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62" firstSheet="11" activeTab="15"/>
  </bookViews>
  <sheets>
    <sheet name="封面" sheetId="8" r:id="rId1"/>
    <sheet name="表1-投标报价汇总表" sheetId="16" r:id="rId2"/>
    <sheet name="模拟清单编制说明" sheetId="11" r:id="rId3"/>
    <sheet name="A计量计价规则" sheetId="9" r:id="rId4"/>
    <sheet name="B1土石方工程编制说明" sheetId="12" r:id="rId5"/>
    <sheet name="B2桩基工程编制说明" sheetId="13" r:id="rId6"/>
    <sheet name="采用模拟清单部分汇总表" sheetId="15" r:id="rId7"/>
    <sheet name="措施费清单" sheetId="23" r:id="rId8"/>
    <sheet name="设计费项目清单与计价明细表" sheetId="21" r:id="rId9"/>
    <sheet name="土建(土方、桩基工程、溶洞工程)" sheetId="24" r:id="rId10"/>
    <sheet name="土建(地下室)" sheetId="25" r:id="rId11"/>
    <sheet name="土建（高层及小高层）" sheetId="27" r:id="rId12"/>
    <sheet name="土建（公建配套（包含售楼部、样板房））" sheetId="43" r:id="rId13"/>
    <sheet name="土建（洋房）" sheetId="55" r:id="rId14"/>
    <sheet name="改造工程" sheetId="51" r:id="rId15"/>
    <sheet name="安装工程" sheetId="41" r:id="rId16"/>
    <sheet name="小市政工程" sheetId="47" r:id="rId17"/>
    <sheet name="代建道路工程" sheetId="65" r:id="rId18"/>
    <sheet name="附表1 集采清单损耗率表" sheetId="29" r:id="rId19"/>
    <sheet name="附表2 主要材料单价表" sheetId="30" r:id="rId20"/>
    <sheet name="附表3-1零星项目限价表（土建）" sheetId="31" r:id="rId21"/>
    <sheet name="附表3-2零星项目限价表（机电）" sheetId="32" r:id="rId22"/>
    <sheet name="附表3-3零星项目限价表（土石方及基础工程）" sheetId="33" r:id="rId23"/>
    <sheet name="附表4 投标选用材料设备品牌表" sheetId="35" r:id="rId24"/>
    <sheet name="WpsReserved_CellImgList" sheetId="53" state="veryHidden" r:id="rId25"/>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s>
  <definedNames>
    <definedName name="_xlnm._FilterDatabase" localSheetId="9" hidden="1">'土建(土方、桩基工程、溶洞工程)'!$A$4:$L$48</definedName>
    <definedName name="_xlnm._FilterDatabase" localSheetId="10" hidden="1">'土建(地下室)'!$A$4:$L$182</definedName>
    <definedName name="_xlnm._FilterDatabase" localSheetId="11" hidden="1">'土建（高层及小高层）'!$A$4:$L$169</definedName>
    <definedName name="_xlnm._FilterDatabase" localSheetId="12" hidden="1">'土建（公建配套（包含售楼部、样板房））'!$A$4:$L$119</definedName>
    <definedName name="_xlnm._FilterDatabase" localSheetId="13" hidden="1">'土建（洋房）'!$A$4:$L$138</definedName>
    <definedName name="_xlnm._FilterDatabase" localSheetId="14" hidden="1">改造工程!$A$4:$L$22</definedName>
    <definedName name="_xlnm._FilterDatabase" localSheetId="15" hidden="1">安装工程!$A$4:$WZM$534</definedName>
    <definedName name="_xlnm._FilterDatabase" localSheetId="16" hidden="1">小市政工程!$A$4:$L$104</definedName>
    <definedName name="_xlnm._FilterDatabase" localSheetId="17" hidden="1">代建道路工程!$A$4:$L$147</definedName>
    <definedName name="_xlnm._FilterDatabase" localSheetId="19" hidden="1">'附表2 主要材料单价表'!$A$2:$I$551</definedName>
    <definedName name="\P">#REF!</definedName>
    <definedName name="_">#REF!</definedName>
    <definedName name="__??????">#REF!</definedName>
    <definedName name="___?">#REF!</definedName>
    <definedName name="_______">#REF!</definedName>
    <definedName name="____________________________________________________________N81020">[1]地梁!#REF!</definedName>
    <definedName name="___________________________________________________________N81020">[1]地梁!#REF!</definedName>
    <definedName name="__________________________________________________________N81020">[2]地梁!#REF!</definedName>
    <definedName name="_________________________________________________________N81020">[1]地梁!#REF!</definedName>
    <definedName name="________________________________________________________N81020">[3]地梁!#REF!</definedName>
    <definedName name="______________________________________________________N81020">[2]地梁!#REF!</definedName>
    <definedName name="_____________________________________________________N81020">[4]地梁!#REF!</definedName>
    <definedName name="____________________________________________________N81020">[1]地梁!#REF!</definedName>
    <definedName name="___________________________________________N81020">[5]地梁!#REF!</definedName>
    <definedName name="_________________________________________N81020">[6]地梁!#REF!</definedName>
    <definedName name="________________________________________N81020">[6]地梁!#REF!</definedName>
    <definedName name="_______________________________________N81020">[6]地梁!#REF!</definedName>
    <definedName name="______________________________________N81020">[6]地梁!#REF!</definedName>
    <definedName name="_____________________________________N81020">[6]地梁!#REF!</definedName>
    <definedName name="____________________________________N81020">[6]地梁!#REF!</definedName>
    <definedName name="___________________________________N81020">[6]地梁!#REF!</definedName>
    <definedName name="__________________________________N81020">[6]地梁!#REF!</definedName>
    <definedName name="_________________________________N81020">[6]地梁!#REF!</definedName>
    <definedName name="________________________________N81020">[6]地梁!#REF!</definedName>
    <definedName name="_______________________________N81020">[6]地梁!#REF!</definedName>
    <definedName name="______________________________N81020">[6]地梁!#REF!</definedName>
    <definedName name="_____________________________N81020">[6]地梁!#REF!</definedName>
    <definedName name="____________________________N81020">[5]地梁!#REF!</definedName>
    <definedName name="___________________________N81020">[6]地梁!#REF!</definedName>
    <definedName name="__________________________N81020">[6]地梁!#REF!</definedName>
    <definedName name="_________________________N81020">[6]地梁!#REF!</definedName>
    <definedName name="________________________N81020">[6]地梁!#REF!</definedName>
    <definedName name="_______________________N81020">[5]地梁!#REF!</definedName>
    <definedName name="______________________N81020">[6]地梁!#REF!</definedName>
    <definedName name="_____________________N81020">[5]地梁!#REF!</definedName>
    <definedName name="____________________N81020">[6]地梁!#REF!</definedName>
    <definedName name="___________________N81020">[5]地梁!#REF!</definedName>
    <definedName name="__________________N81020">[6]地梁!#REF!</definedName>
    <definedName name="_________________N81020">[5]地梁!#REF!</definedName>
    <definedName name="________________N81020">[6]地梁!#REF!</definedName>
    <definedName name="_______________N81020">[5]地梁!#REF!</definedName>
    <definedName name="______________N81020">[6]地梁!#REF!</definedName>
    <definedName name="_____________N81020">[5]地梁!#REF!</definedName>
    <definedName name="_____________ys2">#REF!</definedName>
    <definedName name="____________N81020">[6]地梁!#REF!</definedName>
    <definedName name="____________W200">'[7]21'!$B$1:$B$802</definedName>
    <definedName name="____________x1">#REF!</definedName>
    <definedName name="____________ys2">#REF!</definedName>
    <definedName name="___________N81020">[5]地梁!#REF!</definedName>
    <definedName name="___________W200">'[8]21'!$B$1:$B$802</definedName>
    <definedName name="___________x1">#REF!</definedName>
    <definedName name="___________ys1">#REF!</definedName>
    <definedName name="___________ys2">#REF!</definedName>
    <definedName name="___________ys3">#REF!</definedName>
    <definedName name="__________0">[9]_______!$A$1:$L$5</definedName>
    <definedName name="__________N81020">[10]地梁!#REF!</definedName>
    <definedName name="__________W200">'[7]21'!$B$1:$B$802</definedName>
    <definedName name="__________x1">#REF!</definedName>
    <definedName name="__________ys1">#REF!</definedName>
    <definedName name="__________ys2">#REF!</definedName>
    <definedName name="__________ys3">#REF!</definedName>
    <definedName name="_________AC1">#REF!</definedName>
    <definedName name="_________D2">#REF!</definedName>
    <definedName name="_________N81020">[5]地梁!#REF!</definedName>
    <definedName name="_________W200">'[7]21'!$B$1:$B$802</definedName>
    <definedName name="_________x1">#REF!</definedName>
    <definedName name="_________ys1">#REF!</definedName>
    <definedName name="_________ys2">#REF!</definedName>
    <definedName name="_________ys3">#REF!</definedName>
    <definedName name="________AC1">#REF!</definedName>
    <definedName name="________D2">#REF!</definedName>
    <definedName name="________N81020">[5]地梁!#REF!</definedName>
    <definedName name="________W200">'[7]21'!$B$1:$B$802</definedName>
    <definedName name="________x1">#REF!</definedName>
    <definedName name="________ys1">#REF!</definedName>
    <definedName name="________ys2">#REF!</definedName>
    <definedName name="________ys3">#REF!</definedName>
    <definedName name="_______AC1">#REF!</definedName>
    <definedName name="_______D2">#REF!</definedName>
    <definedName name="_______N81020">[5]地梁!#REF!</definedName>
    <definedName name="_______W200">'[7]21'!$B$1:$B$802</definedName>
    <definedName name="_______x1">#REF!</definedName>
    <definedName name="_______ys1">#REF!</definedName>
    <definedName name="_______ys2">#REF!</definedName>
    <definedName name="_______ys3">#REF!</definedName>
    <definedName name="______AC1">#REF!</definedName>
    <definedName name="______D2">#REF!</definedName>
    <definedName name="______N81020">[5]地梁!#REF!</definedName>
    <definedName name="______W200">'[7]21'!$B$1:$B$802</definedName>
    <definedName name="______x1">#REF!</definedName>
    <definedName name="______ys1">#REF!</definedName>
    <definedName name="______ys2">#REF!</definedName>
    <definedName name="______ys3">#REF!</definedName>
    <definedName name="_____AC1">#REF!</definedName>
    <definedName name="_____D2">#REF!</definedName>
    <definedName name="_____N81020">[5]地梁!#REF!</definedName>
    <definedName name="_____PD1">'[11]SW-TEO'!#REF!</definedName>
    <definedName name="_____W200">'[7]21'!$B$1:$B$802</definedName>
    <definedName name="_____x1">#REF!</definedName>
    <definedName name="_____ys1">#REF!</definedName>
    <definedName name="_____ys2">#REF!</definedName>
    <definedName name="_____ys3">#REF!</definedName>
    <definedName name="____AC1">#REF!</definedName>
    <definedName name="____D2">#REF!</definedName>
    <definedName name="____N81020">[5]地梁!#REF!</definedName>
    <definedName name="____W200">'[7]21'!$B$1:$B$802</definedName>
    <definedName name="____x1">#REF!</definedName>
    <definedName name="____ys1">#REF!</definedName>
    <definedName name="____ys2">#REF!</definedName>
    <definedName name="____ys3">#REF!</definedName>
    <definedName name="___AC1">#REF!</definedName>
    <definedName name="___D2">#REF!</definedName>
    <definedName name="___N81020">[5]地梁!#REF!</definedName>
    <definedName name="___QC1">[12]门窗表!#REF!</definedName>
    <definedName name="___QC10">[12]门窗表!#REF!</definedName>
    <definedName name="___QC11">[12]门窗表!#REF!</definedName>
    <definedName name="___QC12">[12]门窗表!#REF!</definedName>
    <definedName name="___QC13">[12]门窗表!#REF!</definedName>
    <definedName name="___QC14">[12]门窗表!#REF!</definedName>
    <definedName name="___QC15">[12]门窗表!#REF!</definedName>
    <definedName name="___QC16">[12]门窗表!#REF!</definedName>
    <definedName name="___QC2">[12]门窗表!#REF!</definedName>
    <definedName name="___QC3">[12]门窗表!#REF!</definedName>
    <definedName name="___QC4">[12]门窗表!#REF!</definedName>
    <definedName name="___QC5">[12]门窗表!#REF!</definedName>
    <definedName name="___QC6">[12]门窗表!#REF!</definedName>
    <definedName name="___QC7">[12]门窗表!#REF!</definedName>
    <definedName name="___QC8">[12]门窗表!#REF!</definedName>
    <definedName name="___QC9">[12]门窗表!#REF!</definedName>
    <definedName name="___QGM1">[12]门窗表!#REF!</definedName>
    <definedName name="___QGM2">[12]门窗表!#REF!</definedName>
    <definedName name="___QM1">[12]门窗表!#REF!</definedName>
    <definedName name="___QM2">[12]门窗表!#REF!</definedName>
    <definedName name="___QM3">[12]门窗表!#REF!</definedName>
    <definedName name="___QM4">[12]门窗表!#REF!</definedName>
    <definedName name="___QMC1">[12]门窗表!#REF!</definedName>
    <definedName name="___QMQ1">[12]门窗表!#REF!</definedName>
    <definedName name="___QMQ2">[12]门窗表!#REF!</definedName>
    <definedName name="___QMQ3">[12]门窗表!#REF!</definedName>
    <definedName name="___QQM1">[12]门窗表!#REF!</definedName>
    <definedName name="___QQM2">[12]门窗表!#REF!</definedName>
    <definedName name="___W200">'[13]21'!$B$1:$B$802</definedName>
    <definedName name="___x1">#REF!</definedName>
    <definedName name="___xlfn.BAHTTEXT" hidden="1">#NAME?</definedName>
    <definedName name="___xlfn.IFERROR" hidden="1">#NAME?</definedName>
    <definedName name="___xlfn.SUMIFS" hidden="1">#NAME?</definedName>
    <definedName name="___ys1">#REF!</definedName>
    <definedName name="___ys2">#REF!</definedName>
    <definedName name="___ys3">#REF!</definedName>
    <definedName name="__123Graph_ACURRENT" hidden="1">[14]FitOutConfCentre!#REF!</definedName>
    <definedName name="__AC1">#REF!</definedName>
    <definedName name="__D2">#REF!</definedName>
    <definedName name="__N81020">[5]地梁!#REF!</definedName>
    <definedName name="__PA7">'[11]SW-TEO'!#REF!</definedName>
    <definedName name="__PA8">'[11]SW-TEO'!#REF!</definedName>
    <definedName name="__PE12">'[11]SW-TEO'!#REF!</definedName>
    <definedName name="__PE13">'[11]SW-TEO'!#REF!</definedName>
    <definedName name="__PE6">'[11]SW-TEO'!#REF!</definedName>
    <definedName name="__PE7">'[11]SW-TEO'!#REF!</definedName>
    <definedName name="__PE8">'[11]SW-TEO'!#REF!</definedName>
    <definedName name="__PE9">'[11]SW-TEO'!#REF!</definedName>
    <definedName name="__PH1">'[11]SW-TEO'!#REF!</definedName>
    <definedName name="__PI1">'[11]SW-TEO'!#REF!</definedName>
    <definedName name="__PK1">'[11]SW-TEO'!#REF!</definedName>
    <definedName name="__PK3">'[11]SW-TEO'!#REF!</definedName>
    <definedName name="__QC1">[12]门窗表!#REF!</definedName>
    <definedName name="__QC10">[12]门窗表!#REF!</definedName>
    <definedName name="__QC11">[12]门窗表!#REF!</definedName>
    <definedName name="__QC12">[12]门窗表!#REF!</definedName>
    <definedName name="__QC13">[12]门窗表!#REF!</definedName>
    <definedName name="__QC14">[12]门窗表!#REF!</definedName>
    <definedName name="__QC15">[12]门窗表!#REF!</definedName>
    <definedName name="__QC16">[12]门窗表!#REF!</definedName>
    <definedName name="__QC2">[12]门窗表!#REF!</definedName>
    <definedName name="__QC3">[12]门窗表!#REF!</definedName>
    <definedName name="__QC4">[12]门窗表!#REF!</definedName>
    <definedName name="__QC5">[12]门窗表!#REF!</definedName>
    <definedName name="__QC6">[12]门窗表!#REF!</definedName>
    <definedName name="__QC7">[12]门窗表!#REF!</definedName>
    <definedName name="__QC8">[12]门窗表!#REF!</definedName>
    <definedName name="__QC9">[12]门窗表!#REF!</definedName>
    <definedName name="__QGM1">[12]门窗表!#REF!</definedName>
    <definedName name="__QGM2">[12]门窗表!#REF!</definedName>
    <definedName name="__QM1">[12]门窗表!#REF!</definedName>
    <definedName name="__QM2">[12]门窗表!#REF!</definedName>
    <definedName name="__QM3">[12]门窗表!#REF!</definedName>
    <definedName name="__QM4">[12]门窗表!#REF!</definedName>
    <definedName name="__QMC1">[12]门窗表!#REF!</definedName>
    <definedName name="__QMQ1">[12]门窗表!#REF!</definedName>
    <definedName name="__QMQ2">[12]门窗表!#REF!</definedName>
    <definedName name="__QMQ3">[12]门窗表!#REF!</definedName>
    <definedName name="__QQM1">[12]门窗表!#REF!</definedName>
    <definedName name="__QQM2">[12]门窗表!#REF!</definedName>
    <definedName name="__txt1">#REF!</definedName>
    <definedName name="__txt2">#REF!</definedName>
    <definedName name="__txt3">#REF!</definedName>
    <definedName name="__txt4">#REF!</definedName>
    <definedName name="__W200">'[13]21'!$B$1:$B$802</definedName>
    <definedName name="__x1">#REF!</definedName>
    <definedName name="__xlfn.BAHTTEXT" hidden="1">#NAME?</definedName>
    <definedName name="__xlfn.IFERROR" hidden="1">#NAME?</definedName>
    <definedName name="__xlfn.SUMIFS" hidden="1">#NAME?</definedName>
    <definedName name="__ys1">#REF!</definedName>
    <definedName name="__ys2">#REF!</definedName>
    <definedName name="__ys3">#REF!</definedName>
    <definedName name="_0">#REF!</definedName>
    <definedName name="_0.438_2_0.02_0.026_0.025_2__2__1.35_0.025_2">#REF!</definedName>
    <definedName name="_002年置业物管帐.dbf">#REF!</definedName>
    <definedName name="_003">#REF!</definedName>
    <definedName name="_02002">#REF!</definedName>
    <definedName name="_02003">#REF!</definedName>
    <definedName name="_1.0_1.3_24">#REF!</definedName>
    <definedName name="_1.5不锈钢板">#REF!</definedName>
    <definedName name="_1.8_1.8_0.2">#REF!</definedName>
    <definedName name="_10MM钢化">'[15]11'!$B$34</definedName>
    <definedName name="_115.8_42.5_13.2_13.5_11.9_15.8">#REF!</definedName>
    <definedName name="_12MM钢化">'[15]11'!$B$35</definedName>
    <definedName name="_16.025_8.297_18.65__10.5">#REF!</definedName>
    <definedName name="_166_8">#REF!</definedName>
    <definedName name="_1694.35_17_3">#REF!</definedName>
    <definedName name="_1D2_">#REF!</definedName>
    <definedName name="_1W200_">'[13]21'!$B$1:$B$802</definedName>
    <definedName name="_2">#REF!</definedName>
    <definedName name="_2_12">'[16]骨浆计算式(备)'!#REF!</definedName>
    <definedName name="_2_2_0.1">#REF!</definedName>
    <definedName name="_20_5">#REF!</definedName>
    <definedName name="_200_200_8镀锌埋板">'[15]11'!$B$39</definedName>
    <definedName name="_2003">#REF!</definedName>
    <definedName name="_2345">[9]核算项目余额表!$A$1:$AT$6167</definedName>
    <definedName name="_2W200_">'[17]21'!$B$1:$B$802</definedName>
    <definedName name="_2x1_">#REF!</definedName>
    <definedName name="_3">#REF!</definedName>
    <definedName name="_3x1_">#REF!</definedName>
    <definedName name="_4">#REF!</definedName>
    <definedName name="_4.6米1.8内">#REF!</definedName>
    <definedName name="_4.6米1.8外">#REF!</definedName>
    <definedName name="_5">#REF!</definedName>
    <definedName name="_5.6米1.8内">#REF!</definedName>
    <definedName name="_5.6米1.8外">#REF!</definedName>
    <definedName name="_5_4_0.3_4">#REF!</definedName>
    <definedName name="_5区东建筑面积">'[18]2.1设计部'!#REF!</definedName>
    <definedName name="_5区建筑面积">'[18]2.1设计部'!#REF!</definedName>
    <definedName name="_5区西建筑面积">'[18]2.1设计部'!#REF!</definedName>
    <definedName name="_6">#REF!</definedName>
    <definedName name="_6MM钢化">#REF!</definedName>
    <definedName name="_7">#REF!</definedName>
    <definedName name="_8">#REF!</definedName>
    <definedName name="_8_1.52_8夹胶">#REF!</definedName>
    <definedName name="_8MM钢化">#REF!</definedName>
    <definedName name="_9">#REF!</definedName>
    <definedName name="_A11">#REF!</definedName>
    <definedName name="_abc">_xleta.Evaluate+#REF!</definedName>
    <definedName name="_AC1">#REF!</definedName>
    <definedName name="_BTG1">#REF!</definedName>
    <definedName name="_BTG2">#REF!</definedName>
    <definedName name="_c">'[19]#REF!'!$K$6:$K$44</definedName>
    <definedName name="_CUST_PRD_NO_SUP_2">""</definedName>
    <definedName name="_D2">#REF!</definedName>
    <definedName name="_Fill" hidden="1">[20]eqpmad2!#REF!</definedName>
    <definedName name="_xlnm._FilterDatabase" hidden="1">#N/A</definedName>
    <definedName name="_h1">#REF!</definedName>
    <definedName name="_h2">#REF!</definedName>
    <definedName name="_h3">#REF!</definedName>
    <definedName name="_h4">#REF!</definedName>
    <definedName name="_Jia100">#REF!</definedName>
    <definedName name="_jjjksh">[21]门窗表!#REF!</definedName>
    <definedName name="_Key1" hidden="1">#REF!</definedName>
    <definedName name="_lap1">[22]General!$B$2:$G$9</definedName>
    <definedName name="_llk">[21]门窗表!#REF!</definedName>
    <definedName name="_M0924">#REF!</definedName>
    <definedName name="_m2">#REF!</definedName>
    <definedName name="_m3">'[23]5期B栋会所装饰精装修'!$E$3</definedName>
    <definedName name="_MC1">[24]门窗表!$F$4</definedName>
    <definedName name="_MC2">[24]门窗表!$F$5</definedName>
    <definedName name="_MC3">[25]门窗表!#REF!</definedName>
    <definedName name="_N81020">[5]地梁!#REF!</definedName>
    <definedName name="_Order1" hidden="1">255</definedName>
    <definedName name="_Order2" hidden="1">255</definedName>
    <definedName name="_PA7">'[11]SW-TEO'!#REF!</definedName>
    <definedName name="_PA8">'[11]SW-TEO'!#REF!</definedName>
    <definedName name="_PE12">'[11]SW-TEO'!#REF!</definedName>
    <definedName name="_PE13">'[11]SW-TEO'!#REF!</definedName>
    <definedName name="_PE6">'[11]SW-TEO'!#REF!</definedName>
    <definedName name="_PE7">'[11]SW-TEO'!#REF!</definedName>
    <definedName name="_PE8">'[11]SW-TEO'!#REF!</definedName>
    <definedName name="_PE9">'[11]SW-TEO'!#REF!</definedName>
    <definedName name="_PH1">'[11]SW-TEO'!#REF!</definedName>
    <definedName name="_PI1">'[11]SW-TEO'!#REF!</definedName>
    <definedName name="_PK1">'[11]SW-TEO'!#REF!</definedName>
    <definedName name="_PK3">'[11]SW-TEO'!#REF!</definedName>
    <definedName name="_QC1">[12]门窗表!#REF!</definedName>
    <definedName name="_QC10">[12]门窗表!#REF!</definedName>
    <definedName name="_QC11">[12]门窗表!#REF!</definedName>
    <definedName name="_QC12">[12]门窗表!#REF!</definedName>
    <definedName name="_QC13">[12]门窗表!#REF!</definedName>
    <definedName name="_QC14">[12]门窗表!#REF!</definedName>
    <definedName name="_QC15">[12]门窗表!#REF!</definedName>
    <definedName name="_QC16">[12]门窗表!#REF!</definedName>
    <definedName name="_QC2">[12]门窗表!#REF!</definedName>
    <definedName name="_QC3">[12]门窗表!#REF!</definedName>
    <definedName name="_QC4">[12]门窗表!#REF!</definedName>
    <definedName name="_QC5">[12]门窗表!#REF!</definedName>
    <definedName name="_QC6">[12]门窗表!#REF!</definedName>
    <definedName name="_QC7">[12]门窗表!#REF!</definedName>
    <definedName name="_QC8">[12]门窗表!#REF!</definedName>
    <definedName name="_QC9">[12]门窗表!#REF!</definedName>
    <definedName name="_QGM1">[12]门窗表!#REF!</definedName>
    <definedName name="_QGM2">[12]门窗表!#REF!</definedName>
    <definedName name="_QM1">[12]门窗表!#REF!</definedName>
    <definedName name="_QM2">[12]门窗表!#REF!</definedName>
    <definedName name="_QM3">[12]门窗表!#REF!</definedName>
    <definedName name="_QM4">[12]门窗表!#REF!</definedName>
    <definedName name="_QMC1">[12]门窗表!#REF!</definedName>
    <definedName name="_QMQ1">[12]门窗表!#REF!</definedName>
    <definedName name="_QMQ2">[12]门窗表!#REF!</definedName>
    <definedName name="_QMQ3">[12]门窗表!#REF!</definedName>
    <definedName name="_QQM1">[12]门窗表!#REF!</definedName>
    <definedName name="_QQM2">[12]门窗表!#REF!</definedName>
    <definedName name="_Sort" hidden="1">#REF!</definedName>
    <definedName name="_TTG2">[26]before!$A$3:$J$22</definedName>
    <definedName name="_txt1">#REF!</definedName>
    <definedName name="_txt2">#REF!</definedName>
    <definedName name="_txt3">#REF!</definedName>
    <definedName name="_txt4">#REF!</definedName>
    <definedName name="_U2002">#REF!</definedName>
    <definedName name="_W200">'[13]21'!$B$1:$B$802</definedName>
    <definedName name="_x1">#REF!</definedName>
    <definedName name="_ys1">#REF!</definedName>
    <definedName name="_ys2">#REF!</definedName>
    <definedName name="_ys3">#REF!</definedName>
    <definedName name="_工程名称">[27]Sheet2!$A$1</definedName>
    <definedName name="a">#REF!</definedName>
    <definedName name="A2A3零星">#N/A</definedName>
    <definedName name="A2A3零星_1">#N/A</definedName>
    <definedName name="A2A3外墙">#N/A</definedName>
    <definedName name="A2A3外墙_1">#N/A</definedName>
    <definedName name="A2A3阳台">#N/A</definedName>
    <definedName name="A2A3阳台_1">#N/A</definedName>
    <definedName name="A2室外1号楼梯φ10内箍筋">[28]楼梯钢筋!$S$89</definedName>
    <definedName name="A2室外1号楼梯φ10内圆钢">[28]楼梯钢筋!$E$89</definedName>
    <definedName name="A2室外1号楼梯φ25内螺纹钢">[28]楼梯钢筋!$M$89</definedName>
    <definedName name="A2室外1号楼梯预制构件钢筋φ10内">[28]楼梯钢筋!$Y$89</definedName>
    <definedName name="A2室外2号楼梯φ10内箍筋">[28]楼梯钢筋!$S$159</definedName>
    <definedName name="A2室外2号楼梯φ10内圆钢">[28]楼梯钢筋!$E$159</definedName>
    <definedName name="A2室外2号楼梯φ25内螺纹钢">[28]楼梯钢筋!$M$159</definedName>
    <definedName name="A3室外1号楼梯φ10内箍筋">[28]楼梯钢筋!$S$100</definedName>
    <definedName name="A3室外1号楼梯φ10内圆钢">[28]楼梯钢筋!$E$100</definedName>
    <definedName name="A3室外1号楼梯φ25内螺纹钢">[28]楼梯钢筋!$M$100</definedName>
    <definedName name="A3室外1号楼梯预制构件钢筋φ10内">[28]楼梯钢筋!$Y$100</definedName>
    <definedName name="A3室外2号楼梯φ10内箍筋">[28]楼梯钢筋!$S$185</definedName>
    <definedName name="A3室外2号楼梯φ10内圆钢">[28]楼梯钢筋!$E$185</definedName>
    <definedName name="A3室外2号楼梯φ25内螺纹钢">[28]楼梯钢筋!$M$185</definedName>
    <definedName name="A5室外1号楼梯φ10内圆钢">[28]楼梯钢筋!$E$111</definedName>
    <definedName name="A5室外2号楼梯φ10内箍筋">[28]楼梯钢筋!$S$211</definedName>
    <definedName name="A5室外2号楼梯φ10内圆钢">[28]楼梯钢筋!$E$211</definedName>
    <definedName name="A5室外2号楼梯φ25内螺纹钢">[28]楼梯钢筋!$M$211</definedName>
    <definedName name="A6室外1号楼梯φ10内圆钢">[28]楼梯钢筋!$E$122</definedName>
    <definedName name="A6室外2号楼梯φ10内箍筋">[28]楼梯钢筋!$S$237</definedName>
    <definedName name="A6室外2号楼梯φ10内圆钢">[28]楼梯钢筋!$E$237</definedName>
    <definedName name="A6室外2号楼梯φ25内螺纹钢">[28]楼梯钢筋!$M$237</definedName>
    <definedName name="A8室外1号楼梯φ10内圆钢">[28]楼梯钢筋!$E$133</definedName>
    <definedName name="A8室外2号楼梯φ10内箍筋">[28]楼梯钢筋!$S$263</definedName>
    <definedName name="A8室外2号楼梯φ10内圆钢">[28]楼梯钢筋!$E$263</definedName>
    <definedName name="A8室外2号楼梯φ25内螺纹钢">[28]楼梯钢筋!$M$263</definedName>
    <definedName name="AA">#REF!</definedName>
    <definedName name="AAA">#REF!+#REF!+0.1</definedName>
    <definedName name="AAAA">#REF!+#REF!+0.1</definedName>
    <definedName name="aaaaaaaaaaaaaa">#REF!</definedName>
    <definedName name="AAUSGZ">[29]Sheet1!#REF!</definedName>
    <definedName name="ab">#REF!</definedName>
    <definedName name="abc">_xleta.Evaluate+#REF!</definedName>
    <definedName name="abcd">#N/A</definedName>
    <definedName name="ac">#REF!</definedName>
    <definedName name="ACARGZ1">[29]Sheet1!#REF!</definedName>
    <definedName name="ACARGZ2">[29]Sheet1!#REF!</definedName>
    <definedName name="AccessDatabase" hidden="1">"D:\我的私人文件\预算自动化 (2).mdb"</definedName>
    <definedName name="ACROSSGZ">[29]Sheet1!#REF!</definedName>
    <definedName name="ad">'[30]21'!$A$1:$A$802</definedName>
    <definedName name="ADD">#REF!</definedName>
    <definedName name="adjustment">#REF!</definedName>
    <definedName name="adv">#REF!</definedName>
    <definedName name="ae">'[13]21'!$B$1:$B$802</definedName>
    <definedName name="AEAFGZ">[29]Sheet1!#REF!</definedName>
    <definedName name="AESAGZ">[29]Sheet1!#REF!</definedName>
    <definedName name="AEURGZ">[29]Sheet1!#REF!</definedName>
    <definedName name="after_tax">#REF!</definedName>
    <definedName name="AGKXGZ">[29]Sheet1!#REF!</definedName>
    <definedName name="AIATGZ">[29]Sheet1!#REF!</definedName>
    <definedName name="aiu_bottom">'[31]Financ. Overview'!#REF!</definedName>
    <definedName name="alpa">#REF!</definedName>
    <definedName name="AMEDGZ">[29]Sheet1!#REF!</definedName>
    <definedName name="Amount_Dhs.">"F1"</definedName>
    <definedName name="AMTN_B">0</definedName>
    <definedName name="ANWCGZ">[29]Sheet1!#REF!</definedName>
    <definedName name="ANZPGZ">[29]Sheet1!#REF!</definedName>
    <definedName name="apa">#REF!</definedName>
    <definedName name="APATGZ">[29]Sheet1!#REF!</definedName>
    <definedName name="aqa">#REF!</definedName>
    <definedName name="aqs">#REF!</definedName>
    <definedName name="aqsa">#REF!</definedName>
    <definedName name="AREDGZ">[29]Sheet1!#REF!</definedName>
    <definedName name="arg">#REF!</definedName>
    <definedName name="as">#N/A</definedName>
    <definedName name="ASAFGZ1">[29]Sheet1!#REF!</definedName>
    <definedName name="ASAFGZ2">[29]Sheet1!#REF!</definedName>
    <definedName name="ASASGZ">[29]Sheet1!#REF!</definedName>
    <definedName name="asd">#REF!</definedName>
    <definedName name="asdffffgg">#N/A</definedName>
    <definedName name="assd">[32]核算项目余额表!$A$1:$L$15</definedName>
    <definedName name="ATMNTOTAL">""</definedName>
    <definedName name="ave">#REF!</definedName>
    <definedName name="AWAF2">[29]Sheet1!#REF!</definedName>
    <definedName name="AWAFGZ1">[29]Sheet1!#REF!</definedName>
    <definedName name="AWAFGZ2">[29]Sheet1!#REF!</definedName>
    <definedName name="AwardCount0">#REF!</definedName>
    <definedName name="AwardCount1">#REF!</definedName>
    <definedName name="AwardCount2">#REF!</definedName>
    <definedName name="AwardCount3">#REF!</definedName>
    <definedName name="AwardCount4">#REF!</definedName>
    <definedName name="AwardCount5">#REF!</definedName>
    <definedName name="AWSAGZ">[29]Sheet1!#REF!</definedName>
    <definedName name="az">[33]比率!$B$67</definedName>
    <definedName name="azx">#REF!</definedName>
    <definedName name="B">#REF!</definedName>
    <definedName name="B10G">#REF!</definedName>
    <definedName name="B10G镀膜">#REF!</definedName>
    <definedName name="B12G">#REF!</definedName>
    <definedName name="B12G镀膜">#REF!</definedName>
    <definedName name="B1G">#REF!</definedName>
    <definedName name="B2G">#REF!</definedName>
    <definedName name="B3G">#REF!</definedName>
    <definedName name="B6G">#REF!</definedName>
    <definedName name="B6G镀膜">#REF!</definedName>
    <definedName name="B8G">#REF!</definedName>
    <definedName name="B8G镀膜">#REF!</definedName>
    <definedName name="BASE">#REF!</definedName>
    <definedName name="BASE_Summary">#REF!</definedName>
    <definedName name="BASE_Summary1">#REF!</definedName>
    <definedName name="BASE_Summary2">#REF!</definedName>
    <definedName name="BASE2">#REF!</definedName>
    <definedName name="BAT_NO_HEAD">"06003"</definedName>
    <definedName name="BB">#REF!</definedName>
    <definedName name="BBBBBBBBBBBBB">#REF!</definedName>
    <definedName name="before_tax">#REF!</definedName>
    <definedName name="bg">EVALUATE(#REF!)</definedName>
    <definedName name="bg_charge">[34]Sheet9!$I$58</definedName>
    <definedName name="BG_Del">15</definedName>
    <definedName name="BG_Ins">4</definedName>
    <definedName name="BG_Mod">6</definedName>
    <definedName name="billname1">#REF!</definedName>
    <definedName name="billname2">#REF!</definedName>
    <definedName name="billname3">#REF!</definedName>
    <definedName name="BIN">#REF!</definedName>
    <definedName name="blankline">#REF!</definedName>
    <definedName name="bo_num">[34]Sheet9!$C$17</definedName>
    <definedName name="br">#REF!</definedName>
    <definedName name="bsdw">"菲特科技"</definedName>
    <definedName name="BTG">#REF!</definedName>
    <definedName name="Button_2175">"凯茵豪园泰兴一建水电安装工程_汇总表_List1"</definedName>
    <definedName name="Button_2176">"凯茵豪园泰兴一建水电安装工程_汇总表_List2"</definedName>
    <definedName name="B主筋锚长">[35]内围地梁钢筋说明!$C$17</definedName>
    <definedName name="cabl">#REF!</definedName>
    <definedName name="call">#REF!</definedName>
    <definedName name="cap">#REF!</definedName>
    <definedName name="Caption">#REF!</definedName>
    <definedName name="caw">'[36]#REF!'!$L$9:$R$67</definedName>
    <definedName name="cc">#REF!</definedName>
    <definedName name="ccc">#N/A</definedName>
    <definedName name="CGFS000000">[37]下拉!$L$3:$L$170</definedName>
    <definedName name="CGFS0000009">[37]下拉!$R$3:$R$170</definedName>
    <definedName name="CGFS000001">[38]下拉!$H$3:$H$238</definedName>
    <definedName name="CGFS000005">[39]下拉!$L$3:$L$170</definedName>
    <definedName name="CGFS000011">[39]下拉!$R$3:$R$170</definedName>
    <definedName name="CGFS1">[40]下拉!$L$3:$L$170</definedName>
    <definedName name="CGFS11">[41]下拉!$L$3:$L$170</definedName>
    <definedName name="CGFS13">[42]下拉!$L$3:$L$170</definedName>
    <definedName name="CGFS14">[42]下拉!$R$3:$R$170</definedName>
    <definedName name="CGFS2">[40]下拉!$R$3:$R$170</definedName>
    <definedName name="CGFS22">[41]下拉!$R$3:$R$170</definedName>
    <definedName name="CGFS3">#REF!</definedName>
    <definedName name="CGFS33">#REF!</definedName>
    <definedName name="CGFS4">#REF!</definedName>
    <definedName name="CGFS44">#REF!</definedName>
    <definedName name="CGFS55">#REF!</definedName>
    <definedName name="CGFS6">#REF!</definedName>
    <definedName name="CGFS66">#REF!</definedName>
    <definedName name="CGFS7">#REF!</definedName>
    <definedName name="ch">#REF!</definedName>
    <definedName name="channel">#REF!</definedName>
    <definedName name="CHK_MAN_B">"李春海"</definedName>
    <definedName name="CHK_MAN_BODY_SQ">""</definedName>
    <definedName name="CHK_MAN_H">"21004"</definedName>
    <definedName name="CHK_MANNAME">""</definedName>
    <definedName name="circle">#REF!</definedName>
    <definedName name="cl">#REF!</definedName>
    <definedName name="cloa">#REF!</definedName>
    <definedName name="clob">#REF!</definedName>
    <definedName name="Code">#REF!</definedName>
    <definedName name="cola">#REF!</definedName>
    <definedName name="colb">#REF!</definedName>
    <definedName name="colc">'[36]#REF!'!$B$43:$F$55</definedName>
    <definedName name="cold">'[36]#REF!'!$B$55:$F$73</definedName>
    <definedName name="coll">#REF!</definedName>
    <definedName name="colp">'[44]#REF!'!$B$43:$F$55</definedName>
    <definedName name="colq">'[44]#REF!'!$B$55:$F$73</definedName>
    <definedName name="concrete">#REF!</definedName>
    <definedName name="Continue">#REF!</definedName>
    <definedName name="Count_In_OnePage">1</definedName>
    <definedName name="CountPerSelect">#REF!</definedName>
    <definedName name="cpa">#REF!</definedName>
    <definedName name="cpp">#REF!</definedName>
    <definedName name="cppp">#REF!</definedName>
    <definedName name="cpq">#REF!</definedName>
    <definedName name="CRC">[45]目录!$A$1</definedName>
    <definedName name="_xlnm.Criteria">#REF!</definedName>
    <definedName name="Currency">[45]目录!$CA$3</definedName>
    <definedName name="current_asset">#REF!</definedName>
    <definedName name="CUS_NM">"广东亚洲铝厂有限公司"</definedName>
    <definedName name="CUS_NO_H">"1002"</definedName>
    <definedName name="CUST_PRD_NO_SUP">"ZD5025"</definedName>
    <definedName name="CUST_PRD_NO_SUP_2">""</definedName>
    <definedName name="CUST_PRD_NO_SUP_20">""</definedName>
    <definedName name="C苛">#REF!</definedName>
    <definedName name="d">#REF!</definedName>
    <definedName name="D0">#REF!</definedName>
    <definedName name="D00">#REF!</definedName>
    <definedName name="D000">#REF!</definedName>
    <definedName name="D1计名称">#REF!</definedName>
    <definedName name="D1计数量">#REF!</definedName>
    <definedName name="da">#REF!</definedName>
    <definedName name="data">#REF!</definedName>
    <definedName name="db">#REF!</definedName>
    <definedName name="dc">#REF!</definedName>
    <definedName name="DD">#REF!</definedName>
    <definedName name="Ddd">#REF!</definedName>
    <definedName name="dddd">[21]门窗表!#REF!</definedName>
    <definedName name="dddf">[46]墙面工程!#REF!</definedName>
    <definedName name="DDF">'[47]2001取费'!$D$1</definedName>
    <definedName name="de">#REF!</definedName>
    <definedName name="DEP_H">"21"</definedName>
    <definedName name="DEP_NM">"计核部"</definedName>
    <definedName name="Description">"B1"</definedName>
    <definedName name="df">#REF!</definedName>
    <definedName name="dfg">#REF!</definedName>
    <definedName name="dfs">#REF!</definedName>
    <definedName name="di">#REF!</definedName>
    <definedName name="Dia">#REF!</definedName>
    <definedName name="DIXI">#REF!</definedName>
    <definedName name="dj">#REF!</definedName>
    <definedName name="djsfjkadfkslaf">#REF!</definedName>
    <definedName name="dk">#REF!</definedName>
    <definedName name="dl">#REF!</definedName>
    <definedName name="dm">#REF!</definedName>
    <definedName name="dn">#REF!</definedName>
    <definedName name="do">#REF!</definedName>
    <definedName name="doc_cost">[34]Sheet9!#REF!</definedName>
    <definedName name="Documents_array">#REF!</definedName>
    <definedName name="dp">#REF!</definedName>
    <definedName name="dq">#REF!</definedName>
    <definedName name="dqjk">#REF!</definedName>
    <definedName name="dqjk2">#REF!</definedName>
    <definedName name="dr">#REF!</definedName>
    <definedName name="Dr_sch">#REF!</definedName>
    <definedName name="ds">#REF!</definedName>
    <definedName name="DS_KEYS">#REF!</definedName>
    <definedName name="dsDataSet">[48]土建直接费!#REF!</definedName>
    <definedName name="dsds">#N/A</definedName>
    <definedName name="DSFFDSFD">#REF!</definedName>
    <definedName name="dsfsf">#N/A</definedName>
    <definedName name="dss" hidden="1">#N/A</definedName>
    <definedName name="dt">#REF!</definedName>
    <definedName name="du">#REF!</definedName>
    <definedName name="dummy">#N/A</definedName>
    <definedName name="dv">#REF!</definedName>
    <definedName name="dvc">#REF!</definedName>
    <definedName name="dw">#REF!</definedName>
    <definedName name="dwe">#REF!</definedName>
    <definedName name="dy">#REF!</definedName>
    <definedName name="dz">#REF!</definedName>
    <definedName name="EE">#REF!</definedName>
    <definedName name="efds">'[49]#REF!'!IU1*'[49]#REF!'!IV1</definedName>
    <definedName name="EST_DD_B">"06-10-05"</definedName>
    <definedName name="EST_DD_H">"06-10-05"</definedName>
    <definedName name="etgdf">#N/A</definedName>
    <definedName name="Excel_BuiltIn__FilterDatabase_6">#REF!</definedName>
    <definedName name="_xlnm.Extract">#REF!</definedName>
    <definedName name="f">#REF!</definedName>
    <definedName name="F3F100">#REF!</definedName>
    <definedName name="F6室外楼梯φ10内箍筋">[28]楼梯钢筋!$S$21</definedName>
    <definedName name="F6室外楼梯φ10内圆钢">[28]楼梯钢筋!$E$21</definedName>
    <definedName name="F6室外楼梯φ25内螺纹钢">[28]楼梯钢筋!$M$21</definedName>
    <definedName name="F6室外楼梯预制构件钢筋φ10内">#REF!</definedName>
    <definedName name="F7室外楼梯φ10内箍筋">[28]楼梯钢筋!$S$44</definedName>
    <definedName name="F7室外楼梯φ10内圆钢">[28]楼梯钢筋!$E$44</definedName>
    <definedName name="F7室外楼梯φ25内螺纹钢">[28]楼梯钢筋!$M$44</definedName>
    <definedName name="F7室外楼梯预制构件钢筋φ10内">#REF!</definedName>
    <definedName name="F8室外楼梯φ10内箍筋">[28]楼梯钢筋!$S$61</definedName>
    <definedName name="F8室外楼梯φ10内圆钢">[28]楼梯钢筋!$E$61</definedName>
    <definedName name="F8室外楼梯φ25内螺纹钢">[28]楼梯钢筋!$M$61</definedName>
    <definedName name="F8室外楼梯预制构件钢筋φ10内">#REF!</definedName>
    <definedName name="F9室外楼梯φ10内箍筋">[28]楼梯钢筋!$S$78</definedName>
    <definedName name="F9室外楼梯φ10内圆钢">[28]楼梯钢筋!$E$78</definedName>
    <definedName name="F9室外楼梯φ25内螺纹钢">[28]楼梯钢筋!$M$78</definedName>
    <definedName name="F9室外楼梯预制构件钢筋φ10内">#REF!</definedName>
    <definedName name="fadfadsfadf" hidden="1">#REF!</definedName>
    <definedName name="FAS_TABLE_BODY">"7;2;21;10;"</definedName>
    <definedName name="FD">#N/A</definedName>
    <definedName name="fdgsfddfds">#REF!</definedName>
    <definedName name="FF">#REF!</definedName>
    <definedName name="ffd">#REF!</definedName>
    <definedName name="FFFF">#NAME?</definedName>
    <definedName name="Fixed_assests">#REF!</definedName>
    <definedName name="fl">#REF!</definedName>
    <definedName name="FlrNo">#REF!</definedName>
    <definedName name="FRC">[50]Main!$C$9</definedName>
    <definedName name="fret_cost">[34]Sheet9!#REF!</definedName>
    <definedName name="G">#REF!</definedName>
    <definedName name="G13公共空间">[51]基础项目!#REF!</definedName>
    <definedName name="gfdhd">#N/A</definedName>
    <definedName name="gfsd">[52]凤一!$F$144</definedName>
    <definedName name="gg">#REF!</definedName>
    <definedName name="gggggggggggggg">#REF!</definedName>
    <definedName name="Grd">#REF!</definedName>
    <definedName name="gz">#REF!</definedName>
    <definedName name="H0">#REF!</definedName>
    <definedName name="HAI">#REF!</definedName>
    <definedName name="head">#REF!</definedName>
    <definedName name="HH">#REF!</definedName>
    <definedName name="hhh">'[53]Mp-team 1'!#REF!</definedName>
    <definedName name="HHY" hidden="1">'[54]sum(Flooring )'!#REF!</definedName>
    <definedName name="hkd">1.0611</definedName>
    <definedName name="hkhkhkj">#REF!</definedName>
    <definedName name="hostfee">'[31]Financ. Overview'!$H$12</definedName>
    <definedName name="hraiu_bottom">'[31]Financ. Overview'!#REF!</definedName>
    <definedName name="HTML_CodePage" hidden="1">936</definedName>
    <definedName name="HTML_Control" hidden="1">{"'费率表'!$A$1:$N$18"}</definedName>
    <definedName name="HTML_Description" hidden="1">""</definedName>
    <definedName name="HTML_Email" hidden="1">""</definedName>
    <definedName name="HTML_Header" hidden="1">""</definedName>
    <definedName name="HTML_LastUpdate" hidden="1">"01-5-24"</definedName>
    <definedName name="HTML_LineAfter" hidden="1">TRUE</definedName>
    <definedName name="HTML_LineBefore" hidden="1">TRUE</definedName>
    <definedName name="HTML_Name" hidden="1">"财务部部办"</definedName>
    <definedName name="HTML_OBDlg2" hidden="1">TRUE</definedName>
    <definedName name="HTML_OBDlg3" hidden="1">TRUE</definedName>
    <definedName name="HTML_OBDlg4" hidden="1">TRUE</definedName>
    <definedName name="HTML_OS" hidden="1">0</definedName>
    <definedName name="HTML_PathFile" hidden="1">"C:\My Documents\MyHTML001.htm"</definedName>
    <definedName name="HTML_PathTemplate" hidden="1">"C:\My Documents\网.htm"</definedName>
    <definedName name="HTML_Title" hidden="1">"2001zb"</definedName>
    <definedName name="Hu" hidden="1">'[54]sum(Flooring )'!#REF!</definedName>
    <definedName name="hvac">'[31]Financ. Overview'!#REF!</definedName>
    <definedName name="HWSheet">1</definedName>
    <definedName name="H低">#REF!</definedName>
    <definedName name="H高">#REF!</definedName>
    <definedName name="install_cost">[34]Sheet9!#REF!</definedName>
    <definedName name="Insurance">[34]Sheet9!#REF!</definedName>
    <definedName name="INV_BAT_NO_H">"06003"</definedName>
    <definedName name="INV_PRD_NAME_SUP">"黑色JN2080,2.0mm"</definedName>
    <definedName name="INV_QTY_B">50</definedName>
    <definedName name="INV_SAL_NM">"李春海"</definedName>
    <definedName name="Item">#REF!</definedName>
    <definedName name="J">#REF!</definedName>
    <definedName name="jhf">[55]设计部!#REF!</definedName>
    <definedName name="K">#REF!</definedName>
    <definedName name="KD">[56]ancillary!$I$5</definedName>
    <definedName name="kdktg">#REF!</definedName>
    <definedName name="Key">#REF!</definedName>
    <definedName name="KEYS">#REF!</definedName>
    <definedName name="KgSum">#REF!</definedName>
    <definedName name="kjjz">"2002-12-31"</definedName>
    <definedName name="kjqj">"2002.1-12"</definedName>
    <definedName name="KK">#REF!</definedName>
    <definedName name="kma">[57]dm!$A$1:$B$65536</definedName>
    <definedName name="KMDM">#REF!</definedName>
    <definedName name="L">#REF!</definedName>
    <definedName name="lap">#REF!</definedName>
    <definedName name="LIXI">#REF!</definedName>
    <definedName name="LL">#REF!</definedName>
    <definedName name="LnSl">#REF!</definedName>
    <definedName name="Long_term_investment">#REF!</definedName>
    <definedName name="louti">[55]!B</definedName>
    <definedName name="lp">B</definedName>
    <definedName name="Lsum">#REF!</definedName>
    <definedName name="LTRU">#REF!</definedName>
    <definedName name="L单洞">'[19]#REF!'!$T$6:$T$171</definedName>
    <definedName name="m">"Evaluate+室外园林给排水工程!$E$6"</definedName>
    <definedName name="manpower_site">[34]Sheet9!#REF!</definedName>
    <definedName name="MC3上">[24]门窗表!$F$7</definedName>
    <definedName name="MC3下">[24]门窗表!$F$6</definedName>
    <definedName name="mu">#REF!</definedName>
    <definedName name="Name">#REF!</definedName>
    <definedName name="NAME_ENG_1">""</definedName>
    <definedName name="NAMES">#REF!</definedName>
    <definedName name="NEC_KEYS">#REF!</definedName>
    <definedName name="NEED_DD">""</definedName>
    <definedName name="nm">[58]汇总表!#REF!</definedName>
    <definedName name="No.">"A1"</definedName>
    <definedName name="n洞">'[19]#REF!'!$R$6:$R$171</definedName>
    <definedName name="office_exp">[34]Sheet9!#REF!</definedName>
    <definedName name="OMI">#REF!</definedName>
    <definedName name="OO">EVALUATE(#REF!)</definedName>
    <definedName name="OS">[59]Open!#REF!</definedName>
    <definedName name="Other_assets">#REF!</definedName>
    <definedName name="owners_equity">#REF!</definedName>
    <definedName name="P">#REF!</definedName>
    <definedName name="page1">#REF!</definedName>
    <definedName name="page10">#REF!</definedName>
    <definedName name="page100">#REF!</definedName>
    <definedName name="page101">#REF!</definedName>
    <definedName name="page102">#REF!</definedName>
    <definedName name="page103">#REF!</definedName>
    <definedName name="page104">#REF!</definedName>
    <definedName name="page105">#REF!</definedName>
    <definedName name="page106">#REF!</definedName>
    <definedName name="page11">#REF!</definedName>
    <definedName name="page12">#REF!</definedName>
    <definedName name="page13">#REF!</definedName>
    <definedName name="page14">#REF!</definedName>
    <definedName name="page15">#REF!</definedName>
    <definedName name="page16">#REF!</definedName>
    <definedName name="page1601">#REF!</definedName>
    <definedName name="page1602">#REF!</definedName>
    <definedName name="page1603">#REF!</definedName>
    <definedName name="page1604">#REF!</definedName>
    <definedName name="page1605">#REF!</definedName>
    <definedName name="page1606">#REF!</definedName>
    <definedName name="page1607">#REF!</definedName>
    <definedName name="page1608">#REF!</definedName>
    <definedName name="page1609">#REF!</definedName>
    <definedName name="page1610">#REF!</definedName>
    <definedName name="page1611">#REF!</definedName>
    <definedName name="page1612">#REF!</definedName>
    <definedName name="page1613">#REF!</definedName>
    <definedName name="page1614">#REF!</definedName>
    <definedName name="page1615">#REF!</definedName>
    <definedName name="page1616">#REF!</definedName>
    <definedName name="page1617">#REF!</definedName>
    <definedName name="page1618">#REF!</definedName>
    <definedName name="page1619">#REF!</definedName>
    <definedName name="page1620">#REF!</definedName>
    <definedName name="page1621">#REF!</definedName>
    <definedName name="page1622">#REF!</definedName>
    <definedName name="page1623">#REF!</definedName>
    <definedName name="page1624">#REF!</definedName>
    <definedName name="page1625">#REF!</definedName>
    <definedName name="page1626">#REF!</definedName>
    <definedName name="page1627">#REF!</definedName>
    <definedName name="page1628">#REF!</definedName>
    <definedName name="page1629">#REF!</definedName>
    <definedName name="page1630">#REF!</definedName>
    <definedName name="page1631">#REF!</definedName>
    <definedName name="page1632">#REF!</definedName>
    <definedName name="page1633">#REF!</definedName>
    <definedName name="page1634">#REF!</definedName>
    <definedName name="page1635">#REF!</definedName>
    <definedName name="page1636">#REF!</definedName>
    <definedName name="page1637">#REF!</definedName>
    <definedName name="page1638">#REF!</definedName>
    <definedName name="page17">#REF!</definedName>
    <definedName name="page18">#REF!</definedName>
    <definedName name="page19">#REF!</definedName>
    <definedName name="page2">#REF!</definedName>
    <definedName name="page20">#REF!</definedName>
    <definedName name="page21">#REF!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3">#REF!</definedName>
    <definedName name="page30">#REF!</definedName>
    <definedName name="page31">#REF!</definedName>
    <definedName name="page32">#REF!</definedName>
    <definedName name="page33">#REF!</definedName>
    <definedName name="page34">#REF!</definedName>
    <definedName name="page35">#REF!</definedName>
    <definedName name="page36">#REF!</definedName>
    <definedName name="page37">#REF!</definedName>
    <definedName name="page38">#REF!</definedName>
    <definedName name="page39">#REF!</definedName>
    <definedName name="page4">#REF!</definedName>
    <definedName name="page40">#REF!</definedName>
    <definedName name="page41">#REF!</definedName>
    <definedName name="page42">#REF!</definedName>
    <definedName name="page43">#REF!</definedName>
    <definedName name="page44">#REF!</definedName>
    <definedName name="PAGE4444444">#REF!</definedName>
    <definedName name="page45">#REF!</definedName>
    <definedName name="page46">#REF!</definedName>
    <definedName name="page47">#REF!</definedName>
    <definedName name="page48">#REF!</definedName>
    <definedName name="page49">#REF!</definedName>
    <definedName name="page5">#REF!</definedName>
    <definedName name="page50">#REF!</definedName>
    <definedName name="page51">#REF!</definedName>
    <definedName name="page52">#REF!</definedName>
    <definedName name="page53">#REF!</definedName>
    <definedName name="page54">#REF!</definedName>
    <definedName name="page55">#REF!</definedName>
    <definedName name="page56">#REF!</definedName>
    <definedName name="page57">#REF!</definedName>
    <definedName name="page58">#REF!</definedName>
    <definedName name="page59">#REF!</definedName>
    <definedName name="page6">#REF!</definedName>
    <definedName name="page60">#REF!</definedName>
    <definedName name="page61">#REF!</definedName>
    <definedName name="page62">#REF!</definedName>
    <definedName name="page63">#REF!</definedName>
    <definedName name="page64">#REF!</definedName>
    <definedName name="page65">#REF!</definedName>
    <definedName name="page66">#REF!</definedName>
    <definedName name="page67">#REF!</definedName>
    <definedName name="page68">#REF!</definedName>
    <definedName name="page69">#REF!</definedName>
    <definedName name="page7">#REF!</definedName>
    <definedName name="page70">#REF!</definedName>
    <definedName name="page71">#REF!</definedName>
    <definedName name="page72">#REF!</definedName>
    <definedName name="page73">#REF!</definedName>
    <definedName name="page74">#REF!</definedName>
    <definedName name="page75">#REF!</definedName>
    <definedName name="page76">#REF!</definedName>
    <definedName name="page77">#REF!</definedName>
    <definedName name="page78">#REF!</definedName>
    <definedName name="page79">#REF!</definedName>
    <definedName name="page8">#REF!</definedName>
    <definedName name="page80">#REF!</definedName>
    <definedName name="PAGE8000000000000">#REF!</definedName>
    <definedName name="page81">#REF!</definedName>
    <definedName name="page82">#REF!</definedName>
    <definedName name="page83">#REF!</definedName>
    <definedName name="page84">#REF!</definedName>
    <definedName name="page85">#REF!</definedName>
    <definedName name="page86">#REF!</definedName>
    <definedName name="page87">#REF!</definedName>
    <definedName name="page88">#REF!</definedName>
    <definedName name="page89">#REF!</definedName>
    <definedName name="page9">#REF!</definedName>
    <definedName name="page90">#REF!</definedName>
    <definedName name="page91">#REF!</definedName>
    <definedName name="page92">#REF!</definedName>
    <definedName name="page93">#REF!</definedName>
    <definedName name="page94">#REF!</definedName>
    <definedName name="page95">#REF!</definedName>
    <definedName name="page96">#REF!</definedName>
    <definedName name="page97">#REF!</definedName>
    <definedName name="page98">#REF!</definedName>
    <definedName name="page99">#REF!</definedName>
    <definedName name="Payment">'[60]#REF!'!$D$23</definedName>
    <definedName name="Payment0">'[60]#REF!'!$H$23</definedName>
    <definedName name="PCName">[45]目录!$B$4</definedName>
    <definedName name="pr_toolbox">[31]Toolbox!$A$3:$I$80</definedName>
    <definedName name="prd">#N/A</definedName>
    <definedName name="PRD_NM">"50A门挡水边框B"</definedName>
    <definedName name="PRD_NM_E">""</definedName>
    <definedName name="PRD_NO">"11031170026000"</definedName>
    <definedName name="PRINT">#REF!</definedName>
    <definedName name="_xlnm.Print_Area" hidden="1">#REF!</definedName>
    <definedName name="Print_Area_MI">'[61]#REF!'!$A$1:$N$92</definedName>
    <definedName name="print_tiltes">#REF!</definedName>
    <definedName name="_xlnm.Print_Titles" hidden="1">#N/A</definedName>
    <definedName name="Print_Titles_MI">#REF!</definedName>
    <definedName name="printarea1">#REF!</definedName>
    <definedName name="printarea2">#REF!</definedName>
    <definedName name="printAreaa" hidden="1">#REF!</definedName>
    <definedName name="ProcString">#REF!</definedName>
    <definedName name="PROJECT_Description">#REF!</definedName>
    <definedName name="PROJECT_Description1">#REF!</definedName>
    <definedName name="PROJECT_Description2">#REF!</definedName>
    <definedName name="PSWD_USR">"21004"</definedName>
    <definedName name="ptint_titles">[58]汇总表!#REF!</definedName>
    <definedName name="pyint_TItIes">#REF!</definedName>
    <definedName name="q">#REF!</definedName>
    <definedName name="QC12a">[12]门窗表!#REF!</definedName>
    <definedName name="QC15a">[12]门窗表!#REF!</definedName>
    <definedName name="QC6a">[12]门窗表!#REF!</definedName>
    <definedName name="QC8a">[12]门窗表!#REF!</definedName>
    <definedName name="QC9a">[12]门窗表!#REF!</definedName>
    <definedName name="QFC乙1">[12]门窗表!#REF!</definedName>
    <definedName name="QFM丙1">[12]门窗表!#REF!</definedName>
    <definedName name="QFM丙2">[12]门窗表!#REF!</definedName>
    <definedName name="QFM甲1">[12]门窗表!#REF!</definedName>
    <definedName name="QFM乙1">[12]门窗表!#REF!</definedName>
    <definedName name="QFM乙2">[12]门窗表!#REF!</definedName>
    <definedName name="QFM乙3">[12]门窗表!#REF!</definedName>
    <definedName name="qita">[62]核算项目余额表!$A$1:$L$5</definedName>
    <definedName name="qitashou">[63]核算项目余额表!$A$1:$L$15</definedName>
    <definedName name="qq">#REF!</definedName>
    <definedName name="QQFM丙1">[12]门窗表!#REF!</definedName>
    <definedName name="QQFM丙2">[12]门窗表!#REF!</definedName>
    <definedName name="QQFM甲1">[12]门窗表!#REF!</definedName>
    <definedName name="QQFM甲3">[12]门窗表!#REF!</definedName>
    <definedName name="QQFM乙1">[12]门窗表!#REF!</definedName>
    <definedName name="QQFM乙2">[12]门窗表!#REF!</definedName>
    <definedName name="QQFM乙3">[12]门窗表!#REF!</definedName>
    <definedName name="QQFM乙4">[12]门窗表!#REF!</definedName>
    <definedName name="QQFM乙5">[12]门窗表!#REF!</definedName>
    <definedName name="QQGM1">[12]门窗表!#REF!</definedName>
    <definedName name="QQMC8">[12]门窗表!#REF!</definedName>
    <definedName name="QQMC9">[12]门窗表!#REF!</definedName>
    <definedName name="qqq">#REF!</definedName>
    <definedName name="QTLM1">[12]门窗表!#REF!</definedName>
    <definedName name="QTLM2">[12]门窗表!#REF!</definedName>
    <definedName name="QTLM3">[12]门窗表!#REF!</definedName>
    <definedName name="QTLM4">[12]门窗表!#REF!</definedName>
    <definedName name="Quantity">#REF!</definedName>
    <definedName name="qwqe">#N/A</definedName>
    <definedName name="reg">#REF!</definedName>
    <definedName name="REM_HEAD">"铝材约重：2970KG，E3，E4/14-20F，E8/10-15F"</definedName>
    <definedName name="REMARK_B">""</definedName>
    <definedName name="ReportDate">[64]Parameters!$B$6</definedName>
    <definedName name="ReportType">[45]目录!$CA$2</definedName>
    <definedName name="ReportYearRange">[45]目录!$CA$4</definedName>
    <definedName name="RiskCollectDistributionSamples">2</definedName>
    <definedName name="RiskFixedSeed">1</definedName>
    <definedName name="RiskHasSettings">TRUE</definedName>
    <definedName name="RiskMinimizeOnStart">FALSE</definedName>
    <definedName name="RiskMonitorConvergence">TRUE</definedName>
    <definedName name="RiskNumIterations">10000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0</definedName>
    <definedName name="RiskStatFunctionsUpdateFreq">1</definedName>
    <definedName name="RiskUpdateDisplay">TRUE</definedName>
    <definedName name="RiskUpdateStatFunctions">TRUE</definedName>
    <definedName name="RiskUseDifferentSeedForEachSim">FALSE</definedName>
    <definedName name="RiskUseFixedSeed">FALSE</definedName>
    <definedName name="rrewqrf" hidden="1">{"'费率表'!$A$1:$N$18"}</definedName>
    <definedName name="rrrr">#N/A</definedName>
    <definedName name="S">[65]梁!$X1*1.2</definedName>
    <definedName name="s_c_list">[66]Toolbox!$A$7:$H$969</definedName>
    <definedName name="SAL_NO">"21004"</definedName>
    <definedName name="sam">[67]Sheet1!#REF!</definedName>
    <definedName name="SAPBEXrevision" hidden="1">4</definedName>
    <definedName name="SAPBEXsysID" hidden="1">"BW1"</definedName>
    <definedName name="SAPBEXwbID" hidden="1">"8DZFG4M4NA6MVVGNLO7J4SRAY"</definedName>
    <definedName name="SCG">'[68]G.1R-Shou COP Gf'!#REF!</definedName>
    <definedName name="Scheme">#REF!</definedName>
    <definedName name="sddd">[69]基础项目!#REF!</definedName>
    <definedName name="sdfgsd">[70]核算项目余额表!$A$1:$L$15</definedName>
    <definedName name="sdlfee">'[31]Financ. Overview'!$H$13</definedName>
    <definedName name="sdsad">#REF!</definedName>
    <definedName name="sedf">#REF!</definedName>
    <definedName name="SelectMethod">#REF!</definedName>
    <definedName name="SelectOrder">#REF!</definedName>
    <definedName name="series01">#REF!</definedName>
    <definedName name="series02">#REF!</definedName>
    <definedName name="series03">#REF!</definedName>
    <definedName name="series04">#REF!</definedName>
    <definedName name="series05">#REF!</definedName>
    <definedName name="series06">#REF!</definedName>
    <definedName name="series07">#REF!</definedName>
    <definedName name="series08">#REF!</definedName>
    <definedName name="series09">#REF!</definedName>
    <definedName name="series10">#REF!</definedName>
    <definedName name="series18">#REF!</definedName>
    <definedName name="sf">'[71]#REF!'!$B$1:$B$65536</definedName>
    <definedName name="sfsdsd">'[49]#REF!'!IV1*'[49]#REF!'!IO1</definedName>
    <definedName name="SH">#REF!</definedName>
    <definedName name="SH0">#REF!</definedName>
    <definedName name="Sheet1">#REF!</definedName>
    <definedName name="Short_term_liability">#REF!</definedName>
    <definedName name="ShowZeroValues">"TRUE"</definedName>
    <definedName name="sjdw">"安徽华普会计师事务所"</definedName>
    <definedName name="SLn">#REF!</definedName>
    <definedName name="SPC_B">"6000"</definedName>
    <definedName name="sppp">#REF!</definedName>
    <definedName name="SQ_DD">"20"</definedName>
    <definedName name="SQ_DD_HEAD_SQ">"06-09-20"</definedName>
    <definedName name="SQ_MM">"09"</definedName>
    <definedName name="SQ_NO.">"SQ69200004"</definedName>
    <definedName name="SQ_YY">"2006"</definedName>
    <definedName name="ss7fee">'[31]Financ. Overview'!$H$18</definedName>
    <definedName name="ssd">[72]基础项目!#REF!</definedName>
    <definedName name="SSSS">[73]核算项目余额表!$A$1:$L$5</definedName>
    <definedName name="sssss">[74]企业表一!$D$7</definedName>
    <definedName name="subsfee">'[31]Financ. Overview'!$H$14</definedName>
    <definedName name="SYS_CMP_ADR">" "</definedName>
    <definedName name="SYS_NAME">""</definedName>
    <definedName name="sys_num">[34]Sheet9!$C$15</definedName>
    <definedName name="SYS_TEL1">""</definedName>
    <definedName name="SYS_TEL3">""</definedName>
    <definedName name="SYSUSR_NAME">"李春海"</definedName>
    <definedName name="szxwdv">[75]基础项目!#REF!</definedName>
    <definedName name="S单洞">'[19]#REF!'!$S$6:$S$171</definedName>
    <definedName name="S柱头">#REF!</definedName>
    <definedName name="t">#REF!</definedName>
    <definedName name="T7栋">#N/A</definedName>
    <definedName name="TARLPI">#REF!</definedName>
    <definedName name="TARSPP">#REF!</definedName>
    <definedName name="TARSS1">#REF!</definedName>
    <definedName name="TaxTV">10%</definedName>
    <definedName name="TaxXL">5%</definedName>
    <definedName name="TBL_KEYS">#REF!</definedName>
    <definedName name="TBL_KEYS2">#REF!</definedName>
    <definedName name="Tf">#REF!</definedName>
    <definedName name="title1">#REF!</definedName>
    <definedName name="title2">#REF!</definedName>
    <definedName name="title2opt1">#REF!</definedName>
    <definedName name="title2opt2">#REF!</definedName>
    <definedName name="title3">#REF!</definedName>
    <definedName name="toolbox">[76]Toolbox!$C$5:$T$1578</definedName>
    <definedName name="Total">#REF!</definedName>
    <definedName name="total_de">[34]Sheet9!$F$34</definedName>
    <definedName name="total_pack">[34]Sheet9!#REF!</definedName>
    <definedName name="TOTAL1">""</definedName>
    <definedName name="TotalAwardCount">#REF!</definedName>
    <definedName name="TOTLAL_QTY">575</definedName>
    <definedName name="TRANS">#REF!</definedName>
    <definedName name="TRANS1">#REF!</definedName>
    <definedName name="traspp">#REF!</definedName>
    <definedName name="TTG">[26]before!$A$9:$E$22</definedName>
    <definedName name="TTGL">[26]before!$X$7:$Z$25</definedName>
    <definedName name="U">#REF!</definedName>
    <definedName name="UFPrn03年往来">#REF!</definedName>
    <definedName name="UFPrn20011013195712">#REF!</definedName>
    <definedName name="UFPrn20011219090032">[77]固定资产2001年折旧!$A$6:$M$26</definedName>
    <definedName name="UFPrn20021001145340">#REF!</definedName>
    <definedName name="UFPrn20021008135609">#REF!</definedName>
    <definedName name="UFPrn20021008204439">[77]所得税凭证抽查!$A$2:$E$12</definedName>
    <definedName name="UFPrn20021010140525">#REF!</definedName>
    <definedName name="UFPrn20021011140840">#REF!</definedName>
    <definedName name="UFPrn20021011141039">#REF!</definedName>
    <definedName name="UFPrn20021215091236">#REF!</definedName>
    <definedName name="UFPrn2002年赖氨酸">#REF!</definedName>
    <definedName name="UFPrn2002年往来">#REF!</definedName>
    <definedName name="UFPrn20030">#REF!</definedName>
    <definedName name="UFPrn20030104093913">#REF!</definedName>
    <definedName name="UFPrn20030125134155">#REF!</definedName>
    <definedName name="UFPrn200301获">#REF!</definedName>
    <definedName name="UFPrn20030201102412">#REF!</definedName>
    <definedName name="UFPrn20030204085029">#REF!</definedName>
    <definedName name="UFPrn20030204085059">#REF!</definedName>
    <definedName name="UFPrn20030204085245">#REF!</definedName>
    <definedName name="UFPrn20030306114007">#REF!</definedName>
    <definedName name="UFPrn20030310133923">#REF!</definedName>
    <definedName name="UFPrn20030312154036">#REF!</definedName>
    <definedName name="UFPrn20030315105012">#REF!</definedName>
    <definedName name="UFPrn20030319143204">#REF!</definedName>
    <definedName name="UFPrn20030319143428">#REF!</definedName>
    <definedName name="UFPrn20030319143503">#REF!</definedName>
    <definedName name="UFPrn20030324180402">#REF!</definedName>
    <definedName name="UFPrn20030401160246">#REF!</definedName>
    <definedName name="UFPrn20030401160903">#REF!</definedName>
    <definedName name="UFPrn20030402162209">#REF!</definedName>
    <definedName name="UFPrn20030402162254">#REF!</definedName>
    <definedName name="UFPrn20030402162349">#REF!</definedName>
    <definedName name="UFPrn20030402162804">#REF!</definedName>
    <definedName name="UFPrn20030402200515">#REF!</definedName>
    <definedName name="UFPrn20030402202547">#REF!</definedName>
    <definedName name="UFPrn20030410133109">#REF!</definedName>
    <definedName name="UFPrn20030411080701">#REF!</definedName>
    <definedName name="UFPrn20030411080725">#REF!</definedName>
    <definedName name="UFPrn20030411082806">#REF!</definedName>
    <definedName name="UFPrn20030411082845">#REF!</definedName>
    <definedName name="UFPrn20030411083444">#REF!</definedName>
    <definedName name="UFPrn20030414124907">#REF!</definedName>
    <definedName name="UFPrn20030515123420">#REF!</definedName>
    <definedName name="UFPrn20030515143600">#REF!</definedName>
    <definedName name="UFPrn20030515143859">#REF!</definedName>
    <definedName name="UFPrn20030515144630">#REF!</definedName>
    <definedName name="UFPrn20030515144957">#REF!</definedName>
    <definedName name="UFPrn20030515145857">#REF!</definedName>
    <definedName name="UFPrn20030515150030">#REF!</definedName>
    <definedName name="UFPrn20030516092236">#REF!</definedName>
    <definedName name="UFPrn20030525130626">#REF!</definedName>
    <definedName name="UFPrn20030527100204">#REF!</definedName>
    <definedName name="UFPrn20030601113109">#REF!</definedName>
    <definedName name="UFPrn20030601113454">#REF!</definedName>
    <definedName name="UFPrn20030604110335">#REF!</definedName>
    <definedName name="UFPrn20030612213411">#REF!</definedName>
    <definedName name="UFPrn20030612213426">#REF!</definedName>
    <definedName name="UFPrn20030615104533">[78]UFPrn20030305081341!$A$1:$N$99</definedName>
    <definedName name="UFPrn20030616163620">#REF!</definedName>
    <definedName name="UFPrn20030616163735">#REF!</definedName>
    <definedName name="UFPrn20030704170908">#REF!</definedName>
    <definedName name="UFPrn20030806092017">#REF!</definedName>
    <definedName name="UFPrn20030806104048">#REF!</definedName>
    <definedName name="UFPrn20030807094635">#REF!</definedName>
    <definedName name="UFPrn20030807094823">#REF!</definedName>
    <definedName name="UFPrn20030807095652">#REF!</definedName>
    <definedName name="UFPrn20030810103438">#REF!</definedName>
    <definedName name="UFPrn20030930160002">#REF!</definedName>
    <definedName name="UFPrn20031027192538">#REF!</definedName>
    <definedName name="UFPrn20031209151321">#REF!</definedName>
    <definedName name="UFPrn20031216172532">#REF!</definedName>
    <definedName name="UFPrn20031219102749">#REF!</definedName>
    <definedName name="UFPrn20031219102931">#REF!</definedName>
    <definedName name="UFPrn20031219153724">#REF!</definedName>
    <definedName name="UFPrn20031231143241">#REF!</definedName>
    <definedName name="UFPrn20031231144908">#REF!</definedName>
    <definedName name="UFPrn20031231181712">#REF!</definedName>
    <definedName name="UFPrn20031231194816">#REF!</definedName>
    <definedName name="UFPrn20031231201733">#REF!</definedName>
    <definedName name="UFPrn20031231201827">#REF!</definedName>
    <definedName name="UFPrn20031231202833">#REF!</definedName>
    <definedName name="UFPrn20031231203341">#REF!</definedName>
    <definedName name="UFPrn20031231203430">#REF!</definedName>
    <definedName name="UFPrn20031231203522">#REF!</definedName>
    <definedName name="UFPrn20031231204614">#REF!</definedName>
    <definedName name="UFPrn20031231204700">#REF!</definedName>
    <definedName name="UFPrn20031231204719">#REF!</definedName>
    <definedName name="UFPrn20031231204735">#REF!</definedName>
    <definedName name="UFPrn20031231204748">#REF!</definedName>
    <definedName name="UFPrn20031231204802">#REF!</definedName>
    <definedName name="UFPrn20031231204816">#REF!</definedName>
    <definedName name="UFPrn20031231204829">#REF!</definedName>
    <definedName name="UFPrn20031231204843">#REF!</definedName>
    <definedName name="UFPrn20031231204856">#REF!</definedName>
    <definedName name="UFPrn20031231204915">#REF!</definedName>
    <definedName name="UFPrn2003年赖氨酸">#REF!</definedName>
    <definedName name="UFPrn2003年预处理">#REF!</definedName>
    <definedName name="UFPrn20040101100143">#REF!</definedName>
    <definedName name="UFPrn20040101110745">#REF!</definedName>
    <definedName name="UFPrn20040101162919">#REF!</definedName>
    <definedName name="UFPrn20040101170422">#REF!</definedName>
    <definedName name="UFPrn20040102110917">#REF!</definedName>
    <definedName name="UFPrn20040102152122">#REF!</definedName>
    <definedName name="UFPrn20040102195902">#REF!</definedName>
    <definedName name="UFPrn20040102200804">#REF!</definedName>
    <definedName name="UFPrn20040102201152">#REF!</definedName>
    <definedName name="UFPrn20040102201233">#REF!</definedName>
    <definedName name="UFPrn20040102201254">#REF!</definedName>
    <definedName name="UFPrn20040102201313">#REF!</definedName>
    <definedName name="UFPrn20040102201331">#REF!</definedName>
    <definedName name="UFPrn20040102201348">#REF!</definedName>
    <definedName name="UFPrn20040102201407">#REF!</definedName>
    <definedName name="UFPrn20040102201425">#REF!</definedName>
    <definedName name="UFPrn20040102201441">#REF!</definedName>
    <definedName name="UFPrn20040102201500">#REF!</definedName>
    <definedName name="UFPrn20040102202156">#REF!</definedName>
    <definedName name="UFPrn20040102202217">#REF!</definedName>
    <definedName name="UFPrn20040102202238">#REF!</definedName>
    <definedName name="UFPrn20040102202257">#REF!</definedName>
    <definedName name="UFPrn20040102202316">#REF!</definedName>
    <definedName name="UFPrn20040102202335">#REF!</definedName>
    <definedName name="UFPrn20040102202356">#REF!</definedName>
    <definedName name="UFPrn20040102202417">#REF!</definedName>
    <definedName name="UFPrn20040102202436">#REF!</definedName>
    <definedName name="UFPrn20040102202455">#REF!</definedName>
    <definedName name="UFPrn20040102202513">#REF!</definedName>
    <definedName name="UFPrn20040103090927">#REF!</definedName>
    <definedName name="UFPrn20040103093058">#REF!</definedName>
    <definedName name="UFPrn20040103095046">#REF!</definedName>
    <definedName name="UFPrn20040103100558">#REF!</definedName>
    <definedName name="UFPrn20040103102329">#REF!</definedName>
    <definedName name="UFPrn20040104085339">#REF!</definedName>
    <definedName name="UFPrn20040104085636">#REF!</definedName>
    <definedName name="UFPrn20040104160016">#REF!</definedName>
    <definedName name="UFPrn20040105091030">#REF!</definedName>
    <definedName name="UFPrn20040106150512">#REF!</definedName>
    <definedName name="UFPrn20040107171106">#REF!</definedName>
    <definedName name="UFPrn20040110151930">#REF!</definedName>
    <definedName name="UFPrn20040110152047">#REF!</definedName>
    <definedName name="UFPrn20040113105339">#REF!</definedName>
    <definedName name="UFPrn20040114173232">#REF!</definedName>
    <definedName name="UFPrn20040117222855">#REF!</definedName>
    <definedName name="UFPrn20040117223054">#REF!</definedName>
    <definedName name="UFPrn20040118090902">#REF!</definedName>
    <definedName name="UFPrn20040118091001">#REF!</definedName>
    <definedName name="UFPrn20040126122858">#REF!</definedName>
    <definedName name="UFPrn20040126123715">#REF!</definedName>
    <definedName name="UFPrn20040126133112">#REF!</definedName>
    <definedName name="UFPrn20040127102811">#REF!</definedName>
    <definedName name="UFPrn20040127103322">#REF!</definedName>
    <definedName name="UFPrn20040127103557">#REF!</definedName>
    <definedName name="UFPrn20040127104626">#REF!</definedName>
    <definedName name="UFPrn20040131200353">#REF!</definedName>
    <definedName name="UFPrn20040131203228">#REF!</definedName>
    <definedName name="UFPrn20040201082313">#REF!</definedName>
    <definedName name="UFPrn20040201082820">#REF!</definedName>
    <definedName name="UFPrn20040201082842">#REF!</definedName>
    <definedName name="UFPrn20040201082900">#REF!</definedName>
    <definedName name="UFPrn20040201082915">#REF!</definedName>
    <definedName name="UFPrn20040201082932">#REF!</definedName>
    <definedName name="UFPrn20040201082949">#REF!</definedName>
    <definedName name="UFPrn20040201083007">#REF!</definedName>
    <definedName name="UFPrn20040201083024">#REF!</definedName>
    <definedName name="UFPrn20040201083037">#REF!</definedName>
    <definedName name="UFPrn20040201083056">#REF!</definedName>
    <definedName name="UFPrn20040201083109">#REF!</definedName>
    <definedName name="UFPrn20040201083123">#REF!</definedName>
    <definedName name="UFPrn20040202095723">#REF!</definedName>
    <definedName name="UFPrn20040202100703">#REF!</definedName>
    <definedName name="UFPrn20040207170440">#REF!</definedName>
    <definedName name="UFPrn20040207170910">#REF!</definedName>
    <definedName name="UFPrn20040210164240">#REF!</definedName>
    <definedName name="UFPrn20040210164828">#REF!</definedName>
    <definedName name="UFPrn20040210165319">#REF!</definedName>
    <definedName name="UFPrn20040211144942">[79]提足折旧!#REF!</definedName>
    <definedName name="UFPrn20040220173519">#REF!</definedName>
    <definedName name="UFPrn20040221082432">#REF!</definedName>
    <definedName name="UFPrn20040423121458">#REF!</definedName>
    <definedName name="UFPrn20040425153622">#REF!</definedName>
    <definedName name="UFPrn20040428183256">#REF!</definedName>
    <definedName name="UFPrn20040701104559">#REF!</definedName>
    <definedName name="UFPrn20040714104337">#REF!</definedName>
    <definedName name="UFPrn20040716204355">#REF!</definedName>
    <definedName name="UFPrn20040719213852">[80]包增减变动!$A$5:$J$55</definedName>
    <definedName name="UFPrn20040723141819">#REF!</definedName>
    <definedName name="UFPrn20040809092915">#REF!</definedName>
    <definedName name="UFPrn20040811201823">#REF!</definedName>
    <definedName name="UFPrn20040816093509">#REF!</definedName>
    <definedName name="UFPrn20040816093715">#REF!</definedName>
    <definedName name="UFPrn20041022152346">#REF!</definedName>
    <definedName name="UFPrn20041022152456">#REF!</definedName>
    <definedName name="UFPrn20041217091106">#REF!</definedName>
    <definedName name="UFPrn20050105172328">#REF!</definedName>
    <definedName name="UFPrn20050105201404">#REF!</definedName>
    <definedName name="UFPrn20050106102331">#REF!</definedName>
    <definedName name="UFPrn20050106102430">#REF!</definedName>
    <definedName name="UFPrn20050106165019">#REF!</definedName>
    <definedName name="UFPrn20050106165407">#REF!</definedName>
    <definedName name="UFPrn20050107082906">#REF!</definedName>
    <definedName name="UFPrn20050107160609">#REF!</definedName>
    <definedName name="UFPrn20050107164515">#REF!</definedName>
    <definedName name="UFPrn20050108094919">#REF!</definedName>
    <definedName name="UFPrn20050108100504">#REF!</definedName>
    <definedName name="UFPrn20050108100537">[81]主营成本!$A$3:$D$223</definedName>
    <definedName name="UFPrn20050108100752">#REF!</definedName>
    <definedName name="UFPrn20050217103510">#REF!</definedName>
    <definedName name="UFPrn20050221152705">'[82]其他应付款 '!$A$1:$J$190</definedName>
    <definedName name="UFPrn20050221153108">#REF!</definedName>
    <definedName name="UFPrn20050301215713">#REF!</definedName>
    <definedName name="UFPrn20050306165059">#REF!</definedName>
    <definedName name="UFPrn20060216194802">#REF!</definedName>
    <definedName name="UFPrn20070105174240">#REF!</definedName>
    <definedName name="UFPrn20070114200640">#REF!</definedName>
    <definedName name="UFPrn20070125202639">#REF!</definedName>
    <definedName name="UFPrn20070125202940">#REF!</definedName>
    <definedName name="UFPrn20070125204126">#REF!</definedName>
    <definedName name="UFPrn20070125204428">#REF!</definedName>
    <definedName name="Unit">#REF!</definedName>
    <definedName name="UNIT_NAME">"支"</definedName>
    <definedName name="Unit_Rate">"E1"</definedName>
    <definedName name="usd">8.2773</definedName>
    <definedName name="uut">#REF!</definedName>
    <definedName name="V">#REF!</definedName>
    <definedName name="V5.1Fee">'[31]Financ. Overview'!$H$15</definedName>
    <definedName name="valid">[83]审计调整!$M$8:$M$9</definedName>
    <definedName name="vdv">#N/A</definedName>
    <definedName name="vff">[66]Toolbox!$A$7:$H$969</definedName>
    <definedName name="VMO">#REF!</definedName>
    <definedName name="vrv">#REF!</definedName>
    <definedName name="vw">#REF!</definedName>
    <definedName name="W">#REF!</definedName>
    <definedName name="WAFALL2">[29]Sheet1!#REF!</definedName>
    <definedName name="WAFBUD2">[29]Sheet1!#REF!</definedName>
    <definedName name="WAFPRO2">[29]Sheet1!#REF!</definedName>
    <definedName name="wap">'[44]#REF!'!$L$9:$R$67</definedName>
    <definedName name="wert">[70]核算项目余额表!$A$1:$L$15</definedName>
    <definedName name="wg">#REF!</definedName>
    <definedName name="wggew">#REF!</definedName>
    <definedName name="WilliamSheet">#REF!</definedName>
    <definedName name="Work_Program_By_Area_List">#REF!</definedName>
    <definedName name="WORLPI">#REF!</definedName>
    <definedName name="WORSPP">#REF!</definedName>
    <definedName name="wq">#REF!</definedName>
    <definedName name="WQEQWEQ">#REF!</definedName>
    <definedName name="ww">#REF!</definedName>
    <definedName name="wwe">[72]基础项目!#REF!</definedName>
    <definedName name="wwwd">[72]基础项目!#REF!</definedName>
    <definedName name="WWWW222">#REF!</definedName>
    <definedName name="X1_3栋水电预埋００_Sheet1_List">#REF!</definedName>
    <definedName name="X1室外1号楼梯φ10内圆钢">[28]楼梯钢筋!$E$269</definedName>
    <definedName name="xcd">#REF!</definedName>
    <definedName name="XLRPARAMS_GCMC" hidden="1">[84]XLR_NoRangeSheet!$B$6</definedName>
    <definedName name="xmmc">[85]分类!$A$1:$A$65536</definedName>
    <definedName name="xvs">#REF!</definedName>
    <definedName name="Y">#REF!</definedName>
    <definedName name="YEU">[26]before!$A$3:$N$34</definedName>
    <definedName name="yy">#N/A</definedName>
    <definedName name="Z">#REF!</definedName>
    <definedName name="Z_3B4DD3B0_847F_4B57_93D1_810D4C8DE510_.wvu.PrintArea" hidden="1">#REF!</definedName>
    <definedName name="Z_3B4DD3B0_847F_4B57_93D1_810D4C8DE510_.wvu.PrintTitles" hidden="1">#REF!</definedName>
    <definedName name="Z_92BBA066_F4C6_41CC_BE6D_9F1BA5F6C04D_.wvu.PrintArea" hidden="1">#REF!</definedName>
    <definedName name="Z_92BBA066_F4C6_41CC_BE6D_9F1BA5F6C04D_.wvu.PrintTitles" hidden="1">#REF!</definedName>
    <definedName name="Z_9B18BCA6_6102_4285_8AC8_DAF29FB4CA54_.wvu.PrintArea" hidden="1">#REF!</definedName>
    <definedName name="Z_9B18BCA6_6102_4285_8AC8_DAF29FB4CA54_.wvu.PrintTitles" hidden="1">#REF!</definedName>
    <definedName name="Z32_Cost_red">'[31]Financ. Overview'!#REF!</definedName>
    <definedName name="zxd">#REF!</definedName>
    <definedName name="zy2003.dbf">#REF!</definedName>
    <definedName name="zz">#REF!</definedName>
    <definedName name="">[86]三家其他应付公司!#REF!</definedName>
    <definedName name="">[86]三家其他应付公司!#REF!</definedName>
    <definedName name="阿vas">_xleta.Evaluate+#REF!</definedName>
    <definedName name="阿瑟">'[87]5201.2004'!$A$1:$I$24</definedName>
    <definedName name="啊">#N/A</definedName>
    <definedName name="啊啊">#REF!</definedName>
    <definedName name="埃特板">#REF!</definedName>
    <definedName name="埃特板人工">#REF!</definedName>
    <definedName name="安">#REF!</definedName>
    <definedName name="安装费">#REF!</definedName>
    <definedName name="暗暗" hidden="1">'[54]sum(Flooring )'!#REF!</definedName>
    <definedName name="八">'[88]8'!$B$6:$G$9</definedName>
    <definedName name="八层梁砼">[89]八.单梁连续梁通用!#REF!</definedName>
    <definedName name="板构件特征">#REF!</definedName>
    <definedName name="板厚">#REF!</definedName>
    <definedName name="板支撑">[90]屋面板通用!$O$20</definedName>
    <definedName name="办公档次">[91]复地集团项目开发周期表!$I$365:$I$373</definedName>
    <definedName name="办公建筑类型">[91]复地集团项目开发周期表!$H$365:$H$373</definedName>
    <definedName name="半成品">#REF!</definedName>
    <definedName name="包工不包料">'[92]97取费(定额直接费)'!#REF!</definedName>
    <definedName name="包工又包料">[93]工作台帐!#REF!</definedName>
    <definedName name="包料不包工">#REF!</definedName>
    <definedName name="包装物">#REF!</definedName>
    <definedName name="包装运输费">#REF!</definedName>
    <definedName name="保温" hidden="1">{"'费率表'!$A$1:$N$18"}</definedName>
    <definedName name="保修期">#REF!</definedName>
    <definedName name="报价汇总">#REF!</definedName>
    <definedName name="贝砂金">#REF!</definedName>
    <definedName name="备注">#REF!</definedName>
    <definedName name="本月内部交易">OFFSET([94]重要内部交易!F1,0,MONTH([94]重要内部交易!$A$2)-1)</definedName>
    <definedName name="本月内部其他交易">OFFSET([94]重要内部交易!E1,0,MONTH([94]重要内部交易!$A$2)-1)</definedName>
    <definedName name="本月数">#REF!</definedName>
    <definedName name="本月威尚交易">OFFSET(#REF!,0,MONTH(#REF!)-1)</definedName>
    <definedName name="本月威尚其他交易">OFFSET(#REF!,0,MONTH(#REF!)-1)</definedName>
    <definedName name="本月月份">[95]Parameters!$B$3</definedName>
    <definedName name="泵房">[96]加压泵房!$G$69</definedName>
    <definedName name="比例">#REF!</definedName>
    <definedName name="编制单位">""</definedName>
    <definedName name="编制人">""</definedName>
    <definedName name="编制日期">"2010年06月17日"</definedName>
    <definedName name="标高">#REF!</definedName>
    <definedName name="标准层电梯厅">[97]墙面工程!#REF!</definedName>
    <definedName name="表面处理">#REF!</definedName>
    <definedName name="玻璃损耗">[98]材料清单!#REF!</definedName>
    <definedName name="补充">[48]基础项目!#REF!</definedName>
    <definedName name="不清">#REF!</definedName>
    <definedName name="不锈钢板">'[46]#REF!'!$E$9</definedName>
    <definedName name="材料表">10</definedName>
    <definedName name="材料代号">[60]过渡数据表!$A$1:$A$16</definedName>
    <definedName name="财本月">OFFSET([94]财务费用!D1,0,MONTH([94]财务费用!$A$2)-1)</definedName>
    <definedName name="藏青">[99]企业表一!$E$7</definedName>
    <definedName name="层数">#REF!</definedName>
    <definedName name="层数高度">""</definedName>
    <definedName name="产">#REF!</definedName>
    <definedName name="产成品">#REF!</definedName>
    <definedName name="产品成本分摊表">#REF!</definedName>
    <definedName name="超高4.6米1.8以内">#REF!</definedName>
    <definedName name="车库内楼梯砼">'[100]F10~22圆形柱及零星非通用'!#REF!</definedName>
    <definedName name="车库内梯侧面">'[100]F10~22圆形柱及零星非通用'!#REF!</definedName>
    <definedName name="沉箱底面积">[101]厨厕通用!$J$9</definedName>
    <definedName name="沉箱上泛">[24]厨厕通用!$J$34</definedName>
    <definedName name="成本调整明细表">#REF!</definedName>
    <definedName name="成本科目选择">'[102]泰禾科目(选择） (2)'!$F$3:$F$108</definedName>
    <definedName name="成品保护费">#REF!</definedName>
    <definedName name="承台">#REF!</definedName>
    <definedName name="承台编号">#REF!</definedName>
    <definedName name="承台高">#REF!</definedName>
    <definedName name="承台含桩长">#REF!</definedName>
    <definedName name="承台含桩长度">#REF!</definedName>
    <definedName name="承台厚">'[103]F8~9承台'!$I$7</definedName>
    <definedName name="出">'[61]#REF!'!#REF!</definedName>
    <definedName name="厨房墙面">[24]厨厕通用!$J$53</definedName>
    <definedName name="厨房上泛">[24]厨厕通用!$J$18</definedName>
    <definedName name="储士升">#REF!</definedName>
    <definedName name="窗C10">[25]门窗表!#REF!</definedName>
    <definedName name="窗C11">[104]门窗表!$H$20</definedName>
    <definedName name="窗C12">[25]门窗表!#REF!</definedName>
    <definedName name="窗C13">[104]门窗表!$H$18</definedName>
    <definedName name="窗C14">[25]门窗表!#REF!</definedName>
    <definedName name="窗C15">[25]门窗表!#REF!</definedName>
    <definedName name="窗C16">[25]门窗表!#REF!</definedName>
    <definedName name="窗C17">[25]门窗表!#REF!</definedName>
    <definedName name="窗C2">[24]门窗表!$F$10</definedName>
    <definedName name="窗C2一">'[105]十八.门窗表,门框塞缝'!#REF!</definedName>
    <definedName name="窗C3">[25]门窗表!#REF!</definedName>
    <definedName name="窗C4">[24]门窗表!$F$14</definedName>
    <definedName name="窗C5">[24]门窗表!$F$11</definedName>
    <definedName name="窗C51">[106]门窗表!$F$11</definedName>
    <definedName name="窗C6">[24]门窗表!$F$12</definedName>
    <definedName name="窗C6一">[104]门窗表!$H$14</definedName>
    <definedName name="窗C7">[24]门窗表!$F$13</definedName>
    <definedName name="窗C8">[104]门窗表!$H$16</definedName>
    <definedName name="窗C9">[104]门窗表!$H$17</definedName>
    <definedName name="窗护栏">#REF!</definedName>
    <definedName name="窗帘盒人工">#REF!</definedName>
    <definedName name="窗台石人工">#REF!</definedName>
    <definedName name="窗用五金配件">#REF!</definedName>
    <definedName name="瓷砖踢脚线人工">#REF!</definedName>
    <definedName name="存货">[107]企业表一!$D$17</definedName>
    <definedName name="存货93期初">[108]企业表一!$C$7</definedName>
    <definedName name="存货93期末">[108]企业表一!$D$7</definedName>
    <definedName name="存货94期初">[108]企业表一!$E$7</definedName>
    <definedName name="存货94期末">[108]企业表一!$F$7</definedName>
    <definedName name="存货95期初">[108]企业表一!$G$7</definedName>
    <definedName name="存货95期末">[108]企业表一!$H$7</definedName>
    <definedName name="大多数">[109]XL4Poppy!$A$15</definedName>
    <definedName name="大堂地坪钢筋">[110]杂项钢筋!$O$11</definedName>
    <definedName name="大堂花灯">#REF!</definedName>
    <definedName name="大堂射灯">#REF!</definedName>
    <definedName name="大堂筒灯">#REF!</definedName>
    <definedName name="带基垫层模板">[111]台阶!#REF!</definedName>
    <definedName name="带基垫层砼">[111]台阶!#REF!</definedName>
    <definedName name="带基模板">[111]台阶!#REF!</definedName>
    <definedName name="带基砼">[111]台阶!#REF!</definedName>
    <definedName name="带基挖方">[111]台阶!#REF!</definedName>
    <definedName name="待发生成本预测">#REF!</definedName>
    <definedName name="单边工作面宽">#REF!</definedName>
    <definedName name="单边突出工作面宽">#REF!</definedName>
    <definedName name="单构件工程量">ROUND([12]计算式明细!#REF!,2)</definedName>
    <definedName name="单价">#REF!</definedName>
    <definedName name="单价101">[112]土建工程综合单价表!#REF!</definedName>
    <definedName name="单价102">[112]土建工程综合单价表!#REF!</definedName>
    <definedName name="单价103">[112]土建工程综合单价表!#REF!</definedName>
    <definedName name="单价104">[112]土建工程综合单价表!#REF!</definedName>
    <definedName name="单价105">[112]土建工程综合单价表!#REF!</definedName>
    <definedName name="单价106">[112]土建工程综合单价表!#REF!</definedName>
    <definedName name="单价107">[112]土建工程综合单价表!#REF!</definedName>
    <definedName name="单价108">[112]土建工程综合单价表!#REF!</definedName>
    <definedName name="单价109">[112]土建工程综合单价表!#REF!</definedName>
    <definedName name="单价2001">[112]土建工程综合单价表!#REF!</definedName>
    <definedName name="单价2002">[112]土建工程综合单价表!#REF!</definedName>
    <definedName name="单价2003">[112]土建工程综合单价表!#REF!</definedName>
    <definedName name="单价2004">[112]土建工程综合单价表!#REF!</definedName>
    <definedName name="单价2005">[112]土建工程综合单价表!#REF!</definedName>
    <definedName name="单价20050">[112]土建工程综合单价表!#REF!</definedName>
    <definedName name="单价2006">[112]土建工程综合单价表!#REF!</definedName>
    <definedName name="单价2007">[112]土建工程综合单价表!#REF!</definedName>
    <definedName name="单价2008">[112]土建工程综合单价表!#REF!</definedName>
    <definedName name="单价2009">[112]土建工程综合单价表!#REF!</definedName>
    <definedName name="单价201">[112]土建工程综合单价表!#REF!</definedName>
    <definedName name="单价2010">[112]土建工程综合单价表!#REF!</definedName>
    <definedName name="单价2011">[112]土建工程综合单价表!#REF!</definedName>
    <definedName name="单价2012">[112]土建工程综合单价表!#REF!</definedName>
    <definedName name="单价2013">[112]土建工程综合单价表!#REF!</definedName>
    <definedName name="单价2014">[112]土建工程综合单价表!#REF!</definedName>
    <definedName name="单价2015">[112]土建工程综合单价表!#REF!</definedName>
    <definedName name="单价2016">[112]土建工程综合单价表!#REF!</definedName>
    <definedName name="单价2017">[112]土建工程综合单价表!#REF!</definedName>
    <definedName name="单价2018">[112]土建工程综合单价表!#REF!</definedName>
    <definedName name="单价2019">[112]土建工程综合单价表!#REF!</definedName>
    <definedName name="单价202">[112]土建工程综合单价表!#REF!</definedName>
    <definedName name="单价2020">[112]土建工程综合单价表!#REF!</definedName>
    <definedName name="单价2021">[112]土建工程综合单价表!#REF!</definedName>
    <definedName name="单价2022">[112]土建工程综合单价表!#REF!</definedName>
    <definedName name="单价2023">[112]土建工程综合单价表!#REF!</definedName>
    <definedName name="单价2024">[112]土建工程综合单价表!#REF!</definedName>
    <definedName name="单价2025">[112]土建工程综合单价表!#REF!</definedName>
    <definedName name="单价2026">[112]土建工程综合单价表!#REF!</definedName>
    <definedName name="单价2027">[112]土建工程综合单价表!#REF!</definedName>
    <definedName name="单价2028">[112]土建工程综合单价表!#REF!</definedName>
    <definedName name="单价2029">[112]土建工程综合单价表!#REF!</definedName>
    <definedName name="单价203">[112]土建工程综合单价表!#REF!</definedName>
    <definedName name="单价2030">[112]土建工程综合单价表!#REF!</definedName>
    <definedName name="单价2031">[112]土建工程综合单价表!#REF!</definedName>
    <definedName name="单价2032">[112]土建工程综合单价表!#REF!</definedName>
    <definedName name="单价2033">[112]土建工程综合单价表!#REF!</definedName>
    <definedName name="单价2034">[112]土建工程综合单价表!#REF!</definedName>
    <definedName name="单价2035">[112]土建工程综合单价表!#REF!</definedName>
    <definedName name="单价2036">[112]土建工程综合单价表!#REF!</definedName>
    <definedName name="单价2037">[112]土建工程综合单价表!#REF!</definedName>
    <definedName name="单价2038">[112]土建工程综合单价表!#REF!</definedName>
    <definedName name="单价2039">[112]土建工程综合单价表!#REF!</definedName>
    <definedName name="单价204">[112]土建工程综合单价表!#REF!</definedName>
    <definedName name="单价2040">[112]土建工程综合单价表!#REF!</definedName>
    <definedName name="单价2041">[112]土建工程综合单价表!#REF!</definedName>
    <definedName name="单价205">[112]土建工程综合单价表!#REF!</definedName>
    <definedName name="单价2050">[112]土建工程综合单价表!#REF!</definedName>
    <definedName name="单价206">[112]土建工程综合单价表!#REF!</definedName>
    <definedName name="单价207">[112]土建工程综合单价表!#REF!</definedName>
    <definedName name="单价208">[112]土建工程综合单价表!#REF!</definedName>
    <definedName name="单价209">[112]土建工程综合单价表!#REF!</definedName>
    <definedName name="单价210">[112]土建工程综合单价表!#REF!</definedName>
    <definedName name="单价211">[112]土建工程综合单价表!#REF!</definedName>
    <definedName name="单价212">[112]土建工程综合单价表!#REF!</definedName>
    <definedName name="单价213">[112]土建工程综合单价表!#REF!</definedName>
    <definedName name="单价214">[112]土建工程综合单价表!#REF!</definedName>
    <definedName name="单价215">[112]土建工程综合单价表!#REF!</definedName>
    <definedName name="单价216">[112]土建工程综合单价表!#REF!</definedName>
    <definedName name="单价217">[112]土建工程综合单价表!#REF!</definedName>
    <definedName name="单价2171">[112]土建工程综合单价表!#REF!</definedName>
    <definedName name="单价218">[112]土建工程综合单价表!#REF!</definedName>
    <definedName name="单价219">[112]土建工程综合单价表!#REF!</definedName>
    <definedName name="单价220">[112]土建工程综合单价表!#REF!</definedName>
    <definedName name="单价221">[112]土建工程综合单价表!#REF!</definedName>
    <definedName name="单价222">[112]土建工程综合单价表!#REF!</definedName>
    <definedName name="单价223">[112]土建工程综合单价表!#REF!</definedName>
    <definedName name="单价224">[112]土建工程综合单价表!#REF!</definedName>
    <definedName name="单价225">[112]土建工程综合单价表!#REF!</definedName>
    <definedName name="单价226">[112]土建工程综合单价表!#REF!</definedName>
    <definedName name="单价227">[112]土建工程综合单价表!#REF!</definedName>
    <definedName name="单价228">[112]土建工程综合单价表!#REF!</definedName>
    <definedName name="单价229">[112]土建工程综合单价表!#REF!</definedName>
    <definedName name="单价230">[112]土建工程综合单价表!#REF!</definedName>
    <definedName name="单价231">[112]土建工程综合单价表!#REF!</definedName>
    <definedName name="单价234">[112]土建工程综合单价表!#REF!</definedName>
    <definedName name="单价235">[112]土建工程综合单价表!#REF!</definedName>
    <definedName name="单价236">[112]土建工程综合单价表!#REF!</definedName>
    <definedName name="单价237">[112]土建工程综合单价表!#REF!</definedName>
    <definedName name="单价238">[112]土建工程综合单价表!#REF!</definedName>
    <definedName name="单价239">[112]土建工程综合单价表!#REF!</definedName>
    <definedName name="单价2391">[112]土建工程综合单价表!#REF!</definedName>
    <definedName name="单价240">[112]土建工程综合单价表!#REF!</definedName>
    <definedName name="单价241">[112]土建工程综合单价表!#REF!</definedName>
    <definedName name="单价242">[112]土建工程综合单价表!#REF!</definedName>
    <definedName name="单价243">[112]土建工程综合单价表!#REF!</definedName>
    <definedName name="单价244">[112]土建工程综合单价表!#REF!</definedName>
    <definedName name="单价245">[112]土建工程综合单价表!#REF!</definedName>
    <definedName name="单价246">[112]土建工程综合单价表!#REF!</definedName>
    <definedName name="单价247">[112]土建工程综合单价表!#REF!</definedName>
    <definedName name="单价248">[112]土建工程综合单价表!#REF!</definedName>
    <definedName name="单价249">[112]土建工程综合单价表!#REF!</definedName>
    <definedName name="单价250">[112]土建工程综合单价表!#REF!</definedName>
    <definedName name="单价251">[112]土建工程综合单价表!#REF!</definedName>
    <definedName name="单价254">[112]土建工程综合单价表!#REF!</definedName>
    <definedName name="单价255">[112]土建工程综合单价表!#REF!</definedName>
    <definedName name="单价256">[112]土建工程综合单价表!#REF!</definedName>
    <definedName name="单价257">[112]土建工程综合单价表!#REF!</definedName>
    <definedName name="单价258">[112]土建工程综合单价表!#REF!</definedName>
    <definedName name="单价259">[112]土建工程综合单价表!#REF!</definedName>
    <definedName name="单价281">[112]土建工程综合单价表!#REF!</definedName>
    <definedName name="单价282">[112]土建工程综合单价表!#REF!</definedName>
    <definedName name="单价283">[112]土建工程综合单价表!#REF!</definedName>
    <definedName name="单价284">[112]土建工程综合单价表!#REF!</definedName>
    <definedName name="单价285">[112]土建工程综合单价表!#REF!</definedName>
    <definedName name="单价286">[112]土建工程综合单价表!#REF!</definedName>
    <definedName name="单价287">[112]土建工程综合单价表!#REF!</definedName>
    <definedName name="单价301">[112]土建工程综合单价表!#REF!</definedName>
    <definedName name="单价302">[112]土建工程综合单价表!#REF!</definedName>
    <definedName name="单价303">[112]土建工程综合单价表!#REF!</definedName>
    <definedName name="单价304">[112]土建工程综合单价表!#REF!</definedName>
    <definedName name="单价305">[112]土建工程综合单价表!#REF!</definedName>
    <definedName name="单价306">[112]土建工程综合单价表!#REF!</definedName>
    <definedName name="单价307">[112]土建工程综合单价表!#REF!</definedName>
    <definedName name="单价308">[112]土建工程综合单价表!#REF!</definedName>
    <definedName name="单价309">[112]土建工程综合单价表!#REF!</definedName>
    <definedName name="单价310">[112]土建工程综合单价表!#REF!</definedName>
    <definedName name="单价311">[112]土建工程综合单价表!#REF!</definedName>
    <definedName name="单价312">[112]土建工程综合单价表!#REF!</definedName>
    <definedName name="单价313">[112]土建工程综合单价表!#REF!</definedName>
    <definedName name="单价314">[112]土建工程综合单价表!#REF!</definedName>
    <definedName name="单价315">[112]土建工程综合单价表!#REF!</definedName>
    <definedName name="单价401">[112]土建工程综合单价表!#REF!</definedName>
    <definedName name="单价501">[112]土建工程综合单价表!#REF!</definedName>
    <definedName name="单价502">[112]土建工程综合单价表!#REF!</definedName>
    <definedName name="单价503">[112]土建工程综合单价表!#REF!</definedName>
    <definedName name="单价504">[112]土建工程综合单价表!#REF!</definedName>
    <definedName name="单价505">[112]土建工程综合单价表!#REF!</definedName>
    <definedName name="单价506">[112]土建工程综合单价表!#REF!</definedName>
    <definedName name="单价507">[112]土建工程综合单价表!#REF!</definedName>
    <definedName name="单价508">[112]土建工程综合单价表!#REF!</definedName>
    <definedName name="单价509">[112]土建工程综合单价表!#REF!</definedName>
    <definedName name="单价510">[112]土建工程综合单价表!#REF!</definedName>
    <definedName name="单价511">[112]土建工程综合单价表!#REF!</definedName>
    <definedName name="单价601">[112]土建工程综合单价表!#REF!</definedName>
    <definedName name="单价602">[112]土建工程综合单价表!#REF!</definedName>
    <definedName name="单价603">[112]土建工程综合单价表!#REF!</definedName>
    <definedName name="单价606">[112]土建工程综合单价表!#REF!</definedName>
    <definedName name="单价607">[112]土建工程综合单价表!#REF!</definedName>
    <definedName name="单价608">[112]土建工程综合单价表!#REF!</definedName>
    <definedName name="单价609">[112]土建工程综合单价表!#REF!</definedName>
    <definedName name="单价610">[112]土建工程综合单价表!#REF!</definedName>
    <definedName name="单价611">[112]土建工程综合单价表!#REF!</definedName>
    <definedName name="单价612">[112]土建工程综合单价表!#REF!</definedName>
    <definedName name="单价613">[112]土建工程综合单价表!#REF!</definedName>
    <definedName name="单价614">[112]土建工程综合单价表!#REF!</definedName>
    <definedName name="单价615">[112]土建工程综合单价表!#REF!</definedName>
    <definedName name="单价616">[112]土建工程综合单价表!#REF!</definedName>
    <definedName name="单价621">[112]土建工程综合单价表!#REF!</definedName>
    <definedName name="单价622">[112]土建工程综合单价表!#REF!</definedName>
    <definedName name="单价623">[112]土建工程综合单价表!#REF!</definedName>
    <definedName name="单价631">[112]土建工程综合单价表!#REF!</definedName>
    <definedName name="单价632">[112]土建工程综合单价表!#REF!</definedName>
    <definedName name="单价633">[112]土建工程综合单价表!#REF!</definedName>
    <definedName name="单价634">[112]土建工程综合单价表!#REF!</definedName>
    <definedName name="单价635">[112]土建工程综合单价表!#REF!</definedName>
    <definedName name="单价636">[112]土建工程综合单价表!#REF!</definedName>
    <definedName name="单价637">[112]土建工程综合单价表!#REF!</definedName>
    <definedName name="单价638">[112]土建工程综合单价表!#REF!</definedName>
    <definedName name="单价639">[112]土建工程综合单价表!#REF!</definedName>
    <definedName name="单价645">[112]土建工程综合单价表!#REF!</definedName>
    <definedName name="单价646">[112]土建工程综合单价表!#REF!</definedName>
    <definedName name="单价647">[112]土建工程综合单价表!#REF!</definedName>
    <definedName name="单价648">[112]土建工程综合单价表!#REF!</definedName>
    <definedName name="单价649">[112]土建工程综合单价表!#REF!</definedName>
    <definedName name="单价661">[112]土建工程综合单价表!#REF!</definedName>
    <definedName name="单价662">[112]土建工程综合单价表!#REF!</definedName>
    <definedName name="单价663">[112]土建工程综合单价表!#REF!</definedName>
    <definedName name="单价664">[112]土建工程综合单价表!#REF!</definedName>
    <definedName name="单价665">[112]土建工程综合单价表!#REF!</definedName>
    <definedName name="单价666">[112]土建工程综合单价表!#REF!</definedName>
    <definedName name="单价701">[112]土建工程综合单价表!#REF!</definedName>
    <definedName name="单价703">[112]土建工程综合单价表!#REF!</definedName>
    <definedName name="单价704">[112]土建工程综合单价表!#REF!</definedName>
    <definedName name="单价705">[112]土建工程综合单价表!#REF!</definedName>
    <definedName name="单价706">[112]土建工程综合单价表!#REF!</definedName>
    <definedName name="单价711">[112]土建工程综合单价表!#REF!</definedName>
    <definedName name="单价716">[112]土建工程综合单价表!#REF!</definedName>
    <definedName name="单价721">[112]土建工程综合单价表!#REF!</definedName>
    <definedName name="单价722">[112]土建工程综合单价表!#REF!</definedName>
    <definedName name="单价723">[112]土建工程综合单价表!#REF!</definedName>
    <definedName name="单价724">[112]土建工程综合单价表!#REF!</definedName>
    <definedName name="单价725">[112]土建工程综合单价表!#REF!</definedName>
    <definedName name="单价726">[112]土建工程综合单价表!#REF!</definedName>
    <definedName name="单价727">[112]土建工程综合单价表!#REF!</definedName>
    <definedName name="单价728">[112]土建工程综合单价表!#REF!</definedName>
    <definedName name="单价741">[112]土建工程综合单价表!#REF!</definedName>
    <definedName name="单价742">[112]土建工程综合单价表!#REF!</definedName>
    <definedName name="单价743">[112]土建工程综合单价表!#REF!</definedName>
    <definedName name="单价744">[112]土建工程综合单价表!#REF!</definedName>
    <definedName name="单价745">[112]土建工程综合单价表!#REF!</definedName>
    <definedName name="单价801">[112]土建工程综合单价表!#REF!</definedName>
    <definedName name="单价802">[112]土建工程综合单价表!#REF!</definedName>
    <definedName name="单价803">[112]土建工程综合单价表!#REF!</definedName>
    <definedName name="单价804">[112]土建工程综合单价表!#REF!</definedName>
    <definedName name="单价805">[112]土建工程综合单价表!#REF!</definedName>
    <definedName name="单价806">[112]土建工程综合单价表!#REF!</definedName>
    <definedName name="单价821">[112]土建工程综合单价表!#REF!</definedName>
    <definedName name="单价822">[112]土建工程综合单价表!#REF!</definedName>
    <definedName name="单价823">[112]土建工程综合单价表!#REF!</definedName>
    <definedName name="单价824">[112]土建工程综合单价表!#REF!</definedName>
    <definedName name="单价825">[112]土建工程综合单价表!#REF!</definedName>
    <definedName name="单价826">[112]土建工程综合单价表!#REF!</definedName>
    <definedName name="单价827">[112]土建工程综合单价表!#REF!</definedName>
    <definedName name="单价828">[112]土建工程综合单价表!#REF!</definedName>
    <definedName name="单价829">[112]土建工程综合单价表!#REF!</definedName>
    <definedName name="单位">#REF!</definedName>
    <definedName name="单位库">[48]单位库!$A$1:$A$65536</definedName>
    <definedName name="当场出彩v天">[29]Sheet1!#REF!</definedName>
    <definedName name="挡水石人工">#REF!</definedName>
    <definedName name="挡土墙工作面回填">[101]地坪!$I$25</definedName>
    <definedName name="德国">#REF!</definedName>
    <definedName name="地">'[113]3.基础梁'!#REF!</definedName>
    <definedName name="地板厚度">#REF!</definedName>
    <definedName name="地弹门用五金配件">#REF!</definedName>
    <definedName name="地梁">'[113]3.基础梁'!#REF!</definedName>
    <definedName name="地面">'[114]3.基础梁'!#REF!</definedName>
    <definedName name="地面面积">[98]地面过水泥砂!$A$2:$G$14</definedName>
    <definedName name="地面石材人工">#REF!</definedName>
    <definedName name="地坪标高">#REF!</definedName>
    <definedName name="地坪厚">[105]三.基础梁!#REF!</definedName>
    <definedName name="地坪厚度">#REF!</definedName>
    <definedName name="地坪上矩形柱模板">'[90]F10~22柱通用'!$R$51</definedName>
    <definedName name="地坪上异形柱模板">'[90]F10~22柱通用'!$T$51</definedName>
    <definedName name="地坪上柱砼">'[90]F10~22柱通用'!$P$51</definedName>
    <definedName name="地坪上柱支撑">'[90]F10~22柱通用'!$W$50</definedName>
    <definedName name="地坪下矩形柱模板">'[115]F1~2承台'!#REF!</definedName>
    <definedName name="地坪下异形柱模板">'[115]F1~2承台'!#REF!</definedName>
    <definedName name="地坪下柱砼">'[115]F1~2承台'!#REF!</definedName>
    <definedName name="地坪下柱支撑">'[115]F1~2承台'!#REF!</definedName>
    <definedName name="地下室内墙JS防水">[24]地坪!$H$34</definedName>
    <definedName name="地下总层数">[91]复地集团项目开发周期表!$H$377:$H$381</definedName>
    <definedName name="的">#REF!</definedName>
    <definedName name="的的的">#REF!</definedName>
    <definedName name="灯带T4">#REF!</definedName>
    <definedName name="低耗品">#REF!</definedName>
    <definedName name="第三方">'[116]14.可调材料价格表'!B</definedName>
    <definedName name="电梯厅墙地砖人工">#REF!</definedName>
    <definedName name="电梯厅油漆人工">#REF!</definedName>
    <definedName name="电线电缆厂">[117]房屋及建筑物!$A$3:$W$6</definedName>
    <definedName name="电渣压力焊要求直径">14</definedName>
    <definedName name="店舗DF_KEYS">#REF!</definedName>
    <definedName name="垫">#REF!</definedName>
    <definedName name="垫层">#REF!</definedName>
    <definedName name="垫层单边宽">#REF!</definedName>
    <definedName name="垫层单边突出的宽度">#REF!</definedName>
    <definedName name="垫层单边突出宽">#REF!</definedName>
    <definedName name="垫层的厚度">#REF!</definedName>
    <definedName name="垫层高度">#REF!</definedName>
    <definedName name="垫层厚">#REF!</definedName>
    <definedName name="垫层厚1">#REF!</definedName>
    <definedName name="垫层厚度">#REF!</definedName>
    <definedName name="垫层厚宽">'[84]4.基础梁拉梁'!#REF!</definedName>
    <definedName name="垫层砼">#REF!</definedName>
    <definedName name="垫层砼厚">'[118]F1~2承台'!$J$14</definedName>
    <definedName name="垫层突出单边宽">#REF!</definedName>
    <definedName name="垫层突出单边宽度">#REF!</definedName>
    <definedName name="吊筋角度">[35]内围地梁钢筋说明!$C$22</definedName>
    <definedName name="吊筋锚长">[35]内围地梁钢筋说明!$C$23</definedName>
    <definedName name="调后合计">#REF!</definedName>
    <definedName name="定尺">10</definedName>
    <definedName name="镀锌钢材">#REF!</definedName>
    <definedName name="短期借款">[119]企业表一!$E$6</definedName>
    <definedName name="短期借款2005">[120]B!#REF!</definedName>
    <definedName name="夺">#REF!</definedName>
    <definedName name="二">'[88]2'!$B$6:$G$13</definedName>
    <definedName name="二1">#REF!</definedName>
    <definedName name="二层板构件特征">#REF!</definedName>
    <definedName name="二级">[121]基础项目!#REF!</definedName>
    <definedName name="二期环境面积">[118]基本参数!$C$15</definedName>
    <definedName name="二期可售面积">[118]成本估算!$C$6</definedName>
    <definedName name="发">#REF!</definedName>
    <definedName name="发1">[58]设计部!#REF!</definedName>
    <definedName name="发出商品">#REF!</definedName>
    <definedName name="发函2" hidden="1">{"'费率表'!$A$1:$N$18"}</definedName>
    <definedName name="番号">#REF!</definedName>
    <definedName name="反对">#REF!</definedName>
    <definedName name="防水" hidden="1">{"'费率表'!$A$1:$N$18"}</definedName>
    <definedName name="仿啡网马赛克">#REF!</definedName>
    <definedName name="仿马赛克砖">#REF!</definedName>
    <definedName name="放坡">#REF!</definedName>
    <definedName name="放坡系数">#REF!</definedName>
    <definedName name="放坡系数1">'[122]承台(砖模) '!#REF!</definedName>
    <definedName name="放坡系数2">'[122]承台(砖模) '!#REF!</definedName>
    <definedName name="放坡系数A">'[122]承台(砖模) '!#REF!</definedName>
    <definedName name="放坡系数值">#REF!</definedName>
    <definedName name="飞过海">[123]XL4Poppy!$C$4</definedName>
    <definedName name="啡慕斯">#REF!</definedName>
    <definedName name="费率">[124]材料单价!$D$4</definedName>
    <definedName name="费用">#REF!</definedName>
    <definedName name="分部工程">#REF!</definedName>
    <definedName name="分级承台高">#REF!</definedName>
    <definedName name="分级承台厚度">'[103]F8~9承台'!$J$7</definedName>
    <definedName name="分项工程">#REF!</definedName>
    <definedName name="氟碳漆">#REF!</definedName>
    <definedName name="付费">#REF!</definedName>
    <definedName name="负债合计93期末">[108]企业表一!$D$17</definedName>
    <definedName name="负债合计94期末">[108]企业表一!$F$17</definedName>
    <definedName name="负债合计95期末">[108]企业表一!$H$17</definedName>
    <definedName name="附加赛">#REF!</definedName>
    <definedName name="附件订购单">#REF!</definedName>
    <definedName name="复式">[125]墙面工程!#REF!</definedName>
    <definedName name="富贵米黄地脚线">#N/A</definedName>
    <definedName name="富贵米黄地脚线人工">#N/A</definedName>
    <definedName name="刚平台">'[126]#REF!'!$L$6:$L$44</definedName>
    <definedName name="钢12">#REF!</definedName>
    <definedName name="钢3">#REF!</definedName>
    <definedName name="钢材">#REF!</definedName>
    <definedName name="钢材损耗">[98]材料清单!#REF!</definedName>
    <definedName name="钢筋1">[124]材料单价!$D$18</definedName>
    <definedName name="钢筋2">[124]材料单价!$D$19</definedName>
    <definedName name="钢筋3">[124]材料单价!$D$20</definedName>
    <definedName name="钢筋保护层">[35]内围地梁钢筋说明!$C$15</definedName>
    <definedName name="钢筋工">[124]材料单价!$D$22</definedName>
    <definedName name="钢筋汇总1">#REF!</definedName>
    <definedName name="钢筋弯钩长度">#REF!</definedName>
    <definedName name="钢栏杆">[105]九.楼梯!#REF!</definedName>
    <definedName name="钢丝网">[124]材料单价!$D$21</definedName>
    <definedName name="钢丝网面积">[90]砖墙通用!$N$113</definedName>
    <definedName name="高">#REF!</definedName>
    <definedName name="高窗玻璃订料">#REF!</definedName>
    <definedName name="高度算式结果">EVALUATE('[127]#REF!'!#REF!)</definedName>
    <definedName name="搞活后">[74]企业表一!$G$7</definedName>
    <definedName name="个">#REF!</definedName>
    <definedName name="个人往来余额表">#REF!</definedName>
    <definedName name="个数算式结果">EVALUATE('[127]#REF!'!#REF!)</definedName>
    <definedName name="各个">'[126]#REF!'!$K$6:$K$44</definedName>
    <definedName name="工">'[113]3.基础梁'!#REF!</definedName>
    <definedName name="工程">'[61]#REF!'!#REF!</definedName>
    <definedName name="工程部">#N/A</definedName>
    <definedName name="工程结算">[128]核算项目余额表!$A$1:$L$15</definedName>
    <definedName name="工程类别">""</definedName>
    <definedName name="工程量">EVALUATE([129]主楼垫层!$F1)</definedName>
    <definedName name="工程量表">#REF!</definedName>
    <definedName name="工程量计算式">#REF!</definedName>
    <definedName name="工程名称">"丁香俊1-8#及地下室造价比较表"</definedName>
    <definedName name="工程内容">#REF!</definedName>
    <definedName name="工程施工3">#REF!</definedName>
    <definedName name="工程造价">#REF!</definedName>
    <definedName name="工程质量">#REF!</definedName>
    <definedName name="工工工">#REF!</definedName>
    <definedName name="工作表名称">RIGHT(CELL("filename"),LEN(CELL("filename"))-FIND("]",CELL("filename")))</definedName>
    <definedName name="工作面单边宽">#REF!</definedName>
    <definedName name="工作面单边宽度">#REF!</definedName>
    <definedName name="工作面宽">#REF!</definedName>
    <definedName name="工作面宽度">#REF!</definedName>
    <definedName name="公共空间">[51]基础项目!#REF!</definedName>
    <definedName name="公司名称">[95]Parameters!$B$2</definedName>
    <definedName name="拱形梁模板">'[90]计算表(通用)'!$E$79</definedName>
    <definedName name="拱形梁砼">'[90]计算表(通用)'!$D$79</definedName>
    <definedName name="构件特征">#REF!</definedName>
    <definedName name="构造柱模板">[90]构造柱通用!$G$10</definedName>
    <definedName name="固定资产清单">#REF!</definedName>
    <definedName name="固定资产增减表">#REF!</definedName>
    <definedName name="固定资产折旧表">#REF!</definedName>
    <definedName name="固定资产折旧汇总表">#REF!</definedName>
    <definedName name="管本月">OFFSET([94]管理费用!D1,0,MONTH([94]管理费用!$A$2)-1)</definedName>
    <definedName name="管累计">SUM([94]管理费用!C1:OFFSET([94]管理费用!C1,0,MONTH([94]管理费用!$A$2)-1))</definedName>
    <definedName name="管理费">#REF!</definedName>
    <definedName name="辊">#REF!</definedName>
    <definedName name="哈哈">#REF!</definedName>
    <definedName name="好">#REF!</definedName>
    <definedName name="好热方括号">#REF!</definedName>
    <definedName name="呵呵">#REF!</definedName>
    <definedName name="合计">#REF!</definedName>
    <definedName name="合同">#REF!</definedName>
    <definedName name="合同号">#REF!</definedName>
    <definedName name="何谓">[107]企业表一!$E$20</definedName>
    <definedName name="和">#REF!</definedName>
    <definedName name="和对">[130]核算项目余额表!$A$1:$L$15</definedName>
    <definedName name="和就">#REF!</definedName>
    <definedName name="核算">#REF!</definedName>
    <definedName name="核算111">#REF!</definedName>
    <definedName name="核算项目余额表">#REF!</definedName>
    <definedName name="黑白根大理石">'[46]#REF!'!$E$18</definedName>
    <definedName name="黑金花">#REF!</definedName>
    <definedName name="黑金沙大理石">'[46]#REF!'!$E$19</definedName>
    <definedName name="黑色烤漆玻璃">#REF!</definedName>
    <definedName name="后加楼板">[98]地面过水泥砂!$A$2:$G$14</definedName>
    <definedName name="厚度">#REF!</definedName>
    <definedName name="户数">[65]规划指标!$N$11:$O$14</definedName>
    <definedName name="护栏">#REF!</definedName>
    <definedName name="化肥款未付">[29]Sheet1!#REF!</definedName>
    <definedName name="坏">#REF!</definedName>
    <definedName name="坏账">#REF!</definedName>
    <definedName name="黄撒啊">#REF!</definedName>
    <definedName name="灰麻大理石">'[46]#REF!'!$E$17</definedName>
    <definedName name="汇率">'[61]#REF!'!$L$3</definedName>
    <definedName name="汇总">#REF!</definedName>
    <definedName name="汇总表">#REF!</definedName>
    <definedName name="汇总表1" hidden="1">{"'费率表'!$A$1:$N$18"}</definedName>
    <definedName name="汇总表2">#REF!</definedName>
    <definedName name="会所钢附框">#REF!</definedName>
    <definedName name="机器设备评估明细表">#REF!</definedName>
    <definedName name="机械土方">'[92]97取费(定额直接费)'!#REF!</definedName>
    <definedName name="基础梁砼">#REF!</definedName>
    <definedName name="基础砼">#REF!</definedName>
    <definedName name="基底标高">'[103]F8~9承台'!$M$7</definedName>
    <definedName name="基底宽">'[103]F8~9承台'!$L$7</definedName>
    <definedName name="基底长">'[103]F8~9承台'!$K$7</definedName>
    <definedName name="几">#REF!</definedName>
    <definedName name="计算ya">IF(ISERROR(ya),"",IF(#REF!="","",ROUND(ya,3)))</definedName>
    <definedName name="计算公式">#REF!</definedName>
    <definedName name="季度表">OR(MONTH([94]目录!$A$2)=3,MONTH([94]目录!$A$2)=6,MONTH([94]目录!$A$2)=9)</definedName>
    <definedName name="加工制作费">#REF!</definedName>
    <definedName name="加气砼">[124]材料单价!$D$23</definedName>
    <definedName name="加气砼工">[124]材料单价!$D$24</definedName>
    <definedName name="价格">#REF!</definedName>
    <definedName name="价格表" hidden="1">#REF!</definedName>
    <definedName name="减值准备">[131]房屋及建筑物!$A$3:$W$6</definedName>
    <definedName name="建设单位">""</definedName>
    <definedName name="建筑面积">'[61]建筑面积 '!$I$5</definedName>
    <definedName name="建筑总高度">[91]复地集团项目开发周期表!$G$377:$G$380</definedName>
    <definedName name="建筑做法">#REF!</definedName>
    <definedName name="胶损耗">[98]材料清单!#REF!</definedName>
    <definedName name="胶条毛条">#REF!</definedName>
    <definedName name="结5果">EVALUATE([132]五楼!$M1:$M6548)</definedName>
    <definedName name="结5果1">EVALUATE([132]五楼!$G1:$G6548)</definedName>
    <definedName name="结5果2">EVALUATE([132]五楼!$I1:$I6548)</definedName>
    <definedName name="结5果3">EVALUATE([132]五楼!$K1:$K6548)</definedName>
    <definedName name="结5果4">EVALUATE([132]五楼!$O1:$O6548)</definedName>
    <definedName name="结5果5">EVALUATE([132]五楼!$Q1:$Q6548)</definedName>
    <definedName name="结5果6">EVALUATE([132]五楼!$S1:$S6548)</definedName>
    <definedName name="结构胶">#REF!</definedName>
    <definedName name="结构形式">""</definedName>
    <definedName name="结果">#REF!</definedName>
    <definedName name="结果函数">EVALUATE([133]钢板桩!$F$3:$F$21)</definedName>
    <definedName name="金地格林">#REF!</definedName>
    <definedName name="睛">#REF!</definedName>
    <definedName name="净_利_润93">'[108]M-5C'!$B$24</definedName>
    <definedName name="净_利_润94">'[108]M-5C'!$D$24</definedName>
    <definedName name="净_利_润95">'[108]M-5C'!$F$24</definedName>
    <definedName name="净资产合计93期初">[108]企业表一!$C$20</definedName>
    <definedName name="净资产合计93期末">[108]企业表一!$D$20</definedName>
    <definedName name="净资产合计94期初">[108]企业表一!$E$20</definedName>
    <definedName name="净资产合计94期末">[108]企业表一!$F$20</definedName>
    <definedName name="净资产合计95期初">[108]企业表一!$G$20</definedName>
    <definedName name="净资产合计95期末">[108]企业表一!$H$20</definedName>
    <definedName name="镜面钛金不绣钢">#REF!</definedName>
    <definedName name="九">'[134]7'!$B$6:$G$15</definedName>
    <definedName name="酒店">#REF!</definedName>
    <definedName name="酒店1">#REF!</definedName>
    <definedName name="酒店档次">[91]复地集团项目开发周期表!$G$365:$G$373</definedName>
    <definedName name="酒店建筑类型">[91]复地集团项目开发周期表!$E$366:$E$372</definedName>
    <definedName name="就">[135]企业表一!$D$15</definedName>
    <definedName name="就看见">EVALUATE([136]零星!$D1)</definedName>
    <definedName name="矩柱模">#REF!</definedName>
    <definedName name="聚氨酯">#REF!</definedName>
    <definedName name="绝对±0.0标高">#REF!</definedName>
    <definedName name="峻工日期">#REF!</definedName>
    <definedName name="卡可卡">[137]企业表一!$D$7</definedName>
    <definedName name="开发成本">[138]成本科目!$J$2:$J$86</definedName>
    <definedName name="开间费">#REF!</definedName>
    <definedName name="看来">#REF!</definedName>
    <definedName name="抗拨桩D400根数">IF(#REF!=1,IF(#REF!=400,#REF!*#REF!,0),0)</definedName>
    <definedName name="抗拨桩D400总长度">#REF!*#REF!</definedName>
    <definedName name="抗拨桩D500根数">IF(#REF!=1,IF(#REF!=500,#REF!*#REF!,0),0)</definedName>
    <definedName name="抗拨桩D500总长度">#REF!*#REF!</definedName>
    <definedName name="科目余额表">#REF!</definedName>
    <definedName name="科目余额表1">#REF!</definedName>
    <definedName name="可">#REF!</definedName>
    <definedName name="空心砖">[124]材料单价!$D$25</definedName>
    <definedName name="空心砖工">[124]材料单价!$D$26</definedName>
    <definedName name="扣件">#REF!</definedName>
    <definedName name="哭">#REF!</definedName>
    <definedName name="宽">'[103]F8~9承台'!$L$7</definedName>
    <definedName name="宽度算式结果">EVALUATE('[127]#REF!'!#REF!)</definedName>
    <definedName name="拉丝不锈钢">#REF!</definedName>
    <definedName name="来老">'[139]3'!$B$6:$G$9</definedName>
    <definedName name="栏板反檐模板">'[90]计算表(通用)'!$E$7</definedName>
    <definedName name="栏板反檐砼">'[90]计算表(通用)'!$D$7</definedName>
    <definedName name="栏板面">[90]装饰!$P$27</definedName>
    <definedName name="栏杆夹胶玻璃">#REF!</definedName>
    <definedName name="勒脚抹灰">'[115]计算表 (非通用)'!$D$41</definedName>
    <definedName name="累计内部购买">SUM([94]重要内部交易!E1:OFFSET([94]重要内部交易!E1,0,MONTH([94]重要内部交易!$A$2)-1))</definedName>
    <definedName name="累计内部其他">SUM([94]重要内部交易!D1:OFFSET([94]重要内部交易!D1,0,MONTH([94]重要内部交易!$A$2)-1))</definedName>
    <definedName name="累计内部销售">SUM([94]重要内部交易!D1:OFFSET([94]重要内部交易!D1,0,MONTH([94]重要内部交易!$A$2)-1))</definedName>
    <definedName name="累计威尚购买">SUM(#REF!:OFFSET(#REF!,0,MONTH(#REF!)-1))</definedName>
    <definedName name="累计威尚其他">SUM(#REF!:OFFSET(#REF!,0,MONTH(#REF!)-1))</definedName>
    <definedName name="累计威尚销售">SUM(#REF!:OFFSET(#REF!,0,MONTH(#REF!)-1))</definedName>
    <definedName name="李鹏">#REF!</definedName>
    <definedName name="理論" hidden="1">'[54]sum(Flooring )'!#REF!</definedName>
    <definedName name="利_润_总_额93">'[108]M-5A'!$B$10</definedName>
    <definedName name="利_润_总_额94">'[108]M-5A'!$C$10</definedName>
    <definedName name="利_润_总_额95">'[108]M-5A'!$D$10</definedName>
    <definedName name="利润">#REF!</definedName>
    <definedName name="利息资本化">#REF!</definedName>
    <definedName name="利息总额">#REF!</definedName>
    <definedName name="梁顶标高">#REF!</definedName>
    <definedName name="梁构件特征">#REF!</definedName>
    <definedName name="梁模">#REF!</definedName>
    <definedName name="梁砼">#REF!</definedName>
    <definedName name="梁支撑">'[90]矩形梁(F10~22)通用 '!$U$96</definedName>
    <definedName name="列序号">[140]总栋号统计!$G$1:$G$65536</definedName>
    <definedName name="零星模">#REF!</definedName>
    <definedName name="零星抹灰">[90]装饰!$K$28</definedName>
    <definedName name="流_动_资_产93">'[108]M-5A'!$B$15</definedName>
    <definedName name="流_动_资_产94">'[108]M-5A'!$C$15</definedName>
    <definedName name="流_动_资_产95">'[108]M-5A'!$D$15</definedName>
    <definedName name="流动负债93期末">[108]企业表一!$D$15</definedName>
    <definedName name="流动负债94期末">[108]企业表一!$F$15</definedName>
    <definedName name="流动负债95期末">[108]企业表一!$H$15</definedName>
    <definedName name="六">'[88]6'!$B$6:$G$8</definedName>
    <definedName name="楼面面层">[101]装饰!$H$26</definedName>
    <definedName name="楼梯面层">[90]装饰!$I$27</definedName>
    <definedName name="楼梯模板">[90]楼梯通用!$L$14</definedName>
    <definedName name="楼梯砼">[90]楼梯通用!$K$14</definedName>
    <definedName name="路东环保">#REF!</definedName>
    <definedName name="铝板损耗">#REF!</definedName>
    <definedName name="铝边角">#REF!</definedName>
    <definedName name="铝材">#REF!</definedName>
    <definedName name="铝材损耗">[98]材料清单!#REF!</definedName>
    <definedName name="铝合金材料清单">#REF!</definedName>
    <definedName name="铝合金配套费">[90]门窗表通用!$J$25</definedName>
    <definedName name="铝扣板">#REF!</definedName>
    <definedName name="铝扣板人工">#REF!</definedName>
    <definedName name="铝条10mm">#REF!</definedName>
    <definedName name="毛利">[141]核算项目余额表!$A$1:$L$15</definedName>
    <definedName name="毛利率">[142]核算项目余额表!$A$1:$L$15</definedName>
    <definedName name="锚固">#REF!</definedName>
    <definedName name="锚固系数.直径≤25">37</definedName>
    <definedName name="锚固系数.直径≥26">41</definedName>
    <definedName name="没">#REF!</definedName>
    <definedName name="玫瑰钛钢板">'[46]#REF!'!$E$10</definedName>
    <definedName name="门">#REF!</definedName>
    <definedName name="门M1一">[24]门窗表!$F$19</definedName>
    <definedName name="门M2">[24]门窗表!$F$20</definedName>
    <definedName name="门M3">[24]门窗表!$F$21</definedName>
    <definedName name="门M4">[24]门窗表!$F$22</definedName>
    <definedName name="门窗">#REF!</definedName>
    <definedName name="门窗表">#REF!</definedName>
    <definedName name="门窗表1">#REF!</definedName>
    <definedName name="门窗表a23">#REF!</definedName>
    <definedName name="门窗玻璃损耗">#REF!</definedName>
    <definedName name="门窗胶损耗">#REF!</definedName>
    <definedName name="门窗名称">#REF!</definedName>
    <definedName name="门槛石人工">#REF!</definedName>
    <definedName name="门套鞋人工">#REF!</definedName>
    <definedName name="门用五金配件">#REF!</definedName>
    <definedName name="密封胶">#REF!</definedName>
    <definedName name="密封胶条">#REF!</definedName>
    <definedName name="面积">#REF!</definedName>
    <definedName name="面积合计">'[88]面积合计（藏）'!$B$5:$H$88</definedName>
    <definedName name="名称及规格">[65]工程量计算书!$C$1:$C$65536</definedName>
    <definedName name="名单">#N/A</definedName>
    <definedName name="明细分类账">#REF!</definedName>
    <definedName name="明细账">#REF!</definedName>
    <definedName name="模板1.8以内">#REF!</definedName>
    <definedName name="模板1.8以外">#REF!</definedName>
    <definedName name="模板计算公式">[55]!B</definedName>
    <definedName name="摩擦承桩D400根数">IF(#REF!=2,IF(#REF!=400,#REF!*#REF!,0),0)</definedName>
    <definedName name="摩擦承桩D400总长度">#REF!*#REF!</definedName>
    <definedName name="摩擦承桩D500根数">IF(#REF!=2,IF(#REF!=500,#REF!*#REF!,0),0)</definedName>
    <definedName name="摩擦承桩D500总长度">#REF!*#REF!</definedName>
    <definedName name="磨擦铰链">#REF!</definedName>
    <definedName name="木">#REF!</definedName>
    <definedName name="木门">#REF!</definedName>
    <definedName name="木纹铝方管">#REF!</definedName>
    <definedName name="幕墙立柱用钢芯套">#REF!</definedName>
    <definedName name="呢">#REF!</definedName>
    <definedName name="内部往来1">#REF!</definedName>
    <definedName name="内梁面">[90]装饰!$F$27</definedName>
    <definedName name="内墙、天花、地面">[55]!B</definedName>
    <definedName name="内墙面层">[90]装饰!$O$27</definedName>
    <definedName name="内墙腻子">#N/A</definedName>
    <definedName name="内墙油漆">#N/A</definedName>
    <definedName name="内墙油漆人工">#N/A</definedName>
    <definedName name="内柱面">[90]装饰!$D$27</definedName>
    <definedName name="你好">#REF!</definedName>
    <definedName name="腻子等辅材">#REF!</definedName>
    <definedName name="年">#REF!</definedName>
    <definedName name="年初合计">#REF!</definedName>
    <definedName name="年度预算">[143]Parameters!$B$3</definedName>
    <definedName name="年份">'[102]泰禾科目(选择） (2)'!$J$3:$J$6</definedName>
    <definedName name="年末合计">#REF!</definedName>
    <definedName name="年末合计1">#REF!</definedName>
    <definedName name="年末合计3">#REF!</definedName>
    <definedName name="年末余额4">#REF!</definedName>
    <definedName name="年末余额5">#REF!</definedName>
    <definedName name="柠檬酸钙">#REF!</definedName>
    <definedName name="排气扇">#REF!</definedName>
    <definedName name="排水沟深">[35]内围地梁钢筋说明!$C$21</definedName>
    <definedName name="排烟管道位置">#REF!</definedName>
    <definedName name="配套辅材">'[46]#REF!'!$E$13</definedName>
    <definedName name="配套龙骨">'[46]#REF!'!$E$12</definedName>
    <definedName name="喷涂铝型材">#REF!</definedName>
    <definedName name="平板模板">[90]板通用!$J$26</definedName>
    <definedName name="平板砼">[90]板通用!$I$26</definedName>
    <definedName name="平开门用五金配件">#REF!</definedName>
    <definedName name="平屋面防水">[105]十一.屋面瓦通用!#REF!</definedName>
    <definedName name="葡萄牙灰大理石">'[46]#REF!'!$E$20</definedName>
    <definedName name="七">'[88]7'!$B$6:$G$15</definedName>
    <definedName name="期啊啊">[144]核算项目余额表!$A$1:$L$5</definedName>
    <definedName name="其他">#REF!</definedName>
    <definedName name="其他应付">[145]核算项目余额表!$A$1:$L$5</definedName>
    <definedName name="其他应付款">[86]三家其他应付公司!#REF!</definedName>
    <definedName name="其他应付款02">[146]三家其他应付公司!#REF!</definedName>
    <definedName name="其他应付余额表">[9]核算项目余额表!$A$1:$L$5</definedName>
    <definedName name="其他应收款">#REF!</definedName>
    <definedName name="其他应收余额表">[147]核算项目余额表!$A$1:$L$15</definedName>
    <definedName name="其它材料">#REF!</definedName>
    <definedName name="其它五金配件">#REF!</definedName>
    <definedName name="砌筑砂浆">[124]材料单价!$D$29</definedName>
    <definedName name="签证">EVALUATE('[148]B1-03'!$E$5:$E$998)</definedName>
    <definedName name="签证清单">'[149]#REF!'!$F$6:$F$37</definedName>
    <definedName name="浅啡网">#REF!</definedName>
    <definedName name="墙200模">#REF!</definedName>
    <definedName name="墙500模">#REF!</definedName>
    <definedName name="墙布">'[46]#REF!'!$E$3</definedName>
    <definedName name="墙布1">'[46]#REF!'!$E$3</definedName>
    <definedName name="墙地砖人工">#REF!</definedName>
    <definedName name="墙面石材人工">#REF!</definedName>
    <definedName name="墙柱接头拉结筋">[110]杂项钢筋!$O$39</definedName>
    <definedName name="请打">'[134]投标材料清单 '!$B$5:$J$75</definedName>
    <definedName name="去">#REF!</definedName>
    <definedName name="圈过梁C20砼">[90]圈过梁通用!$E$20</definedName>
    <definedName name="圈过梁C25砼">[90]圈过梁通用!$E$21</definedName>
    <definedName name="圈过梁模板">[90]圈过梁通用!$E$19</definedName>
    <definedName name="全项目动态成本表">#REF!</definedName>
    <definedName name="然而">#REF!</definedName>
    <definedName name="人工土方">'[92]97取费(定额直接费)'!#REF!</definedName>
    <definedName name="人工挖土">#REF!</definedName>
    <definedName name="人造米黄">#REF!</definedName>
    <definedName name="仍然">EVALUATE([150]零星!$D1)</definedName>
    <definedName name="入">[135]企业表一!$H$15</definedName>
    <definedName name="入户门槛石人工">#N/A</definedName>
    <definedName name="软木">#REF!</definedName>
    <definedName name="塞缝及防水处理">#REF!</definedName>
    <definedName name="三">'[88]3'!$B$6:$G$9</definedName>
    <definedName name="三层板构件特征">#REF!</definedName>
    <definedName name="三级">[121]基础项目!#REF!</definedName>
    <definedName name="三元复合肥">#REF!</definedName>
    <definedName name="扫地">'[84]4.基础梁拉梁'!#REF!</definedName>
    <definedName name="砂面钛金不绣钢">#REF!</definedName>
    <definedName name="山西黑">#REF!</definedName>
    <definedName name="商业费用">#N/A</definedName>
    <definedName name="商业交房标准">[91]复地集团项目开发周期表!$J$377:$J$381</definedName>
    <definedName name="上翻线">IF([151]屋脊线!IM1=5,IF([151]屋脊线!IR1&gt;0,[151]屋脊线!IN1*([151]屋脊线!IO1^2+[151]屋脊线!IR1^2)^0.5,[151]屋脊线!IN1*[151]屋脊线!IO1),"-")</definedName>
    <definedName name="设计单位">""</definedName>
    <definedName name="身材列">#REF!</definedName>
    <definedName name="深2m内挖土量">#REF!</definedName>
    <definedName name="深4m内挖土量">#REF!</definedName>
    <definedName name="什么乱七八糟">[137]企业表一!$C$7</definedName>
    <definedName name="审核单位">""</definedName>
    <definedName name="生产列1">'[61]#REF!'!$O$5:$O$22</definedName>
    <definedName name="生产列100">#REF!</definedName>
    <definedName name="生产列11">'[61]#REF!'!$O$5:$O$18</definedName>
    <definedName name="生产列15">'[61]#REF!'!$N$5:$N$28</definedName>
    <definedName name="生产列16">'[61]#REF!'!$O$5:$O$21</definedName>
    <definedName name="生产列17">'[61]#REF!'!$M$5:$M$25</definedName>
    <definedName name="生产列19">'[61]#REF!'!$P$5:$P$19</definedName>
    <definedName name="生产列2">'[61]#REF!'!$O$5:$O$19</definedName>
    <definedName name="生产列20">'[61]#REF!'!$M$5:$M$12</definedName>
    <definedName name="生产列3">'[61]#REF!'!$M$5:$M$18</definedName>
    <definedName name="生产列4">'[61]#REF!'!$O$5:$O$30</definedName>
    <definedName name="生产列5">'[61]#REF!'!$F$6:$F$37</definedName>
    <definedName name="生产列6">'[61]#REF!'!$O$5:$O$18</definedName>
    <definedName name="生产列7">'[61]#REF!'!$O$5:$O$17</definedName>
    <definedName name="生产列8">'[61]#REF!'!$O$5:$O$21</definedName>
    <definedName name="生产列9">'[61]#REF!'!$O$5:$O$20</definedName>
    <definedName name="生产期">'[61]#REF!'!$O$5</definedName>
    <definedName name="生产期1">'[61]#REF!'!$O$5</definedName>
    <definedName name="生产期11">'[61]#REF!'!$O$5</definedName>
    <definedName name="生产期111">'[149]#REF!'!$O$5</definedName>
    <definedName name="生产期15">'[61]#REF!'!$N$5</definedName>
    <definedName name="生产期16">'[61]#REF!'!$O$5</definedName>
    <definedName name="生产期17">'[61]#REF!'!$M$5</definedName>
    <definedName name="生产期19">'[61]#REF!'!$P$5</definedName>
    <definedName name="生产期2">'[61]#REF!'!$O$5</definedName>
    <definedName name="生产期20">'[61]#REF!'!$M$5</definedName>
    <definedName name="生产期3">'[61]#REF!'!$M$5</definedName>
    <definedName name="生产期4">'[61]#REF!'!$O$5</definedName>
    <definedName name="生产期5">'[61]#REF!'!#REF!</definedName>
    <definedName name="生产期6">'[61]#REF!'!$O$5</definedName>
    <definedName name="生产期7">'[61]#REF!'!$O$5</definedName>
    <definedName name="生产期8">'[61]#REF!'!$O$5</definedName>
    <definedName name="生产期9">'[61]#REF!'!$O$5</definedName>
    <definedName name="盛大">#REF!</definedName>
    <definedName name="施工单位">#REF!</definedName>
    <definedName name="施工单位负责人">#REF!</definedName>
    <definedName name="石材踢脚线人工">#REF!</definedName>
    <definedName name="石膏板">'[46]#REF!'!$E$11</definedName>
    <definedName name="石膏板9厘">#REF!</definedName>
    <definedName name="石膏线60包人工">#REF!</definedName>
    <definedName name="识别">#REF!</definedName>
    <definedName name="是">#REF!</definedName>
    <definedName name="室内标高">#REF!</definedName>
    <definedName name="室内地坪">#REF!</definedName>
    <definedName name="室内地坪标高">#REF!</definedName>
    <definedName name="室内外地坪高差">#REF!</definedName>
    <definedName name="室内外地台差">'[122]承台(砖模) '!#REF!</definedName>
    <definedName name="室内外高差">#REF!</definedName>
    <definedName name="室外地坪">#REF!</definedName>
    <definedName name="首层砼板厚">#REF!</definedName>
    <definedName name="属性">#REF!</definedName>
    <definedName name="数量">#REF!</definedName>
    <definedName name="数量_根">#REF!</definedName>
    <definedName name="数量金额明细账">#REF!</definedName>
    <definedName name="数量金额总账">#REF!</definedName>
    <definedName name="刷刷刷">#REF!</definedName>
    <definedName name="双层石膏板人工">#REF!</definedName>
    <definedName name="水电编制说明">#N/A</definedName>
    <definedName name="水电费">#REF!</definedName>
    <definedName name="水泥沙">#REF!</definedName>
    <definedName name="水泥砂浆">'[46]#REF!'!$E$14</definedName>
    <definedName name="水泥砂浆找平人工">#REF!</definedName>
    <definedName name="税金">#REF!</definedName>
    <definedName name="四">'[88]4'!$B$6:$G$43</definedName>
    <definedName name="四至七层梁砼">[89]八.单梁连续梁通用!#REF!</definedName>
    <definedName name="宋体">'[152]#REF!'!$A$1:$I$37</definedName>
    <definedName name="速_动_资_产93">'[108]M-5A'!$B$14</definedName>
    <definedName name="速_动_资_产94">'[108]M-5A'!$C$14</definedName>
    <definedName name="速_动_资_产95">'[108]M-5A'!$D$14</definedName>
    <definedName name="台呢哈">'[11]SW-TEO'!#REF!</definedName>
    <definedName name="梯">[55]!B</definedName>
    <definedName name="梯屋面层梁砼">[89]八.单梁连续梁通用!#REF!</definedName>
    <definedName name="踢">#REF!</definedName>
    <definedName name="踢脚线">[90]装饰!$M$27</definedName>
    <definedName name="踢脚线高">[122]柱!#REF!</definedName>
    <definedName name="天">[99]企业表一!$H$7</definedName>
    <definedName name="天沟">#REF!</definedName>
    <definedName name="天沟模板">'[90]计算表(通用)'!$E$107</definedName>
    <definedName name="天沟砼">'[90]计算表(通用)'!$D$107</definedName>
    <definedName name="天河">#REF!</definedName>
    <definedName name="天花ICI">'[46]#REF!'!$F$5</definedName>
    <definedName name="天棚面">[90]装饰!$G$27</definedName>
    <definedName name="挑梁面筋">#REF!</definedName>
    <definedName name="挑梁面筋_通长">#REF!</definedName>
    <definedName name="条形铝扣板天花吊顶">'[46]#REF!'!$E$8</definedName>
    <definedName name="通知单安装" hidden="1">{"'现金流量表（全部投资）'!$B$4:$P$23"}</definedName>
    <definedName name="砼">#REF!</definedName>
    <definedName name="砼10">#REF!</definedName>
    <definedName name="砼15">#REF!</definedName>
    <definedName name="砼20">#REF!</definedName>
    <definedName name="砼25">#REF!</definedName>
    <definedName name="砼30">#REF!</definedName>
    <definedName name="砼35">#REF!</definedName>
    <definedName name="砼40">#REF!</definedName>
    <definedName name="砼45">#REF!</definedName>
    <definedName name="砼50">#REF!</definedName>
    <definedName name="砼55">#REF!</definedName>
    <definedName name="砼浇">#REF!</definedName>
    <definedName name="砼结果">[72]B4零星!#REF!</definedName>
    <definedName name="筒灯华辉4寸防雾">#REF!</definedName>
    <definedName name="筒灯华辉9w">#REF!</definedName>
    <definedName name="筒灯欧普">#REF!</definedName>
    <definedName name="投标材料清单">'[88]投标材料清单 '!$B$5:$J$75</definedName>
    <definedName name="突窗长度">#REF!</definedName>
    <definedName name="土建">#REF!</definedName>
    <definedName name="土建10001">[112]土建工程综合单价表!#REF!</definedName>
    <definedName name="土建10002">[112]土建工程综合单价表!#REF!</definedName>
    <definedName name="土建10003">[112]土建工程综合单价表!#REF!</definedName>
    <definedName name="土建10004">[112]土建工程综合单价表!#REF!</definedName>
    <definedName name="土建10005">[112]土建工程综合单价表!#REF!</definedName>
    <definedName name="土建10006">[112]土建工程综合单价表!#REF!</definedName>
    <definedName name="土建10007">[112]土建工程综合单价表!#REF!</definedName>
    <definedName name="土建10008">[112]土建工程综合单价表!#REF!</definedName>
    <definedName name="土建10009">[112]土建工程综合单价表!#REF!</definedName>
    <definedName name="土建10010">[112]土建工程综合单价表!#REF!</definedName>
    <definedName name="土建10011">[112]土建工程综合单价表!#REF!</definedName>
    <definedName name="土建2046.">[153]土建工程综合单价组价明细表!#REF!</definedName>
    <definedName name="土建21001">[112]土建工程综合单价表!#REF!</definedName>
    <definedName name="土建21002">[112]土建工程综合单价表!#REF!</definedName>
    <definedName name="土建21003">[112]土建工程综合单价表!#REF!</definedName>
    <definedName name="土建21004">[112]土建工程综合单价表!#REF!</definedName>
    <definedName name="土建21005">[112]土建工程综合单价表!#REF!</definedName>
    <definedName name="土建21006">[112]土建工程综合单价表!#REF!</definedName>
    <definedName name="土建21007">[112]土建工程综合单价表!#REF!</definedName>
    <definedName name="土建21008">[112]土建工程综合单价表!#REF!</definedName>
    <definedName name="土建21009">[112]土建工程综合单价表!#REF!</definedName>
    <definedName name="土建21010">[112]土建工程综合单价表!#REF!</definedName>
    <definedName name="土建21011">[112]土建工程综合单价表!#REF!</definedName>
    <definedName name="土建21012">[112]土建工程综合单价表!#REF!</definedName>
    <definedName name="土建21013">[112]土建工程综合单价表!#REF!</definedName>
    <definedName name="土建21014">[112]土建工程综合单价表!#REF!</definedName>
    <definedName name="土建21015">[112]土建工程综合单价表!#REF!</definedName>
    <definedName name="土建21016">[112]土建工程综合单价表!#REF!</definedName>
    <definedName name="土建21017">[112]土建工程综合单价表!#REF!</definedName>
    <definedName name="土建21018">[112]土建工程综合单价表!#REF!</definedName>
    <definedName name="土建21019">[112]土建工程综合单价表!#REF!</definedName>
    <definedName name="土建21020">[112]土建工程综合单价表!#REF!</definedName>
    <definedName name="土建21021">[112]土建工程综合单价表!#REF!</definedName>
    <definedName name="土建21022">[112]土建工程综合单价表!#REF!</definedName>
    <definedName name="土建21023">[112]土建工程综合单价表!#REF!</definedName>
    <definedName name="土建21024">[112]土建工程综合单价表!#REF!</definedName>
    <definedName name="土建21025">[112]土建工程综合单价表!#REF!</definedName>
    <definedName name="土建21026">[112]土建工程综合单价表!#REF!</definedName>
    <definedName name="土建21027">[112]土建工程综合单价表!#REF!</definedName>
    <definedName name="土建21028">[112]土建工程综合单价表!#REF!</definedName>
    <definedName name="土建21029">[112]土建工程综合单价表!#REF!</definedName>
    <definedName name="土建21030">[112]土建工程综合单价表!#REF!</definedName>
    <definedName name="土建21031">[112]土建工程综合单价表!#REF!</definedName>
    <definedName name="土建21032">[112]土建工程综合单价表!#REF!</definedName>
    <definedName name="土建21033">[112]土建工程综合单价表!#REF!</definedName>
    <definedName name="土建21034">[112]土建工程综合单价表!#REF!</definedName>
    <definedName name="土建21035">[112]土建工程综合单价表!#REF!</definedName>
    <definedName name="土建21036">[112]土建工程综合单价表!#REF!</definedName>
    <definedName name="土建21037">[112]土建工程综合单价表!#REF!</definedName>
    <definedName name="土建21038">[112]土建工程综合单价表!#REF!</definedName>
    <definedName name="土建21039">[112]土建工程综合单价表!#REF!</definedName>
    <definedName name="土建21040">[112]土建工程综合单价表!#REF!</definedName>
    <definedName name="土建21041">[112]土建工程综合单价表!#REF!</definedName>
    <definedName name="土建21042">[112]土建工程综合单价表!#REF!</definedName>
    <definedName name="土建21043">[112]土建工程综合单价表!#REF!</definedName>
    <definedName name="土建21044">[112]土建工程综合单价表!#REF!</definedName>
    <definedName name="土建21045">[112]土建工程综合单价表!#REF!</definedName>
    <definedName name="土建21046">[112]土建工程综合单价表!#REF!</definedName>
    <definedName name="土建21047">[112]土建工程综合单价表!#REF!</definedName>
    <definedName name="土建21048">[112]土建工程综合单价表!#REF!</definedName>
    <definedName name="土建21049">[112]土建工程综合单价表!#REF!</definedName>
    <definedName name="土建21050">[112]土建工程综合单价表!#REF!</definedName>
    <definedName name="土建21051">[112]土建工程综合单价表!#REF!</definedName>
    <definedName name="土建21052">[112]土建工程综合单价表!#REF!</definedName>
    <definedName name="土建21053">[112]土建工程综合单价表!#REF!</definedName>
    <definedName name="土建21054">[112]土建工程综合单价表!#REF!</definedName>
    <definedName name="土建21055">[112]土建工程综合单价表!#REF!</definedName>
    <definedName name="土建21056">[112]土建工程综合单价表!#REF!</definedName>
    <definedName name="土建21057">[112]土建工程综合单价表!#REF!</definedName>
    <definedName name="土建21058">[112]土建工程综合单价表!#REF!</definedName>
    <definedName name="土建21059">[112]土建工程综合单价表!#REF!</definedName>
    <definedName name="土建21060">[112]土建工程综合单价表!#REF!</definedName>
    <definedName name="土建21061">[112]土建工程综合单价表!#REF!</definedName>
    <definedName name="土建21062">[112]土建工程综合单价表!#REF!</definedName>
    <definedName name="土建21063">[112]土建工程综合单价表!#REF!</definedName>
    <definedName name="土建21064">[112]土建工程综合单价表!#REF!</definedName>
    <definedName name="土建21065">[112]土建工程综合单价表!#REF!</definedName>
    <definedName name="土建21066">[112]土建工程综合单价表!#REF!</definedName>
    <definedName name="土建21067">[112]土建工程综合单价表!#REF!</definedName>
    <definedName name="土建21068">[112]土建工程综合单价表!#REF!</definedName>
    <definedName name="土建21069">[112]土建工程综合单价表!#REF!</definedName>
    <definedName name="土建21070">[112]土建工程综合单价表!#REF!</definedName>
    <definedName name="土建21071">[112]土建工程综合单价表!#REF!</definedName>
    <definedName name="土建21072">[112]土建工程综合单价表!#REF!</definedName>
    <definedName name="土建21073">[112]土建工程综合单价表!#REF!</definedName>
    <definedName name="土建21074">[112]土建工程综合单价表!#REF!</definedName>
    <definedName name="土建21075">[112]土建工程综合单价表!#REF!</definedName>
    <definedName name="土建21076">[112]土建工程综合单价表!#REF!</definedName>
    <definedName name="土建21077">[112]土建工程综合单价表!#REF!</definedName>
    <definedName name="土建21078">[112]土建工程综合单价表!#REF!</definedName>
    <definedName name="土建21079">[112]土建工程综合单价表!#REF!</definedName>
    <definedName name="土建21080">[112]土建工程综合单价表!#REF!</definedName>
    <definedName name="土建21081">[112]土建工程综合单价表!#REF!</definedName>
    <definedName name="土建21082">[112]土建工程综合单价表!#REF!</definedName>
    <definedName name="土建21083">[112]土建工程综合单价表!#REF!</definedName>
    <definedName name="土建21084">[112]土建工程综合单价表!#REF!</definedName>
    <definedName name="土建21085">[112]土建工程综合单价表!#REF!</definedName>
    <definedName name="土建21086">[112]土建工程综合单价表!#REF!</definedName>
    <definedName name="土建21087">[112]土建工程综合单价表!#REF!</definedName>
    <definedName name="土建21088">[112]土建工程综合单价表!#REF!</definedName>
    <definedName name="土建21089">[112]土建工程综合单价表!#REF!</definedName>
    <definedName name="土建21090">[112]土建工程综合单价表!#REF!</definedName>
    <definedName name="土建21091">[112]土建工程综合单价表!#REF!</definedName>
    <definedName name="土建21092">[112]土建工程综合单价表!#REF!</definedName>
    <definedName name="土建21093">[112]土建工程综合单价表!#REF!</definedName>
    <definedName name="土建21094">[112]土建工程综合单价表!#REF!</definedName>
    <definedName name="土建21095">[112]土建工程综合单价表!#REF!</definedName>
    <definedName name="土建21096">[112]土建工程综合单价表!#REF!</definedName>
    <definedName name="土建21097">[112]土建工程综合单价表!#REF!</definedName>
    <definedName name="土建21098">[112]土建工程综合单价表!#REF!</definedName>
    <definedName name="土建21099">[112]土建工程综合单价表!#REF!</definedName>
    <definedName name="土建21100">[112]土建工程综合单价表!#REF!</definedName>
    <definedName name="土建21101">[153]土建工程综合单价组价明细表!#REF!</definedName>
    <definedName name="土建21101.">[153]土建工程综合单价组价明细表!#REF!</definedName>
    <definedName name="土建22001">[112]土建工程综合单价表!#REF!</definedName>
    <definedName name="土建22002">[112]土建工程综合单价表!#REF!</definedName>
    <definedName name="土建22003">[112]土建工程综合单价表!#REF!</definedName>
    <definedName name="土建22004">[112]土建工程综合单价表!#REF!</definedName>
    <definedName name="土建22005">[112]土建工程综合单价表!#REF!</definedName>
    <definedName name="土建22006">[112]土建工程综合单价表!#REF!</definedName>
    <definedName name="土建22007">[112]土建工程综合单价表!#REF!</definedName>
    <definedName name="土建22008">[112]土建工程综合单价表!#REF!</definedName>
    <definedName name="土建22009">[112]土建工程综合单价表!#REF!</definedName>
    <definedName name="土建22010">[112]土建工程综合单价表!#REF!</definedName>
    <definedName name="土建23001">[112]土建工程综合单价表!#REF!</definedName>
    <definedName name="土建23002">[112]土建工程综合单价表!#REF!</definedName>
    <definedName name="土建23003">[112]土建工程综合单价表!#REF!</definedName>
    <definedName name="土建23004">[112]土建工程综合单价表!#REF!</definedName>
    <definedName name="土建23005">[112]土建工程综合单价表!#REF!</definedName>
    <definedName name="土建23006">[112]土建工程综合单价表!#REF!</definedName>
    <definedName name="土建23007">[112]土建工程综合单价表!#REF!</definedName>
    <definedName name="土建23008">[112]土建工程综合单价表!#REF!</definedName>
    <definedName name="土建23009">[112]土建工程综合单价表!#REF!</definedName>
    <definedName name="土建23010">[112]土建工程综合单价表!#REF!</definedName>
    <definedName name="土建23011">[112]土建工程综合单价表!#REF!</definedName>
    <definedName name="土建23012">[112]土建工程综合单价表!#REF!</definedName>
    <definedName name="土建23013">[112]土建工程综合单价表!#REF!</definedName>
    <definedName name="土建23014">[112]土建工程综合单价表!#REF!</definedName>
    <definedName name="土建23015">[112]土建工程综合单价表!#REF!</definedName>
    <definedName name="土建23016">[112]土建工程综合单价表!#REF!</definedName>
    <definedName name="土建23017">[112]土建工程综合单价表!#REF!</definedName>
    <definedName name="土建23018">[112]土建工程综合单价表!#REF!</definedName>
    <definedName name="土建23019">[112]土建工程综合单价表!#REF!</definedName>
    <definedName name="土建23020">[112]土建工程综合单价表!#REF!</definedName>
    <definedName name="土建23021">[112]土建工程综合单价表!#REF!</definedName>
    <definedName name="土建23022">[112]土建工程综合单价表!#REF!</definedName>
    <definedName name="土建23023">[112]土建工程综合单价表!#REF!</definedName>
    <definedName name="土建23024">[112]土建工程综合单价表!#REF!</definedName>
    <definedName name="土建23025">[112]土建工程综合单价表!#REF!</definedName>
    <definedName name="土建23026">[112]土建工程综合单价表!#REF!</definedName>
    <definedName name="土建23027">[112]土建工程综合单价表!#REF!</definedName>
    <definedName name="土建23028">[112]土建工程综合单价表!#REF!</definedName>
    <definedName name="土建23029">[112]土建工程综合单价表!#REF!</definedName>
    <definedName name="土建23030">[112]土建工程综合单价表!#REF!</definedName>
    <definedName name="土建23031">[112]土建工程综合单价表!#REF!</definedName>
    <definedName name="土建23032">[112]土建工程综合单价表!#REF!</definedName>
    <definedName name="土建23033">[112]土建工程综合单价表!#REF!</definedName>
    <definedName name="土建23034">[112]土建工程综合单价表!#REF!</definedName>
    <definedName name="土建23035">[112]土建工程综合单价表!#REF!</definedName>
    <definedName name="土建23036">[112]土建工程综合单价表!#REF!</definedName>
    <definedName name="土建23037">[112]土建工程综合单价表!#REF!</definedName>
    <definedName name="土建23038">[112]土建工程综合单价表!#REF!</definedName>
    <definedName name="土建23039">[112]土建工程综合单价表!#REF!</definedName>
    <definedName name="土建23040">[112]土建工程综合单价表!#REF!</definedName>
    <definedName name="土建23041">[112]土建工程综合单价表!#REF!</definedName>
    <definedName name="土建23042">[112]土建工程综合单价表!#REF!</definedName>
    <definedName name="土建23043">[153]土建工程综合单价组价明细表!#REF!</definedName>
    <definedName name="土建23043.">[112]土建工程综合单价表!#REF!</definedName>
    <definedName name="土建23043。">[153]土建工程综合单价组价明细表!#REF!</definedName>
    <definedName name="土建23044">[153]土建工程综合单价组价明细表!#REF!</definedName>
    <definedName name="土建23044.">[112]土建工程综合单价表!#REF!</definedName>
    <definedName name="土建23045">[153]土建工程综合单价组价明细表!#REF!</definedName>
    <definedName name="土建23045.">[112]土建工程综合单价表!#REF!</definedName>
    <definedName name="土建23046">[153]土建工程综合单价组价明细表!#REF!</definedName>
    <definedName name="土建23046.">[112]土建工程综合单价表!#REF!</definedName>
    <definedName name="土建23047">[153]土建工程综合单价组价明细表!#REF!</definedName>
    <definedName name="土建23047.">[112]土建工程综合单价表!#REF!</definedName>
    <definedName name="土建23048">[153]土建工程综合单价组价明细表!#REF!</definedName>
    <definedName name="土建23048.">[112]土建工程综合单价表!#REF!</definedName>
    <definedName name="土建23049">[153]土建工程综合单价组价明细表!#REF!</definedName>
    <definedName name="土建23049.">[112]土建工程综合单价表!#REF!</definedName>
    <definedName name="土建23050">[153]土建工程综合单价组价明细表!#REF!</definedName>
    <definedName name="土建23050.">[112]土建工程综合单价表!#REF!</definedName>
    <definedName name="土建23051">[153]土建工程综合单价组价明细表!#REF!</definedName>
    <definedName name="土建23051.">[112]土建工程综合单价表!#REF!</definedName>
    <definedName name="土建23052">[153]土建工程综合单价组价明细表!#REF!</definedName>
    <definedName name="土建23052.">[112]土建工程综合单价表!#REF!</definedName>
    <definedName name="土建30001">[112]土建工程综合单价表!#REF!</definedName>
    <definedName name="土建30002">[112]土建工程综合单价表!#REF!</definedName>
    <definedName name="土建30003">[112]土建工程综合单价表!#REF!</definedName>
    <definedName name="土建30004">[112]土建工程综合单价表!#REF!</definedName>
    <definedName name="土建30005">[112]土建工程综合单价表!#REF!</definedName>
    <definedName name="土建30006">[112]土建工程综合单价表!#REF!</definedName>
    <definedName name="土建30007">[112]土建工程综合单价表!#REF!</definedName>
    <definedName name="土建30008">[112]土建工程综合单价表!#REF!</definedName>
    <definedName name="土建30009">[112]土建工程综合单价表!#REF!</definedName>
    <definedName name="土建30010">[112]土建工程综合单价表!#REF!</definedName>
    <definedName name="土建30011">[112]土建工程综合单价表!#REF!</definedName>
    <definedName name="土建30012">[112]土建工程综合单价表!#REF!</definedName>
    <definedName name="土建30013">[112]土建工程综合单价表!#REF!</definedName>
    <definedName name="土建30014">[112]土建工程综合单价表!#REF!</definedName>
    <definedName name="土建30015">[112]土建工程综合单价表!#REF!</definedName>
    <definedName name="土建30016">[112]土建工程综合单价表!#REF!</definedName>
    <definedName name="土建30017">[112]土建工程综合单价表!#REF!</definedName>
    <definedName name="土建30018">[112]土建工程综合单价表!#REF!</definedName>
    <definedName name="土建30019">[112]土建工程综合单价表!#REF!</definedName>
    <definedName name="土建30020">[112]土建工程综合单价表!#REF!</definedName>
    <definedName name="土建30021">[112]土建工程综合单价表!#REF!</definedName>
    <definedName name="土建30022">[112]土建工程综合单价表!#REF!</definedName>
    <definedName name="土建30023">[112]土建工程综合单价表!#REF!</definedName>
    <definedName name="土建30024">[112]土建工程综合单价表!#REF!</definedName>
    <definedName name="土建30025">[112]土建工程综合单价表!#REF!</definedName>
    <definedName name="土建30026">[112]土建工程综合单价表!#REF!</definedName>
    <definedName name="土建30027">[112]土建工程综合单价表!#REF!</definedName>
    <definedName name="土建30028">[112]土建工程综合单价表!#REF!</definedName>
    <definedName name="土建30029">[112]土建工程综合单价表!#REF!</definedName>
    <definedName name="土建40001">[112]土建工程综合单价表!#REF!</definedName>
    <definedName name="土建50001">[112]土建工程综合单价表!#REF!</definedName>
    <definedName name="土建50002">[112]土建工程综合单价表!#REF!</definedName>
    <definedName name="土建50003">[112]土建工程综合单价表!#REF!</definedName>
    <definedName name="土建50004">[112]土建工程综合单价表!#REF!</definedName>
    <definedName name="土建50005">[112]土建工程综合单价表!#REF!</definedName>
    <definedName name="土建50006">[112]土建工程综合单价表!#REF!</definedName>
    <definedName name="土建50007">[112]土建工程综合单价表!#REF!</definedName>
    <definedName name="土建50008">[112]土建工程综合单价表!#REF!</definedName>
    <definedName name="土建50009">[112]土建工程综合单价表!#REF!</definedName>
    <definedName name="土建50010">[112]土建工程综合单价表!#REF!</definedName>
    <definedName name="土建50010.">[112]土建工程综合单价表!#REF!</definedName>
    <definedName name="土建50011">[112]土建工程综合单价表!#REF!</definedName>
    <definedName name="土建50012">[112]土建工程综合单价表!#REF!</definedName>
    <definedName name="土建50013">[112]土建工程综合单价表!#REF!</definedName>
    <definedName name="土建50014">[112]土建工程综合单价表!#REF!</definedName>
    <definedName name="土建50015">[112]土建工程综合单价表!#REF!</definedName>
    <definedName name="土建50016">[112]土建工程综合单价表!#REF!</definedName>
    <definedName name="土建5010">[112]土建工程综合单价表!#REF!</definedName>
    <definedName name="土建60001">[112]土建工程综合单价表!#REF!</definedName>
    <definedName name="土建60002">[112]土建工程综合单价表!#REF!</definedName>
    <definedName name="土建60003">[112]土建工程综合单价表!#REF!</definedName>
    <definedName name="土建60004">[112]土建工程综合单价表!#REF!</definedName>
    <definedName name="土建60005">[112]土建工程综合单价表!#REF!</definedName>
    <definedName name="土建60006">[112]土建工程综合单价表!#REF!</definedName>
    <definedName name="土建60007">[112]土建工程综合单价表!#REF!</definedName>
    <definedName name="土建60008">[112]土建工程综合单价表!#REF!</definedName>
    <definedName name="土建60009">[112]土建工程综合单价表!#REF!</definedName>
    <definedName name="土建60010">[112]土建工程综合单价表!#REF!</definedName>
    <definedName name="土建60011">[112]土建工程综合单价表!#REF!</definedName>
    <definedName name="土建60012">[112]土建工程综合单价表!#REF!</definedName>
    <definedName name="土建60013">[112]土建工程综合单价表!#REF!</definedName>
    <definedName name="土建60014">[112]土建工程综合单价表!#REF!</definedName>
    <definedName name="土建60015">[112]土建工程综合单价表!#REF!</definedName>
    <definedName name="土建60016">[112]土建工程综合单价表!#REF!</definedName>
    <definedName name="土建60017">[112]土建工程综合单价表!#REF!</definedName>
    <definedName name="土建60018">[112]土建工程综合单价表!#REF!</definedName>
    <definedName name="土建60019">[112]土建工程综合单价表!#REF!</definedName>
    <definedName name="土建60020">[112]土建工程综合单价表!#REF!</definedName>
    <definedName name="土建60021">[112]土建工程综合单价表!#REF!</definedName>
    <definedName name="土建60022">[112]土建工程综合单价表!#REF!</definedName>
    <definedName name="土建60023">[112]土建工程综合单价表!#REF!</definedName>
    <definedName name="土建60024">[112]土建工程综合单价表!#REF!</definedName>
    <definedName name="土建60025">[112]土建工程综合单价表!#REF!</definedName>
    <definedName name="土建60026">[112]土建工程综合单价表!#REF!</definedName>
    <definedName name="土建60027">[112]土建工程综合单价表!#REF!</definedName>
    <definedName name="土建60028">[112]土建工程综合单价表!#REF!</definedName>
    <definedName name="土建60029">[112]土建工程综合单价表!#REF!</definedName>
    <definedName name="土建60030">[112]土建工程综合单价表!#REF!</definedName>
    <definedName name="土建60031">[112]土建工程综合单价表!#REF!</definedName>
    <definedName name="土建60032">[112]土建工程综合单价表!#REF!</definedName>
    <definedName name="土建60033">[112]土建工程综合单价表!#REF!</definedName>
    <definedName name="土建60034">[112]土建工程综合单价表!#REF!</definedName>
    <definedName name="土建60035">[112]土建工程综合单价表!#REF!</definedName>
    <definedName name="土建60036">[112]土建工程综合单价表!#REF!</definedName>
    <definedName name="土建60037">[112]土建工程综合单价表!#REF!</definedName>
    <definedName name="土建60038">[112]土建工程综合单价表!#REF!</definedName>
    <definedName name="土建60039">[112]土建工程综合单价表!#REF!</definedName>
    <definedName name="土建60040">[112]土建工程综合单价表!#REF!</definedName>
    <definedName name="土建60041">[112]土建工程综合单价表!#REF!</definedName>
    <definedName name="土建60042">[112]土建工程综合单价表!#REF!</definedName>
    <definedName name="土建60043">[112]土建工程综合单价表!#REF!</definedName>
    <definedName name="土建60044">[112]土建工程综合单价表!#REF!</definedName>
    <definedName name="土建60045">[112]土建工程综合单价表!#REF!</definedName>
    <definedName name="土建60046">[112]土建工程综合单价表!#REF!</definedName>
    <definedName name="土建60047">[112]土建工程综合单价表!#REF!</definedName>
    <definedName name="土建60048">[112]土建工程综合单价表!#REF!</definedName>
    <definedName name="土建60049">[112]土建工程综合单价表!#REF!</definedName>
    <definedName name="土建60050">[112]土建工程综合单价表!#REF!</definedName>
    <definedName name="土建60051">[112]土建工程综合单价表!#REF!</definedName>
    <definedName name="土建60052">[112]土建工程综合单价表!#REF!</definedName>
    <definedName name="土建60053">[112]土建工程综合单价表!#REF!</definedName>
    <definedName name="土建60054">[112]土建工程综合单价表!#REF!</definedName>
    <definedName name="土建60055">[112]土建工程综合单价表!#REF!</definedName>
    <definedName name="土建60056">[112]土建工程综合单价表!#REF!</definedName>
    <definedName name="土建60057">[112]土建工程综合单价表!#REF!</definedName>
    <definedName name="土建60058">[112]土建工程综合单价表!#REF!</definedName>
    <definedName name="土建60059">[112]土建工程综合单价表!#REF!</definedName>
    <definedName name="土建60060">[112]土建工程综合单价表!#REF!</definedName>
    <definedName name="土建60061">[112]土建工程综合单价表!#REF!</definedName>
    <definedName name="土建60062">[112]土建工程综合单价表!#REF!</definedName>
    <definedName name="土建60063">[112]土建工程综合单价表!#REF!</definedName>
    <definedName name="土建60064">[112]土建工程综合单价表!#REF!</definedName>
    <definedName name="土建60065">[112]土建工程综合单价表!#REF!</definedName>
    <definedName name="土建60066">[112]土建工程综合单价表!#REF!</definedName>
    <definedName name="土建60067">[112]土建工程综合单价表!#REF!</definedName>
    <definedName name="土建60068">[112]土建工程综合单价表!#REF!</definedName>
    <definedName name="土建60069">[112]土建工程综合单价表!#REF!</definedName>
    <definedName name="土建60070">[112]土建工程综合单价表!#REF!</definedName>
    <definedName name="土建60071">[112]土建工程综合单价表!#REF!</definedName>
    <definedName name="土建60072">[112]土建工程综合单价表!#REF!</definedName>
    <definedName name="土建60073">[112]土建工程综合单价表!#REF!</definedName>
    <definedName name="土建60074">[112]土建工程综合单价表!#REF!</definedName>
    <definedName name="土建60075">[112]土建工程综合单价表!#REF!</definedName>
    <definedName name="土建60076">[112]土建工程综合单价表!#REF!</definedName>
    <definedName name="土建60077">[112]土建工程综合单价表!#REF!</definedName>
    <definedName name="土建70001">[112]土建工程综合单价表!#REF!</definedName>
    <definedName name="土建70002">[112]土建工程综合单价表!#REF!</definedName>
    <definedName name="土建70003">[112]土建工程综合单价表!#REF!</definedName>
    <definedName name="土建70004">[112]土建工程综合单价表!#REF!</definedName>
    <definedName name="土建70005">[112]土建工程综合单价表!#REF!</definedName>
    <definedName name="土建70006">[112]土建工程综合单价表!#REF!</definedName>
    <definedName name="土建70007">[112]土建工程综合单价表!#REF!</definedName>
    <definedName name="土建70008">[112]土建工程综合单价表!#REF!</definedName>
    <definedName name="土建70009">[112]土建工程综合单价表!#REF!</definedName>
    <definedName name="土建70010">[112]土建工程综合单价表!#REF!</definedName>
    <definedName name="土建70011">[112]土建工程综合单价表!#REF!</definedName>
    <definedName name="土建70012">[112]土建工程综合单价表!#REF!</definedName>
    <definedName name="土建70013">[112]土建工程综合单价表!#REF!</definedName>
    <definedName name="土建70014">[112]土建工程综合单价表!#REF!</definedName>
    <definedName name="土建70015">[112]土建工程综合单价表!#REF!</definedName>
    <definedName name="土建70016">[112]土建工程综合单价表!#REF!</definedName>
    <definedName name="土建70017">[112]土建工程综合单价表!#REF!</definedName>
    <definedName name="土建70018">[112]土建工程综合单价表!#REF!</definedName>
    <definedName name="土建70019">[112]土建工程综合单价表!#REF!</definedName>
    <definedName name="土建70020">[112]土建工程综合单价表!#REF!</definedName>
    <definedName name="土建70021">[112]土建工程综合单价表!#REF!</definedName>
    <definedName name="土建70022">[112]土建工程综合单价表!#REF!</definedName>
    <definedName name="土建70023">[112]土建工程综合单价表!#REF!</definedName>
    <definedName name="土建70024">[112]土建工程综合单价表!#REF!</definedName>
    <definedName name="土建70025">[112]土建工程综合单价表!#REF!</definedName>
    <definedName name="土建70026">[112]土建工程综合单价表!#REF!</definedName>
    <definedName name="土建70027">[112]土建工程综合单价表!#REF!</definedName>
    <definedName name="土建80001">[112]土建工程综合单价表!#REF!</definedName>
    <definedName name="土建80002">[112]土建工程综合单价表!#REF!</definedName>
    <definedName name="土建80003">[112]土建工程综合单价表!#REF!</definedName>
    <definedName name="土建80004">[112]土建工程综合单价表!#REF!</definedName>
    <definedName name="土建80005">[112]土建工程综合单价表!#REF!</definedName>
    <definedName name="土建80006">[112]土建工程综合单价表!#REF!</definedName>
    <definedName name="土建80007">[112]土建工程综合单价表!#REF!</definedName>
    <definedName name="土建80008">[112]土建工程综合单价表!#REF!</definedName>
    <definedName name="土建80009">[112]土建工程综合单价表!#REF!</definedName>
    <definedName name="土建80010">[112]土建工程综合单价表!#REF!</definedName>
    <definedName name="土建80011">[112]土建工程综合单价表!#REF!</definedName>
    <definedName name="土建80012">[112]土建工程综合单价表!#REF!</definedName>
    <definedName name="土建80013">[112]土建工程综合单价表!#REF!</definedName>
    <definedName name="土建80014">[112]土建工程综合单价表!#REF!</definedName>
    <definedName name="土建80015">[112]土建工程综合单价表!#REF!</definedName>
    <definedName name="土建80016">[112]土建工程综合单价表!#REF!</definedName>
    <definedName name="土建80017">[112]土建工程综合单价表!#REF!</definedName>
    <definedName name="土建工程">'[92]97取费(定额直接费)'!#REF!</definedName>
    <definedName name="土类别">#REF!</definedName>
    <definedName name="土壤类别">'[103]F8~9承台'!$M$4</definedName>
    <definedName name="推拉门用五金配件">#REF!</definedName>
    <definedName name="挖土深">'[103]F8~9承台'!$O$7</definedName>
    <definedName name="外防水" hidden="1">{"'费率表'!$A$1:$N$18"}</definedName>
    <definedName name="外梁面">[90]装饰!$E$27</definedName>
    <definedName name="外面砖">#REF!</definedName>
    <definedName name="外墙面层">[90]装饰!$N$27</definedName>
    <definedName name="外墙油漆">#N/A</definedName>
    <definedName name="外墙油漆人工">#N/A</definedName>
    <definedName name="外涂">#REF!</definedName>
    <definedName name="外柱面">[90]装饰!$C$27</definedName>
    <definedName name="完成情况">[91]复地集团项目开发周期表!$A$388:$A$400</definedName>
    <definedName name="往来">[154]科目余额表正式!$A$1:$F$1625</definedName>
    <definedName name="往往外">[107]企业表一!$H$17</definedName>
    <definedName name="委托加工">#REF!</definedName>
    <definedName name="卫生间墙面">[24]厨厕通用!$J$51</definedName>
    <definedName name="未" hidden="1">{"'费率表'!$A$1:$N$18"}</definedName>
    <definedName name="问问">[97]墙面工程!#REF!</definedName>
    <definedName name="我">#REF!</definedName>
    <definedName name="我的">+EVALUATE('[127]#REF!'!$A$1:$A$65536)</definedName>
    <definedName name="屋面板砼">[90]屋面板通用!$J$20</definedName>
    <definedName name="屋面上墙砼">'[90]计算表(通用)'!$D$103</definedName>
    <definedName name="屋面上砼墙模板">'[118]计算表(通用)'!$E$108</definedName>
    <definedName name="屋面细石砼内钢筋">[110]杂项钢筋!$O$27</definedName>
    <definedName name="五">'[88]5'!$B$6:$G$15</definedName>
    <definedName name="五金配件">#REF!</definedName>
    <definedName name="物1">#REF!</definedName>
    <definedName name="物流DF_KEYS">#REF!</definedName>
    <definedName name="物业级别">[91]复地集团项目开发周期表!$C$367:$C$378</definedName>
    <definedName name="物业类型">[91]项目基本情况!$B$43:$B$62</definedName>
    <definedName name="西班牙米黄">#REF!</definedName>
    <definedName name="线密度">[84]型材线密度表!$A$2:$D$98</definedName>
    <definedName name="线条模板">'[90]计算表(通用)'!$E$92</definedName>
    <definedName name="线条砼">'[90]计算表(通用)'!$D$92</definedName>
    <definedName name="项目名称">#REF!</definedName>
    <definedName name="项目品质">[91]复地集团项目开发周期表!$B$366:$B$371</definedName>
    <definedName name="项目所在区域">[91]复地集团项目开发周期表!$A$387:$A$400</definedName>
    <definedName name="项目主要类型">[91]复地集团项目开发周期表!$D$366:$D$372</definedName>
    <definedName name="项目总账">#REF!</definedName>
    <definedName name="消防箱">'[105]十八.门窗表,门框塞缝'!#REF!</definedName>
    <definedName name="销售费用">[138]成本科目!$J$125:$J$136</definedName>
    <definedName name="销售中心">#REF!</definedName>
    <definedName name="斜板模板">[90]屋面板通用!$K$20</definedName>
    <definedName name="新">#REF!</definedName>
    <definedName name="新砌">[87]墙面工程!#REF!</definedName>
    <definedName name="新西米">#REF!</definedName>
    <definedName name="新西米门套鞋">#REF!</definedName>
    <definedName name="新增项材料费">#REF!</definedName>
    <definedName name="型号">#REF!</definedName>
    <definedName name="型号1">'[155]#REF!'!$D$5:$D$20</definedName>
    <definedName name="兴表">#REF!</definedName>
    <definedName name="序号">IF([98]汇总表!$B1="","",COUNTA([98]汇总表!#REF!))</definedName>
    <definedName name="压下">'[99]M-5A'!$B$14</definedName>
    <definedName name="颜色">#REF!</definedName>
    <definedName name="檐口大样１">#REF!</definedName>
    <definedName name="檐口线">IF([151]屋脊线!IN1=4,[151]屋脊线!IO1*[151]屋脊线!IP1,"-")</definedName>
    <definedName name="阳角斜屋脊">IF([151]屋脊线!IP1=2,[151]屋脊线!IQ1*([151]屋脊线!IR1^2+[151]屋脊线!IU1^2)^0.5,"-")</definedName>
    <definedName name="阳台处砌墙收口">#REF!</definedName>
    <definedName name="阳台改房间">#REF!</definedName>
    <definedName name="阳台后加板">'[98]楼板镂空及加楼板（部分项目有争议）'!$A$4:$G$299</definedName>
    <definedName name="腰筋锚长">[35]内围地梁钢筋说明!$C$20</definedName>
    <definedName name="要求直径">14</definedName>
    <definedName name="一">[156]总分类账!$B$3:$C$18</definedName>
    <definedName name="一层板构件特征">#REF!</definedName>
    <definedName name="一级">[121]基础项目!#REF!</definedName>
    <definedName name="一年没">#REF!</definedName>
    <definedName name="衣帽间空门洞">'[105]十八.门窗表,门框塞缝'!#REF!</definedName>
    <definedName name="已">#REF!</definedName>
    <definedName name="已付款明细表">#REF!</definedName>
    <definedName name="异形梁模板">'[90]计算表(通用)'!$E$72</definedName>
    <definedName name="异形梁砼">'[105]十六.零星,屋面做法计算表'!#REF!</definedName>
    <definedName name="异形梁支撑">'[90]计算表(通用)'!$G$72</definedName>
    <definedName name="异柱模">#REF!</definedName>
    <definedName name="阴角斜屋脊">IF([151]屋脊线!IO1=3,[151]屋脊线!IP1*([151]屋脊线!IQ1^2+[151]屋脊线!IT1^2)^0.5,"-")</definedName>
    <definedName name="印度红入户门槛石">#N/A</definedName>
    <definedName name="应付">'[135]M-5A'!$D$10</definedName>
    <definedName name="应付票据1">[135]企业表一!$H$17</definedName>
    <definedName name="应付票据2">'[135]M-5C'!$D$24</definedName>
    <definedName name="应收取">#REF!</definedName>
    <definedName name="应收帐款93期初">[108]企业表一!$C$6</definedName>
    <definedName name="应收帐款93期末">[108]企业表一!$D$6</definedName>
    <definedName name="应收帐款94期初">[108]企业表一!$E$6</definedName>
    <definedName name="应收帐款94期末">[108]企业表一!$F$6</definedName>
    <definedName name="应收帐款95期初">[108]企业表一!$G$6</definedName>
    <definedName name="应收帐款95期末">[108]企业表一!$H$6</definedName>
    <definedName name="应收账款">#REF!</definedName>
    <definedName name="应收账款94期初">[157]企业表一!$G$6</definedName>
    <definedName name="应收账款贷方">#REF!</definedName>
    <definedName name="英国棕">#REF!</definedName>
    <definedName name="英国棕门套鞋">#REF!</definedName>
    <definedName name="营本月">OFFSET([94]营业费用!D1,0,MONTH([94]营业费用!$A$2)-1)</definedName>
    <definedName name="营累计">SUM([94]营业费用!C1:OFFSET([94]营业费用!C1,0,MONTH([94]营业费用!$A$2)-1))</definedName>
    <definedName name="油漆人工">#REF!</definedName>
    <definedName name="右端支座">#REF!</definedName>
    <definedName name="余额">#REF!</definedName>
    <definedName name="余额表">#REF!</definedName>
    <definedName name="与体">#REF!</definedName>
    <definedName name="预处理02年">#REF!</definedName>
    <definedName name="预付">#REF!</definedName>
    <definedName name="预付款">#REF!</definedName>
    <definedName name="预付款明细">#REF!</definedName>
    <definedName name="原材料">#REF!</definedName>
    <definedName name="原土标高">#REF!</definedName>
    <definedName name="圆符">#REF!</definedName>
    <definedName name="圆形柱模板">'[115]计算表 (非通用)'!$E$22</definedName>
    <definedName name="月份">MONTH([94]目录!$A$2)</definedName>
    <definedName name="月份变动表">[32]核算项目余额表!$A$1:$L$15</definedName>
    <definedName name="再见">#REF!</definedName>
    <definedName name="在">#N/A</definedName>
    <definedName name="在建筑1">#REF!</definedName>
    <definedName name="在途材料">#REF!</definedName>
    <definedName name="长度算式结果">EVALUATE('[127]#REF!'!#REF!)</definedName>
    <definedName name="长期借款">#REF!</definedName>
    <definedName name="正屋脊">IF([151]屋脊线!IQ1=1,[151]屋脊线!IR1*[151]屋脊线!IS1,"-")</definedName>
    <definedName name="制本月">OFFSET([94]制造费用!D1,0,MONTH([94]制造费用!$A$2)-1)</definedName>
    <definedName name="制累计">SUM([94]制造费用!C1:OFFSET([94]制造费用!C1,0,MONTH([94]制造费用!$A$2)-1))</definedName>
    <definedName name="制造费用明细表">#REF!</definedName>
    <definedName name="中">#REF!</definedName>
    <definedName name="中央空调">[91]复地集团项目开发周期表!$F$348:$F$350</definedName>
    <definedName name="周建国">#REF!</definedName>
    <definedName name="轴号">'[113]3.基础梁'!#REF!</definedName>
    <definedName name="主要">#REF!</definedName>
    <definedName name="住宅交房标准">[91]复地集团项目开发周期表!$I$377:$I$381</definedName>
    <definedName name="柱2">#REF!</definedName>
    <definedName name="柱2数量">#REF!</definedName>
    <definedName name="柱3">#REF!</definedName>
    <definedName name="柱3数量">#REF!</definedName>
    <definedName name="柱4">#REF!</definedName>
    <definedName name="柱4数量">#REF!</definedName>
    <definedName name="专业">#REF!</definedName>
    <definedName name="砖基础">#REF!</definedName>
    <definedName name="桩基">#REF!</definedName>
    <definedName name="桩模">#REF!</definedName>
    <definedName name="桩伸入承台长">0.1</definedName>
    <definedName name="资产合计93期初">[108]企业表一!$C$14</definedName>
    <definedName name="资产合计93期末">[108]企业表一!$D$14</definedName>
    <definedName name="资产合计94期初">[108]企业表一!$E$14</definedName>
    <definedName name="资产合计94期末">[108]企业表一!$F$14</definedName>
    <definedName name="资产合计95期初">[108]企业表一!$G$14</definedName>
    <definedName name="资产合计95期末">[108]企业表一!$H$14</definedName>
    <definedName name="资料情况">#REF!</definedName>
    <definedName name="自然地坪标高">'[118]F1~2承台'!$N$7</definedName>
    <definedName name="自然面标高">#REF!</definedName>
    <definedName name="综合商业档次">[91]复地集团项目开发周期表!$K$365:$K$370</definedName>
    <definedName name="综合商业建筑类型">[91]复地集团项目开发周期表!$J$365:$J$370</definedName>
    <definedName name="综合算式结果">EVALUATE('[127]#REF!'!$J$4:$J$291)</definedName>
    <definedName name="综合算式结果函数">EVALUATE([133]其他!$F$3:$F$251)</definedName>
    <definedName name="总包配合费">#REF!</definedName>
    <definedName name="总分类账">#REF!</definedName>
    <definedName name="总建筑面积">[118]成本估算!$B$6</definedName>
    <definedName name="总清单汇总">#N/A</definedName>
    <definedName name="阻塞">#REF!</definedName>
    <definedName name="最后修订日期">[143]Parameters!$B$4</definedName>
    <definedName name="最小锚固长度5">#REF!</definedName>
    <definedName name="左端支座">#REF!</definedName>
    <definedName name="作业表10">#REF!</definedName>
    <definedName name="作业表16">#REF!</definedName>
    <definedName name="전">'[61]#REF!'!#REF!</definedName>
    <definedName name="주택사업본부">'[61]#REF!'!#REF!</definedName>
    <definedName name="철구사업본부">'[61]#REF!'!#REF!</definedName>
    <definedName name="__lap1">[158]General!$B$2:$G$9</definedName>
    <definedName name="Classification">[160]Criteria!$AE$5:$AF$8</definedName>
    <definedName name="Clt_score">[160]Criteria!$Z$9:$AA$20</definedName>
    <definedName name="Cst_score">[160]Criteria!$T$9:$U$20</definedName>
    <definedName name="DuctworkCarpark">'[161]HVAC BoQ'!#REF!</definedName>
    <definedName name="DuctworkCarpark1">'[161]HVAC BoQ'!#REF!</definedName>
    <definedName name="E">[162]梁!$X1*1.2</definedName>
    <definedName name="E_score">[160]Criteria!$Q$9:$R$20</definedName>
    <definedName name="H">[159]矩形桩台!#REF!</definedName>
    <definedName name="haoi">'[163]3'!$B$6:$G$9</definedName>
    <definedName name="n">[159]矩形桩台!#REF!</definedName>
    <definedName name="P_score">[160]Criteria!$W$9:$X$20</definedName>
    <definedName name="pam">[164]BoatTMP!#REF!</definedName>
    <definedName name="Prix_SMC">'[165]7综合单价分析表'!Prix_SMC</definedName>
    <definedName name="S_score">[160]Criteria!$N$9:$O$20</definedName>
    <definedName name="solar_ratio">'[167]POWER ASSUMPTIONS'!$H$7</definedName>
    <definedName name="x">[168]改加胶玻璃、室外栏杆!$D$8</definedName>
    <definedName name="xin">'[165]7综合单价分析表'!xin</definedName>
    <definedName name="xm">[170]常用项目!$A$1:$A$65536</definedName>
    <definedName name="规费1">[171]BoatTMP!#REF!</definedName>
    <definedName name="凭证抽查">[172]企业表一!$C$20</definedName>
    <definedName name="钱钱钱">[173]企业表一!$F$20</definedName>
    <definedName name="应收帐款">[175]企业表一!$G$6</definedName>
    <definedName name="clientname">#REF!</definedName>
    <definedName name="approvedby">#REF!</definedName>
    <definedName name="area10d">#REF!</definedName>
    <definedName name="area11d">#REF!</definedName>
    <definedName name="area12d">#REF!</definedName>
    <definedName name="area13d">#REF!</definedName>
    <definedName name="area14d">#REF!</definedName>
    <definedName name="area1d">#REF!</definedName>
    <definedName name="area2d">#REF!</definedName>
    <definedName name="area3d">#REF!</definedName>
    <definedName name="area4d">#REF!</definedName>
    <definedName name="area5d">#REF!</definedName>
    <definedName name="area6d">#REF!</definedName>
    <definedName name="area7d">#REF!</definedName>
    <definedName name="area8d">#REF!</definedName>
    <definedName name="area99d">#REF!</definedName>
    <definedName name="area9d">#REF!</definedName>
    <definedName name="car">#REF!</definedName>
    <definedName name="checkedby">#REF!</definedName>
    <definedName name="code1BCF">#REF!</definedName>
    <definedName name="code2bcf">#REF!</definedName>
    <definedName name="currencyofestimate">#REF!</definedName>
    <definedName name="documentno">#REF!</definedName>
    <definedName name="documentrevisionno">#REF!</definedName>
    <definedName name="documentstatus">#REF!</definedName>
    <definedName name="eqtcodeb1">#REF!</definedName>
    <definedName name="eqtcodeb2">#REF!</definedName>
    <definedName name="eqtcostlab1">#REF!</definedName>
    <definedName name="eqtcostlab2">#REF!</definedName>
    <definedName name="eqtcostmat">#REF!</definedName>
    <definedName name="EQTMHLABFAC">#REF!</definedName>
    <definedName name="EQTPAINT">#REF!</definedName>
    <definedName name="err">#REF!</definedName>
    <definedName name="estdate">#REF!</definedName>
    <definedName name="estimatedate">#REF!</definedName>
    <definedName name="estimatetypename">#REF!</definedName>
    <definedName name="FBFXMC03">#REF!</definedName>
    <definedName name="FBFXMC94">#REF!</definedName>
    <definedName name="hulp">#REF!</definedName>
    <definedName name="labcostBCF">#REF!</definedName>
    <definedName name="matconvtab">#REF!</definedName>
    <definedName name="matcostBCF">#REF!</definedName>
    <definedName name="mhlabBCF">#REF!</definedName>
    <definedName name="mhrateA">#REF!</definedName>
    <definedName name="mhrateBA">#REF!</definedName>
    <definedName name="mhrateBB">#REF!</definedName>
    <definedName name="mhrateBC">#REF!</definedName>
    <definedName name="mhrateBD">#REF!</definedName>
    <definedName name="mhrateBE">#REF!</definedName>
    <definedName name="mhrateBF">#REF!</definedName>
    <definedName name="mhrateBG">#REF!</definedName>
    <definedName name="mhrateBH">#REF!</definedName>
    <definedName name="mhrateBI">#REF!</definedName>
    <definedName name="mhrateBJ">#REF!</definedName>
    <definedName name="mhrateBZ">#REF!</definedName>
    <definedName name="mhrateCM">#REF!</definedName>
    <definedName name="mhratePM">#REF!</definedName>
    <definedName name="mhratePROC">#REF!</definedName>
    <definedName name="mhtarMot">#REF!</definedName>
    <definedName name="mhtarMstd">#REF!</definedName>
    <definedName name="msccosttot">#REF!</definedName>
    <definedName name="originator">#REF!</definedName>
    <definedName name="overallcontingency">#REF!</definedName>
    <definedName name="overallescalation">#REF!</definedName>
    <definedName name="projectlocation">#REF!</definedName>
    <definedName name="projectsubtitle">#REF!</definedName>
    <definedName name="projecttitle">#REF!</definedName>
    <definedName name="rounding">#REF!</definedName>
    <definedName name="sccostBCF">#REF!</definedName>
    <definedName name="tabel1">#REF!</definedName>
    <definedName name="tebodinoffice">#REF!</definedName>
    <definedName name="tebodinorderno">#REF!</definedName>
    <definedName name="tebodinsuborderno">#REF!</definedName>
    <definedName name="totcostBCF">#REF!</definedName>
    <definedName name="______sn01">#REF!</definedName>
    <definedName name="______sn02">#REF!</definedName>
    <definedName name="______sn03">#REF!</definedName>
    <definedName name="______sn04">#REF!</definedName>
    <definedName name="______sn05">#REF!</definedName>
    <definedName name="______sn06">#REF!</definedName>
    <definedName name="______sn07">#REF!</definedName>
    <definedName name="______sn08">#REF!</definedName>
    <definedName name="_____sn01">#REF!</definedName>
    <definedName name="_____sn02">#REF!</definedName>
    <definedName name="_____sn03">#REF!</definedName>
    <definedName name="_____sn04">#REF!</definedName>
    <definedName name="_____sn05">#REF!</definedName>
    <definedName name="_____sn06">#REF!</definedName>
    <definedName name="_____sn07">#REF!</definedName>
    <definedName name="_____sn08">#REF!</definedName>
    <definedName name="____a1">#REF!</definedName>
    <definedName name="____a111">#REF!</definedName>
    <definedName name="____a2">#REF!</definedName>
    <definedName name="____q111111">[176]柱!#REF!</definedName>
    <definedName name="____sn01">#REF!</definedName>
    <definedName name="____sn02">#REF!</definedName>
    <definedName name="____sn03">#REF!</definedName>
    <definedName name="____sn04">#REF!</definedName>
    <definedName name="____sn05">#REF!</definedName>
    <definedName name="____sn06">#REF!</definedName>
    <definedName name="____sn07">#REF!</definedName>
    <definedName name="____sn08">#REF!</definedName>
    <definedName name="___a1">#REF!</definedName>
    <definedName name="___a111">#REF!</definedName>
    <definedName name="___a2">#REF!</definedName>
    <definedName name="___CUST_PRD_NO_SUP_2">""</definedName>
    <definedName name="___EQA1">#REF!</definedName>
    <definedName name="___q111111">[176]柱!#REF!</definedName>
    <definedName name="___QU2">#REF!</definedName>
    <definedName name="___sn01">#REF!</definedName>
    <definedName name="___sn02">#REF!</definedName>
    <definedName name="___sn03">#REF!</definedName>
    <definedName name="___sn04">#REF!</definedName>
    <definedName name="___sn05">#REF!</definedName>
    <definedName name="___sn06">#REF!</definedName>
    <definedName name="___sn07">#REF!</definedName>
    <definedName name="___sn08">#REF!</definedName>
    <definedName name="__a1">#REF!</definedName>
    <definedName name="__a111">#REF!</definedName>
    <definedName name="__a2">#REF!</definedName>
    <definedName name="__CUST_PRD_NO_SUP_2">""</definedName>
    <definedName name="__EQA1">#REF!</definedName>
    <definedName name="__q111111">[176]柱!#REF!</definedName>
    <definedName name="__QU2">#REF!</definedName>
    <definedName name="__sn01">#REF!</definedName>
    <definedName name="__sn02">#REF!</definedName>
    <definedName name="__sn03">#REF!</definedName>
    <definedName name="__sn04">#REF!</definedName>
    <definedName name="__sn05">#REF!</definedName>
    <definedName name="__sn06">#REF!</definedName>
    <definedName name="__sn07">#REF!</definedName>
    <definedName name="__sn08">#REF!</definedName>
    <definedName name="_4_1.8_2">#REF!</definedName>
    <definedName name="_4_7栋数量">#REF!</definedName>
    <definedName name="_a1">#REF!</definedName>
    <definedName name="_a111">#REF!</definedName>
    <definedName name="_a2">#REF!</definedName>
    <definedName name="_A65550">#REF!</definedName>
    <definedName name="_EQA1">#REF!</definedName>
    <definedName name="_q111111">[176]柱!#REF!</definedName>
    <definedName name="_QU2">#REF!</definedName>
    <definedName name="_sn01">#REF!</definedName>
    <definedName name="_sn02">#REF!</definedName>
    <definedName name="_sn03">#REF!</definedName>
    <definedName name="_sn04">#REF!</definedName>
    <definedName name="_sn05">#REF!</definedName>
    <definedName name="_sn06">#REF!</definedName>
    <definedName name="_sn07">#REF!</definedName>
    <definedName name="_sn08">#REF!</definedName>
    <definedName name="aaaaaa">[177]编制说明!#REF!</definedName>
    <definedName name="ACON">#REF!</definedName>
    <definedName name="ACQU">#REF!</definedName>
    <definedName name="AEQ">#REF!</definedName>
    <definedName name="AQU">#REF!</definedName>
    <definedName name="bbb">#REF!</definedName>
    <definedName name="CON">'[178]BA-Pl'!$K$1:$K$65536</definedName>
    <definedName name="contr">#REF!</definedName>
    <definedName name="controller">#REF!</definedName>
    <definedName name="cqu">[179]点表!$J$1:$J$65536</definedName>
    <definedName name="C数量">#REF!</definedName>
    <definedName name="C型号">#REF!</definedName>
    <definedName name="DDC">#REF!</definedName>
    <definedName name="DDC数量">#REF!</definedName>
    <definedName name="dfdfdf">'[180]301-6'!#REF!</definedName>
    <definedName name="edf">[181]时代廊桥花园23栋给排水工程!$C$1:$C$65536</definedName>
    <definedName name="eeeee">[177]编制说明!#REF!</definedName>
    <definedName name="EQ">'[178]BA-Pl'!$I$1:$I$65536</definedName>
    <definedName name="EQA">[182]点表!$I$1:$I$65536</definedName>
    <definedName name="EQAG">#REF!</definedName>
    <definedName name="EQU">[179]点表!$I$1:$I$65536</definedName>
    <definedName name="EQUI">#REF!</definedName>
    <definedName name="EQUIPMENT">#REF!</definedName>
    <definedName name="E数量">#REF!</definedName>
    <definedName name="FM.1">#REF!</definedName>
    <definedName name="FM1.1">#REF!</definedName>
    <definedName name="FM1.2">#REF!</definedName>
    <definedName name="FM1.3">#REF!</definedName>
    <definedName name="FM1.4">#REF!</definedName>
    <definedName name="FM1.5">#REF!</definedName>
    <definedName name="FM1.6">#REF!</definedName>
    <definedName name="FM1.7">#REF!</definedName>
    <definedName name="FM2.1">#REF!</definedName>
    <definedName name="FM2.2">#REF!</definedName>
    <definedName name="FM2.3">#REF!</definedName>
    <definedName name="GC.1">#REF!</definedName>
    <definedName name="HM1.1">#REF!</definedName>
    <definedName name="HM2.1">#REF!</definedName>
    <definedName name="II">[182]点表!#REF!,[182]点表!#REF!,[182]点表!$I$1:$I$65536</definedName>
    <definedName name="JJ">[182]点表!#REF!,[182]点表!#REF!,[182]点表!$J$1:$J$65536</definedName>
    <definedName name="kl">[183]工程材料!$C$11</definedName>
    <definedName name="LBY1.1">#REF!</definedName>
    <definedName name="LBY1.2">#REF!</definedName>
    <definedName name="LBY1.3">#REF!</definedName>
    <definedName name="LBY2.1">#REF!</definedName>
    <definedName name="LBY2.2">#REF!</definedName>
    <definedName name="LBY2.3">#REF!</definedName>
    <definedName name="LBY2.4">#REF!</definedName>
    <definedName name="LBY2.5">#REF!</definedName>
    <definedName name="LBY2.6">#REF!</definedName>
    <definedName name="LC.1">#REF!</definedName>
    <definedName name="LC.10">#REF!</definedName>
    <definedName name="LC.11">#REF!</definedName>
    <definedName name="LC.12">#REF!</definedName>
    <definedName name="LC.13">#REF!</definedName>
    <definedName name="LC.14">#REF!</definedName>
    <definedName name="LC.1a">#REF!</definedName>
    <definedName name="LC.1b">#REF!</definedName>
    <definedName name="LC.2">#REF!</definedName>
    <definedName name="LC.3">#REF!</definedName>
    <definedName name="LC.3a">#REF!</definedName>
    <definedName name="LC.4">#REF!</definedName>
    <definedName name="LC.5">#REF!</definedName>
    <definedName name="LC.5a">#REF!</definedName>
    <definedName name="LC.6">#REF!</definedName>
    <definedName name="LC.7">#REF!</definedName>
    <definedName name="LC.7a">#REF!</definedName>
    <definedName name="LC.8">#REF!</definedName>
    <definedName name="LC.9">#REF!</definedName>
    <definedName name="LC1.1">#REF!</definedName>
    <definedName name="LC1.10">#REF!</definedName>
    <definedName name="LC1.11">#REF!</definedName>
    <definedName name="LC1.12">#REF!</definedName>
    <definedName name="LC1.2">#REF!</definedName>
    <definedName name="LC1.3">#REF!</definedName>
    <definedName name="LC1.4">#REF!</definedName>
    <definedName name="LC1.5">#REF!</definedName>
    <definedName name="LC1.6">#REF!</definedName>
    <definedName name="LC1.7">#REF!</definedName>
    <definedName name="LC1.8">#REF!</definedName>
    <definedName name="LC1.9">#REF!</definedName>
    <definedName name="LC2.1">#REF!</definedName>
    <definedName name="LC2.10">#REF!</definedName>
    <definedName name="LC2.11">#REF!</definedName>
    <definedName name="LC2.12">#REF!</definedName>
    <definedName name="LC2.2">#REF!</definedName>
    <definedName name="LC2.3">#REF!</definedName>
    <definedName name="LC2.4">#REF!</definedName>
    <definedName name="LC2.5">#REF!</definedName>
    <definedName name="LC2.6">#REF!</definedName>
    <definedName name="LC2.7">#REF!</definedName>
    <definedName name="LC2.8">#REF!</definedName>
    <definedName name="LC2.9">#REF!</definedName>
    <definedName name="LM.1">#REF!</definedName>
    <definedName name="LM.2">#REF!</definedName>
    <definedName name="LM1.1">#REF!</definedName>
    <definedName name="LM1.2">#REF!</definedName>
    <definedName name="LM1.3">#REF!</definedName>
    <definedName name="LM1.4">#REF!</definedName>
    <definedName name="LM2.1">#REF!</definedName>
    <definedName name="LMC.1">#REF!</definedName>
    <definedName name="LMC2.1">#REF!</definedName>
    <definedName name="LMC2.2">#REF!</definedName>
    <definedName name="M.1">#REF!</definedName>
    <definedName name="mj_1">#REF!</definedName>
    <definedName name="mj_2">#REF!</definedName>
    <definedName name="MM1.1">#REF!</definedName>
    <definedName name="MM2.1">#REF!</definedName>
    <definedName name="OCON">#REF!</definedName>
    <definedName name="OCQU">#REF!</definedName>
    <definedName name="OEQ">#REF!</definedName>
    <definedName name="OP">[183]工程材料!$C$47</definedName>
    <definedName name="OQU">#REF!</definedName>
    <definedName name="qu">#REF!</definedName>
    <definedName name="QUA">'[178]BA-Pl'!$J$1:$J$65536</definedName>
    <definedName name="QUAC">'[178]BA-Pl'!$L$1:$L$65536</definedName>
    <definedName name="quan">#REF!</definedName>
    <definedName name="QUJ">#REF!</definedName>
    <definedName name="QUU">#REF!</definedName>
    <definedName name="qw">[177]编制说明!#REF!</definedName>
    <definedName name="qwq">#REF!</definedName>
    <definedName name="SENSER">#REF!</definedName>
    <definedName name="SENSER数量">#REF!</definedName>
    <definedName name="sgffg">[180]工程材料!#REF!</definedName>
    <definedName name="TLC1.1">#REF!</definedName>
    <definedName name="TLC1.2">#REF!</definedName>
    <definedName name="TLC2.1">#REF!</definedName>
    <definedName name="TLM1.1">#REF!</definedName>
    <definedName name="TLM1.2">#REF!</definedName>
    <definedName name="TLM2.1">#REF!</definedName>
    <definedName name="ZZ1B">[184]东一一层方柱砼!#REF!</definedName>
    <definedName name="ZZ3B">[184]东一一层方柱砼!#REF!</definedName>
    <definedName name="ZZ3C">[184]东一一层方柱砼!#REF!</definedName>
    <definedName name="玻璃规格">#REF!</definedName>
    <definedName name="不">'[186]301-6'!#REF!</definedName>
    <definedName name="材料名称">[187]使用说明!$B$20:$B$3000</definedName>
    <definedName name="材料清单">OFFSET(#REF!,1,MATCH(#REF!,#REF!,0)-1,COUNTA(OFFSET(#REF!,1,MATCH(#REF!,#REF!,0)-1,500,1)),1)</definedName>
    <definedName name="潮阳水电单价">#REF!</definedName>
    <definedName name="抽芯1">#REF!</definedName>
    <definedName name="抽芯10">#REF!</definedName>
    <definedName name="抽芯11">#REF!</definedName>
    <definedName name="抽芯12">#REF!</definedName>
    <definedName name="抽芯13">#REF!</definedName>
    <definedName name="抽芯2">#REF!</definedName>
    <definedName name="抽芯3">#REF!</definedName>
    <definedName name="抽芯4">#REF!</definedName>
    <definedName name="抽芯5">#REF!</definedName>
    <definedName name="抽芯6">#REF!</definedName>
    <definedName name="抽芯7">#REF!</definedName>
    <definedName name="抽芯8">#REF!</definedName>
    <definedName name="抽芯9">#REF!</definedName>
    <definedName name="措施">#REF!</definedName>
    <definedName name="代码">IF(#REF!="","",COUNTA(#REF!))</definedName>
    <definedName name="单体矩阵">[188]名称!$A$1:$B$6</definedName>
    <definedName name="电焊条">[186]工程材料!$C$38</definedName>
    <definedName name="定额编号前缀">IF(#REF!="","",VLOOKUP(#REF!,#REF!,2,0))</definedName>
    <definedName name="枋板材">[189]工程材料!$C$14</definedName>
    <definedName name="房建总清单">#REF!</definedName>
    <definedName name="钢筋砼差价">#REF!</definedName>
    <definedName name="钢筋砼价">#REF!</definedName>
    <definedName name="工程量单位">[190]Sheet3!$J$1:$J$10</definedName>
    <definedName name="供应商">#REF!</definedName>
    <definedName name="合计工程量">IF(#REF!="","",ROUND(SUMIF(#REF!,#REF!,#REF!),2))</definedName>
    <definedName name="合同变更查询列表">#REF!</definedName>
    <definedName name="胡">[191]内围地梁钢筋说明!$C$15</definedName>
    <definedName name="华泰单价">#REF!</definedName>
    <definedName name="华西单价">#REF!</definedName>
    <definedName name="汇总表单位">IF(#REF!="","",VLOOKUP(#REF!,#REF!,4,0))</definedName>
    <definedName name="汇总表分项工程名称">IF(#REF!="","",VLOOKUP(#REF!,#REF!,5,0))</definedName>
    <definedName name="汇总表高层及部分">[181]时代廊桥花园23栋给排水工程!$G$1:$G$65536</definedName>
    <definedName name="汇总表工程量">IF(#REF!="","",VLOOKUP(#REF!,#REF!,3,0))</definedName>
    <definedName name="蕙">[186]工程材料!$C$4</definedName>
    <definedName name="交">[176]柱!#REF!</definedName>
    <definedName name="磊">#REF!</definedName>
    <definedName name="螺纹钢筋">[186]工程材料!$C$5</definedName>
    <definedName name="铝材1">[192]比重及价格!$C$116:$G$415</definedName>
    <definedName name="铝材13">[193]比重及价格!$C$116:$G$443</definedName>
    <definedName name="门编号">#REF!</definedName>
    <definedName name="门二">#REF!</definedName>
    <definedName name="名称">[194]入侵报警系统!$D$1:$D$65536</definedName>
    <definedName name="轻质砌块">[189]工程材料!$C$20</definedName>
    <definedName name="轻质砌块B">[186]工程材料!#REF!</definedName>
    <definedName name="轻质砌块C">[186]工程材料!#REF!</definedName>
    <definedName name="人工">[189]工程材料!$C$49</definedName>
    <definedName name="汕头建安土建单价">#REF!</definedName>
    <definedName name="上">[189]工程材料!$C$20</definedName>
    <definedName name="设备型号">#REF!</definedName>
    <definedName name="水">[189]工程材料!$C$32</definedName>
    <definedName name="水泥425">[189]工程材料!$C$11</definedName>
    <definedName name="水泥砂浆12.5">[195]工程材料!$B$56</definedName>
    <definedName name="水泥石灰砂浆116">[195]工程材料!$B$55</definedName>
    <definedName name="水泥石灰砂浆M5">[189]工程材料!$B$54</definedName>
    <definedName name="套筒">[186]工程材料!$C$9</definedName>
    <definedName name="调正">#REF!</definedName>
    <definedName name="铁钉">[189]工程材料!$C$34</definedName>
    <definedName name="铁丝">[186]工程材料!$C$37</definedName>
    <definedName name="新二">#REF!</definedName>
    <definedName name="型材名称及比重">#REF!</definedName>
    <definedName name="淤泥清运1公里">[196]工程材料!$C$47</definedName>
    <definedName name="原料长">#REF!</definedName>
    <definedName name="圆钢筋">[186]工程材料!$C$4</definedName>
    <definedName name="止">#REF!</definedName>
    <definedName name="主材代号">#REF!</definedName>
    <definedName name="_______a1">#REF!</definedName>
    <definedName name="_______a111">#REF!</definedName>
    <definedName name="_______a2">#REF!</definedName>
    <definedName name="_______q111111">[176]柱!#REF!</definedName>
    <definedName name="______a1">#REF!</definedName>
    <definedName name="______a111">#REF!</definedName>
    <definedName name="______a2">#REF!</definedName>
    <definedName name="______q111111">[176]柱!#REF!</definedName>
    <definedName name="_____a1">#REF!</definedName>
    <definedName name="_____a111">#REF!</definedName>
    <definedName name="_____a2">#REF!</definedName>
    <definedName name="_____q111111">[176]柱!#REF!</definedName>
    <definedName name="____A65550">#REF!</definedName>
    <definedName name="___A65550">#REF!</definedName>
    <definedName name="__A65550">#REF!</definedName>
    <definedName name="_1.2_0.5__0.2_0.5_2">EVALUATE(#REF!)</definedName>
    <definedName name="_1.2_0.5__0.2_0.5_2_1">EVALUATE(#REF!)</definedName>
    <definedName name="_1.2_0.5__0.2_0.5_2_1_1">EVALUATE(#REF!)</definedName>
    <definedName name="_1.2_0.5__0.2_0.5_2_1_2">EVALUATE(#REF!)</definedName>
    <definedName name="_1.2_0.5__0.2_0.5_2_1_3">EVALUATE(#REF!)</definedName>
    <definedName name="_1.2_0.5__0.2_0.5_2_1_4">EVALUATE(#REF!)</definedName>
    <definedName name="_1.2_0.5__0.2_0.5_2_2">EVALUATE(#REF!)</definedName>
    <definedName name="_1.2_0.5__0.2_0.5_2_2_1">EVALUATE(#REF!)</definedName>
    <definedName name="_1.2_0.5__0.2_0.5_2_2_2">EVALUATE(#REF!)</definedName>
    <definedName name="_1.2_0.5__0.2_0.5_2_2_3">EVALUATE(#REF!)</definedName>
    <definedName name="_1.2_0.5__0.2_0.5_2_2_4">EVALUATE(#REF!)</definedName>
    <definedName name="_1.2_0.5__0.2_0.5_2_3">EVALUATE(#REF!)</definedName>
    <definedName name="_1.2_0.5__0.2_0.5_2_4">EVALUATE(#REF!)</definedName>
    <definedName name="_1.2_0.5__0.2_0.5_2_5">EVALUATE(#REF!)</definedName>
    <definedName name="_103.576_107.802_106.215_55.781_0.36">EVALUATE([197]园建计算表1梁工!$E$4:$E$466)</definedName>
    <definedName name="_sn">#REF!</definedName>
    <definedName name="a_1">EVALUATE([198]样板房!#REF!)</definedName>
    <definedName name="a_1_1">EVALUATE([198]样板房!#REF!)</definedName>
    <definedName name="a_1_1_1">EVALUATE([198]样板房!#REF!)</definedName>
    <definedName name="a_1_2">EVALUATE([198]样板房!#REF!)</definedName>
    <definedName name="a_1_3">EVALUATE([198]样板房!#REF!)</definedName>
    <definedName name="a_1_4">EVALUATE([198]样板房!#REF!)</definedName>
    <definedName name="a_2">EVALUATE([198]样板房!#REF!)</definedName>
    <definedName name="a_2_1">EVALUATE([198]样板房!#REF!)</definedName>
    <definedName name="a_3">EVALUATE([198]样板房!#REF!)</definedName>
    <definedName name="a_3_1">EVALUATE([198]样板房!#REF!)</definedName>
    <definedName name="a_4">EVALUATE([198]样板房!#REF!)</definedName>
    <definedName name="a_5">EVALUATE([198]样板房!#REF!)</definedName>
    <definedName name="aasd">ROUND(EVALUATE(SUBSTITUTE(SUBSTITUTE([199]计算表!$F1,"[","*ISTEXT(""["),"]","]"")")),2)</definedName>
    <definedName name="adfa">ROUND(EVALUATE(SUBSTITUTE(SUBSTITUTE([199]计算表!$F1,"[","*ISTEXT(""["),"]","]"")")),2)</definedName>
    <definedName name="al">#REF!</definedName>
    <definedName name="bnh">EVALUATE('[201]#REF!'!$G$4:$G$807)</definedName>
    <definedName name="CD">EVALUATE(#REF!)</definedName>
    <definedName name="dww">[202]单位库!$A$1:$A$65536</definedName>
    <definedName name="EFD">EVALUATE([200]sheet!$G1)</definedName>
    <definedName name="GCL">EVALUATE([203]计算式!$F1)</definedName>
    <definedName name="i">EVALUATE(#REF!)</definedName>
    <definedName name="JS">EVALUATE(#REF!)</definedName>
    <definedName name="KHKH">EVALUATE([200]sheet!$Q1)</definedName>
    <definedName name="mhfj">EVALUATE([204]电房!$AH$12:$AH$1057)</definedName>
    <definedName name="n_1">EVALUATE(#REF!)</definedName>
    <definedName name="n_1_1">EVALUATE(#REF!)</definedName>
    <definedName name="n_1_1_1">EVALUATE(#REF!)</definedName>
    <definedName name="n_1_2">EVALUATE(#REF!)</definedName>
    <definedName name="n_2">EVALUATE(#REF!)</definedName>
    <definedName name="n_2_1">EVALUATE(#REF!)</definedName>
    <definedName name="n_2_1_1">EVALUATE(#REF!)</definedName>
    <definedName name="n_2_2">EVALUATE(#REF!)</definedName>
    <definedName name="n_3">EVALUATE(#REF!)</definedName>
    <definedName name="n_3_1">EVALUATE(#REF!)</definedName>
    <definedName name="n_4">EVALUATE(#REF!)</definedName>
    <definedName name="Print_Titles_1" hidden="1">#N/A</definedName>
    <definedName name="result">EVALUATE(#REF!)</definedName>
    <definedName name="result10">EVALUATE(#REF!)</definedName>
    <definedName name="result11">EVALUATE(#REF!)</definedName>
    <definedName name="result14">EVALUATE(#REF!)</definedName>
    <definedName name="result15">EVALUATE(#REF!)</definedName>
    <definedName name="result3">EVALUATE(#REF!)</definedName>
    <definedName name="sdafsd">#REF!</definedName>
    <definedName name="sl">ROUND(EVALUATE(SUBSTITUTE(SUBSTITUTE([205]计算表!$F1,"[","*ISTEXT(""["),"]","]"")")),2)</definedName>
    <definedName name="板横长">EVALUATE(#REF!)</definedName>
    <definedName name="板纵长">EVALUATE(#REF!)</definedName>
    <definedName name="表四">EVALUATE(#REF!)</definedName>
    <definedName name="措施费汇总表">EVALUATE(#REF!)</definedName>
    <definedName name="电">EVALUATE(#REF!)</definedName>
    <definedName name="电气线路">EVALUATE(#REF!)</definedName>
    <definedName name="电设1">EVALUATE(#REF!)</definedName>
    <definedName name="电设2">EVALUATE(#REF!)</definedName>
    <definedName name="电设3">EVALUATE(#REF!)</definedName>
    <definedName name="防雷">EVALUATE(#REF!)</definedName>
    <definedName name="钢筋长度">EVALUATE([185]编制说明!$G1)</definedName>
    <definedName name="工程量计算">EVALUATE([185]编制说明!#REF!)</definedName>
    <definedName name="工程量计算_1">EVALUATE([185]编制说明!#REF!)</definedName>
    <definedName name="工程量计算_1_1">EVALUATE([185]编制说明!#REF!)</definedName>
    <definedName name="工程量计算_1_1_1">EVALUATE([185]编制说明!#REF!)</definedName>
    <definedName name="工程量计算_1_2">EVALUATE([185]编制说明!#REF!)</definedName>
    <definedName name="工程量计算_2">EVALUATE([185]编制说明!#REF!)</definedName>
    <definedName name="工程量计算_2_1">EVALUATE([185]编制说明!#REF!)</definedName>
    <definedName name="工程量计算_2_2">EVALUATE([185]编制说明!#REF!)</definedName>
    <definedName name="工程量计算_3">EVALUATE([185]编制说明!#REF!)</definedName>
    <definedName name="工程量计算_3_1">EVALUATE([185]编制说明!#REF!)</definedName>
    <definedName name="工程量计算_4">EVALUATE([185]编制说明!#REF!)</definedName>
    <definedName name="公式">EVALUATE(#REF!)</definedName>
    <definedName name="国际">EVALUATE(#REF!)</definedName>
    <definedName name="基本数据1">EVALUATE(#REF!)</definedName>
    <definedName name="计算过程">EVALUATE('[206]#REF!'!$E$1:$E$65536)</definedName>
    <definedName name="计算式">EVALUATE([207]工程量计算式!#REF!)</definedName>
    <definedName name="计算式_1">EVALUATE([207]工程量计算式!#REF!)</definedName>
    <definedName name="计算式_1_1">EVALUATE([207]工程量计算式!#REF!)</definedName>
    <definedName name="计算式_2">EVALUATE([207]工程量计算式!#REF!)</definedName>
    <definedName name="计算式_2_1">EVALUATE([207]工程量计算式!#REF!)</definedName>
    <definedName name="计算式_3">EVALUATE([207]工程量计算式!#REF!)</definedName>
    <definedName name="计算式01">EVALUATE(#REF!)</definedName>
    <definedName name="计算式01_1">EVALUATE(#REF!)</definedName>
    <definedName name="计算式01_1_1">EVALUATE(#REF!)</definedName>
    <definedName name="计算式01_1_1_1">EVALUATE(#REF!)</definedName>
    <definedName name="计算式01_1_2">EVALUATE(#REF!)</definedName>
    <definedName name="计算式01_2">EVALUATE(#REF!)</definedName>
    <definedName name="计算式01_2_1">EVALUATE(#REF!)</definedName>
    <definedName name="计算式01_2_1_1">EVALUATE(#REF!)</definedName>
    <definedName name="计算式01_2_2">EVALUATE(#REF!)</definedName>
    <definedName name="计算式01_3">EVALUATE(#REF!)</definedName>
    <definedName name="计算式01_3_1">EVALUATE(#REF!)</definedName>
    <definedName name="计算式01_4">EVALUATE(#REF!)</definedName>
    <definedName name="交通">#N/A</definedName>
    <definedName name="结果1">EVALUATE('[208]sk4'!#REF!)</definedName>
    <definedName name="结果1_1">EVALUATE('[208]sk4'!#REF!)</definedName>
    <definedName name="结果1_1_1">EVALUATE('[208]sk4'!#REF!)</definedName>
    <definedName name="结果1_1_1_1">EVALUATE('[208]sk4'!#REF!)</definedName>
    <definedName name="结果1_1_2">EVALUATE('[208]sk4'!#REF!)</definedName>
    <definedName name="结果1_2">EVALUATE('[208]sk4'!#REF!)</definedName>
    <definedName name="结果1_2_1">EVALUATE('[208]sk4'!#REF!)</definedName>
    <definedName name="结果1_3">EVALUATE('[208]sk4'!#REF!)</definedName>
    <definedName name="结果1_3_1">EVALUATE('[208]sk4'!#REF!)</definedName>
    <definedName name="结果1_4">EVALUATE('[208]sk4'!#REF!)</definedName>
    <definedName name="结算汇总表">EVALUATE([200]脚手架!$D1)</definedName>
    <definedName name="空调">EVALUATE(#REF!)</definedName>
    <definedName name="梁长">EVALUATE(#REF!)</definedName>
    <definedName name="楼梯">EVALUATE(SUBSTITUTE(SUBSTITUTE('[209]#REF!'!IV1,"[","*ISTEXT(""["),"]","]"")"))</definedName>
    <definedName name="气体消防">#N/A</definedName>
    <definedName name="墙柱长度">EVALUATE(#REF!)</definedName>
    <definedName name="室内电气">'[210]清单-总'!#REF!</definedName>
    <definedName name="室内煤气工程">'[210]清单-总'!#REF!</definedName>
    <definedName name="室内消防报警">'[210]清单-总'!#REF!</definedName>
    <definedName name="同">EVALUATE([211]弱电!IV1)</definedName>
    <definedName name="同11">EVALUATE([212]弱电!IV1)</definedName>
    <definedName name="砼墙">EVALUATE(#REF!)</definedName>
    <definedName name="外墙计算式">EVALUATE(#REF!)</definedName>
    <definedName name="消防设备">EVALUATE(#REF!)</definedName>
    <definedName name="消防线路1">EVALUATE(#REF!)</definedName>
    <definedName name="消防线路2">EVALUATE(#REF!)</definedName>
    <definedName name="消防线路3">EVALUATE(#REF!)</definedName>
    <definedName name="消防线路4">EVALUATE(#REF!)</definedName>
    <definedName name="亚洲">EVALUATE(#REF!)</definedName>
    <definedName name="一一">EVALUATE(#REF!)</definedName>
    <definedName name="园建">EVALUATE([213]计算书!$D$1:$D$65536)</definedName>
    <definedName name="指标分析">EVALUATE([214]Sheet1!$C1)</definedName>
    <definedName name="桩工程量">EVALUATE([215]预制管桩!IV1)</definedName>
    <definedName name="综合">EVALUATE('[216]综合计算表(饰面)'!IV1)</definedName>
    <definedName name="样板房建筑与装饰工程清单">[217]目录!$B$13</definedName>
    <definedName name="灰色">[218]清单定额汇总表!$A$124,[218]清单定额汇总表!$B$124,[218]清单定额汇总表!$C$124,[218]清单定额汇总表!$D$124,[218]清单定额汇总表!$E$124,[218]清单定额汇总表!$A$125,[218]清单定额汇总表!$B$125,[218]清单定额汇总表!$C$125,[218]清单定额汇总表!$D$125,[218]清单定额汇总表!$E$125,[218]清单定额汇总表!$A$128,[218]清单定额汇总表!$B$128,[218]清单定额汇总表!$C$128,[218]清单定额汇总表!$D$128,[218]清单定额汇总表!$E$128,[218]清单定额汇总表!$A$129,[218]清单定额汇总表!$B$129,[218]清单定额汇总表!$C$129,[218]清单定额汇总表!$D$129,[218]清单定额汇总表!$E$129,[218]清单定额汇总表!$A$134,[218]清单定额汇总表!$B$134,[218]清单定额汇总表!$C$134,[218]清单定额汇总表!$D$134,[218]清单定额汇总表!$E$134,[218]清单定额汇总表!$A$135,[218]清单定额汇总表!$B$135,[218]清单定额汇总表!$C$135,[218]清单定额汇总表!$D$135,[218]清单定额汇总表!$E$135,[218]清单定额汇总表!$A$140,[218]清单定额汇总表!$B$140,[218]清单定额汇总表!$C$140,[218]清单定额汇总表!$D$140,[218]清单定额汇总表!$E$140,[218]清单定额汇总表!$A$141,[218]清单定额汇总表!$B$141,[218]清单定额汇总表!$C$141,[218]清单定额汇总表!$D$141,[218]清单定额汇总表!$E$141,[218]清单定额汇总表!$A$148,[218]清单定额汇总表!$B$148,[218]清单定额汇总表!$C$148,[218]清单定额汇总表!$D$148,[218]清单定额汇总表!$E$148,[218]清单定额汇总表!$A$149,[218]清单定额汇总表!$B$149,[218]清单定额汇总表!$C$149,[218]清单定额汇总表!$D$149,[218]清单定额汇总表!$E$149,[218]清单定额汇总表!$A$153,[218]清单定额汇总表!$B$153,[218]清单定额汇总表!$C$153,[218]清单定额汇总表!$D$153,[218]清单定额汇总表!$E$153,[218]清单定额汇总表!$A$154,[218]清单定额汇总表!$B$154,[218]清单定额汇总表!$C$154,[218]清单定额汇总表!$D$154,[218]清单定额汇总表!$E$154,[218]清单定额汇总表!$A$155,[218]清单定额汇总表!$B$155,[218]清单定额汇总表!$C$155,[218]清单定额汇总表!$D$155,[218]清单定额汇总表!$E$155,[218]清单定额汇总表!$A$156,[218]清单定额汇总表!$B$156,[218]清单定额汇总表!$C$156,[218]清单定额汇总表!$D$156,[218]清单定额汇总表!$E$156,[218]清单定额汇总表!$A$157,[218]清单定额汇总表!$B$157,[218]清单定额汇总表!$C$157,[218]清单定额汇总表!$D$157,[218]清单定额汇总表!$E$157,[218]清单定额汇总表!$A$158,[218]清单定额汇总表!$B$158,[218]清单定额汇总表!$C$158,[218]清单定额汇总表!$D$158,[218]清单定额汇总表!$E$158,[218]清单定额汇总表!$A$164,[218]清单定额汇总表!$B$164,[218]清单定额汇总表!$C$164,[218]清单定额汇总表!$D$164,[218]清单定额汇总表!$E$164,[218]清单定额汇总表!$A$165,[218]清单定额汇总表!$B$165,[218]清单定额汇总表!$C$165,[218]清单定额汇总表!$D$165,[218]清单定额汇总表!$E$165,[218]清单定额汇总表!$A$166,[218]清单定额汇总表!$B$166,[218]清单定额汇总表!$C$166,[218]清单定额汇总表!$D$166,[218]清单定额汇总表!$E$166,[218]清单定额汇总表!$A$167,[218]清单定额汇总表!$B$167,[218]清单定额汇总表!$C$167,[218]清单定额汇总表!$D$167,[218]清单定额汇总表!$E$167,[218]清单定额汇总表!$A$174,[218]清单定额汇总表!$B$174,[218]清单定额汇总表!$C$174,[218]清单定额汇总表!$D$174,[218]清单定额汇总表!$E$174,[218]清单定额汇总表!$A$176,[218]清单定额汇总表!$B$176,[218]清单定额汇总表!$C$176,[218]清单定额汇总表!$D$176,[218]清单定额汇总表!$E$176,[218]清单定额汇总表!$A$182,[218]清单定额汇总表!$B$182,[218]清单定额汇总表!$C$182,[218]清单定额汇总表!$D$182,[218]清单定额汇总表!$E$182,[218]清单定额汇总表!$A$183,[218]清单定额汇总表!$B$183,[218]清单定额汇总表!$C$183,[218]清单定额汇总表!$D$183,[218]清单定额汇总表!$E$183</definedName>
    <definedName name="黄色">[218]清单定额汇总表!$G$53,[218]清单定额汇总表!$H$53,[218]清单定额汇总表!$I$53,[218]清单定额汇总表!$J$53,[218]清单定额汇总表!$K$53,[218]清单定额汇总表!$L$53,[218]清单定额汇总表!$M$53,[218]清单定额汇总表!$H$60,[218]清单定额汇总表!$I$60,[218]清单定额汇总表!$J$60,[218]清单定额汇总表!$K$60,[218]清单定额汇总表!$L$60,[218]清单定额汇总表!$M$60,[218]清单定额汇总表!$G$69,[218]清单定额汇总表!$H$69,[218]清单定额汇总表!$I$69,[218]清单定额汇总表!$J$69,[218]清单定额汇总表!$K$69,[218]清单定额汇总表!$L$69,[218]清单定额汇总表!$M$69,[218]清单定额汇总表!$N$69,[218]清单定额汇总表!$A$123,[218]清单定额汇总表!$B$123,[218]清单定额汇总表!$C$123,[218]清单定额汇总表!$D$123,[218]清单定额汇总表!$E$123,[218]清单定额汇总表!$A$133,[218]清单定额汇总表!$B$133,[218]清单定额汇总表!$C$133,[218]清单定额汇总表!$D$133,[218]清单定额汇总表!$E$133,[218]清单定额汇总表!$A$136,[218]清单定额汇总表!$B$136,[218]清单定额汇总表!$C$136,[218]清单定额汇总表!$D$136,[218]清单定额汇总表!$E$136,[218]清单定额汇总表!$A$138,[218]清单定额汇总表!$B$138,[218]清单定额汇总表!$C$138,[218]清单定额汇总表!$D$138,[218]清单定额汇总表!$E$138,[218]清单定额汇总表!$A$142,[218]清单定额汇总表!$B$142,[218]清单定额汇总表!$C$142,[218]清单定额汇总表!$D$142,[218]清单定额汇总表!$E$142,[218]清单定额汇总表!$A$146,[218]清单定额汇总表!$B$146,[218]清单定额汇总表!$C$146,[218]清单定额汇总表!$D$146,[218]清单定额汇总表!$E$146,[218]清单定额汇总表!$A$150,[218]清单定额汇总表!$B$150,[218]清单定额汇总表!$C$150,[218]清单定额汇总表!$D$150,[218]清单定额汇总表!$E$150,[218]清单定额汇总表!$A$175,[218]清单定额汇总表!$B$175,[218]清单定额汇总表!$C$175,[218]清单定额汇总表!$D$175,[218]清单定额汇总表!$E$175,[218]清单定额汇总表!$F$189</definedName>
    <definedName name="_abc" localSheetId="0">_xleta.Evaluate+#REF!</definedName>
    <definedName name="_xlnm._FilterDatabase" localSheetId="0" hidden="1">#REF!</definedName>
    <definedName name="abc" localSheetId="0">_xleta.Evaluate+#REF!</definedName>
    <definedName name="_xlnm.Print_Area" localSheetId="0" hidden="1">#REF!</definedName>
    <definedName name="阿vas" localSheetId="0">_xleta.Evaluate+#REF!</definedName>
    <definedName name="计算ya" localSheetId="0">IF(ISERROR(ya),"",IF(#REF!="","",ROUND(ya,3)))</definedName>
    <definedName name="\P" localSheetId="3">#REF!</definedName>
    <definedName name="_" localSheetId="3">#REF!</definedName>
    <definedName name="__??????" localSheetId="3">#REF!</definedName>
    <definedName name="___?" localSheetId="3">#REF!</definedName>
    <definedName name="_______" localSheetId="3">#REF!</definedName>
    <definedName name="_____________ys2" localSheetId="3">#REF!</definedName>
    <definedName name="____________x1" localSheetId="3">#REF!</definedName>
    <definedName name="____________ys2" localSheetId="3">#REF!</definedName>
    <definedName name="___________x1" localSheetId="3">#REF!</definedName>
    <definedName name="___________ys1" localSheetId="3">#REF!</definedName>
    <definedName name="___________ys2" localSheetId="3">#REF!</definedName>
    <definedName name="___________ys3" localSheetId="3">#REF!</definedName>
    <definedName name="__________x1" localSheetId="3">#REF!</definedName>
    <definedName name="__________ys1" localSheetId="3">#REF!</definedName>
    <definedName name="__________ys2" localSheetId="3">#REF!</definedName>
    <definedName name="__________ys3" localSheetId="3">#REF!</definedName>
    <definedName name="_________AC1" localSheetId="3">#REF!</definedName>
    <definedName name="_________D2" localSheetId="3">#REF!</definedName>
    <definedName name="_________x1" localSheetId="3">#REF!</definedName>
    <definedName name="_________ys1" localSheetId="3">#REF!</definedName>
    <definedName name="_________ys2" localSheetId="3">#REF!</definedName>
    <definedName name="_________ys3" localSheetId="3">#REF!</definedName>
    <definedName name="________AC1" localSheetId="3">#REF!</definedName>
    <definedName name="________D2" localSheetId="3">#REF!</definedName>
    <definedName name="________x1" localSheetId="3">#REF!</definedName>
    <definedName name="________ys1" localSheetId="3">#REF!</definedName>
    <definedName name="________ys2" localSheetId="3">#REF!</definedName>
    <definedName name="________ys3" localSheetId="3">#REF!</definedName>
    <definedName name="_______AC1" localSheetId="3">#REF!</definedName>
    <definedName name="_______D2" localSheetId="3">#REF!</definedName>
    <definedName name="_______x1" localSheetId="3">#REF!</definedName>
    <definedName name="_______ys1" localSheetId="3">#REF!</definedName>
    <definedName name="_______ys2" localSheetId="3">#REF!</definedName>
    <definedName name="_______ys3" localSheetId="3">#REF!</definedName>
    <definedName name="______AC1" localSheetId="3">#REF!</definedName>
    <definedName name="______D2" localSheetId="3">#REF!</definedName>
    <definedName name="______x1" localSheetId="3">#REF!</definedName>
    <definedName name="______ys1" localSheetId="3">#REF!</definedName>
    <definedName name="______ys2" localSheetId="3">#REF!</definedName>
    <definedName name="______ys3" localSheetId="3">#REF!</definedName>
    <definedName name="_____AC1" localSheetId="3">#REF!</definedName>
    <definedName name="_____D2" localSheetId="3">#REF!</definedName>
    <definedName name="_____x1" localSheetId="3">#REF!</definedName>
    <definedName name="_____ys1" localSheetId="3">#REF!</definedName>
    <definedName name="_____ys2" localSheetId="3">#REF!</definedName>
    <definedName name="_____ys3" localSheetId="3">#REF!</definedName>
    <definedName name="____AC1" localSheetId="3">#REF!</definedName>
    <definedName name="____D2" localSheetId="3">#REF!</definedName>
    <definedName name="____x1" localSheetId="3">#REF!</definedName>
    <definedName name="____ys1" localSheetId="3">#REF!</definedName>
    <definedName name="____ys2" localSheetId="3">#REF!</definedName>
    <definedName name="____ys3" localSheetId="3">#REF!</definedName>
    <definedName name="___AC1" localSheetId="3">#REF!</definedName>
    <definedName name="___D2" localSheetId="3">#REF!</definedName>
    <definedName name="___x1" localSheetId="3">#REF!</definedName>
    <definedName name="___ys1" localSheetId="3">#REF!</definedName>
    <definedName name="___ys2" localSheetId="3">#REF!</definedName>
    <definedName name="___ys3" localSheetId="3">#REF!</definedName>
    <definedName name="__AC1" localSheetId="3">#REF!</definedName>
    <definedName name="__D2" localSheetId="3">#REF!</definedName>
    <definedName name="__txt1" localSheetId="3">#REF!</definedName>
    <definedName name="__txt2" localSheetId="3">#REF!</definedName>
    <definedName name="__txt3" localSheetId="3">#REF!</definedName>
    <definedName name="__txt4" localSheetId="3">#REF!</definedName>
    <definedName name="__x1" localSheetId="3">#REF!</definedName>
    <definedName name="__ys1" localSheetId="3">#REF!</definedName>
    <definedName name="__ys2" localSheetId="3">#REF!</definedName>
    <definedName name="__ys3" localSheetId="3">#REF!</definedName>
    <definedName name="_0" localSheetId="3">#REF!</definedName>
    <definedName name="_0.438_2_0.02_0.026_0.025_2__2__1.35_0.025_2" localSheetId="3">#REF!</definedName>
    <definedName name="_002年置业物管帐.dbf" localSheetId="3">#REF!</definedName>
    <definedName name="_003" localSheetId="3">#REF!</definedName>
    <definedName name="_02002" localSheetId="3">#REF!</definedName>
    <definedName name="_02003" localSheetId="3">#REF!</definedName>
    <definedName name="_1.0_1.3_24" localSheetId="3">#REF!</definedName>
    <definedName name="_1.5不锈钢板" localSheetId="3">#REF!</definedName>
    <definedName name="_1.8_1.8_0.2" localSheetId="3">#REF!</definedName>
    <definedName name="_115.8_42.5_13.2_13.5_11.9_15.8" localSheetId="3">#REF!</definedName>
    <definedName name="_16.025_8.297_18.65__10.5" localSheetId="3">#REF!</definedName>
    <definedName name="_166_8" localSheetId="3">#REF!</definedName>
    <definedName name="_1694.35_17_3" localSheetId="3">#REF!</definedName>
    <definedName name="_1D2_" localSheetId="3">#REF!</definedName>
    <definedName name="_2" localSheetId="3">#REF!</definedName>
    <definedName name="_2_2_0.1" localSheetId="3">#REF!</definedName>
    <definedName name="_20_5" localSheetId="3">#REF!</definedName>
    <definedName name="_2003" localSheetId="3">#REF!</definedName>
    <definedName name="_2x1_" localSheetId="3">#REF!</definedName>
    <definedName name="_3" localSheetId="3">#REF!</definedName>
    <definedName name="_3x1_" localSheetId="3">#REF!</definedName>
    <definedName name="_4" localSheetId="3">#REF!</definedName>
    <definedName name="_4.6米1.8内" localSheetId="3">#REF!</definedName>
    <definedName name="_4.6米1.8外" localSheetId="3">#REF!</definedName>
    <definedName name="_5" localSheetId="3">#REF!</definedName>
    <definedName name="_5.6米1.8内" localSheetId="3">#REF!</definedName>
    <definedName name="_5.6米1.8外" localSheetId="3">#REF!</definedName>
    <definedName name="_5_4_0.3_4" localSheetId="3">#REF!</definedName>
    <definedName name="_6" localSheetId="3">#REF!</definedName>
    <definedName name="_6MM钢化" localSheetId="3">#REF!</definedName>
    <definedName name="_7" localSheetId="3">#REF!</definedName>
    <definedName name="_8" localSheetId="3">#REF!</definedName>
    <definedName name="_8_1.52_8夹胶" localSheetId="3">#REF!</definedName>
    <definedName name="_8MM钢化" localSheetId="3">#REF!</definedName>
    <definedName name="_9" localSheetId="3">#REF!</definedName>
    <definedName name="_A11" localSheetId="3">#REF!</definedName>
    <definedName name="_abc" localSheetId="3">_xleta.Evaluate+#REF!</definedName>
    <definedName name="_AC1" localSheetId="3">#REF!</definedName>
    <definedName name="_BTG1" localSheetId="3">#REF!</definedName>
    <definedName name="_BTG2" localSheetId="3">#REF!</definedName>
    <definedName name="_D2" localSheetId="3">#REF!</definedName>
    <definedName name="_xlnm._FilterDatabase" localSheetId="3" hidden="1">A计量计价规则!$A$3:$D$130</definedName>
    <definedName name="_h1" localSheetId="3">#REF!</definedName>
    <definedName name="_h2" localSheetId="3">#REF!</definedName>
    <definedName name="_h3" localSheetId="3">#REF!</definedName>
    <definedName name="_h4" localSheetId="3">#REF!</definedName>
    <definedName name="_Jia100" localSheetId="3">#REF!</definedName>
    <definedName name="_Key1" localSheetId="3" hidden="1">#REF!</definedName>
    <definedName name="_M0924" localSheetId="3">#REF!</definedName>
    <definedName name="_m2" localSheetId="3">#REF!</definedName>
    <definedName name="_Sort" localSheetId="3" hidden="1">#REF!</definedName>
    <definedName name="_txt1" localSheetId="3">#REF!</definedName>
    <definedName name="_txt2" localSheetId="3">#REF!</definedName>
    <definedName name="_txt3" localSheetId="3">#REF!</definedName>
    <definedName name="_txt4" localSheetId="3">#REF!</definedName>
    <definedName name="_U2002" localSheetId="3">#REF!</definedName>
    <definedName name="_x1" localSheetId="3">#REF!</definedName>
    <definedName name="_ys1" localSheetId="3">#REF!</definedName>
    <definedName name="_ys2" localSheetId="3">#REF!</definedName>
    <definedName name="_ys3" localSheetId="3">#REF!</definedName>
    <definedName name="a" localSheetId="3">#REF!</definedName>
    <definedName name="AA" localSheetId="3">#REF!</definedName>
    <definedName name="AAA" localSheetId="3">#REF!+#REF!+0.1</definedName>
    <definedName name="AAAA" localSheetId="3">#REF!+#REF!+0.1</definedName>
    <definedName name="aaaaaaaaaaaaaa" localSheetId="3">#REF!</definedName>
    <definedName name="ab" localSheetId="3">#REF!</definedName>
    <definedName name="abc" localSheetId="3">_xleta.Evaluate+#REF!</definedName>
    <definedName name="ac" localSheetId="3">#REF!</definedName>
    <definedName name="ADD" localSheetId="3">#REF!</definedName>
    <definedName name="adjustment" localSheetId="3">#REF!</definedName>
    <definedName name="adv" localSheetId="3">#REF!</definedName>
    <definedName name="after_tax" localSheetId="3">#REF!</definedName>
    <definedName name="alpa" localSheetId="3">#REF!</definedName>
    <definedName name="apa" localSheetId="3">#REF!</definedName>
    <definedName name="aqa" localSheetId="3">#REF!</definedName>
    <definedName name="aqs" localSheetId="3">#REF!</definedName>
    <definedName name="aqsa" localSheetId="3">#REF!</definedName>
    <definedName name="arg" localSheetId="3">#REF!</definedName>
    <definedName name="asd" localSheetId="3">#REF!</definedName>
    <definedName name="ave" localSheetId="3">#REF!</definedName>
    <definedName name="AwardCount0" localSheetId="3">#REF!</definedName>
    <definedName name="AwardCount1" localSheetId="3">#REF!</definedName>
    <definedName name="AwardCount2" localSheetId="3">#REF!</definedName>
    <definedName name="AwardCount3" localSheetId="3">#REF!</definedName>
    <definedName name="AwardCount4" localSheetId="3">#REF!</definedName>
    <definedName name="AwardCount5" localSheetId="3">#REF!</definedName>
    <definedName name="azx" localSheetId="3">#REF!</definedName>
    <definedName name="B" localSheetId="3">#REF!</definedName>
    <definedName name="B10G" localSheetId="3">#REF!</definedName>
    <definedName name="B10G镀膜" localSheetId="3">#REF!</definedName>
    <definedName name="B12G" localSheetId="3">#REF!</definedName>
    <definedName name="B12G镀膜" localSheetId="3">#REF!</definedName>
    <definedName name="B1G" localSheetId="3">#REF!</definedName>
    <definedName name="B2G" localSheetId="3">#REF!</definedName>
    <definedName name="B3G" localSheetId="3">#REF!</definedName>
    <definedName name="B6G" localSheetId="3">#REF!</definedName>
    <definedName name="B6G镀膜" localSheetId="3">#REF!</definedName>
    <definedName name="B8G" localSheetId="3">#REF!</definedName>
    <definedName name="B8G镀膜" localSheetId="3">#REF!</definedName>
    <definedName name="BASE" localSheetId="3">#REF!</definedName>
    <definedName name="BASE_Summary" localSheetId="3">#REF!</definedName>
    <definedName name="BASE_Summary1" localSheetId="3">#REF!</definedName>
    <definedName name="BASE_Summary2" localSheetId="3">#REF!</definedName>
    <definedName name="BASE2" localSheetId="3">#REF!</definedName>
    <definedName name="BB" localSheetId="3">#REF!</definedName>
    <definedName name="BBBBBBBBBBBBB" localSheetId="3">#REF!</definedName>
    <definedName name="before_tax" localSheetId="3">#REF!</definedName>
    <definedName name="bg" localSheetId="3">EVALUATE(#REF!)</definedName>
    <definedName name="billname1" localSheetId="3">#REF!</definedName>
    <definedName name="billname2" localSheetId="3">#REF!</definedName>
    <definedName name="billname3" localSheetId="3">#REF!</definedName>
    <definedName name="BIN" localSheetId="3">#REF!</definedName>
    <definedName name="blankline" localSheetId="3">#REF!</definedName>
    <definedName name="br" localSheetId="3">#REF!</definedName>
    <definedName name="BTG" localSheetId="3">#REF!</definedName>
    <definedName name="cabl" localSheetId="3">#REF!</definedName>
    <definedName name="call" localSheetId="3">#REF!</definedName>
    <definedName name="cap" localSheetId="3">#REF!</definedName>
    <definedName name="Caption" localSheetId="3">#REF!</definedName>
    <definedName name="cc" localSheetId="3">#REF!</definedName>
    <definedName name="ch" localSheetId="3">#REF!</definedName>
    <definedName name="channel" localSheetId="3">#REF!</definedName>
    <definedName name="circle" localSheetId="3">#REF!</definedName>
    <definedName name="cl" localSheetId="3">#REF!</definedName>
    <definedName name="cloa" localSheetId="3">#REF!</definedName>
    <definedName name="clob" localSheetId="3">#REF!</definedName>
    <definedName name="Code" localSheetId="3">#REF!</definedName>
    <definedName name="cola" localSheetId="3">#REF!</definedName>
    <definedName name="colb" localSheetId="3">#REF!</definedName>
    <definedName name="coll" localSheetId="3">#REF!</definedName>
    <definedName name="concrete" localSheetId="3">#REF!</definedName>
    <definedName name="Continue" localSheetId="3">#REF!</definedName>
    <definedName name="CountPerSelect" localSheetId="3">#REF!</definedName>
    <definedName name="cpa" localSheetId="3">#REF!</definedName>
    <definedName name="cpp" localSheetId="3">#REF!</definedName>
    <definedName name="cppp" localSheetId="3">#REF!</definedName>
    <definedName name="cpq" localSheetId="3">#REF!</definedName>
    <definedName name="current_asset" localSheetId="3">#REF!</definedName>
    <definedName name="C苛" localSheetId="3">#REF!</definedName>
    <definedName name="d" localSheetId="3">#REF!</definedName>
    <definedName name="D0" localSheetId="3">#REF!</definedName>
    <definedName name="D00" localSheetId="3">#REF!</definedName>
    <definedName name="D000" localSheetId="3">#REF!</definedName>
    <definedName name="D1计名称" localSheetId="3">#REF!</definedName>
    <definedName name="D1计数量" localSheetId="3">#REF!</definedName>
    <definedName name="da" localSheetId="3">#REF!</definedName>
    <definedName name="data" localSheetId="3">#REF!</definedName>
    <definedName name="db" localSheetId="3">#REF!</definedName>
    <definedName name="dc" localSheetId="3">#REF!</definedName>
    <definedName name="DD" localSheetId="3">#REF!</definedName>
    <definedName name="Ddd" localSheetId="3">#REF!</definedName>
    <definedName name="de" localSheetId="3">#REF!</definedName>
    <definedName name="df" localSheetId="3">#REF!</definedName>
    <definedName name="dfg" localSheetId="3">#REF!</definedName>
    <definedName name="dfs" localSheetId="3">#REF!</definedName>
    <definedName name="di" localSheetId="3">#REF!</definedName>
    <definedName name="Dia" localSheetId="3">#REF!</definedName>
    <definedName name="DIXI" localSheetId="3">#REF!</definedName>
    <definedName name="dj" localSheetId="3">#REF!</definedName>
    <definedName name="djsfjkadfkslaf" localSheetId="3">#REF!</definedName>
    <definedName name="dk" localSheetId="3">#REF!</definedName>
    <definedName name="dl" localSheetId="3">#REF!</definedName>
    <definedName name="dm" localSheetId="3">#REF!</definedName>
    <definedName name="dn" localSheetId="3">#REF!</definedName>
    <definedName name="do" localSheetId="3">#REF!</definedName>
    <definedName name="Documents_array" localSheetId="3">#REF!</definedName>
    <definedName name="dp" localSheetId="3">#REF!</definedName>
    <definedName name="dq" localSheetId="3">#REF!</definedName>
    <definedName name="dqjk" localSheetId="3">#REF!</definedName>
    <definedName name="dqjk2" localSheetId="3">#REF!</definedName>
    <definedName name="dr" localSheetId="3">#REF!</definedName>
    <definedName name="Dr_sch" localSheetId="3">#REF!</definedName>
    <definedName name="ds" localSheetId="3">#REF!</definedName>
    <definedName name="DS_KEYS" localSheetId="3">#REF!</definedName>
    <definedName name="DSFFDSFD" localSheetId="3">#REF!</definedName>
    <definedName name="dt" localSheetId="3">#REF!</definedName>
    <definedName name="du" localSheetId="3">#REF!</definedName>
    <definedName name="dv" localSheetId="3">#REF!</definedName>
    <definedName name="dvc" localSheetId="3">#REF!</definedName>
    <definedName name="dw" localSheetId="3">#REF!</definedName>
    <definedName name="dwe" localSheetId="3">#REF!</definedName>
    <definedName name="dy" localSheetId="3">#REF!</definedName>
    <definedName name="dz" localSheetId="3">#REF!</definedName>
    <definedName name="EE" localSheetId="3">#REF!</definedName>
    <definedName name="Excel_BuiltIn__FilterDatabase_6" localSheetId="3">#REF!</definedName>
    <definedName name="f" localSheetId="3">#REF!</definedName>
    <definedName name="F3F100" localSheetId="3">#REF!</definedName>
    <definedName name="F6室外楼梯预制构件钢筋φ10内" localSheetId="3">#REF!</definedName>
    <definedName name="F7室外楼梯预制构件钢筋φ10内" localSheetId="3">#REF!</definedName>
    <definedName name="F8室外楼梯预制构件钢筋φ10内" localSheetId="3">#REF!</definedName>
    <definedName name="F9室外楼梯预制构件钢筋φ10内" localSheetId="3">#REF!</definedName>
    <definedName name="fdgsfddfds" localSheetId="3">#REF!</definedName>
    <definedName name="FF" localSheetId="3">#REF!</definedName>
    <definedName name="ffd" localSheetId="3">#REF!</definedName>
    <definedName name="Fixed_assests" localSheetId="3">#REF!</definedName>
    <definedName name="fl" localSheetId="3">#REF!</definedName>
    <definedName name="FlrNo" localSheetId="3">#REF!</definedName>
    <definedName name="G" localSheetId="3">#REF!</definedName>
    <definedName name="gg" localSheetId="3">#REF!</definedName>
    <definedName name="gggggggggggggg" localSheetId="3">#REF!</definedName>
    <definedName name="Grd" localSheetId="3">#REF!</definedName>
    <definedName name="gz" localSheetId="3">#REF!</definedName>
    <definedName name="H0" localSheetId="3">#REF!</definedName>
    <definedName name="HAI" localSheetId="3">#REF!</definedName>
    <definedName name="head" localSheetId="3">#REF!</definedName>
    <definedName name="HH" localSheetId="3">#REF!</definedName>
    <definedName name="hkhkhkj" localSheetId="3">#REF!</definedName>
    <definedName name="H低" localSheetId="3">#REF!</definedName>
    <definedName name="H高" localSheetId="3">#REF!</definedName>
    <definedName name="Item" localSheetId="3">#REF!</definedName>
    <definedName name="J" localSheetId="3">#REF!</definedName>
    <definedName name="K" localSheetId="3">#REF!</definedName>
    <definedName name="kdktg" localSheetId="3">#REF!</definedName>
    <definedName name="Key" localSheetId="3">#REF!</definedName>
    <definedName name="KEYS" localSheetId="3">#REF!</definedName>
    <definedName name="KgSum" localSheetId="3">#REF!</definedName>
    <definedName name="KK" localSheetId="3">#REF!</definedName>
    <definedName name="KMDM" localSheetId="3">#REF!</definedName>
    <definedName name="L" localSheetId="3">#REF!</definedName>
    <definedName name="LIXI" localSheetId="3">#REF!</definedName>
    <definedName name="LL" localSheetId="3">#REF!</definedName>
    <definedName name="LnSl" localSheetId="3">#REF!</definedName>
    <definedName name="Long_term_investment" localSheetId="3">#REF!</definedName>
    <definedName name="lp" localSheetId="3">A计量计价规则!B</definedName>
    <definedName name="Lsum" localSheetId="3">#REF!</definedName>
    <definedName name="LTRU" localSheetId="3">#REF!</definedName>
    <definedName name="mu" localSheetId="3">#REF!</definedName>
    <definedName name="Name" localSheetId="3">#REF!</definedName>
    <definedName name="NAMES" localSheetId="3">#REF!</definedName>
    <definedName name="NEC_KEYS" localSheetId="3">#REF!</definedName>
    <definedName name="OMI" localSheetId="3">#REF!</definedName>
    <definedName name="OO" localSheetId="3">EVALUATE(#REF!)</definedName>
    <definedName name="Other_assets" localSheetId="3">#REF!</definedName>
    <definedName name="owners_equity" localSheetId="3">#REF!</definedName>
    <definedName name="P" localSheetId="3">#REF!</definedName>
    <definedName name="page1" localSheetId="3">#REF!</definedName>
    <definedName name="page10" localSheetId="3">#REF!</definedName>
    <definedName name="page100" localSheetId="3">#REF!</definedName>
    <definedName name="page101" localSheetId="3">#REF!</definedName>
    <definedName name="page102" localSheetId="3">#REF!</definedName>
    <definedName name="page103" localSheetId="3">#REF!</definedName>
    <definedName name="page104" localSheetId="3">#REF!</definedName>
    <definedName name="page105" localSheetId="3">#REF!</definedName>
    <definedName name="page106" localSheetId="3">#REF!</definedName>
    <definedName name="page11" localSheetId="3">#REF!</definedName>
    <definedName name="page12" localSheetId="3">#REF!</definedName>
    <definedName name="page13" localSheetId="3">#REF!</definedName>
    <definedName name="page14" localSheetId="3">#REF!</definedName>
    <definedName name="page15" localSheetId="3">#REF!</definedName>
    <definedName name="page16" localSheetId="3">#REF!</definedName>
    <definedName name="page1601" localSheetId="3">#REF!</definedName>
    <definedName name="page1602" localSheetId="3">#REF!</definedName>
    <definedName name="page1603" localSheetId="3">#REF!</definedName>
    <definedName name="page1604" localSheetId="3">#REF!</definedName>
    <definedName name="page1605" localSheetId="3">#REF!</definedName>
    <definedName name="page1606" localSheetId="3">#REF!</definedName>
    <definedName name="page1607" localSheetId="3">#REF!</definedName>
    <definedName name="page1608" localSheetId="3">#REF!</definedName>
    <definedName name="page1609" localSheetId="3">#REF!</definedName>
    <definedName name="page1610" localSheetId="3">#REF!</definedName>
    <definedName name="page1611" localSheetId="3">#REF!</definedName>
    <definedName name="page1612" localSheetId="3">#REF!</definedName>
    <definedName name="page1613" localSheetId="3">#REF!</definedName>
    <definedName name="page1614" localSheetId="3">#REF!</definedName>
    <definedName name="page1615" localSheetId="3">#REF!</definedName>
    <definedName name="page1616" localSheetId="3">#REF!</definedName>
    <definedName name="page1617" localSheetId="3">#REF!</definedName>
    <definedName name="page1618" localSheetId="3">#REF!</definedName>
    <definedName name="page1619" localSheetId="3">#REF!</definedName>
    <definedName name="page1620" localSheetId="3">#REF!</definedName>
    <definedName name="page1621" localSheetId="3">#REF!</definedName>
    <definedName name="page1622" localSheetId="3">#REF!</definedName>
    <definedName name="page1623" localSheetId="3">#REF!</definedName>
    <definedName name="page1624" localSheetId="3">#REF!</definedName>
    <definedName name="page1625" localSheetId="3">#REF!</definedName>
    <definedName name="page1626" localSheetId="3">#REF!</definedName>
    <definedName name="page1627" localSheetId="3">#REF!</definedName>
    <definedName name="page1628" localSheetId="3">#REF!</definedName>
    <definedName name="page1629" localSheetId="3">#REF!</definedName>
    <definedName name="page1630" localSheetId="3">#REF!</definedName>
    <definedName name="page1631" localSheetId="3">#REF!</definedName>
    <definedName name="page1632" localSheetId="3">#REF!</definedName>
    <definedName name="page1633" localSheetId="3">#REF!</definedName>
    <definedName name="page1634" localSheetId="3">#REF!</definedName>
    <definedName name="page1635" localSheetId="3">#REF!</definedName>
    <definedName name="page1636" localSheetId="3">#REF!</definedName>
    <definedName name="page1637" localSheetId="3">#REF!</definedName>
    <definedName name="page1638" localSheetId="3">#REF!</definedName>
    <definedName name="page17" localSheetId="3">#REF!</definedName>
    <definedName name="page18" localSheetId="3">#REF!</definedName>
    <definedName name="page19" localSheetId="3">#REF!</definedName>
    <definedName name="page2" localSheetId="3">#REF!</definedName>
    <definedName name="page20" localSheetId="3">#REF!</definedName>
    <definedName name="page21" localSheetId="3">#REF!</definedName>
    <definedName name="page22" localSheetId="3">#REF!</definedName>
    <definedName name="page23" localSheetId="3">#REF!</definedName>
    <definedName name="page24" localSheetId="3">#REF!</definedName>
    <definedName name="page25" localSheetId="3">#REF!</definedName>
    <definedName name="page26" localSheetId="3">#REF!</definedName>
    <definedName name="page27" localSheetId="3">#REF!</definedName>
    <definedName name="page28" localSheetId="3">#REF!</definedName>
    <definedName name="page29" localSheetId="3">#REF!</definedName>
    <definedName name="page3" localSheetId="3">#REF!</definedName>
    <definedName name="page30" localSheetId="3">#REF!</definedName>
    <definedName name="page31" localSheetId="3">#REF!</definedName>
    <definedName name="page32" localSheetId="3">#REF!</definedName>
    <definedName name="page33" localSheetId="3">#REF!</definedName>
    <definedName name="page34" localSheetId="3">#REF!</definedName>
    <definedName name="page35" localSheetId="3">#REF!</definedName>
    <definedName name="page36" localSheetId="3">#REF!</definedName>
    <definedName name="page37" localSheetId="3">#REF!</definedName>
    <definedName name="page38" localSheetId="3">#REF!</definedName>
    <definedName name="page39" localSheetId="3">#REF!</definedName>
    <definedName name="page4" localSheetId="3">#REF!</definedName>
    <definedName name="page40" localSheetId="3">#REF!</definedName>
    <definedName name="page41" localSheetId="3">#REF!</definedName>
    <definedName name="page42" localSheetId="3">#REF!</definedName>
    <definedName name="page43" localSheetId="3">#REF!</definedName>
    <definedName name="page44" localSheetId="3">#REF!</definedName>
    <definedName name="PAGE4444444" localSheetId="3">#REF!</definedName>
    <definedName name="page45" localSheetId="3">#REF!</definedName>
    <definedName name="page46" localSheetId="3">#REF!</definedName>
    <definedName name="page47" localSheetId="3">#REF!</definedName>
    <definedName name="page48" localSheetId="3">#REF!</definedName>
    <definedName name="page49" localSheetId="3">#REF!</definedName>
    <definedName name="page5" localSheetId="3">#REF!</definedName>
    <definedName name="page50" localSheetId="3">#REF!</definedName>
    <definedName name="page51" localSheetId="3">#REF!</definedName>
    <definedName name="page52" localSheetId="3">#REF!</definedName>
    <definedName name="page53" localSheetId="3">#REF!</definedName>
    <definedName name="page54" localSheetId="3">#REF!</definedName>
    <definedName name="page55" localSheetId="3">#REF!</definedName>
    <definedName name="page56" localSheetId="3">#REF!</definedName>
    <definedName name="page57" localSheetId="3">#REF!</definedName>
    <definedName name="page58" localSheetId="3">#REF!</definedName>
    <definedName name="page59" localSheetId="3">#REF!</definedName>
    <definedName name="page6" localSheetId="3">#REF!</definedName>
    <definedName name="page60" localSheetId="3">#REF!</definedName>
    <definedName name="page61" localSheetId="3">#REF!</definedName>
    <definedName name="page62" localSheetId="3">#REF!</definedName>
    <definedName name="page63" localSheetId="3">#REF!</definedName>
    <definedName name="page64" localSheetId="3">#REF!</definedName>
    <definedName name="page65" localSheetId="3">#REF!</definedName>
    <definedName name="page66" localSheetId="3">#REF!</definedName>
    <definedName name="page67" localSheetId="3">#REF!</definedName>
    <definedName name="page68" localSheetId="3">#REF!</definedName>
    <definedName name="page69" localSheetId="3">#REF!</definedName>
    <definedName name="page7" localSheetId="3">#REF!</definedName>
    <definedName name="page70" localSheetId="3">#REF!</definedName>
    <definedName name="page71" localSheetId="3">#REF!</definedName>
    <definedName name="page72" localSheetId="3">#REF!</definedName>
    <definedName name="page73" localSheetId="3">#REF!</definedName>
    <definedName name="page74" localSheetId="3">#REF!</definedName>
    <definedName name="page75" localSheetId="3">#REF!</definedName>
    <definedName name="page76" localSheetId="3">#REF!</definedName>
    <definedName name="page77" localSheetId="3">#REF!</definedName>
    <definedName name="page78" localSheetId="3">#REF!</definedName>
    <definedName name="page79" localSheetId="3">#REF!</definedName>
    <definedName name="page8" localSheetId="3">#REF!</definedName>
    <definedName name="page80" localSheetId="3">#REF!</definedName>
    <definedName name="PAGE8000000000000" localSheetId="3">#REF!</definedName>
    <definedName name="page81" localSheetId="3">#REF!</definedName>
    <definedName name="page82" localSheetId="3">#REF!</definedName>
    <definedName name="page83" localSheetId="3">#REF!</definedName>
    <definedName name="page84" localSheetId="3">#REF!</definedName>
    <definedName name="page85" localSheetId="3">#REF!</definedName>
    <definedName name="page86" localSheetId="3">#REF!</definedName>
    <definedName name="page87" localSheetId="3">#REF!</definedName>
    <definedName name="page88" localSheetId="3">#REF!</definedName>
    <definedName name="page89" localSheetId="3">#REF!</definedName>
    <definedName name="page9" localSheetId="3">#REF!</definedName>
    <definedName name="page90" localSheetId="3">#REF!</definedName>
    <definedName name="page91" localSheetId="3">#REF!</definedName>
    <definedName name="page92" localSheetId="3">#REF!</definedName>
    <definedName name="page93" localSheetId="3">#REF!</definedName>
    <definedName name="page94" localSheetId="3">#REF!</definedName>
    <definedName name="page95" localSheetId="3">#REF!</definedName>
    <definedName name="page96" localSheetId="3">#REF!</definedName>
    <definedName name="page97" localSheetId="3">#REF!</definedName>
    <definedName name="page98" localSheetId="3">#REF!</definedName>
    <definedName name="page99" localSheetId="3">#REF!</definedName>
    <definedName name="PRINT" localSheetId="3">#REF!</definedName>
    <definedName name="_xlnm.Print_Area" localSheetId="3">A计量计价规则!$A$1:$D$130</definedName>
    <definedName name="print_tiltes" localSheetId="3">#REF!</definedName>
    <definedName name="Print_Titles_MI" localSheetId="3">#REF!</definedName>
    <definedName name="printarea1" localSheetId="3">#REF!</definedName>
    <definedName name="printarea2" localSheetId="3">#REF!</definedName>
    <definedName name="printAreaa" localSheetId="3" hidden="1">#REF!</definedName>
    <definedName name="ProcString" localSheetId="3">#REF!</definedName>
    <definedName name="PROJECT_Description" localSheetId="3">#REF!</definedName>
    <definedName name="PROJECT_Description1" localSheetId="3">#REF!</definedName>
    <definedName name="PROJECT_Description2" localSheetId="3">#REF!</definedName>
    <definedName name="pyint_TItIes" localSheetId="3">#REF!</definedName>
    <definedName name="q" localSheetId="3">#REF!</definedName>
    <definedName name="qq" localSheetId="3">#REF!</definedName>
    <definedName name="qqq" localSheetId="3">#REF!</definedName>
    <definedName name="Quantity" localSheetId="3">#REF!</definedName>
    <definedName name="reg" localSheetId="3">#REF!</definedName>
    <definedName name="Scheme" localSheetId="3">#REF!</definedName>
    <definedName name="sdsad" localSheetId="3">#REF!</definedName>
    <definedName name="sedf" localSheetId="3">#REF!</definedName>
    <definedName name="SelectMethod" localSheetId="3">#REF!</definedName>
    <definedName name="SelectOrder" localSheetId="3">#REF!</definedName>
    <definedName name="series01" localSheetId="3">#REF!</definedName>
    <definedName name="series02" localSheetId="3">#REF!</definedName>
    <definedName name="series03" localSheetId="3">#REF!</definedName>
    <definedName name="series04" localSheetId="3">#REF!</definedName>
    <definedName name="series05" localSheetId="3">#REF!</definedName>
    <definedName name="series06" localSheetId="3">#REF!</definedName>
    <definedName name="series07" localSheetId="3">#REF!</definedName>
    <definedName name="series08" localSheetId="3">#REF!</definedName>
    <definedName name="series09" localSheetId="3">#REF!</definedName>
    <definedName name="series10" localSheetId="3">#REF!</definedName>
    <definedName name="series18" localSheetId="3">#REF!</definedName>
    <definedName name="SH" localSheetId="3">#REF!</definedName>
    <definedName name="SH0" localSheetId="3">#REF!</definedName>
    <definedName name="Sheet1" localSheetId="3">#REF!</definedName>
    <definedName name="Short_term_liability" localSheetId="3">#REF!</definedName>
    <definedName name="SLn" localSheetId="3">#REF!</definedName>
    <definedName name="sppp" localSheetId="3">#REF!</definedName>
    <definedName name="S柱头" localSheetId="3">#REF!</definedName>
    <definedName name="t" localSheetId="3">#REF!</definedName>
    <definedName name="TARLPI" localSheetId="3">#REF!</definedName>
    <definedName name="TARSPP" localSheetId="3">#REF!</definedName>
    <definedName name="TARSS1" localSheetId="3">#REF!</definedName>
    <definedName name="TBL_KEYS" localSheetId="3">#REF!</definedName>
    <definedName name="TBL_KEYS2" localSheetId="3">#REF!</definedName>
    <definedName name="Tf" localSheetId="3">#REF!</definedName>
    <definedName name="title1" localSheetId="3">#REF!</definedName>
    <definedName name="title2" localSheetId="3">#REF!</definedName>
    <definedName name="title2opt1" localSheetId="3">#REF!</definedName>
    <definedName name="title2opt2" localSheetId="3">#REF!</definedName>
    <definedName name="title3" localSheetId="3">#REF!</definedName>
    <definedName name="Total" localSheetId="3">#REF!</definedName>
    <definedName name="TotalAwardCount" localSheetId="3">#REF!</definedName>
    <definedName name="TRANS" localSheetId="3">#REF!</definedName>
    <definedName name="TRANS1" localSheetId="3">#REF!</definedName>
    <definedName name="traspp" localSheetId="3">#REF!</definedName>
    <definedName name="U" localSheetId="3">#REF!</definedName>
    <definedName name="UFPrn03年往来" localSheetId="3">#REF!</definedName>
    <definedName name="UFPrn20011013195712" localSheetId="3">#REF!</definedName>
    <definedName name="UFPrn20021001145340" localSheetId="3">#REF!</definedName>
    <definedName name="UFPrn20021008135609" localSheetId="3">#REF!</definedName>
    <definedName name="UFPrn20021010140525" localSheetId="3">#REF!</definedName>
    <definedName name="UFPrn20021011140840" localSheetId="3">#REF!</definedName>
    <definedName name="UFPrn20021011141039" localSheetId="3">#REF!</definedName>
    <definedName name="UFPrn20021215091236" localSheetId="3">#REF!</definedName>
    <definedName name="UFPrn2002年赖氨酸" localSheetId="3">#REF!</definedName>
    <definedName name="UFPrn2002年往来" localSheetId="3">#REF!</definedName>
    <definedName name="UFPrn20030" localSheetId="3">#REF!</definedName>
    <definedName name="UFPrn20030104093913" localSheetId="3">#REF!</definedName>
    <definedName name="UFPrn20030125134155" localSheetId="3">#REF!</definedName>
    <definedName name="UFPrn200301获" localSheetId="3">#REF!</definedName>
    <definedName name="UFPrn20030201102412" localSheetId="3">#REF!</definedName>
    <definedName name="UFPrn20030204085029" localSheetId="3">#REF!</definedName>
    <definedName name="UFPrn20030204085059" localSheetId="3">#REF!</definedName>
    <definedName name="UFPrn20030204085245" localSheetId="3">#REF!</definedName>
    <definedName name="UFPrn20030306114007" localSheetId="3">#REF!</definedName>
    <definedName name="UFPrn20030310133923" localSheetId="3">#REF!</definedName>
    <definedName name="UFPrn20030312154036" localSheetId="3">#REF!</definedName>
    <definedName name="UFPrn20030315105012" localSheetId="3">#REF!</definedName>
    <definedName name="UFPrn20030319143204" localSheetId="3">#REF!</definedName>
    <definedName name="UFPrn20030319143428" localSheetId="3">#REF!</definedName>
    <definedName name="UFPrn20030319143503" localSheetId="3">#REF!</definedName>
    <definedName name="UFPrn20030324180402" localSheetId="3">#REF!</definedName>
    <definedName name="UFPrn20030401160246" localSheetId="3">#REF!</definedName>
    <definedName name="UFPrn20030401160903" localSheetId="3">#REF!</definedName>
    <definedName name="UFPrn20030402162209" localSheetId="3">#REF!</definedName>
    <definedName name="UFPrn20030402162254" localSheetId="3">#REF!</definedName>
    <definedName name="UFPrn20030402162349" localSheetId="3">#REF!</definedName>
    <definedName name="UFPrn20030402162804" localSheetId="3">#REF!</definedName>
    <definedName name="UFPrn20030402200515" localSheetId="3">#REF!</definedName>
    <definedName name="UFPrn20030402202547" localSheetId="3">#REF!</definedName>
    <definedName name="UFPrn20030410133109" localSheetId="3">#REF!</definedName>
    <definedName name="UFPrn20030411080701" localSheetId="3">#REF!</definedName>
    <definedName name="UFPrn20030411080725" localSheetId="3">#REF!</definedName>
    <definedName name="UFPrn20030411082806" localSheetId="3">#REF!</definedName>
    <definedName name="UFPrn20030411082845" localSheetId="3">#REF!</definedName>
    <definedName name="UFPrn20030411083444" localSheetId="3">#REF!</definedName>
    <definedName name="UFPrn20030414124907" localSheetId="3">#REF!</definedName>
    <definedName name="UFPrn20030515123420" localSheetId="3">#REF!</definedName>
    <definedName name="UFPrn20030515143600" localSheetId="3">#REF!</definedName>
    <definedName name="UFPrn20030515143859" localSheetId="3">#REF!</definedName>
    <definedName name="UFPrn20030515144630" localSheetId="3">#REF!</definedName>
    <definedName name="UFPrn20030515144957" localSheetId="3">#REF!</definedName>
    <definedName name="UFPrn20030515145857" localSheetId="3">#REF!</definedName>
    <definedName name="UFPrn20030515150030" localSheetId="3">#REF!</definedName>
    <definedName name="UFPrn20030516092236" localSheetId="3">#REF!</definedName>
    <definedName name="UFPrn20030525130626" localSheetId="3">#REF!</definedName>
    <definedName name="UFPrn20030527100204" localSheetId="3">#REF!</definedName>
    <definedName name="UFPrn20030601113109" localSheetId="3">#REF!</definedName>
    <definedName name="UFPrn20030601113454" localSheetId="3">#REF!</definedName>
    <definedName name="UFPrn20030604110335" localSheetId="3">#REF!</definedName>
    <definedName name="UFPrn20030612213411" localSheetId="3">#REF!</definedName>
    <definedName name="UFPrn20030612213426" localSheetId="3">#REF!</definedName>
    <definedName name="UFPrn20030616163620" localSheetId="3">#REF!</definedName>
    <definedName name="UFPrn20030616163735" localSheetId="3">#REF!</definedName>
    <definedName name="UFPrn20030704170908" localSheetId="3">#REF!</definedName>
    <definedName name="UFPrn20030806092017" localSheetId="3">#REF!</definedName>
    <definedName name="UFPrn20030806104048" localSheetId="3">#REF!</definedName>
    <definedName name="UFPrn20030807094635" localSheetId="3">#REF!</definedName>
    <definedName name="UFPrn20030807094823" localSheetId="3">#REF!</definedName>
    <definedName name="UFPrn20030807095652" localSheetId="3">#REF!</definedName>
    <definedName name="UFPrn20030810103438" localSheetId="3">#REF!</definedName>
    <definedName name="UFPrn20030930160002" localSheetId="3">#REF!</definedName>
    <definedName name="UFPrn20031027192538" localSheetId="3">#REF!</definedName>
    <definedName name="UFPrn20031209151321" localSheetId="3">#REF!</definedName>
    <definedName name="UFPrn20031216172532" localSheetId="3">#REF!</definedName>
    <definedName name="UFPrn20031219102749" localSheetId="3">#REF!</definedName>
    <definedName name="UFPrn20031219102931" localSheetId="3">#REF!</definedName>
    <definedName name="UFPrn20031219153724" localSheetId="3">#REF!</definedName>
    <definedName name="UFPrn20031231143241" localSheetId="3">#REF!</definedName>
    <definedName name="UFPrn20031231144908" localSheetId="3">#REF!</definedName>
    <definedName name="UFPrn20031231181712" localSheetId="3">#REF!</definedName>
    <definedName name="UFPrn20031231194816" localSheetId="3">#REF!</definedName>
    <definedName name="UFPrn20031231201733" localSheetId="3">#REF!</definedName>
    <definedName name="UFPrn20031231201827" localSheetId="3">#REF!</definedName>
    <definedName name="UFPrn20031231202833" localSheetId="3">#REF!</definedName>
    <definedName name="UFPrn20031231203341" localSheetId="3">#REF!</definedName>
    <definedName name="UFPrn20031231203430" localSheetId="3">#REF!</definedName>
    <definedName name="UFPrn20031231203522" localSheetId="3">#REF!</definedName>
    <definedName name="UFPrn20031231204614" localSheetId="3">#REF!</definedName>
    <definedName name="UFPrn20031231204700" localSheetId="3">#REF!</definedName>
    <definedName name="UFPrn20031231204719" localSheetId="3">#REF!</definedName>
    <definedName name="UFPrn20031231204735" localSheetId="3">#REF!</definedName>
    <definedName name="UFPrn20031231204748" localSheetId="3">#REF!</definedName>
    <definedName name="UFPrn20031231204802" localSheetId="3">#REF!</definedName>
    <definedName name="UFPrn20031231204816" localSheetId="3">#REF!</definedName>
    <definedName name="UFPrn20031231204829" localSheetId="3">#REF!</definedName>
    <definedName name="UFPrn20031231204843" localSheetId="3">#REF!</definedName>
    <definedName name="UFPrn20031231204856" localSheetId="3">#REF!</definedName>
    <definedName name="UFPrn20031231204915" localSheetId="3">#REF!</definedName>
    <definedName name="UFPrn2003年赖氨酸" localSheetId="3">#REF!</definedName>
    <definedName name="UFPrn2003年预处理" localSheetId="3">#REF!</definedName>
    <definedName name="UFPrn20040101100143" localSheetId="3">#REF!</definedName>
    <definedName name="UFPrn20040101110745" localSheetId="3">#REF!</definedName>
    <definedName name="UFPrn20040101162919" localSheetId="3">#REF!</definedName>
    <definedName name="UFPrn20040101170422" localSheetId="3">#REF!</definedName>
    <definedName name="UFPrn20040102110917" localSheetId="3">#REF!</definedName>
    <definedName name="UFPrn20040102152122" localSheetId="3">#REF!</definedName>
    <definedName name="UFPrn20040102195902" localSheetId="3">#REF!</definedName>
    <definedName name="UFPrn20040102200804" localSheetId="3">#REF!</definedName>
    <definedName name="UFPrn20040102201152" localSheetId="3">#REF!</definedName>
    <definedName name="UFPrn20040102201233" localSheetId="3">#REF!</definedName>
    <definedName name="UFPrn20040102201254" localSheetId="3">#REF!</definedName>
    <definedName name="UFPrn20040102201313" localSheetId="3">#REF!</definedName>
    <definedName name="UFPrn20040102201331" localSheetId="3">#REF!</definedName>
    <definedName name="UFPrn20040102201348" localSheetId="3">#REF!</definedName>
    <definedName name="UFPrn20040102201407" localSheetId="3">#REF!</definedName>
    <definedName name="UFPrn20040102201425" localSheetId="3">#REF!</definedName>
    <definedName name="UFPrn20040102201441" localSheetId="3">#REF!</definedName>
    <definedName name="UFPrn20040102201500" localSheetId="3">#REF!</definedName>
    <definedName name="UFPrn20040102202156" localSheetId="3">#REF!</definedName>
    <definedName name="UFPrn20040102202217" localSheetId="3">#REF!</definedName>
    <definedName name="UFPrn20040102202238" localSheetId="3">#REF!</definedName>
    <definedName name="UFPrn20040102202257" localSheetId="3">#REF!</definedName>
    <definedName name="UFPrn20040102202316" localSheetId="3">#REF!</definedName>
    <definedName name="UFPrn20040102202335" localSheetId="3">#REF!</definedName>
    <definedName name="UFPrn20040102202356" localSheetId="3">#REF!</definedName>
    <definedName name="UFPrn20040102202417" localSheetId="3">#REF!</definedName>
    <definedName name="UFPrn20040102202436" localSheetId="3">#REF!</definedName>
    <definedName name="UFPrn20040102202455" localSheetId="3">#REF!</definedName>
    <definedName name="UFPrn20040102202513" localSheetId="3">#REF!</definedName>
    <definedName name="UFPrn20040103090927" localSheetId="3">#REF!</definedName>
    <definedName name="UFPrn20040103093058" localSheetId="3">#REF!</definedName>
    <definedName name="UFPrn20040103095046" localSheetId="3">#REF!</definedName>
    <definedName name="UFPrn20040103100558" localSheetId="3">#REF!</definedName>
    <definedName name="UFPrn20040103102329" localSheetId="3">#REF!</definedName>
    <definedName name="UFPrn20040104085339" localSheetId="3">#REF!</definedName>
    <definedName name="UFPrn20040104085636" localSheetId="3">#REF!</definedName>
    <definedName name="UFPrn20040104160016" localSheetId="3">#REF!</definedName>
    <definedName name="UFPrn20040105091030" localSheetId="3">#REF!</definedName>
    <definedName name="UFPrn20040106150512" localSheetId="3">#REF!</definedName>
    <definedName name="UFPrn20040107171106" localSheetId="3">#REF!</definedName>
    <definedName name="UFPrn20040110151930" localSheetId="3">#REF!</definedName>
    <definedName name="UFPrn20040110152047" localSheetId="3">#REF!</definedName>
    <definedName name="UFPrn20040113105339" localSheetId="3">#REF!</definedName>
    <definedName name="UFPrn20040114173232" localSheetId="3">#REF!</definedName>
    <definedName name="UFPrn20040117222855" localSheetId="3">#REF!</definedName>
    <definedName name="UFPrn20040117223054" localSheetId="3">#REF!</definedName>
    <definedName name="UFPrn20040118090902" localSheetId="3">#REF!</definedName>
    <definedName name="UFPrn20040118091001" localSheetId="3">#REF!</definedName>
    <definedName name="UFPrn20040126122858" localSheetId="3">#REF!</definedName>
    <definedName name="UFPrn20040126123715" localSheetId="3">#REF!</definedName>
    <definedName name="UFPrn20040126133112" localSheetId="3">#REF!</definedName>
    <definedName name="UFPrn20040127102811" localSheetId="3">#REF!</definedName>
    <definedName name="UFPrn20040127103322" localSheetId="3">#REF!</definedName>
    <definedName name="UFPrn20040127103557" localSheetId="3">#REF!</definedName>
    <definedName name="UFPrn20040127104626" localSheetId="3">#REF!</definedName>
    <definedName name="UFPrn20040131200353" localSheetId="3">#REF!</definedName>
    <definedName name="UFPrn20040131203228" localSheetId="3">#REF!</definedName>
    <definedName name="UFPrn20040201082313" localSheetId="3">#REF!</definedName>
    <definedName name="UFPrn20040201082820" localSheetId="3">#REF!</definedName>
    <definedName name="UFPrn20040201082842" localSheetId="3">#REF!</definedName>
    <definedName name="UFPrn20040201082900" localSheetId="3">#REF!</definedName>
    <definedName name="UFPrn20040201082915" localSheetId="3">#REF!</definedName>
    <definedName name="UFPrn20040201082932" localSheetId="3">#REF!</definedName>
    <definedName name="UFPrn20040201082949" localSheetId="3">#REF!</definedName>
    <definedName name="UFPrn20040201083007" localSheetId="3">#REF!</definedName>
    <definedName name="UFPrn20040201083024" localSheetId="3">#REF!</definedName>
    <definedName name="UFPrn20040201083037" localSheetId="3">#REF!</definedName>
    <definedName name="UFPrn20040201083056" localSheetId="3">#REF!</definedName>
    <definedName name="UFPrn20040201083109" localSheetId="3">#REF!</definedName>
    <definedName name="UFPrn20040201083123" localSheetId="3">#REF!</definedName>
    <definedName name="UFPrn20040202095723" localSheetId="3">#REF!</definedName>
    <definedName name="UFPrn20040202100703" localSheetId="3">#REF!</definedName>
    <definedName name="UFPrn20040207170440" localSheetId="3">#REF!</definedName>
    <definedName name="UFPrn20040207170910" localSheetId="3">#REF!</definedName>
    <definedName name="UFPrn20040210164240" localSheetId="3">#REF!</definedName>
    <definedName name="UFPrn20040210164828" localSheetId="3">#REF!</definedName>
    <definedName name="UFPrn20040210165319" localSheetId="3">#REF!</definedName>
    <definedName name="UFPrn20040220173519" localSheetId="3">#REF!</definedName>
    <definedName name="UFPrn20040221082432" localSheetId="3">#REF!</definedName>
    <definedName name="UFPrn20040423121458" localSheetId="3">#REF!</definedName>
    <definedName name="UFPrn20040425153622" localSheetId="3">#REF!</definedName>
    <definedName name="UFPrn20040428183256" localSheetId="3">#REF!</definedName>
    <definedName name="UFPrn20040701104559" localSheetId="3">#REF!</definedName>
    <definedName name="UFPrn20040714104337" localSheetId="3">#REF!</definedName>
    <definedName name="UFPrn20040716204355" localSheetId="3">#REF!</definedName>
    <definedName name="UFPrn20040723141819" localSheetId="3">#REF!</definedName>
    <definedName name="UFPrn20040809092915" localSheetId="3">#REF!</definedName>
    <definedName name="UFPrn20040811201823" localSheetId="3">#REF!</definedName>
    <definedName name="UFPrn20040816093509" localSheetId="3">#REF!</definedName>
    <definedName name="UFPrn20040816093715" localSheetId="3">#REF!</definedName>
    <definedName name="UFPrn20041022152346" localSheetId="3">#REF!</definedName>
    <definedName name="UFPrn20041022152456" localSheetId="3">#REF!</definedName>
    <definedName name="UFPrn20041217091106" localSheetId="3">#REF!</definedName>
    <definedName name="UFPrn20050105172328" localSheetId="3">#REF!</definedName>
    <definedName name="UFPrn20050105201404" localSheetId="3">#REF!</definedName>
    <definedName name="UFPrn20050106102331" localSheetId="3">#REF!</definedName>
    <definedName name="UFPrn20050106102430" localSheetId="3">#REF!</definedName>
    <definedName name="UFPrn20050106165019" localSheetId="3">#REF!</definedName>
    <definedName name="UFPrn20050106165407" localSheetId="3">#REF!</definedName>
    <definedName name="UFPrn20050107082906" localSheetId="3">#REF!</definedName>
    <definedName name="UFPrn20050107160609" localSheetId="3">#REF!</definedName>
    <definedName name="UFPrn20050107164515" localSheetId="3">#REF!</definedName>
    <definedName name="UFPrn20050108094919" localSheetId="3">#REF!</definedName>
    <definedName name="UFPrn20050108100504" localSheetId="3">#REF!</definedName>
    <definedName name="UFPrn20050108100752" localSheetId="3">#REF!</definedName>
    <definedName name="UFPrn20050217103510" localSheetId="3">#REF!</definedName>
    <definedName name="UFPrn20050221153108" localSheetId="3">#REF!</definedName>
    <definedName name="UFPrn20050301215713" localSheetId="3">#REF!</definedName>
    <definedName name="UFPrn20050306165059" localSheetId="3">#REF!</definedName>
    <definedName name="UFPrn20060216194802" localSheetId="3">#REF!</definedName>
    <definedName name="UFPrn20070105174240" localSheetId="3">#REF!</definedName>
    <definedName name="UFPrn20070114200640" localSheetId="3">#REF!</definedName>
    <definedName name="UFPrn20070125202639" localSheetId="3">#REF!</definedName>
    <definedName name="UFPrn20070125202940" localSheetId="3">#REF!</definedName>
    <definedName name="UFPrn20070125204126" localSheetId="3">#REF!</definedName>
    <definedName name="UFPrn20070125204428" localSheetId="3">#REF!</definedName>
    <definedName name="Unit" localSheetId="3">#REF!</definedName>
    <definedName name="uut" localSheetId="3">#REF!</definedName>
    <definedName name="V" localSheetId="3">#REF!</definedName>
    <definedName name="VMO" localSheetId="3">#REF!</definedName>
    <definedName name="vrv" localSheetId="3">#REF!</definedName>
    <definedName name="vw" localSheetId="3">#REF!</definedName>
    <definedName name="W" localSheetId="3">#REF!</definedName>
    <definedName name="wg" localSheetId="3">#REF!</definedName>
    <definedName name="wggew" localSheetId="3">#REF!</definedName>
    <definedName name="WilliamSheet" localSheetId="3">#REF!</definedName>
    <definedName name="Work_Program_By_Area_List" localSheetId="3">#REF!</definedName>
    <definedName name="WORLPI" localSheetId="3">#REF!</definedName>
    <definedName name="WORSPP" localSheetId="3">#REF!</definedName>
    <definedName name="wq" localSheetId="3">#REF!</definedName>
    <definedName name="WQEQWEQ" localSheetId="3">#REF!</definedName>
    <definedName name="ww" localSheetId="3">#REF!</definedName>
    <definedName name="WWWW222" localSheetId="3">#REF!</definedName>
    <definedName name="X1_3栋水电预埋００_Sheet1_List" localSheetId="3">#REF!</definedName>
    <definedName name="xcd" localSheetId="3">#REF!</definedName>
    <definedName name="xvs" localSheetId="3">#REF!</definedName>
    <definedName name="Y" localSheetId="3">#REF!</definedName>
    <definedName name="Z" localSheetId="3">#REF!</definedName>
    <definedName name="Z_3B4DD3B0_847F_4B57_93D1_810D4C8DE510_.wvu.PrintArea" localSheetId="3" hidden="1">#REF!</definedName>
    <definedName name="Z_3B4DD3B0_847F_4B57_93D1_810D4C8DE510_.wvu.PrintTitles" localSheetId="3" hidden="1">#REF!</definedName>
    <definedName name="Z_92BBA066_F4C6_41CC_BE6D_9F1BA5F6C04D_.wvu.PrintArea" localSheetId="3" hidden="1">#REF!</definedName>
    <definedName name="Z_92BBA066_F4C6_41CC_BE6D_9F1BA5F6C04D_.wvu.PrintTitles" localSheetId="3" hidden="1">#REF!</definedName>
    <definedName name="Z_9B18BCA6_6102_4285_8AC8_DAF29FB4CA54_.wvu.PrintArea" localSheetId="3" hidden="1">#REF!</definedName>
    <definedName name="Z_9B18BCA6_6102_4285_8AC8_DAF29FB4CA54_.wvu.PrintTitles" localSheetId="3" hidden="1">#REF!</definedName>
    <definedName name="zxd" localSheetId="3">#REF!</definedName>
    <definedName name="zy2003.dbf" localSheetId="3">#REF!</definedName>
    <definedName name="zz" localSheetId="3">#REF!</definedName>
    <definedName name="阿vas" localSheetId="3">_xleta.Evaluate+#REF!</definedName>
    <definedName name="啊啊" localSheetId="3">#REF!</definedName>
    <definedName name="埃特板" localSheetId="3">#REF!</definedName>
    <definedName name="埃特板人工" localSheetId="3">#REF!</definedName>
    <definedName name="安" localSheetId="3">#REF!</definedName>
    <definedName name="安装费" localSheetId="3">#REF!</definedName>
    <definedName name="板构件特征" localSheetId="3">#REF!</definedName>
    <definedName name="板厚" localSheetId="3">#REF!</definedName>
    <definedName name="半成品" localSheetId="3">#REF!</definedName>
    <definedName name="包料不包工" localSheetId="3">#REF!</definedName>
    <definedName name="包装物" localSheetId="3">#REF!</definedName>
    <definedName name="包装运输费" localSheetId="3">#REF!</definedName>
    <definedName name="保修期" localSheetId="3">#REF!</definedName>
    <definedName name="报价汇总" localSheetId="3">#REF!</definedName>
    <definedName name="贝砂金" localSheetId="3">#REF!</definedName>
    <definedName name="备注" localSheetId="3">#REF!</definedName>
    <definedName name="本月数" localSheetId="3">#REF!</definedName>
    <definedName name="本月威尚交易" localSheetId="3">OFFSET(#REF!,0,MONTH(#REF!)-1)</definedName>
    <definedName name="本月威尚其他交易" localSheetId="3">OFFSET(#REF!,0,MONTH(#REF!)-1)</definedName>
    <definedName name="比例" localSheetId="3">#REF!</definedName>
    <definedName name="标高" localSheetId="3">#REF!</definedName>
    <definedName name="表面处理" localSheetId="3">#REF!</definedName>
    <definedName name="不清" localSheetId="3">#REF!</definedName>
    <definedName name="层数" localSheetId="3">#REF!</definedName>
    <definedName name="产" localSheetId="3">#REF!</definedName>
    <definedName name="产成品" localSheetId="3">#REF!</definedName>
    <definedName name="产品成本分摊表" localSheetId="3">#REF!</definedName>
    <definedName name="超高4.6米1.8以内" localSheetId="3">#REF!</definedName>
    <definedName name="成本调整明细表" localSheetId="3">#REF!</definedName>
    <definedName name="成品保护费" localSheetId="3">#REF!</definedName>
    <definedName name="承台" localSheetId="3">#REF!</definedName>
    <definedName name="承台编号" localSheetId="3">#REF!</definedName>
    <definedName name="承台高" localSheetId="3">#REF!</definedName>
    <definedName name="承台含桩长" localSheetId="3">#REF!</definedName>
    <definedName name="承台含桩长度" localSheetId="3">#REF!</definedName>
    <definedName name="储士升" localSheetId="3">#REF!</definedName>
    <definedName name="窗护栏" localSheetId="3">#REF!</definedName>
    <definedName name="窗帘盒人工" localSheetId="3">#REF!</definedName>
    <definedName name="窗台石人工" localSheetId="3">#REF!</definedName>
    <definedName name="窗用五金配件" localSheetId="3">#REF!</definedName>
    <definedName name="瓷砖踢脚线人工" localSheetId="3">#REF!</definedName>
    <definedName name="大堂花灯" localSheetId="3">#REF!</definedName>
    <definedName name="大堂射灯" localSheetId="3">#REF!</definedName>
    <definedName name="大堂筒灯" localSheetId="3">#REF!</definedName>
    <definedName name="待发生成本预测" localSheetId="3">#REF!</definedName>
    <definedName name="单边工作面宽" localSheetId="3">#REF!</definedName>
    <definedName name="单边突出工作面宽" localSheetId="3">#REF!</definedName>
    <definedName name="单价" localSheetId="3">#REF!</definedName>
    <definedName name="单位" localSheetId="3">#REF!</definedName>
    <definedName name="挡水石人工" localSheetId="3">#REF!</definedName>
    <definedName name="德国" localSheetId="3">#REF!</definedName>
    <definedName name="地板厚度" localSheetId="3">#REF!</definedName>
    <definedName name="地弹门用五金配件" localSheetId="3">#REF!</definedName>
    <definedName name="地面石材人工" localSheetId="3">#REF!</definedName>
    <definedName name="地坪标高" localSheetId="3">#REF!</definedName>
    <definedName name="地坪厚度" localSheetId="3">#REF!</definedName>
    <definedName name="的" localSheetId="3">#REF!</definedName>
    <definedName name="的的的" localSheetId="3">#REF!</definedName>
    <definedName name="灯带T4" localSheetId="3">#REF!</definedName>
    <definedName name="低耗品" localSheetId="3">#REF!</definedName>
    <definedName name="电梯厅墙地砖人工" localSheetId="3">#REF!</definedName>
    <definedName name="电梯厅油漆人工" localSheetId="3">#REF!</definedName>
    <definedName name="店舗DF_KEYS" localSheetId="3">#REF!</definedName>
    <definedName name="垫" localSheetId="3">#REF!</definedName>
    <definedName name="垫层" localSheetId="3">#REF!</definedName>
    <definedName name="垫层单边宽" localSheetId="3">#REF!</definedName>
    <definedName name="垫层单边突出的宽度" localSheetId="3">#REF!</definedName>
    <definedName name="垫层单边突出宽" localSheetId="3">#REF!</definedName>
    <definedName name="垫层的厚度" localSheetId="3">#REF!</definedName>
    <definedName name="垫层高度" localSheetId="3">#REF!</definedName>
    <definedName name="垫层厚" localSheetId="3">#REF!</definedName>
    <definedName name="垫层厚1" localSheetId="3">#REF!</definedName>
    <definedName name="垫层厚度" localSheetId="3">#REF!</definedName>
    <definedName name="垫层砼" localSheetId="3">#REF!</definedName>
    <definedName name="垫层突出单边宽" localSheetId="3">#REF!</definedName>
    <definedName name="垫层突出单边宽度" localSheetId="3">#REF!</definedName>
    <definedName name="调后合计" localSheetId="3">#REF!</definedName>
    <definedName name="镀锌钢材" localSheetId="3">#REF!</definedName>
    <definedName name="夺" localSheetId="3">#REF!</definedName>
    <definedName name="二1" localSheetId="3">#REF!</definedName>
    <definedName name="二层板构件特征" localSheetId="3">#REF!</definedName>
    <definedName name="发" localSheetId="3">#REF!</definedName>
    <definedName name="发出商品" localSheetId="3">#REF!</definedName>
    <definedName name="番号" localSheetId="3">#REF!</definedName>
    <definedName name="反对" localSheetId="3">#REF!</definedName>
    <definedName name="仿啡网马赛克" localSheetId="3">#REF!</definedName>
    <definedName name="仿马赛克砖" localSheetId="3">#REF!</definedName>
    <definedName name="放坡" localSheetId="3">#REF!</definedName>
    <definedName name="放坡系数" localSheetId="3">#REF!</definedName>
    <definedName name="放坡系数值" localSheetId="3">#REF!</definedName>
    <definedName name="啡慕斯" localSheetId="3">#REF!</definedName>
    <definedName name="费用" localSheetId="3">#REF!</definedName>
    <definedName name="分部工程" localSheetId="3">#REF!</definedName>
    <definedName name="分级承台高" localSheetId="3">#REF!</definedName>
    <definedName name="分项工程" localSheetId="3">#REF!</definedName>
    <definedName name="氟碳漆" localSheetId="3">#REF!</definedName>
    <definedName name="付费" localSheetId="3">#REF!</definedName>
    <definedName name="附加赛" localSheetId="3">#REF!</definedName>
    <definedName name="附件订购单" localSheetId="3">#REF!</definedName>
    <definedName name="钢12" localSheetId="3">#REF!</definedName>
    <definedName name="钢3" localSheetId="3">#REF!</definedName>
    <definedName name="钢材" localSheetId="3">#REF!</definedName>
    <definedName name="钢筋汇总1" localSheetId="3">#REF!</definedName>
    <definedName name="钢筋弯钩长度" localSheetId="3">#REF!</definedName>
    <definedName name="高" localSheetId="3">#REF!</definedName>
    <definedName name="高窗玻璃订料" localSheetId="3">#REF!</definedName>
    <definedName name="个" localSheetId="3">#REF!</definedName>
    <definedName name="个人往来余额表" localSheetId="3">#REF!</definedName>
    <definedName name="工程量表" localSheetId="3">#REF!</definedName>
    <definedName name="工程量计算式" localSheetId="3">#REF!</definedName>
    <definedName name="工程内容" localSheetId="3">#REF!</definedName>
    <definedName name="工程施工3" localSheetId="3">#REF!</definedName>
    <definedName name="工程造价" localSheetId="3">#REF!</definedName>
    <definedName name="工程质量" localSheetId="3">#REF!</definedName>
    <definedName name="工工工" localSheetId="3">#REF!</definedName>
    <definedName name="工作面单边宽" localSheetId="3">#REF!</definedName>
    <definedName name="工作面单边宽度" localSheetId="3">#REF!</definedName>
    <definedName name="工作面宽" localSheetId="3">#REF!</definedName>
    <definedName name="工作面宽度" localSheetId="3">#REF!</definedName>
    <definedName name="构件特征" localSheetId="3">#REF!</definedName>
    <definedName name="固定资产清单" localSheetId="3">#REF!</definedName>
    <definedName name="固定资产增减表" localSheetId="3">#REF!</definedName>
    <definedName name="固定资产折旧表" localSheetId="3">#REF!</definedName>
    <definedName name="固定资产折旧汇总表" localSheetId="3">#REF!</definedName>
    <definedName name="管理费" localSheetId="3">#REF!</definedName>
    <definedName name="辊" localSheetId="3">#REF!</definedName>
    <definedName name="哈哈" localSheetId="3">#REF!</definedName>
    <definedName name="好" localSheetId="3">#REF!</definedName>
    <definedName name="好热方括号" localSheetId="3">#REF!</definedName>
    <definedName name="呵呵" localSheetId="3">#REF!</definedName>
    <definedName name="合计" localSheetId="3">#REF!</definedName>
    <definedName name="合同" localSheetId="3">#REF!</definedName>
    <definedName name="合同号" localSheetId="3">#REF!</definedName>
    <definedName name="和" localSheetId="3">#REF!</definedName>
    <definedName name="和就" localSheetId="3">#REF!</definedName>
    <definedName name="核算" localSheetId="3">#REF!</definedName>
    <definedName name="核算111" localSheetId="3">#REF!</definedName>
    <definedName name="核算项目余额表" localSheetId="3">#REF!</definedName>
    <definedName name="黑金花" localSheetId="3">#REF!</definedName>
    <definedName name="黑色烤漆玻璃" localSheetId="3">#REF!</definedName>
    <definedName name="厚度" localSheetId="3">#REF!</definedName>
    <definedName name="护栏" localSheetId="3">#REF!</definedName>
    <definedName name="坏" localSheetId="3">#REF!</definedName>
    <definedName name="坏账" localSheetId="3">#REF!</definedName>
    <definedName name="黄撒啊" localSheetId="3">#REF!</definedName>
    <definedName name="汇总" localSheetId="3">#REF!</definedName>
    <definedName name="汇总表" localSheetId="3">#REF!</definedName>
    <definedName name="汇总表2" localSheetId="3">#REF!</definedName>
    <definedName name="会所钢附框" localSheetId="3">#REF!</definedName>
    <definedName name="机器设备评估明细表" localSheetId="3">#REF!</definedName>
    <definedName name="基础梁砼" localSheetId="3">#REF!</definedName>
    <definedName name="基础砼" localSheetId="3">#REF!</definedName>
    <definedName name="几" localSheetId="3">#REF!</definedName>
    <definedName name="计算ya" localSheetId="3">IF(ISERROR(ya),"",IF(#REF!="","",ROUND(ya,3)))</definedName>
    <definedName name="计算公式" localSheetId="3">#REF!</definedName>
    <definedName name="加工制作费" localSheetId="3">#REF!</definedName>
    <definedName name="价格" localSheetId="3">#REF!</definedName>
    <definedName name="价格表" localSheetId="3" hidden="1">#REF!</definedName>
    <definedName name="建筑做法" localSheetId="3">#REF!</definedName>
    <definedName name="胶条毛条" localSheetId="3">#REF!</definedName>
    <definedName name="结构胶" localSheetId="3">#REF!</definedName>
    <definedName name="结果" localSheetId="3">#REF!</definedName>
    <definedName name="金地格林" localSheetId="3">#REF!</definedName>
    <definedName name="睛" localSheetId="3">#REF!</definedName>
    <definedName name="镜面钛金不绣钢" localSheetId="3">#REF!</definedName>
    <definedName name="酒店" localSheetId="3">#REF!</definedName>
    <definedName name="酒店1" localSheetId="3">#REF!</definedName>
    <definedName name="矩柱模" localSheetId="3">#REF!</definedName>
    <definedName name="聚氨酯" localSheetId="3">#REF!</definedName>
    <definedName name="绝对±0.0标高" localSheetId="3">#REF!</definedName>
    <definedName name="峻工日期" localSheetId="3">#REF!</definedName>
    <definedName name="开间费" localSheetId="3">#REF!</definedName>
    <definedName name="看来" localSheetId="3">#REF!</definedName>
    <definedName name="抗拨桩D400根数" localSheetId="3">IF(#REF!=1,IF(#REF!=400,#REF!*#REF!,0),0)</definedName>
    <definedName name="抗拨桩D400总长度" localSheetId="3">#REF!*#REF!</definedName>
    <definedName name="抗拨桩D500根数" localSheetId="3">IF(#REF!=1,IF(#REF!=500,#REF!*#REF!,0),0)</definedName>
    <definedName name="抗拨桩D500总长度" localSheetId="3">#REF!*#REF!</definedName>
    <definedName name="科目余额表" localSheetId="3">#REF!</definedName>
    <definedName name="科目余额表1" localSheetId="3">#REF!</definedName>
    <definedName name="可" localSheetId="3">#REF!</definedName>
    <definedName name="扣件" localSheetId="3">#REF!</definedName>
    <definedName name="哭" localSheetId="3">#REF!</definedName>
    <definedName name="拉丝不锈钢" localSheetId="3">#REF!</definedName>
    <definedName name="栏杆夹胶玻璃" localSheetId="3">#REF!</definedName>
    <definedName name="累计威尚购买" localSheetId="3">SUM(#REF!:OFFSET(#REF!,0,MONTH(#REF!)-1))</definedName>
    <definedName name="累计威尚其他" localSheetId="3">SUM(#REF!:OFFSET(#REF!,0,MONTH(#REF!)-1))</definedName>
    <definedName name="累计威尚销售" localSheetId="3">SUM(#REF!:OFFSET(#REF!,0,MONTH(#REF!)-1))</definedName>
    <definedName name="李鹏" localSheetId="3">#REF!</definedName>
    <definedName name="利润" localSheetId="3">#REF!</definedName>
    <definedName name="利息资本化" localSheetId="3">#REF!</definedName>
    <definedName name="利息总额" localSheetId="3">#REF!</definedName>
    <definedName name="梁顶标高" localSheetId="3">#REF!</definedName>
    <definedName name="梁构件特征" localSheetId="3">#REF!</definedName>
    <definedName name="梁模" localSheetId="3">#REF!</definedName>
    <definedName name="梁砼" localSheetId="3">#REF!</definedName>
    <definedName name="零星模" localSheetId="3">#REF!</definedName>
    <definedName name="路东环保" localSheetId="3">#REF!</definedName>
    <definedName name="铝板损耗" localSheetId="3">#REF!</definedName>
    <definedName name="铝边角" localSheetId="3">#REF!</definedName>
    <definedName name="铝材" localSheetId="3">#REF!</definedName>
    <definedName name="铝合金材料清单" localSheetId="3">#REF!</definedName>
    <definedName name="铝扣板" localSheetId="3">#REF!</definedName>
    <definedName name="铝扣板人工" localSheetId="3">#REF!</definedName>
    <definedName name="铝条10mm" localSheetId="3">#REF!</definedName>
    <definedName name="锚固" localSheetId="3">#REF!</definedName>
    <definedName name="没" localSheetId="3">#REF!</definedName>
    <definedName name="门" localSheetId="3">#REF!</definedName>
    <definedName name="门窗" localSheetId="3">#REF!</definedName>
    <definedName name="门窗表" localSheetId="3">#REF!</definedName>
    <definedName name="门窗表1" localSheetId="3">#REF!</definedName>
    <definedName name="门窗表a23" localSheetId="3">#REF!</definedName>
    <definedName name="门窗玻璃损耗" localSheetId="3">#REF!</definedName>
    <definedName name="门窗胶损耗" localSheetId="3">#REF!</definedName>
    <definedName name="门窗名称" localSheetId="3">#REF!</definedName>
    <definedName name="门槛石人工" localSheetId="3">#REF!</definedName>
    <definedName name="门套鞋人工" localSheetId="3">#REF!</definedName>
    <definedName name="门用五金配件" localSheetId="3">#REF!</definedName>
    <definedName name="密封胶" localSheetId="3">#REF!</definedName>
    <definedName name="密封胶条" localSheetId="3">#REF!</definedName>
    <definedName name="面积" localSheetId="3">#REF!</definedName>
    <definedName name="明细分类账" localSheetId="3">#REF!</definedName>
    <definedName name="明细账" localSheetId="3">#REF!</definedName>
    <definedName name="模板1.8以内" localSheetId="3">#REF!</definedName>
    <definedName name="模板1.8以外" localSheetId="3">#REF!</definedName>
    <definedName name="摩擦承桩D400根数" localSheetId="3">IF(#REF!=2,IF(#REF!=400,#REF!*#REF!,0),0)</definedName>
    <definedName name="摩擦承桩D400总长度" localSheetId="3">#REF!*#REF!</definedName>
    <definedName name="摩擦承桩D500根数" localSheetId="3">IF(#REF!=2,IF(#REF!=500,#REF!*#REF!,0),0)</definedName>
    <definedName name="摩擦承桩D500总长度" localSheetId="3">#REF!*#REF!</definedName>
    <definedName name="磨擦铰链" localSheetId="3">#REF!</definedName>
    <definedName name="木" localSheetId="3">#REF!</definedName>
    <definedName name="木门" localSheetId="3">#REF!</definedName>
    <definedName name="木纹铝方管" localSheetId="3">#REF!</definedName>
    <definedName name="幕墙立柱用钢芯套" localSheetId="3">#REF!</definedName>
    <definedName name="呢" localSheetId="3">#REF!</definedName>
    <definedName name="内部往来1" localSheetId="3">#REF!</definedName>
    <definedName name="你好" localSheetId="3">#REF!</definedName>
    <definedName name="腻子等辅材" localSheetId="3">#REF!</definedName>
    <definedName name="年" localSheetId="3">#REF!</definedName>
    <definedName name="年初合计" localSheetId="3">#REF!</definedName>
    <definedName name="年末合计" localSheetId="3">#REF!</definedName>
    <definedName name="年末合计1" localSheetId="3">#REF!</definedName>
    <definedName name="年末合计3" localSheetId="3">#REF!</definedName>
    <definedName name="年末余额4" localSheetId="3">#REF!</definedName>
    <definedName name="年末余额5" localSheetId="3">#REF!</definedName>
    <definedName name="柠檬酸钙" localSheetId="3">#REF!</definedName>
    <definedName name="排气扇" localSheetId="3">#REF!</definedName>
    <definedName name="排烟管道位置" localSheetId="3">#REF!</definedName>
    <definedName name="喷涂铝型材" localSheetId="3">#REF!</definedName>
    <definedName name="平开门用五金配件" localSheetId="3">#REF!</definedName>
    <definedName name="其他" localSheetId="3">#REF!</definedName>
    <definedName name="其他应收款" localSheetId="3">#REF!</definedName>
    <definedName name="其它材料" localSheetId="3">#REF!</definedName>
    <definedName name="其它五金配件" localSheetId="3">#REF!</definedName>
    <definedName name="浅啡网" localSheetId="3">#REF!</definedName>
    <definedName name="墙200模" localSheetId="3">#REF!</definedName>
    <definedName name="墙500模" localSheetId="3">#REF!</definedName>
    <definedName name="墙地砖人工" localSheetId="3">#REF!</definedName>
    <definedName name="墙面石材人工" localSheetId="3">#REF!</definedName>
    <definedName name="去" localSheetId="3">#REF!</definedName>
    <definedName name="全项目动态成本表" localSheetId="3">#REF!</definedName>
    <definedName name="然而" localSheetId="3">#REF!</definedName>
    <definedName name="人工挖土" localSheetId="3">#REF!</definedName>
    <definedName name="人造米黄" localSheetId="3">#REF!</definedName>
    <definedName name="软木" localSheetId="3">#REF!</definedName>
    <definedName name="塞缝及防水处理" localSheetId="3">#REF!</definedName>
    <definedName name="三层板构件特征" localSheetId="3">#REF!</definedName>
    <definedName name="三元复合肥" localSheetId="3">#REF!</definedName>
    <definedName name="砂面钛金不绣钢" localSheetId="3">#REF!</definedName>
    <definedName name="山西黑" localSheetId="3">#REF!</definedName>
    <definedName name="身材列" localSheetId="3">#REF!</definedName>
    <definedName name="深2m内挖土量" localSheetId="3">#REF!</definedName>
    <definedName name="深4m内挖土量" localSheetId="3">#REF!</definedName>
    <definedName name="生产列100" localSheetId="3">#REF!</definedName>
    <definedName name="盛大" localSheetId="3">#REF!</definedName>
    <definedName name="施工单位" localSheetId="3">#REF!</definedName>
    <definedName name="施工单位负责人" localSheetId="3">#REF!</definedName>
    <definedName name="石材踢脚线人工" localSheetId="3">#REF!</definedName>
    <definedName name="石膏板9厘" localSheetId="3">#REF!</definedName>
    <definedName name="石膏线60包人工" localSheetId="3">#REF!</definedName>
    <definedName name="识别" localSheetId="3">#REF!</definedName>
    <definedName name="是" localSheetId="3">#REF!</definedName>
    <definedName name="室内标高" localSheetId="3">#REF!</definedName>
    <definedName name="室内地坪" localSheetId="3">#REF!</definedName>
    <definedName name="室内地坪标高" localSheetId="3">#REF!</definedName>
    <definedName name="室内外地坪高差" localSheetId="3">#REF!</definedName>
    <definedName name="室内外高差" localSheetId="3">#REF!</definedName>
    <definedName name="室外地坪" localSheetId="3">#REF!</definedName>
    <definedName name="首层砼板厚" localSheetId="3">#REF!</definedName>
    <definedName name="属性" localSheetId="3">#REF!</definedName>
    <definedName name="数量" localSheetId="3">#REF!</definedName>
    <definedName name="数量_根" localSheetId="3">#REF!</definedName>
    <definedName name="数量金额明细账" localSheetId="3">#REF!</definedName>
    <definedName name="数量金额总账" localSheetId="3">#REF!</definedName>
    <definedName name="刷刷刷" localSheetId="3">#REF!</definedName>
    <definedName name="双层石膏板人工" localSheetId="3">#REF!</definedName>
    <definedName name="水电费" localSheetId="3">#REF!</definedName>
    <definedName name="水泥沙" localSheetId="3">#REF!</definedName>
    <definedName name="水泥砂浆找平人工" localSheetId="3">#REF!</definedName>
    <definedName name="税金" localSheetId="3">#REF!</definedName>
    <definedName name="踢" localSheetId="3">#REF!</definedName>
    <definedName name="天沟" localSheetId="3">#REF!</definedName>
    <definedName name="天河" localSheetId="3">#REF!</definedName>
    <definedName name="挑梁面筋" localSheetId="3">#REF!</definedName>
    <definedName name="挑梁面筋_通长" localSheetId="3">#REF!</definedName>
    <definedName name="砼" localSheetId="3">#REF!</definedName>
    <definedName name="砼10" localSheetId="3">#REF!</definedName>
    <definedName name="砼15" localSheetId="3">#REF!</definedName>
    <definedName name="砼20" localSheetId="3">#REF!</definedName>
    <definedName name="砼25" localSheetId="3">#REF!</definedName>
    <definedName name="砼30" localSheetId="3">#REF!</definedName>
    <definedName name="砼35" localSheetId="3">#REF!</definedName>
    <definedName name="砼40" localSheetId="3">#REF!</definedName>
    <definedName name="砼45" localSheetId="3">#REF!</definedName>
    <definedName name="砼50" localSheetId="3">#REF!</definedName>
    <definedName name="砼55" localSheetId="3">#REF!</definedName>
    <definedName name="砼浇" localSheetId="3">#REF!</definedName>
    <definedName name="筒灯华辉4寸防雾" localSheetId="3">#REF!</definedName>
    <definedName name="筒灯华辉9w" localSheetId="3">#REF!</definedName>
    <definedName name="筒灯欧普" localSheetId="3">#REF!</definedName>
    <definedName name="突窗长度" localSheetId="3">#REF!</definedName>
    <definedName name="土建" localSheetId="3">#REF!</definedName>
    <definedName name="土类别" localSheetId="3">#REF!</definedName>
    <definedName name="推拉门用五金配件" localSheetId="3">#REF!</definedName>
    <definedName name="外面砖" localSheetId="3">#REF!</definedName>
    <definedName name="外涂" localSheetId="3">#REF!</definedName>
    <definedName name="委托加工" localSheetId="3">#REF!</definedName>
    <definedName name="我" localSheetId="3">#REF!</definedName>
    <definedName name="五金配件" localSheetId="3">#REF!</definedName>
    <definedName name="物1" localSheetId="3">#REF!</definedName>
    <definedName name="物流DF_KEYS" localSheetId="3">#REF!</definedName>
    <definedName name="西班牙米黄" localSheetId="3">#REF!</definedName>
    <definedName name="项目名称" localSheetId="3">#REF!</definedName>
    <definedName name="项目总账" localSheetId="3">#REF!</definedName>
    <definedName name="销售中心" localSheetId="3">#REF!</definedName>
    <definedName name="新" localSheetId="3">#REF!</definedName>
    <definedName name="新西米" localSheetId="3">#REF!</definedName>
    <definedName name="新西米门套鞋" localSheetId="3">#REF!</definedName>
    <definedName name="新增项材料费" localSheetId="3">#REF!</definedName>
    <definedName name="型号" localSheetId="3">#REF!</definedName>
    <definedName name="兴表" localSheetId="3">#REF!</definedName>
    <definedName name="颜色" localSheetId="3">#REF!</definedName>
    <definedName name="檐口大样１" localSheetId="3">#REF!</definedName>
    <definedName name="阳台处砌墙收口" localSheetId="3">#REF!</definedName>
    <definedName name="阳台改房间" localSheetId="3">#REF!</definedName>
    <definedName name="一层板构件特征" localSheetId="3">#REF!</definedName>
    <definedName name="一年没" localSheetId="3">#REF!</definedName>
    <definedName name="已" localSheetId="3">#REF!</definedName>
    <definedName name="已付款明细表" localSheetId="3">#REF!</definedName>
    <definedName name="异柱模" localSheetId="3">#REF!</definedName>
    <definedName name="应收取" localSheetId="3">#REF!</definedName>
    <definedName name="应收账款" localSheetId="3">#REF!</definedName>
    <definedName name="应收账款贷方" localSheetId="3">#REF!</definedName>
    <definedName name="英国棕" localSheetId="3">#REF!</definedName>
    <definedName name="英国棕门套鞋" localSheetId="3">#REF!</definedName>
    <definedName name="油漆人工" localSheetId="3">#REF!</definedName>
    <definedName name="右端支座" localSheetId="3">#REF!</definedName>
    <definedName name="余额" localSheetId="3">#REF!</definedName>
    <definedName name="余额表" localSheetId="3">#REF!</definedName>
    <definedName name="与体" localSheetId="3">#REF!</definedName>
    <definedName name="预处理02年" localSheetId="3">#REF!</definedName>
    <definedName name="预付" localSheetId="3">#REF!</definedName>
    <definedName name="预付款" localSheetId="3">#REF!</definedName>
    <definedName name="预付款明细" localSheetId="3">#REF!</definedName>
    <definedName name="原材料" localSheetId="3">#REF!</definedName>
    <definedName name="原土标高" localSheetId="3">#REF!</definedName>
    <definedName name="圆符" localSheetId="3">#REF!</definedName>
    <definedName name="再见" localSheetId="3">#REF!</definedName>
    <definedName name="在建筑1" localSheetId="3">#REF!</definedName>
    <definedName name="在途材料" localSheetId="3">#REF!</definedName>
    <definedName name="长期借款" localSheetId="3">#REF!</definedName>
    <definedName name="制造费用明细表" localSheetId="3">#REF!</definedName>
    <definedName name="中" localSheetId="3">#REF!</definedName>
    <definedName name="周建国" localSheetId="3">#REF!</definedName>
    <definedName name="主要" localSheetId="3">#REF!</definedName>
    <definedName name="柱2" localSheetId="3">#REF!</definedName>
    <definedName name="柱2数量" localSheetId="3">#REF!</definedName>
    <definedName name="柱3" localSheetId="3">#REF!</definedName>
    <definedName name="柱3数量" localSheetId="3">#REF!</definedName>
    <definedName name="柱4" localSheetId="3">#REF!</definedName>
    <definedName name="柱4数量" localSheetId="3">#REF!</definedName>
    <definedName name="专业" localSheetId="3">#REF!</definedName>
    <definedName name="砖基础" localSheetId="3">#REF!</definedName>
    <definedName name="桩基" localSheetId="3">#REF!</definedName>
    <definedName name="桩模" localSheetId="3">#REF!</definedName>
    <definedName name="资料情况" localSheetId="3">#REF!</definedName>
    <definedName name="自然面标高" localSheetId="3">#REF!</definedName>
    <definedName name="总包配合费" localSheetId="3">#REF!</definedName>
    <definedName name="总分类账" localSheetId="3">#REF!</definedName>
    <definedName name="阻塞" localSheetId="3">#REF!</definedName>
    <definedName name="最小锚固长度5" localSheetId="3">#REF!</definedName>
    <definedName name="左端支座" localSheetId="3">#REF!</definedName>
    <definedName name="作业表10" localSheetId="3">#REF!</definedName>
    <definedName name="作业表16" localSheetId="3">#REF!</definedName>
    <definedName name="_abc" localSheetId="2">_xleta.Evaluate+#REF!</definedName>
    <definedName name="abc" localSheetId="2">_xleta.Evaluate+#REF!</definedName>
    <definedName name="_xlnm.Print_Area" localSheetId="2">模拟清单编制说明!$A$1:$B$78</definedName>
    <definedName name="阿vas" localSheetId="2">_xleta.Evaluate+#REF!</definedName>
    <definedName name="计算ya" localSheetId="2">IF(ISERROR(ya),"",IF(#REF!="","",ROUND(ya,3)))</definedName>
    <definedName name="_abc" localSheetId="4">_xleta.Evaluate+#REF!</definedName>
    <definedName name="abc" localSheetId="4">_xleta.Evaluate+#REF!</definedName>
    <definedName name="阿vas" localSheetId="4">_xleta.Evaluate+#REF!</definedName>
    <definedName name="计算ya" localSheetId="4">IF(ISERROR(ya),"",IF(#REF!="","",ROUND(ya,3)))</definedName>
    <definedName name="_abc" localSheetId="5">_xleta.Evaluate+#REF!</definedName>
    <definedName name="abc" localSheetId="5">_xleta.Evaluate+#REF!</definedName>
    <definedName name="阿vas" localSheetId="5">_xleta.Evaluate+#REF!</definedName>
    <definedName name="计算ya" localSheetId="5">IF(ISERROR(ya),"",IF(#REF!="","",ROUND(ya,3)))</definedName>
    <definedName name="_abc" localSheetId="6">_xleta.Evaluate+#REF!</definedName>
    <definedName name="abc" localSheetId="6">_xleta.Evaluate+#REF!</definedName>
    <definedName name="阿vas" localSheetId="6">_xleta.Evaluate+#REF!</definedName>
    <definedName name="计算ya" localSheetId="6">IF(ISERROR(ya),"",IF(#REF!="","",ROUND(ya,3)))</definedName>
    <definedName name="\P" localSheetId="1">#REF!</definedName>
    <definedName name="_" localSheetId="1">#REF!</definedName>
    <definedName name="__??????" localSheetId="1">#REF!</definedName>
    <definedName name="___?" localSheetId="1">#REF!</definedName>
    <definedName name="_______" localSheetId="1">#REF!</definedName>
    <definedName name="__txt1" localSheetId="1">#REF!</definedName>
    <definedName name="__txt2" localSheetId="1">#REF!</definedName>
    <definedName name="__txt3" localSheetId="1">#REF!</definedName>
    <definedName name="__txt4" localSheetId="1">#REF!</definedName>
    <definedName name="__W200" localSheetId="1">'[30]21'!$B$1:$B$802</definedName>
    <definedName name="__ys3" localSheetId="1">#REF!</definedName>
    <definedName name="_0" localSheetId="1">#REF!</definedName>
    <definedName name="_002年置业物管帐.dbf" localSheetId="1">#REF!</definedName>
    <definedName name="_003" localSheetId="1">#REF!</definedName>
    <definedName name="_02002" localSheetId="1">#REF!</definedName>
    <definedName name="_02003" localSheetId="1">#REF!</definedName>
    <definedName name="_1.0_1.3_24" localSheetId="1">#REF!</definedName>
    <definedName name="_16.025_8.297_18.65__10.5" localSheetId="1">#REF!</definedName>
    <definedName name="_2" localSheetId="1">#REF!</definedName>
    <definedName name="_2003" localSheetId="1">#REF!</definedName>
    <definedName name="_3" localSheetId="1">#REF!</definedName>
    <definedName name="_4" localSheetId="1">#REF!</definedName>
    <definedName name="_4.6米1.8内" localSheetId="1">#REF!</definedName>
    <definedName name="_4.6米1.8外" localSheetId="1">#REF!</definedName>
    <definedName name="_5" localSheetId="1">#REF!</definedName>
    <definedName name="_5.6米1.8内" localSheetId="1">#REF!</definedName>
    <definedName name="_5.6米1.8外" localSheetId="1">#REF!</definedName>
    <definedName name="_6" localSheetId="1">#REF!</definedName>
    <definedName name="_7" localSheetId="1">#REF!</definedName>
    <definedName name="_8" localSheetId="1">#REF!</definedName>
    <definedName name="_9" localSheetId="1">#REF!</definedName>
    <definedName name="_abc" localSheetId="1">_xleta.Evaluate+#REF!</definedName>
    <definedName name="_m3" localSheetId="1">#REF!</definedName>
    <definedName name="_txt1" localSheetId="1">#REF!</definedName>
    <definedName name="_txt2" localSheetId="1">#REF!</definedName>
    <definedName name="_txt3" localSheetId="1">#REF!</definedName>
    <definedName name="_txt4" localSheetId="1">#REF!</definedName>
    <definedName name="_U2002" localSheetId="1">#REF!</definedName>
    <definedName name="_W200" localSheetId="1">'[30]21'!$B$1:$B$802</definedName>
    <definedName name="a" localSheetId="1">[159]矩形桩台!#REF!</definedName>
    <definedName name="AA" localSheetId="1">#REF!</definedName>
    <definedName name="AAA" localSheetId="1">#REF!+#REF!+0.1</definedName>
    <definedName name="abc" localSheetId="1">_xleta.Evaluate+#REF!</definedName>
    <definedName name="ADD" localSheetId="1">#REF!</definedName>
    <definedName name="adjustment" localSheetId="1">#REF!</definedName>
    <definedName name="ae" localSheetId="1">'[30]21'!$B$1:$B$802</definedName>
    <definedName name="after_tax" localSheetId="1">#REF!</definedName>
    <definedName name="aqa" localSheetId="1">#REF!</definedName>
    <definedName name="aqs" localSheetId="1">#REF!</definedName>
    <definedName name="aqsa" localSheetId="1">#REF!</definedName>
    <definedName name="as" localSheetId="1">#REF!</definedName>
    <definedName name="asd" localSheetId="1">#REF!</definedName>
    <definedName name="azx" localSheetId="1">#REF!</definedName>
    <definedName name="B" localSheetId="1">[159]矩形桩台!#REF!</definedName>
    <definedName name="BASE_Summary" localSheetId="1">#REF!</definedName>
    <definedName name="BASE_Summary1" localSheetId="1">#REF!</definedName>
    <definedName name="BASE_Summary2" localSheetId="1">#REF!</definedName>
    <definedName name="BB" localSheetId="1">#REF!</definedName>
    <definedName name="before_tax" localSheetId="1">#REF!</definedName>
    <definedName name="bg" localSheetId="1">EVALUATE(#REF!)</definedName>
    <definedName name="billname1" localSheetId="1">#REF!</definedName>
    <definedName name="billname2" localSheetId="1">#REF!</definedName>
    <definedName name="billname3" localSheetId="1">#REF!</definedName>
    <definedName name="BIN" localSheetId="1">#REF!</definedName>
    <definedName name="blankline" localSheetId="1">#REF!</definedName>
    <definedName name="br" localSheetId="1">#REF!</definedName>
    <definedName name="cap" localSheetId="1">#REF!</definedName>
    <definedName name="cc" localSheetId="1">#REF!</definedName>
    <definedName name="channel" localSheetId="1">#REF!</definedName>
    <definedName name="circle" localSheetId="1">#REF!</definedName>
    <definedName name="cl" localSheetId="1">#REF!</definedName>
    <definedName name="cola" localSheetId="1">#REF!</definedName>
    <definedName name="colb" localSheetId="1">#REF!</definedName>
    <definedName name="coll" localSheetId="1">#REF!</definedName>
    <definedName name="concrete" localSheetId="1">#REF!</definedName>
    <definedName name="Continue" localSheetId="1">#REF!</definedName>
    <definedName name="_xlnm.Criteria" localSheetId="1">#REF!</definedName>
    <definedName name="current_asset" localSheetId="1">#REF!</definedName>
    <definedName name="d" localSheetId="1">#REF!</definedName>
    <definedName name="D0" localSheetId="1">#REF!</definedName>
    <definedName name="D00" localSheetId="1">#REF!</definedName>
    <definedName name="D000" localSheetId="1">#REF!</definedName>
    <definedName name="DD" localSheetId="1">#REF!</definedName>
    <definedName name="df" localSheetId="1">#REF!</definedName>
    <definedName name="dfg" localSheetId="1">#REF!</definedName>
    <definedName name="dfs" localSheetId="1">#REF!</definedName>
    <definedName name="DIXI" localSheetId="1">#REF!</definedName>
    <definedName name="djsfjkadfkslaf" localSheetId="1">#REF!</definedName>
    <definedName name="dl" localSheetId="1">#REF!</definedName>
    <definedName name="Documents_array" localSheetId="1">#REF!</definedName>
    <definedName name="dp" localSheetId="1">#REF!</definedName>
    <definedName name="dqjk" localSheetId="1">#REF!</definedName>
    <definedName name="dqjk2" localSheetId="1">#REF!</definedName>
    <definedName name="Dr_sch" localSheetId="1">#REF!</definedName>
    <definedName name="DSFFDSFD" localSheetId="1">#REF!</definedName>
    <definedName name="dw" localSheetId="1">#REF!</definedName>
    <definedName name="EE" localSheetId="1">#REF!</definedName>
    <definedName name="_xlnm.Extract" localSheetId="1">#REF!</definedName>
    <definedName name="f" localSheetId="1">#REF!</definedName>
    <definedName name="fdgsfddfds" localSheetId="1">#REF!</definedName>
    <definedName name="FF" localSheetId="1">#REF!</definedName>
    <definedName name="Fixed_assests" localSheetId="1">#REF!</definedName>
    <definedName name="fl" localSheetId="1">#REF!</definedName>
    <definedName name="G" localSheetId="1">#REF!</definedName>
    <definedName name="gg" localSheetId="1">#REF!</definedName>
    <definedName name="gz" localSheetId="1">#REF!</definedName>
    <definedName name="H0" localSheetId="1">#REF!</definedName>
    <definedName name="head" localSheetId="1">#REF!</definedName>
    <definedName name="HH" localSheetId="1">#REF!</definedName>
    <definedName name="hkhkhkj" localSheetId="1">#REF!</definedName>
    <definedName name="Item" localSheetId="1">#REF!</definedName>
    <definedName name="K" localSheetId="1">#REF!</definedName>
    <definedName name="kdktg" localSheetId="1">#REF!</definedName>
    <definedName name="KK" localSheetId="1">#REF!</definedName>
    <definedName name="KMDM" localSheetId="1">#REF!</definedName>
    <definedName name="L" localSheetId="1">#REF!</definedName>
    <definedName name="lap" localSheetId="1">[22]General!$B$2:$G$9</definedName>
    <definedName name="LIXI" localSheetId="1">#REF!</definedName>
    <definedName name="LL" localSheetId="1">#REF!</definedName>
    <definedName name="Long_term_investment" localSheetId="1">#REF!</definedName>
    <definedName name="lp" localSheetId="1">'表1-投标报价汇总表'!B</definedName>
    <definedName name="m" localSheetId="1">#REF!</definedName>
    <definedName name="OMI" localSheetId="1">#REF!</definedName>
    <definedName name="Other_assets" localSheetId="1">#REF!</definedName>
    <definedName name="owners_equity" localSheetId="1">#REF!</definedName>
    <definedName name="P" localSheetId="1">#REF!</definedName>
    <definedName name="page1" localSheetId="1">#REF!</definedName>
    <definedName name="page10" localSheetId="1">#REF!</definedName>
    <definedName name="page100" localSheetId="1">#REF!</definedName>
    <definedName name="page101" localSheetId="1">#REF!</definedName>
    <definedName name="page102" localSheetId="1">#REF!</definedName>
    <definedName name="page103" localSheetId="1">#REF!</definedName>
    <definedName name="page104" localSheetId="1">#REF!</definedName>
    <definedName name="page105" localSheetId="1">#REF!</definedName>
    <definedName name="page106" localSheetId="1">#REF!</definedName>
    <definedName name="page11" localSheetId="1">#REF!</definedName>
    <definedName name="page12" localSheetId="1">#REF!</definedName>
    <definedName name="page13" localSheetId="1">#REF!</definedName>
    <definedName name="page14" localSheetId="1">#REF!</definedName>
    <definedName name="page15" localSheetId="1">#REF!</definedName>
    <definedName name="page16" localSheetId="1">#REF!</definedName>
    <definedName name="page1601" localSheetId="1">#REF!</definedName>
    <definedName name="page1602" localSheetId="1">#REF!</definedName>
    <definedName name="page1603" localSheetId="1">#REF!</definedName>
    <definedName name="page1604" localSheetId="1">#REF!</definedName>
    <definedName name="page1605" localSheetId="1">#REF!</definedName>
    <definedName name="page1606" localSheetId="1">#REF!</definedName>
    <definedName name="page1607" localSheetId="1">#REF!</definedName>
    <definedName name="page1608" localSheetId="1">#REF!</definedName>
    <definedName name="page1609" localSheetId="1">#REF!</definedName>
    <definedName name="page1610" localSheetId="1">#REF!</definedName>
    <definedName name="page1611" localSheetId="1">#REF!</definedName>
    <definedName name="page1612" localSheetId="1">#REF!</definedName>
    <definedName name="page1613" localSheetId="1">#REF!</definedName>
    <definedName name="page1614" localSheetId="1">#REF!</definedName>
    <definedName name="page1615" localSheetId="1">#REF!</definedName>
    <definedName name="page1616" localSheetId="1">#REF!</definedName>
    <definedName name="page1617" localSheetId="1">#REF!</definedName>
    <definedName name="page1618" localSheetId="1">#REF!</definedName>
    <definedName name="page1619" localSheetId="1">#REF!</definedName>
    <definedName name="page1620" localSheetId="1">#REF!</definedName>
    <definedName name="page1621" localSheetId="1">#REF!</definedName>
    <definedName name="page1622" localSheetId="1">#REF!</definedName>
    <definedName name="page1623" localSheetId="1">#REF!</definedName>
    <definedName name="page1624" localSheetId="1">#REF!</definedName>
    <definedName name="page1625" localSheetId="1">#REF!</definedName>
    <definedName name="page1626" localSheetId="1">#REF!</definedName>
    <definedName name="page1627" localSheetId="1">#REF!</definedName>
    <definedName name="page1628" localSheetId="1">#REF!</definedName>
    <definedName name="page1629" localSheetId="1">#REF!</definedName>
    <definedName name="page1630" localSheetId="1">#REF!</definedName>
    <definedName name="page1631" localSheetId="1">#REF!</definedName>
    <definedName name="page1632" localSheetId="1">#REF!</definedName>
    <definedName name="page1633" localSheetId="1">#REF!</definedName>
    <definedName name="page1634" localSheetId="1">#REF!</definedName>
    <definedName name="page1635" localSheetId="1">#REF!</definedName>
    <definedName name="page1636" localSheetId="1">#REF!</definedName>
    <definedName name="page1637" localSheetId="1">#REF!</definedName>
    <definedName name="page1638" localSheetId="1">#REF!</definedName>
    <definedName name="page17" localSheetId="1">#REF!</definedName>
    <definedName name="page18" localSheetId="1">#REF!</definedName>
    <definedName name="page19" localSheetId="1">#REF!</definedName>
    <definedName name="page2" localSheetId="1">#REF!</definedName>
    <definedName name="page20" localSheetId="1">#REF!</definedName>
    <definedName name="page21" localSheetId="1">#REF!</definedName>
    <definedName name="page22" localSheetId="1">#REF!</definedName>
    <definedName name="page23" localSheetId="1">#REF!</definedName>
    <definedName name="page24" localSheetId="1">#REF!</definedName>
    <definedName name="page25" localSheetId="1">#REF!</definedName>
    <definedName name="page26" localSheetId="1">#REF!</definedName>
    <definedName name="page27" localSheetId="1">#REF!</definedName>
    <definedName name="page28" localSheetId="1">#REF!</definedName>
    <definedName name="page29" localSheetId="1">#REF!</definedName>
    <definedName name="page3" localSheetId="1">#REF!</definedName>
    <definedName name="page30" localSheetId="1">#REF!</definedName>
    <definedName name="page31" localSheetId="1">#REF!</definedName>
    <definedName name="page32" localSheetId="1">#REF!</definedName>
    <definedName name="page33" localSheetId="1">#REF!</definedName>
    <definedName name="page34" localSheetId="1">#REF!</definedName>
    <definedName name="page35" localSheetId="1">#REF!</definedName>
    <definedName name="page36" localSheetId="1">#REF!</definedName>
    <definedName name="page37" localSheetId="1">#REF!</definedName>
    <definedName name="page38" localSheetId="1">#REF!</definedName>
    <definedName name="page39" localSheetId="1">#REF!</definedName>
    <definedName name="page4" localSheetId="1">#REF!</definedName>
    <definedName name="page40" localSheetId="1">#REF!</definedName>
    <definedName name="page41" localSheetId="1">#REF!</definedName>
    <definedName name="page42" localSheetId="1">#REF!</definedName>
    <definedName name="page43" localSheetId="1">#REF!</definedName>
    <definedName name="page44" localSheetId="1">#REF!</definedName>
    <definedName name="PAGE4444444" localSheetId="1">#REF!</definedName>
    <definedName name="page45" localSheetId="1">#REF!</definedName>
    <definedName name="page46" localSheetId="1">#REF!</definedName>
    <definedName name="page47" localSheetId="1">#REF!</definedName>
    <definedName name="page48" localSheetId="1">#REF!</definedName>
    <definedName name="page49" localSheetId="1">#REF!</definedName>
    <definedName name="page5" localSheetId="1">#REF!</definedName>
    <definedName name="page50" localSheetId="1">#REF!</definedName>
    <definedName name="page51" localSheetId="1">#REF!</definedName>
    <definedName name="page52" localSheetId="1">#REF!</definedName>
    <definedName name="page53" localSheetId="1">#REF!</definedName>
    <definedName name="page54" localSheetId="1">#REF!</definedName>
    <definedName name="page55" localSheetId="1">#REF!</definedName>
    <definedName name="page56" localSheetId="1">#REF!</definedName>
    <definedName name="page57" localSheetId="1">#REF!</definedName>
    <definedName name="page58" localSheetId="1">#REF!</definedName>
    <definedName name="page59" localSheetId="1">#REF!</definedName>
    <definedName name="page6" localSheetId="1">#REF!</definedName>
    <definedName name="page60" localSheetId="1">#REF!</definedName>
    <definedName name="page61" localSheetId="1">#REF!</definedName>
    <definedName name="page62" localSheetId="1">#REF!</definedName>
    <definedName name="page63" localSheetId="1">#REF!</definedName>
    <definedName name="page64" localSheetId="1">#REF!</definedName>
    <definedName name="page65" localSheetId="1">#REF!</definedName>
    <definedName name="page66" localSheetId="1">#REF!</definedName>
    <definedName name="page67" localSheetId="1">#REF!</definedName>
    <definedName name="page68" localSheetId="1">#REF!</definedName>
    <definedName name="page69" localSheetId="1">#REF!</definedName>
    <definedName name="page7" localSheetId="1">#REF!</definedName>
    <definedName name="page70" localSheetId="1">#REF!</definedName>
    <definedName name="page71" localSheetId="1">#REF!</definedName>
    <definedName name="page72" localSheetId="1">#REF!</definedName>
    <definedName name="page73" localSheetId="1">#REF!</definedName>
    <definedName name="page74" localSheetId="1">#REF!</definedName>
    <definedName name="page75" localSheetId="1">#REF!</definedName>
    <definedName name="page76" localSheetId="1">#REF!</definedName>
    <definedName name="page77" localSheetId="1">#REF!</definedName>
    <definedName name="page78" localSheetId="1">#REF!</definedName>
    <definedName name="page79" localSheetId="1">#REF!</definedName>
    <definedName name="page8" localSheetId="1">#REF!</definedName>
    <definedName name="page80" localSheetId="1">#REF!</definedName>
    <definedName name="PAGE8000000000000" localSheetId="1">#REF!</definedName>
    <definedName name="page81" localSheetId="1">#REF!</definedName>
    <definedName name="page82" localSheetId="1">#REF!</definedName>
    <definedName name="page83" localSheetId="1">#REF!</definedName>
    <definedName name="page84" localSheetId="1">#REF!</definedName>
    <definedName name="page85" localSheetId="1">#REF!</definedName>
    <definedName name="page86" localSheetId="1">#REF!</definedName>
    <definedName name="page87" localSheetId="1">#REF!</definedName>
    <definedName name="page88" localSheetId="1">#REF!</definedName>
    <definedName name="page89" localSheetId="1">#REF!</definedName>
    <definedName name="page9" localSheetId="1">#REF!</definedName>
    <definedName name="page90" localSheetId="1">#REF!</definedName>
    <definedName name="page91" localSheetId="1">#REF!</definedName>
    <definedName name="page92" localSheetId="1">#REF!</definedName>
    <definedName name="page93" localSheetId="1">#REF!</definedName>
    <definedName name="page94" localSheetId="1">#REF!</definedName>
    <definedName name="page95" localSheetId="1">#REF!</definedName>
    <definedName name="page96" localSheetId="1">#REF!</definedName>
    <definedName name="page97" localSheetId="1">#REF!</definedName>
    <definedName name="page98" localSheetId="1">#REF!</definedName>
    <definedName name="page99" localSheetId="1">#REF!</definedName>
    <definedName name="PRINT" localSheetId="1">#REF!</definedName>
    <definedName name="_xlnm.Print_Area" localSheetId="1">'表1-投标报价汇总表'!$A$1:$L$12</definedName>
    <definedName name="Print_Area_MI" localSheetId="1">#REF!</definedName>
    <definedName name="Print_Titles_MI" localSheetId="1">#REF!</definedName>
    <definedName name="printarea1" localSheetId="1">#REF!</definedName>
    <definedName name="printarea2" localSheetId="1">#REF!</definedName>
    <definedName name="PROJECT_Description" localSheetId="1">#REF!</definedName>
    <definedName name="PROJECT_Description1" localSheetId="1">#REF!</definedName>
    <definedName name="PROJECT_Description2" localSheetId="1">#REF!</definedName>
    <definedName name="q" localSheetId="1">#REF!</definedName>
    <definedName name="qq" localSheetId="1">#REF!</definedName>
    <definedName name="qqq" localSheetId="1">#REF!</definedName>
    <definedName name="Quantity" localSheetId="1">#REF!</definedName>
    <definedName name="S" localSheetId="1">[166]梁!$X1*1.2</definedName>
    <definedName name="series01" localSheetId="1">#REF!</definedName>
    <definedName name="series02" localSheetId="1">#REF!</definedName>
    <definedName name="series03" localSheetId="1">#REF!</definedName>
    <definedName name="series04" localSheetId="1">#REF!</definedName>
    <definedName name="series05" localSheetId="1">#REF!</definedName>
    <definedName name="series06" localSheetId="1">#REF!</definedName>
    <definedName name="series07" localSheetId="1">#REF!</definedName>
    <definedName name="series08" localSheetId="1">#REF!</definedName>
    <definedName name="series09" localSheetId="1">#REF!</definedName>
    <definedName name="series10" localSheetId="1">#REF!</definedName>
    <definedName name="SH" localSheetId="1">#REF!</definedName>
    <definedName name="SH0" localSheetId="1">#REF!</definedName>
    <definedName name="Sheet1" localSheetId="1">#REF!</definedName>
    <definedName name="Short_term_liability" localSheetId="1">#REF!</definedName>
    <definedName name="S柱头" localSheetId="1">#REF!</definedName>
    <definedName name="t" localSheetId="1">#REF!</definedName>
    <definedName name="Tf" localSheetId="1">#REF!</definedName>
    <definedName name="title1" localSheetId="1">#REF!</definedName>
    <definedName name="title2" localSheetId="1">#REF!</definedName>
    <definedName name="title2opt1" localSheetId="1">#REF!</definedName>
    <definedName name="title2opt2" localSheetId="1">#REF!</definedName>
    <definedName name="title3" localSheetId="1">#REF!</definedName>
    <definedName name="Total" localSheetId="1">#REF!</definedName>
    <definedName name="U" localSheetId="1">#REF!</definedName>
    <definedName name="UFPrn03年往来" localSheetId="1">#REF!</definedName>
    <definedName name="UFPrn20011013195712" localSheetId="1">#REF!</definedName>
    <definedName name="UFPrn20021001145340" localSheetId="1">#REF!</definedName>
    <definedName name="UFPrn20021008135609" localSheetId="1">#REF!</definedName>
    <definedName name="UFPrn20021010140525" localSheetId="1">#REF!</definedName>
    <definedName name="UFPrn20021011140840" localSheetId="1">#REF!</definedName>
    <definedName name="UFPrn20021011141039" localSheetId="1">#REF!</definedName>
    <definedName name="UFPrn20021215091236" localSheetId="1">#REF!</definedName>
    <definedName name="UFPrn2002年赖氨酸" localSheetId="1">#REF!</definedName>
    <definedName name="UFPrn2002年往来" localSheetId="1">#REF!</definedName>
    <definedName name="UFPrn20030" localSheetId="1">#REF!</definedName>
    <definedName name="UFPrn20030104093913" localSheetId="1">#REF!</definedName>
    <definedName name="UFPrn20030125134155" localSheetId="1">#REF!</definedName>
    <definedName name="UFPrn200301获" localSheetId="1">#REF!</definedName>
    <definedName name="UFPrn20030201102412" localSheetId="1">#REF!</definedName>
    <definedName name="UFPrn20030204085029" localSheetId="1">#REF!</definedName>
    <definedName name="UFPrn20030204085059" localSheetId="1">#REF!</definedName>
    <definedName name="UFPrn20030204085245" localSheetId="1">#REF!</definedName>
    <definedName name="UFPrn20030306114007" localSheetId="1">#REF!</definedName>
    <definedName name="UFPrn20030310133923" localSheetId="1">#REF!</definedName>
    <definedName name="UFPrn20030312154036" localSheetId="1">#REF!</definedName>
    <definedName name="UFPrn20030315105012" localSheetId="1">#REF!</definedName>
    <definedName name="UFPrn20030319143204" localSheetId="1">#REF!</definedName>
    <definedName name="UFPrn20030319143428" localSheetId="1">#REF!</definedName>
    <definedName name="UFPrn20030319143503" localSheetId="1">#REF!</definedName>
    <definedName name="UFPrn20030324180402" localSheetId="1">#REF!</definedName>
    <definedName name="UFPrn20030401160246" localSheetId="1">#REF!</definedName>
    <definedName name="UFPrn20030401160903" localSheetId="1">#REF!</definedName>
    <definedName name="UFPrn20030402162209" localSheetId="1">#REF!</definedName>
    <definedName name="UFPrn20030402162254" localSheetId="1">#REF!</definedName>
    <definedName name="UFPrn20030402162349" localSheetId="1">#REF!</definedName>
    <definedName name="UFPrn20030402162804" localSheetId="1">#REF!</definedName>
    <definedName name="UFPrn20030402200515" localSheetId="1">#REF!</definedName>
    <definedName name="UFPrn20030402202547" localSheetId="1">#REF!</definedName>
    <definedName name="UFPrn20030410133109" localSheetId="1">#REF!</definedName>
    <definedName name="UFPrn20030411080701" localSheetId="1">#REF!</definedName>
    <definedName name="UFPrn20030411080725" localSheetId="1">#REF!</definedName>
    <definedName name="UFPrn20030411082806" localSheetId="1">#REF!</definedName>
    <definedName name="UFPrn20030411082845" localSheetId="1">#REF!</definedName>
    <definedName name="UFPrn20030411083444" localSheetId="1">#REF!</definedName>
    <definedName name="UFPrn20030414124907" localSheetId="1">#REF!</definedName>
    <definedName name="UFPrn20030515123420" localSheetId="1">#REF!</definedName>
    <definedName name="UFPrn20030515143600" localSheetId="1">#REF!</definedName>
    <definedName name="UFPrn20030515143859" localSheetId="1">#REF!</definedName>
    <definedName name="UFPrn20030515144630" localSheetId="1">#REF!</definedName>
    <definedName name="UFPrn20030515144957" localSheetId="1">#REF!</definedName>
    <definedName name="UFPrn20030515145857" localSheetId="1">#REF!</definedName>
    <definedName name="UFPrn20030515150030" localSheetId="1">#REF!</definedName>
    <definedName name="UFPrn20030516092236" localSheetId="1">#REF!</definedName>
    <definedName name="UFPrn20030525130626" localSheetId="1">#REF!</definedName>
    <definedName name="UFPrn20030527100204" localSheetId="1">#REF!</definedName>
    <definedName name="UFPrn20030601113109" localSheetId="1">#REF!</definedName>
    <definedName name="UFPrn20030601113454" localSheetId="1">#REF!</definedName>
    <definedName name="UFPrn20030604110335" localSheetId="1">#REF!</definedName>
    <definedName name="UFPrn20030612213411" localSheetId="1">#REF!</definedName>
    <definedName name="UFPrn20030612213426" localSheetId="1">#REF!</definedName>
    <definedName name="UFPrn20030616163620" localSheetId="1">#REF!</definedName>
    <definedName name="UFPrn20030616163735" localSheetId="1">#REF!</definedName>
    <definedName name="UFPrn20030704170908" localSheetId="1">#REF!</definedName>
    <definedName name="UFPrn20030806092017" localSheetId="1">#REF!</definedName>
    <definedName name="UFPrn20030806104048" localSheetId="1">#REF!</definedName>
    <definedName name="UFPrn20030807094635" localSheetId="1">#REF!</definedName>
    <definedName name="UFPrn20030807094823" localSheetId="1">#REF!</definedName>
    <definedName name="UFPrn20030807095652" localSheetId="1">#REF!</definedName>
    <definedName name="UFPrn20030810103438" localSheetId="1">#REF!</definedName>
    <definedName name="UFPrn20030930160002" localSheetId="1">#REF!</definedName>
    <definedName name="UFPrn20031027192538" localSheetId="1">#REF!</definedName>
    <definedName name="UFPrn20031209151321" localSheetId="1">#REF!</definedName>
    <definedName name="UFPrn20031216172532" localSheetId="1">#REF!</definedName>
    <definedName name="UFPrn20031219102749" localSheetId="1">#REF!</definedName>
    <definedName name="UFPrn20031219102931" localSheetId="1">#REF!</definedName>
    <definedName name="UFPrn20031219153724" localSheetId="1">#REF!</definedName>
    <definedName name="UFPrn20031231143241" localSheetId="1">#REF!</definedName>
    <definedName name="UFPrn20031231144908" localSheetId="1">#REF!</definedName>
    <definedName name="UFPrn20031231181712" localSheetId="1">#REF!</definedName>
    <definedName name="UFPrn20031231194816" localSheetId="1">#REF!</definedName>
    <definedName name="UFPrn20031231201733" localSheetId="1">#REF!</definedName>
    <definedName name="UFPrn20031231201827" localSheetId="1">#REF!</definedName>
    <definedName name="UFPrn20031231202833" localSheetId="1">#REF!</definedName>
    <definedName name="UFPrn20031231203341" localSheetId="1">#REF!</definedName>
    <definedName name="UFPrn20031231203430" localSheetId="1">#REF!</definedName>
    <definedName name="UFPrn20031231203522" localSheetId="1">#REF!</definedName>
    <definedName name="UFPrn20031231204614" localSheetId="1">#REF!</definedName>
    <definedName name="UFPrn20031231204700" localSheetId="1">#REF!</definedName>
    <definedName name="UFPrn20031231204719" localSheetId="1">#REF!</definedName>
    <definedName name="UFPrn20031231204735" localSheetId="1">#REF!</definedName>
    <definedName name="UFPrn20031231204748" localSheetId="1">#REF!</definedName>
    <definedName name="UFPrn20031231204802" localSheetId="1">#REF!</definedName>
    <definedName name="UFPrn20031231204816" localSheetId="1">#REF!</definedName>
    <definedName name="UFPrn20031231204829" localSheetId="1">#REF!</definedName>
    <definedName name="UFPrn20031231204843" localSheetId="1">#REF!</definedName>
    <definedName name="UFPrn20031231204856" localSheetId="1">#REF!</definedName>
    <definedName name="UFPrn20031231204915" localSheetId="1">#REF!</definedName>
    <definedName name="UFPrn2003年赖氨酸" localSheetId="1">#REF!</definedName>
    <definedName name="UFPrn2003年预处理" localSheetId="1">#REF!</definedName>
    <definedName name="UFPrn20040101100143" localSheetId="1">#REF!</definedName>
    <definedName name="UFPrn20040101110745" localSheetId="1">#REF!</definedName>
    <definedName name="UFPrn20040101162919" localSheetId="1">#REF!</definedName>
    <definedName name="UFPrn20040101170422" localSheetId="1">#REF!</definedName>
    <definedName name="UFPrn20040102110917" localSheetId="1">#REF!</definedName>
    <definedName name="UFPrn20040102152122" localSheetId="1">#REF!</definedName>
    <definedName name="UFPrn20040102195902" localSheetId="1">#REF!</definedName>
    <definedName name="UFPrn20040102200804" localSheetId="1">#REF!</definedName>
    <definedName name="UFPrn20040102201152" localSheetId="1">#REF!</definedName>
    <definedName name="UFPrn20040102201233" localSheetId="1">#REF!</definedName>
    <definedName name="UFPrn20040102201254" localSheetId="1">#REF!</definedName>
    <definedName name="UFPrn20040102201313" localSheetId="1">#REF!</definedName>
    <definedName name="UFPrn20040102201331" localSheetId="1">#REF!</definedName>
    <definedName name="UFPrn20040102201348" localSheetId="1">#REF!</definedName>
    <definedName name="UFPrn20040102201407" localSheetId="1">#REF!</definedName>
    <definedName name="UFPrn20040102201425" localSheetId="1">#REF!</definedName>
    <definedName name="UFPrn20040102201441" localSheetId="1">#REF!</definedName>
    <definedName name="UFPrn20040102201500" localSheetId="1">#REF!</definedName>
    <definedName name="UFPrn20040102202156" localSheetId="1">#REF!</definedName>
    <definedName name="UFPrn20040102202217" localSheetId="1">#REF!</definedName>
    <definedName name="UFPrn20040102202238" localSheetId="1">#REF!</definedName>
    <definedName name="UFPrn20040102202257" localSheetId="1">#REF!</definedName>
    <definedName name="UFPrn20040102202316" localSheetId="1">#REF!</definedName>
    <definedName name="UFPrn20040102202335" localSheetId="1">#REF!</definedName>
    <definedName name="UFPrn20040102202356" localSheetId="1">#REF!</definedName>
    <definedName name="UFPrn20040102202417" localSheetId="1">#REF!</definedName>
    <definedName name="UFPrn20040102202436" localSheetId="1">#REF!</definedName>
    <definedName name="UFPrn20040102202455" localSheetId="1">#REF!</definedName>
    <definedName name="UFPrn20040102202513" localSheetId="1">#REF!</definedName>
    <definedName name="UFPrn20040103090927" localSheetId="1">#REF!</definedName>
    <definedName name="UFPrn20040103093058" localSheetId="1">#REF!</definedName>
    <definedName name="UFPrn20040103095046" localSheetId="1">#REF!</definedName>
    <definedName name="UFPrn20040103100558" localSheetId="1">#REF!</definedName>
    <definedName name="UFPrn20040103102329" localSheetId="1">#REF!</definedName>
    <definedName name="UFPrn20040104085339" localSheetId="1">#REF!</definedName>
    <definedName name="UFPrn20040104085636" localSheetId="1">#REF!</definedName>
    <definedName name="UFPrn20040104160016" localSheetId="1">#REF!</definedName>
    <definedName name="UFPrn20040105091030" localSheetId="1">#REF!</definedName>
    <definedName name="UFPrn20040106150512" localSheetId="1">#REF!</definedName>
    <definedName name="UFPrn20040107171106" localSheetId="1">#REF!</definedName>
    <definedName name="UFPrn20040110151930" localSheetId="1">#REF!</definedName>
    <definedName name="UFPrn20040110152047" localSheetId="1">#REF!</definedName>
    <definedName name="UFPrn20040113105339" localSheetId="1">#REF!</definedName>
    <definedName name="UFPrn20040114173232" localSheetId="1">#REF!</definedName>
    <definedName name="UFPrn20040117222855" localSheetId="1">#REF!</definedName>
    <definedName name="UFPrn20040117223054" localSheetId="1">#REF!</definedName>
    <definedName name="UFPrn20040118090902" localSheetId="1">#REF!</definedName>
    <definedName name="UFPrn20040118091001" localSheetId="1">#REF!</definedName>
    <definedName name="UFPrn20040126122858" localSheetId="1">#REF!</definedName>
    <definedName name="UFPrn20040126123715" localSheetId="1">#REF!</definedName>
    <definedName name="UFPrn20040126133112" localSheetId="1">#REF!</definedName>
    <definedName name="UFPrn20040127102811" localSheetId="1">#REF!</definedName>
    <definedName name="UFPrn20040127103322" localSheetId="1">#REF!</definedName>
    <definedName name="UFPrn20040127103557" localSheetId="1">#REF!</definedName>
    <definedName name="UFPrn20040127104626" localSheetId="1">#REF!</definedName>
    <definedName name="UFPrn20040131200353" localSheetId="1">#REF!</definedName>
    <definedName name="UFPrn20040131203228" localSheetId="1">#REF!</definedName>
    <definedName name="UFPrn20040201082313" localSheetId="1">#REF!</definedName>
    <definedName name="UFPrn20040201082820" localSheetId="1">#REF!</definedName>
    <definedName name="UFPrn20040201082842" localSheetId="1">#REF!</definedName>
    <definedName name="UFPrn20040201082900" localSheetId="1">#REF!</definedName>
    <definedName name="UFPrn20040201082915" localSheetId="1">#REF!</definedName>
    <definedName name="UFPrn20040201082932" localSheetId="1">#REF!</definedName>
    <definedName name="UFPrn20040201082949" localSheetId="1">#REF!</definedName>
    <definedName name="UFPrn20040201083007" localSheetId="1">#REF!</definedName>
    <definedName name="UFPrn20040201083024" localSheetId="1">#REF!</definedName>
    <definedName name="UFPrn20040201083037" localSheetId="1">#REF!</definedName>
    <definedName name="UFPrn20040201083056" localSheetId="1">#REF!</definedName>
    <definedName name="UFPrn20040201083109" localSheetId="1">#REF!</definedName>
    <definedName name="UFPrn20040201083123" localSheetId="1">#REF!</definedName>
    <definedName name="UFPrn20040202095723" localSheetId="1">#REF!</definedName>
    <definedName name="UFPrn20040202100703" localSheetId="1">#REF!</definedName>
    <definedName name="UFPrn20040207170440" localSheetId="1">#REF!</definedName>
    <definedName name="UFPrn20040207170910" localSheetId="1">#REF!</definedName>
    <definedName name="UFPrn20040210164240" localSheetId="1">#REF!</definedName>
    <definedName name="UFPrn20040210164828" localSheetId="1">#REF!</definedName>
    <definedName name="UFPrn20040210165319" localSheetId="1">#REF!</definedName>
    <definedName name="UFPrn20040220173519" localSheetId="1">#REF!</definedName>
    <definedName name="UFPrn20040221082432" localSheetId="1">#REF!</definedName>
    <definedName name="UFPrn20040423121458" localSheetId="1">#REF!</definedName>
    <definedName name="UFPrn20040425153622" localSheetId="1">#REF!</definedName>
    <definedName name="UFPrn20040428183256" localSheetId="1">#REF!</definedName>
    <definedName name="UFPrn20040701104559" localSheetId="1">#REF!</definedName>
    <definedName name="UFPrn20040714104337" localSheetId="1">#REF!</definedName>
    <definedName name="UFPrn20040716204355" localSheetId="1">#REF!</definedName>
    <definedName name="UFPrn20040723141819" localSheetId="1">#REF!</definedName>
    <definedName name="UFPrn20040809092915" localSheetId="1">#REF!</definedName>
    <definedName name="UFPrn20040811201823" localSheetId="1">#REF!</definedName>
    <definedName name="UFPrn20040816093509" localSheetId="1">#REF!</definedName>
    <definedName name="UFPrn20040816093715" localSheetId="1">#REF!</definedName>
    <definedName name="UFPrn20041022152346" localSheetId="1">#REF!</definedName>
    <definedName name="UFPrn20041022152456" localSheetId="1">#REF!</definedName>
    <definedName name="UFPrn20041217091106" localSheetId="1">#REF!</definedName>
    <definedName name="UFPrn20050105172328" localSheetId="1">#REF!</definedName>
    <definedName name="UFPrn20050105201404" localSheetId="1">#REF!</definedName>
    <definedName name="UFPrn20050106102331" localSheetId="1">#REF!</definedName>
    <definedName name="UFPrn20050106102430" localSheetId="1">#REF!</definedName>
    <definedName name="UFPrn20050106165019" localSheetId="1">#REF!</definedName>
    <definedName name="UFPrn20050106165407" localSheetId="1">#REF!</definedName>
    <definedName name="UFPrn20050107082906" localSheetId="1">#REF!</definedName>
    <definedName name="UFPrn20050107160609" localSheetId="1">#REF!</definedName>
    <definedName name="UFPrn20050107164515" localSheetId="1">#REF!</definedName>
    <definedName name="UFPrn20050108094919" localSheetId="1">#REF!</definedName>
    <definedName name="UFPrn20050108100504" localSheetId="1">#REF!</definedName>
    <definedName name="UFPrn20050108100752" localSheetId="1">#REF!</definedName>
    <definedName name="UFPrn20050217103510" localSheetId="1">#REF!</definedName>
    <definedName name="UFPrn20050221153108" localSheetId="1">#REF!</definedName>
    <definedName name="UFPrn20050301215713" localSheetId="1">#REF!</definedName>
    <definedName name="UFPrn20050306165059" localSheetId="1">#REF!</definedName>
    <definedName name="UFPrn20060216194802" localSheetId="1">#REF!</definedName>
    <definedName name="UFPrn20070105174240" localSheetId="1">#REF!</definedName>
    <definedName name="UFPrn20070114200640" localSheetId="1">#REF!</definedName>
    <definedName name="UFPrn20070125202639" localSheetId="1">#REF!</definedName>
    <definedName name="UFPrn20070125202940" localSheetId="1">#REF!</definedName>
    <definedName name="UFPrn20070125204126" localSheetId="1">#REF!</definedName>
    <definedName name="UFPrn20070125204428" localSheetId="1">#REF!</definedName>
    <definedName name="Unit" localSheetId="1">#REF!</definedName>
    <definedName name="uut" localSheetId="1">#REF!</definedName>
    <definedName name="V" localSheetId="1">#REF!</definedName>
    <definedName name="W" localSheetId="1">#REF!</definedName>
    <definedName name="WilliamSheet" localSheetId="1">#REF!</definedName>
    <definedName name="Work_Program_By_Area_List" localSheetId="1">#REF!</definedName>
    <definedName name="wq" localSheetId="1">#REF!</definedName>
    <definedName name="WWWW222" localSheetId="1">#REF!</definedName>
    <definedName name="xcd" localSheetId="1">#REF!</definedName>
    <definedName name="XLRPARAMS_GCMC" localSheetId="1" hidden="1">[169]XLR_NoRangeSheet!$B$6</definedName>
    <definedName name="Y" localSheetId="1">#REF!</definedName>
    <definedName name="Z" localSheetId="1">#REF!</definedName>
    <definedName name="Z_3B4DD3B0_847F_4B57_93D1_810D4C8DE510_.wvu.PrintArea" localSheetId="1" hidden="1">#REF!</definedName>
    <definedName name="Z_3B4DD3B0_847F_4B57_93D1_810D4C8DE510_.wvu.PrintTitles" localSheetId="1" hidden="1">#REF!</definedName>
    <definedName name="Z_92BBA066_F4C6_41CC_BE6D_9F1BA5F6C04D_.wvu.PrintArea" localSheetId="1" hidden="1">#REF!</definedName>
    <definedName name="Z_92BBA066_F4C6_41CC_BE6D_9F1BA5F6C04D_.wvu.PrintTitles" localSheetId="1" hidden="1">#REF!</definedName>
    <definedName name="Z_9B18BCA6_6102_4285_8AC8_DAF29FB4CA54_.wvu.PrintArea" localSheetId="1" hidden="1">#REF!</definedName>
    <definedName name="Z_9B18BCA6_6102_4285_8AC8_DAF29FB4CA54_.wvu.PrintTitles" localSheetId="1" hidden="1">#REF!</definedName>
    <definedName name="zxd" localSheetId="1">#REF!</definedName>
    <definedName name="zy2003.dbf" localSheetId="1">#REF!</definedName>
    <definedName name="zz" localSheetId="1">#REF!</definedName>
    <definedName name="阿vas" localSheetId="1">_xleta.Evaluate+#REF!</definedName>
    <definedName name="啊" localSheetId="1">#REF!</definedName>
    <definedName name="板构件特征" localSheetId="1">#REF!</definedName>
    <definedName name="半成品" localSheetId="1">#REF!</definedName>
    <definedName name="包装物" localSheetId="1">#REF!</definedName>
    <definedName name="报价汇总" localSheetId="1">#REF!</definedName>
    <definedName name="本月数" localSheetId="1">#REF!</definedName>
    <definedName name="本月威尚交易" localSheetId="1">OFFSET(#REF!,0,MONTH(#REF!)-1)</definedName>
    <definedName name="本月威尚其他交易" localSheetId="1">OFFSET(#REF!,0,MONTH(#REF!)-1)</definedName>
    <definedName name="不清" localSheetId="1">#REF!</definedName>
    <definedName name="产成品" localSheetId="1">#REF!</definedName>
    <definedName name="超高4.6米1.8以内" localSheetId="1">#REF!</definedName>
    <definedName name="储士升" localSheetId="1">#REF!</definedName>
    <definedName name="德国" localSheetId="1">#REF!</definedName>
    <definedName name="地板厚度" localSheetId="1">#REF!</definedName>
    <definedName name="地坪厚度" localSheetId="1">#REF!</definedName>
    <definedName name="低耗品" localSheetId="1">#REF!</definedName>
    <definedName name="垫层单边突出宽" localSheetId="1">#REF!</definedName>
    <definedName name="垫层高度" localSheetId="1">#REF!</definedName>
    <definedName name="垫层厚" localSheetId="1">#REF!</definedName>
    <definedName name="垫层厚1" localSheetId="1">#REF!</definedName>
    <definedName name="垫层厚度" localSheetId="1">#REF!</definedName>
    <definedName name="垫层突出单边宽" localSheetId="1">#REF!</definedName>
    <definedName name="垫层突出单边宽度" localSheetId="1">#REF!</definedName>
    <definedName name="调后合计" localSheetId="1">#REF!</definedName>
    <definedName name="夺" localSheetId="1">#REF!</definedName>
    <definedName name="二1" localSheetId="1">#REF!</definedName>
    <definedName name="二层板构件特征" localSheetId="1">#REF!</definedName>
    <definedName name="发" localSheetId="1">#REF!</definedName>
    <definedName name="发出商品" localSheetId="1">#REF!</definedName>
    <definedName name="反对" localSheetId="1">#REF!</definedName>
    <definedName name="放坡系数1" localSheetId="1">#REF!</definedName>
    <definedName name="放坡系数2" localSheetId="1">#REF!</definedName>
    <definedName name="放坡系数A" localSheetId="1">#REF!</definedName>
    <definedName name="费用" localSheetId="1">#REF!</definedName>
    <definedName name="附加赛" localSheetId="1">#REF!</definedName>
    <definedName name="个" localSheetId="1">#REF!</definedName>
    <definedName name="个人往来余额表" localSheetId="1">#REF!</definedName>
    <definedName name="工程施工3" localSheetId="1">#REF!</definedName>
    <definedName name="工作面单边宽" localSheetId="1">#REF!</definedName>
    <definedName name="工作面单边宽度" localSheetId="1">#REF!</definedName>
    <definedName name="构件特征" localSheetId="1">#REF!</definedName>
    <definedName name="固定资产清单" localSheetId="1">#REF!</definedName>
    <definedName name="固定资产增减表" localSheetId="1">#REF!</definedName>
    <definedName name="固定资产折旧表" localSheetId="1">#REF!</definedName>
    <definedName name="固定资产折旧汇总表" localSheetId="1">#REF!</definedName>
    <definedName name="辊" localSheetId="1">#REF!</definedName>
    <definedName name="哈哈" localSheetId="1">#REF!</definedName>
    <definedName name="好" localSheetId="1">#REF!</definedName>
    <definedName name="呵呵" localSheetId="1">#REF!</definedName>
    <definedName name="合计" localSheetId="1">#REF!</definedName>
    <definedName name="和" localSheetId="1">#REF!</definedName>
    <definedName name="和就" localSheetId="1">#REF!</definedName>
    <definedName name="核算" localSheetId="1">#REF!</definedName>
    <definedName name="核算111" localSheetId="1">#REF!</definedName>
    <definedName name="核算项目余额表" localSheetId="1">#REF!</definedName>
    <definedName name="坏" localSheetId="1">#REF!</definedName>
    <definedName name="坏账" localSheetId="1">#REF!</definedName>
    <definedName name="黄撒啊" localSheetId="1">#REF!</definedName>
    <definedName name="汇率" localSheetId="1">#REF!</definedName>
    <definedName name="汇总表" localSheetId="1">#REF!</definedName>
    <definedName name="机器设备评估明细表" localSheetId="1">#REF!</definedName>
    <definedName name="计算ya" localSheetId="1">IF(ISERROR(ya),"",IF(#REF!="","",ROUND(ya,3)))</definedName>
    <definedName name="价格表" localSheetId="1" hidden="1">#REF!</definedName>
    <definedName name="金地格林" localSheetId="1">#REF!</definedName>
    <definedName name="睛" localSheetId="1">#REF!</definedName>
    <definedName name="酒店" localSheetId="1">#REF!</definedName>
    <definedName name="酒店1" localSheetId="1">#REF!</definedName>
    <definedName name="看来" localSheetId="1">#REF!</definedName>
    <definedName name="科目余额表" localSheetId="1">#REF!</definedName>
    <definedName name="科目余额表1" localSheetId="1">#REF!</definedName>
    <definedName name="可" localSheetId="1">#REF!</definedName>
    <definedName name="哭" localSheetId="1">#REF!</definedName>
    <definedName name="累计威尚购买" localSheetId="1">SUM(#REF!:OFFSET(#REF!,0,MONTH(#REF!)-1))</definedName>
    <definedName name="累计威尚其他" localSheetId="1">SUM(#REF!:OFFSET(#REF!,0,MONTH(#REF!)-1))</definedName>
    <definedName name="累计威尚销售" localSheetId="1">SUM(#REF!:OFFSET(#REF!,0,MONTH(#REF!)-1))</definedName>
    <definedName name="利息资本化" localSheetId="1">#REF!</definedName>
    <definedName name="梁构件特征" localSheetId="1">#REF!</definedName>
    <definedName name="梁砼" localSheetId="1">#REF!</definedName>
    <definedName name="路东环保" localSheetId="1">#REF!</definedName>
    <definedName name="铝材" localSheetId="1">#REF!</definedName>
    <definedName name="没" localSheetId="1">#REF!</definedName>
    <definedName name="门" localSheetId="1">#REF!</definedName>
    <definedName name="门窗" localSheetId="1">#REF!</definedName>
    <definedName name="门窗表" localSheetId="1">#REF!</definedName>
    <definedName name="明细分类账" localSheetId="1">#REF!</definedName>
    <definedName name="明细账" localSheetId="1">#REF!</definedName>
    <definedName name="模板1.8以内" localSheetId="1">#REF!</definedName>
    <definedName name="模板1.8以外" localSheetId="1">#REF!</definedName>
    <definedName name="木" localSheetId="1">#REF!</definedName>
    <definedName name="呢" localSheetId="1">#REF!</definedName>
    <definedName name="内部往来1" localSheetId="1">#REF!</definedName>
    <definedName name="你好" localSheetId="1">#REF!</definedName>
    <definedName name="年" localSheetId="1">#REF!</definedName>
    <definedName name="年初合计" localSheetId="1">#REF!</definedName>
    <definedName name="年末合计" localSheetId="1">#REF!</definedName>
    <definedName name="年末合计1" localSheetId="1">#REF!</definedName>
    <definedName name="年末合计3" localSheetId="1">#REF!</definedName>
    <definedName name="年末余额4" localSheetId="1">#REF!</definedName>
    <definedName name="年末余额5" localSheetId="1">#REF!</definedName>
    <definedName name="柠檬酸钙" localSheetId="1">#REF!</definedName>
    <definedName name="其他" localSheetId="1">#REF!</definedName>
    <definedName name="其他应收款" localSheetId="1">#REF!</definedName>
    <definedName name="去" localSheetId="1">#REF!</definedName>
    <definedName name="三层板构件特征" localSheetId="1">#REF!</definedName>
    <definedName name="三元复合肥" localSheetId="1">#REF!</definedName>
    <definedName name="生产列1" localSheetId="1">#REF!</definedName>
    <definedName name="生产列11" localSheetId="1">#REF!</definedName>
    <definedName name="生产列15" localSheetId="1">#REF!</definedName>
    <definedName name="生产列16" localSheetId="1">#REF!</definedName>
    <definedName name="生产列17" localSheetId="1">#REF!</definedName>
    <definedName name="生产列19" localSheetId="1">#REF!</definedName>
    <definedName name="生产列2" localSheetId="1">#REF!</definedName>
    <definedName name="生产列20" localSheetId="1">#REF!</definedName>
    <definedName name="生产列3" localSheetId="1">#REF!</definedName>
    <definedName name="生产列4" localSheetId="1">#REF!</definedName>
    <definedName name="生产列6" localSheetId="1">#REF!</definedName>
    <definedName name="生产列7" localSheetId="1">#REF!</definedName>
    <definedName name="生产列8" localSheetId="1">#REF!</definedName>
    <definedName name="生产列9" localSheetId="1">#REF!</definedName>
    <definedName name="生产期" localSheetId="1">#REF!</definedName>
    <definedName name="生产期1" localSheetId="1">#REF!</definedName>
    <definedName name="生产期11" localSheetId="1">#REF!</definedName>
    <definedName name="生产期15" localSheetId="1">#REF!</definedName>
    <definedName name="生产期16" localSheetId="1">#REF!</definedName>
    <definedName name="生产期17" localSheetId="1">#REF!</definedName>
    <definedName name="生产期19" localSheetId="1">#REF!</definedName>
    <definedName name="生产期2" localSheetId="1">#REF!</definedName>
    <definedName name="生产期20" localSheetId="1">#REF!</definedName>
    <definedName name="生产期3" localSheetId="1">#REF!</definedName>
    <definedName name="生产期4" localSheetId="1">#REF!</definedName>
    <definedName name="生产期5" localSheetId="1">'[174]资产负债表(本部原报)'!#REF!</definedName>
    <definedName name="生产期6" localSheetId="1">#REF!</definedName>
    <definedName name="生产期7" localSheetId="1">#REF!</definedName>
    <definedName name="生产期8" localSheetId="1">#REF!</definedName>
    <definedName name="生产期9" localSheetId="1">#REF!</definedName>
    <definedName name="是" localSheetId="1">#REF!</definedName>
    <definedName name="室内外高差" localSheetId="1">#REF!</definedName>
    <definedName name="数量" localSheetId="1">#REF!</definedName>
    <definedName name="数量金额明细账" localSheetId="1">#REF!</definedName>
    <definedName name="数量金额总账" localSheetId="1">#REF!</definedName>
    <definedName name="天河" localSheetId="1">#REF!</definedName>
    <definedName name="砼" localSheetId="1">#REF!</definedName>
    <definedName name="委托加工" localSheetId="1">#REF!</definedName>
    <definedName name="我" localSheetId="1">#REF!</definedName>
    <definedName name="物1" localSheetId="1">#REF!</definedName>
    <definedName name="项目总账" localSheetId="1">#REF!</definedName>
    <definedName name="新" localSheetId="1">#REF!</definedName>
    <definedName name="新增项材料费" localSheetId="1">#REF!</definedName>
    <definedName name="兴表" localSheetId="1">#REF!</definedName>
    <definedName name="一层板构件特征" localSheetId="1">#REF!</definedName>
    <definedName name="应收取" localSheetId="1">#REF!</definedName>
    <definedName name="应收账款" localSheetId="1">#REF!</definedName>
    <definedName name="应收账款贷方" localSheetId="1">#REF!</definedName>
    <definedName name="余额" localSheetId="1">#REF!</definedName>
    <definedName name="余额表" localSheetId="1">#REF!</definedName>
    <definedName name="与体" localSheetId="1">#REF!</definedName>
    <definedName name="预处理02年" localSheetId="1">#REF!</definedName>
    <definedName name="预付" localSheetId="1">#REF!</definedName>
    <definedName name="预付款" localSheetId="1">#REF!</definedName>
    <definedName name="预付款明细" localSheetId="1">#REF!</definedName>
    <definedName name="原材料" localSheetId="1">#REF!</definedName>
    <definedName name="再见" localSheetId="1">#REF!</definedName>
    <definedName name="在" localSheetId="1">#REF!</definedName>
    <definedName name="在建筑1" localSheetId="1">#REF!</definedName>
    <definedName name="在途材料" localSheetId="1">#REF!</definedName>
    <definedName name="长期借款" localSheetId="1">#REF!</definedName>
    <definedName name="制造费用明细表" localSheetId="1">#REF!</definedName>
    <definedName name="中" localSheetId="1">#REF!</definedName>
    <definedName name="周建国" localSheetId="1">#REF!</definedName>
    <definedName name="主要" localSheetId="1">#REF!</definedName>
    <definedName name="总分类账" localSheetId="1">#REF!</definedName>
    <definedName name="阻塞" localSheetId="1">#REF!</definedName>
    <definedName name="전" localSheetId="1">#REF!</definedName>
    <definedName name="주택사업본부" localSheetId="1">#REF!</definedName>
    <definedName name="철구사업본부" localSheetId="1">#REF!</definedName>
    <definedName name="_abc" localSheetId="8">_xleta.Evaluate+#REF!</definedName>
    <definedName name="abc" localSheetId="8">_xleta.Evaluate+#REF!</definedName>
    <definedName name="阿vas" localSheetId="8">_xleta.Evaluate+#REF!</definedName>
    <definedName name="计算ya" localSheetId="8">IF(ISERROR(ya),"",IF(#REF!="","",ROUND(ya,3)))</definedName>
    <definedName name="_abc" localSheetId="7">_xleta.Evaluate+#REF!</definedName>
    <definedName name="abc" localSheetId="7">_xleta.Evaluate+#REF!</definedName>
    <definedName name="_xlnm.Print_Area" localSheetId="7">措施费清单!$A$1:$H$45</definedName>
    <definedName name="阿vas" localSheetId="7">_xleta.Evaluate+#REF!</definedName>
    <definedName name="计算ya" localSheetId="7">IF(ISERROR(ya),"",IF(#REF!="","",ROUND(ya,3)))</definedName>
    <definedName name="_abc" localSheetId="9">_xleta.Evaluate+#REF!</definedName>
    <definedName name="abc" localSheetId="9">_xleta.Evaluate+#REF!</definedName>
    <definedName name="_xlnm.Print_Area" localSheetId="9">'土建(土方、桩基工程、溶洞工程)'!$A$1:$L$48</definedName>
    <definedName name="_xlnm.Print_Titles" localSheetId="9">'土建(土方、桩基工程、溶洞工程)'!$1:$2</definedName>
    <definedName name="阿vas" localSheetId="9">_xleta.Evaluate+#REF!</definedName>
    <definedName name="计算ya" localSheetId="9">IF(ISERROR(ya),"",IF(#REF!="","",ROUND(ya,3)))</definedName>
    <definedName name="_abc" localSheetId="10">_xleta.Evaluate+#REF!</definedName>
    <definedName name="abc" localSheetId="10">_xleta.Evaluate+#REF!</definedName>
    <definedName name="_xlnm.Print_Area" localSheetId="10">'土建(地下室)'!$A$1:$L$183</definedName>
    <definedName name="阿vas" localSheetId="10">_xleta.Evaluate+#REF!</definedName>
    <definedName name="计算ya" localSheetId="10">IF(ISERROR(ya),"",IF(#REF!="","",ROUND(ya,3)))</definedName>
    <definedName name="_abc" localSheetId="11">_xleta.Evaluate+#REF!</definedName>
    <definedName name="abc" localSheetId="11">_xleta.Evaluate+#REF!</definedName>
    <definedName name="_xlnm.Print_Area" localSheetId="11">'土建（高层及小高层）'!$A$1:$L$168</definedName>
    <definedName name="阿vas" localSheetId="11">_xleta.Evaluate+#REF!</definedName>
    <definedName name="计算ya" localSheetId="11">IF(ISERROR(ya),"",IF(#REF!="","",ROUND(ya,3)))</definedName>
    <definedName name="lp" localSheetId="11">B</definedName>
    <definedName name="_abc" localSheetId="18">_xleta.Evaluate+#REF!</definedName>
    <definedName name="abc" localSheetId="18">_xleta.Evaluate+#REF!</definedName>
    <definedName name="阿vas" localSheetId="18">_xleta.Evaluate+#REF!</definedName>
    <definedName name="计算ya" localSheetId="18">IF(ISERROR(ya),"",IF(#REF!="","",ROUND(ya,3)))</definedName>
    <definedName name="_abc" localSheetId="19">_xleta.Evaluate+#REF!</definedName>
    <definedName name="abc" localSheetId="19">_xleta.Evaluate+#REF!</definedName>
    <definedName name="_xlnm.Print_Area" localSheetId="19">'附表2 主要材料单价表'!$A$1:$I$551</definedName>
    <definedName name="阿vas" localSheetId="19">_xleta.Evaluate+#REF!</definedName>
    <definedName name="计算ya" localSheetId="19">IF(ISERROR(ya),"",IF(#REF!="","",ROUND(ya,3)))</definedName>
    <definedName name="_abc" localSheetId="20">_xleta.Evaluate+#REF!</definedName>
    <definedName name="abc" localSheetId="20">_xleta.Evaluate+#REF!</definedName>
    <definedName name="阿vas" localSheetId="20">_xleta.Evaluate+#REF!</definedName>
    <definedName name="计算ya" localSheetId="20">IF(ISERROR(ya),"",IF(#REF!="","",ROUND(ya,3)))</definedName>
    <definedName name="_abc" localSheetId="21">_xleta.Evaluate+#REF!</definedName>
    <definedName name="abc" localSheetId="21">_xleta.Evaluate+#REF!</definedName>
    <definedName name="阿vas" localSheetId="21">_xleta.Evaluate+#REF!</definedName>
    <definedName name="计算ya" localSheetId="21">IF(ISERROR(ya),"",IF(#REF!="","",ROUND(ya,3)))</definedName>
    <definedName name="_abc" localSheetId="22">_xleta.Evaluate+#REF!</definedName>
    <definedName name="abc" localSheetId="22">_xleta.Evaluate+#REF!</definedName>
    <definedName name="阿vas" localSheetId="22">_xleta.Evaluate+#REF!</definedName>
    <definedName name="计算ya" localSheetId="22">IF(ISERROR(ya),"",IF(#REF!="","",ROUND(ya,3)))</definedName>
    <definedName name="_abc" localSheetId="23">_xleta.Evaluate+#REF!</definedName>
    <definedName name="abc" localSheetId="23">_xleta.Evaluate+#REF!</definedName>
    <definedName name="阿vas" localSheetId="23">_xleta.Evaluate+#REF!</definedName>
    <definedName name="计算ya" localSheetId="23">IF(ISERROR(ya),"",IF(#REF!="","",ROUND(ya,3)))</definedName>
    <definedName name="\P" localSheetId="15">#REF!</definedName>
    <definedName name="_" localSheetId="15">#REF!</definedName>
    <definedName name="__??????" localSheetId="15">#REF!</definedName>
    <definedName name="___?" localSheetId="15">#REF!</definedName>
    <definedName name="_______" localSheetId="15">#REF!</definedName>
    <definedName name="_____________ys2" localSheetId="15">#REF!</definedName>
    <definedName name="____________W200" localSheetId="15">'[219]21'!$B$1:$B$802</definedName>
    <definedName name="____________x1" localSheetId="15">#REF!</definedName>
    <definedName name="____________ys2" localSheetId="15">#REF!</definedName>
    <definedName name="___________x1" localSheetId="15">#REF!</definedName>
    <definedName name="___________ys1" localSheetId="15">#REF!</definedName>
    <definedName name="___________ys2" localSheetId="15">#REF!</definedName>
    <definedName name="___________ys3" localSheetId="15">#REF!</definedName>
    <definedName name="__________W200" localSheetId="15">'[219]21'!$B$1:$B$802</definedName>
    <definedName name="__________x1" localSheetId="15">#REF!</definedName>
    <definedName name="__________ys1" localSheetId="15">#REF!</definedName>
    <definedName name="__________ys2" localSheetId="15">#REF!</definedName>
    <definedName name="__________ys3" localSheetId="15">#REF!</definedName>
    <definedName name="_________AC1" localSheetId="15">#REF!</definedName>
    <definedName name="_________D2" localSheetId="15">#REF!</definedName>
    <definedName name="_________W200" localSheetId="15">'[219]21'!$B$1:$B$802</definedName>
    <definedName name="_________x1" localSheetId="15">#REF!</definedName>
    <definedName name="_________ys1" localSheetId="15">#REF!</definedName>
    <definedName name="_________ys2" localSheetId="15">#REF!</definedName>
    <definedName name="_________ys3" localSheetId="15">#REF!</definedName>
    <definedName name="________AC1" localSheetId="15">#REF!</definedName>
    <definedName name="________D2" localSheetId="15">#REF!</definedName>
    <definedName name="________W200" localSheetId="15">'[219]21'!$B$1:$B$802</definedName>
    <definedName name="________x1" localSheetId="15">#REF!</definedName>
    <definedName name="________ys1" localSheetId="15">#REF!</definedName>
    <definedName name="________ys2" localSheetId="15">#REF!</definedName>
    <definedName name="________ys3" localSheetId="15">#REF!</definedName>
    <definedName name="_______AC1" localSheetId="15">#REF!</definedName>
    <definedName name="_______D2" localSheetId="15">#REF!</definedName>
    <definedName name="_______W200" localSheetId="15">'[219]21'!$B$1:$B$802</definedName>
    <definedName name="_______x1" localSheetId="15">#REF!</definedName>
    <definedName name="_______ys1" localSheetId="15">#REF!</definedName>
    <definedName name="_______ys2" localSheetId="15">#REF!</definedName>
    <definedName name="_______ys3" localSheetId="15">#REF!</definedName>
    <definedName name="______AC1" localSheetId="15">#REF!</definedName>
    <definedName name="______D2" localSheetId="15">#REF!</definedName>
    <definedName name="______W200" localSheetId="15">'[219]21'!$B$1:$B$802</definedName>
    <definedName name="______x1" localSheetId="15">#REF!</definedName>
    <definedName name="______ys1" localSheetId="15">#REF!</definedName>
    <definedName name="______ys2" localSheetId="15">#REF!</definedName>
    <definedName name="______ys3" localSheetId="15">#REF!</definedName>
    <definedName name="_____AC1" localSheetId="15">#REF!</definedName>
    <definedName name="_____D2" localSheetId="15">#REF!</definedName>
    <definedName name="_____W200" localSheetId="15">'[219]21'!$B$1:$B$802</definedName>
    <definedName name="_____x1" localSheetId="15">#REF!</definedName>
    <definedName name="_____ys1" localSheetId="15">#REF!</definedName>
    <definedName name="_____ys2" localSheetId="15">#REF!</definedName>
    <definedName name="_____ys3" localSheetId="15">#REF!</definedName>
    <definedName name="____AC1" localSheetId="15">#REF!</definedName>
    <definedName name="____D2" localSheetId="15">#REF!</definedName>
    <definedName name="____W200" localSheetId="15">'[219]21'!$B$1:$B$802</definedName>
    <definedName name="____x1" localSheetId="15">#REF!</definedName>
    <definedName name="____ys1" localSheetId="15">#REF!</definedName>
    <definedName name="____ys2" localSheetId="15">#REF!</definedName>
    <definedName name="____ys3" localSheetId="15">#REF!</definedName>
    <definedName name="___AC1" localSheetId="15">#REF!</definedName>
    <definedName name="___D2" localSheetId="15">#REF!</definedName>
    <definedName name="___W200" localSheetId="15">'[220]21'!$B$1:$B$802</definedName>
    <definedName name="___x1" localSheetId="15">#REF!</definedName>
    <definedName name="___ys1" localSheetId="15">#REF!</definedName>
    <definedName name="___ys2" localSheetId="15">#REF!</definedName>
    <definedName name="___ys3" localSheetId="15">#REF!</definedName>
    <definedName name="__AC1" localSheetId="15">#REF!</definedName>
    <definedName name="__D2" localSheetId="15">#REF!</definedName>
    <definedName name="__txt1" localSheetId="15">#REF!</definedName>
    <definedName name="__txt2" localSheetId="15">#REF!</definedName>
    <definedName name="__txt3" localSheetId="15">#REF!</definedName>
    <definedName name="__txt4" localSheetId="15">#REF!</definedName>
    <definedName name="__W200" localSheetId="15">'[220]21'!$B$1:$B$802</definedName>
    <definedName name="__x1" localSheetId="15">#REF!</definedName>
    <definedName name="__ys1" localSheetId="15">#REF!</definedName>
    <definedName name="__ys2" localSheetId="15">#REF!</definedName>
    <definedName name="__ys3" localSheetId="15">#REF!</definedName>
    <definedName name="_0" localSheetId="15">#REF!</definedName>
    <definedName name="_0.438_2_0.02_0.026_0.025_2__2__1.35_0.025_2" localSheetId="15">#REF!</definedName>
    <definedName name="_002年置业物管帐.dbf" localSheetId="15">#REF!</definedName>
    <definedName name="_003" localSheetId="15">#REF!</definedName>
    <definedName name="_02002" localSheetId="15">#REF!</definedName>
    <definedName name="_02003" localSheetId="15">#REF!</definedName>
    <definedName name="_1.0_1.3_24" localSheetId="15">#REF!</definedName>
    <definedName name="_1.5不锈钢板" localSheetId="15">#REF!</definedName>
    <definedName name="_1.8_1.8_0.2" localSheetId="15">#REF!</definedName>
    <definedName name="_115.8_42.5_13.2_13.5_11.9_15.8" localSheetId="15">#REF!</definedName>
    <definedName name="_16.025_8.297_18.65__10.5" localSheetId="15">#REF!</definedName>
    <definedName name="_166_8" localSheetId="15">#REF!</definedName>
    <definedName name="_1694.35_17_3" localSheetId="15">#REF!</definedName>
    <definedName name="_1D2_" localSheetId="15">#REF!</definedName>
    <definedName name="_1W200_" localSheetId="15">'[220]21'!$B$1:$B$802</definedName>
    <definedName name="_2" localSheetId="15">#REF!</definedName>
    <definedName name="_2_2_0.1" localSheetId="15">#REF!</definedName>
    <definedName name="_20_5" localSheetId="15">#REF!</definedName>
    <definedName name="_2003" localSheetId="15">#REF!</definedName>
    <definedName name="_2x1_" localSheetId="15">#REF!</definedName>
    <definedName name="_3" localSheetId="15">#REF!</definedName>
    <definedName name="_3x1_" localSheetId="15">#REF!</definedName>
    <definedName name="_4" localSheetId="15">#REF!</definedName>
    <definedName name="_4.6米1.8内" localSheetId="15">#REF!</definedName>
    <definedName name="_4.6米1.8外" localSheetId="15">#REF!</definedName>
    <definedName name="_5" localSheetId="15">#REF!</definedName>
    <definedName name="_5.6米1.8内" localSheetId="15">#REF!</definedName>
    <definedName name="_5.6米1.8外" localSheetId="15">#REF!</definedName>
    <definedName name="_5_4_0.3_4" localSheetId="15">#REF!</definedName>
    <definedName name="_6" localSheetId="15">#REF!</definedName>
    <definedName name="_6MM钢化" localSheetId="15">#REF!</definedName>
    <definedName name="_7" localSheetId="15">#REF!</definedName>
    <definedName name="_8" localSheetId="15">#REF!</definedName>
    <definedName name="_8_1.52_8夹胶" localSheetId="15">#REF!</definedName>
    <definedName name="_8MM钢化" localSheetId="15">#REF!</definedName>
    <definedName name="_9" localSheetId="15">#REF!</definedName>
    <definedName name="_A11" localSheetId="15">#REF!</definedName>
    <definedName name="_abc" localSheetId="15">_xleta.Evaluate+#REF!</definedName>
    <definedName name="_AC1" localSheetId="15">#REF!</definedName>
    <definedName name="_BTG1" localSheetId="15">#REF!</definedName>
    <definedName name="_BTG2" localSheetId="15">#REF!</definedName>
    <definedName name="_D2" localSheetId="15">#REF!</definedName>
    <definedName name="_Fill" localSheetId="15" hidden="1">[221]eqpmad2!#REF!</definedName>
    <definedName name="_h1" localSheetId="15">#REF!</definedName>
    <definedName name="_h2" localSheetId="15">#REF!</definedName>
    <definedName name="_h3" localSheetId="15">#REF!</definedName>
    <definedName name="_h4" localSheetId="15">#REF!</definedName>
    <definedName name="_Jia100" localSheetId="15">#REF!</definedName>
    <definedName name="_Key1" localSheetId="15" hidden="1">#REF!</definedName>
    <definedName name="_M0924" localSheetId="15">#REF!</definedName>
    <definedName name="_m2" localSheetId="15">#REF!</definedName>
    <definedName name="_Sort" localSheetId="15" hidden="1">#REF!</definedName>
    <definedName name="_txt1" localSheetId="15">#REF!</definedName>
    <definedName name="_txt2" localSheetId="15">#REF!</definedName>
    <definedName name="_txt3" localSheetId="15">#REF!</definedName>
    <definedName name="_txt4" localSheetId="15">#REF!</definedName>
    <definedName name="_U2002" localSheetId="15">#REF!</definedName>
    <definedName name="_W200" localSheetId="15">'[220]21'!$B$1:$B$802</definedName>
    <definedName name="_x1" localSheetId="15">#REF!</definedName>
    <definedName name="_ys1" localSheetId="15">#REF!</definedName>
    <definedName name="_ys2" localSheetId="15">#REF!</definedName>
    <definedName name="_ys3" localSheetId="15">#REF!</definedName>
    <definedName name="a" localSheetId="15">#REF!</definedName>
    <definedName name="AA" localSheetId="15">#REF!</definedName>
    <definedName name="AAA" localSheetId="15">#REF!+#REF!+0.1</definedName>
    <definedName name="AAAA" localSheetId="15">#REF!+#REF!+0.1</definedName>
    <definedName name="aaaaaaaaaaaaaa" localSheetId="15">#REF!</definedName>
    <definedName name="ab" localSheetId="15">#REF!</definedName>
    <definedName name="abc" localSheetId="15">_xleta.Evaluate+#REF!</definedName>
    <definedName name="ac" localSheetId="15">#REF!</definedName>
    <definedName name="ADD" localSheetId="15">#REF!</definedName>
    <definedName name="adjustment" localSheetId="15">#REF!</definedName>
    <definedName name="adv" localSheetId="15">#REF!</definedName>
    <definedName name="ae" localSheetId="15">'[220]21'!$B$1:$B$802</definedName>
    <definedName name="after_tax" localSheetId="15">#REF!</definedName>
    <definedName name="alpa" localSheetId="15">#REF!</definedName>
    <definedName name="apa" localSheetId="15">#REF!</definedName>
    <definedName name="aqa" localSheetId="15">#REF!</definedName>
    <definedName name="aqs" localSheetId="15">#REF!</definedName>
    <definedName name="aqsa" localSheetId="15">#REF!</definedName>
    <definedName name="arg" localSheetId="15">#REF!</definedName>
    <definedName name="asd" localSheetId="15">#REF!</definedName>
    <definedName name="ave" localSheetId="15">#REF!</definedName>
    <definedName name="AwardCount0" localSheetId="15">#REF!</definedName>
    <definedName name="AwardCount1" localSheetId="15">#REF!</definedName>
    <definedName name="AwardCount2" localSheetId="15">#REF!</definedName>
    <definedName name="AwardCount3" localSheetId="15">#REF!</definedName>
    <definedName name="AwardCount4" localSheetId="15">#REF!</definedName>
    <definedName name="AwardCount5" localSheetId="15">#REF!</definedName>
    <definedName name="azx" localSheetId="15">#REF!</definedName>
    <definedName name="B" localSheetId="15">#REF!</definedName>
    <definedName name="B10G" localSheetId="15">#REF!</definedName>
    <definedName name="B10G镀膜" localSheetId="15">#REF!</definedName>
    <definedName name="B12G" localSheetId="15">#REF!</definedName>
    <definedName name="B12G镀膜" localSheetId="15">#REF!</definedName>
    <definedName name="B1G" localSheetId="15">#REF!</definedName>
    <definedName name="B2G" localSheetId="15">#REF!</definedName>
    <definedName name="B3G" localSheetId="15">#REF!</definedName>
    <definedName name="B6G" localSheetId="15">#REF!</definedName>
    <definedName name="B6G镀膜" localSheetId="15">#REF!</definedName>
    <definedName name="B8G" localSheetId="15">#REF!</definedName>
    <definedName name="B8G镀膜" localSheetId="15">#REF!</definedName>
    <definedName name="BASE" localSheetId="15">#REF!</definedName>
    <definedName name="BASE_Summary" localSheetId="15">#REF!</definedName>
    <definedName name="BASE_Summary1" localSheetId="15">#REF!</definedName>
    <definedName name="BASE_Summary2" localSheetId="15">#REF!</definedName>
    <definedName name="BASE2" localSheetId="15">#REF!</definedName>
    <definedName name="BB" localSheetId="15">#REF!</definedName>
    <definedName name="BBBBBBBBBBBBB" localSheetId="15">#REF!</definedName>
    <definedName name="before_tax" localSheetId="15">#REF!</definedName>
    <definedName name="bg" localSheetId="15">EVALUATE(#REF!)</definedName>
    <definedName name="billname1" localSheetId="15">#REF!</definedName>
    <definedName name="billname2" localSheetId="15">#REF!</definedName>
    <definedName name="billname3" localSheetId="15">#REF!</definedName>
    <definedName name="BIN" localSheetId="15">#REF!</definedName>
    <definedName name="blankline" localSheetId="15">#REF!</definedName>
    <definedName name="br" localSheetId="15">#REF!</definedName>
    <definedName name="BTG" localSheetId="15">#REF!</definedName>
    <definedName name="cabl" localSheetId="15">#REF!</definedName>
    <definedName name="call" localSheetId="15">#REF!</definedName>
    <definedName name="cap" localSheetId="15">#REF!</definedName>
    <definedName name="Caption" localSheetId="15">#REF!</definedName>
    <definedName name="cc" localSheetId="15">#REF!</definedName>
    <definedName name="CGFS3" localSheetId="15">#REF!</definedName>
    <definedName name="CGFS33" localSheetId="15">#REF!</definedName>
    <definedName name="CGFS4" localSheetId="15">#REF!</definedName>
    <definedName name="CGFS44" localSheetId="15">#REF!</definedName>
    <definedName name="CGFS55" localSheetId="15">#REF!</definedName>
    <definedName name="CGFS6" localSheetId="15">#REF!</definedName>
    <definedName name="CGFS66" localSheetId="15">#REF!</definedName>
    <definedName name="CGFS7" localSheetId="15">#REF!</definedName>
    <definedName name="ch" localSheetId="15">#REF!</definedName>
    <definedName name="channel" localSheetId="15">#REF!</definedName>
    <definedName name="circle" localSheetId="15">#REF!</definedName>
    <definedName name="cl" localSheetId="15">#REF!</definedName>
    <definedName name="cloa" localSheetId="15">#REF!</definedName>
    <definedName name="clob" localSheetId="15">#REF!</definedName>
    <definedName name="Code" localSheetId="15">#REF!</definedName>
    <definedName name="cola" localSheetId="15">#REF!</definedName>
    <definedName name="colb" localSheetId="15">#REF!</definedName>
    <definedName name="coll" localSheetId="15">#REF!</definedName>
    <definedName name="concrete" localSheetId="15">#REF!</definedName>
    <definedName name="Continue" localSheetId="15">#REF!</definedName>
    <definedName name="CountPerSelect" localSheetId="15">#REF!</definedName>
    <definedName name="cpa" localSheetId="15">#REF!</definedName>
    <definedName name="cpp" localSheetId="15">#REF!</definedName>
    <definedName name="cppp" localSheetId="15">#REF!</definedName>
    <definedName name="cpq" localSheetId="15">#REF!</definedName>
    <definedName name="_xlnm.Criteria" localSheetId="15">#REF!</definedName>
    <definedName name="current_asset" localSheetId="15">#REF!</definedName>
    <definedName name="C苛" localSheetId="15">#REF!</definedName>
    <definedName name="d" localSheetId="15">#REF!</definedName>
    <definedName name="D0" localSheetId="15">#REF!</definedName>
    <definedName name="D00" localSheetId="15">#REF!</definedName>
    <definedName name="D000" localSheetId="15">#REF!</definedName>
    <definedName name="D1计名称" localSheetId="15">#REF!</definedName>
    <definedName name="D1计数量" localSheetId="15">#REF!</definedName>
    <definedName name="da" localSheetId="15">#REF!</definedName>
    <definedName name="data" localSheetId="15">#REF!</definedName>
    <definedName name="db" localSheetId="15">#REF!</definedName>
    <definedName name="dc" localSheetId="15">#REF!</definedName>
    <definedName name="DD" localSheetId="15">#REF!</definedName>
    <definedName name="Ddd" localSheetId="15">#REF!</definedName>
    <definedName name="de" localSheetId="15">#REF!</definedName>
    <definedName name="df" localSheetId="15">#REF!</definedName>
    <definedName name="dfg" localSheetId="15">#REF!</definedName>
    <definedName name="dfs" localSheetId="15">#REF!</definedName>
    <definedName name="di" localSheetId="15">#REF!</definedName>
    <definedName name="Dia" localSheetId="15">#REF!</definedName>
    <definedName name="DIXI" localSheetId="15">#REF!</definedName>
    <definedName name="dj" localSheetId="15">#REF!</definedName>
    <definedName name="djsfjkadfkslaf" localSheetId="15">#REF!</definedName>
    <definedName name="dk" localSheetId="15">#REF!</definedName>
    <definedName name="dl" localSheetId="15">#REF!</definedName>
    <definedName name="dm" localSheetId="15">#REF!</definedName>
    <definedName name="dn" localSheetId="15">#REF!</definedName>
    <definedName name="do" localSheetId="15">#REF!</definedName>
    <definedName name="Documents_array" localSheetId="15">#REF!</definedName>
    <definedName name="dp" localSheetId="15">#REF!</definedName>
    <definedName name="dq" localSheetId="15">#REF!</definedName>
    <definedName name="dqjk" localSheetId="15">#REF!</definedName>
    <definedName name="dqjk2" localSheetId="15">#REF!</definedName>
    <definedName name="dr" localSheetId="15">#REF!</definedName>
    <definedName name="Dr_sch" localSheetId="15">#REF!</definedName>
    <definedName name="ds" localSheetId="15">#REF!</definedName>
    <definedName name="DS_KEYS" localSheetId="15">#REF!</definedName>
    <definedName name="DSFFDSFD" localSheetId="15">#REF!</definedName>
    <definedName name="dt" localSheetId="15">#REF!</definedName>
    <definedName name="du" localSheetId="15">#REF!</definedName>
    <definedName name="dv" localSheetId="15">#REF!</definedName>
    <definedName name="dvc" localSheetId="15">#REF!</definedName>
    <definedName name="dw" localSheetId="15">#REF!</definedName>
    <definedName name="dwe" localSheetId="15">#REF!</definedName>
    <definedName name="dy" localSheetId="15">#REF!</definedName>
    <definedName name="dz" localSheetId="15">#REF!</definedName>
    <definedName name="EE" localSheetId="15">#REF!</definedName>
    <definedName name="Excel_BuiltIn__FilterDatabase_6" localSheetId="15">#REF!</definedName>
    <definedName name="_xlnm.Extract" localSheetId="15">#REF!</definedName>
    <definedName name="f" localSheetId="15">#REF!</definedName>
    <definedName name="F3F100" localSheetId="15">#REF!</definedName>
    <definedName name="F6室外楼梯预制构件钢筋φ10内" localSheetId="15">#REF!</definedName>
    <definedName name="F7室外楼梯预制构件钢筋φ10内" localSheetId="15">#REF!</definedName>
    <definedName name="F8室外楼梯预制构件钢筋φ10内" localSheetId="15">#REF!</definedName>
    <definedName name="F9室外楼梯预制构件钢筋φ10内" localSheetId="15">#REF!</definedName>
    <definedName name="fadfadsfadf" localSheetId="15" hidden="1">#REF!</definedName>
    <definedName name="fdgsfddfds" localSheetId="15">#REF!</definedName>
    <definedName name="FF" localSheetId="15">#REF!</definedName>
    <definedName name="ffd" localSheetId="15">#REF!</definedName>
    <definedName name="Fixed_assests" localSheetId="15">#REF!</definedName>
    <definedName name="fl" localSheetId="15">#REF!</definedName>
    <definedName name="FlrNo" localSheetId="15">#REF!</definedName>
    <definedName name="G" localSheetId="15">#REF!</definedName>
    <definedName name="gg" localSheetId="15">#REF!</definedName>
    <definedName name="gggggggggggggg" localSheetId="15">#REF!</definedName>
    <definedName name="Grd" localSheetId="15">#REF!</definedName>
    <definedName name="gz" localSheetId="15">#REF!</definedName>
    <definedName name="H0" localSheetId="15">#REF!</definedName>
    <definedName name="HAI" localSheetId="15">#REF!</definedName>
    <definedName name="head" localSheetId="15">#REF!</definedName>
    <definedName name="HH" localSheetId="15">#REF!</definedName>
    <definedName name="hkhkhkj" localSheetId="15">#REF!</definedName>
    <definedName name="H低" localSheetId="15">#REF!</definedName>
    <definedName name="H高" localSheetId="15">#REF!</definedName>
    <definedName name="Item" localSheetId="15">#REF!</definedName>
    <definedName name="J" localSheetId="15">#REF!</definedName>
    <definedName name="K" localSheetId="15">#REF!</definedName>
    <definedName name="kdktg" localSheetId="15">#REF!</definedName>
    <definedName name="Key" localSheetId="15">#REF!</definedName>
    <definedName name="KEYS" localSheetId="15">#REF!</definedName>
    <definedName name="KgSum" localSheetId="15">#REF!</definedName>
    <definedName name="KK" localSheetId="15">#REF!</definedName>
    <definedName name="KMDM" localSheetId="15">#REF!</definedName>
    <definedName name="L" localSheetId="15">#REF!</definedName>
    <definedName name="lap" localSheetId="15">#REF!</definedName>
    <definedName name="LIXI" localSheetId="15">#REF!</definedName>
    <definedName name="LL" localSheetId="15">#REF!</definedName>
    <definedName name="LnSl" localSheetId="15">#REF!</definedName>
    <definedName name="Long_term_investment" localSheetId="15">#REF!</definedName>
    <definedName name="lp" localSheetId="15">安装工程!B</definedName>
    <definedName name="Lsum" localSheetId="15">#REF!</definedName>
    <definedName name="LTRU" localSheetId="15">#REF!</definedName>
    <definedName name="mu" localSheetId="15">#REF!</definedName>
    <definedName name="Name" localSheetId="15">#REF!</definedName>
    <definedName name="NAMES" localSheetId="15">#REF!</definedName>
    <definedName name="NEC_KEYS" localSheetId="15">#REF!</definedName>
    <definedName name="OMI" localSheetId="15">#REF!</definedName>
    <definedName name="OO" localSheetId="15">EVALUATE(#REF!)</definedName>
    <definedName name="Other_assets" localSheetId="15">#REF!</definedName>
    <definedName name="owners_equity" localSheetId="15">#REF!</definedName>
    <definedName name="P" localSheetId="15">#REF!</definedName>
    <definedName name="page1" localSheetId="15">#REF!</definedName>
    <definedName name="page10" localSheetId="15">#REF!</definedName>
    <definedName name="page100" localSheetId="15">#REF!</definedName>
    <definedName name="page101" localSheetId="15">#REF!</definedName>
    <definedName name="page102" localSheetId="15">#REF!</definedName>
    <definedName name="page103" localSheetId="15">#REF!</definedName>
    <definedName name="page104" localSheetId="15">#REF!</definedName>
    <definedName name="page105" localSheetId="15">#REF!</definedName>
    <definedName name="page106" localSheetId="15">#REF!</definedName>
    <definedName name="page11" localSheetId="15">#REF!</definedName>
    <definedName name="page12" localSheetId="15">#REF!</definedName>
    <definedName name="page13" localSheetId="15">#REF!</definedName>
    <definedName name="page14" localSheetId="15">#REF!</definedName>
    <definedName name="page15" localSheetId="15">#REF!</definedName>
    <definedName name="page16" localSheetId="15">#REF!</definedName>
    <definedName name="page1601" localSheetId="15">#REF!</definedName>
    <definedName name="page1602" localSheetId="15">#REF!</definedName>
    <definedName name="page1603" localSheetId="15">#REF!</definedName>
    <definedName name="page1604" localSheetId="15">#REF!</definedName>
    <definedName name="page1605" localSheetId="15">#REF!</definedName>
    <definedName name="page1606" localSheetId="15">#REF!</definedName>
    <definedName name="page1607" localSheetId="15">#REF!</definedName>
    <definedName name="page1608" localSheetId="15">#REF!</definedName>
    <definedName name="page1609" localSheetId="15">#REF!</definedName>
    <definedName name="page1610" localSheetId="15">#REF!</definedName>
    <definedName name="page1611" localSheetId="15">#REF!</definedName>
    <definedName name="page1612" localSheetId="15">#REF!</definedName>
    <definedName name="page1613" localSheetId="15">#REF!</definedName>
    <definedName name="page1614" localSheetId="15">#REF!</definedName>
    <definedName name="page1615" localSheetId="15">#REF!</definedName>
    <definedName name="page1616" localSheetId="15">#REF!</definedName>
    <definedName name="page1617" localSheetId="15">#REF!</definedName>
    <definedName name="page1618" localSheetId="15">#REF!</definedName>
    <definedName name="page1619" localSheetId="15">#REF!</definedName>
    <definedName name="page1620" localSheetId="15">#REF!</definedName>
    <definedName name="page1621" localSheetId="15">#REF!</definedName>
    <definedName name="page1622" localSheetId="15">#REF!</definedName>
    <definedName name="page1623" localSheetId="15">#REF!</definedName>
    <definedName name="page1624" localSheetId="15">#REF!</definedName>
    <definedName name="page1625" localSheetId="15">#REF!</definedName>
    <definedName name="page1626" localSheetId="15">#REF!</definedName>
    <definedName name="page1627" localSheetId="15">#REF!</definedName>
    <definedName name="page1628" localSheetId="15">#REF!</definedName>
    <definedName name="page1629" localSheetId="15">#REF!</definedName>
    <definedName name="page1630" localSheetId="15">#REF!</definedName>
    <definedName name="page1631" localSheetId="15">#REF!</definedName>
    <definedName name="page1632" localSheetId="15">#REF!</definedName>
    <definedName name="page1633" localSheetId="15">#REF!</definedName>
    <definedName name="page1634" localSheetId="15">#REF!</definedName>
    <definedName name="page1635" localSheetId="15">#REF!</definedName>
    <definedName name="page1636" localSheetId="15">#REF!</definedName>
    <definedName name="page1637" localSheetId="15">#REF!</definedName>
    <definedName name="page1638" localSheetId="15">#REF!</definedName>
    <definedName name="page17" localSheetId="15">#REF!</definedName>
    <definedName name="page18" localSheetId="15">#REF!</definedName>
    <definedName name="page19" localSheetId="15">#REF!</definedName>
    <definedName name="page2" localSheetId="15">#REF!</definedName>
    <definedName name="page20" localSheetId="15">#REF!</definedName>
    <definedName name="page21" localSheetId="15">#REF!</definedName>
    <definedName name="page22" localSheetId="15">#REF!</definedName>
    <definedName name="page23" localSheetId="15">#REF!</definedName>
    <definedName name="page24" localSheetId="15">#REF!</definedName>
    <definedName name="page25" localSheetId="15">#REF!</definedName>
    <definedName name="page26" localSheetId="15">#REF!</definedName>
    <definedName name="page27" localSheetId="15">#REF!</definedName>
    <definedName name="page28" localSheetId="15">#REF!</definedName>
    <definedName name="page29" localSheetId="15">#REF!</definedName>
    <definedName name="page3" localSheetId="15">#REF!</definedName>
    <definedName name="page30" localSheetId="15">#REF!</definedName>
    <definedName name="page31" localSheetId="15">#REF!</definedName>
    <definedName name="page32" localSheetId="15">#REF!</definedName>
    <definedName name="page33" localSheetId="15">#REF!</definedName>
    <definedName name="page34" localSheetId="15">#REF!</definedName>
    <definedName name="page35" localSheetId="15">#REF!</definedName>
    <definedName name="page36" localSheetId="15">#REF!</definedName>
    <definedName name="page37" localSheetId="15">#REF!</definedName>
    <definedName name="page38" localSheetId="15">#REF!</definedName>
    <definedName name="page39" localSheetId="15">#REF!</definedName>
    <definedName name="page4" localSheetId="15">#REF!</definedName>
    <definedName name="page40" localSheetId="15">#REF!</definedName>
    <definedName name="page41" localSheetId="15">#REF!</definedName>
    <definedName name="page42" localSheetId="15">#REF!</definedName>
    <definedName name="page43" localSheetId="15">#REF!</definedName>
    <definedName name="page44" localSheetId="15">#REF!</definedName>
    <definedName name="PAGE4444444" localSheetId="15">#REF!</definedName>
    <definedName name="page45" localSheetId="15">#REF!</definedName>
    <definedName name="page46" localSheetId="15">#REF!</definedName>
    <definedName name="page47" localSheetId="15">#REF!</definedName>
    <definedName name="page48" localSheetId="15">#REF!</definedName>
    <definedName name="page49" localSheetId="15">#REF!</definedName>
    <definedName name="page5" localSheetId="15">#REF!</definedName>
    <definedName name="page50" localSheetId="15">#REF!</definedName>
    <definedName name="page51" localSheetId="15">#REF!</definedName>
    <definedName name="page52" localSheetId="15">#REF!</definedName>
    <definedName name="page53" localSheetId="15">#REF!</definedName>
    <definedName name="page54" localSheetId="15">#REF!</definedName>
    <definedName name="page55" localSheetId="15">#REF!</definedName>
    <definedName name="page56" localSheetId="15">#REF!</definedName>
    <definedName name="page57" localSheetId="15">#REF!</definedName>
    <definedName name="page58" localSheetId="15">#REF!</definedName>
    <definedName name="page59" localSheetId="15">#REF!</definedName>
    <definedName name="page6" localSheetId="15">#REF!</definedName>
    <definedName name="page60" localSheetId="15">#REF!</definedName>
    <definedName name="page61" localSheetId="15">#REF!</definedName>
    <definedName name="page62" localSheetId="15">#REF!</definedName>
    <definedName name="page63" localSheetId="15">#REF!</definedName>
    <definedName name="page64" localSheetId="15">#REF!</definedName>
    <definedName name="page65" localSheetId="15">#REF!</definedName>
    <definedName name="page66" localSheetId="15">#REF!</definedName>
    <definedName name="page67" localSheetId="15">#REF!</definedName>
    <definedName name="page68" localSheetId="15">#REF!</definedName>
    <definedName name="page69" localSheetId="15">#REF!</definedName>
    <definedName name="page7" localSheetId="15">#REF!</definedName>
    <definedName name="page70" localSheetId="15">#REF!</definedName>
    <definedName name="page71" localSheetId="15">#REF!</definedName>
    <definedName name="page72" localSheetId="15">#REF!</definedName>
    <definedName name="page73" localSheetId="15">#REF!</definedName>
    <definedName name="page74" localSheetId="15">#REF!</definedName>
    <definedName name="page75" localSheetId="15">#REF!</definedName>
    <definedName name="page76" localSheetId="15">#REF!</definedName>
    <definedName name="page77" localSheetId="15">#REF!</definedName>
    <definedName name="page78" localSheetId="15">#REF!</definedName>
    <definedName name="page79" localSheetId="15">#REF!</definedName>
    <definedName name="page8" localSheetId="15">#REF!</definedName>
    <definedName name="page80" localSheetId="15">#REF!</definedName>
    <definedName name="PAGE8000000000000" localSheetId="15">#REF!</definedName>
    <definedName name="page81" localSheetId="15">#REF!</definedName>
    <definedName name="page82" localSheetId="15">#REF!</definedName>
    <definedName name="page83" localSheetId="15">#REF!</definedName>
    <definedName name="page84" localSheetId="15">#REF!</definedName>
    <definedName name="page85" localSheetId="15">#REF!</definedName>
    <definedName name="page86" localSheetId="15">#REF!</definedName>
    <definedName name="page87" localSheetId="15">#REF!</definedName>
    <definedName name="page88" localSheetId="15">#REF!</definedName>
    <definedName name="page89" localSheetId="15">#REF!</definedName>
    <definedName name="page9" localSheetId="15">#REF!</definedName>
    <definedName name="page90" localSheetId="15">#REF!</definedName>
    <definedName name="page91" localSheetId="15">#REF!</definedName>
    <definedName name="page92" localSheetId="15">#REF!</definedName>
    <definedName name="page93" localSheetId="15">#REF!</definedName>
    <definedName name="page94" localSheetId="15">#REF!</definedName>
    <definedName name="page95" localSheetId="15">#REF!</definedName>
    <definedName name="page96" localSheetId="15">#REF!</definedName>
    <definedName name="page97" localSheetId="15">#REF!</definedName>
    <definedName name="page98" localSheetId="15">#REF!</definedName>
    <definedName name="page99" localSheetId="15">#REF!</definedName>
    <definedName name="PRINT" localSheetId="15">#REF!</definedName>
    <definedName name="_xlnm.Print_Area" localSheetId="15">安装工程!$A$1:$U$530</definedName>
    <definedName name="print_tiltes" localSheetId="15">#REF!</definedName>
    <definedName name="Print_Titles_MI" localSheetId="15">#REF!</definedName>
    <definedName name="printarea1" localSheetId="15">#REF!</definedName>
    <definedName name="printarea2" localSheetId="15">#REF!</definedName>
    <definedName name="printAreaa" localSheetId="15" hidden="1">#REF!</definedName>
    <definedName name="ProcString" localSheetId="15">#REF!</definedName>
    <definedName name="PROJECT_Description" localSheetId="15">#REF!</definedName>
    <definedName name="PROJECT_Description1" localSheetId="15">#REF!</definedName>
    <definedName name="PROJECT_Description2" localSheetId="15">#REF!</definedName>
    <definedName name="pyint_TItIes" localSheetId="15">#REF!</definedName>
    <definedName name="q" localSheetId="15">#REF!</definedName>
    <definedName name="qq" localSheetId="15">#REF!</definedName>
    <definedName name="qqq" localSheetId="15">#REF!</definedName>
    <definedName name="Quantity" localSheetId="15">#REF!</definedName>
    <definedName name="reg" localSheetId="15">#REF!</definedName>
    <definedName name="Scheme" localSheetId="15">#REF!</definedName>
    <definedName name="sdsad" localSheetId="15">#REF!</definedName>
    <definedName name="sedf" localSheetId="15">#REF!</definedName>
    <definedName name="SelectMethod" localSheetId="15">#REF!</definedName>
    <definedName name="SelectOrder" localSheetId="15">#REF!</definedName>
    <definedName name="series01" localSheetId="15">#REF!</definedName>
    <definedName name="series02" localSheetId="15">#REF!</definedName>
    <definedName name="series03" localSheetId="15">#REF!</definedName>
    <definedName name="series04" localSheetId="15">#REF!</definedName>
    <definedName name="series05" localSheetId="15">#REF!</definedName>
    <definedName name="series06" localSheetId="15">#REF!</definedName>
    <definedName name="series07" localSheetId="15">#REF!</definedName>
    <definedName name="series08" localSheetId="15">#REF!</definedName>
    <definedName name="series09" localSheetId="15">#REF!</definedName>
    <definedName name="series10" localSheetId="15">#REF!</definedName>
    <definedName name="series18" localSheetId="15">#REF!</definedName>
    <definedName name="SH" localSheetId="15">#REF!</definedName>
    <definedName name="SH0" localSheetId="15">#REF!</definedName>
    <definedName name="Sheet1" localSheetId="15">#REF!</definedName>
    <definedName name="Short_term_liability" localSheetId="15">#REF!</definedName>
    <definedName name="SLn" localSheetId="15">#REF!</definedName>
    <definedName name="sppp" localSheetId="15">#REF!</definedName>
    <definedName name="S柱头" localSheetId="15">#REF!</definedName>
    <definedName name="t" localSheetId="15">#REF!</definedName>
    <definedName name="TARLPI" localSheetId="15">#REF!</definedName>
    <definedName name="TARSPP" localSheetId="15">#REF!</definedName>
    <definedName name="TARSS1" localSheetId="15">#REF!</definedName>
    <definedName name="TBL_KEYS" localSheetId="15">#REF!</definedName>
    <definedName name="TBL_KEYS2" localSheetId="15">#REF!</definedName>
    <definedName name="Tf" localSheetId="15">#REF!</definedName>
    <definedName name="title1" localSheetId="15">#REF!</definedName>
    <definedName name="title2" localSheetId="15">#REF!</definedName>
    <definedName name="title2opt1" localSheetId="15">#REF!</definedName>
    <definedName name="title2opt2" localSheetId="15">#REF!</definedName>
    <definedName name="title3" localSheetId="15">#REF!</definedName>
    <definedName name="Total" localSheetId="15">#REF!</definedName>
    <definedName name="TotalAwardCount" localSheetId="15">#REF!</definedName>
    <definedName name="TRANS" localSheetId="15">#REF!</definedName>
    <definedName name="TRANS1" localSheetId="15">#REF!</definedName>
    <definedName name="traspp" localSheetId="15">#REF!</definedName>
    <definedName name="U" localSheetId="15">#REF!</definedName>
    <definedName name="UFPrn03年往来" localSheetId="15">#REF!</definedName>
    <definedName name="UFPrn20011013195712" localSheetId="15">#REF!</definedName>
    <definedName name="UFPrn20021001145340" localSheetId="15">#REF!</definedName>
    <definedName name="UFPrn20021008135609" localSheetId="15">#REF!</definedName>
    <definedName name="UFPrn20021010140525" localSheetId="15">#REF!</definedName>
    <definedName name="UFPrn20021011140840" localSheetId="15">#REF!</definedName>
    <definedName name="UFPrn20021011141039" localSheetId="15">#REF!</definedName>
    <definedName name="UFPrn20021215091236" localSheetId="15">#REF!</definedName>
    <definedName name="UFPrn2002年赖氨酸" localSheetId="15">#REF!</definedName>
    <definedName name="UFPrn2002年往来" localSheetId="15">#REF!</definedName>
    <definedName name="UFPrn20030" localSheetId="15">#REF!</definedName>
    <definedName name="UFPrn20030104093913" localSheetId="15">#REF!</definedName>
    <definedName name="UFPrn20030125134155" localSheetId="15">#REF!</definedName>
    <definedName name="UFPrn200301获" localSheetId="15">#REF!</definedName>
    <definedName name="UFPrn20030201102412" localSheetId="15">#REF!</definedName>
    <definedName name="UFPrn20030204085029" localSheetId="15">#REF!</definedName>
    <definedName name="UFPrn20030204085059" localSheetId="15">#REF!</definedName>
    <definedName name="UFPrn20030204085245" localSheetId="15">#REF!</definedName>
    <definedName name="UFPrn20030306114007" localSheetId="15">#REF!</definedName>
    <definedName name="UFPrn20030310133923" localSheetId="15">#REF!</definedName>
    <definedName name="UFPrn20030312154036" localSheetId="15">#REF!</definedName>
    <definedName name="UFPrn20030315105012" localSheetId="15">#REF!</definedName>
    <definedName name="UFPrn20030319143204" localSheetId="15">#REF!</definedName>
    <definedName name="UFPrn20030319143428" localSheetId="15">#REF!</definedName>
    <definedName name="UFPrn20030319143503" localSheetId="15">#REF!</definedName>
    <definedName name="UFPrn20030324180402" localSheetId="15">#REF!</definedName>
    <definedName name="UFPrn20030401160246" localSheetId="15">#REF!</definedName>
    <definedName name="UFPrn20030401160903" localSheetId="15">#REF!</definedName>
    <definedName name="UFPrn20030402162209" localSheetId="15">#REF!</definedName>
    <definedName name="UFPrn20030402162254" localSheetId="15">#REF!</definedName>
    <definedName name="UFPrn20030402162349" localSheetId="15">#REF!</definedName>
    <definedName name="UFPrn20030402162804" localSheetId="15">#REF!</definedName>
    <definedName name="UFPrn20030402200515" localSheetId="15">#REF!</definedName>
    <definedName name="UFPrn20030402202547" localSheetId="15">#REF!</definedName>
    <definedName name="UFPrn20030410133109" localSheetId="15">#REF!</definedName>
    <definedName name="UFPrn20030411080701" localSheetId="15">#REF!</definedName>
    <definedName name="UFPrn20030411080725" localSheetId="15">#REF!</definedName>
    <definedName name="UFPrn20030411082806" localSheetId="15">#REF!</definedName>
    <definedName name="UFPrn20030411082845" localSheetId="15">#REF!</definedName>
    <definedName name="UFPrn20030411083444" localSheetId="15">#REF!</definedName>
    <definedName name="UFPrn20030414124907" localSheetId="15">#REF!</definedName>
    <definedName name="UFPrn20030515123420" localSheetId="15">#REF!</definedName>
    <definedName name="UFPrn20030515143600" localSheetId="15">#REF!</definedName>
    <definedName name="UFPrn20030515143859" localSheetId="15">#REF!</definedName>
    <definedName name="UFPrn20030515144630" localSheetId="15">#REF!</definedName>
    <definedName name="UFPrn20030515144957" localSheetId="15">#REF!</definedName>
    <definedName name="UFPrn20030515145857" localSheetId="15">#REF!</definedName>
    <definedName name="UFPrn20030515150030" localSheetId="15">#REF!</definedName>
    <definedName name="UFPrn20030516092236" localSheetId="15">#REF!</definedName>
    <definedName name="UFPrn20030525130626" localSheetId="15">#REF!</definedName>
    <definedName name="UFPrn20030527100204" localSheetId="15">#REF!</definedName>
    <definedName name="UFPrn20030601113109" localSheetId="15">#REF!</definedName>
    <definedName name="UFPrn20030601113454" localSheetId="15">#REF!</definedName>
    <definedName name="UFPrn20030604110335" localSheetId="15">#REF!</definedName>
    <definedName name="UFPrn20030612213411" localSheetId="15">#REF!</definedName>
    <definedName name="UFPrn20030612213426" localSheetId="15">#REF!</definedName>
    <definedName name="UFPrn20030616163620" localSheetId="15">#REF!</definedName>
    <definedName name="UFPrn20030616163735" localSheetId="15">#REF!</definedName>
    <definedName name="UFPrn20030704170908" localSheetId="15">#REF!</definedName>
    <definedName name="UFPrn20030806092017" localSheetId="15">#REF!</definedName>
    <definedName name="UFPrn20030806104048" localSheetId="15">#REF!</definedName>
    <definedName name="UFPrn20030807094635" localSheetId="15">#REF!</definedName>
    <definedName name="UFPrn20030807094823" localSheetId="15">#REF!</definedName>
    <definedName name="UFPrn20030807095652" localSheetId="15">#REF!</definedName>
    <definedName name="UFPrn20030810103438" localSheetId="15">#REF!</definedName>
    <definedName name="UFPrn20030930160002" localSheetId="15">#REF!</definedName>
    <definedName name="UFPrn20031027192538" localSheetId="15">#REF!</definedName>
    <definedName name="UFPrn20031209151321" localSheetId="15">#REF!</definedName>
    <definedName name="UFPrn20031216172532" localSheetId="15">#REF!</definedName>
    <definedName name="UFPrn20031219102749" localSheetId="15">#REF!</definedName>
    <definedName name="UFPrn20031219102931" localSheetId="15">#REF!</definedName>
    <definedName name="UFPrn20031219153724" localSheetId="15">#REF!</definedName>
    <definedName name="UFPrn20031231143241" localSheetId="15">#REF!</definedName>
    <definedName name="UFPrn20031231144908" localSheetId="15">#REF!</definedName>
    <definedName name="UFPrn20031231181712" localSheetId="15">#REF!</definedName>
    <definedName name="UFPrn20031231194816" localSheetId="15">#REF!</definedName>
    <definedName name="UFPrn20031231201733" localSheetId="15">#REF!</definedName>
    <definedName name="UFPrn20031231201827" localSheetId="15">#REF!</definedName>
    <definedName name="UFPrn20031231202833" localSheetId="15">#REF!</definedName>
    <definedName name="UFPrn20031231203341" localSheetId="15">#REF!</definedName>
    <definedName name="UFPrn20031231203430" localSheetId="15">#REF!</definedName>
    <definedName name="UFPrn20031231203522" localSheetId="15">#REF!</definedName>
    <definedName name="UFPrn20031231204614" localSheetId="15">#REF!</definedName>
    <definedName name="UFPrn20031231204700" localSheetId="15">#REF!</definedName>
    <definedName name="UFPrn20031231204719" localSheetId="15">#REF!</definedName>
    <definedName name="UFPrn20031231204735" localSheetId="15">#REF!</definedName>
    <definedName name="UFPrn20031231204748" localSheetId="15">#REF!</definedName>
    <definedName name="UFPrn20031231204802" localSheetId="15">#REF!</definedName>
    <definedName name="UFPrn20031231204816" localSheetId="15">#REF!</definedName>
    <definedName name="UFPrn20031231204829" localSheetId="15">#REF!</definedName>
    <definedName name="UFPrn20031231204843" localSheetId="15">#REF!</definedName>
    <definedName name="UFPrn20031231204856" localSheetId="15">#REF!</definedName>
    <definedName name="UFPrn20031231204915" localSheetId="15">#REF!</definedName>
    <definedName name="UFPrn2003年赖氨酸" localSheetId="15">#REF!</definedName>
    <definedName name="UFPrn2003年预处理" localSheetId="15">#REF!</definedName>
    <definedName name="UFPrn20040101100143" localSheetId="15">#REF!</definedName>
    <definedName name="UFPrn20040101110745" localSheetId="15">#REF!</definedName>
    <definedName name="UFPrn20040101162919" localSheetId="15">#REF!</definedName>
    <definedName name="UFPrn20040101170422" localSheetId="15">#REF!</definedName>
    <definedName name="UFPrn20040102110917" localSheetId="15">#REF!</definedName>
    <definedName name="UFPrn20040102152122" localSheetId="15">#REF!</definedName>
    <definedName name="UFPrn20040102195902" localSheetId="15">#REF!</definedName>
    <definedName name="UFPrn20040102200804" localSheetId="15">#REF!</definedName>
    <definedName name="UFPrn20040102201152" localSheetId="15">#REF!</definedName>
    <definedName name="UFPrn20040102201233" localSheetId="15">#REF!</definedName>
    <definedName name="UFPrn20040102201254" localSheetId="15">#REF!</definedName>
    <definedName name="UFPrn20040102201313" localSheetId="15">#REF!</definedName>
    <definedName name="UFPrn20040102201331" localSheetId="15">#REF!</definedName>
    <definedName name="UFPrn20040102201348" localSheetId="15">#REF!</definedName>
    <definedName name="UFPrn20040102201407" localSheetId="15">#REF!</definedName>
    <definedName name="UFPrn20040102201425" localSheetId="15">#REF!</definedName>
    <definedName name="UFPrn20040102201441" localSheetId="15">#REF!</definedName>
    <definedName name="UFPrn20040102201500" localSheetId="15">#REF!</definedName>
    <definedName name="UFPrn20040102202156" localSheetId="15">#REF!</definedName>
    <definedName name="UFPrn20040102202217" localSheetId="15">#REF!</definedName>
    <definedName name="UFPrn20040102202238" localSheetId="15">#REF!</definedName>
    <definedName name="UFPrn20040102202257" localSheetId="15">#REF!</definedName>
    <definedName name="UFPrn20040102202316" localSheetId="15">#REF!</definedName>
    <definedName name="UFPrn20040102202335" localSheetId="15">#REF!</definedName>
    <definedName name="UFPrn20040102202356" localSheetId="15">#REF!</definedName>
    <definedName name="UFPrn20040102202417" localSheetId="15">#REF!</definedName>
    <definedName name="UFPrn20040102202436" localSheetId="15">#REF!</definedName>
    <definedName name="UFPrn20040102202455" localSheetId="15">#REF!</definedName>
    <definedName name="UFPrn20040102202513" localSheetId="15">#REF!</definedName>
    <definedName name="UFPrn20040103090927" localSheetId="15">#REF!</definedName>
    <definedName name="UFPrn20040103093058" localSheetId="15">#REF!</definedName>
    <definedName name="UFPrn20040103095046" localSheetId="15">#REF!</definedName>
    <definedName name="UFPrn20040103100558" localSheetId="15">#REF!</definedName>
    <definedName name="UFPrn20040103102329" localSheetId="15">#REF!</definedName>
    <definedName name="UFPrn20040104085339" localSheetId="15">#REF!</definedName>
    <definedName name="UFPrn20040104085636" localSheetId="15">#REF!</definedName>
    <definedName name="UFPrn20040104160016" localSheetId="15">#REF!</definedName>
    <definedName name="UFPrn20040105091030" localSheetId="15">#REF!</definedName>
    <definedName name="UFPrn20040106150512" localSheetId="15">#REF!</definedName>
    <definedName name="UFPrn20040107171106" localSheetId="15">#REF!</definedName>
    <definedName name="UFPrn20040110151930" localSheetId="15">#REF!</definedName>
    <definedName name="UFPrn20040110152047" localSheetId="15">#REF!</definedName>
    <definedName name="UFPrn20040113105339" localSheetId="15">#REF!</definedName>
    <definedName name="UFPrn20040114173232" localSheetId="15">#REF!</definedName>
    <definedName name="UFPrn20040117222855" localSheetId="15">#REF!</definedName>
    <definedName name="UFPrn20040117223054" localSheetId="15">#REF!</definedName>
    <definedName name="UFPrn20040118090902" localSheetId="15">#REF!</definedName>
    <definedName name="UFPrn20040118091001" localSheetId="15">#REF!</definedName>
    <definedName name="UFPrn20040126122858" localSheetId="15">#REF!</definedName>
    <definedName name="UFPrn20040126123715" localSheetId="15">#REF!</definedName>
    <definedName name="UFPrn20040126133112" localSheetId="15">#REF!</definedName>
    <definedName name="UFPrn20040127102811" localSheetId="15">#REF!</definedName>
    <definedName name="UFPrn20040127103322" localSheetId="15">#REF!</definedName>
    <definedName name="UFPrn20040127103557" localSheetId="15">#REF!</definedName>
    <definedName name="UFPrn20040127104626" localSheetId="15">#REF!</definedName>
    <definedName name="UFPrn20040131200353" localSheetId="15">#REF!</definedName>
    <definedName name="UFPrn20040131203228" localSheetId="15">#REF!</definedName>
    <definedName name="UFPrn20040201082313" localSheetId="15">#REF!</definedName>
    <definedName name="UFPrn20040201082820" localSheetId="15">#REF!</definedName>
    <definedName name="UFPrn20040201082842" localSheetId="15">#REF!</definedName>
    <definedName name="UFPrn20040201082900" localSheetId="15">#REF!</definedName>
    <definedName name="UFPrn20040201082915" localSheetId="15">#REF!</definedName>
    <definedName name="UFPrn20040201082932" localSheetId="15">#REF!</definedName>
    <definedName name="UFPrn20040201082949" localSheetId="15">#REF!</definedName>
    <definedName name="UFPrn20040201083007" localSheetId="15">#REF!</definedName>
    <definedName name="UFPrn20040201083024" localSheetId="15">#REF!</definedName>
    <definedName name="UFPrn20040201083037" localSheetId="15">#REF!</definedName>
    <definedName name="UFPrn20040201083056" localSheetId="15">#REF!</definedName>
    <definedName name="UFPrn20040201083109" localSheetId="15">#REF!</definedName>
    <definedName name="UFPrn20040201083123" localSheetId="15">#REF!</definedName>
    <definedName name="UFPrn20040202095723" localSheetId="15">#REF!</definedName>
    <definedName name="UFPrn20040202100703" localSheetId="15">#REF!</definedName>
    <definedName name="UFPrn20040207170440" localSheetId="15">#REF!</definedName>
    <definedName name="UFPrn20040207170910" localSheetId="15">#REF!</definedName>
    <definedName name="UFPrn20040210164240" localSheetId="15">#REF!</definedName>
    <definedName name="UFPrn20040210164828" localSheetId="15">#REF!</definedName>
    <definedName name="UFPrn20040210165319" localSheetId="15">#REF!</definedName>
    <definedName name="UFPrn20040220173519" localSheetId="15">#REF!</definedName>
    <definedName name="UFPrn20040221082432" localSheetId="15">#REF!</definedName>
    <definedName name="UFPrn20040423121458" localSheetId="15">#REF!</definedName>
    <definedName name="UFPrn20040425153622" localSheetId="15">#REF!</definedName>
    <definedName name="UFPrn20040428183256" localSheetId="15">#REF!</definedName>
    <definedName name="UFPrn20040701104559" localSheetId="15">#REF!</definedName>
    <definedName name="UFPrn20040714104337" localSheetId="15">#REF!</definedName>
    <definedName name="UFPrn20040716204355" localSheetId="15">#REF!</definedName>
    <definedName name="UFPrn20040723141819" localSheetId="15">#REF!</definedName>
    <definedName name="UFPrn20040809092915" localSheetId="15">#REF!</definedName>
    <definedName name="UFPrn20040811201823" localSheetId="15">#REF!</definedName>
    <definedName name="UFPrn20040816093509" localSheetId="15">#REF!</definedName>
    <definedName name="UFPrn20040816093715" localSheetId="15">#REF!</definedName>
    <definedName name="UFPrn20041022152346" localSheetId="15">#REF!</definedName>
    <definedName name="UFPrn20041022152456" localSheetId="15">#REF!</definedName>
    <definedName name="UFPrn20041217091106" localSheetId="15">#REF!</definedName>
    <definedName name="UFPrn20050105172328" localSheetId="15">#REF!</definedName>
    <definedName name="UFPrn20050105201404" localSheetId="15">#REF!</definedName>
    <definedName name="UFPrn20050106102331" localSheetId="15">#REF!</definedName>
    <definedName name="UFPrn20050106102430" localSheetId="15">#REF!</definedName>
    <definedName name="UFPrn20050106165019" localSheetId="15">#REF!</definedName>
    <definedName name="UFPrn20050106165407" localSheetId="15">#REF!</definedName>
    <definedName name="UFPrn20050107082906" localSheetId="15">#REF!</definedName>
    <definedName name="UFPrn20050107160609" localSheetId="15">#REF!</definedName>
    <definedName name="UFPrn20050107164515" localSheetId="15">#REF!</definedName>
    <definedName name="UFPrn20050108094919" localSheetId="15">#REF!</definedName>
    <definedName name="UFPrn20050108100504" localSheetId="15">#REF!</definedName>
    <definedName name="UFPrn20050108100752" localSheetId="15">#REF!</definedName>
    <definedName name="UFPrn20050217103510" localSheetId="15">#REF!</definedName>
    <definedName name="UFPrn20050221153108" localSheetId="15">#REF!</definedName>
    <definedName name="UFPrn20050301215713" localSheetId="15">#REF!</definedName>
    <definedName name="UFPrn20050306165059" localSheetId="15">#REF!</definedName>
    <definedName name="UFPrn20060216194802" localSheetId="15">#REF!</definedName>
    <definedName name="UFPrn20070105174240" localSheetId="15">#REF!</definedName>
    <definedName name="UFPrn20070114200640" localSheetId="15">#REF!</definedName>
    <definedName name="UFPrn20070125202639" localSheetId="15">#REF!</definedName>
    <definedName name="UFPrn20070125202940" localSheetId="15">#REF!</definedName>
    <definedName name="UFPrn20070125204126" localSheetId="15">#REF!</definedName>
    <definedName name="UFPrn20070125204428" localSheetId="15">#REF!</definedName>
    <definedName name="Unit" localSheetId="15">#REF!</definedName>
    <definedName name="uut" localSheetId="15">#REF!</definedName>
    <definedName name="V" localSheetId="15">#REF!</definedName>
    <definedName name="VMO" localSheetId="15">#REF!</definedName>
    <definedName name="vrv" localSheetId="15">#REF!</definedName>
    <definedName name="vw" localSheetId="15">#REF!</definedName>
    <definedName name="W" localSheetId="15">#REF!</definedName>
    <definedName name="wg" localSheetId="15">#REF!</definedName>
    <definedName name="wggew" localSheetId="15">#REF!</definedName>
    <definedName name="WilliamSheet" localSheetId="15">#REF!</definedName>
    <definedName name="Work_Program_By_Area_List" localSheetId="15">#REF!</definedName>
    <definedName name="WORLPI" localSheetId="15">#REF!</definedName>
    <definedName name="WORSPP" localSheetId="15">#REF!</definedName>
    <definedName name="wq" localSheetId="15">#REF!</definedName>
    <definedName name="WQEQWEQ" localSheetId="15">#REF!</definedName>
    <definedName name="ww" localSheetId="15">#REF!</definedName>
    <definedName name="WWWW222" localSheetId="15">#REF!</definedName>
    <definedName name="X1_3栋水电预埋００_Sheet1_List" localSheetId="15">#REF!</definedName>
    <definedName name="xcd" localSheetId="15">#REF!</definedName>
    <definedName name="xvs" localSheetId="15">#REF!</definedName>
    <definedName name="Y" localSheetId="15">#REF!</definedName>
    <definedName name="Z" localSheetId="15">#REF!</definedName>
    <definedName name="Z_3B4DD3B0_847F_4B57_93D1_810D4C8DE510_.wvu.PrintArea" localSheetId="15" hidden="1">#REF!</definedName>
    <definedName name="Z_3B4DD3B0_847F_4B57_93D1_810D4C8DE510_.wvu.PrintTitles" localSheetId="15" hidden="1">#REF!</definedName>
    <definedName name="Z_92BBA066_F4C6_41CC_BE6D_9F1BA5F6C04D_.wvu.PrintArea" localSheetId="15" hidden="1">#REF!</definedName>
    <definedName name="Z_92BBA066_F4C6_41CC_BE6D_9F1BA5F6C04D_.wvu.PrintTitles" localSheetId="15" hidden="1">#REF!</definedName>
    <definedName name="Z_9B18BCA6_6102_4285_8AC8_DAF29FB4CA54_.wvu.PrintArea" localSheetId="15" hidden="1">#REF!</definedName>
    <definedName name="Z_9B18BCA6_6102_4285_8AC8_DAF29FB4CA54_.wvu.PrintTitles" localSheetId="15" hidden="1">#REF!</definedName>
    <definedName name="zxd" localSheetId="15">#REF!</definedName>
    <definedName name="zy2003.dbf" localSheetId="15">#REF!</definedName>
    <definedName name="zz" localSheetId="15">#REF!</definedName>
    <definedName name="阿vas" localSheetId="15">_xleta.Evaluate+#REF!</definedName>
    <definedName name="啊啊" localSheetId="15">#REF!</definedName>
    <definedName name="埃特板" localSheetId="15">#REF!</definedName>
    <definedName name="埃特板人工" localSheetId="15">#REF!</definedName>
    <definedName name="安" localSheetId="15">#REF!</definedName>
    <definedName name="安装费" localSheetId="15">#REF!</definedName>
    <definedName name="板构件特征" localSheetId="15">#REF!</definedName>
    <definedName name="板厚" localSheetId="15">#REF!</definedName>
    <definedName name="半成品" localSheetId="15">#REF!</definedName>
    <definedName name="包料不包工" localSheetId="15">#REF!</definedName>
    <definedName name="包装物" localSheetId="15">#REF!</definedName>
    <definedName name="包装运输费" localSheetId="15">#REF!</definedName>
    <definedName name="保修期" localSheetId="15">#REF!</definedName>
    <definedName name="报价汇总" localSheetId="15">#REF!</definedName>
    <definedName name="贝砂金" localSheetId="15">#REF!</definedName>
    <definedName name="备注" localSheetId="15">#REF!</definedName>
    <definedName name="本月数" localSheetId="15">#REF!</definedName>
    <definedName name="本月威尚交易" localSheetId="15">OFFSET(#REF!,0,MONTH(#REF!)-1)</definedName>
    <definedName name="本月威尚其他交易" localSheetId="15">OFFSET(#REF!,0,MONTH(#REF!)-1)</definedName>
    <definedName name="比例" localSheetId="15">#REF!</definedName>
    <definedName name="标高" localSheetId="15">#REF!</definedName>
    <definedName name="表面处理" localSheetId="15">#REF!</definedName>
    <definedName name="不清" localSheetId="15">#REF!</definedName>
    <definedName name="层数" localSheetId="15">#REF!</definedName>
    <definedName name="产" localSheetId="15">#REF!</definedName>
    <definedName name="产成品" localSheetId="15">#REF!</definedName>
    <definedName name="产品成本分摊表" localSheetId="15">#REF!</definedName>
    <definedName name="超高4.6米1.8以内" localSheetId="15">#REF!</definedName>
    <definedName name="成本调整明细表" localSheetId="15">#REF!</definedName>
    <definedName name="成品保护费" localSheetId="15">#REF!</definedName>
    <definedName name="承台" localSheetId="15">#REF!</definedName>
    <definedName name="承台编号" localSheetId="15">#REF!</definedName>
    <definedName name="承台高" localSheetId="15">#REF!</definedName>
    <definedName name="承台含桩长" localSheetId="15">#REF!</definedName>
    <definedName name="承台含桩长度" localSheetId="15">#REF!</definedName>
    <definedName name="储士升" localSheetId="15">#REF!</definedName>
    <definedName name="窗护栏" localSheetId="15">#REF!</definedName>
    <definedName name="窗帘盒人工" localSheetId="15">#REF!</definedName>
    <definedName name="窗台石人工" localSheetId="15">#REF!</definedName>
    <definedName name="窗用五金配件" localSheetId="15">#REF!</definedName>
    <definedName name="瓷砖踢脚线人工" localSheetId="15">#REF!</definedName>
    <definedName name="大堂花灯" localSheetId="15">#REF!</definedName>
    <definedName name="大堂射灯" localSheetId="15">#REF!</definedName>
    <definedName name="大堂筒灯" localSheetId="15">#REF!</definedName>
    <definedName name="待发生成本预测" localSheetId="15">#REF!</definedName>
    <definedName name="单边工作面宽" localSheetId="15">#REF!</definedName>
    <definedName name="单边突出工作面宽" localSheetId="15">#REF!</definedName>
    <definedName name="单价" localSheetId="15">#REF!</definedName>
    <definedName name="单位" localSheetId="15">#REF!</definedName>
    <definedName name="挡水石人工" localSheetId="15">#REF!</definedName>
    <definedName name="德国" localSheetId="15">#REF!</definedName>
    <definedName name="地板厚度" localSheetId="15">#REF!</definedName>
    <definedName name="地弹门用五金配件" localSheetId="15">#REF!</definedName>
    <definedName name="地面石材人工" localSheetId="15">#REF!</definedName>
    <definedName name="地坪标高" localSheetId="15">#REF!</definedName>
    <definedName name="地坪厚度" localSheetId="15">#REF!</definedName>
    <definedName name="的" localSheetId="15">#REF!</definedName>
    <definedName name="的的的" localSheetId="15">#REF!</definedName>
    <definedName name="灯带T4" localSheetId="15">#REF!</definedName>
    <definedName name="低耗品" localSheetId="15">#REF!</definedName>
    <definedName name="电梯厅墙地砖人工" localSheetId="15">#REF!</definedName>
    <definedName name="电梯厅油漆人工" localSheetId="15">#REF!</definedName>
    <definedName name="店舗DF_KEYS" localSheetId="15">#REF!</definedName>
    <definedName name="垫" localSheetId="15">#REF!</definedName>
    <definedName name="垫层" localSheetId="15">#REF!</definedName>
    <definedName name="垫层单边宽" localSheetId="15">#REF!</definedName>
    <definedName name="垫层单边突出的宽度" localSheetId="15">#REF!</definedName>
    <definedName name="垫层单边突出宽" localSheetId="15">#REF!</definedName>
    <definedName name="垫层的厚度" localSheetId="15">#REF!</definedName>
    <definedName name="垫层高度" localSheetId="15">#REF!</definedName>
    <definedName name="垫层厚" localSheetId="15">#REF!</definedName>
    <definedName name="垫层厚1" localSheetId="15">#REF!</definedName>
    <definedName name="垫层厚度" localSheetId="15">#REF!</definedName>
    <definedName name="垫层砼" localSheetId="15">#REF!</definedName>
    <definedName name="垫层突出单边宽" localSheetId="15">#REF!</definedName>
    <definedName name="垫层突出单边宽度" localSheetId="15">#REF!</definedName>
    <definedName name="调后合计" localSheetId="15">#REF!</definedName>
    <definedName name="镀锌钢材" localSheetId="15">#REF!</definedName>
    <definedName name="夺" localSheetId="15">#REF!</definedName>
    <definedName name="二1" localSheetId="15">#REF!</definedName>
    <definedName name="二层板构件特征" localSheetId="15">#REF!</definedName>
    <definedName name="发" localSheetId="15">#REF!</definedName>
    <definedName name="发出商品" localSheetId="15">#REF!</definedName>
    <definedName name="番号" localSheetId="15">#REF!</definedName>
    <definedName name="反对" localSheetId="15">#REF!</definedName>
    <definedName name="仿啡网马赛克" localSheetId="15">#REF!</definedName>
    <definedName name="仿马赛克砖" localSheetId="15">#REF!</definedName>
    <definedName name="放坡" localSheetId="15">#REF!</definedName>
    <definedName name="放坡系数" localSheetId="15">#REF!</definedName>
    <definedName name="放坡系数值" localSheetId="15">#REF!</definedName>
    <definedName name="啡慕斯" localSheetId="15">#REF!</definedName>
    <definedName name="费用" localSheetId="15">#REF!</definedName>
    <definedName name="分部工程" localSheetId="15">#REF!</definedName>
    <definedName name="分级承台高" localSheetId="15">#REF!</definedName>
    <definedName name="分项工程" localSheetId="15">#REF!</definedName>
    <definedName name="氟碳漆" localSheetId="15">#REF!</definedName>
    <definedName name="付费" localSheetId="15">#REF!</definedName>
    <definedName name="附加赛" localSheetId="15">#REF!</definedName>
    <definedName name="附件订购单" localSheetId="15">#REF!</definedName>
    <definedName name="钢12" localSheetId="15">#REF!</definedName>
    <definedName name="钢3" localSheetId="15">#REF!</definedName>
    <definedName name="钢材" localSheetId="15">#REF!</definedName>
    <definedName name="钢筋汇总1" localSheetId="15">#REF!</definedName>
    <definedName name="钢筋弯钩长度" localSheetId="15">#REF!</definedName>
    <definedName name="高" localSheetId="15">#REF!</definedName>
    <definedName name="高窗玻璃订料" localSheetId="15">#REF!</definedName>
    <definedName name="个" localSheetId="15">#REF!</definedName>
    <definedName name="个人往来余额表" localSheetId="15">#REF!</definedName>
    <definedName name="工程量表" localSheetId="15">#REF!</definedName>
    <definedName name="工程量计算式" localSheetId="15">#REF!</definedName>
    <definedName name="工程内容" localSheetId="15">#REF!</definedName>
    <definedName name="工程施工3" localSheetId="15">#REF!</definedName>
    <definedName name="工程造价" localSheetId="15">#REF!</definedName>
    <definedName name="工程质量" localSheetId="15">#REF!</definedName>
    <definedName name="工工工" localSheetId="15">#REF!</definedName>
    <definedName name="工作面单边宽" localSheetId="15">#REF!</definedName>
    <definedName name="工作面单边宽度" localSheetId="15">#REF!</definedName>
    <definedName name="工作面宽" localSheetId="15">#REF!</definedName>
    <definedName name="工作面宽度" localSheetId="15">#REF!</definedName>
    <definedName name="构件特征" localSheetId="15">#REF!</definedName>
    <definedName name="固定资产清单" localSheetId="15">#REF!</definedName>
    <definedName name="固定资产增减表" localSheetId="15">#REF!</definedName>
    <definedName name="固定资产折旧表" localSheetId="15">#REF!</definedName>
    <definedName name="固定资产折旧汇总表" localSheetId="15">#REF!</definedName>
    <definedName name="管理费" localSheetId="15">#REF!</definedName>
    <definedName name="辊" localSheetId="15">#REF!</definedName>
    <definedName name="哈哈" localSheetId="15">#REF!</definedName>
    <definedName name="好" localSheetId="15">#REF!</definedName>
    <definedName name="好热方括号" localSheetId="15">#REF!</definedName>
    <definedName name="呵呵" localSheetId="15">#REF!</definedName>
    <definedName name="合计" localSheetId="15">#REF!</definedName>
    <definedName name="合同" localSheetId="15">#REF!</definedName>
    <definedName name="合同号" localSheetId="15">#REF!</definedName>
    <definedName name="和" localSheetId="15">#REF!</definedName>
    <definedName name="和就" localSheetId="15">#REF!</definedName>
    <definedName name="核算" localSheetId="15">#REF!</definedName>
    <definedName name="核算111" localSheetId="15">#REF!</definedName>
    <definedName name="核算项目余额表" localSheetId="15">#REF!</definedName>
    <definedName name="黑金花" localSheetId="15">#REF!</definedName>
    <definedName name="黑色烤漆玻璃" localSheetId="15">#REF!</definedName>
    <definedName name="厚度" localSheetId="15">#REF!</definedName>
    <definedName name="护栏" localSheetId="15">#REF!</definedName>
    <definedName name="坏" localSheetId="15">#REF!</definedName>
    <definedName name="坏账" localSheetId="15">#REF!</definedName>
    <definedName name="黄撒啊" localSheetId="15">#REF!</definedName>
    <definedName name="汇总" localSheetId="15">#REF!</definedName>
    <definedName name="汇总表" localSheetId="15">#REF!</definedName>
    <definedName name="汇总表2" localSheetId="15">#REF!</definedName>
    <definedName name="会所钢附框" localSheetId="15">#REF!</definedName>
    <definedName name="机器设备评估明细表" localSheetId="15">#REF!</definedName>
    <definedName name="基础梁砼" localSheetId="15">#REF!</definedName>
    <definedName name="基础砼" localSheetId="15">#REF!</definedName>
    <definedName name="几" localSheetId="15">#REF!</definedName>
    <definedName name="计算ya" localSheetId="15">IF(ISERROR(ya),"",IF(#REF!="","",ROUND(ya,3)))</definedName>
    <definedName name="计算公式" localSheetId="15">#REF!</definedName>
    <definedName name="加工制作费" localSheetId="15">#REF!</definedName>
    <definedName name="价格" localSheetId="15">#REF!</definedName>
    <definedName name="价格表" localSheetId="15" hidden="1">#REF!</definedName>
    <definedName name="建筑做法" localSheetId="15">#REF!</definedName>
    <definedName name="胶条毛条" localSheetId="15">#REF!</definedName>
    <definedName name="结构胶" localSheetId="15">#REF!</definedName>
    <definedName name="结果" localSheetId="15">#REF!</definedName>
    <definedName name="金地格林" localSheetId="15">#REF!</definedName>
    <definedName name="睛" localSheetId="15">#REF!</definedName>
    <definedName name="镜面钛金不绣钢" localSheetId="15">#REF!</definedName>
    <definedName name="酒店" localSheetId="15">#REF!</definedName>
    <definedName name="酒店1" localSheetId="15">#REF!</definedName>
    <definedName name="矩柱模" localSheetId="15">#REF!</definedName>
    <definedName name="聚氨酯" localSheetId="15">#REF!</definedName>
    <definedName name="绝对±0.0标高" localSheetId="15">#REF!</definedName>
    <definedName name="峻工日期" localSheetId="15">#REF!</definedName>
    <definedName name="开间费" localSheetId="15">#REF!</definedName>
    <definedName name="看来" localSheetId="15">#REF!</definedName>
    <definedName name="抗拨桩D400根数" localSheetId="15">IF(#REF!=1,IF(#REF!=400,#REF!*#REF!,0),0)</definedName>
    <definedName name="抗拨桩D400总长度" localSheetId="15">#REF!*#REF!</definedName>
    <definedName name="抗拨桩D500根数" localSheetId="15">IF(#REF!=1,IF(#REF!=500,#REF!*#REF!,0),0)</definedName>
    <definedName name="抗拨桩D500总长度" localSheetId="15">#REF!*#REF!</definedName>
    <definedName name="科目余额表" localSheetId="15">#REF!</definedName>
    <definedName name="科目余额表1" localSheetId="15">#REF!</definedName>
    <definedName name="可" localSheetId="15">#REF!</definedName>
    <definedName name="扣件" localSheetId="15">#REF!</definedName>
    <definedName name="哭" localSheetId="15">#REF!</definedName>
    <definedName name="拉丝不锈钢" localSheetId="15">#REF!</definedName>
    <definedName name="栏杆夹胶玻璃" localSheetId="15">#REF!</definedName>
    <definedName name="累计威尚购买" localSheetId="15">SUM(#REF!:OFFSET(#REF!,0,MONTH(#REF!)-1))</definedName>
    <definedName name="累计威尚其他" localSheetId="15">SUM(#REF!:OFFSET(#REF!,0,MONTH(#REF!)-1))</definedName>
    <definedName name="累计威尚销售" localSheetId="15">SUM(#REF!:OFFSET(#REF!,0,MONTH(#REF!)-1))</definedName>
    <definedName name="李鹏" localSheetId="15">#REF!</definedName>
    <definedName name="利润" localSheetId="15">#REF!</definedName>
    <definedName name="利息资本化" localSheetId="15">#REF!</definedName>
    <definedName name="利息总额" localSheetId="15">#REF!</definedName>
    <definedName name="梁顶标高" localSheetId="15">#REF!</definedName>
    <definedName name="梁构件特征" localSheetId="15">#REF!</definedName>
    <definedName name="梁模" localSheetId="15">#REF!</definedName>
    <definedName name="梁砼" localSheetId="15">#REF!</definedName>
    <definedName name="零星模" localSheetId="15">#REF!</definedName>
    <definedName name="路东环保" localSheetId="15">#REF!</definedName>
    <definedName name="铝板损耗" localSheetId="15">#REF!</definedName>
    <definedName name="铝边角" localSheetId="15">#REF!</definedName>
    <definedName name="铝材" localSheetId="15">#REF!</definedName>
    <definedName name="铝合金材料清单" localSheetId="15">#REF!</definedName>
    <definedName name="铝扣板" localSheetId="15">#REF!</definedName>
    <definedName name="铝扣板人工" localSheetId="15">#REF!</definedName>
    <definedName name="铝条10mm" localSheetId="15">#REF!</definedName>
    <definedName name="锚固" localSheetId="15">#REF!</definedName>
    <definedName name="没" localSheetId="15">#REF!</definedName>
    <definedName name="门" localSheetId="15">#REF!</definedName>
    <definedName name="门窗" localSheetId="15">#REF!</definedName>
    <definedName name="门窗表" localSheetId="15">#REF!</definedName>
    <definedName name="门窗表1" localSheetId="15">#REF!</definedName>
    <definedName name="门窗表a23" localSheetId="15">#REF!</definedName>
    <definedName name="门窗玻璃损耗" localSheetId="15">#REF!</definedName>
    <definedName name="门窗胶损耗" localSheetId="15">#REF!</definedName>
    <definedName name="门窗名称" localSheetId="15">#REF!</definedName>
    <definedName name="门槛石人工" localSheetId="15">#REF!</definedName>
    <definedName name="门套鞋人工" localSheetId="15">#REF!</definedName>
    <definedName name="门用五金配件" localSheetId="15">#REF!</definedName>
    <definedName name="密封胶" localSheetId="15">#REF!</definedName>
    <definedName name="密封胶条" localSheetId="15">#REF!</definedName>
    <definedName name="面积" localSheetId="15">#REF!</definedName>
    <definedName name="明细分类账" localSheetId="15">#REF!</definedName>
    <definedName name="明细账" localSheetId="15">#REF!</definedName>
    <definedName name="模板1.8以内" localSheetId="15">#REF!</definedName>
    <definedName name="模板1.8以外" localSheetId="15">#REF!</definedName>
    <definedName name="摩擦承桩D400根数" localSheetId="15">IF(#REF!=2,IF(#REF!=400,#REF!*#REF!,0),0)</definedName>
    <definedName name="摩擦承桩D400总长度" localSheetId="15">#REF!*#REF!</definedName>
    <definedName name="摩擦承桩D500根数" localSheetId="15">IF(#REF!=2,IF(#REF!=500,#REF!*#REF!,0),0)</definedName>
    <definedName name="摩擦承桩D500总长度" localSheetId="15">#REF!*#REF!</definedName>
    <definedName name="磨擦铰链" localSheetId="15">#REF!</definedName>
    <definedName name="木" localSheetId="15">#REF!</definedName>
    <definedName name="木门" localSheetId="15">#REF!</definedName>
    <definedName name="木纹铝方管" localSheetId="15">#REF!</definedName>
    <definedName name="幕墙立柱用钢芯套" localSheetId="15">#REF!</definedName>
    <definedName name="呢" localSheetId="15">#REF!</definedName>
    <definedName name="内部往来1" localSheetId="15">#REF!</definedName>
    <definedName name="你好" localSheetId="15">#REF!</definedName>
    <definedName name="腻子等辅材" localSheetId="15">#REF!</definedName>
    <definedName name="年" localSheetId="15">#REF!</definedName>
    <definedName name="年初合计" localSheetId="15">#REF!</definedName>
    <definedName name="年末合计" localSheetId="15">#REF!</definedName>
    <definedName name="年末合计1" localSheetId="15">#REF!</definedName>
    <definedName name="年末合计3" localSheetId="15">#REF!</definedName>
    <definedName name="年末余额4" localSheetId="15">#REF!</definedName>
    <definedName name="年末余额5" localSheetId="15">#REF!</definedName>
    <definedName name="柠檬酸钙" localSheetId="15">#REF!</definedName>
    <definedName name="排气扇" localSheetId="15">#REF!</definedName>
    <definedName name="排烟管道位置" localSheetId="15">#REF!</definedName>
    <definedName name="喷涂铝型材" localSheetId="15">#REF!</definedName>
    <definedName name="平开门用五金配件" localSheetId="15">#REF!</definedName>
    <definedName name="其他" localSheetId="15">#REF!</definedName>
    <definedName name="其他应收款" localSheetId="15">#REF!</definedName>
    <definedName name="其它材料" localSheetId="15">#REF!</definedName>
    <definedName name="其它五金配件" localSheetId="15">#REF!</definedName>
    <definedName name="浅啡网" localSheetId="15">#REF!</definedName>
    <definedName name="墙200模" localSheetId="15">#REF!</definedName>
    <definedName name="墙500模" localSheetId="15">#REF!</definedName>
    <definedName name="墙地砖人工" localSheetId="15">#REF!</definedName>
    <definedName name="墙面石材人工" localSheetId="15">#REF!</definedName>
    <definedName name="去" localSheetId="15">#REF!</definedName>
    <definedName name="全项目动态成本表" localSheetId="15">#REF!</definedName>
    <definedName name="然而" localSheetId="15">#REF!</definedName>
    <definedName name="人工挖土" localSheetId="15">#REF!</definedName>
    <definedName name="人造米黄" localSheetId="15">#REF!</definedName>
    <definedName name="软木" localSheetId="15">#REF!</definedName>
    <definedName name="塞缝及防水处理" localSheetId="15">#REF!</definedName>
    <definedName name="三层板构件特征" localSheetId="15">#REF!</definedName>
    <definedName name="三元复合肥" localSheetId="15">#REF!</definedName>
    <definedName name="砂面钛金不绣钢" localSheetId="15">#REF!</definedName>
    <definedName name="山西黑" localSheetId="15">#REF!</definedName>
    <definedName name="身材列" localSheetId="15">#REF!</definedName>
    <definedName name="深2m内挖土量" localSheetId="15">#REF!</definedName>
    <definedName name="深4m内挖土量" localSheetId="15">#REF!</definedName>
    <definedName name="生产列100" localSheetId="15">#REF!</definedName>
    <definedName name="盛大" localSheetId="15">#REF!</definedName>
    <definedName name="施工单位" localSheetId="15">#REF!</definedName>
    <definedName name="施工单位负责人" localSheetId="15">#REF!</definedName>
    <definedName name="石材踢脚线人工" localSheetId="15">#REF!</definedName>
    <definedName name="石膏板9厘" localSheetId="15">#REF!</definedName>
    <definedName name="石膏线60包人工" localSheetId="15">#REF!</definedName>
    <definedName name="识别" localSheetId="15">#REF!</definedName>
    <definedName name="是" localSheetId="15">#REF!</definedName>
    <definedName name="室内标高" localSheetId="15">#REF!</definedName>
    <definedName name="室内地坪" localSheetId="15">#REF!</definedName>
    <definedName name="室内地坪标高" localSheetId="15">#REF!</definedName>
    <definedName name="室内外地坪高差" localSheetId="15">#REF!</definedName>
    <definedName name="室内外高差" localSheetId="15">#REF!</definedName>
    <definedName name="室外地坪" localSheetId="15">#REF!</definedName>
    <definedName name="首层砼板厚" localSheetId="15">#REF!</definedName>
    <definedName name="属性" localSheetId="15">#REF!</definedName>
    <definedName name="数量" localSheetId="15">#REF!</definedName>
    <definedName name="数量_根" localSheetId="15">#REF!</definedName>
    <definedName name="数量金额明细账" localSheetId="15">#REF!</definedName>
    <definedName name="数量金额总账" localSheetId="15">#REF!</definedName>
    <definedName name="刷刷刷" localSheetId="15">#REF!</definedName>
    <definedName name="双层石膏板人工" localSheetId="15">#REF!</definedName>
    <definedName name="水电费" localSheetId="15">#REF!</definedName>
    <definedName name="水泥沙" localSheetId="15">#REF!</definedName>
    <definedName name="水泥砂浆找平人工" localSheetId="15">#REF!</definedName>
    <definedName name="税金" localSheetId="15">#REF!</definedName>
    <definedName name="踢" localSheetId="15">#REF!</definedName>
    <definedName name="天沟" localSheetId="15">#REF!</definedName>
    <definedName name="天河" localSheetId="15">#REF!</definedName>
    <definedName name="挑梁面筋" localSheetId="15">#REF!</definedName>
    <definedName name="挑梁面筋_通长" localSheetId="15">#REF!</definedName>
    <definedName name="砼" localSheetId="15">#REF!</definedName>
    <definedName name="砼10" localSheetId="15">#REF!</definedName>
    <definedName name="砼15" localSheetId="15">#REF!</definedName>
    <definedName name="砼20" localSheetId="15">#REF!</definedName>
    <definedName name="砼25" localSheetId="15">#REF!</definedName>
    <definedName name="砼30" localSheetId="15">#REF!</definedName>
    <definedName name="砼35" localSheetId="15">#REF!</definedName>
    <definedName name="砼40" localSheetId="15">#REF!</definedName>
    <definedName name="砼45" localSheetId="15">#REF!</definedName>
    <definedName name="砼50" localSheetId="15">#REF!</definedName>
    <definedName name="砼55" localSheetId="15">#REF!</definedName>
    <definedName name="砼浇" localSheetId="15">#REF!</definedName>
    <definedName name="筒灯华辉4寸防雾" localSheetId="15">#REF!</definedName>
    <definedName name="筒灯华辉9w" localSheetId="15">#REF!</definedName>
    <definedName name="筒灯欧普" localSheetId="15">#REF!</definedName>
    <definedName name="突窗长度" localSheetId="15">#REF!</definedName>
    <definedName name="土建" localSheetId="15">#REF!</definedName>
    <definedName name="土类别" localSheetId="15">#REF!</definedName>
    <definedName name="推拉门用五金配件" localSheetId="15">#REF!</definedName>
    <definedName name="外面砖" localSheetId="15">#REF!</definedName>
    <definedName name="外涂" localSheetId="15">#REF!</definedName>
    <definedName name="委托加工" localSheetId="15">#REF!</definedName>
    <definedName name="我" localSheetId="15">#REF!</definedName>
    <definedName name="五金配件" localSheetId="15">#REF!</definedName>
    <definedName name="物1" localSheetId="15">#REF!</definedName>
    <definedName name="物流DF_KEYS" localSheetId="15">#REF!</definedName>
    <definedName name="西班牙米黄" localSheetId="15">#REF!</definedName>
    <definedName name="项目名称" localSheetId="15">#REF!</definedName>
    <definedName name="项目总账" localSheetId="15">#REF!</definedName>
    <definedName name="销售中心" localSheetId="15">#REF!</definedName>
    <definedName name="新" localSheetId="15">#REF!</definedName>
    <definedName name="新西米" localSheetId="15">#REF!</definedName>
    <definedName name="新西米门套鞋" localSheetId="15">#REF!</definedName>
    <definedName name="新增项材料费" localSheetId="15">#REF!</definedName>
    <definedName name="型号" localSheetId="15">#REF!</definedName>
    <definedName name="兴表" localSheetId="15">#REF!</definedName>
    <definedName name="颜色" localSheetId="15">#REF!</definedName>
    <definedName name="檐口大样１" localSheetId="15">#REF!</definedName>
    <definedName name="阳台处砌墙收口" localSheetId="15">#REF!</definedName>
    <definedName name="阳台改房间" localSheetId="15">#REF!</definedName>
    <definedName name="一层板构件特征" localSheetId="15">#REF!</definedName>
    <definedName name="一年没" localSheetId="15">#REF!</definedName>
    <definedName name="已" localSheetId="15">#REF!</definedName>
    <definedName name="已付款明细表" localSheetId="15">#REF!</definedName>
    <definedName name="异柱模" localSheetId="15">#REF!</definedName>
    <definedName name="应收取" localSheetId="15">#REF!</definedName>
    <definedName name="应收账款" localSheetId="15">#REF!</definedName>
    <definedName name="应收账款贷方" localSheetId="15">#REF!</definedName>
    <definedName name="英国棕" localSheetId="15">#REF!</definedName>
    <definedName name="英国棕门套鞋" localSheetId="15">#REF!</definedName>
    <definedName name="油漆人工" localSheetId="15">#REF!</definedName>
    <definedName name="右端支座" localSheetId="15">#REF!</definedName>
    <definedName name="余额" localSheetId="15">#REF!</definedName>
    <definedName name="余额表" localSheetId="15">#REF!</definedName>
    <definedName name="与体" localSheetId="15">#REF!</definedName>
    <definedName name="预处理02年" localSheetId="15">#REF!</definedName>
    <definedName name="预付" localSheetId="15">#REF!</definedName>
    <definedName name="预付款" localSheetId="15">#REF!</definedName>
    <definedName name="预付款明细" localSheetId="15">#REF!</definedName>
    <definedName name="原材料" localSheetId="15">#REF!</definedName>
    <definedName name="原土标高" localSheetId="15">#REF!</definedName>
    <definedName name="圆符" localSheetId="15">#REF!</definedName>
    <definedName name="再见" localSheetId="15">#REF!</definedName>
    <definedName name="在建筑1" localSheetId="15">#REF!</definedName>
    <definedName name="在途材料" localSheetId="15">#REF!</definedName>
    <definedName name="长期借款" localSheetId="15">#REF!</definedName>
    <definedName name="制造费用明细表" localSheetId="15">#REF!</definedName>
    <definedName name="中" localSheetId="15">#REF!</definedName>
    <definedName name="周建国" localSheetId="15">#REF!</definedName>
    <definedName name="主要" localSheetId="15">#REF!</definedName>
    <definedName name="柱2" localSheetId="15">#REF!</definedName>
    <definedName name="柱2数量" localSheetId="15">#REF!</definedName>
    <definedName name="柱3" localSheetId="15">#REF!</definedName>
    <definedName name="柱3数量" localSheetId="15">#REF!</definedName>
    <definedName name="柱4" localSheetId="15">#REF!</definedName>
    <definedName name="柱4数量" localSheetId="15">#REF!</definedName>
    <definedName name="专业" localSheetId="15">#REF!</definedName>
    <definedName name="砖基础" localSheetId="15">#REF!</definedName>
    <definedName name="桩基" localSheetId="15">#REF!</definedName>
    <definedName name="桩模" localSheetId="15">#REF!</definedName>
    <definedName name="资料情况" localSheetId="15">#REF!</definedName>
    <definedName name="自然面标高" localSheetId="15">#REF!</definedName>
    <definedName name="总包配合费" localSheetId="15">#REF!</definedName>
    <definedName name="总分类账" localSheetId="15">#REF!</definedName>
    <definedName name="阻塞" localSheetId="15">#REF!</definedName>
    <definedName name="最小锚固长度5" localSheetId="15">#REF!</definedName>
    <definedName name="左端支座" localSheetId="15">#REF!</definedName>
    <definedName name="作业表10" localSheetId="15">#REF!</definedName>
    <definedName name="作业表16" localSheetId="15">#REF!</definedName>
    <definedName name="clientname" localSheetId="15">#REF!</definedName>
    <definedName name="approvedby" localSheetId="15">#REF!</definedName>
    <definedName name="area10d" localSheetId="15">#REF!</definedName>
    <definedName name="area11d" localSheetId="15">#REF!</definedName>
    <definedName name="area12d" localSheetId="15">#REF!</definedName>
    <definedName name="area13d" localSheetId="15">#REF!</definedName>
    <definedName name="area14d" localSheetId="15">#REF!</definedName>
    <definedName name="area1d" localSheetId="15">#REF!</definedName>
    <definedName name="area2d" localSheetId="15">#REF!</definedName>
    <definedName name="area3d" localSheetId="15">#REF!</definedName>
    <definedName name="area4d" localSheetId="15">#REF!</definedName>
    <definedName name="area5d" localSheetId="15">#REF!</definedName>
    <definedName name="area6d" localSheetId="15">#REF!</definedName>
    <definedName name="area7d" localSheetId="15">#REF!</definedName>
    <definedName name="area8d" localSheetId="15">#REF!</definedName>
    <definedName name="area99d" localSheetId="15">#REF!</definedName>
    <definedName name="area9d" localSheetId="15">#REF!</definedName>
    <definedName name="car" localSheetId="15">#REF!</definedName>
    <definedName name="checkedby" localSheetId="15">#REF!</definedName>
    <definedName name="code1BCF" localSheetId="15">#REF!</definedName>
    <definedName name="code2bcf" localSheetId="15">#REF!</definedName>
    <definedName name="currencyofestimate" localSheetId="15">#REF!</definedName>
    <definedName name="documentno" localSheetId="15">#REF!</definedName>
    <definedName name="documentrevisionno" localSheetId="15">#REF!</definedName>
    <definedName name="documentstatus" localSheetId="15">#REF!</definedName>
    <definedName name="eqtcodeb1" localSheetId="15">#REF!</definedName>
    <definedName name="eqtcodeb2" localSheetId="15">#REF!</definedName>
    <definedName name="eqtcostlab1" localSheetId="15">#REF!</definedName>
    <definedName name="eqtcostlab2" localSheetId="15">#REF!</definedName>
    <definedName name="eqtcostmat" localSheetId="15">#REF!</definedName>
    <definedName name="EQTMHLABFAC" localSheetId="15">#REF!</definedName>
    <definedName name="EQTPAINT" localSheetId="15">#REF!</definedName>
    <definedName name="err" localSheetId="15">#REF!</definedName>
    <definedName name="estdate" localSheetId="15">#REF!</definedName>
    <definedName name="estimatedate" localSheetId="15">#REF!</definedName>
    <definedName name="estimatetypename" localSheetId="15">#REF!</definedName>
    <definedName name="FBFXMC03" localSheetId="15">#REF!</definedName>
    <definedName name="FBFXMC94" localSheetId="15">#REF!</definedName>
    <definedName name="hulp" localSheetId="15">#REF!</definedName>
    <definedName name="labcostBCF" localSheetId="15">#REF!</definedName>
    <definedName name="matconvtab" localSheetId="15">#REF!</definedName>
    <definedName name="matcostBCF" localSheetId="15">#REF!</definedName>
    <definedName name="mhlabBCF" localSheetId="15">#REF!</definedName>
    <definedName name="mhrateA" localSheetId="15">#REF!</definedName>
    <definedName name="mhrateBA" localSheetId="15">#REF!</definedName>
    <definedName name="mhrateBB" localSheetId="15">#REF!</definedName>
    <definedName name="mhrateBC" localSheetId="15">#REF!</definedName>
    <definedName name="mhrateBD" localSheetId="15">#REF!</definedName>
    <definedName name="mhrateBE" localSheetId="15">#REF!</definedName>
    <definedName name="mhrateBF" localSheetId="15">#REF!</definedName>
    <definedName name="mhrateBG" localSheetId="15">#REF!</definedName>
    <definedName name="mhrateBH" localSheetId="15">#REF!</definedName>
    <definedName name="mhrateBI" localSheetId="15">#REF!</definedName>
    <definedName name="mhrateBJ" localSheetId="15">#REF!</definedName>
    <definedName name="mhrateBZ" localSheetId="15">#REF!</definedName>
    <definedName name="mhrateCM" localSheetId="15">#REF!</definedName>
    <definedName name="mhratePM" localSheetId="15">#REF!</definedName>
    <definedName name="mhratePROC" localSheetId="15">#REF!</definedName>
    <definedName name="mhtarMot" localSheetId="15">#REF!</definedName>
    <definedName name="mhtarMstd" localSheetId="15">#REF!</definedName>
    <definedName name="msccosttot" localSheetId="15">#REF!</definedName>
    <definedName name="originator" localSheetId="15">#REF!</definedName>
    <definedName name="overallcontingency" localSheetId="15">#REF!</definedName>
    <definedName name="overallescalation" localSheetId="15">#REF!</definedName>
    <definedName name="projectlocation" localSheetId="15">#REF!</definedName>
    <definedName name="projectsubtitle" localSheetId="15">#REF!</definedName>
    <definedName name="projecttitle" localSheetId="15">#REF!</definedName>
    <definedName name="rounding" localSheetId="15">#REF!</definedName>
    <definedName name="sccostBCF" localSheetId="15">#REF!</definedName>
    <definedName name="tabel1" localSheetId="15">#REF!</definedName>
    <definedName name="tebodinoffice" localSheetId="15">#REF!</definedName>
    <definedName name="tebodinorderno" localSheetId="15">#REF!</definedName>
    <definedName name="tebodinsuborderno" localSheetId="15">#REF!</definedName>
    <definedName name="totcostBCF" localSheetId="15">#REF!</definedName>
    <definedName name="______sn01" localSheetId="15">#REF!</definedName>
    <definedName name="______sn02" localSheetId="15">#REF!</definedName>
    <definedName name="______sn03" localSheetId="15">#REF!</definedName>
    <definedName name="______sn04" localSheetId="15">#REF!</definedName>
    <definedName name="______sn05" localSheetId="15">#REF!</definedName>
    <definedName name="______sn06" localSheetId="15">#REF!</definedName>
    <definedName name="______sn07" localSheetId="15">#REF!</definedName>
    <definedName name="______sn08" localSheetId="15">#REF!</definedName>
    <definedName name="_____sn01" localSheetId="15">#REF!</definedName>
    <definedName name="_____sn02" localSheetId="15">#REF!</definedName>
    <definedName name="_____sn03" localSheetId="15">#REF!</definedName>
    <definedName name="_____sn04" localSheetId="15">#REF!</definedName>
    <definedName name="_____sn05" localSheetId="15">#REF!</definedName>
    <definedName name="_____sn06" localSheetId="15">#REF!</definedName>
    <definedName name="_____sn07" localSheetId="15">#REF!</definedName>
    <definedName name="_____sn08" localSheetId="15">#REF!</definedName>
    <definedName name="____a1" localSheetId="15">#REF!</definedName>
    <definedName name="____a111" localSheetId="15">#REF!</definedName>
    <definedName name="____a2" localSheetId="15">#REF!</definedName>
    <definedName name="____sn01" localSheetId="15">#REF!</definedName>
    <definedName name="____sn02" localSheetId="15">#REF!</definedName>
    <definedName name="____sn03" localSheetId="15">#REF!</definedName>
    <definedName name="____sn04" localSheetId="15">#REF!</definedName>
    <definedName name="____sn05" localSheetId="15">#REF!</definedName>
    <definedName name="____sn06" localSheetId="15">#REF!</definedName>
    <definedName name="____sn07" localSheetId="15">#REF!</definedName>
    <definedName name="____sn08" localSheetId="15">#REF!</definedName>
    <definedName name="___a1" localSheetId="15">#REF!</definedName>
    <definedName name="___a111" localSheetId="15">#REF!</definedName>
    <definedName name="___a2" localSheetId="15">#REF!</definedName>
    <definedName name="___EQA1" localSheetId="15">#REF!</definedName>
    <definedName name="___QU2" localSheetId="15">#REF!</definedName>
    <definedName name="___sn01" localSheetId="15">#REF!</definedName>
    <definedName name="___sn02" localSheetId="15">#REF!</definedName>
    <definedName name="___sn03" localSheetId="15">#REF!</definedName>
    <definedName name="___sn04" localSheetId="15">#REF!</definedName>
    <definedName name="___sn05" localSheetId="15">#REF!</definedName>
    <definedName name="___sn06" localSheetId="15">#REF!</definedName>
    <definedName name="___sn07" localSheetId="15">#REF!</definedName>
    <definedName name="___sn08" localSheetId="15">#REF!</definedName>
    <definedName name="__a1" localSheetId="15">#REF!</definedName>
    <definedName name="__a111" localSheetId="15">#REF!</definedName>
    <definedName name="__a2" localSheetId="15">#REF!</definedName>
    <definedName name="__EQA1" localSheetId="15">#REF!</definedName>
    <definedName name="__QU2" localSheetId="15">#REF!</definedName>
    <definedName name="__sn01" localSheetId="15">#REF!</definedName>
    <definedName name="__sn02" localSheetId="15">#REF!</definedName>
    <definedName name="__sn03" localSheetId="15">#REF!</definedName>
    <definedName name="__sn04" localSheetId="15">#REF!</definedName>
    <definedName name="__sn05" localSheetId="15">#REF!</definedName>
    <definedName name="__sn06" localSheetId="15">#REF!</definedName>
    <definedName name="__sn07" localSheetId="15">#REF!</definedName>
    <definedName name="__sn08" localSheetId="15">#REF!</definedName>
    <definedName name="_4_1.8_2" localSheetId="15">#REF!</definedName>
    <definedName name="_4_7栋数量" localSheetId="15">#REF!</definedName>
    <definedName name="_a1" localSheetId="15">#REF!</definedName>
    <definedName name="_a111" localSheetId="15">#REF!</definedName>
    <definedName name="_a2" localSheetId="15">#REF!</definedName>
    <definedName name="_A65550" localSheetId="15">#REF!</definedName>
    <definedName name="_EQA1" localSheetId="15">#REF!</definedName>
    <definedName name="_QU2" localSheetId="15">#REF!</definedName>
    <definedName name="_sn01" localSheetId="15">#REF!</definedName>
    <definedName name="_sn02" localSheetId="15">#REF!</definedName>
    <definedName name="_sn03" localSheetId="15">#REF!</definedName>
    <definedName name="_sn04" localSheetId="15">#REF!</definedName>
    <definedName name="_sn05" localSheetId="15">#REF!</definedName>
    <definedName name="_sn06" localSheetId="15">#REF!</definedName>
    <definedName name="_sn07" localSheetId="15">#REF!</definedName>
    <definedName name="_sn08" localSheetId="15">#REF!</definedName>
    <definedName name="ACON" localSheetId="15">#REF!</definedName>
    <definedName name="ACQU" localSheetId="15">#REF!</definedName>
    <definedName name="AEQ" localSheetId="15">#REF!</definedName>
    <definedName name="AQU" localSheetId="15">#REF!</definedName>
    <definedName name="bbb" localSheetId="15">#REF!</definedName>
    <definedName name="contr" localSheetId="15">#REF!</definedName>
    <definedName name="controller" localSheetId="15">#REF!</definedName>
    <definedName name="C数量" localSheetId="15">#REF!</definedName>
    <definedName name="C型号" localSheetId="15">#REF!</definedName>
    <definedName name="DDC" localSheetId="15">#REF!</definedName>
    <definedName name="DDC数量" localSheetId="15">#REF!</definedName>
    <definedName name="EQAG" localSheetId="15">#REF!</definedName>
    <definedName name="EQUI" localSheetId="15">#REF!</definedName>
    <definedName name="EQUIPMENT" localSheetId="15">#REF!</definedName>
    <definedName name="E数量" localSheetId="15">#REF!</definedName>
    <definedName name="FM.1" localSheetId="15">#REF!</definedName>
    <definedName name="FM1.1" localSheetId="15">#REF!</definedName>
    <definedName name="FM1.2" localSheetId="15">#REF!</definedName>
    <definedName name="FM1.3" localSheetId="15">#REF!</definedName>
    <definedName name="FM1.4" localSheetId="15">#REF!</definedName>
    <definedName name="FM1.5" localSheetId="15">#REF!</definedName>
    <definedName name="FM1.6" localSheetId="15">#REF!</definedName>
    <definedName name="FM1.7" localSheetId="15">#REF!</definedName>
    <definedName name="FM2.1" localSheetId="15">#REF!</definedName>
    <definedName name="FM2.2" localSheetId="15">#REF!</definedName>
    <definedName name="FM2.3" localSheetId="15">#REF!</definedName>
    <definedName name="GC.1" localSheetId="15">#REF!</definedName>
    <definedName name="HM1.1" localSheetId="15">#REF!</definedName>
    <definedName name="HM2.1" localSheetId="15">#REF!</definedName>
    <definedName name="LBY1.1" localSheetId="15">#REF!</definedName>
    <definedName name="LBY1.2" localSheetId="15">#REF!</definedName>
    <definedName name="LBY1.3" localSheetId="15">#REF!</definedName>
    <definedName name="LBY2.1" localSheetId="15">#REF!</definedName>
    <definedName name="LBY2.2" localSheetId="15">#REF!</definedName>
    <definedName name="LBY2.3" localSheetId="15">#REF!</definedName>
    <definedName name="LBY2.4" localSheetId="15">#REF!</definedName>
    <definedName name="LBY2.5" localSheetId="15">#REF!</definedName>
    <definedName name="LBY2.6" localSheetId="15">#REF!</definedName>
    <definedName name="LC.1" localSheetId="15">#REF!</definedName>
    <definedName name="LC.10" localSheetId="15">#REF!</definedName>
    <definedName name="LC.11" localSheetId="15">#REF!</definedName>
    <definedName name="LC.12" localSheetId="15">#REF!</definedName>
    <definedName name="LC.13" localSheetId="15">#REF!</definedName>
    <definedName name="LC.14" localSheetId="15">#REF!</definedName>
    <definedName name="LC.1a" localSheetId="15">#REF!</definedName>
    <definedName name="LC.1b" localSheetId="15">#REF!</definedName>
    <definedName name="LC.2" localSheetId="15">#REF!</definedName>
    <definedName name="LC.3" localSheetId="15">#REF!</definedName>
    <definedName name="LC.3a" localSheetId="15">#REF!</definedName>
    <definedName name="LC.4" localSheetId="15">#REF!</definedName>
    <definedName name="LC.5" localSheetId="15">#REF!</definedName>
    <definedName name="LC.5a" localSheetId="15">#REF!</definedName>
    <definedName name="LC.6" localSheetId="15">#REF!</definedName>
    <definedName name="LC.7" localSheetId="15">#REF!</definedName>
    <definedName name="LC.7a" localSheetId="15">#REF!</definedName>
    <definedName name="LC.8" localSheetId="15">#REF!</definedName>
    <definedName name="LC.9" localSheetId="15">#REF!</definedName>
    <definedName name="LC1.1" localSheetId="15">#REF!</definedName>
    <definedName name="LC1.10" localSheetId="15">#REF!</definedName>
    <definedName name="LC1.11" localSheetId="15">#REF!</definedName>
    <definedName name="LC1.12" localSheetId="15">#REF!</definedName>
    <definedName name="LC1.2" localSheetId="15">#REF!</definedName>
    <definedName name="LC1.3" localSheetId="15">#REF!</definedName>
    <definedName name="LC1.4" localSheetId="15">#REF!</definedName>
    <definedName name="LC1.5" localSheetId="15">#REF!</definedName>
    <definedName name="LC1.6" localSheetId="15">#REF!</definedName>
    <definedName name="LC1.7" localSheetId="15">#REF!</definedName>
    <definedName name="LC1.8" localSheetId="15">#REF!</definedName>
    <definedName name="LC1.9" localSheetId="15">#REF!</definedName>
    <definedName name="LC2.1" localSheetId="15">#REF!</definedName>
    <definedName name="LC2.10" localSheetId="15">#REF!</definedName>
    <definedName name="LC2.11" localSheetId="15">#REF!</definedName>
    <definedName name="LC2.12" localSheetId="15">#REF!</definedName>
    <definedName name="LC2.2" localSheetId="15">#REF!</definedName>
    <definedName name="LC2.3" localSheetId="15">#REF!</definedName>
    <definedName name="LC2.4" localSheetId="15">#REF!</definedName>
    <definedName name="LC2.5" localSheetId="15">#REF!</definedName>
    <definedName name="LC2.6" localSheetId="15">#REF!</definedName>
    <definedName name="LC2.7" localSheetId="15">#REF!</definedName>
    <definedName name="LC2.8" localSheetId="15">#REF!</definedName>
    <definedName name="LC2.9" localSheetId="15">#REF!</definedName>
    <definedName name="LM.1" localSheetId="15">#REF!</definedName>
    <definedName name="LM.2" localSheetId="15">#REF!</definedName>
    <definedName name="LM1.1" localSheetId="15">#REF!</definedName>
    <definedName name="LM1.2" localSheetId="15">#REF!</definedName>
    <definedName name="LM1.3" localSheetId="15">#REF!</definedName>
    <definedName name="LM1.4" localSheetId="15">#REF!</definedName>
    <definedName name="LM2.1" localSheetId="15">#REF!</definedName>
    <definedName name="LMC.1" localSheetId="15">#REF!</definedName>
    <definedName name="LMC2.1" localSheetId="15">#REF!</definedName>
    <definedName name="LMC2.2" localSheetId="15">#REF!</definedName>
    <definedName name="M.1" localSheetId="15">#REF!</definedName>
    <definedName name="mj_1" localSheetId="15">#REF!</definedName>
    <definedName name="mj_2" localSheetId="15">#REF!</definedName>
    <definedName name="MM1.1" localSheetId="15">#REF!</definedName>
    <definedName name="MM2.1" localSheetId="15">#REF!</definedName>
    <definedName name="OCON" localSheetId="15">#REF!</definedName>
    <definedName name="OCQU" localSheetId="15">#REF!</definedName>
    <definedName name="OEQ" localSheetId="15">#REF!</definedName>
    <definedName name="OQU" localSheetId="15">#REF!</definedName>
    <definedName name="qu" localSheetId="15">#REF!</definedName>
    <definedName name="quan" localSheetId="15">#REF!</definedName>
    <definedName name="QUJ" localSheetId="15">#REF!</definedName>
    <definedName name="QUU" localSheetId="15">#REF!</definedName>
    <definedName name="qwq" localSheetId="15">#REF!</definedName>
    <definedName name="SENSER" localSheetId="15">#REF!</definedName>
    <definedName name="SENSER数量" localSheetId="15">#REF!</definedName>
    <definedName name="TLC1.1" localSheetId="15">#REF!</definedName>
    <definedName name="TLC1.2" localSheetId="15">#REF!</definedName>
    <definedName name="TLC2.1" localSheetId="15">#REF!</definedName>
    <definedName name="TLM1.1" localSheetId="15">#REF!</definedName>
    <definedName name="TLM1.2" localSheetId="15">#REF!</definedName>
    <definedName name="TLM2.1" localSheetId="15">#REF!</definedName>
    <definedName name="玻璃规格" localSheetId="15">#REF!</definedName>
    <definedName name="材料清单" localSheetId="15">OFFSET(#REF!,1,MATCH(#REF!,#REF!,0)-1,COUNTA(OFFSET(#REF!,1,MATCH(#REF!,#REF!,0)-1,500,1)),1)</definedName>
    <definedName name="潮阳水电单价" localSheetId="15">#REF!</definedName>
    <definedName name="抽芯1" localSheetId="15">#REF!</definedName>
    <definedName name="抽芯10" localSheetId="15">#REF!</definedName>
    <definedName name="抽芯11" localSheetId="15">#REF!</definedName>
    <definedName name="抽芯12" localSheetId="15">#REF!</definedName>
    <definedName name="抽芯13" localSheetId="15">#REF!</definedName>
    <definedName name="抽芯2" localSheetId="15">#REF!</definedName>
    <definedName name="抽芯3" localSheetId="15">#REF!</definedName>
    <definedName name="抽芯4" localSheetId="15">#REF!</definedName>
    <definedName name="抽芯5" localSheetId="15">#REF!</definedName>
    <definedName name="抽芯6" localSheetId="15">#REF!</definedName>
    <definedName name="抽芯7" localSheetId="15">#REF!</definedName>
    <definedName name="抽芯8" localSheetId="15">#REF!</definedName>
    <definedName name="抽芯9" localSheetId="15">#REF!</definedName>
    <definedName name="措施" localSheetId="15">#REF!</definedName>
    <definedName name="代码" localSheetId="15">IF(#REF!="","",COUNTA(#REF!))</definedName>
    <definedName name="定额编号前缀" localSheetId="15">IF(#REF!="","",VLOOKUP(#REF!,#REF!,2,0))</definedName>
    <definedName name="房建总清单" localSheetId="15">#REF!</definedName>
    <definedName name="钢筋砼差价" localSheetId="15">#REF!</definedName>
    <definedName name="钢筋砼价" localSheetId="15">#REF!</definedName>
    <definedName name="供应商" localSheetId="15">#REF!</definedName>
    <definedName name="合计工程量" localSheetId="15">IF(#REF!="","",ROUND(SUMIF(#REF!,#REF!,#REF!),2))</definedName>
    <definedName name="合同变更查询列表" localSheetId="15">#REF!</definedName>
    <definedName name="华泰单价" localSheetId="15">#REF!</definedName>
    <definedName name="华西单价" localSheetId="15">#REF!</definedName>
    <definedName name="汇总表单位" localSheetId="15">IF(#REF!="","",VLOOKUP(#REF!,#REF!,4,0))</definedName>
    <definedName name="汇总表分项工程名称" localSheetId="15">IF(#REF!="","",VLOOKUP(#REF!,#REF!,5,0))</definedName>
    <definedName name="汇总表工程量" localSheetId="15">IF(#REF!="","",VLOOKUP(#REF!,#REF!,3,0))</definedName>
    <definedName name="磊" localSheetId="15">#REF!</definedName>
    <definedName name="门编号" localSheetId="15">#REF!</definedName>
    <definedName name="门二" localSheetId="15">#REF!</definedName>
    <definedName name="汕头建安土建单价" localSheetId="15">#REF!</definedName>
    <definedName name="设备型号" localSheetId="15">#REF!</definedName>
    <definedName name="调正" localSheetId="15">#REF!</definedName>
    <definedName name="新二" localSheetId="15">#REF!</definedName>
    <definedName name="型材名称及比重" localSheetId="15">#REF!</definedName>
    <definedName name="原料长" localSheetId="15">#REF!</definedName>
    <definedName name="止" localSheetId="15">#REF!</definedName>
    <definedName name="主材代号" localSheetId="15">#REF!</definedName>
    <definedName name="_______a1" localSheetId="15">#REF!</definedName>
    <definedName name="_______a111" localSheetId="15">#REF!</definedName>
    <definedName name="_______a2" localSheetId="15">#REF!</definedName>
    <definedName name="______a1" localSheetId="15">#REF!</definedName>
    <definedName name="______a111" localSheetId="15">#REF!</definedName>
    <definedName name="______a2" localSheetId="15">#REF!</definedName>
    <definedName name="_____a1" localSheetId="15">#REF!</definedName>
    <definedName name="_____a111" localSheetId="15">#REF!</definedName>
    <definedName name="_____a2" localSheetId="15">#REF!</definedName>
    <definedName name="____A65550" localSheetId="15">#REF!</definedName>
    <definedName name="___A65550" localSheetId="15">#REF!</definedName>
    <definedName name="__A65550" localSheetId="15">#REF!</definedName>
    <definedName name="_1.2_0.5__0.2_0.5_2" localSheetId="15">EVALUATE(#REF!)</definedName>
    <definedName name="_1.2_0.5__0.2_0.5_2_1" localSheetId="15">EVALUATE(#REF!)</definedName>
    <definedName name="_1.2_0.5__0.2_0.5_2_1_1" localSheetId="15">EVALUATE(#REF!)</definedName>
    <definedName name="_1.2_0.5__0.2_0.5_2_1_2" localSheetId="15">EVALUATE(#REF!)</definedName>
    <definedName name="_1.2_0.5__0.2_0.5_2_1_3" localSheetId="15">EVALUATE(#REF!)</definedName>
    <definedName name="_1.2_0.5__0.2_0.5_2_1_4" localSheetId="15">EVALUATE(#REF!)</definedName>
    <definedName name="_1.2_0.5__0.2_0.5_2_2" localSheetId="15">EVALUATE(#REF!)</definedName>
    <definedName name="_1.2_0.5__0.2_0.5_2_2_1" localSheetId="15">EVALUATE(#REF!)</definedName>
    <definedName name="_1.2_0.5__0.2_0.5_2_2_2" localSheetId="15">EVALUATE(#REF!)</definedName>
    <definedName name="_1.2_0.5__0.2_0.5_2_2_3" localSheetId="15">EVALUATE(#REF!)</definedName>
    <definedName name="_1.2_0.5__0.2_0.5_2_2_4" localSheetId="15">EVALUATE(#REF!)</definedName>
    <definedName name="_1.2_0.5__0.2_0.5_2_3" localSheetId="15">EVALUATE(#REF!)</definedName>
    <definedName name="_1.2_0.5__0.2_0.5_2_4" localSheetId="15">EVALUATE(#REF!)</definedName>
    <definedName name="_1.2_0.5__0.2_0.5_2_5" localSheetId="15">EVALUATE(#REF!)</definedName>
    <definedName name="_sn" localSheetId="15">#REF!</definedName>
    <definedName name="al" localSheetId="15">#REF!</definedName>
    <definedName name="CD" localSheetId="15">EVALUATE(#REF!)</definedName>
    <definedName name="i" localSheetId="15">EVALUATE(#REF!)</definedName>
    <definedName name="JS" localSheetId="15">EVALUATE(#REF!)</definedName>
    <definedName name="n_1" localSheetId="15">EVALUATE(#REF!)</definedName>
    <definedName name="n_1_1" localSheetId="15">EVALUATE(#REF!)</definedName>
    <definedName name="n_1_1_1" localSheetId="15">EVALUATE(#REF!)</definedName>
    <definedName name="n_1_2" localSheetId="15">EVALUATE(#REF!)</definedName>
    <definedName name="n_2" localSheetId="15">EVALUATE(#REF!)</definedName>
    <definedName name="n_2_1" localSheetId="15">EVALUATE(#REF!)</definedName>
    <definedName name="n_2_1_1" localSheetId="15">EVALUATE(#REF!)</definedName>
    <definedName name="n_2_2" localSheetId="15">EVALUATE(#REF!)</definedName>
    <definedName name="n_3" localSheetId="15">EVALUATE(#REF!)</definedName>
    <definedName name="n_3_1" localSheetId="15">EVALUATE(#REF!)</definedName>
    <definedName name="n_4" localSheetId="15">EVALUATE(#REF!)</definedName>
    <definedName name="result" localSheetId="15">EVALUATE(#REF!)</definedName>
    <definedName name="result10" localSheetId="15">EVALUATE(#REF!)</definedName>
    <definedName name="result11" localSheetId="15">EVALUATE(#REF!)</definedName>
    <definedName name="result14" localSheetId="15">EVALUATE(#REF!)</definedName>
    <definedName name="result15" localSheetId="15">EVALUATE(#REF!)</definedName>
    <definedName name="result3" localSheetId="15">EVALUATE(#REF!)</definedName>
    <definedName name="sdafsd" localSheetId="15">#REF!</definedName>
    <definedName name="板横长" localSheetId="15">EVALUATE(#REF!)</definedName>
    <definedName name="板纵长" localSheetId="15">EVALUATE(#REF!)</definedName>
    <definedName name="表四" localSheetId="15">EVALUATE(#REF!)</definedName>
    <definedName name="措施费汇总表" localSheetId="15">EVALUATE(#REF!)</definedName>
    <definedName name="电" localSheetId="15">EVALUATE(#REF!)</definedName>
    <definedName name="电气线路" localSheetId="15">EVALUATE(#REF!)</definedName>
    <definedName name="电设1" localSheetId="15">EVALUATE(#REF!)</definedName>
    <definedName name="电设2" localSheetId="15">EVALUATE(#REF!)</definedName>
    <definedName name="电设3" localSheetId="15">EVALUATE(#REF!)</definedName>
    <definedName name="防雷" localSheetId="15">EVALUATE(#REF!)</definedName>
    <definedName name="公式" localSheetId="15">EVALUATE(#REF!)</definedName>
    <definedName name="国际" localSheetId="15">EVALUATE(#REF!)</definedName>
    <definedName name="基本数据1" localSheetId="15">EVALUATE(#REF!)</definedName>
    <definedName name="计算式01" localSheetId="15">EVALUATE(#REF!)</definedName>
    <definedName name="计算式01_1" localSheetId="15">EVALUATE(#REF!)</definedName>
    <definedName name="计算式01_1_1" localSheetId="15">EVALUATE(#REF!)</definedName>
    <definedName name="计算式01_1_1_1" localSheetId="15">EVALUATE(#REF!)</definedName>
    <definedName name="计算式01_1_2" localSheetId="15">EVALUATE(#REF!)</definedName>
    <definedName name="计算式01_2" localSheetId="15">EVALUATE(#REF!)</definedName>
    <definedName name="计算式01_2_1" localSheetId="15">EVALUATE(#REF!)</definedName>
    <definedName name="计算式01_2_1_1" localSheetId="15">EVALUATE(#REF!)</definedName>
    <definedName name="计算式01_2_2" localSheetId="15">EVALUATE(#REF!)</definedName>
    <definedName name="计算式01_3" localSheetId="15">EVALUATE(#REF!)</definedName>
    <definedName name="计算式01_3_1" localSheetId="15">EVALUATE(#REF!)</definedName>
    <definedName name="计算式01_4" localSheetId="15">EVALUATE(#REF!)</definedName>
    <definedName name="空调" localSheetId="15">EVALUATE(#REF!)</definedName>
    <definedName name="梁长" localSheetId="15">EVALUATE(#REF!)</definedName>
    <definedName name="墙柱长度" localSheetId="15">EVALUATE(#REF!)</definedName>
    <definedName name="砼墙" localSheetId="15">EVALUATE(#REF!)</definedName>
    <definedName name="外墙计算式" localSheetId="15">EVALUATE(#REF!)</definedName>
    <definedName name="消防设备" localSheetId="15">EVALUATE(#REF!)</definedName>
    <definedName name="消防线路1" localSheetId="15">EVALUATE(#REF!)</definedName>
    <definedName name="消防线路2" localSheetId="15">EVALUATE(#REF!)</definedName>
    <definedName name="消防线路3" localSheetId="15">EVALUATE(#REF!)</definedName>
    <definedName name="消防线路4" localSheetId="15">EVALUATE(#REF!)</definedName>
    <definedName name="亚洲" localSheetId="15">EVALUATE(#REF!)</definedName>
    <definedName name="一一" localSheetId="15">EVALUATE(#REF!)</definedName>
    <definedName name="_abc" localSheetId="12">_xleta.Evaluate+#REF!</definedName>
    <definedName name="abc" localSheetId="12">_xleta.Evaluate+#REF!</definedName>
    <definedName name="_xlnm.Print_Area" localSheetId="12">'土建（公建配套（包含售楼部、样板房））'!$A$1:$L$118</definedName>
    <definedName name="阿vas" localSheetId="12">_xleta.Evaluate+#REF!</definedName>
    <definedName name="计算ya" localSheetId="12">IF(ISERROR(ya),"",IF(#REF!="","",ROUND(ya,3)))</definedName>
    <definedName name="lp" localSheetId="12">B</definedName>
    <definedName name="_xlnm.Print_Area" localSheetId="5">B2桩基工程编制说明!$A$1:$F$56</definedName>
    <definedName name="_xlnm.Print_Area" localSheetId="6">采用模拟清单部分汇总表!$A$1:$F$28</definedName>
    <definedName name="_xlnm.Print_Area" localSheetId="16">小市政工程!$A$1:$L$104</definedName>
    <definedName name="_____________ys2" localSheetId="14">#REF!</definedName>
    <definedName name="____________W200" localSheetId="14">'[222]21'!$B$1:$B$802</definedName>
    <definedName name="____________x1" localSheetId="14">#REF!</definedName>
    <definedName name="____________ys2" localSheetId="14">#REF!</definedName>
    <definedName name="___________x1" localSheetId="14">#REF!</definedName>
    <definedName name="___________ys1" localSheetId="14">#REF!</definedName>
    <definedName name="___________ys2" localSheetId="14">#REF!</definedName>
    <definedName name="___________ys3" localSheetId="14">#REF!</definedName>
    <definedName name="__________W200" localSheetId="14">'[222]21'!$B$1:$B$802</definedName>
    <definedName name="__________x1" localSheetId="14">#REF!</definedName>
    <definedName name="__________ys1" localSheetId="14">#REF!</definedName>
    <definedName name="__________ys2" localSheetId="14">#REF!</definedName>
    <definedName name="__________ys3" localSheetId="14">#REF!</definedName>
    <definedName name="_________AC1" localSheetId="14">#REF!</definedName>
    <definedName name="_________W200" localSheetId="14">'[222]21'!$B$1:$B$802</definedName>
    <definedName name="_________x1" localSheetId="14">#REF!</definedName>
    <definedName name="_________ys1" localSheetId="14">#REF!</definedName>
    <definedName name="_________ys2" localSheetId="14">#REF!</definedName>
    <definedName name="_________ys3" localSheetId="14">#REF!</definedName>
    <definedName name="________AC1" localSheetId="14">#REF!</definedName>
    <definedName name="________W200" localSheetId="14">'[222]21'!$B$1:$B$802</definedName>
    <definedName name="________x1" localSheetId="14">#REF!</definedName>
    <definedName name="________ys1" localSheetId="14">#REF!</definedName>
    <definedName name="________ys2" localSheetId="14">#REF!</definedName>
    <definedName name="________ys3" localSheetId="14">#REF!</definedName>
    <definedName name="_______AC1" localSheetId="14">#REF!</definedName>
    <definedName name="_______W200" localSheetId="14">'[222]21'!$B$1:$B$802</definedName>
    <definedName name="_______x1" localSheetId="14">#REF!</definedName>
    <definedName name="_______ys1" localSheetId="14">#REF!</definedName>
    <definedName name="_______ys2" localSheetId="14">#REF!</definedName>
    <definedName name="_______ys3" localSheetId="14">#REF!</definedName>
    <definedName name="______AC1" localSheetId="14">#REF!</definedName>
    <definedName name="______W200" localSheetId="14">'[222]21'!$B$1:$B$802</definedName>
    <definedName name="______x1" localSheetId="14">#REF!</definedName>
    <definedName name="______ys1" localSheetId="14">#REF!</definedName>
    <definedName name="______ys2" localSheetId="14">#REF!</definedName>
    <definedName name="______ys3" localSheetId="14">#REF!</definedName>
    <definedName name="_____AC1" localSheetId="14">#REF!</definedName>
    <definedName name="_____W200" localSheetId="14">'[222]21'!$B$1:$B$802</definedName>
    <definedName name="_____x1" localSheetId="14">#REF!</definedName>
    <definedName name="_____ys1" localSheetId="14">#REF!</definedName>
    <definedName name="_____ys2" localSheetId="14">#REF!</definedName>
    <definedName name="_____ys3" localSheetId="14">#REF!</definedName>
    <definedName name="____AC1" localSheetId="14">#REF!</definedName>
    <definedName name="____W200" localSheetId="14">'[222]21'!$B$1:$B$802</definedName>
    <definedName name="____x1" localSheetId="14">#REF!</definedName>
    <definedName name="____ys1" localSheetId="14">#REF!</definedName>
    <definedName name="____ys2" localSheetId="14">#REF!</definedName>
    <definedName name="____ys3" localSheetId="14">#REF!</definedName>
    <definedName name="___AC1" localSheetId="14">#REF!</definedName>
    <definedName name="___W200" localSheetId="14">'[223]21'!$B$1:$B$802</definedName>
    <definedName name="___x1" localSheetId="14">#REF!</definedName>
    <definedName name="___ys1" localSheetId="14">#REF!</definedName>
    <definedName name="___ys2" localSheetId="14">#REF!</definedName>
    <definedName name="___ys3" localSheetId="14">#REF!</definedName>
    <definedName name="__AC1" localSheetId="14">#REF!</definedName>
    <definedName name="__W200" localSheetId="14">'[223]21'!$B$1:$B$802</definedName>
    <definedName name="__x1" localSheetId="14">#REF!</definedName>
    <definedName name="__ys1" localSheetId="14">#REF!</definedName>
    <definedName name="__ys2" localSheetId="14">#REF!</definedName>
    <definedName name="__ys3" localSheetId="14">#REF!</definedName>
    <definedName name="_1.0_1.3_24" localSheetId="14">#REF!</definedName>
    <definedName name="_115.8_42.5_13.2_13.5_11.9_15.8" localSheetId="14">#REF!</definedName>
    <definedName name="_1694.35_17_3" localSheetId="14">#REF!</definedName>
    <definedName name="_1W200_" localSheetId="14">'[223]21'!$B$1:$B$802</definedName>
    <definedName name="_2x1_" localSheetId="14">#REF!</definedName>
    <definedName name="_3x1_" localSheetId="14">#REF!</definedName>
    <definedName name="_abc" localSheetId="14">_xleta.Evaluate+#REF!</definedName>
    <definedName name="_AC1" localSheetId="14">#REF!</definedName>
    <definedName name="_BTG1" localSheetId="14">#REF!</definedName>
    <definedName name="_BTG2" localSheetId="14">#REF!</definedName>
    <definedName name="_Fill" localSheetId="14" hidden="1">[224]eqpmad2!#REF!</definedName>
    <definedName name="_h1" localSheetId="14">#REF!</definedName>
    <definedName name="_h2" localSheetId="14">#REF!</definedName>
    <definedName name="_h3" localSheetId="14">#REF!</definedName>
    <definedName name="_h4" localSheetId="14">#REF!</definedName>
    <definedName name="_Key1" localSheetId="14" hidden="1">#REF!</definedName>
    <definedName name="_m2" localSheetId="14">#REF!</definedName>
    <definedName name="_m3" localSheetId="14">'[225]5期B栋会所装饰精装修'!$E$3</definedName>
    <definedName name="_Sort" localSheetId="14" hidden="1">#REF!</definedName>
    <definedName name="_W200" localSheetId="14">'[223]21'!$B$1:$B$802</definedName>
    <definedName name="_x1" localSheetId="14">#REF!</definedName>
    <definedName name="_ys1" localSheetId="14">#REF!</definedName>
    <definedName name="_ys2" localSheetId="14">#REF!</definedName>
    <definedName name="_ys3" localSheetId="14">#REF!</definedName>
    <definedName name="_工程名称" localSheetId="14">[226]Sheet2!$A$1</definedName>
    <definedName name="a" localSheetId="14">#REF!</definedName>
    <definedName name="AAA" localSheetId="14">#REF!+#REF!+0.1</definedName>
    <definedName name="AAAA" localSheetId="14">#REF!+#REF!+0.1</definedName>
    <definedName name="AAUSGZ" localSheetId="14">[227]Sheet1!#REF!</definedName>
    <definedName name="ab" localSheetId="14">#REF!</definedName>
    <definedName name="abc" localSheetId="14">_xleta.Evaluate+#REF!</definedName>
    <definedName name="ac" localSheetId="14">#REF!</definedName>
    <definedName name="ACARGZ1" localSheetId="14">[227]Sheet1!#REF!</definedName>
    <definedName name="ACARGZ2" localSheetId="14">[227]Sheet1!#REF!</definedName>
    <definedName name="ACROSSGZ" localSheetId="14">[227]Sheet1!#REF!</definedName>
    <definedName name="adv" localSheetId="14">#REF!</definedName>
    <definedName name="ae" localSheetId="14">'[223]21'!$B$1:$B$802</definedName>
    <definedName name="AEAFGZ" localSheetId="14">[227]Sheet1!#REF!</definedName>
    <definedName name="AESAGZ" localSheetId="14">[227]Sheet1!#REF!</definedName>
    <definedName name="AEURGZ" localSheetId="14">[227]Sheet1!#REF!</definedName>
    <definedName name="AGKXGZ" localSheetId="14">[227]Sheet1!#REF!</definedName>
    <definedName name="AIATGZ" localSheetId="14">[227]Sheet1!#REF!</definedName>
    <definedName name="alpa" localSheetId="14">#REF!</definedName>
    <definedName name="AMEDGZ" localSheetId="14">[227]Sheet1!#REF!</definedName>
    <definedName name="ANWCGZ" localSheetId="14">[227]Sheet1!#REF!</definedName>
    <definedName name="ANZPGZ" localSheetId="14">[227]Sheet1!#REF!</definedName>
    <definedName name="apa" localSheetId="14">#REF!</definedName>
    <definedName name="APATGZ" localSheetId="14">[227]Sheet1!#REF!</definedName>
    <definedName name="AREDGZ" localSheetId="14">[227]Sheet1!#REF!</definedName>
    <definedName name="arg" localSheetId="14">#REF!</definedName>
    <definedName name="ASAFGZ1" localSheetId="14">[227]Sheet1!#REF!</definedName>
    <definedName name="ASAFGZ2" localSheetId="14">[227]Sheet1!#REF!</definedName>
    <definedName name="ASASGZ" localSheetId="14">[227]Sheet1!#REF!</definedName>
    <definedName name="ave" localSheetId="14">#REF!</definedName>
    <definedName name="AWAF2" localSheetId="14">[227]Sheet1!#REF!</definedName>
    <definedName name="AWAFGZ1" localSheetId="14">[227]Sheet1!#REF!</definedName>
    <definedName name="AWAFGZ2" localSheetId="14">[227]Sheet1!#REF!</definedName>
    <definedName name="AWSAGZ" localSheetId="14">[227]Sheet1!#REF!</definedName>
    <definedName name="B" localSheetId="14">#REF!</definedName>
    <definedName name="BTG" localSheetId="14">#REF!</definedName>
    <definedName name="B主筋锚长" localSheetId="14">[228]内围地梁钢筋说明!$C$17</definedName>
    <definedName name="cabl" localSheetId="14">#REF!</definedName>
    <definedName name="call" localSheetId="14">#REF!</definedName>
    <definedName name="cap" localSheetId="14">#REF!</definedName>
    <definedName name="caw" localSheetId="14">'[229]#REF!'!$L$9:$R$67</definedName>
    <definedName name="cc" localSheetId="14">#REF!</definedName>
    <definedName name="CGFS000000" localSheetId="14">[230]下拉!$L$3:$L$170</definedName>
    <definedName name="CGFS0000009" localSheetId="14">[230]下拉!$R$3:$R$170</definedName>
    <definedName name="CGFS000001" localSheetId="14">[231]下拉!$H$3:$H$238</definedName>
    <definedName name="CGFS11" localSheetId="14">[232]下拉!$L$3:$L$170</definedName>
    <definedName name="CGFS13" localSheetId="14">[233]下拉!$L$3:$L$170</definedName>
    <definedName name="CGFS14" localSheetId="14">[233]下拉!$R$3:$R$170</definedName>
    <definedName name="CGFS22" localSheetId="14">[232]下拉!$R$3:$R$170</definedName>
    <definedName name="CGFS3" localSheetId="14">[43]下拉!$L$3:$L$170</definedName>
    <definedName name="CGFS33" localSheetId="14">[43]下拉!$R$3:$R$170</definedName>
    <definedName name="CGFS4" localSheetId="14">[43]下拉!$R$3:$R$170</definedName>
    <definedName name="CGFS44" localSheetId="14">[43]下拉!$L$3:$L$170</definedName>
    <definedName name="CGFS55" localSheetId="14">[43]下拉!$L$3:$L$170</definedName>
    <definedName name="CGFS6" localSheetId="14">[43]下拉!$L$3:$L$170</definedName>
    <definedName name="CGFS66" localSheetId="14">[43]下拉!$R$3:$R$170</definedName>
    <definedName name="CGFS7" localSheetId="14">[43]下拉!$R$3:$R$170</definedName>
    <definedName name="ch" localSheetId="14">#REF!</definedName>
    <definedName name="cloa" localSheetId="14">#REF!</definedName>
    <definedName name="clob" localSheetId="14">#REF!</definedName>
    <definedName name="cola" localSheetId="14">#REF!</definedName>
    <definedName name="colb" localSheetId="14">#REF!</definedName>
    <definedName name="colc" localSheetId="14">'[229]#REF!'!$B$43:$F$55</definedName>
    <definedName name="cold" localSheetId="14">'[229]#REF!'!$B$55:$F$73</definedName>
    <definedName name="colp" localSheetId="14">'[234]#REF!'!$B$43:$F$55</definedName>
    <definedName name="colq" localSheetId="14">'[234]#REF!'!$B$55:$F$73</definedName>
    <definedName name="cpa" localSheetId="14">#REF!</definedName>
    <definedName name="cpp" localSheetId="14">#REF!</definedName>
    <definedName name="cppp" localSheetId="14">#REF!</definedName>
    <definedName name="cpq" localSheetId="14">#REF!</definedName>
    <definedName name="da" localSheetId="14">#REF!</definedName>
    <definedName name="data" localSheetId="14">#REF!</definedName>
    <definedName name="db" localSheetId="14">#REF!</definedName>
    <definedName name="dc" localSheetId="14">#REF!</definedName>
    <definedName name="DD" localSheetId="14">#REF!</definedName>
    <definedName name="Ddd" localSheetId="14">#REF!</definedName>
    <definedName name="de" localSheetId="14">#REF!</definedName>
    <definedName name="df" localSheetId="14">#REF!</definedName>
    <definedName name="di" localSheetId="14">#REF!</definedName>
    <definedName name="DIXI" localSheetId="14">#REF!</definedName>
    <definedName name="dj" localSheetId="14">#REF!</definedName>
    <definedName name="dk" localSheetId="14">#REF!</definedName>
    <definedName name="dl" localSheetId="14">#REF!</definedName>
    <definedName name="dm" localSheetId="14">#REF!</definedName>
    <definedName name="dn" localSheetId="14">#REF!</definedName>
    <definedName name="do" localSheetId="14">#REF!</definedName>
    <definedName name="dp" localSheetId="14">#REF!</definedName>
    <definedName name="dq" localSheetId="14">#REF!</definedName>
    <definedName name="dr" localSheetId="14">#REF!</definedName>
    <definedName name="ds" localSheetId="14">#REF!</definedName>
    <definedName name="dt" localSheetId="14">#REF!</definedName>
    <definedName name="du" localSheetId="14">#REF!</definedName>
    <definedName name="dv" localSheetId="14">#REF!</definedName>
    <definedName name="dvc" localSheetId="14">#REF!</definedName>
    <definedName name="dw" localSheetId="14">#REF!</definedName>
    <definedName name="dwe" localSheetId="14">#REF!</definedName>
    <definedName name="dy" localSheetId="14">#REF!</definedName>
    <definedName name="dz" localSheetId="14">#REF!</definedName>
    <definedName name="Excel_BuiltIn__FilterDatabase_6" localSheetId="14">#REF!</definedName>
    <definedName name="ffd" localSheetId="14">#REF!</definedName>
    <definedName name="gggggggggggggg" localSheetId="14">#REF!</definedName>
    <definedName name="HAI" localSheetId="14">#REF!</definedName>
    <definedName name="J" localSheetId="14">#REF!</definedName>
    <definedName name="lap" localSheetId="14">[234]GENERAL!$B$2:$G$9</definedName>
    <definedName name="lp" localSheetId="14">改造工程!B</definedName>
    <definedName name="LTRU" localSheetId="14">#REF!</definedName>
    <definedName name="_xlnm.Print_Area" localSheetId="14">改造工程!$A$1:$L$22</definedName>
    <definedName name="print_tiltes" localSheetId="14">#REF!</definedName>
    <definedName name="printAreaa" localSheetId="14" hidden="1">#REF!</definedName>
    <definedName name="pyint_TItIes" localSheetId="14">#REF!</definedName>
    <definedName name="q" localSheetId="14">#REF!</definedName>
    <definedName name="reg" localSheetId="14">#REF!</definedName>
    <definedName name="sdsad" localSheetId="14">#REF!</definedName>
    <definedName name="sedf" localSheetId="14">#REF!</definedName>
    <definedName name="series01" localSheetId="14">#REF!</definedName>
    <definedName name="series02" localSheetId="14">#REF!</definedName>
    <definedName name="series03" localSheetId="14">#REF!</definedName>
    <definedName name="series04" localSheetId="14">#REF!</definedName>
    <definedName name="series05" localSheetId="14">#REF!</definedName>
    <definedName name="series06" localSheetId="14">#REF!</definedName>
    <definedName name="series07" localSheetId="14">#REF!</definedName>
    <definedName name="series08" localSheetId="14">#REF!</definedName>
    <definedName name="series09" localSheetId="14">#REF!</definedName>
    <definedName name="series10" localSheetId="14">#REF!</definedName>
    <definedName name="series18" localSheetId="14">#REF!</definedName>
    <definedName name="sppp" localSheetId="14">#REF!</definedName>
    <definedName name="TARLPI" localSheetId="14">#REF!</definedName>
    <definedName name="TARSPP" localSheetId="14">#REF!</definedName>
    <definedName name="TARSS1" localSheetId="14">#REF!</definedName>
    <definedName name="TRANS" localSheetId="14">#REF!</definedName>
    <definedName name="TRANS1" localSheetId="14">#REF!</definedName>
    <definedName name="traspp" localSheetId="14">#REF!</definedName>
    <definedName name="VMO" localSheetId="14">#REF!</definedName>
    <definedName name="vrv" localSheetId="14">#REF!</definedName>
    <definedName name="vw" localSheetId="14">#REF!</definedName>
    <definedName name="WAFALL2" localSheetId="14">[227]Sheet1!#REF!</definedName>
    <definedName name="WAFBUD2" localSheetId="14">[227]Sheet1!#REF!</definedName>
    <definedName name="WAFPRO2" localSheetId="14">[227]Sheet1!#REF!</definedName>
    <definedName name="wap" localSheetId="14">'[234]#REF!'!$L$9:$R$67</definedName>
    <definedName name="wg" localSheetId="14">#REF!</definedName>
    <definedName name="wggew" localSheetId="14">#REF!</definedName>
    <definedName name="WORLPI" localSheetId="14">#REF!</definedName>
    <definedName name="WORSPP" localSheetId="14">#REF!</definedName>
    <definedName name="WQEQWEQ" localSheetId="14">#REF!</definedName>
    <definedName name="ww" localSheetId="14">#REF!</definedName>
    <definedName name="X1_3栋水电预埋００_Sheet1_List" localSheetId="14">#REF!</definedName>
    <definedName name="xvs" localSheetId="14">#REF!</definedName>
    <definedName name="zxd" localSheetId="14">#REF!</definedName>
    <definedName name="阿vas" localSheetId="14">_xleta.Evaluate+#REF!</definedName>
    <definedName name="啊啊" localSheetId="14">#REF!</definedName>
    <definedName name="安" localSheetId="14">#REF!</definedName>
    <definedName name="板厚" localSheetId="14">#REF!</definedName>
    <definedName name="比例" localSheetId="14">#REF!</definedName>
    <definedName name="标高" localSheetId="14">#REF!</definedName>
    <definedName name="产品成本分摊表" localSheetId="14">#REF!</definedName>
    <definedName name="成本调整明细表" localSheetId="14">#REF!</definedName>
    <definedName name="承台" localSheetId="14">#REF!</definedName>
    <definedName name="承台编号" localSheetId="14">#REF!</definedName>
    <definedName name="承台含桩长" localSheetId="14">#REF!</definedName>
    <definedName name="窗护栏" localSheetId="14">#REF!</definedName>
    <definedName name="待发生成本预测" localSheetId="14">#REF!</definedName>
    <definedName name="单边工作面宽" localSheetId="14">#REF!</definedName>
    <definedName name="单位" localSheetId="14">#REF!</definedName>
    <definedName name="当场出彩v天" localSheetId="14">[227]Sheet1!#REF!</definedName>
    <definedName name="地坪标高" localSheetId="14">#REF!</definedName>
    <definedName name="地坪厚度" localSheetId="14">#REF!</definedName>
    <definedName name="垫层单边突出宽" localSheetId="14">#REF!</definedName>
    <definedName name="垫层厚" localSheetId="14">#REF!</definedName>
    <definedName name="垫层厚度" localSheetId="14">#REF!</definedName>
    <definedName name="垫层突出单边宽" localSheetId="14">#REF!</definedName>
    <definedName name="吊筋角度" localSheetId="14">[228]内围地梁钢筋说明!$C$22</definedName>
    <definedName name="吊筋锚长" localSheetId="14">[228]内围地梁钢筋说明!$C$23</definedName>
    <definedName name="分部工程" localSheetId="14">#REF!</definedName>
    <definedName name="分项工程" localSheetId="14">#REF!</definedName>
    <definedName name="钢12" localSheetId="14">#REF!</definedName>
    <definedName name="钢3" localSheetId="14">#REF!</definedName>
    <definedName name="钢筋保护层" localSheetId="14">[228]内围地梁钢筋说明!$C$15</definedName>
    <definedName name="钢筋弯钩长度" localSheetId="14">#REF!</definedName>
    <definedName name="工程量表" localSheetId="14">#REF!</definedName>
    <definedName name="工程量计算式" localSheetId="14">#REF!</definedName>
    <definedName name="工工工" localSheetId="14">#REF!</definedName>
    <definedName name="工作面单边宽" localSheetId="14">#REF!</definedName>
    <definedName name="好热方括号" localSheetId="14">#REF!</definedName>
    <definedName name="合同" localSheetId="14">#REF!</definedName>
    <definedName name="护栏" localSheetId="14">#REF!</definedName>
    <definedName name="化肥款未付" localSheetId="14">[227]Sheet1!#REF!</definedName>
    <definedName name="计算ya" localSheetId="14">IF(ISERROR(ya),"",IF(#REF!="","",ROUND(ya,3)))</definedName>
    <definedName name="计算公式" localSheetId="14">#REF!</definedName>
    <definedName name="建筑做法" localSheetId="14">#REF!</definedName>
    <definedName name="矩柱模" localSheetId="14">#REF!</definedName>
    <definedName name="聚氨酯" localSheetId="14">#REF!</definedName>
    <definedName name="开间费" localSheetId="14">#REF!</definedName>
    <definedName name="科目余额表" localSheetId="14">#REF!</definedName>
    <definedName name="利息总额" localSheetId="14">#REF!</definedName>
    <definedName name="梁模" localSheetId="14">#REF!</definedName>
    <definedName name="零星模" localSheetId="14">#REF!</definedName>
    <definedName name="铝合金材料清单" localSheetId="14">#REF!</definedName>
    <definedName name="门窗表" localSheetId="14">#REF!</definedName>
    <definedName name="门窗表1" localSheetId="14">#REF!</definedName>
    <definedName name="门窗表a23" localSheetId="14">#REF!</definedName>
    <definedName name="面积" localSheetId="14">#REF!</definedName>
    <definedName name="排水沟深" localSheetId="14">[228]内围地梁钢筋说明!$C$21</definedName>
    <definedName name="墙200模" localSheetId="14">#REF!</definedName>
    <definedName name="墙500模" localSheetId="14">#REF!</definedName>
    <definedName name="全项目动态成本表" localSheetId="14">#REF!</definedName>
    <definedName name="人工挖土" localSheetId="14">#REF!</definedName>
    <definedName name="室内标高" localSheetId="14">#REF!</definedName>
    <definedName name="室内外高差" localSheetId="14">#REF!</definedName>
    <definedName name="数量" localSheetId="14">#REF!</definedName>
    <definedName name="天沟" localSheetId="14">#REF!</definedName>
    <definedName name="砼10" localSheetId="14">#REF!</definedName>
    <definedName name="砼15" localSheetId="14">#REF!</definedName>
    <definedName name="砼20" localSheetId="14">#REF!</definedName>
    <definedName name="砼25" localSheetId="14">#REF!</definedName>
    <definedName name="砼30" localSheetId="14">#REF!</definedName>
    <definedName name="砼35" localSheetId="14">#REF!</definedName>
    <definedName name="砼40" localSheetId="14">#REF!</definedName>
    <definedName name="砼45" localSheetId="14">#REF!</definedName>
    <definedName name="砼50" localSheetId="14">#REF!</definedName>
    <definedName name="砼55" localSheetId="14">#REF!</definedName>
    <definedName name="砼浇" localSheetId="14">#REF!</definedName>
    <definedName name="突窗长度" localSheetId="14">#REF!</definedName>
    <definedName name="外面砖" localSheetId="14">#REF!</definedName>
    <definedName name="外涂" localSheetId="14">#REF!</definedName>
    <definedName name="阳台处砌墙收口" localSheetId="14">#REF!</definedName>
    <definedName name="阳台改房间" localSheetId="14">#REF!</definedName>
    <definedName name="腰筋锚长" localSheetId="14">[228]内围地梁钢筋说明!$C$20</definedName>
    <definedName name="已" localSheetId="14">#REF!</definedName>
    <definedName name="已付款明细表" localSheetId="14">#REF!</definedName>
    <definedName name="异柱模" localSheetId="14">#REF!</definedName>
    <definedName name="柱2" localSheetId="14">#REF!</definedName>
    <definedName name="柱2数量" localSheetId="14">#REF!</definedName>
    <definedName name="柱3" localSheetId="14">#REF!</definedName>
    <definedName name="柱3数量" localSheetId="14">#REF!</definedName>
    <definedName name="柱4" localSheetId="14">#REF!</definedName>
    <definedName name="柱4数量" localSheetId="14">#REF!</definedName>
    <definedName name="桩基" localSheetId="14">#REF!</definedName>
    <definedName name="桩模" localSheetId="14">#REF!</definedName>
    <definedName name="_xlnm.Print_Titles" localSheetId="14">改造工程!$1:$4</definedName>
    <definedName name="\P" localSheetId="14">#REF!</definedName>
    <definedName name="_" localSheetId="14">#REF!</definedName>
    <definedName name="__??????" localSheetId="14">#REF!</definedName>
    <definedName name="___?" localSheetId="14">#REF!</definedName>
    <definedName name="_______" localSheetId="14">#REF!</definedName>
    <definedName name="__txt1" localSheetId="14">#REF!</definedName>
    <definedName name="__txt2" localSheetId="14">#REF!</definedName>
    <definedName name="__txt3" localSheetId="14">#REF!</definedName>
    <definedName name="__txt4" localSheetId="14">#REF!</definedName>
    <definedName name="_0" localSheetId="14">#REF!</definedName>
    <definedName name="_002年置业物管帐.dbf" localSheetId="14">#REF!</definedName>
    <definedName name="_003" localSheetId="14">#REF!</definedName>
    <definedName name="_02002" localSheetId="14">#REF!</definedName>
    <definedName name="_02003" localSheetId="14">#REF!</definedName>
    <definedName name="_16.025_8.297_18.65__10.5" localSheetId="14">#REF!</definedName>
    <definedName name="_2" localSheetId="14">#REF!</definedName>
    <definedName name="_2003" localSheetId="14">#REF!</definedName>
    <definedName name="_3" localSheetId="14">#REF!</definedName>
    <definedName name="_4" localSheetId="14">#REF!</definedName>
    <definedName name="_4.6米1.8内" localSheetId="14">#REF!</definedName>
    <definedName name="_4.6米1.8外" localSheetId="14">#REF!</definedName>
    <definedName name="_5" localSheetId="14">#REF!</definedName>
    <definedName name="_5.6米1.8内" localSheetId="14">#REF!</definedName>
    <definedName name="_5.6米1.8外" localSheetId="14">#REF!</definedName>
    <definedName name="_6" localSheetId="14">#REF!</definedName>
    <definedName name="_7" localSheetId="14">#REF!</definedName>
    <definedName name="_8" localSheetId="14">#REF!</definedName>
    <definedName name="_9" localSheetId="14">#REF!</definedName>
    <definedName name="_txt1" localSheetId="14">#REF!</definedName>
    <definedName name="_txt2" localSheetId="14">#REF!</definedName>
    <definedName name="_txt3" localSheetId="14">#REF!</definedName>
    <definedName name="_txt4" localSheetId="14">#REF!</definedName>
    <definedName name="_U2002" localSheetId="14">#REF!</definedName>
    <definedName name="AA" localSheetId="14">#REF!</definedName>
    <definedName name="ADD" localSheetId="14">#REF!</definedName>
    <definedName name="adjustment" localSheetId="14">#REF!</definedName>
    <definedName name="after_tax" localSheetId="14">#REF!</definedName>
    <definedName name="aqa" localSheetId="14">#REF!</definedName>
    <definedName name="aqs" localSheetId="14">#REF!</definedName>
    <definedName name="aqsa" localSheetId="14">#REF!</definedName>
    <definedName name="asd" localSheetId="14">#REF!</definedName>
    <definedName name="azx" localSheetId="14">#REF!</definedName>
    <definedName name="BASE_Summary" localSheetId="14">#REF!</definedName>
    <definedName name="BASE_Summary1" localSheetId="14">#REF!</definedName>
    <definedName name="BASE_Summary2" localSheetId="14">#REF!</definedName>
    <definedName name="BB" localSheetId="14">#REF!</definedName>
    <definedName name="before_tax" localSheetId="14">#REF!</definedName>
    <definedName name="bg" localSheetId="14">EVALUATE(#REF!)</definedName>
    <definedName name="billname1" localSheetId="14">#REF!</definedName>
    <definedName name="billname2" localSheetId="14">#REF!</definedName>
    <definedName name="billname3" localSheetId="14">#REF!</definedName>
    <definedName name="BIN" localSheetId="14">#REF!</definedName>
    <definedName name="blankline" localSheetId="14">#REF!</definedName>
    <definedName name="br" localSheetId="14">#REF!</definedName>
    <definedName name="channel" localSheetId="14">#REF!</definedName>
    <definedName name="circle" localSheetId="14">#REF!</definedName>
    <definedName name="cl" localSheetId="14">#REF!</definedName>
    <definedName name="coll" localSheetId="14">#REF!</definedName>
    <definedName name="concrete" localSheetId="14">#REF!</definedName>
    <definedName name="Continue" localSheetId="14">#REF!</definedName>
    <definedName name="_xlnm.Criteria" localSheetId="14">#REF!</definedName>
    <definedName name="current_asset" localSheetId="14">#REF!</definedName>
    <definedName name="d" localSheetId="14">#REF!</definedName>
    <definedName name="D0" localSheetId="14">#REF!</definedName>
    <definedName name="D00" localSheetId="14">#REF!</definedName>
    <definedName name="D000" localSheetId="14">#REF!</definedName>
    <definedName name="dfg" localSheetId="14">#REF!</definedName>
    <definedName name="dfs" localSheetId="14">#REF!</definedName>
    <definedName name="djsfjkadfkslaf" localSheetId="14">#REF!</definedName>
    <definedName name="Documents_array" localSheetId="14">#REF!</definedName>
    <definedName name="dqjk" localSheetId="14">#REF!</definedName>
    <definedName name="dqjk2" localSheetId="14">#REF!</definedName>
    <definedName name="Dr_sch" localSheetId="14">#REF!</definedName>
    <definedName name="DSFFDSFD" localSheetId="14">#REF!</definedName>
    <definedName name="EE" localSheetId="14">#REF!</definedName>
    <definedName name="_xlnm.Extract" localSheetId="14">#REF!</definedName>
    <definedName name="f" localSheetId="14">#REF!</definedName>
    <definedName name="fdgsfddfds" localSheetId="14">#REF!</definedName>
    <definedName name="FF" localSheetId="14">#REF!</definedName>
    <definedName name="Fixed_assests" localSheetId="14">#REF!</definedName>
    <definedName name="fl" localSheetId="14">#REF!</definedName>
    <definedName name="G" localSheetId="14">#REF!</definedName>
    <definedName name="gg" localSheetId="14">#REF!</definedName>
    <definedName name="gz" localSheetId="14">#REF!</definedName>
    <definedName name="H0" localSheetId="14">#REF!</definedName>
    <definedName name="head" localSheetId="14">#REF!</definedName>
    <definedName name="HH" localSheetId="14">#REF!</definedName>
    <definedName name="hkhkhkj" localSheetId="14">#REF!</definedName>
    <definedName name="Item" localSheetId="14">#REF!</definedName>
    <definedName name="K" localSheetId="14">#REF!</definedName>
    <definedName name="kdktg" localSheetId="14">#REF!</definedName>
    <definedName name="KK" localSheetId="14">#REF!</definedName>
    <definedName name="kma" localSheetId="14">[57]dm!$A:$B</definedName>
    <definedName name="KMDM" localSheetId="14">#REF!</definedName>
    <definedName name="L" localSheetId="14">#REF!</definedName>
    <definedName name="LIXI" localSheetId="14">#REF!</definedName>
    <definedName name="LL" localSheetId="14">#REF!</definedName>
    <definedName name="Long_term_investment" localSheetId="14">#REF!</definedName>
    <definedName name="OMI" localSheetId="14">#REF!</definedName>
    <definedName name="Other_assets" localSheetId="14">#REF!</definedName>
    <definedName name="owners_equity" localSheetId="14">#REF!</definedName>
    <definedName name="P" localSheetId="14">#REF!</definedName>
    <definedName name="page1" localSheetId="14">#REF!</definedName>
    <definedName name="page10" localSheetId="14">#REF!</definedName>
    <definedName name="page100" localSheetId="14">#REF!</definedName>
    <definedName name="page101" localSheetId="14">#REF!</definedName>
    <definedName name="page102" localSheetId="14">#REF!</definedName>
    <definedName name="page103" localSheetId="14">#REF!</definedName>
    <definedName name="page104" localSheetId="14">#REF!</definedName>
    <definedName name="page105" localSheetId="14">#REF!</definedName>
    <definedName name="page106" localSheetId="14">#REF!</definedName>
    <definedName name="page11" localSheetId="14">#REF!</definedName>
    <definedName name="page12" localSheetId="14">#REF!</definedName>
    <definedName name="page13" localSheetId="14">#REF!</definedName>
    <definedName name="page14" localSheetId="14">#REF!</definedName>
    <definedName name="page15" localSheetId="14">#REF!</definedName>
    <definedName name="page16" localSheetId="14">#REF!</definedName>
    <definedName name="page1601" localSheetId="14">#REF!</definedName>
    <definedName name="page1602" localSheetId="14">#REF!</definedName>
    <definedName name="page1603" localSheetId="14">#REF!</definedName>
    <definedName name="page1604" localSheetId="14">#REF!</definedName>
    <definedName name="page1605" localSheetId="14">#REF!</definedName>
    <definedName name="page1606" localSheetId="14">#REF!</definedName>
    <definedName name="page1607" localSheetId="14">#REF!</definedName>
    <definedName name="page1608" localSheetId="14">#REF!</definedName>
    <definedName name="page1609" localSheetId="14">#REF!</definedName>
    <definedName name="page1610" localSheetId="14">#REF!</definedName>
    <definedName name="page1611" localSheetId="14">#REF!</definedName>
    <definedName name="page1612" localSheetId="14">#REF!</definedName>
    <definedName name="page1613" localSheetId="14">#REF!</definedName>
    <definedName name="page1614" localSheetId="14">#REF!</definedName>
    <definedName name="page1615" localSheetId="14">#REF!</definedName>
    <definedName name="page1616" localSheetId="14">#REF!</definedName>
    <definedName name="page1617" localSheetId="14">#REF!</definedName>
    <definedName name="page1618" localSheetId="14">#REF!</definedName>
    <definedName name="page1619" localSheetId="14">#REF!</definedName>
    <definedName name="page1620" localSheetId="14">#REF!</definedName>
    <definedName name="page1621" localSheetId="14">#REF!</definedName>
    <definedName name="page1622" localSheetId="14">#REF!</definedName>
    <definedName name="page1623" localSheetId="14">#REF!</definedName>
    <definedName name="page1624" localSheetId="14">#REF!</definedName>
    <definedName name="page1625" localSheetId="14">#REF!</definedName>
    <definedName name="page1626" localSheetId="14">#REF!</definedName>
    <definedName name="page1627" localSheetId="14">#REF!</definedName>
    <definedName name="page1628" localSheetId="14">#REF!</definedName>
    <definedName name="page1629" localSheetId="14">#REF!</definedName>
    <definedName name="page1630" localSheetId="14">#REF!</definedName>
    <definedName name="page1631" localSheetId="14">#REF!</definedName>
    <definedName name="page1632" localSheetId="14">#REF!</definedName>
    <definedName name="page1633" localSheetId="14">#REF!</definedName>
    <definedName name="page1634" localSheetId="14">#REF!</definedName>
    <definedName name="page1635" localSheetId="14">#REF!</definedName>
    <definedName name="page1636" localSheetId="14">#REF!</definedName>
    <definedName name="page1637" localSheetId="14">#REF!</definedName>
    <definedName name="page1638" localSheetId="14">#REF!</definedName>
    <definedName name="page17" localSheetId="14">#REF!</definedName>
    <definedName name="page18" localSheetId="14">#REF!</definedName>
    <definedName name="page19" localSheetId="14">#REF!</definedName>
    <definedName name="page2" localSheetId="14">#REF!</definedName>
    <definedName name="page20" localSheetId="14">#REF!</definedName>
    <definedName name="page21" localSheetId="14">#REF!</definedName>
    <definedName name="page22" localSheetId="14">#REF!</definedName>
    <definedName name="page23" localSheetId="14">#REF!</definedName>
    <definedName name="page24" localSheetId="14">#REF!</definedName>
    <definedName name="page25" localSheetId="14">#REF!</definedName>
    <definedName name="page26" localSheetId="14">#REF!</definedName>
    <definedName name="page27" localSheetId="14">#REF!</definedName>
    <definedName name="page28" localSheetId="14">#REF!</definedName>
    <definedName name="page29" localSheetId="14">#REF!</definedName>
    <definedName name="page3" localSheetId="14">#REF!</definedName>
    <definedName name="page30" localSheetId="14">#REF!</definedName>
    <definedName name="page31" localSheetId="14">#REF!</definedName>
    <definedName name="page32" localSheetId="14">#REF!</definedName>
    <definedName name="page33" localSheetId="14">#REF!</definedName>
    <definedName name="page34" localSheetId="14">#REF!</definedName>
    <definedName name="page35" localSheetId="14">#REF!</definedName>
    <definedName name="page36" localSheetId="14">#REF!</definedName>
    <definedName name="page37" localSheetId="14">#REF!</definedName>
    <definedName name="page38" localSheetId="14">#REF!</definedName>
    <definedName name="page39" localSheetId="14">#REF!</definedName>
    <definedName name="page4" localSheetId="14">#REF!</definedName>
    <definedName name="page40" localSheetId="14">#REF!</definedName>
    <definedName name="page41" localSheetId="14">#REF!</definedName>
    <definedName name="page42" localSheetId="14">#REF!</definedName>
    <definedName name="page43" localSheetId="14">#REF!</definedName>
    <definedName name="page44" localSheetId="14">#REF!</definedName>
    <definedName name="PAGE4444444" localSheetId="14">#REF!</definedName>
    <definedName name="page45" localSheetId="14">#REF!</definedName>
    <definedName name="page46" localSheetId="14">#REF!</definedName>
    <definedName name="page47" localSheetId="14">#REF!</definedName>
    <definedName name="page48" localSheetId="14">#REF!</definedName>
    <definedName name="page49" localSheetId="14">#REF!</definedName>
    <definedName name="page5" localSheetId="14">#REF!</definedName>
    <definedName name="page50" localSheetId="14">#REF!</definedName>
    <definedName name="page51" localSheetId="14">#REF!</definedName>
    <definedName name="page52" localSheetId="14">#REF!</definedName>
    <definedName name="page53" localSheetId="14">#REF!</definedName>
    <definedName name="page54" localSheetId="14">#REF!</definedName>
    <definedName name="page55" localSheetId="14">#REF!</definedName>
    <definedName name="page56" localSheetId="14">#REF!</definedName>
    <definedName name="page57" localSheetId="14">#REF!</definedName>
    <definedName name="page58" localSheetId="14">#REF!</definedName>
    <definedName name="page59" localSheetId="14">#REF!</definedName>
    <definedName name="page6" localSheetId="14">#REF!</definedName>
    <definedName name="page60" localSheetId="14">#REF!</definedName>
    <definedName name="page61" localSheetId="14">#REF!</definedName>
    <definedName name="page62" localSheetId="14">#REF!</definedName>
    <definedName name="page63" localSheetId="14">#REF!</definedName>
    <definedName name="page64" localSheetId="14">#REF!</definedName>
    <definedName name="page65" localSheetId="14">#REF!</definedName>
    <definedName name="page66" localSheetId="14">#REF!</definedName>
    <definedName name="page67" localSheetId="14">#REF!</definedName>
    <definedName name="page68" localSheetId="14">#REF!</definedName>
    <definedName name="page69" localSheetId="14">#REF!</definedName>
    <definedName name="page7" localSheetId="14">#REF!</definedName>
    <definedName name="page70" localSheetId="14">#REF!</definedName>
    <definedName name="page71" localSheetId="14">#REF!</definedName>
    <definedName name="page72" localSheetId="14">#REF!</definedName>
    <definedName name="page73" localSheetId="14">#REF!</definedName>
    <definedName name="page74" localSheetId="14">#REF!</definedName>
    <definedName name="page75" localSheetId="14">#REF!</definedName>
    <definedName name="page76" localSheetId="14">#REF!</definedName>
    <definedName name="page77" localSheetId="14">#REF!</definedName>
    <definedName name="page78" localSheetId="14">#REF!</definedName>
    <definedName name="page79" localSheetId="14">#REF!</definedName>
    <definedName name="page8" localSheetId="14">#REF!</definedName>
    <definedName name="page80" localSheetId="14">#REF!</definedName>
    <definedName name="PAGE8000000000000" localSheetId="14">#REF!</definedName>
    <definedName name="page81" localSheetId="14">#REF!</definedName>
    <definedName name="page82" localSheetId="14">#REF!</definedName>
    <definedName name="page83" localSheetId="14">#REF!</definedName>
    <definedName name="page84" localSheetId="14">#REF!</definedName>
    <definedName name="page85" localSheetId="14">#REF!</definedName>
    <definedName name="page86" localSheetId="14">#REF!</definedName>
    <definedName name="page87" localSheetId="14">#REF!</definedName>
    <definedName name="page88" localSheetId="14">#REF!</definedName>
    <definedName name="page89" localSheetId="14">#REF!</definedName>
    <definedName name="page9" localSheetId="14">#REF!</definedName>
    <definedName name="page90" localSheetId="14">#REF!</definedName>
    <definedName name="page91" localSheetId="14">#REF!</definedName>
    <definedName name="page92" localSheetId="14">#REF!</definedName>
    <definedName name="page93" localSheetId="14">#REF!</definedName>
    <definedName name="page94" localSheetId="14">#REF!</definedName>
    <definedName name="page95" localSheetId="14">#REF!</definedName>
    <definedName name="page96" localSheetId="14">#REF!</definedName>
    <definedName name="page97" localSheetId="14">#REF!</definedName>
    <definedName name="page98" localSheetId="14">#REF!</definedName>
    <definedName name="page99" localSheetId="14">#REF!</definedName>
    <definedName name="PRINT" localSheetId="14">#REF!</definedName>
    <definedName name="Print_Titles_MI" localSheetId="14">#REF!</definedName>
    <definedName name="printarea1" localSheetId="14">#REF!</definedName>
    <definedName name="printarea2" localSheetId="14">#REF!</definedName>
    <definedName name="PROJECT_Description" localSheetId="14">#REF!</definedName>
    <definedName name="PROJECT_Description1" localSheetId="14">#REF!</definedName>
    <definedName name="PROJECT_Description2" localSheetId="14">#REF!</definedName>
    <definedName name="qq" localSheetId="14">#REF!</definedName>
    <definedName name="qqq" localSheetId="14">#REF!</definedName>
    <definedName name="Quantity" localSheetId="14">#REF!</definedName>
    <definedName name="SH" localSheetId="14">#REF!</definedName>
    <definedName name="SH0" localSheetId="14">#REF!</definedName>
    <definedName name="Sheet1" localSheetId="14">#REF!</definedName>
    <definedName name="Short_term_liability" localSheetId="14">#REF!</definedName>
    <definedName name="S柱头" localSheetId="14">#REF!</definedName>
    <definedName name="t" localSheetId="14">#REF!</definedName>
    <definedName name="Tf" localSheetId="14">#REF!</definedName>
    <definedName name="title1" localSheetId="14">#REF!</definedName>
    <definedName name="title2" localSheetId="14">#REF!</definedName>
    <definedName name="title2opt1" localSheetId="14">#REF!</definedName>
    <definedName name="title2opt2" localSheetId="14">#REF!</definedName>
    <definedName name="title3" localSheetId="14">#REF!</definedName>
    <definedName name="Total" localSheetId="14">#REF!</definedName>
    <definedName name="U" localSheetId="14">#REF!</definedName>
    <definedName name="UFPrn03年往来" localSheetId="14">#REF!</definedName>
    <definedName name="UFPrn20011013195712" localSheetId="14">#REF!</definedName>
    <definedName name="UFPrn20021001145340" localSheetId="14">#REF!</definedName>
    <definedName name="UFPrn20021008135609" localSheetId="14">#REF!</definedName>
    <definedName name="UFPrn20021010140525" localSheetId="14">#REF!</definedName>
    <definedName name="UFPrn20021011140840" localSheetId="14">#REF!</definedName>
    <definedName name="UFPrn20021011141039" localSheetId="14">#REF!</definedName>
    <definedName name="UFPrn20021215091236" localSheetId="14">#REF!</definedName>
    <definedName name="UFPrn2002年赖氨酸" localSheetId="14">#REF!</definedName>
    <definedName name="UFPrn2002年往来" localSheetId="14">#REF!</definedName>
    <definedName name="UFPrn20030" localSheetId="14">#REF!</definedName>
    <definedName name="UFPrn20030104093913" localSheetId="14">#REF!</definedName>
    <definedName name="UFPrn20030125134155" localSheetId="14">#REF!</definedName>
    <definedName name="UFPrn200301获" localSheetId="14">#REF!</definedName>
    <definedName name="UFPrn20030201102412" localSheetId="14">#REF!</definedName>
    <definedName name="UFPrn20030204085029" localSheetId="14">#REF!</definedName>
    <definedName name="UFPrn20030204085059" localSheetId="14">#REF!</definedName>
    <definedName name="UFPrn20030204085245" localSheetId="14">#REF!</definedName>
    <definedName name="UFPrn20030306114007" localSheetId="14">#REF!</definedName>
    <definedName name="UFPrn20030310133923" localSheetId="14">#REF!</definedName>
    <definedName name="UFPrn20030312154036" localSheetId="14">#REF!</definedName>
    <definedName name="UFPrn20030315105012" localSheetId="14">#REF!</definedName>
    <definedName name="UFPrn20030319143204" localSheetId="14">#REF!</definedName>
    <definedName name="UFPrn20030319143428" localSheetId="14">#REF!</definedName>
    <definedName name="UFPrn20030319143503" localSheetId="14">#REF!</definedName>
    <definedName name="UFPrn20030324180402" localSheetId="14">#REF!</definedName>
    <definedName name="UFPrn20030401160246" localSheetId="14">#REF!</definedName>
    <definedName name="UFPrn20030401160903" localSheetId="14">#REF!</definedName>
    <definedName name="UFPrn20030402162209" localSheetId="14">#REF!</definedName>
    <definedName name="UFPrn20030402162254" localSheetId="14">#REF!</definedName>
    <definedName name="UFPrn20030402162349" localSheetId="14">#REF!</definedName>
    <definedName name="UFPrn20030402162804" localSheetId="14">#REF!</definedName>
    <definedName name="UFPrn20030402200515" localSheetId="14">#REF!</definedName>
    <definedName name="UFPrn20030402202547" localSheetId="14">#REF!</definedName>
    <definedName name="UFPrn20030410133109" localSheetId="14">#REF!</definedName>
    <definedName name="UFPrn20030411080701" localSheetId="14">#REF!</definedName>
    <definedName name="UFPrn20030411080725" localSheetId="14">#REF!</definedName>
    <definedName name="UFPrn20030411082806" localSheetId="14">#REF!</definedName>
    <definedName name="UFPrn20030411082845" localSheetId="14">#REF!</definedName>
    <definedName name="UFPrn20030411083444" localSheetId="14">#REF!</definedName>
    <definedName name="UFPrn20030414124907" localSheetId="14">#REF!</definedName>
    <definedName name="UFPrn20030515123420" localSheetId="14">#REF!</definedName>
    <definedName name="UFPrn20030515143600" localSheetId="14">#REF!</definedName>
    <definedName name="UFPrn20030515143859" localSheetId="14">#REF!</definedName>
    <definedName name="UFPrn20030515144630" localSheetId="14">#REF!</definedName>
    <definedName name="UFPrn20030515144957" localSheetId="14">#REF!</definedName>
    <definedName name="UFPrn20030515145857" localSheetId="14">#REF!</definedName>
    <definedName name="UFPrn20030515150030" localSheetId="14">#REF!</definedName>
    <definedName name="UFPrn20030516092236" localSheetId="14">#REF!</definedName>
    <definedName name="UFPrn20030525130626" localSheetId="14">#REF!</definedName>
    <definedName name="UFPrn20030527100204" localSheetId="14">#REF!</definedName>
    <definedName name="UFPrn20030601113109" localSheetId="14">#REF!</definedName>
    <definedName name="UFPrn20030601113454" localSheetId="14">#REF!</definedName>
    <definedName name="UFPrn20030604110335" localSheetId="14">#REF!</definedName>
    <definedName name="UFPrn20030612213411" localSheetId="14">#REF!</definedName>
    <definedName name="UFPrn20030612213426" localSheetId="14">#REF!</definedName>
    <definedName name="UFPrn20030616163620" localSheetId="14">#REF!</definedName>
    <definedName name="UFPrn20030616163735" localSheetId="14">#REF!</definedName>
    <definedName name="UFPrn20030704170908" localSheetId="14">#REF!</definedName>
    <definedName name="UFPrn20030806092017" localSheetId="14">#REF!</definedName>
    <definedName name="UFPrn20030806104048" localSheetId="14">#REF!</definedName>
    <definedName name="UFPrn20030807094635" localSheetId="14">#REF!</definedName>
    <definedName name="UFPrn20030807094823" localSheetId="14">#REF!</definedName>
    <definedName name="UFPrn20030807095652" localSheetId="14">#REF!</definedName>
    <definedName name="UFPrn20030810103438" localSheetId="14">#REF!</definedName>
    <definedName name="UFPrn20030930160002" localSheetId="14">#REF!</definedName>
    <definedName name="UFPrn20031027192538" localSheetId="14">#REF!</definedName>
    <definedName name="UFPrn20031209151321" localSheetId="14">#REF!</definedName>
    <definedName name="UFPrn20031216172532" localSheetId="14">#REF!</definedName>
    <definedName name="UFPrn20031219102749" localSheetId="14">#REF!</definedName>
    <definedName name="UFPrn20031219102931" localSheetId="14">#REF!</definedName>
    <definedName name="UFPrn20031219153724" localSheetId="14">#REF!</definedName>
    <definedName name="UFPrn20031231143241" localSheetId="14">#REF!</definedName>
    <definedName name="UFPrn20031231144908" localSheetId="14">#REF!</definedName>
    <definedName name="UFPrn20031231181712" localSheetId="14">#REF!</definedName>
    <definedName name="UFPrn20031231194816" localSheetId="14">#REF!</definedName>
    <definedName name="UFPrn20031231201733" localSheetId="14">#REF!</definedName>
    <definedName name="UFPrn20031231201827" localSheetId="14">#REF!</definedName>
    <definedName name="UFPrn20031231202833" localSheetId="14">#REF!</definedName>
    <definedName name="UFPrn20031231203341" localSheetId="14">#REF!</definedName>
    <definedName name="UFPrn20031231203430" localSheetId="14">#REF!</definedName>
    <definedName name="UFPrn20031231203522" localSheetId="14">#REF!</definedName>
    <definedName name="UFPrn20031231204614" localSheetId="14">#REF!</definedName>
    <definedName name="UFPrn20031231204700" localSheetId="14">#REF!</definedName>
    <definedName name="UFPrn20031231204719" localSheetId="14">#REF!</definedName>
    <definedName name="UFPrn20031231204735" localSheetId="14">#REF!</definedName>
    <definedName name="UFPrn20031231204748" localSheetId="14">#REF!</definedName>
    <definedName name="UFPrn20031231204802" localSheetId="14">#REF!</definedName>
    <definedName name="UFPrn20031231204816" localSheetId="14">#REF!</definedName>
    <definedName name="UFPrn20031231204829" localSheetId="14">#REF!</definedName>
    <definedName name="UFPrn20031231204843" localSheetId="14">#REF!</definedName>
    <definedName name="UFPrn20031231204856" localSheetId="14">#REF!</definedName>
    <definedName name="UFPrn20031231204915" localSheetId="14">#REF!</definedName>
    <definedName name="UFPrn2003年赖氨酸" localSheetId="14">#REF!</definedName>
    <definedName name="UFPrn2003年预处理" localSheetId="14">#REF!</definedName>
    <definedName name="UFPrn20040101100143" localSheetId="14">#REF!</definedName>
    <definedName name="UFPrn20040101110745" localSheetId="14">#REF!</definedName>
    <definedName name="UFPrn20040101162919" localSheetId="14">#REF!</definedName>
    <definedName name="UFPrn20040101170422" localSheetId="14">#REF!</definedName>
    <definedName name="UFPrn20040102110917" localSheetId="14">#REF!</definedName>
    <definedName name="UFPrn20040102152122" localSheetId="14">#REF!</definedName>
    <definedName name="UFPrn20040102195902" localSheetId="14">#REF!</definedName>
    <definedName name="UFPrn20040102200804" localSheetId="14">#REF!</definedName>
    <definedName name="UFPrn20040102201152" localSheetId="14">#REF!</definedName>
    <definedName name="UFPrn20040102201233" localSheetId="14">#REF!</definedName>
    <definedName name="UFPrn20040102201254" localSheetId="14">#REF!</definedName>
    <definedName name="UFPrn20040102201313" localSheetId="14">#REF!</definedName>
    <definedName name="UFPrn20040102201331" localSheetId="14">#REF!</definedName>
    <definedName name="UFPrn20040102201348" localSheetId="14">#REF!</definedName>
    <definedName name="UFPrn20040102201407" localSheetId="14">#REF!</definedName>
    <definedName name="UFPrn20040102201425" localSheetId="14">#REF!</definedName>
    <definedName name="UFPrn20040102201441" localSheetId="14">#REF!</definedName>
    <definedName name="UFPrn20040102201500" localSheetId="14">#REF!</definedName>
    <definedName name="UFPrn20040102202156" localSheetId="14">#REF!</definedName>
    <definedName name="UFPrn20040102202217" localSheetId="14">#REF!</definedName>
    <definedName name="UFPrn20040102202238" localSheetId="14">#REF!</definedName>
    <definedName name="UFPrn20040102202257" localSheetId="14">#REF!</definedName>
    <definedName name="UFPrn20040102202316" localSheetId="14">#REF!</definedName>
    <definedName name="UFPrn20040102202335" localSheetId="14">#REF!</definedName>
    <definedName name="UFPrn20040102202356" localSheetId="14">#REF!</definedName>
    <definedName name="UFPrn20040102202417" localSheetId="14">#REF!</definedName>
    <definedName name="UFPrn20040102202436" localSheetId="14">#REF!</definedName>
    <definedName name="UFPrn20040102202455" localSheetId="14">#REF!</definedName>
    <definedName name="UFPrn20040102202513" localSheetId="14">#REF!</definedName>
    <definedName name="UFPrn20040103090927" localSheetId="14">#REF!</definedName>
    <definedName name="UFPrn20040103093058" localSheetId="14">#REF!</definedName>
    <definedName name="UFPrn20040103095046" localSheetId="14">#REF!</definedName>
    <definedName name="UFPrn20040103100558" localSheetId="14">#REF!</definedName>
    <definedName name="UFPrn20040103102329" localSheetId="14">#REF!</definedName>
    <definedName name="UFPrn20040104085339" localSheetId="14">#REF!</definedName>
    <definedName name="UFPrn20040104085636" localSheetId="14">#REF!</definedName>
    <definedName name="UFPrn20040104160016" localSheetId="14">#REF!</definedName>
    <definedName name="UFPrn20040105091030" localSheetId="14">#REF!</definedName>
    <definedName name="UFPrn20040106150512" localSheetId="14">#REF!</definedName>
    <definedName name="UFPrn20040107171106" localSheetId="14">#REF!</definedName>
    <definedName name="UFPrn20040110151930" localSheetId="14">#REF!</definedName>
    <definedName name="UFPrn20040110152047" localSheetId="14">#REF!</definedName>
    <definedName name="UFPrn20040113105339" localSheetId="14">#REF!</definedName>
    <definedName name="UFPrn20040114173232" localSheetId="14">#REF!</definedName>
    <definedName name="UFPrn20040117222855" localSheetId="14">#REF!</definedName>
    <definedName name="UFPrn20040117223054" localSheetId="14">#REF!</definedName>
    <definedName name="UFPrn20040118090902" localSheetId="14">#REF!</definedName>
    <definedName name="UFPrn20040118091001" localSheetId="14">#REF!</definedName>
    <definedName name="UFPrn20040126122858" localSheetId="14">#REF!</definedName>
    <definedName name="UFPrn20040126123715" localSheetId="14">#REF!</definedName>
    <definedName name="UFPrn20040126133112" localSheetId="14">#REF!</definedName>
    <definedName name="UFPrn20040127102811" localSheetId="14">#REF!</definedName>
    <definedName name="UFPrn20040127103322" localSheetId="14">#REF!</definedName>
    <definedName name="UFPrn20040127103557" localSheetId="14">#REF!</definedName>
    <definedName name="UFPrn20040127104626" localSheetId="14">#REF!</definedName>
    <definedName name="UFPrn20040131200353" localSheetId="14">#REF!</definedName>
    <definedName name="UFPrn20040131203228" localSheetId="14">#REF!</definedName>
    <definedName name="UFPrn20040201082313" localSheetId="14">#REF!</definedName>
    <definedName name="UFPrn20040201082820" localSheetId="14">#REF!</definedName>
    <definedName name="UFPrn20040201082842" localSheetId="14">#REF!</definedName>
    <definedName name="UFPrn20040201082900" localSheetId="14">#REF!</definedName>
    <definedName name="UFPrn20040201082915" localSheetId="14">#REF!</definedName>
    <definedName name="UFPrn20040201082932" localSheetId="14">#REF!</definedName>
    <definedName name="UFPrn20040201082949" localSheetId="14">#REF!</definedName>
    <definedName name="UFPrn20040201083007" localSheetId="14">#REF!</definedName>
    <definedName name="UFPrn20040201083024" localSheetId="14">#REF!</definedName>
    <definedName name="UFPrn20040201083037" localSheetId="14">#REF!</definedName>
    <definedName name="UFPrn20040201083056" localSheetId="14">#REF!</definedName>
    <definedName name="UFPrn20040201083109" localSheetId="14">#REF!</definedName>
    <definedName name="UFPrn20040201083123" localSheetId="14">#REF!</definedName>
    <definedName name="UFPrn20040202095723" localSheetId="14">#REF!</definedName>
    <definedName name="UFPrn20040202100703" localSheetId="14">#REF!</definedName>
    <definedName name="UFPrn20040207170440" localSheetId="14">#REF!</definedName>
    <definedName name="UFPrn20040207170910" localSheetId="14">#REF!</definedName>
    <definedName name="UFPrn20040210164240" localSheetId="14">#REF!</definedName>
    <definedName name="UFPrn20040210164828" localSheetId="14">#REF!</definedName>
    <definedName name="UFPrn20040210165319" localSheetId="14">#REF!</definedName>
    <definedName name="UFPrn20040220173519" localSheetId="14">#REF!</definedName>
    <definedName name="UFPrn20040221082432" localSheetId="14">#REF!</definedName>
    <definedName name="UFPrn20040423121458" localSheetId="14">#REF!</definedName>
    <definedName name="UFPrn20040425153622" localSheetId="14">#REF!</definedName>
    <definedName name="UFPrn20040428183256" localSheetId="14">#REF!</definedName>
    <definedName name="UFPrn20040701104559" localSheetId="14">#REF!</definedName>
    <definedName name="UFPrn20040714104337" localSheetId="14">#REF!</definedName>
    <definedName name="UFPrn20040716204355" localSheetId="14">#REF!</definedName>
    <definedName name="UFPrn20040723141819" localSheetId="14">#REF!</definedName>
    <definedName name="UFPrn20040809092915" localSheetId="14">#REF!</definedName>
    <definedName name="UFPrn20040811201823" localSheetId="14">#REF!</definedName>
    <definedName name="UFPrn20040816093509" localSheetId="14">#REF!</definedName>
    <definedName name="UFPrn20040816093715" localSheetId="14">#REF!</definedName>
    <definedName name="UFPrn20041022152346" localSheetId="14">#REF!</definedName>
    <definedName name="UFPrn20041022152456" localSheetId="14">#REF!</definedName>
    <definedName name="UFPrn20041217091106" localSheetId="14">#REF!</definedName>
    <definedName name="UFPrn20050105172328" localSheetId="14">#REF!</definedName>
    <definedName name="UFPrn20050105201404" localSheetId="14">#REF!</definedName>
    <definedName name="UFPrn20050106102331" localSheetId="14">#REF!</definedName>
    <definedName name="UFPrn20050106102430" localSheetId="14">#REF!</definedName>
    <definedName name="UFPrn20050106165019" localSheetId="14">#REF!</definedName>
    <definedName name="UFPrn20050106165407" localSheetId="14">#REF!</definedName>
    <definedName name="UFPrn20050107082906" localSheetId="14">#REF!</definedName>
    <definedName name="UFPrn20050107160609" localSheetId="14">#REF!</definedName>
    <definedName name="UFPrn20050107164515" localSheetId="14">#REF!</definedName>
    <definedName name="UFPrn20050108094919" localSheetId="14">#REF!</definedName>
    <definedName name="UFPrn20050108100504" localSheetId="14">#REF!</definedName>
    <definedName name="UFPrn20050108100752" localSheetId="14">#REF!</definedName>
    <definedName name="UFPrn20050217103510" localSheetId="14">#REF!</definedName>
    <definedName name="UFPrn20050221153108" localSheetId="14">#REF!</definedName>
    <definedName name="UFPrn20050301215713" localSheetId="14">#REF!</definedName>
    <definedName name="UFPrn20050306165059" localSheetId="14">#REF!</definedName>
    <definedName name="UFPrn20060216194802" localSheetId="14">#REF!</definedName>
    <definedName name="UFPrn20070105174240" localSheetId="14">#REF!</definedName>
    <definedName name="UFPrn20070114200640" localSheetId="14">#REF!</definedName>
    <definedName name="UFPrn20070125202639" localSheetId="14">#REF!</definedName>
    <definedName name="UFPrn20070125202940" localSheetId="14">#REF!</definedName>
    <definedName name="UFPrn20070125204126" localSheetId="14">#REF!</definedName>
    <definedName name="UFPrn20070125204428" localSheetId="14">#REF!</definedName>
    <definedName name="Unit" localSheetId="14">#REF!</definedName>
    <definedName name="uut" localSheetId="14">#REF!</definedName>
    <definedName name="V" localSheetId="14">#REF!</definedName>
    <definedName name="W" localSheetId="14">#REF!</definedName>
    <definedName name="WilliamSheet" localSheetId="14">#REF!</definedName>
    <definedName name="Work_Program_By_Area_List" localSheetId="14">#REF!</definedName>
    <definedName name="wq" localSheetId="14">#REF!</definedName>
    <definedName name="WWWW222" localSheetId="14">#REF!</definedName>
    <definedName name="xcd" localSheetId="14">#REF!</definedName>
    <definedName name="Y" localSheetId="14">#REF!</definedName>
    <definedName name="Z" localSheetId="14">#REF!</definedName>
    <definedName name="Z_3B4DD3B0_847F_4B57_93D1_810D4C8DE510_.wvu.PrintArea" localSheetId="14" hidden="1">#REF!</definedName>
    <definedName name="Z_3B4DD3B0_847F_4B57_93D1_810D4C8DE510_.wvu.PrintTitles" localSheetId="14" hidden="1">#REF!</definedName>
    <definedName name="Z_92BBA066_F4C6_41CC_BE6D_9F1BA5F6C04D_.wvu.PrintArea" localSheetId="14" hidden="1">#REF!</definedName>
    <definedName name="Z_92BBA066_F4C6_41CC_BE6D_9F1BA5F6C04D_.wvu.PrintTitles" localSheetId="14" hidden="1">#REF!</definedName>
    <definedName name="Z_9B18BCA6_6102_4285_8AC8_DAF29FB4CA54_.wvu.PrintArea" localSheetId="14" hidden="1">#REF!</definedName>
    <definedName name="Z_9B18BCA6_6102_4285_8AC8_DAF29FB4CA54_.wvu.PrintTitles" localSheetId="14" hidden="1">#REF!</definedName>
    <definedName name="zy2003.dbf" localSheetId="14">#REF!</definedName>
    <definedName name="zz" localSheetId="14">#REF!</definedName>
    <definedName name="板构件特征" localSheetId="14">#REF!</definedName>
    <definedName name="半成品" localSheetId="14">#REF!</definedName>
    <definedName name="包装物" localSheetId="14">#REF!</definedName>
    <definedName name="报价汇总" localSheetId="14">#REF!</definedName>
    <definedName name="本月数" localSheetId="14">#REF!</definedName>
    <definedName name="本月威尚交易" localSheetId="14">OFFSET(#REF!,0,MONTH(#REF!)-1)</definedName>
    <definedName name="本月威尚其他交易" localSheetId="14">OFFSET(#REF!,0,MONTH(#REF!)-1)</definedName>
    <definedName name="不清" localSheetId="14">#REF!</definedName>
    <definedName name="产成品" localSheetId="14">#REF!</definedName>
    <definedName name="超高4.6米1.8以内" localSheetId="14">#REF!</definedName>
    <definedName name="储士升" localSheetId="14">#REF!</definedName>
    <definedName name="德国" localSheetId="14">#REF!</definedName>
    <definedName name="低耗品" localSheetId="14">#REF!</definedName>
    <definedName name="地板厚度" localSheetId="14">#REF!</definedName>
    <definedName name="垫层高度" localSheetId="14">#REF!</definedName>
    <definedName name="垫层厚1" localSheetId="14">#REF!</definedName>
    <definedName name="垫层突出单边宽度" localSheetId="14">#REF!</definedName>
    <definedName name="夺" localSheetId="14">#REF!</definedName>
    <definedName name="二1" localSheetId="14">#REF!</definedName>
    <definedName name="二层板构件特征" localSheetId="14">#REF!</definedName>
    <definedName name="发" localSheetId="14">#REF!</definedName>
    <definedName name="发出商品" localSheetId="14">#REF!</definedName>
    <definedName name="反对" localSheetId="14">#REF!</definedName>
    <definedName name="费用" localSheetId="14">#REF!</definedName>
    <definedName name="附加赛" localSheetId="14">#REF!</definedName>
    <definedName name="个" localSheetId="14">#REF!</definedName>
    <definedName name="个人往来余额表" localSheetId="14">#REF!</definedName>
    <definedName name="工程施工3" localSheetId="14">#REF!</definedName>
    <definedName name="工作面单边宽度" localSheetId="14">#REF!</definedName>
    <definedName name="构件特征" localSheetId="14">#REF!</definedName>
    <definedName name="固定资产清单" localSheetId="14">#REF!</definedName>
    <definedName name="固定资产增减表" localSheetId="14">#REF!</definedName>
    <definedName name="固定资产折旧表" localSheetId="14">#REF!</definedName>
    <definedName name="固定资产折旧汇总表" localSheetId="14">#REF!</definedName>
    <definedName name="辊" localSheetId="14">#REF!</definedName>
    <definedName name="哈哈" localSheetId="14">#REF!</definedName>
    <definedName name="好" localSheetId="14">#REF!</definedName>
    <definedName name="呵呵" localSheetId="14">#REF!</definedName>
    <definedName name="合计" localSheetId="14">#REF!</definedName>
    <definedName name="和" localSheetId="14">#REF!</definedName>
    <definedName name="和就" localSheetId="14">#REF!</definedName>
    <definedName name="核算" localSheetId="14">#REF!</definedName>
    <definedName name="核算111" localSheetId="14">#REF!</definedName>
    <definedName name="核算项目余额表" localSheetId="14">#REF!</definedName>
    <definedName name="坏" localSheetId="14">#REF!</definedName>
    <definedName name="坏账" localSheetId="14">#REF!</definedName>
    <definedName name="黄撒啊" localSheetId="14">#REF!</definedName>
    <definedName name="汇总表" localSheetId="14">#REF!</definedName>
    <definedName name="机器设备评估明细表" localSheetId="14">#REF!</definedName>
    <definedName name="价格表" localSheetId="14" hidden="1">#REF!</definedName>
    <definedName name="金地格林" localSheetId="14">#REF!</definedName>
    <definedName name="睛" localSheetId="14">#REF!</definedName>
    <definedName name="酒店" localSheetId="14">#REF!</definedName>
    <definedName name="酒店1" localSheetId="14">#REF!</definedName>
    <definedName name="看来" localSheetId="14">#REF!</definedName>
    <definedName name="科目余额表1" localSheetId="14">#REF!</definedName>
    <definedName name="可" localSheetId="14">#REF!</definedName>
    <definedName name="哭" localSheetId="14">#REF!</definedName>
    <definedName name="累计威尚购买" localSheetId="14">SUM(#REF!:OFFSET(#REF!,0,MONTH(#REF!)-1))</definedName>
    <definedName name="累计威尚其他" localSheetId="14">SUM(#REF!:OFFSET(#REF!,0,MONTH(#REF!)-1))</definedName>
    <definedName name="累计威尚销售" localSheetId="14">SUM(#REF!:OFFSET(#REF!,0,MONTH(#REF!)-1))</definedName>
    <definedName name="利息资本化" localSheetId="14">#REF!</definedName>
    <definedName name="梁构件特征" localSheetId="14">#REF!</definedName>
    <definedName name="梁砼" localSheetId="14">#REF!</definedName>
    <definedName name="路东环保" localSheetId="14">#REF!</definedName>
    <definedName name="铝材" localSheetId="14">#REF!</definedName>
    <definedName name="没" localSheetId="14">#REF!</definedName>
    <definedName name="门" localSheetId="14">#REF!</definedName>
    <definedName name="门窗" localSheetId="14">#REF!</definedName>
    <definedName name="明细分类账" localSheetId="14">#REF!</definedName>
    <definedName name="明细账" localSheetId="14">#REF!</definedName>
    <definedName name="模板1.8以内" localSheetId="14">#REF!</definedName>
    <definedName name="模板1.8以外" localSheetId="14">#REF!</definedName>
    <definedName name="木" localSheetId="14">#REF!</definedName>
    <definedName name="呢" localSheetId="14">#REF!</definedName>
    <definedName name="内部往来1" localSheetId="14">#REF!</definedName>
    <definedName name="你好" localSheetId="14">#REF!</definedName>
    <definedName name="年" localSheetId="14">#REF!</definedName>
    <definedName name="年初合计" localSheetId="14">#REF!</definedName>
    <definedName name="年末合计" localSheetId="14">#REF!</definedName>
    <definedName name="年末合计1" localSheetId="14">#REF!</definedName>
    <definedName name="年末合计3" localSheetId="14">#REF!</definedName>
    <definedName name="年末余额4" localSheetId="14">#REF!</definedName>
    <definedName name="年末余额5" localSheetId="14">#REF!</definedName>
    <definedName name="柠檬酸钙" localSheetId="14">#REF!</definedName>
    <definedName name="其他" localSheetId="14">#REF!</definedName>
    <definedName name="其他应收款" localSheetId="14">#REF!</definedName>
    <definedName name="去" localSheetId="14">#REF!</definedName>
    <definedName name="三层板构件特征" localSheetId="14">#REF!</definedName>
    <definedName name="三元复合肥" localSheetId="14">#REF!</definedName>
    <definedName name="是" localSheetId="14">#REF!</definedName>
    <definedName name="数量金额明细账" localSheetId="14">#REF!</definedName>
    <definedName name="数量金额总账" localSheetId="14">#REF!</definedName>
    <definedName name="天河" localSheetId="14">#REF!</definedName>
    <definedName name="调后合计" localSheetId="14">#REF!</definedName>
    <definedName name="砼" localSheetId="14">#REF!</definedName>
    <definedName name="委托加工" localSheetId="14">#REF!</definedName>
    <definedName name="我" localSheetId="14">#REF!</definedName>
    <definedName name="物1" localSheetId="14">#REF!</definedName>
    <definedName name="项目总账" localSheetId="14">#REF!</definedName>
    <definedName name="新" localSheetId="14">#REF!</definedName>
    <definedName name="新增项材料费" localSheetId="14">#REF!</definedName>
    <definedName name="兴表" localSheetId="14">#REF!</definedName>
    <definedName name="一层板构件特征" localSheetId="14">#REF!</definedName>
    <definedName name="应收取" localSheetId="14">#REF!</definedName>
    <definedName name="应收账款" localSheetId="14">#REF!</definedName>
    <definedName name="应收账款贷方" localSheetId="14">#REF!</definedName>
    <definedName name="余额" localSheetId="14">#REF!</definedName>
    <definedName name="余额表" localSheetId="14">#REF!</definedName>
    <definedName name="与体" localSheetId="14">#REF!</definedName>
    <definedName name="预处理02年" localSheetId="14">#REF!</definedName>
    <definedName name="预付" localSheetId="14">#REF!</definedName>
    <definedName name="预付款" localSheetId="14">#REF!</definedName>
    <definedName name="预付款明细" localSheetId="14">#REF!</definedName>
    <definedName name="原材料" localSheetId="14">#REF!</definedName>
    <definedName name="再见" localSheetId="14">#REF!</definedName>
    <definedName name="在建筑1" localSheetId="14">#REF!</definedName>
    <definedName name="在途材料" localSheetId="14">#REF!</definedName>
    <definedName name="长期借款" localSheetId="14">#REF!</definedName>
    <definedName name="制造费用明细表" localSheetId="14">#REF!</definedName>
    <definedName name="中" localSheetId="14">#REF!</definedName>
    <definedName name="周建国" localSheetId="14">#REF!</definedName>
    <definedName name="主要" localSheetId="14">#REF!</definedName>
    <definedName name="总分类账" localSheetId="14">#REF!</definedName>
    <definedName name="阻塞" localSheetId="14">#REF!</definedName>
    <definedName name="_________D2" localSheetId="14">#REF!</definedName>
    <definedName name="________D2" localSheetId="14">#REF!</definedName>
    <definedName name="_______D2" localSheetId="14">#REF!</definedName>
    <definedName name="______D2" localSheetId="14">#REF!</definedName>
    <definedName name="_____D2" localSheetId="14">#REF!</definedName>
    <definedName name="____D2" localSheetId="14">#REF!</definedName>
    <definedName name="___D2" localSheetId="14">#REF!</definedName>
    <definedName name="__D2" localSheetId="14">#REF!</definedName>
    <definedName name="_0.438_2_0.02_0.026_0.025_2__2__1.35_0.025_2" localSheetId="14">#REF!</definedName>
    <definedName name="_1.5不锈钢板" localSheetId="14">#REF!</definedName>
    <definedName name="_1.8_1.8_0.2" localSheetId="14">#REF!</definedName>
    <definedName name="_166_8" localSheetId="14">#REF!</definedName>
    <definedName name="_1D2_" localSheetId="14">#REF!</definedName>
    <definedName name="_2_2_0.1" localSheetId="14">#REF!</definedName>
    <definedName name="_20_5" localSheetId="14">#REF!</definedName>
    <definedName name="_5_4_0.3_4" localSheetId="14">#REF!</definedName>
    <definedName name="_6MM钢化" localSheetId="14">#REF!</definedName>
    <definedName name="_8_1.52_8夹胶" localSheetId="14">#REF!</definedName>
    <definedName name="_8MM钢化" localSheetId="14">#REF!</definedName>
    <definedName name="_A11" localSheetId="14">#REF!</definedName>
    <definedName name="_D2" localSheetId="14">#REF!</definedName>
    <definedName name="_Jia100" localSheetId="14">#REF!</definedName>
    <definedName name="_M0924" localSheetId="14">#REF!</definedName>
    <definedName name="aaaaaaaaaaaaaa" localSheetId="14">#REF!</definedName>
    <definedName name="AwardCount0" localSheetId="14">#REF!</definedName>
    <definedName name="AwardCount1" localSheetId="14">#REF!</definedName>
    <definedName name="AwardCount2" localSheetId="14">#REF!</definedName>
    <definedName name="AwardCount3" localSheetId="14">#REF!</definedName>
    <definedName name="AwardCount4" localSheetId="14">#REF!</definedName>
    <definedName name="AwardCount5" localSheetId="14">#REF!</definedName>
    <definedName name="B10G" localSheetId="14">#REF!</definedName>
    <definedName name="B10G镀膜" localSheetId="14">#REF!</definedName>
    <definedName name="B12G" localSheetId="14">#REF!</definedName>
    <definedName name="B12G镀膜" localSheetId="14">#REF!</definedName>
    <definedName name="B1G" localSheetId="14">#REF!</definedName>
    <definedName name="B2G" localSheetId="14">#REF!</definedName>
    <definedName name="B3G" localSheetId="14">#REF!</definedName>
    <definedName name="B6G" localSheetId="14">#REF!</definedName>
    <definedName name="B6G镀膜" localSheetId="14">#REF!</definedName>
    <definedName name="B8G" localSheetId="14">#REF!</definedName>
    <definedName name="B8G镀膜" localSheetId="14">#REF!</definedName>
    <definedName name="BASE" localSheetId="14">#REF!</definedName>
    <definedName name="BASE2" localSheetId="14">#REF!</definedName>
    <definedName name="BBBBBBBBBBBBB" localSheetId="14">#REF!</definedName>
    <definedName name="Caption" localSheetId="14">#REF!</definedName>
    <definedName name="Code" localSheetId="14">#REF!</definedName>
    <definedName name="CountPerSelect" localSheetId="14">#REF!</definedName>
    <definedName name="C苛" localSheetId="14">#REF!</definedName>
    <definedName name="D1计名称" localSheetId="14">#REF!</definedName>
    <definedName name="D1计数量" localSheetId="14">#REF!</definedName>
    <definedName name="Dia" localSheetId="14">#REF!</definedName>
    <definedName name="DS_KEYS" localSheetId="14">#REF!</definedName>
    <definedName name="efds" localSheetId="14">'[49]#REF!'!XFC1*'[49]#REF!'!XFD1</definedName>
    <definedName name="F3F100" localSheetId="14">#REF!</definedName>
    <definedName name="F6室外楼梯预制构件钢筋φ10内" localSheetId="14">#REF!</definedName>
    <definedName name="F7室外楼梯预制构件钢筋φ10内" localSheetId="14">#REF!</definedName>
    <definedName name="F8室外楼梯预制构件钢筋φ10内" localSheetId="14">#REF!</definedName>
    <definedName name="F9室外楼梯预制构件钢筋φ10内" localSheetId="14">#REF!</definedName>
    <definedName name="FlrNo" localSheetId="14">#REF!</definedName>
    <definedName name="Grd" localSheetId="14">#REF!</definedName>
    <definedName name="H低" localSheetId="14">#REF!</definedName>
    <definedName name="H高" localSheetId="14">#REF!</definedName>
    <definedName name="Key" localSheetId="14">#REF!</definedName>
    <definedName name="KEYS" localSheetId="14">#REF!</definedName>
    <definedName name="KgSum" localSheetId="14">#REF!</definedName>
    <definedName name="LnSl" localSheetId="14">#REF!</definedName>
    <definedName name="Lsum" localSheetId="14">#REF!</definedName>
    <definedName name="mu" localSheetId="14">#REF!</definedName>
    <definedName name="Name" localSheetId="14">#REF!</definedName>
    <definedName name="NAMES" localSheetId="14">#REF!</definedName>
    <definedName name="NEC_KEYS" localSheetId="14">#REF!</definedName>
    <definedName name="OO" localSheetId="14">EVALUATE(#REF!)</definedName>
    <definedName name="ProcString" localSheetId="14">#REF!</definedName>
    <definedName name="Scheme" localSheetId="14">#REF!</definedName>
    <definedName name="SelectMethod" localSheetId="14">#REF!</definedName>
    <definedName name="SelectOrder" localSheetId="14">#REF!</definedName>
    <definedName name="sf" localSheetId="14">'[71]#REF!'!$B:$B</definedName>
    <definedName name="sfsdsd" localSheetId="14">'[49]#REF!'!XFD1*'[49]#REF!'!XEW1</definedName>
    <definedName name="SLn" localSheetId="14">#REF!</definedName>
    <definedName name="TBL_KEYS" localSheetId="14">#REF!</definedName>
    <definedName name="TBL_KEYS2" localSheetId="14">#REF!</definedName>
    <definedName name="TotalAwardCount" localSheetId="14">#REF!</definedName>
    <definedName name="xmmc" localSheetId="14">[85]分类!$A:$A</definedName>
    <definedName name="埃特板" localSheetId="14">#REF!</definedName>
    <definedName name="埃特板人工" localSheetId="14">#REF!</definedName>
    <definedName name="安装费" localSheetId="14">#REF!</definedName>
    <definedName name="包料不包工" localSheetId="14">#REF!</definedName>
    <definedName name="包装运输费" localSheetId="14">#REF!</definedName>
    <definedName name="保修期" localSheetId="14">#REF!</definedName>
    <definedName name="贝砂金" localSheetId="14">#REF!</definedName>
    <definedName name="备注" localSheetId="14">#REF!</definedName>
    <definedName name="表面处理" localSheetId="14">#REF!</definedName>
    <definedName name="层数" localSheetId="14">#REF!</definedName>
    <definedName name="产" localSheetId="14">#REF!</definedName>
    <definedName name="成品保护费" localSheetId="14">#REF!</definedName>
    <definedName name="承台高" localSheetId="14">#REF!</definedName>
    <definedName name="承台含桩长度" localSheetId="14">#REF!</definedName>
    <definedName name="窗帘盒人工" localSheetId="14">#REF!</definedName>
    <definedName name="窗台石人工" localSheetId="14">#REF!</definedName>
    <definedName name="窗用五金配件" localSheetId="14">#REF!</definedName>
    <definedName name="瓷砖踢脚线人工" localSheetId="14">#REF!</definedName>
    <definedName name="大堂花灯" localSheetId="14">#REF!</definedName>
    <definedName name="大堂射灯" localSheetId="14">#REF!</definedName>
    <definedName name="大堂筒灯" localSheetId="14">#REF!</definedName>
    <definedName name="单边突出工作面宽" localSheetId="14">#REF!</definedName>
    <definedName name="单价" localSheetId="14">#REF!</definedName>
    <definedName name="挡水石人工" localSheetId="14">#REF!</definedName>
    <definedName name="地弹门用五金配件" localSheetId="14">#REF!</definedName>
    <definedName name="地面石材人工" localSheetId="14">#REF!</definedName>
    <definedName name="的" localSheetId="14">#REF!</definedName>
    <definedName name="的的的" localSheetId="14">#REF!</definedName>
    <definedName name="灯带T4" localSheetId="14">#REF!</definedName>
    <definedName name="电梯厅墙地砖人工" localSheetId="14">#REF!</definedName>
    <definedName name="电梯厅油漆人工" localSheetId="14">#REF!</definedName>
    <definedName name="店舗DF_KEYS" localSheetId="14">#REF!</definedName>
    <definedName name="垫" localSheetId="14">#REF!</definedName>
    <definedName name="垫层" localSheetId="14">#REF!</definedName>
    <definedName name="垫层单边宽" localSheetId="14">#REF!</definedName>
    <definedName name="垫层单边突出的宽度" localSheetId="14">#REF!</definedName>
    <definedName name="垫层的厚度" localSheetId="14">#REF!</definedName>
    <definedName name="垫层砼" localSheetId="14">#REF!</definedName>
    <definedName name="镀锌钢材" localSheetId="14">#REF!</definedName>
    <definedName name="番号" localSheetId="14">#REF!</definedName>
    <definedName name="仿啡网马赛克" localSheetId="14">#REF!</definedName>
    <definedName name="仿马赛克砖" localSheetId="14">#REF!</definedName>
    <definedName name="放坡" localSheetId="14">#REF!</definedName>
    <definedName name="放坡系数" localSheetId="14">#REF!</definedName>
    <definedName name="放坡系数值" localSheetId="14">#REF!</definedName>
    <definedName name="啡慕斯" localSheetId="14">#REF!</definedName>
    <definedName name="分级承台高" localSheetId="14">#REF!</definedName>
    <definedName name="氟碳漆" localSheetId="14">#REF!</definedName>
    <definedName name="付费" localSheetId="14">#REF!</definedName>
    <definedName name="附件订购单" localSheetId="14">#REF!</definedName>
    <definedName name="钢材" localSheetId="14">#REF!</definedName>
    <definedName name="钢筋汇总1" localSheetId="14">#REF!</definedName>
    <definedName name="高" localSheetId="14">#REF!</definedName>
    <definedName name="高窗玻璃订料" localSheetId="14">#REF!</definedName>
    <definedName name="工程内容" localSheetId="14">#REF!</definedName>
    <definedName name="工程造价" localSheetId="14">#REF!</definedName>
    <definedName name="工程质量" localSheetId="14">#REF!</definedName>
    <definedName name="工作面宽" localSheetId="14">#REF!</definedName>
    <definedName name="工作面宽度" localSheetId="14">#REF!</definedName>
    <definedName name="管理费" localSheetId="14">#REF!</definedName>
    <definedName name="合同号" localSheetId="14">#REF!</definedName>
    <definedName name="黑金花" localSheetId="14">#REF!</definedName>
    <definedName name="黑色烤漆玻璃" localSheetId="14">#REF!</definedName>
    <definedName name="厚度" localSheetId="14">#REF!</definedName>
    <definedName name="汇总" localSheetId="14">#REF!</definedName>
    <definedName name="汇总表2" localSheetId="14">#REF!</definedName>
    <definedName name="会所钢附框" localSheetId="14">#REF!</definedName>
    <definedName name="基础梁砼" localSheetId="14">#REF!</definedName>
    <definedName name="基础砼" localSheetId="14">#REF!</definedName>
    <definedName name="几" localSheetId="14">#REF!</definedName>
    <definedName name="加工制作费" localSheetId="14">#REF!</definedName>
    <definedName name="价格" localSheetId="14">#REF!</definedName>
    <definedName name="胶条毛条" localSheetId="14">#REF!</definedName>
    <definedName name="结构胶" localSheetId="14">#REF!</definedName>
    <definedName name="结果" localSheetId="14">#REF!</definedName>
    <definedName name="镜面钛金不绣钢" localSheetId="14">#REF!</definedName>
    <definedName name="绝对±0.0标高" localSheetId="14">#REF!</definedName>
    <definedName name="峻工日期" localSheetId="14">#REF!</definedName>
    <definedName name="抗拨桩D400根数" localSheetId="14">IF(#REF!=1,IF(#REF!=400,#REF!*#REF!,0),0)</definedName>
    <definedName name="抗拨桩D400总长度" localSheetId="14">#REF!*#REF!</definedName>
    <definedName name="抗拨桩D500根数" localSheetId="14">IF(#REF!=1,IF(#REF!=500,#REF!*#REF!,0),0)</definedName>
    <definedName name="抗拨桩D500总长度" localSheetId="14">#REF!*#REF!</definedName>
    <definedName name="扣件" localSheetId="14">#REF!</definedName>
    <definedName name="拉丝不锈钢" localSheetId="14">#REF!</definedName>
    <definedName name="栏杆夹胶玻璃" localSheetId="14">#REF!</definedName>
    <definedName name="李鹏" localSheetId="14">#REF!</definedName>
    <definedName name="利润" localSheetId="14">#REF!</definedName>
    <definedName name="梁顶标高" localSheetId="14">#REF!</definedName>
    <definedName name="列序号" localSheetId="14">[140]总栋号统计!$G:$G</definedName>
    <definedName name="铝板损耗" localSheetId="14">#REF!</definedName>
    <definedName name="铝边角" localSheetId="14">#REF!</definedName>
    <definedName name="铝扣板" localSheetId="14">#REF!</definedName>
    <definedName name="铝扣板人工" localSheetId="14">#REF!</definedName>
    <definedName name="铝条10mm" localSheetId="14">#REF!</definedName>
    <definedName name="锚固" localSheetId="14">#REF!</definedName>
    <definedName name="门窗玻璃损耗" localSheetId="14">#REF!</definedName>
    <definedName name="门窗胶损耗" localSheetId="14">#REF!</definedName>
    <definedName name="门窗名称" localSheetId="14">#REF!</definedName>
    <definedName name="门槛石人工" localSheetId="14">#REF!</definedName>
    <definedName name="门套鞋人工" localSheetId="14">#REF!</definedName>
    <definedName name="门用五金配件" localSheetId="14">#REF!</definedName>
    <definedName name="密封胶" localSheetId="14">#REF!</definedName>
    <definedName name="密封胶条" localSheetId="14">#REF!</definedName>
    <definedName name="摩擦承桩D400根数" localSheetId="14">IF(#REF!=2,IF(#REF!=400,#REF!*#REF!,0),0)</definedName>
    <definedName name="摩擦承桩D400总长度" localSheetId="14">#REF!*#REF!</definedName>
    <definedName name="摩擦承桩D500根数" localSheetId="14">IF(#REF!=2,IF(#REF!=500,#REF!*#REF!,0),0)</definedName>
    <definedName name="摩擦承桩D500总长度" localSheetId="14">#REF!*#REF!</definedName>
    <definedName name="磨擦铰链" localSheetId="14">#REF!</definedName>
    <definedName name="木门" localSheetId="14">#REF!</definedName>
    <definedName name="木纹铝方管" localSheetId="14">#REF!</definedName>
    <definedName name="幕墙立柱用钢芯套" localSheetId="14">#REF!</definedName>
    <definedName name="腻子等辅材" localSheetId="14">#REF!</definedName>
    <definedName name="排气扇" localSheetId="14">#REF!</definedName>
    <definedName name="排烟管道位置" localSheetId="14">#REF!</definedName>
    <definedName name="喷涂铝型材" localSheetId="14">#REF!</definedName>
    <definedName name="平开门用五金配件" localSheetId="14">#REF!</definedName>
    <definedName name="其它材料" localSheetId="14">#REF!</definedName>
    <definedName name="其它五金配件" localSheetId="14">#REF!</definedName>
    <definedName name="浅啡网" localSheetId="14">#REF!</definedName>
    <definedName name="墙地砖人工" localSheetId="14">#REF!</definedName>
    <definedName name="墙面石材人工" localSheetId="14">#REF!</definedName>
    <definedName name="然而" localSheetId="14">#REF!</definedName>
    <definedName name="人造米黄" localSheetId="14">#REF!</definedName>
    <definedName name="软木" localSheetId="14">#REF!</definedName>
    <definedName name="塞缝及防水处理" localSheetId="14">#REF!</definedName>
    <definedName name="砂面钛金不绣钢" localSheetId="14">#REF!</definedName>
    <definedName name="山西黑" localSheetId="14">#REF!</definedName>
    <definedName name="上翻线" localSheetId="14">IF([151]屋脊线!XEU1=5,IF([151]屋脊线!XEZ1&gt;0,[151]屋脊线!XEV1*([151]屋脊线!XEW1^2+[151]屋脊线!XEZ1^2)^0.5,[151]屋脊线!XEV1*[151]屋脊线!XEW1),"-")</definedName>
    <definedName name="身材列" localSheetId="14">#REF!</definedName>
    <definedName name="深2m内挖土量" localSheetId="14">#REF!</definedName>
    <definedName name="深4m内挖土量" localSheetId="14">#REF!</definedName>
    <definedName name="生产列100" localSheetId="14">#REF!</definedName>
    <definedName name="盛大" localSheetId="14">#REF!</definedName>
    <definedName name="施工单位" localSheetId="14">#REF!</definedName>
    <definedName name="施工单位负责人" localSheetId="14">#REF!</definedName>
    <definedName name="石材踢脚线人工" localSheetId="14">#REF!</definedName>
    <definedName name="石膏板9厘" localSheetId="14">#REF!</definedName>
    <definedName name="石膏线60包人工" localSheetId="14">#REF!</definedName>
    <definedName name="识别" localSheetId="14">#REF!</definedName>
    <definedName name="室内地坪" localSheetId="14">#REF!</definedName>
    <definedName name="室内地坪标高" localSheetId="14">#REF!</definedName>
    <definedName name="室内外地坪高差" localSheetId="14">#REF!</definedName>
    <definedName name="室外地坪" localSheetId="14">#REF!</definedName>
    <definedName name="首层砼板厚" localSheetId="14">#REF!</definedName>
    <definedName name="属性" localSheetId="14">#REF!</definedName>
    <definedName name="数量_根" localSheetId="14">#REF!</definedName>
    <definedName name="刷刷刷" localSheetId="14">#REF!</definedName>
    <definedName name="双层石膏板人工" localSheetId="14">#REF!</definedName>
    <definedName name="水电费" localSheetId="14">#REF!</definedName>
    <definedName name="水泥沙" localSheetId="14">#REF!</definedName>
    <definedName name="水泥砂浆找平人工" localSheetId="14">#REF!</definedName>
    <definedName name="税金" localSheetId="14">#REF!</definedName>
    <definedName name="踢" localSheetId="14">#REF!</definedName>
    <definedName name="挑梁面筋" localSheetId="14">#REF!</definedName>
    <definedName name="挑梁面筋_通长" localSheetId="14">#REF!</definedName>
    <definedName name="筒灯华辉4寸防雾" localSheetId="14">#REF!</definedName>
    <definedName name="筒灯华辉9w" localSheetId="14">#REF!</definedName>
    <definedName name="筒灯欧普" localSheetId="14">#REF!</definedName>
    <definedName name="土建" localSheetId="14">#REF!</definedName>
    <definedName name="土类别" localSheetId="14">#REF!</definedName>
    <definedName name="推拉门用五金配件" localSheetId="14">#REF!</definedName>
    <definedName name="我的" localSheetId="14">+EVALUATE('[127]#REF!'!$A:$A)</definedName>
    <definedName name="五金配件" localSheetId="14">#REF!</definedName>
    <definedName name="物流DF_KEYS" localSheetId="14">#REF!</definedName>
    <definedName name="西班牙米黄" localSheetId="14">#REF!</definedName>
    <definedName name="项目名称" localSheetId="14">#REF!</definedName>
    <definedName name="销售中心" localSheetId="14">#REF!</definedName>
    <definedName name="新西米" localSheetId="14">#REF!</definedName>
    <definedName name="新西米门套鞋" localSheetId="14">#REF!</definedName>
    <definedName name="型号" localSheetId="14">#REF!</definedName>
    <definedName name="颜色" localSheetId="14">#REF!</definedName>
    <definedName name="檐口大样１" localSheetId="14">#REF!</definedName>
    <definedName name="檐口线" localSheetId="14">IF([151]屋脊线!XEV1=4,[151]屋脊线!XEW1*[151]屋脊线!XEX1,"-")</definedName>
    <definedName name="阳角斜屋脊" localSheetId="14">IF([151]屋脊线!XEX1=2,[151]屋脊线!XEY1*([151]屋脊线!XEZ1^2+[151]屋脊线!XFC1^2)^0.5,"-")</definedName>
    <definedName name="一年没" localSheetId="14">#REF!</definedName>
    <definedName name="阴角斜屋脊" localSheetId="14">IF([151]屋脊线!XEW1=3,[151]屋脊线!XEX1*([151]屋脊线!XEY1^2+[151]屋脊线!XFB1^2)^0.5,"-")</definedName>
    <definedName name="英国棕" localSheetId="14">#REF!</definedName>
    <definedName name="英国棕门套鞋" localSheetId="14">#REF!</definedName>
    <definedName name="油漆人工" localSheetId="14">#REF!</definedName>
    <definedName name="右端支座" localSheetId="14">#REF!</definedName>
    <definedName name="原土标高" localSheetId="14">#REF!</definedName>
    <definedName name="圆符" localSheetId="14">#REF!</definedName>
    <definedName name="正屋脊" localSheetId="14">IF([151]屋脊线!XEY1=1,[151]屋脊线!XEZ1*[151]屋脊线!XFA1,"-")</definedName>
    <definedName name="专业" localSheetId="14">#REF!</definedName>
    <definedName name="砖基础" localSheetId="14">#REF!</definedName>
    <definedName name="资料情况" localSheetId="14">#REF!</definedName>
    <definedName name="自然面标高" localSheetId="14">#REF!</definedName>
    <definedName name="总包配合费" localSheetId="14">#REF!</definedName>
    <definedName name="最小锚固长度5" localSheetId="14">#REF!</definedName>
    <definedName name="左端支座" localSheetId="14">#REF!</definedName>
    <definedName name="作业表10" localSheetId="14">#REF!</definedName>
    <definedName name="作业表16" localSheetId="14">#REF!</definedName>
    <definedName name="商办地块">#REF!</definedName>
    <definedName name="幼儿园">[235]结构指标!#REF!</definedName>
    <definedName name="AS2DocOpenMode" hidden="1">"AS2DocumentEdit"</definedName>
    <definedName name="xlcd">[236]园林电气汇总!$B$1:$B$65536</definedName>
    <definedName name="安装单价">#REF!</definedName>
    <definedName name="供应单价">#REF!</definedName>
    <definedName name="综合单价">#REF!</definedName>
    <definedName name="_abc" localSheetId="13">_xleta.Evaluate+#REF!</definedName>
    <definedName name="abc" localSheetId="13">_xleta.Evaluate+#REF!</definedName>
    <definedName name="_xlnm.Print_Area" localSheetId="13">'土建（洋房）'!$A$1:$L$137</definedName>
    <definedName name="阿vas" localSheetId="13">_xleta.Evaluate+#REF!</definedName>
    <definedName name="计算ya" localSheetId="13">IF(ISERROR(ya),"",IF(#REF!="","",ROUND(ya,3)))</definedName>
    <definedName name="lp" localSheetId="13">B</definedName>
    <definedName name="O">EVALUATE('[256]汇总表-手算'!$I$1:$I$65536)</definedName>
    <definedName name="B主筋次梁锚长">[237]内围地梁钢筋说明!$C$23</definedName>
    <definedName name="LD">EVALUATE([259]内墙抹灰!$E$1:$E$65536)</definedName>
    <definedName name="主筋保护层">[237]内围地梁钢筋说明!$C$18</definedName>
    <definedName name="孟">EVALUATE([264]零星项目计算表!B1)</definedName>
    <definedName name="jl">EVALUATE('[245]#REF!'!B1)</definedName>
    <definedName name="mc">OFFSET([247]工程量计算!$B$3,1,,COUNTA([247]工程量计算!$B$1:$B$65536)-1,)</definedName>
    <definedName name="nn">EVALUATE('[246]#REF!'!$P$6:$P$1799)</definedName>
    <definedName name="板钢筋工程量">EVALUATE('[245]#REF!'!B1)</definedName>
    <definedName name="表达式结果">EVALUATE([248]计算表达式!$C$4)</definedName>
    <definedName name="传动器">[249]sheet2!$B$9</definedName>
    <definedName name="地弹簧">[249]sheet2!$B$12</definedName>
    <definedName name="钢筋工程量">EVALUATE('[245]#REF!'!B1)</definedName>
    <definedName name="钢筋工程量1">EVALUATE('[245]#REF!'!B1)</definedName>
    <definedName name="滑轮">[249]sheet2!$B$13</definedName>
    <definedName name="铰链">[249]sheet2!$B$10</definedName>
    <definedName name="扣减面积">EVALUATE('[245]#REF!'!IV1)</definedName>
    <definedName name="模板计算式">EVALUATE([248]梁!$L$3)</definedName>
    <definedName name="其他五金配件">[249]sheet2!$B$14</definedName>
    <definedName name="墙宽">EVALUATE('[245]#REF!'!IV1)</definedName>
    <definedName name="墙长">EVALUATE('[245]#REF!'!IV1)</definedName>
    <definedName name="纱窗">[249]sheet2!$B$20</definedName>
    <definedName name="上悬窗用风撑">[249]sheet2!$D$11</definedName>
    <definedName name="水电">EVALUATE([250]弱电!IV1)</definedName>
    <definedName name="水电清单">EVALUATE([251]计算书!$D$1:$D$65536)</definedName>
    <definedName name="水电清单、">[252]给排水工程量计算书!$F$1:$F$65536</definedName>
    <definedName name="填缝胶">[249]sheet2!$B$18</definedName>
    <definedName name="砼工程量">EVALUATE('[245]#REF!'!B1)</definedName>
    <definedName name="执手">[249]sheet2!$B$8</definedName>
    <definedName name="AAAAA" hidden="1">[253]XLR_NoRangeSheet!$B$6</definedName>
    <definedName name="XLRPARAMS_GCMC_" hidden="1">[260]XLR_NoRangeSheet!$B$6</definedName>
    <definedName name="采暖40182">'[261]#REF!'!#REF!</definedName>
    <definedName name="采暖40191">'[261]#REF!'!#REF!</definedName>
    <definedName name="采暖40262">'[261]#REF!'!#REF!</definedName>
    <definedName name="采暖40352">'[261]#REF!'!#REF!</definedName>
    <definedName name="采暖40391">'[261]#REF!'!#REF!</definedName>
    <definedName name="采暖40401">'[261]#REF!'!#REF!</definedName>
    <definedName name="采暖40402">'[261]#REF!'!#REF!</definedName>
    <definedName name="采暖40411">'[261]#REF!'!#REF!</definedName>
    <definedName name="采暖40412">'[261]#REF!'!#REF!</definedName>
    <definedName name="采暖40421">'[261]#REF!'!#REF!</definedName>
    <definedName name="采暖40422">'[261]#REF!'!#REF!</definedName>
    <definedName name="采暖40431">'[261]#REF!'!#REF!</definedName>
    <definedName name="采暖40432">'[261]#REF!'!#REF!</definedName>
    <definedName name="采暖40441">'[261]#REF!'!#REF!</definedName>
    <definedName name="采暖40442">'[261]#REF!'!#REF!</definedName>
    <definedName name="采暖40451">'[261]#REF!'!#REF!</definedName>
    <definedName name="采暖40452">'[261]#REF!'!#REF!</definedName>
    <definedName name="采暖40461">'[261]#REF!'!#REF!</definedName>
    <definedName name="采暖40462">'[261]#REF!'!#REF!</definedName>
    <definedName name="采暖40471">'[261]#REF!'!#REF!</definedName>
    <definedName name="采暖40472">'[261]#REF!'!#REF!</definedName>
    <definedName name="采暖40481">'[261]#REF!'!#REF!</definedName>
    <definedName name="采暖40482">'[261]#REF!'!#REF!</definedName>
    <definedName name="采暖40491">'[261]#REF!'!#REF!</definedName>
    <definedName name="采暖40492">'[261]#REF!'!#REF!</definedName>
    <definedName name="采暖40501">'[261]#REF!'!#REF!</definedName>
    <definedName name="采暖40502">'[261]#REF!'!#REF!</definedName>
    <definedName name="采暖40511">'[261]#REF!'!#REF!</definedName>
    <definedName name="采暖40512">'[261]#REF!'!#REF!</definedName>
    <definedName name="采暖40521">'[261]#REF!'!#REF!</definedName>
    <definedName name="采暖40522">'[261]#REF!'!#REF!</definedName>
    <definedName name="采暖40531">'[261]#REF!'!#REF!</definedName>
    <definedName name="采暖40532">'[261]#REF!'!#REF!</definedName>
    <definedName name="采暖40541">'[261]#REF!'!#REF!</definedName>
    <definedName name="采暖40542">'[261]#REF!'!#REF!</definedName>
    <definedName name="采暖40551">'[261]#REF!'!#REF!</definedName>
    <definedName name="采暖40552">'[261]#REF!'!#REF!</definedName>
    <definedName name="采暖40561">'[261]#REF!'!#REF!</definedName>
    <definedName name="采暖40562">'[261]#REF!'!#REF!</definedName>
    <definedName name="采暖40571">'[261]#REF!'!#REF!</definedName>
    <definedName name="采暖40572">'[261]#REF!'!#REF!</definedName>
    <definedName name="采暖40581">'[261]#REF!'!#REF!</definedName>
    <definedName name="采暖40582">'[261]#REF!'!#REF!</definedName>
    <definedName name="采暖40591">'[261]#REF!'!#REF!</definedName>
    <definedName name="采暖40592">'[261]#REF!'!#REF!</definedName>
    <definedName name="采暖40601">'[261]#REF!'!#REF!</definedName>
    <definedName name="采暖40602">'[261]#REF!'!#REF!</definedName>
    <definedName name="采暖40611">'[261]#REF!'!#REF!</definedName>
    <definedName name="采暖40612">'[261]#REF!'!#REF!</definedName>
    <definedName name="采暖40621">'[261]#REF!'!#REF!</definedName>
    <definedName name="采暖40622">'[261]#REF!'!#REF!</definedName>
    <definedName name="采暖40631">'[261]#REF!'!#REF!</definedName>
    <definedName name="采暖40632">'[261]#REF!'!#REF!</definedName>
    <definedName name="采暖N0011">'[261]#REF!'!#REF!</definedName>
    <definedName name="采暖N0012">'[261]#REF!'!#REF!</definedName>
    <definedName name="采暖N0021">'[261]#REF!'!#REF!</definedName>
    <definedName name="采暖N0022">'[261]#REF!'!#REF!</definedName>
    <definedName name="采暖N0031">'[261]#REF!'!#REF!</definedName>
    <definedName name="采暖N0032">'[261]#REF!'!#REF!</definedName>
    <definedName name="采暖N0041">'[261]#REF!'!#REF!</definedName>
    <definedName name="采暖N0042">'[261]#REF!'!#REF!</definedName>
    <definedName name="采暖N0051">'[261]#REF!'!#REF!</definedName>
    <definedName name="采暖N0052">'[261]#REF!'!#REF!</definedName>
    <definedName name="采暖N0061">'[261]#REF!'!#REF!</definedName>
    <definedName name="采暖N0062">'[261]#REF!'!#REF!</definedName>
    <definedName name="采暖N0071">'[261]#REF!'!#REF!</definedName>
    <definedName name="采暖N0072">'[261]#REF!'!#REF!</definedName>
    <definedName name="采暖N0081">'[261]#REF!'!#REF!</definedName>
    <definedName name="采暖N0082">'[261]#REF!'!#REF!</definedName>
    <definedName name="采暖N0091">'[261]#REF!'!#REF!</definedName>
    <definedName name="采暖N0092">'[261]#REF!'!#REF!</definedName>
    <definedName name="采暖N0101">'[261]#REF!'!#REF!</definedName>
    <definedName name="采暖N0102">'[261]#REF!'!#REF!</definedName>
    <definedName name="采暖N0111">'[261]#REF!'!#REF!</definedName>
    <definedName name="采暖N0112">'[261]#REF!'!#REF!</definedName>
    <definedName name="采暖N0121">'[261]#REF!'!#REF!</definedName>
    <definedName name="采暖N0122">'[261]#REF!'!#REF!</definedName>
    <definedName name="采暖N0131">'[261]#REF!'!#REF!</definedName>
    <definedName name="采暖N0132">'[261]#REF!'!#REF!</definedName>
    <definedName name="采暖N0141">'[261]#REF!'!#REF!</definedName>
    <definedName name="采暖N0142">'[261]#REF!'!#REF!</definedName>
    <definedName name="采暖N0151">'[261]#REF!'!#REF!</definedName>
    <definedName name="采暖N0152">'[261]#REF!'!#REF!</definedName>
    <definedName name="采暖N0161">'[261]#REF!'!#REF!</definedName>
    <definedName name="采暖N0162">'[261]#REF!'!#REF!</definedName>
    <definedName name="采暖N0171">'[261]#REF!'!#REF!</definedName>
    <definedName name="采暖N0172">'[261]#REF!'!#REF!</definedName>
    <definedName name="采暖N0181">'[261]#REF!'!#REF!</definedName>
    <definedName name="采暖N0182">'[261]#REF!'!#REF!</definedName>
    <definedName name="采暖N0191">'[261]#REF!'!#REF!</definedName>
    <definedName name="采暖N0192">'[261]#REF!'!#REF!</definedName>
    <definedName name="采暖N0201">'[261]#REF!'!#REF!</definedName>
    <definedName name="采暖N0202">'[261]#REF!'!#REF!</definedName>
    <definedName name="采暖N0211">'[261]#REF!'!#REF!</definedName>
    <definedName name="采暖N0212">'[261]#REF!'!#REF!</definedName>
    <definedName name="采暖N0221">'[261]#REF!'!#REF!</definedName>
    <definedName name="采暖N0222">'[261]#REF!'!#REF!</definedName>
    <definedName name="采暖N0231">'[261]#REF!'!#REF!</definedName>
    <definedName name="采暖N0232">'[261]#REF!'!#REF!</definedName>
    <definedName name="采暖N0241">'[261]#REF!'!#REF!</definedName>
    <definedName name="采暖N0242">'[261]#REF!'!#REF!</definedName>
    <definedName name="采暖N0251">'[261]#REF!'!#REF!</definedName>
    <definedName name="采暖N0252">'[261]#REF!'!#REF!</definedName>
    <definedName name="采暖N0261">'[261]#REF!'!#REF!</definedName>
    <definedName name="采暖N0262">'[261]#REF!'!#REF!</definedName>
    <definedName name="采暖N0271">'[261]#REF!'!#REF!</definedName>
    <definedName name="采暖N0272">'[261]#REF!'!#REF!</definedName>
    <definedName name="采暖N0281">'[261]#REF!'!#REF!</definedName>
    <definedName name="采暖N0282">'[261]#REF!'!#REF!</definedName>
    <definedName name="采暖N0291">'[261]#REF!'!#REF!</definedName>
    <definedName name="采暖N0292">'[261]#REF!'!#REF!</definedName>
    <definedName name="采暖N0301">'[261]#REF!'!#REF!</definedName>
    <definedName name="采暖N0302">'[261]#REF!'!#REF!</definedName>
    <definedName name="采暖N0311">'[261]#REF!'!#REF!</definedName>
    <definedName name="采暖N0312">'[261]#REF!'!#REF!</definedName>
    <definedName name="采暖N0321">'[261]#REF!'!#REF!</definedName>
    <definedName name="采暖N0322">'[261]#REF!'!#REF!</definedName>
    <definedName name="采暖N0331">'[261]#REF!'!#REF!</definedName>
    <definedName name="采暖N0332">'[261]#REF!'!#REF!</definedName>
    <definedName name="采暖N0341">'[261]#REF!'!#REF!</definedName>
    <definedName name="采暖N0342">'[261]#REF!'!#REF!</definedName>
    <definedName name="采暖N0351">'[261]#REF!'!#REF!</definedName>
    <definedName name="采暖N0352">'[261]#REF!'!#REF!</definedName>
    <definedName name="采暖N0361">'[261]#REF!'!#REF!</definedName>
    <definedName name="采暖N0362">'[261]#REF!'!#REF!</definedName>
    <definedName name="采暖N0371">'[261]#REF!'!#REF!</definedName>
    <definedName name="采暖N0372">'[261]#REF!'!#REF!</definedName>
    <definedName name="采暖N0381">'[261]#REF!'!#REF!</definedName>
    <definedName name="采暖N0382">'[261]#REF!'!#REF!</definedName>
    <definedName name="采暖N0391">'[261]#REF!'!#REF!</definedName>
    <definedName name="采暖N0392">'[261]#REF!'!#REF!</definedName>
    <definedName name="采暖N0401">'[261]#REF!'!#REF!</definedName>
    <definedName name="采暖N0402">'[261]#REF!'!#REF!</definedName>
    <definedName name="采暖N0411">'[261]#REF!'!#REF!</definedName>
    <definedName name="采暖N0412">'[261]#REF!'!#REF!</definedName>
    <definedName name="采暖N0421">'[261]#REF!'!#REF!</definedName>
    <definedName name="采暖N0422">'[261]#REF!'!#REF!</definedName>
    <definedName name="采暖N0431">'[261]#REF!'!#REF!</definedName>
    <definedName name="采暖N0432">'[261]#REF!'!#REF!</definedName>
    <definedName name="采暖N0441">'[261]#REF!'!#REF!</definedName>
    <definedName name="采暖N0442">'[261]#REF!'!#REF!</definedName>
    <definedName name="采暖N0451">'[261]#REF!'!#REF!</definedName>
    <definedName name="采暖N0452">'[261]#REF!'!#REF!</definedName>
    <definedName name="采暖N0461">'[261]#REF!'!#REF!</definedName>
    <definedName name="采暖N0462">'[261]#REF!'!#REF!</definedName>
    <definedName name="采暖N0471">'[261]#REF!'!#REF!</definedName>
    <definedName name="采暖N0472">'[261]#REF!'!#REF!</definedName>
    <definedName name="采暖N0481">'[261]#REF!'!#REF!</definedName>
    <definedName name="采暖N0482">'[261]#REF!'!#REF!</definedName>
    <definedName name="采暖N0491">'[261]#REF!'!#REF!</definedName>
    <definedName name="采暖N0492">'[261]#REF!'!#REF!</definedName>
    <definedName name="出單A">[254]磨具余料庫!#REF!</definedName>
    <definedName name="出單B">[254]磨具余料庫!#REF!</definedName>
    <definedName name="出單C">[254]磨具余料庫!#REF!</definedName>
    <definedName name="出單D">[254]磨具余料庫!#REF!</definedName>
    <definedName name="出單E">[254]磨具余料庫!#REF!</definedName>
    <definedName name="出單F">[254]磨具余料庫!#REF!</definedName>
    <definedName name="出單G">[254]磨具余料庫!#REF!</definedName>
    <definedName name="出單H">[254]磨具余料庫!#REF!</definedName>
    <definedName name="出單I">[254]磨具余料庫!#REF!</definedName>
    <definedName name="出單J">[254]磨具余料庫!#REF!</definedName>
    <definedName name="出單K">[254]磨具余料庫!#REF!</definedName>
    <definedName name="出單L">[254]磨具余料庫!#REF!</definedName>
    <definedName name="出單M">[254]磨具余料庫!#REF!</definedName>
    <definedName name="出單N">[254]磨具余料庫!#REF!</definedName>
    <definedName name="出單O">[254]磨具余料庫!#REF!</definedName>
    <definedName name="出單P">[254]磨具余料庫!#REF!</definedName>
    <definedName name="出庫A">[254]磨具余料庫!#REF!</definedName>
    <definedName name="出庫B">[254]磨具余料庫!#REF!</definedName>
    <definedName name="出庫C">[254]磨具余料庫!#REF!</definedName>
    <definedName name="出庫D">[254]磨具余料庫!#REF!</definedName>
    <definedName name="出庫E">[254]磨具余料庫!#REF!</definedName>
    <definedName name="出庫F">[254]磨具余料庫!#REF!</definedName>
    <definedName name="出庫G">[254]磨具余料庫!#REF!</definedName>
    <definedName name="出庫H">[254]磨具余料庫!#REF!</definedName>
    <definedName name="出庫I">[254]磨具余料庫!#REF!</definedName>
    <definedName name="出庫J">[254]磨具余料庫!#REF!</definedName>
    <definedName name="出庫K">[254]磨具余料庫!#REF!</definedName>
    <definedName name="出庫L">[254]磨具余料庫!#REF!</definedName>
    <definedName name="出庫M">[254]磨具余料庫!#REF!</definedName>
    <definedName name="出庫N">[254]磨具余料庫!#REF!</definedName>
    <definedName name="出庫O">[254]磨具余料庫!#REF!</definedName>
    <definedName name="出庫P">[254]磨具余料庫!#REF!</definedName>
    <definedName name="出期A">[254]磨具余料庫!#REF!</definedName>
    <definedName name="出期B">[254]磨具余料庫!#REF!</definedName>
    <definedName name="出期C">[254]磨具余料庫!#REF!</definedName>
    <definedName name="出期D">[254]磨具余料庫!#REF!</definedName>
    <definedName name="出期E">[254]磨具余料庫!#REF!</definedName>
    <definedName name="出期F">[254]磨具余料庫!#REF!</definedName>
    <definedName name="出期G">[254]磨具余料庫!#REF!</definedName>
    <definedName name="出期H">[254]磨具余料庫!#REF!</definedName>
    <definedName name="出期I">[254]磨具余料庫!#REF!</definedName>
    <definedName name="出期J">[254]磨具余料庫!#REF!</definedName>
    <definedName name="出期K">[254]磨具余料庫!#REF!</definedName>
    <definedName name="出期L">[254]磨具余料庫!#REF!</definedName>
    <definedName name="出期M">[254]磨具余料庫!#REF!</definedName>
    <definedName name="出期N">[254]磨具余料庫!#REF!</definedName>
    <definedName name="出期O">[254]磨具余料庫!#REF!</definedName>
    <definedName name="出期P">[254]磨具余料庫!#REF!</definedName>
    <definedName name="给水10011">'[261]#REF!'!#REF!</definedName>
    <definedName name="给水10012">'[261]#REF!'!#REF!</definedName>
    <definedName name="给水10013">'[261]#REF!'!#REF!</definedName>
    <definedName name="给水1001A">'[261]#REF!'!#REF!</definedName>
    <definedName name="给水10021">'[261]#REF!'!#REF!</definedName>
    <definedName name="给水10022">'[261]#REF!'!#REF!</definedName>
    <definedName name="给水10031">'[261]#REF!'!#REF!</definedName>
    <definedName name="给水10032">'[261]#REF!'!#REF!</definedName>
    <definedName name="给水10041">'[261]#REF!'!#REF!</definedName>
    <definedName name="给水10042">'[261]#REF!'!#REF!</definedName>
    <definedName name="给水10051">'[261]#REF!'!#REF!</definedName>
    <definedName name="给水10052">'[261]#REF!'!#REF!</definedName>
    <definedName name="给水10061">'[261]#REF!'!#REF!</definedName>
    <definedName name="给水10062">'[261]#REF!'!#REF!</definedName>
    <definedName name="给水10071">'[261]#REF!'!#REF!</definedName>
    <definedName name="给水10072">'[261]#REF!'!#REF!</definedName>
    <definedName name="给水10081">'[261]#REF!'!#REF!</definedName>
    <definedName name="给水10082">'[261]#REF!'!#REF!</definedName>
    <definedName name="给水10091">'[261]#REF!'!#REF!</definedName>
    <definedName name="给水10092">'[261]#REF!'!#REF!</definedName>
    <definedName name="给水10101">'[261]#REF!'!#REF!</definedName>
    <definedName name="给水10102">'[261]#REF!'!#REF!</definedName>
    <definedName name="给水10111">'[261]#REF!'!#REF!</definedName>
    <definedName name="给水10112">'[261]#REF!'!#REF!</definedName>
    <definedName name="给水10121">'[261]#REF!'!#REF!</definedName>
    <definedName name="给水10122">'[261]#REF!'!#REF!</definedName>
    <definedName name="给水10131">'[261]#REF!'!#REF!</definedName>
    <definedName name="给水10132">'[261]#REF!'!#REF!</definedName>
    <definedName name="给水10141">'[261]#REF!'!#REF!</definedName>
    <definedName name="给水10142">'[261]#REF!'!#REF!</definedName>
    <definedName name="给水10151">'[261]#REF!'!#REF!</definedName>
    <definedName name="给水10152">'[261]#REF!'!#REF!</definedName>
    <definedName name="给水10161">'[261]#REF!'!#REF!</definedName>
    <definedName name="给水10162">'[261]#REF!'!#REF!</definedName>
    <definedName name="给水10171">'[261]#REF!'!#REF!</definedName>
    <definedName name="给水10172">'[261]#REF!'!#REF!</definedName>
    <definedName name="给水10181">'[261]#REF!'!#REF!</definedName>
    <definedName name="给水10182">'[261]#REF!'!#REF!</definedName>
    <definedName name="给水10191">'[261]#REF!'!#REF!</definedName>
    <definedName name="给水10192">'[261]#REF!'!#REF!</definedName>
    <definedName name="给水10201">'[261]#REF!'!#REF!</definedName>
    <definedName name="给水10202">'[261]#REF!'!#REF!</definedName>
    <definedName name="给水10211">'[261]#REF!'!#REF!</definedName>
    <definedName name="给水10212">'[261]#REF!'!#REF!</definedName>
    <definedName name="给水10221">'[261]#REF!'!#REF!</definedName>
    <definedName name="给水10222">'[261]#REF!'!#REF!</definedName>
    <definedName name="给水10231">'[261]#REF!'!#REF!</definedName>
    <definedName name="给水10232">'[261]#REF!'!#REF!</definedName>
    <definedName name="给水10241">'[261]#REF!'!#REF!</definedName>
    <definedName name="给水10242">'[261]#REF!'!#REF!</definedName>
    <definedName name="给水10251">'[261]#REF!'!#REF!</definedName>
    <definedName name="给水10252">'[261]#REF!'!#REF!</definedName>
    <definedName name="给水10261">'[261]#REF!'!#REF!</definedName>
    <definedName name="给水10262">'[261]#REF!'!#REF!</definedName>
    <definedName name="给水10271">'[261]#REF!'!#REF!</definedName>
    <definedName name="给水10272">'[261]#REF!'!#REF!</definedName>
    <definedName name="给水10281">'[261]#REF!'!#REF!</definedName>
    <definedName name="给水10282">'[261]#REF!'!#REF!</definedName>
    <definedName name="给水10291">'[261]#REF!'!#REF!</definedName>
    <definedName name="给水10292">'[261]#REF!'!#REF!</definedName>
    <definedName name="给水10301">'[261]#REF!'!#REF!</definedName>
    <definedName name="给水10311">'[261]#REF!'!#REF!</definedName>
    <definedName name="给水10312">'[261]#REF!'!#REF!</definedName>
    <definedName name="给水10321">'[261]#REF!'!#REF!</definedName>
    <definedName name="给水10331">'[261]#REF!'!#REF!</definedName>
    <definedName name="给水10332">'[261]#REF!'!#REF!</definedName>
    <definedName name="给水10341">'[261]#REF!'!#REF!</definedName>
    <definedName name="给水10351">'[261]#REF!'!#REF!</definedName>
    <definedName name="给水10352">'[261]#REF!'!#REF!</definedName>
    <definedName name="给水10362">'[261]#REF!'!#REF!</definedName>
    <definedName name="给水10371">'[261]#REF!'!#REF!</definedName>
    <definedName name="给水10372">'[261]#REF!'!#REF!</definedName>
    <definedName name="给水10382">'[261]#REF!'!#REF!</definedName>
    <definedName name="给水10391">'[261]#REF!'!#REF!</definedName>
    <definedName name="给水10401">'[261]#REF!'!#REF!</definedName>
    <definedName name="给水10402">'[261]#REF!'!#REF!</definedName>
    <definedName name="给水10412">'[261]#REF!'!#REF!</definedName>
    <definedName name="给水10421">'[261]#REF!'!#REF!</definedName>
    <definedName name="给水10431">'[261]#REF!'!#REF!</definedName>
    <definedName name="给水10441">'[261]#REF!'!#REF!</definedName>
    <definedName name="给水10442">'[261]#REF!'!#REF!</definedName>
    <definedName name="给水10452">'[261]#REF!'!#REF!</definedName>
    <definedName name="给水10461">'[261]#REF!'!#REF!</definedName>
    <definedName name="给水10471">'[261]#REF!'!#REF!</definedName>
    <definedName name="给水10482">'[261]#REF!'!#REF!</definedName>
    <definedName name="给水10492">'[261]#REF!'!#REF!</definedName>
    <definedName name="给水10501">'[261]#REF!'!#REF!</definedName>
    <definedName name="给水10511">'[261]#REF!'!#REF!</definedName>
    <definedName name="给水10521">'[261]#REF!'!#REF!</definedName>
    <definedName name="给水10531">'[261]#REF!'!#REF!</definedName>
    <definedName name="给水10532">'[261]#REF!'!#REF!</definedName>
    <definedName name="给水10542">'[261]#REF!'!#REF!</definedName>
    <definedName name="给水10551">'[261]#REF!'!#REF!</definedName>
    <definedName name="给水10561">'[261]#REF!'!#REF!</definedName>
    <definedName name="给水10562">'[261]#REF!'!#REF!</definedName>
    <definedName name="给水10572">'[261]#REF!'!#REF!</definedName>
    <definedName name="给水10581">'[261]#REF!'!#REF!</definedName>
    <definedName name="给水10591">'[261]#REF!'!#REF!</definedName>
    <definedName name="给水10592">'[261]#REF!'!#REF!</definedName>
    <definedName name="给水10602">'[261]#REF!'!#REF!</definedName>
    <definedName name="给水10611">'[261]#REF!'!#REF!</definedName>
    <definedName name="给水10621">'[261]#REF!'!#REF!</definedName>
    <definedName name="给水10622">'[261]#REF!'!#REF!</definedName>
    <definedName name="给水10632">'[261]#REF!'!#REF!</definedName>
    <definedName name="给水10642">'[261]#REF!'!#REF!</definedName>
    <definedName name="给水10652">'[261]#REF!'!#REF!</definedName>
    <definedName name="给水10662">'[261]#REF!'!#REF!</definedName>
    <definedName name="给水10671">'[261]#REF!'!#REF!</definedName>
    <definedName name="给水10681">'[261]#REF!'!#REF!</definedName>
    <definedName name="给水10691">'[261]#REF!'!#REF!</definedName>
    <definedName name="给水10692">'[261]#REF!'!#REF!</definedName>
    <definedName name="给水10702">'[261]#REF!'!#REF!</definedName>
    <definedName name="给水10711">'[261]#REF!'!#REF!</definedName>
    <definedName name="给水10712">'[261]#REF!'!#REF!</definedName>
    <definedName name="给水10722">'[261]#REF!'!#REF!</definedName>
    <definedName name="给水10731">'[261]#REF!'!#REF!</definedName>
    <definedName name="给水10741">'[261]#REF!'!#REF!</definedName>
    <definedName name="给水10742">'[261]#REF!'!#REF!</definedName>
    <definedName name="给水10751">'[261]#REF!'!#REF!</definedName>
    <definedName name="给水10761">'[261]#REF!'!#REF!</definedName>
    <definedName name="给水10762">'[261]#REF!'!#REF!</definedName>
    <definedName name="给水10772">'[261]#REF!'!#REF!</definedName>
    <definedName name="给水10781">'[261]#REF!'!#REF!</definedName>
    <definedName name="给水10791">'[261]#REF!'!#REF!</definedName>
    <definedName name="给水10792">'[261]#REF!'!#REF!</definedName>
    <definedName name="给水10802">'[261]#REF!'!#REF!</definedName>
    <definedName name="给水10811">'[261]#REF!'!#REF!</definedName>
    <definedName name="给水10821">'[261]#REF!'!#REF!</definedName>
    <definedName name="给水10822">'[261]#REF!'!#REF!</definedName>
    <definedName name="给水10832">'[261]#REF!'!#REF!</definedName>
    <definedName name="给水10842">'[261]#REF!'!#REF!</definedName>
    <definedName name="给水10851">'[261]#REF!'!#REF!</definedName>
    <definedName name="给水10861">'[261]#REF!'!#REF!</definedName>
    <definedName name="给水10871">'[261]#REF!'!#REF!</definedName>
    <definedName name="给水10872">'[261]#REF!'!#REF!</definedName>
    <definedName name="给水10882">'[261]#REF!'!#REF!</definedName>
    <definedName name="给水10891">'[261]#REF!'!#REF!</definedName>
    <definedName name="给水10901">'[261]#REF!'!#REF!</definedName>
    <definedName name="给水10902">'[261]#REF!'!#REF!</definedName>
    <definedName name="给水10912">'[261]#REF!'!#REF!</definedName>
    <definedName name="给水10922">'[261]#REF!'!#REF!</definedName>
    <definedName name="给水10932">'[261]#REF!'!#REF!</definedName>
    <definedName name="给水10941">'[261]#REF!'!#REF!</definedName>
    <definedName name="给水10951">'[261]#REF!'!#REF!</definedName>
    <definedName name="给水10952">'[261]#REF!'!#REF!</definedName>
    <definedName name="给水10962">'[261]#REF!'!#REF!</definedName>
    <definedName name="给水10972">'[261]#REF!'!#REF!</definedName>
    <definedName name="给水10982">'[261]#REF!'!#REF!</definedName>
    <definedName name="给水10991">'[261]#REF!'!#REF!</definedName>
    <definedName name="给水11001">'[261]#REF!'!#REF!</definedName>
    <definedName name="给水11011">'[261]#REF!'!#REF!</definedName>
    <definedName name="给水11021">'[261]#REF!'!#REF!</definedName>
    <definedName name="给水11022">'[261]#REF!'!#REF!</definedName>
    <definedName name="给水11031">'[261]#REF!'!#REF!</definedName>
    <definedName name="给水11041">'[261]#REF!'!#REF!</definedName>
    <definedName name="给水11042">'[261]#REF!'!#REF!</definedName>
    <definedName name="给水11052">'[261]#REF!'!#REF!</definedName>
    <definedName name="给水11061">'[261]#REF!'!#REF!</definedName>
    <definedName name="给水11071">'[261]#REF!'!#REF!</definedName>
    <definedName name="给水11072">'[261]#REF!'!#REF!</definedName>
    <definedName name="给水11082">'[261]#REF!'!#REF!</definedName>
    <definedName name="给水11091">'[261]#REF!'!#REF!</definedName>
    <definedName name="给水11101">'[261]#REF!'!#REF!</definedName>
    <definedName name="给水11102">'[261]#REF!'!#REF!</definedName>
    <definedName name="给水11112">'[261]#REF!'!#REF!</definedName>
    <definedName name="给水11121">'[261]#REF!'!#REF!</definedName>
    <definedName name="给水11122">'[261]#REF!'!#REF!</definedName>
    <definedName name="给水11132">'[261]#REF!'!#REF!</definedName>
    <definedName name="给水11141">'[261]#REF!'!#REF!</definedName>
    <definedName name="给水11142">'[261]#REF!'!#REF!</definedName>
    <definedName name="给水11152">'[261]#REF!'!#REF!</definedName>
    <definedName name="给水11161">'[261]#REF!'!#REF!</definedName>
    <definedName name="给水11171">'[261]#REF!'!#REF!</definedName>
    <definedName name="给水11172">'[261]#REF!'!#REF!</definedName>
    <definedName name="给水11182">'[261]#REF!'!#REF!</definedName>
    <definedName name="给水11192">'[261]#REF!'!#REF!</definedName>
    <definedName name="给水20042">'[261]#REF!'!#REF!</definedName>
    <definedName name="给水补0022">'[261]#REF!'!#REF!</definedName>
    <definedName name="给水补0031">'[261]#REF!'!#REF!</definedName>
    <definedName name="给水补0041">'[261]#REF!'!#REF!</definedName>
    <definedName name="给水补0042">'[261]#REF!'!#REF!</definedName>
    <definedName name="给水补0051">'[261]#REF!'!#REF!</definedName>
    <definedName name="给水补0061">'[261]#REF!'!#REF!</definedName>
    <definedName name="给水补0062">'[261]#REF!'!#REF!</definedName>
    <definedName name="绿化说明">EVALUATE('[262]#REF!'!#REF!)</definedName>
    <definedName name="热水R0011">'[261]#REF!'!#REF!</definedName>
    <definedName name="热水R0021">'[261]#REF!'!#REF!</definedName>
    <definedName name="热水R0022">'[261]#REF!'!#REF!</definedName>
    <definedName name="热水R0032">'[261]#REF!'!#REF!</definedName>
    <definedName name="热水R0041">'[261]#REF!'!#REF!</definedName>
    <definedName name="热水R0051">'[261]#REF!'!#REF!</definedName>
    <definedName name="热水R0052">'[261]#REF!'!#REF!</definedName>
    <definedName name="热水R0062">'[261]#REF!'!#REF!</definedName>
    <definedName name="热水R0071">'[261]#REF!'!#REF!</definedName>
    <definedName name="热水R0081">'[261]#REF!'!#REF!</definedName>
    <definedName name="热水R0082">'[261]#REF!'!#REF!</definedName>
    <definedName name="热水R0092">'[261]#REF!'!#REF!</definedName>
    <definedName name="热水R0101">'[261]#REF!'!#REF!</definedName>
    <definedName name="热水R0111">'[261]#REF!'!#REF!</definedName>
    <definedName name="热水R0112">'[261]#REF!'!#REF!</definedName>
    <definedName name="热水R0121">'[261]#REF!'!#REF!</definedName>
    <definedName name="热水R0131">'[261]#REF!'!#REF!</definedName>
    <definedName name="热水R0132">'[261]#REF!'!#REF!</definedName>
    <definedName name="热水R0141">'[261]#REF!'!#REF!</definedName>
    <definedName name="热水R0151">'[261]#REF!'!#REF!</definedName>
    <definedName name="热水R0152">'[261]#REF!'!#REF!</definedName>
    <definedName name="热水R0161">'[261]#REF!'!#REF!</definedName>
    <definedName name="热水R0171">'[261]#REF!'!#REF!</definedName>
    <definedName name="热水R0172">'[261]#REF!'!#REF!</definedName>
    <definedName name="热水R0181">'[261]#REF!'!#REF!</definedName>
    <definedName name="热水R0191">'[261]#REF!'!#REF!</definedName>
    <definedName name="热水R0192">'[261]#REF!'!#REF!</definedName>
    <definedName name="热水R0202">'[261]#REF!'!#REF!</definedName>
    <definedName name="热水R0211">'[261]#REF!'!#REF!</definedName>
    <definedName name="热水R0221">'[261]#REF!'!#REF!</definedName>
    <definedName name="热水R0222">'[261]#REF!'!#REF!</definedName>
    <definedName name="热水R0232">'[261]#REF!'!#REF!</definedName>
    <definedName name="热水R0241">'[261]#REF!'!#REF!</definedName>
    <definedName name="热水R0251">'[261]#REF!'!#REF!</definedName>
    <definedName name="热水R0252">'[261]#REF!'!#REF!</definedName>
    <definedName name="热水R0261">'[261]#REF!'!#REF!</definedName>
    <definedName name="热水R0271">'[261]#REF!'!#REF!</definedName>
    <definedName name="热水R0272">'[261]#REF!'!#REF!</definedName>
    <definedName name="热水R0281">'[261]#REF!'!#REF!</definedName>
    <definedName name="热水R0291">'[261]#REF!'!#REF!</definedName>
    <definedName name="热水R0292">'[261]#REF!'!#REF!</definedName>
    <definedName name="热水R0301">'[261]#REF!'!#REF!</definedName>
    <definedName name="热水R0311">'[261]#REF!'!#REF!</definedName>
    <definedName name="热水R0312">'[261]#REF!'!#REF!</definedName>
    <definedName name="热水R0321">'[261]#REF!'!#REF!</definedName>
    <definedName name="热水R0331">'[261]#REF!'!#REF!</definedName>
    <definedName name="热水R0332">'[261]#REF!'!#REF!</definedName>
    <definedName name="人是">EVALUATE('[262]#REF!'!#REF!)</definedName>
    <definedName name="入單B">[254]磨具余料庫!#REF!</definedName>
    <definedName name="入單C">[254]磨具余料庫!#REF!</definedName>
    <definedName name="入單E">[254]磨具余料庫!#REF!</definedName>
    <definedName name="入單F">[254]磨具余料庫!#REF!</definedName>
    <definedName name="入單H">[254]磨具余料庫!#REF!</definedName>
    <definedName name="入單I">[254]磨具余料庫!#REF!</definedName>
    <definedName name="入單J">[254]磨具余料庫!#REF!</definedName>
    <definedName name="入單L">[254]磨具余料庫!#REF!</definedName>
    <definedName name="入單M">[254]磨具余料庫!#REF!</definedName>
    <definedName name="入單N">[254]磨具余料庫!#REF!</definedName>
    <definedName name="入庫B">[254]磨具余料庫!#REF!</definedName>
    <definedName name="入庫C">[254]磨具余料庫!#REF!</definedName>
    <definedName name="入庫D">[254]磨具余料庫!#REF!</definedName>
    <definedName name="入庫F">[254]磨具余料庫!#REF!</definedName>
    <definedName name="入庫G">[254]磨具余料庫!#REF!</definedName>
    <definedName name="入庫H">[254]磨具余料庫!#REF!</definedName>
    <definedName name="入庫J">[254]磨具余料庫!#REF!</definedName>
    <definedName name="入庫K">[254]磨具余料庫!#REF!</definedName>
    <definedName name="入庫L">[254]磨具余料庫!#REF!</definedName>
    <definedName name="入庫N">[254]磨具余料庫!#REF!</definedName>
    <definedName name="入期A">[254]磨具余料庫!#REF!</definedName>
    <definedName name="入期B">[254]磨具余料庫!#REF!</definedName>
    <definedName name="入期D">[254]磨具余料庫!#REF!</definedName>
    <definedName name="入期E">[254]磨具余料庫!#REF!</definedName>
    <definedName name="入期F">[254]磨具余料庫!#REF!</definedName>
    <definedName name="入期H">[254]磨具余料庫!#REF!</definedName>
    <definedName name="入期I">[254]磨具余料庫!#REF!</definedName>
    <definedName name="入期K">[254]磨具余料庫!#REF!</definedName>
    <definedName name="入期L">[254]磨具余料庫!#REF!</definedName>
    <definedName name="入期N">[254]磨具余料庫!#REF!</definedName>
    <definedName name="四月份">'[255]#REF!'!#REF!</definedName>
    <definedName name="污水20011">'[261]#REF!'!#REF!</definedName>
    <definedName name="污水20021">'[261]#REF!'!#REF!</definedName>
    <definedName name="污水20022">'[261]#REF!'!#REF!</definedName>
    <definedName name="污水20032">'[261]#REF!'!#REF!</definedName>
    <definedName name="污水20051">'[261]#REF!'!#REF!</definedName>
    <definedName name="污水20052">'[261]#REF!'!#REF!</definedName>
    <definedName name="污水20062">'[261]#REF!'!#REF!</definedName>
    <definedName name="污水20071">'[261]#REF!'!#REF!</definedName>
    <definedName name="污水20081">'[261]#REF!'!#REF!</definedName>
    <definedName name="污水20082">'[261]#REF!'!#REF!</definedName>
    <definedName name="污水20092">'[261]#REF!'!#REF!</definedName>
    <definedName name="污水20102">'[261]#REF!'!#REF!</definedName>
    <definedName name="污水20112">'[261]#REF!'!#REF!</definedName>
    <definedName name="污水20121">'[261]#REF!'!#REF!</definedName>
    <definedName name="污水20131">'[261]#REF!'!#REF!</definedName>
    <definedName name="污水20132">'[261]#REF!'!#REF!</definedName>
    <definedName name="污水20142">'[261]#REF!'!#REF!</definedName>
    <definedName name="污水20151">'[261]#REF!'!#REF!</definedName>
    <definedName name="污水20152">'[261]#REF!'!#REF!</definedName>
    <definedName name="污水20162">'[261]#REF!'!#REF!</definedName>
    <definedName name="污水20171">'[261]#REF!'!#REF!</definedName>
    <definedName name="污水20181">'[261]#REF!'!#REF!</definedName>
    <definedName name="污水20182">'[261]#REF!'!#REF!</definedName>
    <definedName name="污水20191">'[261]#REF!'!#REF!</definedName>
    <definedName name="污水20201">'[261]#REF!'!#REF!</definedName>
    <definedName name="污水20202">'[261]#REF!'!#REF!</definedName>
    <definedName name="污水20211">'[261]#REF!'!#REF!</definedName>
    <definedName name="污水20221">'[261]#REF!'!#REF!</definedName>
    <definedName name="污水20222">'[261]#REF!'!#REF!</definedName>
    <definedName name="污水20231">'[261]#REF!'!#REF!</definedName>
    <definedName name="污水20241">'[261]#REF!'!#REF!</definedName>
    <definedName name="污水20242">'[261]#REF!'!#REF!</definedName>
    <definedName name="污水20251">'[261]#REF!'!#REF!</definedName>
    <definedName name="污水20261">'[261]#REF!'!#REF!</definedName>
    <definedName name="污水20262">'[261]#REF!'!#REF!</definedName>
    <definedName name="污水20271">'[261]#REF!'!#REF!</definedName>
    <definedName name="污水20281">'[261]#REF!'!#REF!</definedName>
    <definedName name="污水20291">'[261]#REF!'!#REF!</definedName>
    <definedName name="污水20292">'[261]#REF!'!#REF!</definedName>
    <definedName name="污水20311">'[261]#REF!'!#REF!</definedName>
    <definedName name="污水20312">'[261]#REF!'!#REF!</definedName>
    <definedName name="污水20322">'[261]#REF!'!#REF!</definedName>
    <definedName name="污水20331">'[261]#REF!'!#REF!</definedName>
    <definedName name="污水20342">'[261]#REF!'!#REF!</definedName>
    <definedName name="污水20351">'[261]#REF!'!#REF!</definedName>
    <definedName name="污水20361">'[261]#REF!'!#REF!</definedName>
    <definedName name="污水20362">'[261]#REF!'!#REF!</definedName>
    <definedName name="污水20381">'[261]#REF!'!#REF!</definedName>
    <definedName name="污水20391">'[261]#REF!'!#REF!</definedName>
    <definedName name="污水20402">'[261]#REF!'!#REF!</definedName>
    <definedName name="污水20411">'[261]#REF!'!#REF!</definedName>
    <definedName name="污水20422">'[261]#REF!'!#REF!</definedName>
    <definedName name="污水20432">'[261]#REF!'!#REF!</definedName>
    <definedName name="污水补0011">'[261]#REF!'!#REF!</definedName>
    <definedName name="污水补0012">'[261]#REF!'!#REF!</definedName>
    <definedName name="污水补0031">'[261]#REF!'!#REF!</definedName>
    <definedName name="雨水10131">'[261]#REF!'!#REF!</definedName>
    <definedName name="雨水30021">'[261]#REF!'!#REF!</definedName>
    <definedName name="雨水30022">'[261]#REF!'!#REF!</definedName>
    <definedName name="雨水30041">'[261]#REF!'!#REF!</definedName>
    <definedName name="雨水30051">'[261]#REF!'!#REF!</definedName>
    <definedName name="雨水30062">'[261]#REF!'!#REF!</definedName>
    <definedName name="雨水30081">'[261]#REF!'!#REF!</definedName>
    <definedName name="雨水30092">'[261]#REF!'!#REF!</definedName>
    <definedName name="雨水30102">'[261]#REF!'!#REF!</definedName>
    <definedName name="雨水30112">'[261]#REF!'!#REF!</definedName>
    <definedName name="雨水30122">'[261]#REF!'!#REF!</definedName>
    <definedName name="雨水30132">'[261]#REF!'!#REF!</definedName>
    <definedName name="雨水30141">'[261]#REF!'!#REF!</definedName>
    <definedName name="雨水30152">'[261]#REF!'!#REF!</definedName>
    <definedName name="雨水30161">'[261]#REF!'!#REF!</definedName>
    <definedName name="_QM5">'[263]#REF!'!$D$21</definedName>
    <definedName name="_QM6">'[263]#REF!'!$D$22</definedName>
    <definedName name="_QM7">'[263]#REF!'!$D$23</definedName>
    <definedName name="_QMC2">'[263]#REF!'!$D$7</definedName>
    <definedName name="_QMC3">'[263]#REF!'!$D$8</definedName>
    <definedName name="_QMC4">'[263]#REF!'!$D$9</definedName>
    <definedName name="_QMC5">'[263]#REF!'!$D$10</definedName>
    <definedName name="_QMC6">'[263]#REF!'!$D$11</definedName>
    <definedName name="_QZC1">'[263]#REF!'!$D$14</definedName>
    <definedName name="_QZC2">'[263]#REF!'!$D$15</definedName>
    <definedName name="_QZC3">'[263]#REF!'!$D$16</definedName>
    <definedName name="____MC1">[265]门窗表!$F$4</definedName>
    <definedName name="____MC2">[265]门窗表!$F$5</definedName>
    <definedName name="____MC3">[266]门窗表!#REF!</definedName>
    <definedName name="____QC1">'[267]#REF!'!$D$4</definedName>
    <definedName name="____QC10">'[267]#REF!'!$D$11</definedName>
    <definedName name="____QC11">'[267]#REF!'!$D$12</definedName>
    <definedName name="____QC12">'[267]#REF!'!$D$13</definedName>
    <definedName name="____QC2">'[267]#REF!'!$D$31</definedName>
    <definedName name="____QC3">'[267]#REF!'!$D$5</definedName>
    <definedName name="____QC5">'[267]#REF!'!$D$6</definedName>
    <definedName name="____QC6">'[267]#REF!'!$D$7</definedName>
    <definedName name="____QC7">'[267]#REF!'!$D$8</definedName>
    <definedName name="____QC8">'[267]#REF!'!$D$9</definedName>
    <definedName name="____QC9">'[267]#REF!'!$D$10</definedName>
    <definedName name="____QM1">'[267]#REF!'!$D$17</definedName>
    <definedName name="____QM2">'[267]#REF!'!$D$18</definedName>
    <definedName name="____QM3">'[267]#REF!'!$D$19</definedName>
    <definedName name="____QM4">'[267]#REF!'!$D$20</definedName>
    <definedName name="____QM5">'[267]#REF!'!$D$21</definedName>
    <definedName name="____QM6">'[267]#REF!'!$D$22</definedName>
    <definedName name="____QM7">'[267]#REF!'!$D$23</definedName>
    <definedName name="____QMC1">'[267]#REF!'!$D$6</definedName>
    <definedName name="____QMC2">'[267]#REF!'!$D$7</definedName>
    <definedName name="____QMC3">'[267]#REF!'!$D$8</definedName>
    <definedName name="____QMC4">'[267]#REF!'!$D$9</definedName>
    <definedName name="____QMC5">'[267]#REF!'!$D$10</definedName>
    <definedName name="____QMC6">'[267]#REF!'!$D$11</definedName>
    <definedName name="____QZC1">'[267]#REF!'!$D$14</definedName>
    <definedName name="____QZC2">'[267]#REF!'!$D$15</definedName>
    <definedName name="____QZC3">'[267]#REF!'!$D$16</definedName>
    <definedName name="___MC1">[268]门窗表!$F$4</definedName>
    <definedName name="___MC2">[268]门窗表!$F$5</definedName>
    <definedName name="___MC3">[269]门窗表!#REF!</definedName>
    <definedName name="___QM5">'[270]#REF!'!$D$21</definedName>
    <definedName name="___QM6">'[270]#REF!'!$D$22</definedName>
    <definedName name="___QM7">'[270]#REF!'!$D$23</definedName>
    <definedName name="___QMC2">'[270]#REF!'!$D$7</definedName>
    <definedName name="___QMC3">'[270]#REF!'!$D$8</definedName>
    <definedName name="___QMC4">'[270]#REF!'!$D$9</definedName>
    <definedName name="___QMC5">'[270]#REF!'!$D$10</definedName>
    <definedName name="___QMC6">'[270]#REF!'!$D$11</definedName>
    <definedName name="___QZC1">'[270]#REF!'!$D$14</definedName>
    <definedName name="___QZC2">'[270]#REF!'!$D$15</definedName>
    <definedName name="___QZC3">'[270]#REF!'!$D$16</definedName>
    <definedName name="__MC1">[268]门窗表!$F$4</definedName>
    <definedName name="__MC2">[268]门窗表!$F$5</definedName>
    <definedName name="__MC3">[269]门窗表!#REF!</definedName>
    <definedName name="__QM5">'[270]#REF!'!$D$21</definedName>
    <definedName name="__QM6">'[270]#REF!'!$D$22</definedName>
    <definedName name="__QM7">'[270]#REF!'!$D$23</definedName>
    <definedName name="__QMC2">'[270]#REF!'!$D$7</definedName>
    <definedName name="__QMC3">'[270]#REF!'!$D$8</definedName>
    <definedName name="__QMC4">'[270]#REF!'!$D$9</definedName>
    <definedName name="__QMC5">'[270]#REF!'!$D$10</definedName>
    <definedName name="__QMC6">'[270]#REF!'!$D$11</definedName>
    <definedName name="__QZC1">'[270]#REF!'!$D$14</definedName>
    <definedName name="__QZC2">'[270]#REF!'!$D$15</definedName>
    <definedName name="__QZC3">'[270]#REF!'!$D$16</definedName>
    <definedName name="_ccc001">[272]單價表STD!$E$5</definedName>
    <definedName name="_ccc002">[272]單價表STD!$E$6</definedName>
    <definedName name="_ccc003">[272]單價表STD!$E$7</definedName>
    <definedName name="_ccc004">[272]單價表STD!$E$8</definedName>
    <definedName name="_ccc005">[272]單價表STD!$E$9</definedName>
    <definedName name="_ccc006">[272]單價表STD!$E$10</definedName>
    <definedName name="_ccc007">[272]單價表STD!$E$11</definedName>
    <definedName name="_ccc008">[272]單價表STD!$E$12</definedName>
    <definedName name="_ccc009">[272]單價表STD!$E$13</definedName>
    <definedName name="_ccc010">[272]單價表STD!$E$14</definedName>
    <definedName name="_ccc011">[272]單價表STD!$E$15</definedName>
    <definedName name="_ccc012">[272]單價表STD!$E$16</definedName>
    <definedName name="_ccc013">[272]單價表STD!$E$17</definedName>
    <definedName name="_ccc014">[272]單價表STD!$E$18</definedName>
    <definedName name="_ccc015">[272]單價表STD!$E$19</definedName>
    <definedName name="_ccc016">[272]單價表STD!$E$20</definedName>
    <definedName name="_ccc017">[272]單價表STD!$E$24</definedName>
    <definedName name="_ccc018">[272]單價表STD!$E$25</definedName>
    <definedName name="_ccc019">[272]單價表STD!$E$26</definedName>
    <definedName name="_ccc020">[272]單價表STD!$E$28</definedName>
    <definedName name="_ccc021">[272]單價表STD!$E$29</definedName>
    <definedName name="_ccc022">[272]單價表STD!$E$30</definedName>
    <definedName name="_ccc023">[272]單價表STD!$E$31</definedName>
    <definedName name="_ccc024">[272]單價表STD!$E$32</definedName>
    <definedName name="_ccc025">[272]單價表STD!$E$33</definedName>
    <definedName name="_ccc026">[272]單價表STD!$E$34</definedName>
    <definedName name="_ccc027">[272]單價表STD!$E$35</definedName>
    <definedName name="_ccc028">[272]單價表STD!$E$41</definedName>
    <definedName name="_ccc029">[272]單價表STD!$E$42</definedName>
    <definedName name="_ccc030">[272]單價表STD!$E$43</definedName>
    <definedName name="_ccc031">[272]單價表STD!$E$44</definedName>
    <definedName name="_ccc032">[272]單價表STD!$E$45</definedName>
    <definedName name="_ccc033">[272]單價表STD!$E$46</definedName>
    <definedName name="_ccc034">[272]單價表STD!$F$47</definedName>
    <definedName name="_ccc035">[272]單價表STD!$F$48</definedName>
    <definedName name="_ccc036">[272]單價表STD!$F$49</definedName>
    <definedName name="_ccc037">[272]單價表STD!$F$50</definedName>
    <definedName name="_ccc038">[272]單價表STD!$F$52</definedName>
    <definedName name="_ccc039">[272]單價表STD!$F$53</definedName>
    <definedName name="_ccc040">[272]單價表STD!$F$54</definedName>
    <definedName name="_ccc041">[272]單價表STD!$F$55</definedName>
    <definedName name="_ccc042">[272]單價表STD!$F$56</definedName>
    <definedName name="_ccc044">[272]單價表STD!$F$58</definedName>
    <definedName name="_ccc045">[272]單價表STD!$E$60</definedName>
    <definedName name="_ccc046">[272]單價表STD!$E$61</definedName>
    <definedName name="_ccc047">[272]單價表STD!$E$62</definedName>
    <definedName name="_ccc048">[272]單價表STD!$E$63</definedName>
    <definedName name="_mmm001">[272]單價表STD!$E$45</definedName>
    <definedName name="_mmm002">[272]單價表STD!$E$43</definedName>
    <definedName name="_mmm003">[272]單價表STD!$E$41</definedName>
    <definedName name="_UP115">[272]單價表STD!$E$21</definedName>
    <definedName name="_UP116">[272]單價表STD!$E$22</definedName>
    <definedName name="Ⅰ级钢筋10以内">[273]材料表!$E$21</definedName>
    <definedName name="Ⅰ级钢筋10以外">[273]材料表!$E$22</definedName>
    <definedName name="Ⅱ级钢筋14以内">[273]材料表!$E$25</definedName>
    <definedName name="Ⅱ级钢筋16至20">[273]材料表!$E$26</definedName>
    <definedName name="Ⅱ级钢筋20至25">[273]材料表!$E$27</definedName>
    <definedName name="Ⅱ级钢筋28至32">[273]材料表!$E$28</definedName>
    <definedName name="Ⅱ级钢筋32以上">[273]材料表!$E$29</definedName>
    <definedName name="Ⅲ级钢筋14以内">[273]材料表!$E$30</definedName>
    <definedName name="Ⅲ级钢筋16至20">[273]材料表!$E$31</definedName>
    <definedName name="Ⅲ级钢筋20至25">[273]材料表!$E$32</definedName>
    <definedName name="Ⅲ级钢筋28至32">[273]材料表!$E$33</definedName>
    <definedName name="Ⅲ级钢筋32以上">[273]材料表!$E$34</definedName>
    <definedName name="H≤10.5高支模">[273]测算依据!$H$33</definedName>
    <definedName name="H≤14高支模">[273]测算依据!$H$34</definedName>
    <definedName name="H≤5.4高支模">[273]测算依据!$H$31</definedName>
    <definedName name="H≤7.5高支模">[273]测算依据!$H$32</definedName>
    <definedName name="hgjhg">[275]引用数据!$D$5</definedName>
    <definedName name="KP1多孔砖">[273]材料表!$E$45</definedName>
    <definedName name="_____MC1">[268]门窗表!$F$4</definedName>
    <definedName name="_____MC2">[268]门窗表!$F$5</definedName>
    <definedName name="_____MC3">[269]门窗表!#REF!</definedName>
    <definedName name="_____QC1">'[270]#REF!'!$D$4</definedName>
    <definedName name="_____QC10">'[270]#REF!'!$D$11</definedName>
    <definedName name="_____QC11">'[270]#REF!'!$D$12</definedName>
    <definedName name="_____QC12">'[270]#REF!'!$D$13</definedName>
    <definedName name="_____QC2">'[270]#REF!'!$D$31</definedName>
    <definedName name="_____QC3">'[270]#REF!'!$D$5</definedName>
    <definedName name="_____QC5">'[270]#REF!'!$D$6</definedName>
    <definedName name="_____QC6">'[270]#REF!'!$D$7</definedName>
    <definedName name="_____QC7">'[270]#REF!'!$D$8</definedName>
    <definedName name="_____QC8">'[270]#REF!'!$D$9</definedName>
    <definedName name="_____QC9">'[270]#REF!'!$D$10</definedName>
    <definedName name="QCLM1">'[270]#REF!'!$D$24</definedName>
    <definedName name="QCLM2">'[270]#REF!'!$D$25</definedName>
    <definedName name="_____QM1">'[270]#REF!'!$D$17</definedName>
    <definedName name="_____QM2">'[270]#REF!'!$D$18</definedName>
    <definedName name="_____QM3">'[270]#REF!'!$D$19</definedName>
    <definedName name="_____QM4">'[270]#REF!'!$D$20</definedName>
    <definedName name="_____QM5">'[270]#REF!'!$D$21</definedName>
    <definedName name="_____QM6">'[270]#REF!'!$D$22</definedName>
    <definedName name="_____QM7">'[270]#REF!'!$D$23</definedName>
    <definedName name="_____QMC1">'[270]#REF!'!$D$6</definedName>
    <definedName name="_____QMC2">'[270]#REF!'!$D$7</definedName>
    <definedName name="_____QMC3">'[270]#REF!'!$D$8</definedName>
    <definedName name="_____QMC4">'[270]#REF!'!$D$9</definedName>
    <definedName name="_____QMC5">'[270]#REF!'!$D$10</definedName>
    <definedName name="_____QMC6">'[270]#REF!'!$D$11</definedName>
    <definedName name="QTLM5">'[270]#REF!'!$D$30</definedName>
    <definedName name="_____QZC1">'[270]#REF!'!$D$14</definedName>
    <definedName name="_____QZC2">'[270]#REF!'!$D$15</definedName>
    <definedName name="_____QZC3">'[270]#REF!'!$D$16</definedName>
    <definedName name="shu">[257]利润!$C$7:$D$38,[257]利润!$G$7:$H$38</definedName>
    <definedName name="shuzhi">[276]Sheet1!$B$6:$C$35,[276]Sheet1!$E$6:$F$35</definedName>
    <definedName name="xj">[257]现金!$C$7:$C$28,[257]现金!$F$7:$F$28,[257]现金!$I$7:$I$28</definedName>
    <definedName name="xx">EVALUATE(SUBSTITUTE(SUBSTITUTE([278]Sheet3!$B1,"[","*ISTEXT(""["),"]","]"")"))</definedName>
    <definedName name="zc">[257]资产!$C$7:$D$51,[257]资产!$G$7:$H$51</definedName>
    <definedName name="板厚度">[238]柱!#REF!</definedName>
    <definedName name="标准钢门">[279]门窗种类!#REF!</definedName>
    <definedName name="承台单边工作面宽1">'[239]承台砼(核)'!#REF!</definedName>
    <definedName name="承台含桩的长度">'[281]承台(砖模) '!$X$3</definedName>
    <definedName name="承台面标高">'[282]3.承台'!#REF!</definedName>
    <definedName name="承台桩长">'[240]A8独立基础 '!#REF!</definedName>
    <definedName name="窗11">[283]门窗表!$F$23</definedName>
    <definedName name="窗12">[283]门窗表!$F$24</definedName>
    <definedName name="窗M5">[284]柱计算!#REF!</definedName>
    <definedName name="地面材料">OFFSET([286]块料名称!$A$4,0,1,COUNTA([286]块料名称!$B$4:$B$30))</definedName>
    <definedName name="地坪高">'[288]3.基础梁'!#REF!</definedName>
    <definedName name="地坪面层">[274]地坪!$N$10</definedName>
    <definedName name="地下室砼墙内面防水">[274]地坪!$P$23</definedName>
    <definedName name="垫层单边">'[282]3.承台'!#REF!</definedName>
    <definedName name="垫层每边突出宽度">'[275]基础梁工程量 (外)'!$D$2</definedName>
    <definedName name="垫层突出宽度">[275]引用数据!$D$3</definedName>
    <definedName name="洞口面积计算式">EVALUATE([289]砌体及抹灰!$R$1:$R$65536)</definedName>
    <definedName name="鹅">EVALUATE('[290]钢管梁,柱'!$K$36:$K$54)</definedName>
    <definedName name="鹅卵石">'[271]#REF!'!$F$19</definedName>
    <definedName name="防火卷帘">[279]门窗种类!#REF!</definedName>
    <definedName name="放">[241]其它!#REF!</definedName>
    <definedName name="放坡起点深">'[287]J1-11-20基础梁非通用 '!#REF!</definedName>
    <definedName name="钢筋汇总计算式">EVALUATE(SUBSTITUTE(SUBSTITUTE([291]分类汇总!IV$1:IV$65536,"[","*ISTEXT(""["),"]","]"")"))</definedName>
    <definedName name="钢筋人工费">[273]测算依据!$F$11</definedName>
    <definedName name="钢筋形式">[292]设置!$B$2:$B$10</definedName>
    <definedName name="高杆灯">'[271]#REF!'!$D$34</definedName>
    <definedName name="垢">[293]引用数据!$D$7</definedName>
    <definedName name="规格型号">[280]使用说明!$C$20:$C$3000</definedName>
    <definedName name="河沙">'[271]#REF!'!$D$16</definedName>
    <definedName name="厚">[294]基础梁!#REF!</definedName>
    <definedName name="黄锈石">'[271]#REF!'!$D$14</definedName>
    <definedName name="黄锈石50">'[271]#REF!'!$D$22</definedName>
    <definedName name="黄锈石50厚">'[271]#REF!'!$D$22</definedName>
    <definedName name="灰砂砖">[273]材料表!$E$46</definedName>
    <definedName name="基础深度">[284]柱计算!#REF!</definedName>
    <definedName name="计算式1">EVALUATE([295]零星!$E$4:$E$99)</definedName>
    <definedName name="加S6或S8">[273]材料表!$E$17</definedName>
    <definedName name="旧">'[296]A8独立基础 '!#REF!</definedName>
    <definedName name="快速取水器">'[271]#REF!'!$D$36</definedName>
    <definedName name="快速取水器人工">'[271]#REF!'!$H$36</definedName>
    <definedName name="宽高比">'[297]5.夹层柱(√)'!#REF!</definedName>
    <definedName name="了">[242]承台!#REF!</definedName>
    <definedName name="类别">'[298]2001取费'!$E$1</definedName>
    <definedName name="冷扎带肋钢筋">[273]材料表!$E$23</definedName>
    <definedName name="冷扎扭钢筋">[273]材料表!$E$24</definedName>
    <definedName name="楼地面位置">[285]常用参数!$B$1:$B$65536</definedName>
    <definedName name="炉渣砼">[273]材料表!$E$38</definedName>
    <definedName name="埋地式上射灯">'[271]#REF!'!$D$37</definedName>
    <definedName name="每边工作边宽度">[275]引用数据!$D$5</definedName>
    <definedName name="每面工作边">[299]引用数据!$D$6</definedName>
    <definedName name="门3">[300]门窗表!$F$32</definedName>
    <definedName name="门4">[283]门窗表!$F$33</definedName>
    <definedName name="门窗1">[300]门窗表!$F$26</definedName>
    <definedName name="门窗3">[300]门窗表!$F$28</definedName>
    <definedName name="门窗4">[300]门窗表!$F$29</definedName>
    <definedName name="门窗类型名称">OFFSET([286]门窗!$B$78,0,1,COUNTA([286]门窗!$C$78:$C$102))</definedName>
    <definedName name="民">EVALUATE([277]板工程量计算!IV1)</definedName>
    <definedName name="模板">'[271]#REF!'!$D$3</definedName>
    <definedName name="模板材料单价">[273]测算依据!$E$26</definedName>
    <definedName name="模板人工">'[271]#REF!'!$H$3</definedName>
    <definedName name="模板人工费">[273]测算依据!$F$17</definedName>
    <definedName name="木窗">[279]门窗种类!#REF!</definedName>
    <definedName name="幕墙上悬窗增加费">[258]铝合金!#REF!</definedName>
    <definedName name="睦">[293]引用数据!$D$3</definedName>
    <definedName name="内墙材料">OFFSET([286]块料名称!$A$4,0,2,COUNTA([286]块料名称!$C$4:$C$30))</definedName>
    <definedName name="权">'[275]基础梁工程量(内)'!#REF!</definedName>
    <definedName name="石粉">'[271]#REF!'!$D$6</definedName>
    <definedName name="石粉人工">'[271]#REF!'!$H$6</definedName>
    <definedName name="石灰">[273]材料表!$E$52</definedName>
    <definedName name="石屑">[273]材料表!$E$44</definedName>
    <definedName name="使用手册">'[243]承台(砖模) '!#REF!</definedName>
    <definedName name="室内地坪高">'[287]J1-11-20基础梁非通用 '!#REF!</definedName>
    <definedName name="数值区">[257]利润!$C$7:$D$32,[257]利润!#REF!,[257]利润!$G$7:$H$32</definedName>
    <definedName name="水泥砂浆1B1B6">[273]砂浆单价表!$I$27</definedName>
    <definedName name="水泥砂浆1B2">[273]砂浆单价表!$I$18</definedName>
    <definedName name="水泥砂浆1B2.5">[273]砂浆单价表!$I$21</definedName>
    <definedName name="水泥砂浆1B2.5防水">[273]砂浆单价表!$I$35</definedName>
    <definedName name="水泥砖">'[271]#REF!'!$D$12</definedName>
    <definedName name="碎石">'[271]#REF!'!$D$5</definedName>
    <definedName name="碎石人工">'[271]#REF!'!$H$5</definedName>
    <definedName name="陶粒砼">[273]材料表!$E$37</definedName>
    <definedName name="陶粒砼空心砌块">[273]材料表!$E$50</definedName>
    <definedName name="特色草坪灯">'[271]#REF!'!$D$44</definedName>
    <definedName name="砼C10">[273]材料表!$E$5</definedName>
    <definedName name="砼C15">[273]材料表!$E$6</definedName>
    <definedName name="砼C20">[273]材料表!$E$7</definedName>
    <definedName name="砼C25">[273]材料表!$E$8</definedName>
    <definedName name="砼C30">[273]材料表!$E$9</definedName>
    <definedName name="砼C35">[273]材料表!$E$10</definedName>
    <definedName name="砼C40">[273]材料表!$E$11</definedName>
    <definedName name="砼C45">[273]材料表!$E$12</definedName>
    <definedName name="砼C50">[273]材料表!$E$13</definedName>
    <definedName name="砼C55">[273]材料表!$E$14</definedName>
    <definedName name="砼C60">[273]材料表!$E$15</definedName>
    <definedName name="砼空心砌块">[273]材料表!$E$51</definedName>
    <definedName name="砼墙防水保护层">[274]地坪!$Q$23</definedName>
    <definedName name="砼墙抹灰底层">[274]地坪!$O$23</definedName>
    <definedName name="图号2">[301]室内汇总!$B$4:$C$11</definedName>
    <definedName name="图号3">[301]室内汇总!$B$14:$C$20</definedName>
    <definedName name="土建工程2">'[302]97取费(定额直接费)'!#REF!</definedName>
    <definedName name="土质类别">[303]独台量!#REF!</definedName>
    <definedName name="外墙材料">OFFSET([286]块料名称!$A$4,0,4,COUNTA([286]块料名称!$E$4:$E$30))</definedName>
    <definedName name="吴">[304]工作台帐!#REF!</definedName>
    <definedName name="细石">[273]材料表!$E$16</definedName>
    <definedName name="谢向荣">[305]屋面!#REF!</definedName>
    <definedName name="修土高度">'[306]名称数据定义（请确保本表为第二张表）'!$C$5</definedName>
    <definedName name="腰脚预线">OFFSET([286]块料名称!$A$4,0,3,COUNTA([286]块料名称!$D$4:$D$30))</definedName>
    <definedName name="页岩砖">[273]材料表!$E$47</definedName>
    <definedName name="一肖像">'[296]A8独立基础 '!#REF!</definedName>
    <definedName name="蒸压粉煤灰砌块">[273]材料表!$E$48</definedName>
    <definedName name="蒸压加气砼砌块">[273]材料表!$E$49</definedName>
    <definedName name="芝麻黑">'[271]#REF!'!$D$18</definedName>
    <definedName name="中砂">[273]材料表!$E$42</definedName>
    <definedName name="砖">[244]基础梁!#REF!</definedName>
    <definedName name="砖模宽1">[299]引用数据!$D$4</definedName>
    <definedName name="砖模宽度">[275]引用数据!$D$6</definedName>
    <definedName name="砖模宽度1">[275]引用数据!$D$7</definedName>
    <definedName name="自然标高">'[282]3.承台'!#REF!</definedName>
    <definedName name="自然地坪">'[287]J1-11-20基础梁非通用 '!#REF!</definedName>
    <definedName name="标段一">#N/A</definedName>
    <definedName name="CIQWBGuid" hidden="1">"8737246b-ca5d-4643-b585-60af9e5ef1cc"</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"Research"</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"09/17/2014 01:49:10"</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首层">EVALUATE(#REF!)</definedName>
    <definedName name="———————————————————————N8100">[1]地梁!#REF!</definedName>
    <definedName name="lp" localSheetId="17">B</definedName>
    <definedName name="_abc" localSheetId="17">_xleta.Evaluate+#REF!</definedName>
    <definedName name="abc" localSheetId="17">_xleta.Evaluate+#REF!</definedName>
    <definedName name="_xlnm.Print_Area" localSheetId="17">代建道路工程!$A$1:$L$148</definedName>
    <definedName name="_xlnm.Print_Titles" localSheetId="17">代建道路工程!$1:$4</definedName>
    <definedName name="阿vas" localSheetId="17">_xleta.Evaluate+#REF!</definedName>
    <definedName name="计算ya" localSheetId="17">IF(ISERROR(ya),"",IF(#REF!="","",ROUND(ya,3)))</definedName>
    <definedName name="Database" localSheetId="17" hidden="1">#REF!</definedName>
    <definedName name="地上给水">#REF!</definedName>
    <definedName name="__">#NAME?</definedName>
    <definedName name="__________________________ys3">#REF!</definedName>
    <definedName name="_________________________ys3">#REF!</definedName>
    <definedName name="________________________x1">#REF!</definedName>
    <definedName name="________________________ys1">#REF!</definedName>
    <definedName name="________________________ys3">#REF!</definedName>
    <definedName name="_______________________x1">#REF!</definedName>
    <definedName name="_______________________ys1">#REF!</definedName>
    <definedName name="_______________________ys2">#REF!</definedName>
    <definedName name="_______________________ys3">#REF!</definedName>
    <definedName name="______________________x1">#REF!</definedName>
    <definedName name="______________________ys1">#REF!</definedName>
    <definedName name="______________________ys2">#REF!</definedName>
    <definedName name="______________________ys3">#REF!</definedName>
    <definedName name="_____________________x1">#REF!</definedName>
    <definedName name="_____________________ys1">#REF!</definedName>
    <definedName name="_____________________ys2">#REF!</definedName>
    <definedName name="_____________________ys3">#REF!</definedName>
    <definedName name="____________________x1">#REF!</definedName>
    <definedName name="____________________ys1">#REF!</definedName>
    <definedName name="____________________ys2">#REF!</definedName>
    <definedName name="____________________ys3">#REF!</definedName>
    <definedName name="___________________x1">#REF!</definedName>
    <definedName name="___________________ys1">#REF!</definedName>
    <definedName name="___________________ys2">#REF!</definedName>
    <definedName name="___________________ys3">#REF!</definedName>
    <definedName name="__________________x1">#REF!</definedName>
    <definedName name="__________________ys1">#REF!</definedName>
    <definedName name="__________________ys2">#REF!</definedName>
    <definedName name="__________________ys3">#REF!</definedName>
    <definedName name="_________________x1">#REF!</definedName>
    <definedName name="_________________ys1">#REF!</definedName>
    <definedName name="_________________ys2">#REF!</definedName>
    <definedName name="_________________ys3">#REF!</definedName>
    <definedName name="________________x1">#REF!</definedName>
    <definedName name="________________ys1">#REF!</definedName>
    <definedName name="________________ys2">#REF!</definedName>
    <definedName name="________________ys3">#REF!</definedName>
    <definedName name="_______________x1">#REF!</definedName>
    <definedName name="_______________ys1">#REF!</definedName>
    <definedName name="_______________ys2">#REF!</definedName>
    <definedName name="_______________ys3">#REF!</definedName>
    <definedName name="______________W200">'[17]21'!$B$1:$B$802</definedName>
    <definedName name="______________x1">#REF!</definedName>
    <definedName name="______________ys1">#REF!</definedName>
    <definedName name="______________ys2">#REF!</definedName>
    <definedName name="______________ys3">#REF!</definedName>
    <definedName name="_____________W200">'[17]21'!$B$1:$B$802</definedName>
    <definedName name="_____________x1">#REF!</definedName>
    <definedName name="_____________ys1">#REF!</definedName>
    <definedName name="_____________ys3">#REF!</definedName>
    <definedName name="____________ys1">#REF!</definedName>
    <definedName name="____________ys3">#REF!</definedName>
    <definedName name="_________wa2">#REF!</definedName>
    <definedName name="________wa2">#REF!</definedName>
    <definedName name="_______wa2">#REF!</definedName>
    <definedName name="______wa2">#REF!</definedName>
    <definedName name="_____wa2">#REF!</definedName>
    <definedName name="_____xlfn.IFERROR">#NAME?</definedName>
    <definedName name="____wa2">#REF!</definedName>
    <definedName name="____xlfn.IFERROR">#NAME?</definedName>
    <definedName name="___ngk1109" hidden="1">{#N/A,#N/A,FALSE,"估價單  (3)"}</definedName>
    <definedName name="___num032">#N/A</definedName>
    <definedName name="___num033">#N/A</definedName>
    <definedName name="___wa2">#REF!</definedName>
    <definedName name="__ngk1109" hidden="1">{#N/A,#N/A,FALSE,"估價單  (3)"}</definedName>
    <definedName name="__wa2">#REF!</definedName>
    <definedName name="_0.6_0.6_61">#N/A</definedName>
    <definedName name="_000年.xls">#REF!</definedName>
    <definedName name="_001年.xls">#REF!</definedName>
    <definedName name="_002年.xls">#REF!</definedName>
    <definedName name="_1.66_11.67___1.27_0.97__2_0.2">#REF!</definedName>
    <definedName name="_1001wrn.Medicoes._25">{"ES_Medicoes_pt",#N/A,TRUE,"A - Estrutura";"AG_Medicoes_pt",#N/A,TRUE,"C - Rede de Agua";"EG_Medicoes_pt",#N/A,TRUE,"D - Rede de Drenagem"}</definedName>
    <definedName name="_1011wrn.Medicoes._26">{"ES_Medicoes_pt",#N/A,TRUE,"A - Estrutura";"AG_Medicoes_pt",#N/A,TRUE,"C - Rede de Agua";"EG_Medicoes_pt",#N/A,TRUE,"D - Rede de Drenagem"}</definedName>
    <definedName name="_1017wrn.med_7">{"ES_Medicoes_pt",#N/A,TRUE,"A - Estrutura";"AG_Medicoes_pt",#N/A,TRUE,"C - Rede de Agua";"EG_Medicoes_pt",#N/A,TRUE,"D - Rede de Drenagem"}</definedName>
    <definedName name="_1019wrn.med_1">{"ES_Medicoes_pt",#N/A,TRUE,"A - Estrutura";"AG_Medicoes_pt",#N/A,TRUE,"C - Rede de Agua";"EG_Medicoes_pt",#N/A,TRUE,"D - Rede de Drenagem"}</definedName>
    <definedName name="_1021wrn.Medicoes._3">{"ES_Medicoes_pt",#N/A,TRUE,"A - Estrutura";"AG_Medicoes_pt",#N/A,TRUE,"C - Rede de Agua";"EG_Medicoes_pt",#N/A,TRUE,"D - Rede de Drenagem"}</definedName>
    <definedName name="_1031wrn.Medicoes._4">{"ES_Medicoes_pt",#N/A,TRUE,"A - Estrutura";"AG_Medicoes_pt",#N/A,TRUE,"C - Rede de Agua";"EG_Medicoes_pt",#N/A,TRUE,"D - Rede de Drenagem"}</definedName>
    <definedName name="_1041wrn.Medicoes._5">{"ES_Medicoes_pt",#N/A,TRUE,"A - Estrutura";"AG_Medicoes_pt",#N/A,TRUE,"C - Rede de Agua";"EG_Medicoes_pt",#N/A,TRUE,"D - Rede de Drenagem"}</definedName>
    <definedName name="_1042wrn.med_10">{"ES_Medicoes_pt",#N/A,TRUE,"A - Estrutura";"AG_Medicoes_pt",#N/A,TRUE,"C - Rede de Agua";"EG_Medicoes_pt",#N/A,TRUE,"D - Rede de Drenagem"}</definedName>
    <definedName name="_1044wrn.med_8">{"ES_Medicoes_pt",#N/A,TRUE,"A - Estrutura";"AG_Medicoes_pt",#N/A,TRUE,"C - Rede de Agua";"EG_Medicoes_pt",#N/A,TRUE,"D - Rede de Drenagem"}</definedName>
    <definedName name="_1051wrn.Medicoes._6">{"ES_Medicoes_pt",#N/A,TRUE,"A - Estrutura";"AG_Medicoes_pt",#N/A,TRUE,"C - Rede de Agua";"EG_Medicoes_pt",#N/A,TRUE,"D - Rede de Drenagem"}</definedName>
    <definedName name="_1061wrn.Medicoes._7">{"ES_Medicoes_pt",#N/A,TRUE,"A - Estrutura";"AG_Medicoes_pt",#N/A,TRUE,"C - Rede de Agua";"EG_Medicoes_pt",#N/A,TRUE,"D - Rede de Drenagem"}</definedName>
    <definedName name="_1065wrn.med_11">{"ES_Medicoes_pt",#N/A,TRUE,"A - Estrutura";"AG_Medicoes_pt",#N/A,TRUE,"C - Rede de Agua";"EG_Medicoes_pt",#N/A,TRUE,"D - Rede de Drenagem"}</definedName>
    <definedName name="_1071wrn.med_9">{"ES_Medicoes_pt",#N/A,TRUE,"A - Estrutura";"AG_Medicoes_pt",#N/A,TRUE,"C - Rede de Agua";"EG_Medicoes_pt",#N/A,TRUE,"D - Rede de Drenagem"}</definedName>
    <definedName name="_1071wrn.Medicoes._8">{"ES_Medicoes_pt",#N/A,TRUE,"A - Estrutura";"AG_Medicoes_pt",#N/A,TRUE,"C - Rede de Agua";"EG_Medicoes_pt",#N/A,TRUE,"D - Rede de Drenagem"}</definedName>
    <definedName name="_1081wrn.Medicoes._9">{"ES_Medicoes_pt",#N/A,TRUE,"A - Estrutura";"AG_Medicoes_pt",#N/A,TRUE,"C - Rede de Agua";"EG_Medicoes_pt",#N/A,TRUE,"D - Rede de Drenagem"}</definedName>
    <definedName name="_1088wrn.med_12">{"ES_Medicoes_pt",#N/A,TRUE,"A - Estrutura";"AG_Medicoes_pt",#N/A,TRUE,"C - Rede de Agua";"EG_Medicoes_pt",#N/A,TRUE,"D - Rede de Drenagem"}</definedName>
    <definedName name="_1098wrn.Medicoes._1">{"ES_Medicoes_pt",#N/A,TRUE,"A - Estrutura";"AG_Medicoes_pt",#N/A,TRUE,"C - Rede de Agua";"EG_Medicoes_pt",#N/A,TRUE,"D - Rede de Drenagem"}</definedName>
    <definedName name="_1111wrn.med_13">{"ES_Medicoes_pt",#N/A,TRUE,"A - Estrutura";"AG_Medicoes_pt",#N/A,TRUE,"C - Rede de Agua";"EG_Medicoes_pt",#N/A,TRUE,"D - Rede de Drenagem"}</definedName>
    <definedName name="_1125wrn.Medicoes._10">{"ES_Medicoes_pt",#N/A,TRUE,"A - Estrutura";"AG_Medicoes_pt",#N/A,TRUE,"C - Rede de Agua";"EG_Medicoes_pt",#N/A,TRUE,"D - Rede de Drenagem"}</definedName>
    <definedName name="_1134wrn.med_14">{"ES_Medicoes_pt",#N/A,TRUE,"A - Estrutura";"AG_Medicoes_pt",#N/A,TRUE,"C - Rede de Agua";"EG_Medicoes_pt",#N/A,TRUE,"D - Rede de Drenagem"}</definedName>
    <definedName name="_1152wrn.Medicoes._11">{"ES_Medicoes_pt",#N/A,TRUE,"A - Estrutura";"AG_Medicoes_pt",#N/A,TRUE,"C - Rede de Agua";"EG_Medicoes_pt",#N/A,TRUE,"D - Rede de Drenagem"}</definedName>
    <definedName name="_1157wrn.med_15">{"ES_Medicoes_pt",#N/A,TRUE,"A - Estrutura";"AG_Medicoes_pt",#N/A,TRUE,"C - Rede de Agua";"EG_Medicoes_pt",#N/A,TRUE,"D - Rede de Drenagem"}</definedName>
    <definedName name="_1179wrn.Medicoes._12">{"ES_Medicoes_pt",#N/A,TRUE,"A - Estrutura";"AG_Medicoes_pt",#N/A,TRUE,"C - Rede de Agua";"EG_Medicoes_pt",#N/A,TRUE,"D - Rede de Drenagem"}</definedName>
    <definedName name="_1180wrn.med_16">{"ES_Medicoes_pt",#N/A,TRUE,"A - Estrutura";"AG_Medicoes_pt",#N/A,TRUE,"C - Rede de Agua";"EG_Medicoes_pt",#N/A,TRUE,"D - Rede de Drenagem"}</definedName>
    <definedName name="_1189计算式_1">#N/A</definedName>
    <definedName name="_1203wrn.med_17">{"ES_Medicoes_pt",#N/A,TRUE,"A - Estrutura";"AG_Medicoes_pt",#N/A,TRUE,"C - Rede de Agua";"EG_Medicoes_pt",#N/A,TRUE,"D - Rede de Drenagem"}</definedName>
    <definedName name="_1206wrn.Medicoes._13">{"ES_Medicoes_pt",#N/A,TRUE,"A - Estrutura";"AG_Medicoes_pt",#N/A,TRUE,"C - Rede de Agua";"EG_Medicoes_pt",#N/A,TRUE,"D - Rede de Drenagem"}</definedName>
    <definedName name="_1226wrn.med_18">{"ES_Medicoes_pt",#N/A,TRUE,"A - Estrutura";"AG_Medicoes_pt",#N/A,TRUE,"C - Rede de Agua";"EG_Medicoes_pt",#N/A,TRUE,"D - Rede de Drenagem"}</definedName>
    <definedName name="_122wrn.med_1">{"ES_Medicoes_pt",#N/A,TRUE,"A - Estrutura";"AG_Medicoes_pt",#N/A,TRUE,"C - Rede de Agua";"EG_Medicoes_pt",#N/A,TRUE,"D - Rede de Drenagem"}</definedName>
    <definedName name="_123">#REF!</definedName>
    <definedName name="_1233wrn.Medicoes._14">{"ES_Medicoes_pt",#N/A,TRUE,"A - Estrutura";"AG_Medicoes_pt",#N/A,TRUE,"C - Rede de Agua";"EG_Medicoes_pt",#N/A,TRUE,"D - Rede de Drenagem"}</definedName>
    <definedName name="_123wrn.med_10">{"ES_Medicoes_pt",#N/A,TRUE,"A - Estrutura";"AG_Medicoes_pt",#N/A,TRUE,"C - Rede de Agua";"EG_Medicoes_pt",#N/A,TRUE,"D - Rede de Drenagem"}</definedName>
    <definedName name="_1249wrn.med_19">{"ES_Medicoes_pt",#N/A,TRUE,"A - Estrutura";"AG_Medicoes_pt",#N/A,TRUE,"C - Rede de Agua";"EG_Medicoes_pt",#N/A,TRUE,"D - Rede de Drenagem"}</definedName>
    <definedName name="_124wrn.med_11">{"ES_Medicoes_pt",#N/A,TRUE,"A - Estrutura";"AG_Medicoes_pt",#N/A,TRUE,"C - Rede de Agua";"EG_Medicoes_pt",#N/A,TRUE,"D - Rede de Drenagem"}</definedName>
    <definedName name="_125wrn.med_12">{"ES_Medicoes_pt",#N/A,TRUE,"A - Estrutura";"AG_Medicoes_pt",#N/A,TRUE,"C - Rede de Agua";"EG_Medicoes_pt",#N/A,TRUE,"D - Rede de Drenagem"}</definedName>
    <definedName name="_1260wrn.Medicoes._15">{"ES_Medicoes_pt",#N/A,TRUE,"A - Estrutura";"AG_Medicoes_pt",#N/A,TRUE,"C - Rede de Agua";"EG_Medicoes_pt",#N/A,TRUE,"D - Rede de Drenagem"}</definedName>
    <definedName name="_126wrn.med_13">{"ES_Medicoes_pt",#N/A,TRUE,"A - Estrutura";"AG_Medicoes_pt",#N/A,TRUE,"C - Rede de Agua";"EG_Medicoes_pt",#N/A,TRUE,"D - Rede de Drenagem"}</definedName>
    <definedName name="_1272wrn.med_2">{"ES_Medicoes_pt",#N/A,TRUE,"A - Estrutura";"AG_Medicoes_pt",#N/A,TRUE,"C - Rede de Agua";"EG_Medicoes_pt",#N/A,TRUE,"D - Rede de Drenagem"}</definedName>
    <definedName name="_127wrn.med_14">{"ES_Medicoes_pt",#N/A,TRUE,"A - Estrutura";"AG_Medicoes_pt",#N/A,TRUE,"C - Rede de Agua";"EG_Medicoes_pt",#N/A,TRUE,"D - Rede de Drenagem"}</definedName>
    <definedName name="_1287wrn.Medicoes._16">{"ES_Medicoes_pt",#N/A,TRUE,"A - Estrutura";"AG_Medicoes_pt",#N/A,TRUE,"C - Rede de Agua";"EG_Medicoes_pt",#N/A,TRUE,"D - Rede de Drenagem"}</definedName>
    <definedName name="_128wrn.med_15">{"ES_Medicoes_pt",#N/A,TRUE,"A - Estrutura";"AG_Medicoes_pt",#N/A,TRUE,"C - Rede de Agua";"EG_Medicoes_pt",#N/A,TRUE,"D - Rede de Drenagem"}</definedName>
    <definedName name="_1295wrn.med_20">{"ES_Medicoes_pt",#N/A,TRUE,"A - Estrutura";"AG_Medicoes_pt",#N/A,TRUE,"C - Rede de Agua";"EG_Medicoes_pt",#N/A,TRUE,"D - Rede de Drenagem"}</definedName>
    <definedName name="_129wrn.med_16">{"ES_Medicoes_pt",#N/A,TRUE,"A - Estrutura";"AG_Medicoes_pt",#N/A,TRUE,"C - Rede de Agua";"EG_Medicoes_pt",#N/A,TRUE,"D - Rede de Drenagem"}</definedName>
    <definedName name="_130wrn.med_17">{"ES_Medicoes_pt",#N/A,TRUE,"A - Estrutura";"AG_Medicoes_pt",#N/A,TRUE,"C - Rede de Agua";"EG_Medicoes_pt",#N/A,TRUE,"D - Rede de Drenagem"}</definedName>
    <definedName name="_1314wrn.Medicoes._17">{"ES_Medicoes_pt",#N/A,TRUE,"A - Estrutura";"AG_Medicoes_pt",#N/A,TRUE,"C - Rede de Agua";"EG_Medicoes_pt",#N/A,TRUE,"D - Rede de Drenagem"}</definedName>
    <definedName name="_1318wrn.med_21">{"ES_Medicoes_pt",#N/A,TRUE,"A - Estrutura";"AG_Medicoes_pt",#N/A,TRUE,"C - Rede de Agua";"EG_Medicoes_pt",#N/A,TRUE,"D - Rede de Drenagem"}</definedName>
    <definedName name="_131wrn.med_18">{"ES_Medicoes_pt",#N/A,TRUE,"A - Estrutura";"AG_Medicoes_pt",#N/A,TRUE,"C - Rede de Agua";"EG_Medicoes_pt",#N/A,TRUE,"D - Rede de Drenagem"}</definedName>
    <definedName name="_132wrn.med_19">{"ES_Medicoes_pt",#N/A,TRUE,"A - Estrutura";"AG_Medicoes_pt",#N/A,TRUE,"C - Rede de Agua";"EG_Medicoes_pt",#N/A,TRUE,"D - Rede de Drenagem"}</definedName>
    <definedName name="_133wrn.med_2">{"ES_Medicoes_pt",#N/A,TRUE,"A - Estrutura";"AG_Medicoes_pt",#N/A,TRUE,"C - Rede de Agua";"EG_Medicoes_pt",#N/A,TRUE,"D - Rede de Drenagem"}</definedName>
    <definedName name="_1341wrn.med_22">{"ES_Medicoes_pt",#N/A,TRUE,"A - Estrutura";"AG_Medicoes_pt",#N/A,TRUE,"C - Rede de Agua";"EG_Medicoes_pt",#N/A,TRUE,"D - Rede de Drenagem"}</definedName>
    <definedName name="_1341wrn.Medicoes._18">{"ES_Medicoes_pt",#N/A,TRUE,"A - Estrutura";"AG_Medicoes_pt",#N/A,TRUE,"C - Rede de Agua";"EG_Medicoes_pt",#N/A,TRUE,"D - Rede de Drenagem"}</definedName>
    <definedName name="_134wrn.med_20">{"ES_Medicoes_pt",#N/A,TRUE,"A - Estrutura";"AG_Medicoes_pt",#N/A,TRUE,"C - Rede de Agua";"EG_Medicoes_pt",#N/A,TRUE,"D - Rede de Drenagem"}</definedName>
    <definedName name="_135wrn.med_21">{"ES_Medicoes_pt",#N/A,TRUE,"A - Estrutura";"AG_Medicoes_pt",#N/A,TRUE,"C - Rede de Agua";"EG_Medicoes_pt",#N/A,TRUE,"D - Rede de Drenagem"}</definedName>
    <definedName name="_1364wrn.med_23">{"ES_Medicoes_pt",#N/A,TRUE,"A - Estrutura";"AG_Medicoes_pt",#N/A,TRUE,"C - Rede de Agua";"EG_Medicoes_pt",#N/A,TRUE,"D - Rede de Drenagem"}</definedName>
    <definedName name="_1368wrn.Medicoes._19">{"ES_Medicoes_pt",#N/A,TRUE,"A - Estrutura";"AG_Medicoes_pt",#N/A,TRUE,"C - Rede de Agua";"EG_Medicoes_pt",#N/A,TRUE,"D - Rede de Drenagem"}</definedName>
    <definedName name="_136wrn.med_22">{"ES_Medicoes_pt",#N/A,TRUE,"A - Estrutura";"AG_Medicoes_pt",#N/A,TRUE,"C - Rede de Agua";"EG_Medicoes_pt",#N/A,TRUE,"D - Rede de Drenagem"}</definedName>
    <definedName name="_137wrn.med_23">{"ES_Medicoes_pt",#N/A,TRUE,"A - Estrutura";"AG_Medicoes_pt",#N/A,TRUE,"C - Rede de Agua";"EG_Medicoes_pt",#N/A,TRUE,"D - Rede de Drenagem"}</definedName>
    <definedName name="_1387wrn.med_24">{"ES_Medicoes_pt",#N/A,TRUE,"A - Estrutura";"AG_Medicoes_pt",#N/A,TRUE,"C - Rede de Agua";"EG_Medicoes_pt",#N/A,TRUE,"D - Rede de Drenagem"}</definedName>
    <definedName name="_138G_1">#N/A</definedName>
    <definedName name="_138wrn.med_24">{"ES_Medicoes_pt",#N/A,TRUE,"A - Estrutura";"AG_Medicoes_pt",#N/A,TRUE,"C - Rede de Agua";"EG_Medicoes_pt",#N/A,TRUE,"D - Rede de Drenagem"}</definedName>
    <definedName name="_1395wrn.Medicoes._2">{"ES_Medicoes_pt",#N/A,TRUE,"A - Estrutura";"AG_Medicoes_pt",#N/A,TRUE,"C - Rede de Agua";"EG_Medicoes_pt",#N/A,TRUE,"D - Rede de Drenagem"}</definedName>
    <definedName name="_139wrn.med_25">{"ES_Medicoes_pt",#N/A,TRUE,"A - Estrutura";"AG_Medicoes_pt",#N/A,TRUE,"C - Rede de Agua";"EG_Medicoes_pt",#N/A,TRUE,"D - Rede de Drenagem"}</definedName>
    <definedName name="_140wrn.med_26">{"ES_Medicoes_pt",#N/A,TRUE,"A - Estrutura";"AG_Medicoes_pt",#N/A,TRUE,"C - Rede de Agua";"EG_Medicoes_pt",#N/A,TRUE,"D - Rede de Drenagem"}</definedName>
    <definedName name="_1410wrn.med_25">{"ES_Medicoes_pt",#N/A,TRUE,"A - Estrutura";"AG_Medicoes_pt",#N/A,TRUE,"C - Rede de Agua";"EG_Medicoes_pt",#N/A,TRUE,"D - Rede de Drenagem"}</definedName>
    <definedName name="_141wrn.med_3">{"ES_Medicoes_pt",#N/A,TRUE,"A - Estrutura";"AG_Medicoes_pt",#N/A,TRUE,"C - Rede de Agua";"EG_Medicoes_pt",#N/A,TRUE,"D - Rede de Drenagem"}</definedName>
    <definedName name="_1422wrn.Medicoes._20">{"ES_Medicoes_pt",#N/A,TRUE,"A - Estrutura";"AG_Medicoes_pt",#N/A,TRUE,"C - Rede de Agua";"EG_Medicoes_pt",#N/A,TRUE,"D - Rede de Drenagem"}</definedName>
    <definedName name="_142wrn.med_4">{"ES_Medicoes_pt",#N/A,TRUE,"A - Estrutura";"AG_Medicoes_pt",#N/A,TRUE,"C - Rede de Agua";"EG_Medicoes_pt",#N/A,TRUE,"D - Rede de Drenagem"}</definedName>
    <definedName name="_1433wrn.med_26">{"ES_Medicoes_pt",#N/A,TRUE,"A - Estrutura";"AG_Medicoes_pt",#N/A,TRUE,"C - Rede de Agua";"EG_Medicoes_pt",#N/A,TRUE,"D - Rede de Drenagem"}</definedName>
    <definedName name="_143wrn.med_5">{"ES_Medicoes_pt",#N/A,TRUE,"A - Estrutura";"AG_Medicoes_pt",#N/A,TRUE,"C - Rede de Agua";"EG_Medicoes_pt",#N/A,TRUE,"D - Rede de Drenagem"}</definedName>
    <definedName name="_1449wrn.Medicoes._21">{"ES_Medicoes_pt",#N/A,TRUE,"A - Estrutura";"AG_Medicoes_pt",#N/A,TRUE,"C - Rede de Agua";"EG_Medicoes_pt",#N/A,TRUE,"D - Rede de Drenagem"}</definedName>
    <definedName name="_144wrn.med_6">{"ES_Medicoes_pt",#N/A,TRUE,"A - Estrutura";"AG_Medicoes_pt",#N/A,TRUE,"C - Rede de Agua";"EG_Medicoes_pt",#N/A,TRUE,"D - Rede de Drenagem"}</definedName>
    <definedName name="_1456wrn.med_3">{"ES_Medicoes_pt",#N/A,TRUE,"A - Estrutura";"AG_Medicoes_pt",#N/A,TRUE,"C - Rede de Agua";"EG_Medicoes_pt",#N/A,TRUE,"D - Rede de Drenagem"}</definedName>
    <definedName name="_145wrn.med_7">{"ES_Medicoes_pt",#N/A,TRUE,"A - Estrutura";"AG_Medicoes_pt",#N/A,TRUE,"C - Rede de Agua";"EG_Medicoes_pt",#N/A,TRUE,"D - Rede de Drenagem"}</definedName>
    <definedName name="_146wrn.med_8">{"ES_Medicoes_pt",#N/A,TRUE,"A - Estrutura";"AG_Medicoes_pt",#N/A,TRUE,"C - Rede de Agua";"EG_Medicoes_pt",#N/A,TRUE,"D - Rede de Drenagem"}</definedName>
    <definedName name="_1476wrn.Medicoes._22">{"ES_Medicoes_pt",#N/A,TRUE,"A - Estrutura";"AG_Medicoes_pt",#N/A,TRUE,"C - Rede de Agua";"EG_Medicoes_pt",#N/A,TRUE,"D - Rede de Drenagem"}</definedName>
    <definedName name="_1479wrn.med_4">{"ES_Medicoes_pt",#N/A,TRUE,"A - Estrutura";"AG_Medicoes_pt",#N/A,TRUE,"C - Rede de Agua";"EG_Medicoes_pt",#N/A,TRUE,"D - Rede de Drenagem"}</definedName>
    <definedName name="_147wrn.med_9">{"ES_Medicoes_pt",#N/A,TRUE,"A - Estrutura";"AG_Medicoes_pt",#N/A,TRUE,"C - Rede de Agua";"EG_Medicoes_pt",#N/A,TRUE,"D - Rede de Drenagem"}</definedName>
    <definedName name="_148wrn.Medicoes._1">{"ES_Medicoes_pt",#N/A,TRUE,"A - Estrutura";"AG_Medicoes_pt",#N/A,TRUE,"C - Rede de Agua";"EG_Medicoes_pt",#N/A,TRUE,"D - Rede de Drenagem"}</definedName>
    <definedName name="_149wrn.Medicoes._10">{"ES_Medicoes_pt",#N/A,TRUE,"A - Estrutura";"AG_Medicoes_pt",#N/A,TRUE,"C - Rede de Agua";"EG_Medicoes_pt",#N/A,TRUE,"D - Rede de Drenagem"}</definedName>
    <definedName name="_15_9_8.87_8.87_8.86_8.1_9_9.95_0.5_8.86_2_0.3_17__2.82_0.2__8.1_11_5.155_9.5_17_0.3__2.82_0.2__65.125_0.3_8__2.82_0.2__9_9_9.2_9.8_9_4_7.21_17_0.3__2.82_0.2">#N/A</definedName>
    <definedName name="_1502wrn.med_5">{"ES_Medicoes_pt",#N/A,TRUE,"A - Estrutura";"AG_Medicoes_pt",#N/A,TRUE,"C - Rede de Agua";"EG_Medicoes_pt",#N/A,TRUE,"D - Rede de Drenagem"}</definedName>
    <definedName name="_1503wrn.Medicoes._23">{"ES_Medicoes_pt",#N/A,TRUE,"A - Estrutura";"AG_Medicoes_pt",#N/A,TRUE,"C - Rede de Agua";"EG_Medicoes_pt",#N/A,TRUE,"D - Rede de Drenagem"}</definedName>
    <definedName name="_150wrn.Medicoes._11">{"ES_Medicoes_pt",#N/A,TRUE,"A - Estrutura";"AG_Medicoes_pt",#N/A,TRUE,"C - Rede de Agua";"EG_Medicoes_pt",#N/A,TRUE,"D - Rede de Drenagem"}</definedName>
    <definedName name="_151wrn.Medicoes._12">{"ES_Medicoes_pt",#N/A,TRUE,"A - Estrutura";"AG_Medicoes_pt",#N/A,TRUE,"C - Rede de Agua";"EG_Medicoes_pt",#N/A,TRUE,"D - Rede de Drenagem"}</definedName>
    <definedName name="_1525wrn.med_6">{"ES_Medicoes_pt",#N/A,TRUE,"A - Estrutura";"AG_Medicoes_pt",#N/A,TRUE,"C - Rede de Agua";"EG_Medicoes_pt",#N/A,TRUE,"D - Rede de Drenagem"}</definedName>
    <definedName name="_152wrn.Medicoes._13">{"ES_Medicoes_pt",#N/A,TRUE,"A - Estrutura";"AG_Medicoes_pt",#N/A,TRUE,"C - Rede de Agua";"EG_Medicoes_pt",#N/A,TRUE,"D - Rede de Drenagem"}</definedName>
    <definedName name="_1530wrn.Medicoes._24">{"ES_Medicoes_pt",#N/A,TRUE,"A - Estrutura";"AG_Medicoes_pt",#N/A,TRUE,"C - Rede de Agua";"EG_Medicoes_pt",#N/A,TRUE,"D - Rede de Drenagem"}</definedName>
    <definedName name="_153wrn.Medicoes._14">{"ES_Medicoes_pt",#N/A,TRUE,"A - Estrutura";"AG_Medicoes_pt",#N/A,TRUE,"C - Rede de Agua";"EG_Medicoes_pt",#N/A,TRUE,"D - Rede de Drenagem"}</definedName>
    <definedName name="_1548wrn.med_7">{"ES_Medicoes_pt",#N/A,TRUE,"A - Estrutura";"AG_Medicoes_pt",#N/A,TRUE,"C - Rede de Agua";"EG_Medicoes_pt",#N/A,TRUE,"D - Rede de Drenagem"}</definedName>
    <definedName name="_154wrn.Medicoes._15">{"ES_Medicoes_pt",#N/A,TRUE,"A - Estrutura";"AG_Medicoes_pt",#N/A,TRUE,"C - Rede de Agua";"EG_Medicoes_pt",#N/A,TRUE,"D - Rede de Drenagem"}</definedName>
    <definedName name="_1557wrn.Medicoes._25">{"ES_Medicoes_pt",#N/A,TRUE,"A - Estrutura";"AG_Medicoes_pt",#N/A,TRUE,"C - Rede de Agua";"EG_Medicoes_pt",#N/A,TRUE,"D - Rede de Drenagem"}</definedName>
    <definedName name="_155wrn.Medicoes._16">{"ES_Medicoes_pt",#N/A,TRUE,"A - Estrutura";"AG_Medicoes_pt",#N/A,TRUE,"C - Rede de Agua";"EG_Medicoes_pt",#N/A,TRUE,"D - Rede de Drenagem"}</definedName>
    <definedName name="_156wrn.Medicoes._17">{"ES_Medicoes_pt",#N/A,TRUE,"A - Estrutura";"AG_Medicoes_pt",#N/A,TRUE,"C - Rede de Agua";"EG_Medicoes_pt",#N/A,TRUE,"D - Rede de Drenagem"}</definedName>
    <definedName name="_1571wrn.med_8">{"ES_Medicoes_pt",#N/A,TRUE,"A - Estrutura";"AG_Medicoes_pt",#N/A,TRUE,"C - Rede de Agua";"EG_Medicoes_pt",#N/A,TRUE,"D - Rede de Drenagem"}</definedName>
    <definedName name="_157wrn.Medicoes._18">{"ES_Medicoes_pt",#N/A,TRUE,"A - Estrutura";"AG_Medicoes_pt",#N/A,TRUE,"C - Rede de Agua";"EG_Medicoes_pt",#N/A,TRUE,"D - Rede de Drenagem"}</definedName>
    <definedName name="_1584wrn.Medicoes._26">{"ES_Medicoes_pt",#N/A,TRUE,"A - Estrutura";"AG_Medicoes_pt",#N/A,TRUE,"C - Rede de Agua";"EG_Medicoes_pt",#N/A,TRUE,"D - Rede de Drenagem"}</definedName>
    <definedName name="_158wrn.Medicoes._19">{"ES_Medicoes_pt",#N/A,TRUE,"A - Estrutura";"AG_Medicoes_pt",#N/A,TRUE,"C - Rede de Agua";"EG_Medicoes_pt",#N/A,TRUE,"D - Rede de Drenagem"}</definedName>
    <definedName name="_1594wrn.med_9">{"ES_Medicoes_pt",#N/A,TRUE,"A - Estrutura";"AG_Medicoes_pt",#N/A,TRUE,"C - Rede de Agua";"EG_Medicoes_pt",#N/A,TRUE,"D - Rede de Drenagem"}</definedName>
    <definedName name="_159wrn.Medicoes._2">{"ES_Medicoes_pt",#N/A,TRUE,"A - Estrutura";"AG_Medicoes_pt",#N/A,TRUE,"C - Rede de Agua";"EG_Medicoes_pt",#N/A,TRUE,"D - Rede de Drenagem"}</definedName>
    <definedName name="_160wrn.Medicoes._20">{"ES_Medicoes_pt",#N/A,TRUE,"A - Estrutura";"AG_Medicoes_pt",#N/A,TRUE,"C - Rede de Agua";"EG_Medicoes_pt",#N/A,TRUE,"D - Rede de Drenagem"}</definedName>
    <definedName name="_1611wrn.Medicoes._3">{"ES_Medicoes_pt",#N/A,TRUE,"A - Estrutura";"AG_Medicoes_pt",#N/A,TRUE,"C - Rede de Agua";"EG_Medicoes_pt",#N/A,TRUE,"D - Rede de Drenagem"}</definedName>
    <definedName name="_1617wrn.Medicoes._1">{"ES_Medicoes_pt",#N/A,TRUE,"A - Estrutura";"AG_Medicoes_pt",#N/A,TRUE,"C - Rede de Agua";"EG_Medicoes_pt",#N/A,TRUE,"D - Rede de Drenagem"}</definedName>
    <definedName name="_161wrn.Medicoes._21">{"ES_Medicoes_pt",#N/A,TRUE,"A - Estrutura";"AG_Medicoes_pt",#N/A,TRUE,"C - Rede de Agua";"EG_Medicoes_pt",#N/A,TRUE,"D - Rede de Drenagem"}</definedName>
    <definedName name="_162wrn.Medicoes._22">{"ES_Medicoes_pt",#N/A,TRUE,"A - Estrutura";"AG_Medicoes_pt",#N/A,TRUE,"C - Rede de Agua";"EG_Medicoes_pt",#N/A,TRUE,"D - Rede de Drenagem"}</definedName>
    <definedName name="_1638wrn.Medicoes._4">{"ES_Medicoes_pt",#N/A,TRUE,"A - Estrutura";"AG_Medicoes_pt",#N/A,TRUE,"C - Rede de Agua";"EG_Medicoes_pt",#N/A,TRUE,"D - Rede de Drenagem"}</definedName>
    <definedName name="_163wrn.Medicoes._23">{"ES_Medicoes_pt",#N/A,TRUE,"A - Estrutura";"AG_Medicoes_pt",#N/A,TRUE,"C - Rede de Agua";"EG_Medicoes_pt",#N/A,TRUE,"D - Rede de Drenagem"}</definedName>
    <definedName name="_1640wrn.Medicoes._10">{"ES_Medicoes_pt",#N/A,TRUE,"A - Estrutura";"AG_Medicoes_pt",#N/A,TRUE,"C - Rede de Agua";"EG_Medicoes_pt",#N/A,TRUE,"D - Rede de Drenagem"}</definedName>
    <definedName name="_164wrn.Medicoes._24">{"ES_Medicoes_pt",#N/A,TRUE,"A - Estrutura";"AG_Medicoes_pt",#N/A,TRUE,"C - Rede de Agua";"EG_Medicoes_pt",#N/A,TRUE,"D - Rede de Drenagem"}</definedName>
    <definedName name="_165wrn.Medicoes._25">{"ES_Medicoes_pt",#N/A,TRUE,"A - Estrutura";"AG_Medicoes_pt",#N/A,TRUE,"C - Rede de Agua";"EG_Medicoes_pt",#N/A,TRUE,"D - Rede de Drenagem"}</definedName>
    <definedName name="_1663wrn.Medicoes._11">{"ES_Medicoes_pt",#N/A,TRUE,"A - Estrutura";"AG_Medicoes_pt",#N/A,TRUE,"C - Rede de Agua";"EG_Medicoes_pt",#N/A,TRUE,"D - Rede de Drenagem"}</definedName>
    <definedName name="_1665wrn.Medicoes._5">{"ES_Medicoes_pt",#N/A,TRUE,"A - Estrutura";"AG_Medicoes_pt",#N/A,TRUE,"C - Rede de Agua";"EG_Medicoes_pt",#N/A,TRUE,"D - Rede de Drenagem"}</definedName>
    <definedName name="_166wrn.Medicoes._26">{"ES_Medicoes_pt",#N/A,TRUE,"A - Estrutura";"AG_Medicoes_pt",#N/A,TRUE,"C - Rede de Agua";"EG_Medicoes_pt",#N/A,TRUE,"D - Rede de Drenagem"}</definedName>
    <definedName name="_167wrn.Medicoes._3">{"ES_Medicoes_pt",#N/A,TRUE,"A - Estrutura";"AG_Medicoes_pt",#N/A,TRUE,"C - Rede de Agua";"EG_Medicoes_pt",#N/A,TRUE,"D - Rede de Drenagem"}</definedName>
    <definedName name="_1686wrn.Medicoes._12">{"ES_Medicoes_pt",#N/A,TRUE,"A - Estrutura";"AG_Medicoes_pt",#N/A,TRUE,"C - Rede de Agua";"EG_Medicoes_pt",#N/A,TRUE,"D - Rede de Drenagem"}</definedName>
    <definedName name="_168wrn.Medicoes._4">{"ES_Medicoes_pt",#N/A,TRUE,"A - Estrutura";"AG_Medicoes_pt",#N/A,TRUE,"C - Rede de Agua";"EG_Medicoes_pt",#N/A,TRUE,"D - Rede de Drenagem"}</definedName>
    <definedName name="_1692wrn.Medicoes._6">{"ES_Medicoes_pt",#N/A,TRUE,"A - Estrutura";"AG_Medicoes_pt",#N/A,TRUE,"C - Rede de Agua";"EG_Medicoes_pt",#N/A,TRUE,"D - Rede de Drenagem"}</definedName>
    <definedName name="_169wrn.Medicoes._5">{"ES_Medicoes_pt",#N/A,TRUE,"A - Estrutura";"AG_Medicoes_pt",#N/A,TRUE,"C - Rede de Agua";"EG_Medicoes_pt",#N/A,TRUE,"D - Rede de Drenagem"}</definedName>
    <definedName name="_1709wrn.Medicoes._13">{"ES_Medicoes_pt",#N/A,TRUE,"A - Estrutura";"AG_Medicoes_pt",#N/A,TRUE,"C - Rede de Agua";"EG_Medicoes_pt",#N/A,TRUE,"D - Rede de Drenagem"}</definedName>
    <definedName name="_170wrn.Medicoes._6">{"ES_Medicoes_pt",#N/A,TRUE,"A - Estrutura";"AG_Medicoes_pt",#N/A,TRUE,"C - Rede de Agua";"EG_Medicoes_pt",#N/A,TRUE,"D - Rede de Drenagem"}</definedName>
    <definedName name="_1719wrn.Medicoes._7">{"ES_Medicoes_pt",#N/A,TRUE,"A - Estrutura";"AG_Medicoes_pt",#N/A,TRUE,"C - Rede de Agua";"EG_Medicoes_pt",#N/A,TRUE,"D - Rede de Drenagem"}</definedName>
    <definedName name="_171wrn.Medicoes._7">{"ES_Medicoes_pt",#N/A,TRUE,"A - Estrutura";"AG_Medicoes_pt",#N/A,TRUE,"C - Rede de Agua";"EG_Medicoes_pt",#N/A,TRUE,"D - Rede de Drenagem"}</definedName>
    <definedName name="_172wrn.Medicoes._8">{"ES_Medicoes_pt",#N/A,TRUE,"A - Estrutura";"AG_Medicoes_pt",#N/A,TRUE,"C - Rede de Agua";"EG_Medicoes_pt",#N/A,TRUE,"D - Rede de Drenagem"}</definedName>
    <definedName name="_1732wrn.Medicoes._14">{"ES_Medicoes_pt",#N/A,TRUE,"A - Estrutura";"AG_Medicoes_pt",#N/A,TRUE,"C - Rede de Agua";"EG_Medicoes_pt",#N/A,TRUE,"D - Rede de Drenagem"}</definedName>
    <definedName name="_173wrn.Medicoes._9">{"ES_Medicoes_pt",#N/A,TRUE,"A - Estrutura";"AG_Medicoes_pt",#N/A,TRUE,"C - Rede de Agua";"EG_Medicoes_pt",#N/A,TRUE,"D - Rede de Drenagem"}</definedName>
    <definedName name="_1746wrn.Medicoes._8">{"ES_Medicoes_pt",#N/A,TRUE,"A - Estrutura";"AG_Medicoes_pt",#N/A,TRUE,"C - Rede de Agua";"EG_Medicoes_pt",#N/A,TRUE,"D - Rede de Drenagem"}</definedName>
    <definedName name="_1755wrn.Medicoes._15">{"ES_Medicoes_pt",#N/A,TRUE,"A - Estrutura";"AG_Medicoes_pt",#N/A,TRUE,"C - Rede de Agua";"EG_Medicoes_pt",#N/A,TRUE,"D - Rede de Drenagem"}</definedName>
    <definedName name="_1773wrn.Medicoes._9">{"ES_Medicoes_pt",#N/A,TRUE,"A - Estrutura";"AG_Medicoes_pt",#N/A,TRUE,"C - Rede de Agua";"EG_Medicoes_pt",#N/A,TRUE,"D - Rede de Drenagem"}</definedName>
    <definedName name="_1778wrn.Medicoes._16">{"ES_Medicoes_pt",#N/A,TRUE,"A - Estrutura";"AG_Medicoes_pt",#N/A,TRUE,"C - Rede de Agua";"EG_Medicoes_pt",#N/A,TRUE,"D - Rede de Drenagem"}</definedName>
    <definedName name="_1801wrn.Medicoes._17">{"ES_Medicoes_pt",#N/A,TRUE,"A - Estrutura";"AG_Medicoes_pt",#N/A,TRUE,"C - Rede de Agua";"EG_Medicoes_pt",#N/A,TRUE,"D - Rede de Drenagem"}</definedName>
    <definedName name="_181wrn.med_1">{"ES_Medicoes_pt",#N/A,TRUE,"A - Estrutura";"AG_Medicoes_pt",#N/A,TRUE,"C - Rede de Agua";"EG_Medicoes_pt",#N/A,TRUE,"D - Rede de Drenagem"}</definedName>
    <definedName name="_1824wrn.Medicoes._18">{"ES_Medicoes_pt",#N/A,TRUE,"A - Estrutura";"AG_Medicoes_pt",#N/A,TRUE,"C - Rede de Agua";"EG_Medicoes_pt",#N/A,TRUE,"D - Rede de Drenagem"}</definedName>
    <definedName name="_1847wrn.Medicoes._19">{"ES_Medicoes_pt",#N/A,TRUE,"A - Estrutura";"AG_Medicoes_pt",#N/A,TRUE,"C - Rede de Agua";"EG_Medicoes_pt",#N/A,TRUE,"D - Rede de Drenagem"}</definedName>
    <definedName name="_184wrn.med_10">{"ES_Medicoes_pt",#N/A,TRUE,"A - Estrutura";"AG_Medicoes_pt",#N/A,TRUE,"C - Rede de Agua";"EG_Medicoes_pt",#N/A,TRUE,"D - Rede de Drenagem"}</definedName>
    <definedName name="_1870wrn.Medicoes._2">{"ES_Medicoes_pt",#N/A,TRUE,"A - Estrutura";"AG_Medicoes_pt",#N/A,TRUE,"C - Rede de Agua";"EG_Medicoes_pt",#N/A,TRUE,"D - Rede de Drenagem"}</definedName>
    <definedName name="_187wrn.med_11">{"ES_Medicoes_pt",#N/A,TRUE,"A - Estrutura";"AG_Medicoes_pt",#N/A,TRUE,"C - Rede de Agua";"EG_Medicoes_pt",#N/A,TRUE,"D - Rede de Drenagem"}</definedName>
    <definedName name="_1893wrn.Medicoes._20">{"ES_Medicoes_pt",#N/A,TRUE,"A - Estrutura";"AG_Medicoes_pt",#N/A,TRUE,"C - Rede de Agua";"EG_Medicoes_pt",#N/A,TRUE,"D - Rede de Drenagem"}</definedName>
    <definedName name="_190wrn.med_12">{"ES_Medicoes_pt",#N/A,TRUE,"A - Estrutura";"AG_Medicoes_pt",#N/A,TRUE,"C - Rede de Agua";"EG_Medicoes_pt",#N/A,TRUE,"D - Rede de Drenagem"}</definedName>
    <definedName name="_1916wrn.Medicoes._21">{"ES_Medicoes_pt",#N/A,TRUE,"A - Estrutura";"AG_Medicoes_pt",#N/A,TRUE,"C - Rede de Agua";"EG_Medicoes_pt",#N/A,TRUE,"D - Rede de Drenagem"}</definedName>
    <definedName name="_1939wrn.Medicoes._22">{"ES_Medicoes_pt",#N/A,TRUE,"A - Estrutura";"AG_Medicoes_pt",#N/A,TRUE,"C - Rede de Agua";"EG_Medicoes_pt",#N/A,TRUE,"D - Rede de Drenagem"}</definedName>
    <definedName name="_193wrn.med_13">{"ES_Medicoes_pt",#N/A,TRUE,"A - Estrutura";"AG_Medicoes_pt",#N/A,TRUE,"C - Rede de Agua";"EG_Medicoes_pt",#N/A,TRUE,"D - Rede de Drenagem"}</definedName>
    <definedName name="_1962wrn.Medicoes._23">{"ES_Medicoes_pt",#N/A,TRUE,"A - Estrutura";"AG_Medicoes_pt",#N/A,TRUE,"C - Rede de Agua";"EG_Medicoes_pt",#N/A,TRUE,"D - Rede de Drenagem"}</definedName>
    <definedName name="_196wrn.med_14">{"ES_Medicoes_pt",#N/A,TRUE,"A - Estrutura";"AG_Medicoes_pt",#N/A,TRUE,"C - Rede de Agua";"EG_Medicoes_pt",#N/A,TRUE,"D - Rede de Drenagem"}</definedName>
    <definedName name="_1985wrn.Medicoes._24">{"ES_Medicoes_pt",#N/A,TRUE,"A - Estrutura";"AG_Medicoes_pt",#N/A,TRUE,"C - Rede de Agua";"EG_Medicoes_pt",#N/A,TRUE,"D - Rede de Drenagem"}</definedName>
    <definedName name="_199wrn.med_15">{"ES_Medicoes_pt",#N/A,TRUE,"A - Estrutura";"AG_Medicoes_pt",#N/A,TRUE,"C - Rede de Agua";"EG_Medicoes_pt",#N/A,TRUE,"D - Rede de Drenagem"}</definedName>
    <definedName name="_1dr11_">#REF!</definedName>
    <definedName name="_2008wrn.Medicoes._25">{"ES_Medicoes_pt",#N/A,TRUE,"A - Estrutura";"AG_Medicoes_pt",#N/A,TRUE,"C - Rede de Agua";"EG_Medicoes_pt",#N/A,TRUE,"D - Rede de Drenagem"}</definedName>
    <definedName name="_202wrn.med_16">{"ES_Medicoes_pt",#N/A,TRUE,"A - Estrutura";"AG_Medicoes_pt",#N/A,TRUE,"C - Rede de Agua";"EG_Medicoes_pt",#N/A,TRUE,"D - Rede de Drenagem"}</definedName>
    <definedName name="_2031wrn.Medicoes._26">{"ES_Medicoes_pt",#N/A,TRUE,"A - Estrutura";"AG_Medicoes_pt",#N/A,TRUE,"C - Rede de Agua";"EG_Medicoes_pt",#N/A,TRUE,"D - Rede de Drenagem"}</definedName>
    <definedName name="_2032计算式_1">#N/A</definedName>
    <definedName name="_2054wrn.Medicoes._3">{"ES_Medicoes_pt",#N/A,TRUE,"A - Estrutura";"AG_Medicoes_pt",#N/A,TRUE,"C - Rede de Agua";"EG_Medicoes_pt",#N/A,TRUE,"D - Rede de Drenagem"}</definedName>
    <definedName name="_205wrn.med_17">{"ES_Medicoes_pt",#N/A,TRUE,"A - Estrutura";"AG_Medicoes_pt",#N/A,TRUE,"C - Rede de Agua";"EG_Medicoes_pt",#N/A,TRUE,"D - Rede de Drenagem"}</definedName>
    <definedName name="_2077wrn.Medicoes._4">{"ES_Medicoes_pt",#N/A,TRUE,"A - Estrutura";"AG_Medicoes_pt",#N/A,TRUE,"C - Rede de Agua";"EG_Medicoes_pt",#N/A,TRUE,"D - Rede de Drenagem"}</definedName>
    <definedName name="_208wrn.med_18">{"ES_Medicoes_pt",#N/A,TRUE,"A - Estrutura";"AG_Medicoes_pt",#N/A,TRUE,"C - Rede de Agua";"EG_Medicoes_pt",#N/A,TRUE,"D - Rede de Drenagem"}</definedName>
    <definedName name="_2100wrn.Medicoes._5">{"ES_Medicoes_pt",#N/A,TRUE,"A - Estrutura";"AG_Medicoes_pt",#N/A,TRUE,"C - Rede de Agua";"EG_Medicoes_pt",#N/A,TRUE,"D - Rede de Drenagem"}</definedName>
    <definedName name="_211wrn.med_19">{"ES_Medicoes_pt",#N/A,TRUE,"A - Estrutura";"AG_Medicoes_pt",#N/A,TRUE,"C - Rede de Agua";"EG_Medicoes_pt",#N/A,TRUE,"D - Rede de Drenagem"}</definedName>
    <definedName name="_2123wrn.Medicoes._6">{"ES_Medicoes_pt",#N/A,TRUE,"A - Estrutura";"AG_Medicoes_pt",#N/A,TRUE,"C - Rede de Agua";"EG_Medicoes_pt",#N/A,TRUE,"D - Rede de Drenagem"}</definedName>
    <definedName name="_2146wrn.Medicoes._7">{"ES_Medicoes_pt",#N/A,TRUE,"A - Estrutura";"AG_Medicoes_pt",#N/A,TRUE,"C - Rede de Agua";"EG_Medicoes_pt",#N/A,TRUE,"D - Rede de Drenagem"}</definedName>
    <definedName name="_214wrn.med_2">{"ES_Medicoes_pt",#N/A,TRUE,"A - Estrutura";"AG_Medicoes_pt",#N/A,TRUE,"C - Rede de Agua";"EG_Medicoes_pt",#N/A,TRUE,"D - Rede de Drenagem"}</definedName>
    <definedName name="_2169wrn.Medicoes._8">{"ES_Medicoes_pt",#N/A,TRUE,"A - Estrutura";"AG_Medicoes_pt",#N/A,TRUE,"C - Rede de Agua";"EG_Medicoes_pt",#N/A,TRUE,"D - Rede de Drenagem"}</definedName>
    <definedName name="_217wrn.med_20">{"ES_Medicoes_pt",#N/A,TRUE,"A - Estrutura";"AG_Medicoes_pt",#N/A,TRUE,"C - Rede de Agua";"EG_Medicoes_pt",#N/A,TRUE,"D - Rede de Drenagem"}</definedName>
    <definedName name="_217计算式_1">#N/A</definedName>
    <definedName name="_2192wrn.Medicoes._9">{"ES_Medicoes_pt",#N/A,TRUE,"A - Estrutura";"AG_Medicoes_pt",#N/A,TRUE,"C - Rede de Agua";"EG_Medicoes_pt",#N/A,TRUE,"D - Rede de Drenagem"}</definedName>
    <definedName name="_220wrn.med_21">{"ES_Medicoes_pt",#N/A,TRUE,"A - Estrutura";"AG_Medicoes_pt",#N/A,TRUE,"C - Rede de Agua";"EG_Medicoes_pt",#N/A,TRUE,"D - Rede de Drenagem"}</definedName>
    <definedName name="_223wrn.med_22">{"ES_Medicoes_pt",#N/A,TRUE,"A - Estrutura";"AG_Medicoes_pt",#N/A,TRUE,"C - Rede de Agua";"EG_Medicoes_pt",#N/A,TRUE,"D - Rede de Drenagem"}</definedName>
    <definedName name="_226wrn.med_23">{"ES_Medicoes_pt",#N/A,TRUE,"A - Estrutura";"AG_Medicoes_pt",#N/A,TRUE,"C - Rede de Agua";"EG_Medicoes_pt",#N/A,TRUE,"D - Rede de Drenagem"}</definedName>
    <definedName name="_229wrn.med_24">{"ES_Medicoes_pt",#N/A,TRUE,"A - Estrutura";"AG_Medicoes_pt",#N/A,TRUE,"C - Rede de Agua";"EG_Medicoes_pt",#N/A,TRUE,"D - Rede de Drenagem"}</definedName>
    <definedName name="_232wrn.med_25">{"ES_Medicoes_pt",#N/A,TRUE,"A - Estrutura";"AG_Medicoes_pt",#N/A,TRUE,"C - Rede de Agua";"EG_Medicoes_pt",#N/A,TRUE,"D - Rede de Drenagem"}</definedName>
    <definedName name="_235wrn.med_26">{"ES_Medicoes_pt",#N/A,TRUE,"A - Estrutura";"AG_Medicoes_pt",#N/A,TRUE,"C - Rede de Agua";"EG_Medicoes_pt",#N/A,TRUE,"D - Rede de Drenagem"}</definedName>
    <definedName name="_238wrn.med_3">{"ES_Medicoes_pt",#N/A,TRUE,"A - Estrutura";"AG_Medicoes_pt",#N/A,TRUE,"C - Rede de Agua";"EG_Medicoes_pt",#N/A,TRUE,"D - Rede de Drenagem"}</definedName>
    <definedName name="_241wrn.med_4">{"ES_Medicoes_pt",#N/A,TRUE,"A - Estrutura";"AG_Medicoes_pt",#N/A,TRUE,"C - Rede de Agua";"EG_Medicoes_pt",#N/A,TRUE,"D - Rede de Drenagem"}</definedName>
    <definedName name="_2430计算式_1">#N/A</definedName>
    <definedName name="_244wrn.med_5">{"ES_Medicoes_pt",#N/A,TRUE,"A - Estrutura";"AG_Medicoes_pt",#N/A,TRUE,"C - Rede de Agua";"EG_Medicoes_pt",#N/A,TRUE,"D - Rede de Drenagem"}</definedName>
    <definedName name="_247wrn.med_6">{"ES_Medicoes_pt",#N/A,TRUE,"A - Estrutura";"AG_Medicoes_pt",#N/A,TRUE,"C - Rede de Agua";"EG_Medicoes_pt",#N/A,TRUE,"D - Rede de Drenagem"}</definedName>
    <definedName name="_250wrn.med_7">{"ES_Medicoes_pt",#N/A,TRUE,"A - Estrutura";"AG_Medicoes_pt",#N/A,TRUE,"C - Rede de Agua";"EG_Medicoes_pt",#N/A,TRUE,"D - Rede de Drenagem"}</definedName>
    <definedName name="_253wrn.med_8">{"ES_Medicoes_pt",#N/A,TRUE,"A - Estrutura";"AG_Medicoes_pt",#N/A,TRUE,"C - Rede de Agua";"EG_Medicoes_pt",#N/A,TRUE,"D - Rede de Drenagem"}</definedName>
    <definedName name="_256wrn.med_9">{"ES_Medicoes_pt",#N/A,TRUE,"A - Estrutura";"AG_Medicoes_pt",#N/A,TRUE,"C - Rede de Agua";"EG_Medicoes_pt",#N/A,TRUE,"D - Rede de Drenagem"}</definedName>
    <definedName name="_259wrn.Medicoes._1">{"ES_Medicoes_pt",#N/A,TRUE,"A - Estrutura";"AG_Medicoes_pt",#N/A,TRUE,"C - Rede de Agua";"EG_Medicoes_pt",#N/A,TRUE,"D - Rede de Drenagem"}</definedName>
    <definedName name="_262wrn.Medicoes._10">{"ES_Medicoes_pt",#N/A,TRUE,"A - Estrutura";"AG_Medicoes_pt",#N/A,TRUE,"C - Rede de Agua";"EG_Medicoes_pt",#N/A,TRUE,"D - Rede de Drenagem"}</definedName>
    <definedName name="_265wrn.Medicoes._11">{"ES_Medicoes_pt",#N/A,TRUE,"A - Estrutura";"AG_Medicoes_pt",#N/A,TRUE,"C - Rede de Agua";"EG_Medicoes_pt",#N/A,TRUE,"D - Rede de Drenagem"}</definedName>
    <definedName name="_268wrn.Medicoes._12">{"ES_Medicoes_pt",#N/A,TRUE,"A - Estrutura";"AG_Medicoes_pt",#N/A,TRUE,"C - Rede de Agua";"EG_Medicoes_pt",#N/A,TRUE,"D - Rede de Drenagem"}</definedName>
    <definedName name="_271wrn.Medicoes._13">{"ES_Medicoes_pt",#N/A,TRUE,"A - Estrutura";"AG_Medicoes_pt",#N/A,TRUE,"C - Rede de Agua";"EG_Medicoes_pt",#N/A,TRUE,"D - Rede de Drenagem"}</definedName>
    <definedName name="_274wrn.Medicoes._14">{"ES_Medicoes_pt",#N/A,TRUE,"A - Estrutura";"AG_Medicoes_pt",#N/A,TRUE,"C - Rede de Agua";"EG_Medicoes_pt",#N/A,TRUE,"D - Rede de Drenagem"}</definedName>
    <definedName name="_277wrn.Medicoes._15">{"ES_Medicoes_pt",#N/A,TRUE,"A - Estrutura";"AG_Medicoes_pt",#N/A,TRUE,"C - Rede de Agua";"EG_Medicoes_pt",#N/A,TRUE,"D - Rede de Drenagem"}</definedName>
    <definedName name="_280wrn.Medicoes._16">{"ES_Medicoes_pt",#N/A,TRUE,"A - Estrutura";"AG_Medicoes_pt",#N/A,TRUE,"C - Rede de Agua";"EG_Medicoes_pt",#N/A,TRUE,"D - Rede de Drenagem"}</definedName>
    <definedName name="_283wrn.Medicoes._17">{"ES_Medicoes_pt",#N/A,TRUE,"A - Estrutura";"AG_Medicoes_pt",#N/A,TRUE,"C - Rede de Agua";"EG_Medicoes_pt",#N/A,TRUE,"D - Rede de Drenagem"}</definedName>
    <definedName name="_286wrn.Medicoes._18">{"ES_Medicoes_pt",#N/A,TRUE,"A - Estrutura";"AG_Medicoes_pt",#N/A,TRUE,"C - Rede de Agua";"EG_Medicoes_pt",#N/A,TRUE,"D - Rede de Drenagem"}</definedName>
    <definedName name="_289wrn.Medicoes._19">{"ES_Medicoes_pt",#N/A,TRUE,"A - Estrutura";"AG_Medicoes_pt",#N/A,TRUE,"C - Rede de Agua";"EG_Medicoes_pt",#N/A,TRUE,"D - Rede de Drenagem"}</definedName>
    <definedName name="_292wrn.Medicoes._2">{"ES_Medicoes_pt",#N/A,TRUE,"A - Estrutura";"AG_Medicoes_pt",#N/A,TRUE,"C - Rede de Agua";"EG_Medicoes_pt",#N/A,TRUE,"D - Rede de Drenagem"}</definedName>
    <definedName name="_295wrn.Medicoes._20">{"ES_Medicoes_pt",#N/A,TRUE,"A - Estrutura";"AG_Medicoes_pt",#N/A,TRUE,"C - Rede de Agua";"EG_Medicoes_pt",#N/A,TRUE,"D - Rede de Drenagem"}</definedName>
    <definedName name="_298wrn.Medicoes._21">{"ES_Medicoes_pt",#N/A,TRUE,"A - Estrutura";"AG_Medicoes_pt",#N/A,TRUE,"C - Rede de Agua";"EG_Medicoes_pt",#N/A,TRUE,"D - Rede de Drenagem"}</definedName>
    <definedName name="_301wrn.Medicoes._22">{"ES_Medicoes_pt",#N/A,TRUE,"A - Estrutura";"AG_Medicoes_pt",#N/A,TRUE,"C - Rede de Agua";"EG_Medicoes_pt",#N/A,TRUE,"D - Rede de Drenagem"}</definedName>
    <definedName name="_304wrn.Medicoes._23">{"ES_Medicoes_pt",#N/A,TRUE,"A - Estrutura";"AG_Medicoes_pt",#N/A,TRUE,"C - Rede de Agua";"EG_Medicoes_pt",#N/A,TRUE,"D - Rede de Drenagem"}</definedName>
    <definedName name="_307wrn.Medicoes._24">{"ES_Medicoes_pt",#N/A,TRUE,"A - Estrutura";"AG_Medicoes_pt",#N/A,TRUE,"C - Rede de Agua";"EG_Medicoes_pt",#N/A,TRUE,"D - Rede de Drenagem"}</definedName>
    <definedName name="_310wrn.Medicoes._25">{"ES_Medicoes_pt",#N/A,TRUE,"A - Estrutura";"AG_Medicoes_pt",#N/A,TRUE,"C - Rede de Agua";"EG_Medicoes_pt",#N/A,TRUE,"D - Rede de Drenagem"}</definedName>
    <definedName name="_313wrn.Medicoes._26">{"ES_Medicoes_pt",#N/A,TRUE,"A - Estrutura";"AG_Medicoes_pt",#N/A,TRUE,"C - Rede de Agua";"EG_Medicoes_pt",#N/A,TRUE,"D - Rede de Drenagem"}</definedName>
    <definedName name="_316wrn.Medicoes._3">{"ES_Medicoes_pt",#N/A,TRUE,"A - Estrutura";"AG_Medicoes_pt",#N/A,TRUE,"C - Rede de Agua";"EG_Medicoes_pt",#N/A,TRUE,"D - Rede de Drenagem"}</definedName>
    <definedName name="_319wrn.Medicoes._4">{"ES_Medicoes_pt",#N/A,TRUE,"A - Estrutura";"AG_Medicoes_pt",#N/A,TRUE,"C - Rede de Agua";"EG_Medicoes_pt",#N/A,TRUE,"D - Rede de Drenagem"}</definedName>
    <definedName name="_322wrn.Medicoes._5">{"ES_Medicoes_pt",#N/A,TRUE,"A - Estrutura";"AG_Medicoes_pt",#N/A,TRUE,"C - Rede de Agua";"EG_Medicoes_pt",#N/A,TRUE,"D - Rede de Drenagem"}</definedName>
    <definedName name="_325wrn.Medicoes._6">{"ES_Medicoes_pt",#N/A,TRUE,"A - Estrutura";"AG_Medicoes_pt",#N/A,TRUE,"C - Rede de Agua";"EG_Medicoes_pt",#N/A,TRUE,"D - Rede de Drenagem"}</definedName>
    <definedName name="_327.4_617.52">#N/A</definedName>
    <definedName name="_328wrn.Medicoes._7">{"ES_Medicoes_pt",#N/A,TRUE,"A - Estrutura";"AG_Medicoes_pt",#N/A,TRUE,"C - Rede de Agua";"EG_Medicoes_pt",#N/A,TRUE,"D - Rede de Drenagem"}</definedName>
    <definedName name="_331wrn.Medicoes._8">{"ES_Medicoes_pt",#N/A,TRUE,"A - Estrutura";"AG_Medicoes_pt",#N/A,TRUE,"C - Rede de Agua";"EG_Medicoes_pt",#N/A,TRUE,"D - Rede de Drenagem"}</definedName>
    <definedName name="_334wrn.Medicoes._9">{"ES_Medicoes_pt",#N/A,TRUE,"A - Estrutura";"AG_Medicoes_pt",#N/A,TRUE,"C - Rede de Agua";"EG_Medicoes_pt",#N/A,TRUE,"D - Rede de Drenagem"}</definedName>
    <definedName name="_396wrn.med_1">{"ES_Medicoes_pt",#N/A,TRUE,"A - Estrutura";"AG_Medicoes_pt",#N/A,TRUE,"C - Rede de Agua";"EG_Medicoes_pt",#N/A,TRUE,"D - Rede de Drenagem"}</definedName>
    <definedName name="_4_132.522_76_1">#N/A</definedName>
    <definedName name="_402计算式_1">#N/A</definedName>
    <definedName name="_423wrn.med_10">{"ES_Medicoes_pt",#N/A,TRUE,"A - Estrutura";"AG_Medicoes_pt",#N/A,TRUE,"C - Rede de Agua";"EG_Medicoes_pt",#N/A,TRUE,"D - Rede de Drenagem"}</definedName>
    <definedName name="_43.1_4.3_0.3_2_1.1__0.2_0.2_2">#REF!</definedName>
    <definedName name="_431G_1">#N/A</definedName>
    <definedName name="_450wrn.med_11">{"ES_Medicoes_pt",#N/A,TRUE,"A - Estrutura";"AG_Medicoes_pt",#N/A,TRUE,"C - Rede de Agua";"EG_Medicoes_pt",#N/A,TRUE,"D - Rede de Drenagem"}</definedName>
    <definedName name="_477wrn.med_12">{"ES_Medicoes_pt",#N/A,TRUE,"A - Estrutura";"AG_Medicoes_pt",#N/A,TRUE,"C - Rede de Agua";"EG_Medicoes_pt",#N/A,TRUE,"D - Rede de Drenagem"}</definedName>
    <definedName name="_504wrn.med_13">{"ES_Medicoes_pt",#N/A,TRUE,"A - Estrutura";"AG_Medicoes_pt",#N/A,TRUE,"C - Rede de Agua";"EG_Medicoes_pt",#N/A,TRUE,"D - Rede de Drenagem"}</definedName>
    <definedName name="_531wrn.med_14">{"ES_Medicoes_pt",#N/A,TRUE,"A - Estrutura";"AG_Medicoes_pt",#N/A,TRUE,"C - Rede de Agua";"EG_Medicoes_pt",#N/A,TRUE,"D - Rede de Drenagem"}</definedName>
    <definedName name="_558wrn.med_15">{"ES_Medicoes_pt",#N/A,TRUE,"A - Estrutura";"AG_Medicoes_pt",#N/A,TRUE,"C - Rede de Agua";"EG_Medicoes_pt",#N/A,TRUE,"D - Rede de Drenagem"}</definedName>
    <definedName name="_571wrn.med_1">{"ES_Medicoes_pt",#N/A,TRUE,"A - Estrutura";"AG_Medicoes_pt",#N/A,TRUE,"C - Rede de Agua";"EG_Medicoes_pt",#N/A,TRUE,"D - Rede de Drenagem"}</definedName>
    <definedName name="_581wrn.med_10">{"ES_Medicoes_pt",#N/A,TRUE,"A - Estrutura";"AG_Medicoes_pt",#N/A,TRUE,"C - Rede de Agua";"EG_Medicoes_pt",#N/A,TRUE,"D - Rede de Drenagem"}</definedName>
    <definedName name="_585wrn.med_16">{"ES_Medicoes_pt",#N/A,TRUE,"A - Estrutura";"AG_Medicoes_pt",#N/A,TRUE,"C - Rede de Agua";"EG_Medicoes_pt",#N/A,TRUE,"D - Rede de Drenagem"}</definedName>
    <definedName name="_591wrn.med_11">{"ES_Medicoes_pt",#N/A,TRUE,"A - Estrutura";"AG_Medicoes_pt",#N/A,TRUE,"C - Rede de Agua";"EG_Medicoes_pt",#N/A,TRUE,"D - Rede de Drenagem"}</definedName>
    <definedName name="_601wrn.med_12">{"ES_Medicoes_pt",#N/A,TRUE,"A - Estrutura";"AG_Medicoes_pt",#N/A,TRUE,"C - Rede de Agua";"EG_Medicoes_pt",#N/A,TRUE,"D - Rede de Drenagem"}</definedName>
    <definedName name="_611wrn.med_13">{"ES_Medicoes_pt",#N/A,TRUE,"A - Estrutura";"AG_Medicoes_pt",#N/A,TRUE,"C - Rede de Agua";"EG_Medicoes_pt",#N/A,TRUE,"D - Rede de Drenagem"}</definedName>
    <definedName name="_612wrn.med_17">{"ES_Medicoes_pt",#N/A,TRUE,"A - Estrutura";"AG_Medicoes_pt",#N/A,TRUE,"C - Rede de Agua";"EG_Medicoes_pt",#N/A,TRUE,"D - Rede de Drenagem"}</definedName>
    <definedName name="_621wrn.med_14">{"ES_Medicoes_pt",#N/A,TRUE,"A - Estrutura";"AG_Medicoes_pt",#N/A,TRUE,"C - Rede de Agua";"EG_Medicoes_pt",#N/A,TRUE,"D - Rede de Drenagem"}</definedName>
    <definedName name="_631wrn.med_15">{"ES_Medicoes_pt",#N/A,TRUE,"A - Estrutura";"AG_Medicoes_pt",#N/A,TRUE,"C - Rede de Agua";"EG_Medicoes_pt",#N/A,TRUE,"D - Rede de Drenagem"}</definedName>
    <definedName name="_639wrn.med_18">{"ES_Medicoes_pt",#N/A,TRUE,"A - Estrutura";"AG_Medicoes_pt",#N/A,TRUE,"C - Rede de Agua";"EG_Medicoes_pt",#N/A,TRUE,"D - Rede de Drenagem"}</definedName>
    <definedName name="_641wrn.med_16">{"ES_Medicoes_pt",#N/A,TRUE,"A - Estrutura";"AG_Medicoes_pt",#N/A,TRUE,"C - Rede de Agua";"EG_Medicoes_pt",#N/A,TRUE,"D - Rede de Drenagem"}</definedName>
    <definedName name="_651wrn.med_17">{"ES_Medicoes_pt",#N/A,TRUE,"A - Estrutura";"AG_Medicoes_pt",#N/A,TRUE,"C - Rede de Agua";"EG_Medicoes_pt",#N/A,TRUE,"D - Rede de Drenagem"}</definedName>
    <definedName name="_661wrn.med_18">{"ES_Medicoes_pt",#N/A,TRUE,"A - Estrutura";"AG_Medicoes_pt",#N/A,TRUE,"C - Rede de Agua";"EG_Medicoes_pt",#N/A,TRUE,"D - Rede de Drenagem"}</definedName>
    <definedName name="_666wrn.med_19">{"ES_Medicoes_pt",#N/A,TRUE,"A - Estrutura";"AG_Medicoes_pt",#N/A,TRUE,"C - Rede de Agua";"EG_Medicoes_pt",#N/A,TRUE,"D - Rede de Drenagem"}</definedName>
    <definedName name="_671wrn.med_19">{"ES_Medicoes_pt",#N/A,TRUE,"A - Estrutura";"AG_Medicoes_pt",#N/A,TRUE,"C - Rede de Agua";"EG_Medicoes_pt",#N/A,TRUE,"D - Rede de Drenagem"}</definedName>
    <definedName name="_681wrn.med_2">{"ES_Medicoes_pt",#N/A,TRUE,"A - Estrutura";"AG_Medicoes_pt",#N/A,TRUE,"C - Rede de Agua";"EG_Medicoes_pt",#N/A,TRUE,"D - Rede de Drenagem"}</definedName>
    <definedName name="_691wrn.med_20">{"ES_Medicoes_pt",#N/A,TRUE,"A - Estrutura";"AG_Medicoes_pt",#N/A,TRUE,"C - Rede de Agua";"EG_Medicoes_pt",#N/A,TRUE,"D - Rede de Drenagem"}</definedName>
    <definedName name="_693wrn.med_2">{"ES_Medicoes_pt",#N/A,TRUE,"A - Estrutura";"AG_Medicoes_pt",#N/A,TRUE,"C - Rede de Agua";"EG_Medicoes_pt",#N/A,TRUE,"D - Rede de Drenagem"}</definedName>
    <definedName name="_701wrn.med_21">{"ES_Medicoes_pt",#N/A,TRUE,"A - Estrutura";"AG_Medicoes_pt",#N/A,TRUE,"C - Rede de Agua";"EG_Medicoes_pt",#N/A,TRUE,"D - Rede de Drenagem"}</definedName>
    <definedName name="_711wrn.med_22">{"ES_Medicoes_pt",#N/A,TRUE,"A - Estrutura";"AG_Medicoes_pt",#N/A,TRUE,"C - Rede de Agua";"EG_Medicoes_pt",#N/A,TRUE,"D - Rede de Drenagem"}</definedName>
    <definedName name="_720wrn.med_20">{"ES_Medicoes_pt",#N/A,TRUE,"A - Estrutura";"AG_Medicoes_pt",#N/A,TRUE,"C - Rede de Agua";"EG_Medicoes_pt",#N/A,TRUE,"D - Rede de Drenagem"}</definedName>
    <definedName name="_721wrn.med_23">{"ES_Medicoes_pt",#N/A,TRUE,"A - Estrutura";"AG_Medicoes_pt",#N/A,TRUE,"C - Rede de Agua";"EG_Medicoes_pt",#N/A,TRUE,"D - Rede de Drenagem"}</definedName>
    <definedName name="_727G_1">#N/A</definedName>
    <definedName name="_731wrn.med_24">{"ES_Medicoes_pt",#N/A,TRUE,"A - Estrutura";"AG_Medicoes_pt",#N/A,TRUE,"C - Rede de Agua";"EG_Medicoes_pt",#N/A,TRUE,"D - Rede de Drenagem"}</definedName>
    <definedName name="_741wrn.med_25">{"ES_Medicoes_pt",#N/A,TRUE,"A - Estrutura";"AG_Medicoes_pt",#N/A,TRUE,"C - Rede de Agua";"EG_Medicoes_pt",#N/A,TRUE,"D - Rede de Drenagem"}</definedName>
    <definedName name="_747wrn.med_21">{"ES_Medicoes_pt",#N/A,TRUE,"A - Estrutura";"AG_Medicoes_pt",#N/A,TRUE,"C - Rede de Agua";"EG_Medicoes_pt",#N/A,TRUE,"D - Rede de Drenagem"}</definedName>
    <definedName name="_751wrn.med_26">{"ES_Medicoes_pt",#N/A,TRUE,"A - Estrutura";"AG_Medicoes_pt",#N/A,TRUE,"C - Rede de Agua";"EG_Medicoes_pt",#N/A,TRUE,"D - Rede de Drenagem"}</definedName>
    <definedName name="_761wrn.med_3">{"ES_Medicoes_pt",#N/A,TRUE,"A - Estrutura";"AG_Medicoes_pt",#N/A,TRUE,"C - Rede de Agua";"EG_Medicoes_pt",#N/A,TRUE,"D - Rede de Drenagem"}</definedName>
    <definedName name="_771wrn.med_4">{"ES_Medicoes_pt",#N/A,TRUE,"A - Estrutura";"AG_Medicoes_pt",#N/A,TRUE,"C - Rede de Agua";"EG_Medicoes_pt",#N/A,TRUE,"D - Rede de Drenagem"}</definedName>
    <definedName name="_774wrn.med_22">{"ES_Medicoes_pt",#N/A,TRUE,"A - Estrutura";"AG_Medicoes_pt",#N/A,TRUE,"C - Rede de Agua";"EG_Medicoes_pt",#N/A,TRUE,"D - Rede de Drenagem"}</definedName>
    <definedName name="_781wrn.med_5">{"ES_Medicoes_pt",#N/A,TRUE,"A - Estrutura";"AG_Medicoes_pt",#N/A,TRUE,"C - Rede de Agua";"EG_Medicoes_pt",#N/A,TRUE,"D - Rede de Drenagem"}</definedName>
    <definedName name="_791wrn.med_6">{"ES_Medicoes_pt",#N/A,TRUE,"A - Estrutura";"AG_Medicoes_pt",#N/A,TRUE,"C - Rede de Agua";"EG_Medicoes_pt",#N/A,TRUE,"D - Rede de Drenagem"}</definedName>
    <definedName name="_801wrn.med_23">{"ES_Medicoes_pt",#N/A,TRUE,"A - Estrutura";"AG_Medicoes_pt",#N/A,TRUE,"C - Rede de Agua";"EG_Medicoes_pt",#N/A,TRUE,"D - Rede de Drenagem"}</definedName>
    <definedName name="_801wrn.med_7">{"ES_Medicoes_pt",#N/A,TRUE,"A - Estrutura";"AG_Medicoes_pt",#N/A,TRUE,"C - Rede de Agua";"EG_Medicoes_pt",#N/A,TRUE,"D - Rede de Drenagem"}</definedName>
    <definedName name="_811wrn.med_8">{"ES_Medicoes_pt",#N/A,TRUE,"A - Estrutura";"AG_Medicoes_pt",#N/A,TRUE,"C - Rede de Agua";"EG_Medicoes_pt",#N/A,TRUE,"D - Rede de Drenagem"}</definedName>
    <definedName name="_821wrn.med_9">{"ES_Medicoes_pt",#N/A,TRUE,"A - Estrutura";"AG_Medicoes_pt",#N/A,TRUE,"C - Rede de Agua";"EG_Medicoes_pt",#N/A,TRUE,"D - Rede de Drenagem"}</definedName>
    <definedName name="_828wrn.med_24">{"ES_Medicoes_pt",#N/A,TRUE,"A - Estrutura";"AG_Medicoes_pt",#N/A,TRUE,"C - Rede de Agua";"EG_Medicoes_pt",#N/A,TRUE,"D - Rede de Drenagem"}</definedName>
    <definedName name="_831wrn.Medicoes._1">{"ES_Medicoes_pt",#N/A,TRUE,"A - Estrutura";"AG_Medicoes_pt",#N/A,TRUE,"C - Rede de Agua";"EG_Medicoes_pt",#N/A,TRUE,"D - Rede de Drenagem"}</definedName>
    <definedName name="_841wrn.Medicoes._10">{"ES_Medicoes_pt",#N/A,TRUE,"A - Estrutura";"AG_Medicoes_pt",#N/A,TRUE,"C - Rede de Agua";"EG_Medicoes_pt",#N/A,TRUE,"D - Rede de Drenagem"}</definedName>
    <definedName name="_851wrn.Medicoes._11">{"ES_Medicoes_pt",#N/A,TRUE,"A - Estrutura";"AG_Medicoes_pt",#N/A,TRUE,"C - Rede de Agua";"EG_Medicoes_pt",#N/A,TRUE,"D - Rede de Drenagem"}</definedName>
    <definedName name="_855wrn.med_25">{"ES_Medicoes_pt",#N/A,TRUE,"A - Estrutura";"AG_Medicoes_pt",#N/A,TRUE,"C - Rede de Agua";"EG_Medicoes_pt",#N/A,TRUE,"D - Rede de Drenagem"}</definedName>
    <definedName name="_861wrn.Medicoes._12">{"ES_Medicoes_pt",#N/A,TRUE,"A - Estrutura";"AG_Medicoes_pt",#N/A,TRUE,"C - Rede de Agua";"EG_Medicoes_pt",#N/A,TRUE,"D - Rede de Drenagem"}</definedName>
    <definedName name="_871wrn.Medicoes._13">{"ES_Medicoes_pt",#N/A,TRUE,"A - Estrutura";"AG_Medicoes_pt",#N/A,TRUE,"C - Rede de Agua";"EG_Medicoes_pt",#N/A,TRUE,"D - Rede de Drenagem"}</definedName>
    <definedName name="_881wrn.Medicoes._14">{"ES_Medicoes_pt",#N/A,TRUE,"A - Estrutura";"AG_Medicoes_pt",#N/A,TRUE,"C - Rede de Agua";"EG_Medicoes_pt",#N/A,TRUE,"D - Rede de Drenagem"}</definedName>
    <definedName name="_882wrn.med_26">{"ES_Medicoes_pt",#N/A,TRUE,"A - Estrutura";"AG_Medicoes_pt",#N/A,TRUE,"C - Rede de Agua";"EG_Medicoes_pt",#N/A,TRUE,"D - Rede de Drenagem"}</definedName>
    <definedName name="_891wrn.Medicoes._15">{"ES_Medicoes_pt",#N/A,TRUE,"A - Estrutura";"AG_Medicoes_pt",#N/A,TRUE,"C - Rede de Agua";"EG_Medicoes_pt",#N/A,TRUE,"D - Rede de Drenagem"}</definedName>
    <definedName name="_901wrn.Medicoes._16">{"ES_Medicoes_pt",#N/A,TRUE,"A - Estrutura";"AG_Medicoes_pt",#N/A,TRUE,"C - Rede de Agua";"EG_Medicoes_pt",#N/A,TRUE,"D - Rede de Drenagem"}</definedName>
    <definedName name="_909wrn.med_3">{"ES_Medicoes_pt",#N/A,TRUE,"A - Estrutura";"AG_Medicoes_pt",#N/A,TRUE,"C - Rede de Agua";"EG_Medicoes_pt",#N/A,TRUE,"D - Rede de Drenagem"}</definedName>
    <definedName name="_911wrn.Medicoes._17">{"ES_Medicoes_pt",#N/A,TRUE,"A - Estrutura";"AG_Medicoes_pt",#N/A,TRUE,"C - Rede de Agua";"EG_Medicoes_pt",#N/A,TRUE,"D - Rede de Drenagem"}</definedName>
    <definedName name="_921wrn.Medicoes._18">{"ES_Medicoes_pt",#N/A,TRUE,"A - Estrutura";"AG_Medicoes_pt",#N/A,TRUE,"C - Rede de Agua";"EG_Medicoes_pt",#N/A,TRUE,"D - Rede de Drenagem"}</definedName>
    <definedName name="_931wrn.Medicoes._19">{"ES_Medicoes_pt",#N/A,TRUE,"A - Estrutura";"AG_Medicoes_pt",#N/A,TRUE,"C - Rede de Agua";"EG_Medicoes_pt",#N/A,TRUE,"D - Rede de Drenagem"}</definedName>
    <definedName name="_936wrn.med_4">{"ES_Medicoes_pt",#N/A,TRUE,"A - Estrutura";"AG_Medicoes_pt",#N/A,TRUE,"C - Rede de Agua";"EG_Medicoes_pt",#N/A,TRUE,"D - Rede de Drenagem"}</definedName>
    <definedName name="_941wrn.Medicoes._2">{"ES_Medicoes_pt",#N/A,TRUE,"A - Estrutura";"AG_Medicoes_pt",#N/A,TRUE,"C - Rede de Agua";"EG_Medicoes_pt",#N/A,TRUE,"D - Rede de Drenagem"}</definedName>
    <definedName name="_951wrn.Medicoes._20">{"ES_Medicoes_pt",#N/A,TRUE,"A - Estrutura";"AG_Medicoes_pt",#N/A,TRUE,"C - Rede de Agua";"EG_Medicoes_pt",#N/A,TRUE,"D - Rede de Drenagem"}</definedName>
    <definedName name="_95G_1">#N/A</definedName>
    <definedName name="_961wrn.Medicoes._21">{"ES_Medicoes_pt",#N/A,TRUE,"A - Estrutura";"AG_Medicoes_pt",#N/A,TRUE,"C - Rede de Agua";"EG_Medicoes_pt",#N/A,TRUE,"D - Rede de Drenagem"}</definedName>
    <definedName name="_963wrn.med_5">{"ES_Medicoes_pt",#N/A,TRUE,"A - Estrutura";"AG_Medicoes_pt",#N/A,TRUE,"C - Rede de Agua";"EG_Medicoes_pt",#N/A,TRUE,"D - Rede de Drenagem"}</definedName>
    <definedName name="_971wrn.Medicoes._22">{"ES_Medicoes_pt",#N/A,TRUE,"A - Estrutura";"AG_Medicoes_pt",#N/A,TRUE,"C - Rede de Agua";"EG_Medicoes_pt",#N/A,TRUE,"D - Rede de Drenagem"}</definedName>
    <definedName name="_981wrn.Medicoes._23">{"ES_Medicoes_pt",#N/A,TRUE,"A - Estrutura";"AG_Medicoes_pt",#N/A,TRUE,"C - Rede de Agua";"EG_Medicoes_pt",#N/A,TRUE,"D - Rede de Drenagem"}</definedName>
    <definedName name="_990wrn.med_6">{"ES_Medicoes_pt",#N/A,TRUE,"A - Estrutura";"AG_Medicoes_pt",#N/A,TRUE,"C - Rede de Agua";"EG_Medicoes_pt",#N/A,TRUE,"D - Rede de Drenagem"}</definedName>
    <definedName name="_991wrn.Medicoes._24">{"ES_Medicoes_pt",#N/A,TRUE,"A - Estrutura";"AG_Medicoes_pt",#N/A,TRUE,"C - Rede de Agua";"EG_Medicoes_pt",#N/A,TRUE,"D - Rede de Drenagem"}</definedName>
    <definedName name="_JSG2">"EVALUATE（计算过程清单!$C：$C）"</definedName>
    <definedName name="_ngk1109" hidden="1">{#N/A,#N/A,FALSE,"估價單  (3)"}</definedName>
    <definedName name="_num031">#N/A</definedName>
    <definedName name="_num032">#N/A</definedName>
    <definedName name="_NUM0321">#N/A</definedName>
    <definedName name="_num033">#N/A</definedName>
    <definedName name="_NUM088">#N/A</definedName>
    <definedName name="_num1">#N/A</definedName>
    <definedName name="_num10">#N/A</definedName>
    <definedName name="_num2">#N/A</definedName>
    <definedName name="_num3">#N/A</definedName>
    <definedName name="_num8">#N/A</definedName>
    <definedName name="_wa2">#REF!</definedName>
    <definedName name="AAB_Addin5">"AAB_Description for addin 5,Description for addin 5,Description for addin 5,Description for addin 5,Description for addin 5,Description for addin 5"</definedName>
    <definedName name="adfw">#REF!</definedName>
    <definedName name="ASA">#REF!</definedName>
    <definedName name="asas">#REF!</definedName>
    <definedName name="AW">#REF!</definedName>
    <definedName name="BL">#REF!</definedName>
    <definedName name="byp">0.5</definedName>
    <definedName name="B地块二期废水计算式">#REF!</definedName>
    <definedName name="cccc" hidden="1">{#N/A,#N/A,FALSE,"估價單  (3)"}</definedName>
    <definedName name="Choices_Wrapper">#N/A</definedName>
    <definedName name="CM">#REF!</definedName>
    <definedName name="CN">#REF!</definedName>
    <definedName name="CS">#REF!</definedName>
    <definedName name="CW">#REF!</definedName>
    <definedName name="C户型">#REF!</definedName>
    <definedName name="d_1">#N/A</definedName>
    <definedName name="D0000">#REF!</definedName>
    <definedName name="Database" hidden="1">#REF!</definedName>
    <definedName name="dsgsd">#REF!</definedName>
    <definedName name="eeee">#REF!</definedName>
    <definedName name="FG">#REF!</definedName>
    <definedName name="FGH" hidden="1">{#N/A,#N/A,FALSE,"估價單  (3)"}</definedName>
    <definedName name="FW">#REF!</definedName>
    <definedName name="gc">#REF!*2</definedName>
    <definedName name="HTML" hidden="1">{"'现金流量表（全部投资）'!$B$4:$P$23"}</definedName>
    <definedName name="HTML1" hidden="1">{"'现金流量表（全部投资）'!$B$4:$P$23"}</definedName>
    <definedName name="HZ">#N/A</definedName>
    <definedName name="iii">#REF!</definedName>
    <definedName name="LV" hidden="1">{#N/A,#N/A,FALSE,"估價單  (3)"}</definedName>
    <definedName name="Module.Prix_SMC">#N/A</definedName>
    <definedName name="NGK" hidden="1">{#N/A,#N/A,FALSE,"估價單  (3)"}</definedName>
    <definedName name="pk">0.5</definedName>
    <definedName name="po">0.5</definedName>
    <definedName name="q_1">#N/A</definedName>
    <definedName name="sd">#REF!</definedName>
    <definedName name="series113">#REF!</definedName>
    <definedName name="srthsgn">#REF!</definedName>
    <definedName name="STh">#REF!</definedName>
    <definedName name="TestAdd">"Test RefersTo1"</definedName>
    <definedName name="text_1">#N/A</definedName>
    <definedName name="text_2">#N/A</definedName>
    <definedName name="text_3">#N/A</definedName>
    <definedName name="text03_1">#N/A</definedName>
    <definedName name="text03_2">#N/A</definedName>
    <definedName name="text2100">#N/A</definedName>
    <definedName name="Titles">#REF!</definedName>
    <definedName name="Titre">#REF!</definedName>
    <definedName name="TL">#REF!</definedName>
    <definedName name="tlwj">100</definedName>
    <definedName name="tt">#REF!</definedName>
    <definedName name="uuuuu">#REF!</definedName>
    <definedName name="w0">#REF!</definedName>
    <definedName name="wrn.TEST." hidden="1">{#N/A,#N/A,FALSE,"估價單  (3)"}</definedName>
    <definedName name="wu" hidden="1">{#N/A,#N/A,FALSE,"估價單  (3)"}</definedName>
    <definedName name="xh">#N/A</definedName>
    <definedName name="yyy">#REF!</definedName>
    <definedName name="μs">#REF!</definedName>
    <definedName name="μs1">#REF!</definedName>
    <definedName name="安装">#REF!</definedName>
    <definedName name="百叶窗安装">30</definedName>
    <definedName name="百叶窗辅助">5</definedName>
    <definedName name="百叶窗制作">25</definedName>
    <definedName name="宝龙">#N/A</definedName>
    <definedName name="保险">#REF!</definedName>
    <definedName name="保险金">#REF!</definedName>
    <definedName name="保养费">#REF!</definedName>
    <definedName name="编号">#REF!</definedName>
    <definedName name="标准">#REF!</definedName>
    <definedName name="玻璃栏杆相交">27</definedName>
    <definedName name="玻璃使用面">0.98</definedName>
    <definedName name="玻璃索引">#REF!</definedName>
    <definedName name="不利分格高">#REF!</definedName>
    <definedName name="不利风格宽">#REF!</definedName>
    <definedName name="材料">#REF!</definedName>
    <definedName name="材料报出价">#REF!</definedName>
    <definedName name="材料成本价">#REF!</definedName>
    <definedName name="材料单">#REF!</definedName>
    <definedName name="材料放大系数">#REF!</definedName>
    <definedName name="材料价格">#REF!</definedName>
    <definedName name="采光蓬C0516">#REF!</definedName>
    <definedName name="层高">#REF!</definedName>
    <definedName name="成本" hidden="1">{#N/A,#N/A,FALSE,"估價單  (3)"}</definedName>
    <definedName name="储金会">#REF!</definedName>
    <definedName name="窗安装">35</definedName>
    <definedName name="窗辅助">10</definedName>
    <definedName name="窗制作">30</definedName>
    <definedName name="粗糙索引">#REF!</definedName>
    <definedName name="大堂门门框">50</definedName>
    <definedName name="大堂门门扇">114</definedName>
    <definedName name="单位名称">IF(#REF!=0,,VLOOKUP(#REF!,INDIRECT("'"&amp;#REF!&amp;"'!$B$1:$J$32"),3,FALSE))</definedName>
    <definedName name="德尔">#N/A</definedName>
    <definedName name="地震烈度">#REF!</definedName>
    <definedName name="断桥铝合金型材单价">24</definedName>
    <definedName name="饿">#N/A</definedName>
    <definedName name="法定扣税额">#REF!</definedName>
    <definedName name="防虫网">90</definedName>
    <definedName name="分数">#REF!</definedName>
    <definedName name="分摊序号">VLOOKUP(LOOKUP(9E+307,#REF!),#REF!,2,FALSE)</definedName>
    <definedName name="风险费">0.5%</definedName>
    <definedName name="辅材费_1">0.0182</definedName>
    <definedName name="岗位工资">#REF!</definedName>
    <definedName name="岗位工资1">#REF!</definedName>
    <definedName name="岗效工资">#REF!:#REF!</definedName>
    <definedName name="高度变化系数">#REF!</definedName>
    <definedName name="格式">#REF!</definedName>
    <definedName name="工程编号">#REF!</definedName>
    <definedName name="工程量结果">#N/A</definedName>
    <definedName name="工程量统计">#REF!</definedName>
    <definedName name="工程名称_1">"丁香俊1-8#及地下室造价比较表"</definedName>
    <definedName name="工会费">#REF!</definedName>
    <definedName name="工种职别">#REF!</definedName>
    <definedName name="工作">#REF!</definedName>
    <definedName name="公积">#REF!</definedName>
    <definedName name="公积金1">#REF!</definedName>
    <definedName name="公积金2">#REF!</definedName>
    <definedName name="公寓">#REF!</definedName>
    <definedName name="估價單" hidden="1">{#N/A,#N/A,FALSE,"估價單  (3)"}</definedName>
    <definedName name="管道工程">#REF!</definedName>
    <definedName name="管理费_1">5%</definedName>
    <definedName name="广州地产">#REF!</definedName>
    <definedName name="贵州">#REF!</definedName>
    <definedName name="含量">IF(#REF!&lt;=MAX(#REF!),VLOOKUP(#REF!,#REF!,9,FALSE),)</definedName>
    <definedName name="合____计">#REF!</definedName>
    <definedName name="合计应发">#REF!</definedName>
    <definedName name="合计应扣">#REF!</definedName>
    <definedName name="合同价">#REF!</definedName>
    <definedName name="护窗栏杆综合单价分析表">#REF!</definedName>
    <definedName name="汇总_1">#N/A</definedName>
    <definedName name="汇总区域上定位">MATCH(#REF!,#REF!,0)+MATCH("*材料*",OFFSET(#REF!,MATCH(#REF!,#REF!,0),1,1000,1),0)</definedName>
    <definedName name="汇总区域下定位">MATCH("*区域定位*",OFFSET(#REF!,MATCH(#REF!,#REF!,0),1,1000,1),0)-MATCH("*材料*",OFFSET(#REF!,MATCH(#REF!,#REF!,0),1,1000,1),0)-1</definedName>
    <definedName name="伙食补贴">#REF!:#REF!</definedName>
    <definedName name="机械费_1">0.035</definedName>
    <definedName name="机械费_2">1</definedName>
    <definedName name="计件">#REF!</definedName>
    <definedName name="计税收入">#REF!</definedName>
    <definedName name="计算表达式">"evaluate((substite(replace($e:$e,find(""["",$e:$e),find(""]"",$e:$e)-find(""["",$e:$e)+1,"""")),""v="","""")"</definedName>
    <definedName name="计算规则">#REF!</definedName>
    <definedName name="计算式a">#REF!</definedName>
    <definedName name="计算式b">#REF!</definedName>
    <definedName name="加班">#REF!</definedName>
    <definedName name="加班工资">#REF!:#REF!</definedName>
    <definedName name="架空层">#REF!</definedName>
    <definedName name="建筑面积_1">""</definedName>
    <definedName name="奖金">#REF!</definedName>
    <definedName name="奖金1">#REF!</definedName>
    <definedName name="节日费">#REF!</definedName>
    <definedName name="结果园建">#REF!</definedName>
    <definedName name="凯">#REF!</definedName>
    <definedName name="可供量">#REF!</definedName>
    <definedName name="可可可可可">#REF!</definedName>
    <definedName name="扣缴所得税">#REF!</definedName>
    <definedName name="楼梯间门窗樘数">1678.8</definedName>
    <definedName name="绿化">#REF!</definedName>
    <definedName name="绿化3">#REF!</definedName>
    <definedName name="绿化补充">#REF!</definedName>
    <definedName name="门安装">35</definedName>
    <definedName name="门窗安装费">35</definedName>
    <definedName name="门窗计算规则">#REF!</definedName>
    <definedName name="门窗制作费">30</definedName>
    <definedName name="门辅助">10</definedName>
    <definedName name="门制作">30</definedName>
    <definedName name="幕墙安装">60</definedName>
    <definedName name="幕墙制作">35</definedName>
    <definedName name="年功工资">#REF!</definedName>
    <definedName name="年库存量">#REF!</definedName>
    <definedName name="判断120系列提升推拉门配件材料重复">SUM(N(#REF!=#REF!))</definedName>
    <definedName name="判断52隔热窗配件材料重复">SUM(N(#REF!=#REF!))</definedName>
    <definedName name="判断55隔热平开门配件材料重复">SUM(N(#REF!=#REF!))</definedName>
    <definedName name="判断材料表材料重复">SUM(N(#REF!=#REF!))</definedName>
    <definedName name="判断窗钢副框配件材料重复">SUM(N(#REF!=#REF!))</definedName>
    <definedName name="判断单元式幕墙配件材料重复">SUM(N(#REF!=#REF!))</definedName>
    <definedName name="判断钢龙骨外包不锈钢地弹门">SUM(N(#REF!=#REF!))</definedName>
    <definedName name="判断铝合金百叶配件材料重复">SUM(N(#REF!=#REF!))</definedName>
    <definedName name="判断铝合金地弹门配件材料重复">SUM(N(#REF!=#REF!))</definedName>
    <definedName name="判断明框幕墙配件名称重复">SUM(N(#REF!=#REF!))</definedName>
    <definedName name="判断幕墙开启扇配件材料重复">SUM(N(#REF!=#REF!))</definedName>
    <definedName name="判断内开内倒窗框配件材料重复">SUM(N(#REF!=#REF!))</definedName>
    <definedName name="判断普通平开窗50系列配件重复">SUM(N(#REF!=#REF!))</definedName>
    <definedName name="判断普通推拉窗90系列配件材料重复">SUM(N(#REF!=#REF!))</definedName>
    <definedName name="判断亚铝隔热推拉门窗95系列配件材料重复">SUM(N(#REF!=#REF!))</definedName>
    <definedName name="判断隐框幕墙配件名称重复">SUM(N(#REF!=#REF!))</definedName>
    <definedName name="配件名称">#REF!</definedName>
    <definedName name="普通铝合金型材单价">20</definedName>
    <definedName name="其他1">#REF!</definedName>
    <definedName name="其他2">#REF!</definedName>
    <definedName name="其他3">#REF!</definedName>
    <definedName name="其他4">#REF!</definedName>
    <definedName name="其他补贴">#REF!:#REF!</definedName>
    <definedName name="其它">#REF!</definedName>
    <definedName name="其它1">#REF!</definedName>
    <definedName name="起始号">#REF!</definedName>
    <definedName name="清饮">#REF!</definedName>
    <definedName name="清饮补贴">#REF!</definedName>
    <definedName name="情况">#REF!</definedName>
    <definedName name="三优">#REF!</definedName>
    <definedName name="生产量">#REF!</definedName>
    <definedName name="失业">#REF!</definedName>
    <definedName name="失业保险">#REF!</definedName>
    <definedName name="实发金额">#REF!</definedName>
    <definedName name="实发数">#REF!</definedName>
    <definedName name="水电1">#REF!</definedName>
    <definedName name="税">#REF!</definedName>
    <definedName name="税及管理费系数">#REF!</definedName>
    <definedName name="税金_1">0.03445</definedName>
    <definedName name="税金_1_1">3.41%</definedName>
    <definedName name="税金_2">3.41%</definedName>
    <definedName name="税率">#REF!</definedName>
    <definedName name="四川">#REF!</definedName>
    <definedName name="速算扣除数">#REF!</definedName>
    <definedName name="塑钢型材单价">11.8</definedName>
    <definedName name="体型系数">#REF!</definedName>
    <definedName name="调出量">#REF!</definedName>
    <definedName name="调入量">#REF!</definedName>
    <definedName name="调整系数">1.013</definedName>
    <definedName name="外委加工.dbf">#REF!</definedName>
    <definedName name="文件名称">#REF!</definedName>
    <definedName name="项目">#REF!</definedName>
    <definedName name="消费量">#REF!</definedName>
    <definedName name="小计1">#REF!</definedName>
    <definedName name="小计2">#REF!</definedName>
    <definedName name="型材利用率">1.15</definedName>
    <definedName name="姓名">#REF!</definedName>
    <definedName name="序号显示">IF(#REF!=2,2,IF(INDIRECT("'"&amp;#REF!&amp;"'!A"&amp;#REF!)=0,,#REF!+1))</definedName>
    <definedName name="养老">#REF!</definedName>
    <definedName name="养老金">#REF!</definedName>
    <definedName name="医疗">#REF!</definedName>
    <definedName name="医疗保险">#REF!</definedName>
    <definedName name="应缴税所得">#REF!</definedName>
    <definedName name="云南">#REF!</definedName>
    <definedName name="运输费">5</definedName>
    <definedName name="增补清单1">#REF!</definedName>
    <definedName name="阵风系数">#REF!</definedName>
    <definedName name="整部">#REF!</definedName>
    <definedName name="直接费">#REF!</definedName>
    <definedName name="职务或职称补贴">#REF!</definedName>
    <definedName name="治安">#REF!</definedName>
    <definedName name="住房公积金">#REF!</definedName>
    <definedName name="租金">#REF!</definedName>
    <definedName name="最大地震加速度">#REF!</definedName>
    <definedName name="저층부공내역" hidden="1">{#N/A,#N/A,FALSE,"估價單  (3)"}</definedName>
    <definedName name="저층부금액" hidden="1">{#N/A,#N/A,FALSE,"估價單  (3)"}</definedName>
    <definedName name="저층부금액1" hidden="1">{#N/A,#N/A,FALSE,"估價單  (3)"}</definedName>
    <definedName name="_xlnm.Print_Area" localSheetId="8">设计费项目清单与计价明细表!$A$1:$G$65</definedName>
    <definedName name="_xlnm.Print_Titles" localSheetId="7">措施费清单!$1:$3</definedName>
    <definedName name="_xlnm.Print_Titles" localSheetId="19">'附表2 主要材料单价表'!$1:$3</definedName>
    <definedName name="_xlnm.Print_Titles" localSheetId="20">'附表3-1零星项目限价表（土建）'!$1:$2</definedName>
    <definedName name="_xlnm.Print_Titles" localSheetId="21">'附表3-2零星项目限价表（机电）'!$1:$2</definedName>
    <definedName name="_xlnm.Print_Titles" localSheetId="4">B1土石方工程编制说明!$1:$1</definedName>
    <definedName name="_xlnm.Print_Titles" localSheetId="3">A计量计价规则!$1:$3</definedName>
    <definedName name="_xlnm.Print_Titles" localSheetId="5">B2桩基工程编制说明!$1:$1</definedName>
    <definedName name="_xlnm.Print_Titles" localSheetId="6">采用模拟清单部分汇总表!$1:$4</definedName>
    <definedName name="_xlnm.Print_Titles" localSheetId="8">设计费项目清单与计价明细表!$1:$3</definedName>
    <definedName name="_xlnm.Print_Titles" localSheetId="10">'土建(地下室)'!$1:$4</definedName>
    <definedName name="_xlnm.Print_Titles" localSheetId="11">'土建（高层及小高层）'!$1:$4</definedName>
    <definedName name="_xlnm.Print_Titles" localSheetId="12">'土建（公建配套（包含售楼部、样板房））'!$1:$4</definedName>
    <definedName name="_xlnm.Print_Titles" localSheetId="13">'土建（洋房）'!$1:$4</definedName>
    <definedName name="_xlnm.Print_Titles" localSheetId="15">安装工程!$1:$4</definedName>
    <definedName name="_xlnm.Print_Titles" localSheetId="16">小市政工程!$1:$4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<sst xmlns="http://schemas.openxmlformats.org/spreadsheetml/2006/main" count="7843" uniqueCount="2955">
  <si>
    <t>白云区槎头车辆段（一期）地块项目施工图设计及施工总承包项目
报价清单</t>
  </si>
  <si>
    <t>编制时间：2025年  月  日</t>
  </si>
  <si>
    <t>一、投标报价汇总表</t>
  </si>
  <si>
    <t>工程名称：白云区槎头车辆段（一期）地块项目施工图设计及施工总承包项目</t>
  </si>
  <si>
    <t>序号</t>
  </si>
  <si>
    <t>项目名称</t>
  </si>
  <si>
    <t>不含税价（元）</t>
  </si>
  <si>
    <t>税金（元）</t>
  </si>
  <si>
    <t>含税价（元）</t>
  </si>
  <si>
    <t>投标下浮率</t>
  </si>
  <si>
    <t>下浮后不含税造价（元）</t>
  </si>
  <si>
    <t>下浮后税金（元）</t>
  </si>
  <si>
    <t>下浮后含税造价（元）</t>
  </si>
  <si>
    <t>建筑面积</t>
  </si>
  <si>
    <t>经济指标</t>
  </si>
  <si>
    <t>备注</t>
  </si>
  <si>
    <t>一</t>
  </si>
  <si>
    <t>设计费</t>
  </si>
  <si>
    <t>下浮后含税投标总价不得超过含税投标限价。</t>
  </si>
  <si>
    <t>一般工程设计费（含专项设计）</t>
  </si>
  <si>
    <t>重点专业工程设计费（含专项设计）</t>
  </si>
  <si>
    <t>二</t>
  </si>
  <si>
    <t>建安工程费</t>
  </si>
  <si>
    <t>采用模拟清单部分
（不含绿色施工安全防护措施费）</t>
  </si>
  <si>
    <t>1、下浮率部分计费基数按公布金额不调整，只填写下浮比例（确定方式以合同约定为准）
2、包括内容以合同约定为准。
3、第1、3项投标下浮率应一致。</t>
  </si>
  <si>
    <t>模拟清单绿色施工安全防护措施费</t>
  </si>
  <si>
    <t>/</t>
  </si>
  <si>
    <t>不可竞争部分，报价不予调整。</t>
  </si>
  <si>
    <t>采用下浮率部分</t>
  </si>
  <si>
    <t>合计（一+二）</t>
  </si>
  <si>
    <t>注：设计费、建安工程费（不含绿色施工安全防护措施费）中的各项工程量清单综合单价按招标人公布的限价以及投标人填报的投标下浮率等比例下浮。</t>
  </si>
  <si>
    <t>模拟清单基准价编制说明</t>
  </si>
  <si>
    <t>一、</t>
  </si>
  <si>
    <t>清单编制要求及依据</t>
  </si>
  <si>
    <t>1、</t>
  </si>
  <si>
    <t>模拟清单范围：管线迁改工程、土石方工程、基坑工程、桩基础工程、地下室结构及粗装修工程、地上部分结构及粗装修工程、安装工程等。</t>
  </si>
  <si>
    <t>2、</t>
  </si>
  <si>
    <r>
      <rPr>
        <sz val="10"/>
        <rFont val="微软雅黑"/>
        <charset val="134"/>
      </rPr>
      <t>本招标清单工程量为模拟，采用模拟清单基准价报上下浮的方式，基准价为上限价，各投标单位可针对建安工程费在“投标报价汇总表”中填报浮动率。投标单位不得以实际施工的工程量的多少要求调整综合单价</t>
    </r>
    <r>
      <rPr>
        <b/>
        <sz val="10"/>
        <rFont val="微软雅黑"/>
        <charset val="134"/>
      </rPr>
      <t>；本招标清单不得擅自删除、修改且所有项次必须报价，若有违反，招标人有权按废标处理。</t>
    </r>
  </si>
  <si>
    <t>3、</t>
  </si>
  <si>
    <t>本项目填报浮动率为综合单价整体上下浮；“模拟清单绿色施工安全防护措施费”不参与填浮动率。</t>
  </si>
  <si>
    <t>4、</t>
  </si>
  <si>
    <t>工程量计算规则：除本清单说明的计量规则外，工程量按《建设工程工程量清单计价规范》（GB50500-2013）中所描述的工程量计算规则计算。</t>
  </si>
  <si>
    <t>5、</t>
  </si>
  <si>
    <t>招标清单中措施费部分除特殊说明外按整个项目包干，不再调整。</t>
  </si>
  <si>
    <t>6、</t>
  </si>
  <si>
    <t>建筑做法详见招标图及建筑做法表，招标图中如有未明确的按常规施工做法考虑。</t>
  </si>
  <si>
    <t>7、</t>
  </si>
  <si>
    <t>本项目工程量计算规则需严格遵循《计量计价规则》、清单编制说明及清单项目特征描述执行，三者为相互补充关系;若三者存在冲突以成本低价原则进行计取。</t>
  </si>
  <si>
    <t>8、</t>
  </si>
  <si>
    <t>投标人须在投标下浮率中充分考虑基准清单综合单价与市场价差异，并对此无异议；后续不得以该单价与市场价存在偏差为由，主张调整除税综合单价。</t>
  </si>
  <si>
    <t>二、</t>
  </si>
  <si>
    <t>基准价编制说明</t>
  </si>
  <si>
    <t>（一）</t>
  </si>
  <si>
    <t>土建部分编制说明</t>
  </si>
  <si>
    <t>土石方工程（详见《土石方工程编制说明》）</t>
  </si>
  <si>
    <t>基坑支护及桩基工程（详见《基坑支护、桩基工程编制说明》）</t>
  </si>
  <si>
    <t>砌筑工程</t>
  </si>
  <si>
    <t>砖胎模厚度综合考虑，清单工程量按立方米计算，砖强度/规格、砂浆种类/配比承包人在投标阶段已根据常规工程经验综合考虑，承包人不得以扩初图纸、施工图纸、后期设计变更之间的砌块强度/规格、砂浆种类/配比不一致为由要求调整综合单价；砖胎膜工程量在施工图对数阶段根据批准的施工方案计算。</t>
  </si>
  <si>
    <t>砌筑工程不分墙柱，不分直形、弧形或异形；砌块强度/规格、砂浆种类/配比承包人在投标阶段已根据常规工程经验综合考虑，承包人不得以扩初图纸、《建筑构造做法表》、施工图纸、后期设计变更之间的砌块强度/规格、砂浆种类/配比不一致为由要求调整综合单价。</t>
  </si>
  <si>
    <t>砌体工程综合考虑砌体拉结筋、拉结筋植筋、灰缝筋、砌块专用连接件、门窗边及空调孔预制块的费用。</t>
  </si>
  <si>
    <t>砌体截面尺寸以现场实际尺寸为准，例图示200厚，现场190厚，以190厚为准。</t>
  </si>
  <si>
    <t>混凝土工程</t>
  </si>
  <si>
    <t>模拟清单中所有泵送商品砼基准价（含场内外运输费）中包含砼泵送增加费；项目所有预制构件、商品砼、沥青砼等的场内运距含在综合单价中；商品砂浆（含场外运输费）综合单价包括砂浆拌和、运输到各楼层施工面的费用，运费不单独计取。</t>
  </si>
  <si>
    <t>柱梁混凝土等级如存在高差时的处理费用综合考虑到相应构件砼综合单价中；砼接触面处理措施（包括但不限于收口网）也不予额外计取费用。</t>
  </si>
  <si>
    <t>在同一砼标号的情况下，骨料粒径、配比已综合考虑。</t>
  </si>
  <si>
    <t>后浇带单独列项计算；砼综合单价中考虑施工缝（含后浇带）砼接触面旧口处理费用。</t>
  </si>
  <si>
    <t>结构面抹平压光（包括但不限于原浆/夹浆收光）、修补缺陷、打磨平整、清理干净等费用包含在砼综合单价中。</t>
  </si>
  <si>
    <t>零星砼指单件体积在0.05m3以内的构件，除此之外，其他部位、构件不得按零星砼套取清单子目。</t>
  </si>
  <si>
    <t>装配式预制混凝土项目基准价包括：
(1)混凝土部分（制作、浇筑、振捣、养护、表面处理、成品堆放）、钢筋部分（制作、运输、绑扎、焊接、安装）、模具部分（拼装、清理、刷隔离剂、拆除、整理堆放），安装部分（试验费、成品保护、运输卸车、堆放、吊装、定位、安装、人工配合、技术指导）、金属部分（吊钩、翻模、顶撑、斜撑安装拆除），还包括没有详细说明但操作上需要的灌浆料施工、接缝处理（构件接拼缝处加强处理）、坐浆料、套筒、打胶及外墙清洗等构件所需之一切工序的费用。
(2)构件固定所需临时支撑的搭设及拆除费用，并综合考虑了支撑（含支撑用预埋铁件）种类、数量及搭设方式，后浇混凝土的模板及支架另行计算。</t>
  </si>
  <si>
    <t>模板工程</t>
  </si>
  <si>
    <t>模板及其支撑体系列为分部分项工程清单项目，不按措施项目费处理。</t>
  </si>
  <si>
    <t>防水剪力墙、人防分区分隔墙若需要采用一次性摊销的止水螺杆或防爆螺杆；其工作内容包括止水/防爆螺杆的制作、安装、拆模后的切割、螺杆端头砼凿打喇叭口并填补高强度防水砂浆（防水剪力墙外侧）/普通砂浆（其他部位）；螺杆规格、间距承包人在投标阶段已综合考虑，在模板综合单价，承包人不得因经监理审批的施工方案与投标技术标书中的支模方案不同而调整综合单价；如后期施工现场实际发生而投标人未对该项目进行报价的，招标人视投标人的该项报价为让利，不予重新计取费用，投标人须承诺不会因上述报价而影响其相关工作项目的质量。</t>
  </si>
  <si>
    <r>
      <rPr>
        <sz val="10"/>
        <rFont val="微软雅黑"/>
        <charset val="134"/>
      </rPr>
      <t>模板施工要求详见技术说明，采用铝模施工时，工程量计算规则同木模计算规则，</t>
    </r>
    <r>
      <rPr>
        <b/>
        <sz val="10"/>
        <rFont val="微软雅黑"/>
        <charset val="134"/>
      </rPr>
      <t>故因采用铝膜施工而增加的侧壁及飘窗板盖板、楼梯盖板等费用综合考虑，不另计。</t>
    </r>
  </si>
  <si>
    <t>木模板的单价综合考虑木模板的种类，种类不同时，单价不予调整（如墙柱采用黑模板时，其木模板单价不予调整）。</t>
  </si>
  <si>
    <t>模板综合单价已经包括模板材料、支撑、固定钢管脚手架、止水螺栓、 对拉螺杆、脱模剂、模板洞口堵眼及防水等相关费用，而且必须符合地产工程及当地规范要求。</t>
  </si>
  <si>
    <t>钢筋工程</t>
  </si>
  <si>
    <t>钢筋计算：a、按中轴线计算；b、因钢筋定尺长度不同而产生的损耗及差异，不另计算，c、钢筋的连接、接头、电渣压力焊及机械连接的接头费用计入综合单价，不单独列项，d、钢筋砼构造柱和墙体拉筋的钢筋均按钢筋制安定额子目计算，钢筋的施工方式（预留或植筋）报价时综合考虑，施工中若发生植筋视为中标人施工工艺，植筋费用不另计算，e、所有搭接方式(包括图纸中未显示的搭接)和成型时的损耗量考虑到钢筋综合单价内，f、预留插筋，绑扎钢筋用的铁丝，预制混凝土垫块或专用垫铁，定位筋，植筋及现浇构件中固定位置的支撑钢筋，架立件、双层钢筋、大底板及普通楼板中用的“铁马”、“垫铁”等措施钢筋在综合单价中综合考虑，不另计算，该部分也不在调差范围之内计算，g、所有箍筋加密区根数、受力筋的计算方式为“向上取整”，箍筋非加密区根数计算方式为“向上取整-1”，措施钢筋、构造和分布筋的计算方式为“向下取整”；在钢筋综合单价中综合考虑，不再计算，h、如为图纸标注为Φ6钢筋，无论市场是否能购买到，均按Φ6计算，不按Φ6.5调整"，单价综合考虑抗震钢筋（带E）增加费。</t>
  </si>
  <si>
    <t>楼地面工程</t>
  </si>
  <si>
    <t>楼梯找平层面积按设计图示尺寸以楼梯（包括踏步、休息平台及500mm以内的楼梯井）水平投影面积计算；楼梯与楼地面相连时，算至梯口梁内侧边沿；无梯口梁者，算至最上一层踏步边沿加300mm；楼梯范围以外的相连的楼地面套一般楼地面清单考虑。</t>
  </si>
  <si>
    <t>块料面层中的干硬性水泥砂浆配比综合考虑，不因变更建筑构造做法与《建筑构造做法表》中的砂浆配比、厚度不同为由调整综合单价，也不得因实际实施时砂浆厚度及种类与施工图不同而调整综合单价。</t>
  </si>
  <si>
    <t>内墙面工程、外墙面工程</t>
  </si>
  <si>
    <t>内墙抹灰计算问题：a、砼墙面、独立混凝土面是否抹灰以图纸或甲方联系单为准；b、墙与梁轴线不平齐时，抹至梁底，注意软件设置，扣除该部分凸出部位抹灰面积及挂网面积；c、墙与柱边线不平齐时，抹至柱边线，柱外露部分不抹灰，扣除该部分凸出部位抹灰面积及挂网面积；d、商铺、架空层墙面抹灰：从室内地坪±0开始计算；若抹灰是在室内回填前施工的，需有甲方现场工程师及监理确认资料。</t>
  </si>
  <si>
    <t>外墙抹灰基准价已考虑由于建筑外墙垂直度偏差导致外墙抹灰打底厚度增加的因素，外墙抹灰厚度综合考虑，不因抹灰厚度因素而调整综合单价。</t>
  </si>
  <si>
    <t>a、外墙抹灰层必须设置分格缝，分格缝不宜设置在砌体部位，间距不宜超过3m，缝深应不穿透外墙防水层，缝宽宜为10，缝中嵌填高弹性耐候胶(具体做法详见建筑说明)，分隔缝综合考虑在单价中，不再计算，b、所有外墙抹灰报价均已包括设置滴水条、外墙装饰线条抹灰的费用；外墙装饰面单价已包括完成该项工作相应措施费用。</t>
  </si>
  <si>
    <t>柱和门洞口阳角的水泥砂浆护角计入措施费中，不另计取。</t>
  </si>
  <si>
    <t>包括但不限于水枪拉毛、基层清理、甩毛等单价已包含在砂浆综合单价中，不单独计取。</t>
  </si>
  <si>
    <t>砼面观感质量需满足规范要求，达不到规范要求需要处理的费用，已在综合单价中综合考虑，不再单独计取费用。</t>
  </si>
  <si>
    <t>无论何种墙面，阴阳角的加固和圆弧处理、刷素水泥浆或甩浆、界面剂、基层处理、堵墙眼、压光或搓毛在综合单价综合考虑，不另计算。</t>
  </si>
  <si>
    <t>本工程采用的油漆涂料，其规格、质量及色彩等，中标人需根据设计 要求选用，并先提供样品或作出样板，经招标人和设计单位确认后方可订货或施工，投标人在报价时综合考虑，中标后不能因此而调整其综合单价。</t>
  </si>
  <si>
    <t>单独列项的界面剂仅适用于只施工界面剂部分的墙体，无论什么部位、什么基层材质，均执行同一价格。</t>
  </si>
  <si>
    <t>9、</t>
  </si>
  <si>
    <t>屋面及防水工程：</t>
  </si>
  <si>
    <t>屋面防水按图示尺寸以面积计算，斜屋面（不包括平屋面找坡）按斜面积计算，平屋面按水平投影面积计算，规范规定的附加层已包括在综合单价中，不再另计。</t>
  </si>
  <si>
    <t>防水只计净覆盖面积，任何因工艺及规范要求所需之搭接或重叠（附加）部分均计入综合单价；防水铺面以平方米计算面积，小于0.3m2的孔洞不予扣除。</t>
  </si>
  <si>
    <t>地下室侧壁、顶板防水按地下室侧壁的展开面积计算，阴阳角、搭接部位、拆边及局部加强、施工缝、后浇带、加厚部位的处理费用已包含在综合单价中，此部分不另计算。</t>
  </si>
  <si>
    <t>卫生间、厨房地面防水按地面的水平投影面积计算，阴阳角、搭接部位、拆边及局部加强、管道周边、加厚部位的处理费用已包含在综合单价中，此部分不另计算。</t>
  </si>
  <si>
    <t>防水发生渗漏水等质量缺陷问题由总包负责。</t>
  </si>
  <si>
    <t>10、</t>
  </si>
  <si>
    <t>模拟清单基准价其它说明：</t>
  </si>
  <si>
    <t>如新增项目中出现未有约定损耗率的材料，其材料损耗率按工程所在区域定额约定损耗率执行。</t>
  </si>
  <si>
    <t>主材单价与厚度有关的（如防水、保温、砂浆等），若实际施工出现厚度变更，主材单价按厚度变化比例进行调差认价，主材费之外的费用按原合同执行。</t>
  </si>
  <si>
    <t>土建 (含建筑及装饰)和安装工程的建筑物超高增加费、地下室暗室增加费及暗室拆模费在综合单价中考虑。</t>
  </si>
  <si>
    <t>11、</t>
  </si>
  <si>
    <t>脚手架的单价综合考虑脚手架的种类，种类不同时，单价不予调整（如木模施工范围采用盘扣式脚手架+定型化外架时，其脚手架单价不予调整）。</t>
  </si>
  <si>
    <t>12、</t>
  </si>
  <si>
    <t>本合同中以建筑面积为工程量计价的项目，为了减少争议，均以本项目红线内建设工程规划许可证中注明的建筑面积为准。</t>
  </si>
  <si>
    <t>13、</t>
  </si>
  <si>
    <t>措施费</t>
  </si>
  <si>
    <t>措施费内《既有硬化面、建筑物及构筑物的基础拆除费》为现场勘查可预见的拆除费用。</t>
  </si>
  <si>
    <t>（二）</t>
  </si>
  <si>
    <t>安装部分编制说明</t>
  </si>
  <si>
    <t>动力电部分范围：①、电线电缆：永久用电工程（即变电站至高低压系统、住宅电表箱、住宅电表箱前端线路，充电桩表箱前端线路）及配电房安装不在本模拟清单范围内，从配电房低压柜出线至配电箱、表箱后的电线电缆敷设及电箱安装均在本模拟清单范围；②、电缆桥架：除永久用电工程范围的桥架外，其余桥架均在本模拟清单编辑范围；③、动力电管道敷设，具体范围以合同约定为准。</t>
  </si>
  <si>
    <t>照明电部分：①、户内照明部分：户内箱及以后预埋线管、灯具底盒、开关插座底盒均在本模拟清单范围；②、公共照明部分:除(电梯前厅、首层大堂需二次装修的部位)之外，其余的(地下室照明、屋顶电梯间照明、设备间照明、楼梯照明）等均在本模拟清单范围；③、电梯前厅、首层大堂等需二次装修的部位：线管预埋在本模拟清单范围，具体范围以合同约定为准。</t>
  </si>
  <si>
    <t>弱电部分：①、弱电桥架均在本模拟清单范围；②户内弱电箱及以后预埋线管、底盒均在本模拟清单范围，具体范围以合同约定为准。</t>
  </si>
  <si>
    <t>预埋部分：所有预留、预埋(包括电梯吊钩等预埋件）均在本模拟清单范围,具体范围以合同约定为准。</t>
  </si>
  <si>
    <r>
      <rPr>
        <sz val="10"/>
        <rFont val="微软雅黑"/>
        <charset val="134"/>
      </rPr>
      <t>给排水部分：①、由市政接驳点至水泵房内设备给水系统不在本模拟清单范围内，水泵房出水管至塔楼住宅户内总阀均在本模拟清单范围</t>
    </r>
    <r>
      <rPr>
        <b/>
        <sz val="10"/>
        <rFont val="微软雅黑"/>
        <charset val="134"/>
      </rPr>
      <t>，住宅户内总阀（不含）至户内末端不在本模拟清单范围内；②、污废水立管及预留三通接口在本模拟清单范围，住宅户内支管不在本模拟清单范围；③、公共部分及卫生间地漏均在本模拟清单范围；④、雨水回收系统的设备（包括设备控制箱及控制系统管线、设备基础、管道、阀门、井等均在本模拟清单范围，具体范围以合同约定为准。调试费在综合单价内考虑，不单独计取。</t>
    </r>
  </si>
  <si>
    <t>套管：所有套管均在本清单范围（除有特殊要求专业）,具体范围以合同约定为准。套管与结构板或墙体之间的孔洞封堵在综合单价中综合考虑，不单独记取。</t>
  </si>
  <si>
    <t>送配电调试费、双电源切换调试等在综合单价内考虑，不单独记取。</t>
  </si>
  <si>
    <t>户内预埋电气配管包括穿引线，如实际施工中没有穿引线的，则按人工费乘以系数0.95，镀锌低碳钢丝按相应材质明敷配管含量扣除相关费用。</t>
  </si>
  <si>
    <t>本清单电气工程中的配电箱等不含主材价，具体范围以合同约定为准，基准单价仅考虑施工费。</t>
  </si>
  <si>
    <t>三、</t>
  </si>
  <si>
    <t>其他说明</t>
  </si>
  <si>
    <r>
      <rPr>
        <sz val="10"/>
        <rFont val="微软雅黑"/>
        <charset val="134"/>
      </rPr>
      <t>甲方集采材料：集采材料的损耗率根据</t>
    </r>
    <r>
      <rPr>
        <b/>
        <sz val="10"/>
        <rFont val="微软雅黑"/>
        <charset val="134"/>
      </rPr>
      <t>《广东省房屋建筑与装饰工程综合定额2018》附录五“建筑与装饰材料损耗率参考表”</t>
    </r>
    <r>
      <rPr>
        <sz val="10"/>
        <rFont val="微软雅黑"/>
        <charset val="134"/>
      </rPr>
      <t>、</t>
    </r>
    <r>
      <rPr>
        <b/>
        <sz val="10"/>
        <rFont val="微软雅黑"/>
        <charset val="134"/>
      </rPr>
      <t>《广东省通用安装工程综合定额2018》附录五“主要材料损耗率参考表”</t>
    </r>
    <r>
      <rPr>
        <sz val="10"/>
        <rFont val="微软雅黑"/>
        <charset val="134"/>
      </rPr>
      <t>，瓷砖排版损耗根据排版图计量。</t>
    </r>
  </si>
  <si>
    <t>涉及战略集采平台询价部分的工作内容，承包人按发包人定板样品同等条件下的报价与战略集采平台提供的价格（含战略集采平台询价材料/设备配合费）进行比对，两者取其低者作为该专业工程材料、设备的价格，战略集采平台询价材料、设备价格按照价格比对低者执行。</t>
  </si>
  <si>
    <t>物价波动引起的价格调整：按合同条款约定执行（其中，合同条款中的Pt为本项目《附表2 主要材料单价表》中第6列“材料价(不含税材料价单价*（1-主材浮动率)）”）。</t>
  </si>
  <si>
    <t>其他未尽事宜，以合同文件为准。</t>
  </si>
  <si>
    <t>土建及水电安装工程施工承包工程</t>
  </si>
  <si>
    <t>工程量清单基准价计量计价规则一</t>
  </si>
  <si>
    <t>计量单位</t>
  </si>
  <si>
    <t>基准价计量计价规则</t>
  </si>
  <si>
    <t>土石方工程</t>
  </si>
  <si>
    <t>挖一般土方</t>
  </si>
  <si>
    <t>m3</t>
  </si>
  <si>
    <t>1.一般土方工程按本项执行：底宽小于等于7米且底长大于3倍底宽为沟槽；底长小于等于3倍底宽且底面积小于等于150平方米为基坑；超出以上范围归为一般土方
2.按开挖前后标高差的天然密实体积计算(除大开挖土方外)，不分方法，相关费用在综合单价中综合考虑
3.场地平整、桩间土、湿土排水、修平和夯实挖土坑底部等不计算，在综合单价中综合考虑                                                                                                                                                       4.综合考虑场地情况，非甲方要求的不管何种因素引起的土方转运均包含在综合单价中
5.其他要求：含淤泥排放证等所有政府报批费用和采用环保车增加费用</t>
  </si>
  <si>
    <t>挖一般石方</t>
  </si>
  <si>
    <t>1.一般石方工程按本项执行：底宽小于等于7米且底长大于3倍底宽为沟槽；底长小于等于3倍底宽且底面积小于等于150平方米为基坑；超出以上范围归为一般石方
2.按开挖前后标高差的天然密实体积计算(除大开挖土方外)，不分方法，相关费用在综合单价中综合考虑
3.场地平整、桩间石、湿土排水、修平和夯实挖土坑底部等不计算，在综合单价中综合考虑
4.综合考虑场地情况，非甲方要求的不管何种因素引起的土方转运均包含在综合单价中
5.其他要求：含淤泥排放证等所有政府报批费用和采用环保车增加费用</t>
  </si>
  <si>
    <t>场内土方回填</t>
  </si>
  <si>
    <t>1.场地内各部位及地库顶板回填按回填面积乘以平均回填厚度；室内房心回填按主墙间净面积乘以回填厚度；基础回填按挖方体积减去地下埋设的基础体积（包括基础垫层及其他构筑物）以体积计算。
2.如需使用小型机械而引起的降效综合考虑</t>
  </si>
  <si>
    <t>外购土方及回填</t>
  </si>
  <si>
    <t>灰土回填</t>
  </si>
  <si>
    <t>土（石）方场内运输</t>
  </si>
  <si>
    <t>1.按天然密实体积计算                                                                                                                                                                                2.适用于甲方土石方平衡要求的引起的场内运输</t>
  </si>
  <si>
    <t>土（石）方外运</t>
  </si>
  <si>
    <t>1.按天然密实体积计算
2.土石方外运及排放需满足政府一切管制要求，相关费用如消纳费等在综合单价中考虑</t>
  </si>
  <si>
    <t>挖淤泥、流砂</t>
  </si>
  <si>
    <t>1.按设计图示位置、界限以体积计算
2.外运及排放需满足政府一切管制要求，相关费用如消纳费等在综合单价中考虑</t>
  </si>
  <si>
    <t>截（凿）桩头</t>
  </si>
  <si>
    <t>1.以立方米计算，按设计桩截面乘以桩头长度以体积计算（超灌长度为设计要求，如超出由总包和桩基单位自行协商处理）；
2.桩头钢筋截断、机械切割桩头、桩头混凝土及砂浆凿除露出钢筋冷弯锚入基础中、清理桩头表面、桩头钢筋整理及调直、桩碴外运等，在综合单价中综合考虑，不另计</t>
  </si>
  <si>
    <t>个</t>
  </si>
  <si>
    <t>1.预制桩套用此项，按个计算，不分规格
2.桩头钢筋截断、机械切割桩头、桩头混凝土及砂浆凿除露出钢筋冷弯锚入基础中，清理桩头表面、桩头钢筋整理及调直、桩碴外运等均在综合单价中综合考虑。</t>
  </si>
  <si>
    <t>砌体工程</t>
  </si>
  <si>
    <t>砖砌体</t>
  </si>
  <si>
    <t>1.内墙、外墙、基础、围墙、台阶、零星、排水沟等所有砌筑工程均按本项执行。
2.按设计图示尺寸以体积计算，综合考虑墙体不同厚度、高度、形状、砌筑方式等
3.扣除门窗、洞口、嵌入墙内的钢筋混凝土柱、梁、圈梁、挑梁、过梁及凹进墙内的壁龛、管槽、暖气槽、消火栓箱所占体积，不扣除梁头、板头、檩头、垫木、木楞头、沿缘木、木砖、门窗走头、砖墙内加固钢筋、木筋、铁件、钢管及单个面积≤0.3m2的孔洞所占的体积，凸出墙面的腰线、挑檐、、窗台线、虎头砖、门窗套的体积亦不增加，凸出墙面的砖垛并入墙体体积内计算
4.配合砌块砌筑的小部分其他砖（如室内隔墙底部或顶部的灰砂砖）或其他材料（如门窗边素砼块），仍然按砌块砌体计算
5.砌体的加固钢筋、拉结钢筋、钢筋片及其在砼中的预埋或植筋均在综合单价综合考虑，不另外计算，也不参与调差
6.无论砂浆厚度及配合比如何设计和变更，综合单价均不作调整
7.门洞口侧壁固定混凝土块、外墙窗侧的铁件均在综合单价综合考虑，不另计算 
8.按设计规定及规范要求需要镶嵌砖砌体部分，在综合单价综合考虑，不另计算</t>
  </si>
  <si>
    <t>砌块砌体</t>
  </si>
  <si>
    <t>三</t>
  </si>
  <si>
    <t>混凝土垫层</t>
  </si>
  <si>
    <t>1.按设计图示尺寸以体积计算，扣除伸入承台基础的桩头所占体积
2.随捣随抹光、原浆收平拉细毛面等表面处理综合考虑，不另计算。
3.泵送费含在混凝土综合单价中（无论采用何种泵送方式价格不做调整）</t>
  </si>
  <si>
    <t>混凝土基础</t>
  </si>
  <si>
    <t>1.综合考虑带形基础、独立基础、满堂基础、桩承台基础、基础梁、电梯坑、集水井等均按本项执行
2.按设计图示尺寸以体积计算扣除伸入承台基础的桩头所占体积
3.泵送费含在混凝土综合单价中（无论采用何种泵送方式价格不做调整）</t>
  </si>
  <si>
    <t>现浇混凝土</t>
  </si>
  <si>
    <t>1.混凝土按设计图示尺寸以体积计算，不扣除钢筋、钢骨柱、钢骨梁钢材的体积，扣除门窗洞口及单个面积&gt;0.3m2的孔洞所占体积，扣除空心楼板的空洞体积，扣除压形钢板的空洞体积
2.泵送费含在混凝土综合单价中（无论采用何种泵送方式价格不做调整）
3.压光、压槽、甩毛等的价格含于综合单价内，不另计算</t>
  </si>
  <si>
    <t>后浇带混凝土</t>
  </si>
  <si>
    <r>
      <rPr>
        <sz val="9"/>
        <color theme="1"/>
        <rFont val="微软雅黑"/>
        <charset val="134"/>
      </rPr>
      <t>1.混凝土按设计图示尺寸以体积计算，不扣除钢筋、钢骨柱、钢骨梁钢材的体积，扣除空心楼板的空洞体积，扣除压形钢板的空洞体积
2.后浇带的收口网、铁拉片及外加剂等含于综合单价内，不另计算</t>
    </r>
    <r>
      <rPr>
        <strike/>
        <sz val="9"/>
        <color indexed="8"/>
        <rFont val="微软雅黑"/>
        <charset val="134"/>
      </rPr>
      <t xml:space="preserve">
</t>
    </r>
    <r>
      <rPr>
        <sz val="9"/>
        <color indexed="8"/>
        <rFont val="微软雅黑"/>
        <charset val="134"/>
      </rPr>
      <t>3.泵送费含在混凝土综合单价中（无论采用何种泵送方式价格不做调整）
4.无论是什么部位，均按本综合单价执行</t>
    </r>
  </si>
  <si>
    <t>四</t>
  </si>
  <si>
    <t>PC构件</t>
  </si>
  <si>
    <t>PC构件制作、安装</t>
  </si>
  <si>
    <t>按设计图示尺寸以体积计算，不扣除单个面积≤300mm×300mm
的孔洞所占体积，扣除空心板空洞体积。</t>
  </si>
  <si>
    <t>PC构件接缝</t>
  </si>
  <si>
    <t>m</t>
  </si>
  <si>
    <t>按需要处理的接缝长度计算。</t>
  </si>
  <si>
    <t>五</t>
  </si>
  <si>
    <t>钢筋制安</t>
  </si>
  <si>
    <t>t</t>
  </si>
  <si>
    <t>1.按设计图示钢筋（网）长度（面积）乘单位理论重量计算，任何因理论重量与运到工地的实际重量有误差的，不予补偿。
2.钢筋长度按钢筋中轴线计算，所有箍筋加密区根数、受力筋的计算方式为“向上取整”，箍筋非加密区根数计算方式为“向上取整-1”，措施钢筋、构造和分布筋的计算方式为“向下取整”。
3.钢筋的连接、接头、电渣压力焊及机械连接的接头按规范计算工程量，费用计入综合单价，不单独列项。
4.钢筋砼构造柱和墙体拉筋的钢筋均按钢筋制安定额子目计算，钢筋的施工方式（预留或植筋）报价时综合考虑，施工中若发生植筋视为中标人施工工艺，植筋费用不另计算。
5.所有搭接(包括图纸中未显示的搭接)和成型时的损耗量考虑到钢筋综合单价内。
6.预留插筋，绑扎钢筋用的铁丝，预制混凝土垫块或专用垫铁，定位筋，植筋及现浇构件中固定位置的支撑钢筋，架立件、双层钢筋、大底板及普通楼板中用的“铁马”、“垫铁”等措施钢筋在综合单价中综合考虑，该部分也不在调差范围之内计算。
7.设计图纸如为Φ6钢筋，无论市场是否能购买到，均按Φ6计算，不按Φ6.5调整
8、单价综合考虑抗震钢筋（带E）增加费</t>
  </si>
  <si>
    <t>六</t>
  </si>
  <si>
    <t>砖胎膜</t>
  </si>
  <si>
    <t>1.工程量按立方米计算
2.砖胎模厚度综合考虑，综合单价均不予调整
3.砖胎模抹灰计入综合单价，不另计算</t>
  </si>
  <si>
    <t>混凝土模板</t>
  </si>
  <si>
    <t>m2</t>
  </si>
  <si>
    <t>1.按模板与混凝土构件的接触面积计算（楼梯按照水平投影面积计算）
2.现浇钢筋混凝土墙、板单孔面积≤ 0.3m2的孔洞不予扣除，洞侧壁模板亦不增加；单孔面积&gt; 0.3m2时应予扣除，洞口侧壁模板予以增加
3.构造柱如与砌体相连的，构造柱宽度应加上马牙槎宽度
4.综合单价中综合考虑任何形状混凝土构件、钢管顶架、构件异形模板、清水模板及天棚不抹灰增加的相应模板费用，不另计算。
5.坡屋面与水平面夹角大于45度时，模板工程量按双面模板计算
6.模板综合单价已经包括模板材料、支撑、固定钢管脚手架、止水螺栓、对拉螺杆、铝膜拉片、脱模剂、模板止水螺栓封堵及防水等相关费用
7.传料口、放线孔等孔洞处理包含在综合单价中，不另计算，也不计算植筋费用
8.
9.无论支撑高度如何，模板工程量均需按类型全部套用此项；当模板支撑高度＞3.6m时，按照模板工程量套用清单价格，再按照超高模板每增加1米费用项计算规则计取模板支撑超高增加费。</t>
  </si>
  <si>
    <t>不拆除模板</t>
  </si>
  <si>
    <t>1.不拆除的模板套用此项；
2.按模板与混凝土构件的接触面积计算
3.现浇钢筋混凝土墙、板单孔面积≤ 0.3m2的孔洞不予扣除，洞侧壁模板亦不增加；单孔面积&gt; 0.3m2时应予扣除，洞口侧壁模板予以增加
4.构造柱如与砌体相连的，构造柱宽度应加上马牙槎宽度
5.综合单价中综合考虑任何形状混凝土构件、钢管顶架、构件异形模板、清水模板及天棚不抹灰增加的相应模板费用，不另计算。（模板支撑超高增加费单独列项计算）
6.坡屋面与水平面夹角大于45度时，模板工程量按双面模板计算</t>
  </si>
  <si>
    <t>模板支撑超高增加费（每增加1m）</t>
  </si>
  <si>
    <t>1.当模板支撑高度大于3.6m时，计取此项。按支撑高度超过3.6m部分的模板与混凝土的接触面积计算（包括墙、柱、梁、板的模板），只计算支撑高度3.6m以上部分的模板面积，支撑高度3.6m及以下部分已包含在普通模板费用中。
2.此项为支撑高度超过3.6m时每增加1m的价格，支模高度超过3.6m时，先按全部工程量套用“混凝土模板”相应子目，再按超过部分工程量乘以超高米数套用此项。超高米数为超高高度，增加不足0.5m（含0.5m）的不计取，增加超过0.5m按1m记取考虑。
3.现浇钢筋混凝土墙、板单孔面积≤ 0.3m2的孔洞不予扣除，洞侧壁模板亦不增加；单孔面积&gt; 0.3m2时应予扣除，洞口侧壁模板予以增加
4.支撑高度按构件下部相邻的楼板的标高至构件底部平均标高计算，若构件下部无楼板，则以下部相邻楼层的楼面标高起算
5.构造柱如与砌体相连的，构造柱宽度应加上马牙槎宽度</t>
  </si>
  <si>
    <t>七</t>
  </si>
  <si>
    <t>屋面工程</t>
  </si>
  <si>
    <t>水泥砂浆找平层、保护层或面层</t>
  </si>
  <si>
    <t>1.按设计图示尺寸以面积计算，其中平屋面按水平投影面积计算，坡屋面按斜面面积计算
2.不扣除房上烟囱、风帽底座、风道等所占的面积及小于0.3m2以内孔洞等所占面积
3.无论砂浆配合比及外加剂如何变更，综合单价均不作调整
4.如有厚度调整，则按零星价格清单中的单价调整厚度价差
5.作业不间隔的分层抹灰（比如15+5mm）视为一次抹灰，在综合单价综合考虑，不分层计算
6.随防水层上返部分的工程量、泛水、金属盖板保护等在综合单价中综合考虑，不另计算  
7.基层抛丸、阴阳角的加固、圆弧处理、打磨处理、清理、刷素水泥浆或甩浆在综合单价中综合考虑，不另计算，泛水施工
8.如有厚度调整，则按零星价格清单中的单价调整厚度价差（因坡度导致的厚度增加综合考虑在报价中）。</t>
  </si>
  <si>
    <t>细石混凝土保护层或面层或找坡层</t>
  </si>
  <si>
    <r>
      <rPr>
        <sz val="9"/>
        <color theme="1"/>
        <rFont val="微软雅黑"/>
        <charset val="134"/>
      </rPr>
      <t>1.按设计图示尺寸以面积计算，其中平屋面按水平投影面积计算，坡屋面按斜面面积计算
2.不扣除房上烟囱、风帽底座、风道等所占的面积及小于0.3m2以内孔洞等所占面积</t>
    </r>
    <r>
      <rPr>
        <strike/>
        <sz val="9"/>
        <color indexed="8"/>
        <rFont val="微软雅黑"/>
        <charset val="134"/>
      </rPr>
      <t xml:space="preserve">
</t>
    </r>
    <r>
      <rPr>
        <sz val="9"/>
        <color indexed="8"/>
        <rFont val="微软雅黑"/>
        <charset val="134"/>
      </rPr>
      <t>3.基层抛丸、阴阳角的加固、圆弧处理、打磨处理、清理、刷素水泥浆或甩浆、泛水施工、排水沟、管道出屋面防水及处理等在综合单价中综合考虑，不另计算
4.分隔缝及填缝剂含在综合单价中，不另计；表面处理方式综合考虑
5.如有厚度调整，则按零星价格清单中的单价调整厚度价差（因坡度导致的厚度增加综合考虑在报价中）。</t>
    </r>
  </si>
  <si>
    <t>隔离层</t>
  </si>
  <si>
    <t>1.按设计图示尺寸以面积计算，其中平屋面按水平投影面积计算，坡屋面按斜面面积计算</t>
  </si>
  <si>
    <t>八</t>
  </si>
  <si>
    <t>保温隔热工程</t>
  </si>
  <si>
    <t>屋面保温隔热层</t>
  </si>
  <si>
    <t>1.按设计图示尺寸以面积计算（斜屋面以屋面斜面积计算）
2.不扣除房上烟囱、风帽底座、风道等所占的面积及小于0.3m2以内孔洞等所占面积
3.如有厚度调整，则按零星价格清单中的单价调整厚度价差（因坡度导致的厚度增加综合考虑在报价中）。</t>
  </si>
  <si>
    <t>墙柱面保温隔热层</t>
  </si>
  <si>
    <t>1.按设计图示尺寸以面积计算
2.扣除门窗洞口以及面积&gt; 0.3m2梁、孔洞所占面积门窗洞口侧壁以及与墙相连的柱，并入保温墙体工程量内
3.综合单价中已含界面剂、螺栓，抗裂砂浆等
4.如有厚度调整，则按零星价格清单中的单价调整厚度价差</t>
  </si>
  <si>
    <t>减震隔音层</t>
  </si>
  <si>
    <t>1.按设计图示尺寸以面积计算
2.扣除面积&gt; 0.3m2上柱、垛、孔洞等所占面，门洞、空圈、暖气包槽、壁龛的开口部分不增加面积</t>
  </si>
  <si>
    <t>九</t>
  </si>
  <si>
    <t>金属工程</t>
  </si>
  <si>
    <t>1</t>
  </si>
  <si>
    <t>预埋铁件</t>
  </si>
  <si>
    <t>1.按设计图示钢材体积乘单位理论质量计算，不扣除0.04m2以内（含0.04m2）的孔眼、切边、切肢的重量，焊条、铆钉、垫块、普通螺栓等不计算工程量，费用包含在综合单价中
2.不规则或多边形钢板，以其外接矩形面积计算。
3.其余计算规则详见GB50500-2013</t>
  </si>
  <si>
    <t>2</t>
  </si>
  <si>
    <t>防火门</t>
  </si>
  <si>
    <t>门窗面积按设计图示洞口尺寸每边减去15mm以面积计算，若有钢副框，则每边再扣减钢副框短边尺寸后计算（如：钢副框材料尺寸为40mm*20mm，即再扣减20mm）</t>
  </si>
  <si>
    <t>3</t>
  </si>
  <si>
    <t>栏杆</t>
  </si>
  <si>
    <t>转角窗、栏杆按设计制作尺寸中心线计算</t>
  </si>
  <si>
    <t>十</t>
  </si>
  <si>
    <t>外墙工程</t>
  </si>
  <si>
    <t>外墙钉挂网</t>
  </si>
  <si>
    <t>1.按设计图示尺寸以面积计算</t>
  </si>
  <si>
    <t>外墙抹灰</t>
  </si>
  <si>
    <t>1.无论什么部位、什么基层材质，均执行同一价格
2.按设计图示尺寸以面积计算，扣除门窗洞口及单个&gt;0.3m2的孔洞面积，门窗洞口和孔洞的侧壁及顶面不增加面积
3.无论砂浆配合比及外加剂如何变更，综合单价均不作调整
4.如因甲方原因造成厚度调整，则按零星价格清单中的单价调整厚度价差
5.作业不间隔的分层抹灰（比如15+5mm）视为一次抹灰，在综合单价中综合考虑，不分层计算
6.滴水线、刷素水泥浆或甩浆和找平含于综合单价内，不再另计
7.外墙由于调整垂直度或模数导致的抹灰厚度增加综合考虑
8.墙面部位由于挂网造成的施工难度增加综合考虑
9.无论何种墙面，基层处理、界面剂等费用在综合单价中考虑，不另计算
10、无论外脚手架采用的是爬架还是钢管脚手架，均不调整综合单价；若脚手架拆除后采用吊篮施工的外墙抹灰，吊篮费不另计</t>
  </si>
  <si>
    <t>外墙刮腻子</t>
  </si>
  <si>
    <t>1.无论什么部位、什么基层材质，均执行同一价格</t>
  </si>
  <si>
    <t>外墙涂料</t>
  </si>
  <si>
    <t>1.按设计图示尺寸以面积计算。
2.无论什么部位、什么基层材质，均执行同一价格</t>
  </si>
  <si>
    <t>十一</t>
  </si>
  <si>
    <t>回填轻质材料</t>
  </si>
  <si>
    <t>1.按设计图示尺寸以回填后的体积计算</t>
  </si>
  <si>
    <t>楼地面水泥砂浆找平层、保护层或找坡层</t>
  </si>
  <si>
    <t>1.按设计图示尺寸以面积计算
2.扣除凸出地面构筑物、设备基础、室内铁道、地沟等所占面积，不扣除间壁墙及≤0.3m2柱、垛、附墙烟囱及孔洞所占面积，门洞、空圈、暖气包槽、壁龛的开口部分不增加面积
3.无论砂浆配合比或外加剂如何变更，综合单价均不作调整
4.如有厚度调整，则按清单中增减厚度清单项的单价调整厚度价差
5.阴阳角的加固和圆弧处理、刷素水泥浆或甩浆，在综合单价综合考虑，不另计算
6.上翻工程量包含在综合单价中，不另计算</t>
  </si>
  <si>
    <t>楼地面细石混凝土保护层或面层或找坡层</t>
  </si>
  <si>
    <t>1.按设计图示尺寸以面积计算
2.按图纸设计的平均厚度综合考虑，如平均厚度超过100mm，则按100mm计算
3.扣除凸出地面构筑物、设备基础、室内地沟等所占面积，不扣除间壁墙及≤0.3m2柱、垛、 附墙烟囱及孔洞所占面积，门洞、空圈、暖气包槽、壁龛的开口部分不增加面积
4.如有钢筋网，另行计算，钢筋网不参与调差
5.坡道如有压槽，计算体积时不扣除压槽的体积，压槽工艺含于综合单价中，不另计算
6.上翻工程量包含在综合单价中，不另计算
7.如有厚度调整，则按清单中增减厚度清单项的单价调整厚度价差</t>
  </si>
  <si>
    <t>楼地面块料面层</t>
  </si>
  <si>
    <t>1.按设计图示尺寸以面积计算
2.扣除凸出地面构筑物、设备基础、室内地沟等所占面积，不扣除间壁墙及≤0.3m2柱、垛、 附墙烟囱及孔洞所占面积门洞、空圈、暖气包槽、壁龛的开口部分不增加面积
3.结合层含于综合单价内，无论结合层厚度及配合比如何设计和变更，综合单价均不作调整
4.与结合层相邻的干硬性水泥砂浆不计入块料面层综合单价，另外计算</t>
  </si>
  <si>
    <t>楼梯水泥砂浆找平层</t>
  </si>
  <si>
    <t>1.按设计图示尺寸以楼梯（包括踏步、休息平台及≤500mm的楼梯井）水平投影面积计算
2.楼梯与楼地面相连时，算至梯口梁内侧边沿无梯口梁者，算至最上一层踏步边沿加 300mm
3.无论砂浆配合比或外加剂如何变更，综合单价均不作调整
4.如有厚度调整，则按零星价格清单中的单价调整厚度价差
5.阴阳角的加固和圆弧处理、刷素水泥浆或甩浆，在综合单价综合考虑，不另计算
6.楼梯立面、侧面三角抹灰、边角收口等均包含在综合单价中</t>
  </si>
  <si>
    <t>楼梯水泥砂浆面层</t>
  </si>
  <si>
    <t>1.按设计图示尺寸以楼梯（包括踏步、休息平台及≤500mm的楼梯井）水平投影面积计算
2.楼梯与楼地面相连时，算至梯口梁内侧边沿无梯口梁者，算至最上一层踏步边沿加 300mm
3.无论砂浆配合比或外加剂如何变更，综合单价均不作调整
4.如有厚度调整，则按零星价格清单中的单价调整厚度价差
5.挡水条和踏面防滑槽，在综合单价综合考虑，不另计算
6.楼梯立面、侧面三角抹灰、边角收口等均包含在综合单价中</t>
  </si>
  <si>
    <t>楼地面地坪漆</t>
  </si>
  <si>
    <t>1.按设计图示尺寸以面积计算
2.扣除凸出地面构筑物、设备基础等以及面积&gt;0.3m2孔洞、柱、垛等所占面积，柱、垛等所占面积，门洞、空圈、暖气包槽、壁龛的开口部分不增加面积</t>
  </si>
  <si>
    <t>防静电楼面</t>
  </si>
  <si>
    <t>楼地面沥青混凝土</t>
  </si>
  <si>
    <t>1.按设计图示尺寸以面积计算
2.无论砼强度如何变更，综合单价均不作调整
3.如有厚度调整，则按零星价格清单中的单价调整厚度价差</t>
  </si>
  <si>
    <t>地下室坡道细石混凝土面层</t>
  </si>
  <si>
    <t>十二</t>
  </si>
  <si>
    <t>内墙工程</t>
  </si>
  <si>
    <t>内墙钉挂网</t>
  </si>
  <si>
    <t>墙柱面（薄）抹灰</t>
  </si>
  <si>
    <t>1.无论什么部位、什么基层材质，均执行同一价格
2.按设计图示尺寸以面积计算扣除门窗洞口及单个&gt;0.3m2的孔洞面积，不扣除踢脚线、挂镜线和墙与构件交接处的面积，门窗洞口和孔洞的侧壁及顶面不增加面积，附墙柱、梁、垛、烟囱侧壁并入相应的墙面面积内
3.无论砂浆配合比及外加剂如何变更，综合单价均不作调整
4.如有厚度调整，则按零星价格清单中的单价调整厚度价差
5.作业不间隔的分层抹灰（比如15+5mm）视为一次抹灰，在综合单价综合考虑，不分层计算
6.天棚为吊顶的，高度按吊顶底部计算
7.水泥砂浆踢脚线（如有），并入此项面积计算，执行同一综合单价
8.外墙内保温的室内墙体保温处不做抹灰，抹灰工程量计算应按内抹灰面积扣除实际内保温面积
9.阴阳角的加固和圆弧处理、刷素水泥浆或甩浆、界面剂、基层处理、堵墙眼、压光或搓毛在综合单价综合考虑，不另计算</t>
  </si>
  <si>
    <t>内墙刮腻子</t>
  </si>
  <si>
    <t>1.按设计图示尺寸以面积计算
2.无论基层是何类型，均执行同一单价
3.天棚为吊顶的，高度按吊顶底部计算</t>
  </si>
  <si>
    <t>内墙涂料</t>
  </si>
  <si>
    <t>1.按设计图示尺寸以面积计算
2.无论基层类型和喷刷涂料部位如何，综合单价均不作调整
3.天棚为吊顶的，高度按吊顶底部计算</t>
  </si>
  <si>
    <t>墙面刷大白浆</t>
  </si>
  <si>
    <t>墙面块料面层</t>
  </si>
  <si>
    <t>1.按设计图示尺寸以面积计算；
2.扣除凸出地面构筑物、设备基础、室内地沟等所占面积，不扣除间壁墙及≤0.3m2柱、垛、 附墙烟囱及孔洞所占面积门洞、空圈、暖气包槽、壁龛的开口部分不增加面积
3.结合层含于综合单价内，无论结合层厚度及配合比如何设计和变更，综合单价均不作调整</t>
  </si>
  <si>
    <t>踢脚线</t>
  </si>
  <si>
    <t>1.均按平方米计算</t>
  </si>
  <si>
    <t>8</t>
  </si>
  <si>
    <t>界面剂</t>
  </si>
  <si>
    <t>1.无论什么部位、什么基层材质，均执行同一价格
2.此部分适用于仅做界面剂部分墙体</t>
  </si>
  <si>
    <t>十三</t>
  </si>
  <si>
    <t>天棚工程</t>
  </si>
  <si>
    <t>天棚刮腻子</t>
  </si>
  <si>
    <t>1.按设计图示尺寸以面积计算
2.无论基层是何类型，均执行同一单价</t>
  </si>
  <si>
    <t>天棚涂料</t>
  </si>
  <si>
    <t>1.按设计图示尺寸以面积计算
2.无论基层类型如何，综合单价均不作调整</t>
  </si>
  <si>
    <t>十四</t>
  </si>
  <si>
    <t>其他工程</t>
  </si>
  <si>
    <t>变形缝</t>
  </si>
  <si>
    <t>1.按设计图示尺寸以长度计算</t>
  </si>
  <si>
    <t>成品烟道</t>
  </si>
  <si>
    <t>1.按设计图示以中心线长度计算
2.综合单价包括止回阀、防火阀、灌缝、钢筋、收口砂浆、防水护角等材料及施工费</t>
  </si>
  <si>
    <t>成品盖板</t>
  </si>
  <si>
    <t>楼梯栏杆</t>
  </si>
  <si>
    <t>1.按设计图示以扶手中心线长度（包括弯头长度)计算
2.安装用的预埋铁件、扶手等，在综合单价综合考虑，不另计算</t>
  </si>
  <si>
    <t>止水带</t>
  </si>
  <si>
    <t>散水</t>
  </si>
  <si>
    <t>底板疏水层</t>
  </si>
  <si>
    <t>1.按设计图示尺寸以平方计算</t>
  </si>
  <si>
    <t>十五</t>
  </si>
  <si>
    <t>安装工程</t>
  </si>
  <si>
    <t>电气工程</t>
  </si>
  <si>
    <t>配电箱、接线箱、控制箱</t>
  </si>
  <si>
    <t>台</t>
  </si>
  <si>
    <t>1.按设计图示数量计算
2.明装箱工作内容包含底盒制作安装
3.电箱嵌入式安装包含预留洞口及修复
4.暗装包含木套箱制作、安装
5.焊、压接线端子、基础型钢制作、安装、补刷油漆、接地综合考虑
6.25mm2以下电缆头、接线端子综合考虑在电箱综合单价内,不得单独记取费用</t>
  </si>
  <si>
    <t>电力电缆</t>
  </si>
  <si>
    <t>1.具体数量按图纸及当地最新定额工程量计算规则计算数量
2.电缆敷设不分部位、不分水平或竖直方向，均执行同一单价
3.中间接头的供货和安装含于综合单价中，不另计
4.电缆中间头的费用综合含在电缆敷设费用中
5.各类电缆（包括矿物绝缘电缆）的支架综合含在电缆敷设费用中</t>
  </si>
  <si>
    <t>控制电缆</t>
  </si>
  <si>
    <t>1.具体数量按图纸及当地最新定额工程量计算规则计算数量
2.电缆敷设不分部位、不分水平或竖直方向，均执行同一单价
3.各类电缆（包括矿物绝缘电缆）的支架、封堵综合含在电缆敷设费用中</t>
  </si>
  <si>
    <t>终端电缆头</t>
  </si>
  <si>
    <r>
      <rPr>
        <sz val="10"/>
        <color theme="1"/>
        <rFont val="微软雅黑"/>
        <charset val="134"/>
      </rPr>
      <t>1.按设计图示上</t>
    </r>
    <r>
      <rPr>
        <b/>
        <sz val="10"/>
        <color indexed="8"/>
        <rFont val="微软雅黑"/>
        <charset val="134"/>
      </rPr>
      <t>25</t>
    </r>
    <r>
      <rPr>
        <sz val="10"/>
        <color indexed="8"/>
        <rFont val="微软雅黑"/>
        <charset val="134"/>
      </rPr>
      <t>mm2以上电缆头数量计算，其他终端及中间接头含在电缆的敷设综合单价内
2.综合考虑电缆头敷设方式、接头方式</t>
    </r>
  </si>
  <si>
    <t>配线</t>
  </si>
  <si>
    <t>1.按设计图示尺寸以单线长度计算，另加预留长度</t>
  </si>
  <si>
    <t>配管</t>
  </si>
  <si>
    <r>
      <rPr>
        <sz val="10"/>
        <color theme="1"/>
        <rFont val="微软雅黑"/>
        <charset val="134"/>
      </rPr>
      <t>1.按设计图示尺寸以长度计算，不考虑结构板及墙体内的垂直深度，该部分含在综合单价中，不再另行计算
2.所有过路接线盒</t>
    </r>
    <r>
      <rPr>
        <b/>
        <sz val="10"/>
        <color indexed="8"/>
        <rFont val="微软雅黑"/>
        <charset val="134"/>
      </rPr>
      <t>（含开关插座底盒及其余接线底盒）</t>
    </r>
    <r>
      <rPr>
        <sz val="10"/>
        <color indexed="8"/>
        <rFont val="微软雅黑"/>
        <charset val="134"/>
      </rPr>
      <t>、穿铁丝、管件及辅材均含于辅材单价中，不另计算
3.含开槽及修补、</t>
    </r>
    <r>
      <rPr>
        <b/>
        <sz val="10"/>
        <color indexed="8"/>
        <rFont val="微软雅黑"/>
        <charset val="134"/>
      </rPr>
      <t>压槽及修补</t>
    </r>
    <r>
      <rPr>
        <sz val="10"/>
        <color indexed="8"/>
        <rFont val="微软雅黑"/>
        <charset val="134"/>
      </rPr>
      <t>、挂网、各类支架制作安装费用</t>
    </r>
  </si>
  <si>
    <t>线槽</t>
  </si>
  <si>
    <t>1.按设计图示尺寸以长度计算
2.所有管件、型钢支架及辅材均含于综合单价中，不另计算
3.非管井区域的防火堵料及防火板的费用含于综合单价中</t>
  </si>
  <si>
    <t>桥架</t>
  </si>
  <si>
    <t>1.按设计图示尺寸以长度计算
2.所有管件、型钢支架及辅材均含于综合单价中，不另计算
3.非管井区域的防火堵料及防火板、桥架支架制安、金属结构刷油的费用含于综合单价中</t>
  </si>
  <si>
    <t>低压封闭式插接母线槽</t>
  </si>
  <si>
    <t>1.按设计图示尺寸以长度计算
2.包含母线槽三通等管件、插接箱开口、馈电插口、垂直支架(水平支架)、始端箱、终端箱、调试、刷防火涂料、吊架制作安装及油漆、接地、穿墙板开洞修复、套管内封堵、接地等费用包含在综合单价中，不另计算</t>
  </si>
  <si>
    <t>灯具</t>
  </si>
  <si>
    <t>套</t>
  </si>
  <si>
    <t>1.按设计图示数量计算
2.接线盒等费用包含在综合单价中，不另计
3.除花灯、水晶灯、台灯、落地灯等以外的各种灯具</t>
  </si>
  <si>
    <t>插座</t>
  </si>
  <si>
    <t>1.按设计图示数量计算
2.综合单价含清孔、插座、塑料管接口卡、明装塑料底盒、成平保护盖等，不含配线</t>
  </si>
  <si>
    <t>照明开关</t>
  </si>
  <si>
    <t>1.按设计图示数量计算</t>
  </si>
  <si>
    <t>排气扇</t>
  </si>
  <si>
    <t>套管</t>
  </si>
  <si>
    <t>1.按设计图示数量计算
2.包括套管安装后填料，填料材质综合考虑</t>
  </si>
  <si>
    <t>防雷</t>
  </si>
  <si>
    <t>1.按建筑面积以平方米计算
2.防雷施工图的所有内容，包括桩承台接地、基础接地网、引下线、均压环、钢铝窗和栏杆接地点位预留、避雷网、等电位连接、高低压房、强弱电井、桥架接地扁钢、电梯机房等接地、接地调试、防雷报建、检测、审图、验收等第三方相关工作等费用包含在综合单价中，不另计</t>
  </si>
  <si>
    <t>给排水工程</t>
  </si>
  <si>
    <t>复合管</t>
  </si>
  <si>
    <t>1.按设计图示管道中心线以长度计算；
2.所有管道的管件（含三通等连通件、法兰卡箍等连接件、金属塑料过渡管件、存水弯等）、油漆等均计入辅材价
3.各类支架制作及安装、除锈及油漆、水试验、水消毒冲洗、警示带形式、管道压槽等费用包含在综合单价中，不另计</t>
  </si>
  <si>
    <t>塑料管</t>
  </si>
  <si>
    <t>铸铁管</t>
  </si>
  <si>
    <t>镀锌钢管</t>
  </si>
  <si>
    <t>1.按设计图示管道中心线以长度计算
2.所有管道的管件（含三通等连通件、法兰卡箍等连接件、金属塑料过渡管件、存水弯等）、油漆等均计入辅材价
3.各类支架制作及安装、除锈及油漆、水试验、水消毒冲洗、警示带形式、管道压槽等费用包含在综合单价中，不另计</t>
  </si>
  <si>
    <t>不锈钢管</t>
  </si>
  <si>
    <t>潜水泵</t>
  </si>
  <si>
    <t>1.按设计图示数量计算
2.控制箱设备、防水电缆、设备基础、减震器与其余附件、设备安装前的检验、安装后的运转调试等费用包含在综合单价中，不另计</t>
  </si>
  <si>
    <t>离心式泵</t>
  </si>
  <si>
    <t>1.按设计图示数量计算
2.减震器与其余附件、设备安装前的检验、安装后的运转调试等费用包含在综合单价中，不另计</t>
  </si>
  <si>
    <t>变频调速泵组</t>
  </si>
  <si>
    <t>1.按设计图示数量计算
2.含主泵、辅泵、气压罐、控制柜、槽钢基础制安、刷油、水泵进出口的阀门、水泵之间连通的相关管道、管件、等其它附件费用包含在综合单价中，不另计</t>
  </si>
  <si>
    <t>紫外线消毒仪</t>
  </si>
  <si>
    <t>1.按设计图示数量计算
2.含槽钢基础制安、刷油、管件、等其它附件费用包含在综合单价中，不另计</t>
  </si>
  <si>
    <t>多介质过滤器</t>
  </si>
  <si>
    <t>截污挂篮装置</t>
  </si>
  <si>
    <t>雨水弃流过滤装置</t>
  </si>
  <si>
    <t>混凝、消毒加药装置</t>
  </si>
  <si>
    <t>雨水回用变频给水设备</t>
  </si>
  <si>
    <t>水箱</t>
  </si>
  <si>
    <t>1.按设计图示数量计算
2.包括但不限于下列内容:自带自洁装置且含拉筋、槽钢底座、液位计、爬梯、进出水口、溢流口、排空口、连通口、人孔、排气孔、贴池底安装旋流防止器，含厂家深化等费用包含在综合单价中，不另计</t>
  </si>
  <si>
    <t>螺纹阀门</t>
  </si>
  <si>
    <t>法兰阀门</t>
  </si>
  <si>
    <t>1.按设计图示数量计算
2.含两侧法兰</t>
  </si>
  <si>
    <t>水表</t>
  </si>
  <si>
    <t>分水器</t>
  </si>
  <si>
    <t>压力仪表</t>
  </si>
  <si>
    <t>管式混合器</t>
  </si>
  <si>
    <t>软接头(软管)</t>
  </si>
  <si>
    <t>除污器(过滤器)</t>
  </si>
  <si>
    <t>给、排水附(配)件</t>
  </si>
  <si>
    <t>1.按设计图示数量计算
2.给、排水附(配)件包括：水龙头、地漏、雨水斗、扫除口、水位计（液位计）等</t>
  </si>
  <si>
    <t>预制钢筋混凝土井</t>
  </si>
  <si>
    <t>座</t>
  </si>
  <si>
    <t>设备基础</t>
  </si>
  <si>
    <t>柴油发电机工程</t>
  </si>
  <si>
    <t>柴油发电机组</t>
  </si>
  <si>
    <t>1.按设计图示数量计算
2.自动控制箱、蓄电池（2组，一用一备带转换开关）、充电器（充电器应含电池电压监视、低压报警功能；自控箱带有远程监控接口）、支吊架费用、波纹管、消声器、排气弯管、排气管、随机工具、及联接件、减震胶垫、发电机连接进出线段母线槽、支架等费用包含在综合单价中，不另计</t>
  </si>
  <si>
    <t>201不锈钢管</t>
  </si>
  <si>
    <t>1.按设计图示数量计算
2.铝板、机房内风管均在“柴油发电机组机房环保”项等费用包含在综合单价中，不另计</t>
  </si>
  <si>
    <t>柴油发电机组机房环保（含第三方环保检测）</t>
  </si>
  <si>
    <t>1.按设计图示数量计算
2.发电机房内消音设施、排烟、降噪、通风及净化系统、消防、照明(含防爆灯)、原防火门改造为防火隔音门（如有）等设施二次设计、施工等费用包含在综合单价中，不另计</t>
  </si>
  <si>
    <t>土石方工程编制说明</t>
  </si>
  <si>
    <t>一、总论</t>
  </si>
  <si>
    <t>1、工程范围：白云区槎头车辆段（一期）地块项目施工图设计及施工总承包项目土石方施工。</t>
  </si>
  <si>
    <t>2、本工程施工范围内综合单价包干，结算时综合单价不作调整。</t>
  </si>
  <si>
    <t>二、计量计价规则</t>
  </si>
  <si>
    <t>1、挖方计量规则：（1）基坑大开挖挖方结算工程量按天然密实度体积计算；（2）按基坑支护图作为计算依据，按实结算；（3）挖方运土如果出现区分外运和场内屯土情况，结算工程量的区分以甲方签证确认为准；（4）多层地下室若投影面积（围合面积）不等的，应分层计算。</t>
  </si>
  <si>
    <t>2、回填土计量规则：（1）地下室侧墙回填土：按基坑支护图作为计算依据，回填高度为地下室底板下垫层底面标高至甲方要求的标高。（2）顶板回填量：地下室顶板建筑外围合围面积*（甲方指令标高或设计要求标高-地下室顶板建筑构造完成面）（需预留绿化土层）（3）回填土可能区分外购土回填、场内可利用土方回填及项目间运土，结算工程量的区分以甲方审定施工方案为准。（4）弃土外运土石方的工程量（含大开挖外运）按总开挖工程量减去总回填工程量进行计算。</t>
  </si>
  <si>
    <t>3、场内土方平衡计量规则：(1)应根据土方平衡方案(招标技术方案），确定场内取土、填土的范围。</t>
  </si>
  <si>
    <t>4、计价规则：综合单价为不含税综合包干单价，其中综合单价包含以下内容：</t>
  </si>
  <si>
    <t>（1）以上综合单价含人工费、材料费、机械费、水电费、管理费、措施项目费、其它项目费、规费、利润等各项费用（含不可竞争费用）,机械挖土及人工挖土综合考虑在土方综合单价中，不单独列项。并综合考虑风险因素等与该项目所发生相关费用在内。</t>
  </si>
  <si>
    <t>（2）相应的运输、二次转运、安全文明施工、土方外运报建、渣土排放证等所需的政府费用、施工技术措施（施工过程中的降排水费、采用垫钢板措施或铺设石粉、砖渣、碎石等）、临时设施、成品保护、场地内外清洁、符合政府相关环保规定施工及运输过程中扬尘防治措施、绿网覆盖、红线外土方堆场、夜间施工、雨季施工等措施费用；</t>
  </si>
  <si>
    <t>5、投标方在投标综合单价充分考虑人工材料市场价格变动因素，所有人工材料价格结算时均不予调差,且土方开挖阶段时可能未取得施工许可证，此部分无证开挖期间的相关政府部门检查、处罚等均由投标单位自行负责，并在投标报价中综合考虑。</t>
  </si>
  <si>
    <t>6、投标方在投标及签订本合同前已清楚并考虑工地周围环境、交通道路、现场地质资料、周围地下管网、现场条件、招标文件、承包范围、质量标准、工期、施工图纸、施工组织设计，并已考虑当地车改政策、检验检测、施工技术措施、安全文明施工措施、保修期内因施工质量问题引起的维修等因素，并在综合报价中充分考虑，不另外计算。</t>
  </si>
  <si>
    <t>7、投标单位需认真检查投标清单中的公式关系，投标函与投标清单存在总价不符的情况，以投标函为准。</t>
  </si>
  <si>
    <t>8、对于工程量清单中名称、内容、形式相同请统一单价，若在回标时有差异甲方均按同类价格最低的给予调整。</t>
  </si>
  <si>
    <t>9、若发生工程量清单外零星工程，按零星限价表格中签证单价予以计取。此部分为限价，投标单位不得修改，修改招标方有权视为废标。</t>
  </si>
  <si>
    <t>三、其他注意事项</t>
  </si>
  <si>
    <t>1、开挖前原地面标高以监理、甲方、总包单位三方签字盖章确认的方格网图作为结算依据。如果招标方案有土方平衡要求，以成本最优原则由甲方确定以平衡后或平衡前确定原土标高。</t>
  </si>
  <si>
    <t>2、开挖完成后场地移交标高等资料需要监理、甲方、总包单位、接收单位四方签字盖章确认的可作为结算依据，否则以甲方所提供的最低成本资料作为结算依据。</t>
  </si>
  <si>
    <t>3、乙方应保证竣工时基坑底面基本平整，在必要时辅以人工挖凿，任何超挖部分应以经批准的任何材料回填压实，结算时不予计量。因超挖、少挖部分涉及费用由总包单位自行承担并且进行整改。</t>
  </si>
  <si>
    <t>4、土方回填必须进行分层压实，如因总包单位回填过程分层压实工序不到位产生沉降而导致工程质量问题，产生的维修费用直接由总包单位承担。如果出现超填影响下一工序施工，总包单位必须自行承担并且进行整改。</t>
  </si>
  <si>
    <t>5、如果该工程存在囤土空间，总包单位在未经过监理、甲方同意情况下自行将过量的土方外运，导致日后需要外购土方，由承包人综合考虑。</t>
  </si>
  <si>
    <t>6、如设计规划、施工、地形原因，需要进行红线内土方场内平衡或山体挖土外运等情况，招标时必须提供招标技术方案（土方平衡方案或挖土专项方案），土方平衡完成后标高需要要经过甲方、监理、总承包单位验收，如果发生不符合验收方要求情况应该落实配合整改。</t>
  </si>
  <si>
    <t>7、所有自然地面方格网标高图统一采用10m×10m测量间距，标高值优先采用相对标高数值。如果采用绝对标高表示时请注明±0.00 绝对标高值。提供原地面标高，必须能如实反映现场地形地貌和建筑物位置，并有相对应的坐标点。</t>
  </si>
  <si>
    <t>8、如果总包单位整改不到位由甲方可另行委任第三方进行整改，产生的相关费用由总包单位承担并且还须额外承担该笔费用15%的管理费。</t>
  </si>
  <si>
    <t>9、投标方在投标前需了解现场实际情况及基坑支护方式，并在投标报价中综合考虑各因素，由于现场施工工序引起的施工费用增加等情况均不能做为索赔的依据。</t>
  </si>
  <si>
    <t>10、场外土方堆场产生的费用已包含在综合单价中，因堆场的不可预见因素（如政府、村委要求）造成土方的二次转运、覆盖、绿化等增加的费用由总包单位自行承担，甲方不再另行补偿。</t>
  </si>
  <si>
    <t>11、挖运土方综合单价已包括施工便道铺填砖渣费用及场地平整、设置洗车槽、场地积水排干、设置合理必要的排水沟渠、集水井等其他措施费用，甲方不再另行补偿。</t>
  </si>
  <si>
    <t>12、本工程土方回填包含地下室板顶板、侧壁回填以及架空层回填，回填土壤需满足甲方回填要求的土方回运或土方外购以及分层压实，并按甲方要求回填到相应标高。</t>
  </si>
  <si>
    <t>13、投标单位如在晚上开挖照明需自行考虑，所产生费用由总包单位在报价中综合考虑，甲方不再另行补偿。</t>
  </si>
  <si>
    <t>15、土方开挖过程中遇到任何孔洞或空洞，不论其体积大小，亦不论其位于基坑支护的坡面还是基坑底面；甲方均不会给予任何经济上或工期上的补偿，均按综合单价予以结算。</t>
  </si>
  <si>
    <t>16、施工前地面标高由乙方、甲方、监理共同现场测量核定，并签字确认作为办理结算的依据。</t>
  </si>
  <si>
    <t>17、中标人在施工过程中采取相应的措施确保周边建筑物、道路、临时设施等的安全，若由此产生的纠纷由中标人自行承担。</t>
  </si>
  <si>
    <t>18、外运土方已经综合考虑运距及建筑垃圾处置费。</t>
  </si>
  <si>
    <t>19、投标人综合单价报价中已包括但不限于以下（1）至（9）措施(如有)费用：</t>
  </si>
  <si>
    <t>（1）接受场地，包括地面现有可见的任何固定的、临时的废弃设施及物料。</t>
  </si>
  <si>
    <t>（2）挖土方、挖石方、填土、均不分深浅、土质、石方坚硬程度、方法、不加系数，所有挖土及余土外运之数量均为开挖天然密实度之数量，回填之数量为固结后之数量，不论开挖后之体积膨胀为多少，单价须考虑此规则。</t>
  </si>
  <si>
    <t>（3）施工水电费用已在综合单价中包含，施工期间施工单位负责现场临水、临电设施维护，水电接驳点需现场踏勘，接驳费用施工单位自行承担，施工水、电费用由施工单位自行缴纳，自行管理，土石方工程施工的所有措施费（包括地下水的抽取）已包含在土石方综合单价中，不另外计取。</t>
  </si>
  <si>
    <t>（4）现场施工便道、施工垫板铺设、支拆挡土板、土方开挖、堆放及外运对环境的影响处理费用（包括且不限于绿网覆盖、洒水降尘、车辆清洗、道路清扫等费用和相关协调费用等已在综合单价中包含，施工期间施工单位负责施工便道及出入口、废水沉淀池、回填砖渣道路等措施项目，不额外补偿，也不因雨季台风不利因素等风险有所调整；</t>
  </si>
  <si>
    <t>（5）处理好余泥排放问题，按甲方要求建造洗车槽、采取机器降噪措施，并应付各种罚款、停工、投诉、诉讼、索偿之风险，结算时不予调整。</t>
  </si>
  <si>
    <t>（6）取得本工程施工许可(包括报批)所需交纳的费用，包括获取夜间施工许可。同时综合考虑部分组团开挖时未能取得施工许可的相关村、政府监管部门沟通与处罚费用，均已于综合单价中考虑。</t>
  </si>
  <si>
    <t>（7）购买本工程施工人员的人身保险及设备保险，按照及遵守政府部门的安全规章，为施工现场及工作人员提供适当的安全预防措施，包括安全帽、安全带、安全梯、自然地面至基坑底之阶梯等，还包括逆做法实施中所有的照明、通风、排风、爆破安全措施等费用（视实际情况而定）。</t>
  </si>
  <si>
    <t>（8）临时设施费（施工单位自行解决,不单独开项，费用均已于已有综合单价中考虑）。</t>
  </si>
  <si>
    <t>（9）作为临时施工便道使用的砖渣等回填料，使用完成后再外运费用由施工单位承担。</t>
  </si>
  <si>
    <t>20、各投标单位必须按招标单位提供的工程量清单格式,如投标单位认为项目有遗漏，可在《增补清单》中进行增减，补充的子目一定要注明具体的部位及具体的做法，我方提供招标清单表格不允许进行更改、删除，否则招标方有权按废标处理。</t>
  </si>
  <si>
    <t>21、投标单位综合报价中已经综合考虑过年等节假日对施工的影响，后期不予调整。</t>
  </si>
  <si>
    <t>基坑支护、桩基工程
编制说明</t>
  </si>
  <si>
    <t>1、工程范围：白云区槎头车辆段（一期）地块项目施工图设计及施工总承包项目基坑支护及桩基础施工。</t>
  </si>
  <si>
    <t>2、本工程施工范围内综合单价包干，结算时综合单价不作调整，工程量按实结算。</t>
  </si>
  <si>
    <t>工程量计算规则：除本清单说明的计量规则外，工程量按《建设工程工程量清单计价规范》（2018版）中所描述的工程量计算规则计算。</t>
  </si>
  <si>
    <t>（一）预应力混凝土管桩</t>
  </si>
  <si>
    <t>1、工程量计算规则：桩计价长度=设计桩顶高程—实际桩底标高。综合单价中已经综合考虑可桩基施工时穿过不同土层及岩层所产生的费用。</t>
  </si>
  <si>
    <t>2、计价规则：</t>
  </si>
  <si>
    <t>1）、综合单价包括但不限于：应已考虑了按招标文件和合同条款及施工组织设计中的工程承包范围、质量标准、工期等要求、人工费、材料费、材料检测费、机械费、自备发电机组发电相关费用、运输费、管理费、损耗费、施工水电费、利润。包括各种原因引起的断桩、偏桩、烂桩处理费用。预制管桩综合单价还包括校正、压桩、接桩、配合桩基检测场地回填及桩帽制作、桩基检测支撑板制作（如有）、桩头封堵、断桩或偏位处理、边桩施工、短桩施工、边桩器进退场及费用、因土质挤密发生的引孔费、边桩短桩施工降效等引起的费用。</t>
  </si>
  <si>
    <t>2）打桩过程中遇孤石等情况必须进行开挖或引孔费、材料二次搬运、施工期间排水费、施工配合费、建筑垃圾外运、风险（包含配合甲方运营计划、开放、春节等赶工措施费、地下障碍物拆除、破碎等费用）包括在管桩的综合单价内，投标报价需综合考虑上述风险费用，结算时不单价不予调整。</t>
  </si>
  <si>
    <t>3）、招标人提供的场地标高图、地质勘察资料及招标图纸仅供参考，招标人对其准确性不负责任，投标人需自行测量及判断，并充分考虑地质情况及各种风险对单价或总价的影响，无论实际岩层构造如何，综合单价结算时均不再调整。</t>
  </si>
  <si>
    <t>3、投标单位需认真检查投标清单中的公式关系，投标函与投标清单存在总价不符的情况，以投标函为准。</t>
  </si>
  <si>
    <t>4、对于工程量清单中名称、内容、形式相同请统一单价，若在回标时有差异甲方均按同类价格最低的给予调整。</t>
  </si>
  <si>
    <t>5、若发生工程量清单外零星工程，按零星限价表格中签证单价予以计取。此部分为限价，投标单位不得修改，否则招标方有权视为废标。</t>
  </si>
  <si>
    <t>（二）灌注桩</t>
  </si>
  <si>
    <t>1、工程量计算规则：实桩有效桩长=设计桩顶标高-实际桩底标高；空桩桩长=自然地面标高-设计桩顶标高。</t>
  </si>
  <si>
    <t>1）、 综合单价包括但不限于：人工费、材料费、机械费、泥浆外运(包括泥浆沉淀后的碎石渣土)、管理费、利润及损耗、风险（包含配合甲方运营计划、开放、春节等赶工措施费、地下障碍物拆除、破碎等费用）等一切相关费用。请投标单位在各项施工的综合单价中考虑完成此项工程所需全部工序。</t>
  </si>
  <si>
    <t>2）、招标人提供的场地标高图、地质勘察资料及招标图纸仅供参考，招标人对其准确性不负责任，投标人需自行测量及判断，并充分考虑地质情况及各种风险对单价或总价的影响，无论实际岩层构造如何，综合单价结算时均不再调整。</t>
  </si>
  <si>
    <t>3）、现场土质、桩基充盈系数投标单位自行考虑、雨季台风不利因素等风险在综合单价中考虑，今后不再给予调整。</t>
  </si>
  <si>
    <t>4)、灌注桩综合单价已包括超出设计桩顶标高部分的超灌费用（含超灌所引起的成孔费用）。</t>
  </si>
  <si>
    <t>5)、灌注桩综合单价已包括溶洞处理的一切费用，涵盖：溶洞探测、预处理（注浆、回填等）；施工中因溶洞导致的漏浆、塌孔、偏孔等处理；混凝土超灌（充盈系数已考虑溶洞影响）。</t>
  </si>
  <si>
    <t>5、若发生工程量清单外零星工程，按零星限价表格中签证单价予以计取。此部分为限价，投标单位不得修改，修改视为废标。</t>
  </si>
  <si>
    <t>（三）搅拌桩及支护桩</t>
  </si>
  <si>
    <t>1、支护桩（墙）综合单价已包括工程所在地政府规定的废渣排放的相关费用（包括但不限于外运增加费、余泥排放费、建筑垃圾弃置费等）</t>
  </si>
  <si>
    <t>2、水泥搅拌桩综合单价已包括搅拌桩重复喷浆（粉）和搅拌费用。</t>
  </si>
  <si>
    <t>3、全断面套打的双轴、三轴搅拌桩已综合考虑套打孔的费用调整。</t>
  </si>
  <si>
    <t>4、支护灌注桩、地下连续墙综合单价包括：
(1)超出设计桩（墙）顶标高部分的超灌费用（含超灌所引起的成孔费用）。(2)泥浆池（沟）砌筑及拆除。</t>
  </si>
  <si>
    <t>（四）措施费所包含内容</t>
  </si>
  <si>
    <t>安全文明施工费用：1）按照及遵守政府部门的安全规章，为施工现场及工作人员提供适当的安全预防措施，包括安装帽、安全带、安全梯、自然地面至基坑底之阶梯等;2)施工过程中作好安全标志，按甲方要求油漆，悬挂安全警示标志，并于竣工后移交甲方;3）处理好余泥排放问题（含办理余泥排放证等相关手续），采取机器降噪措施，并应付各种罚款、停工、投诉、诉讼、索赔之风险；4）购买本工程施工人员的人身保险及设备保险；5)设置洗车槽及废水沉淀池(工地出入口位置必须设置洗车槽)，提供洗车用喷管，接通排水管道并取得市政管理部门许可排入市政管网。洗车槽及沉淀池须保持完好，于竣工后移交甲方。</t>
  </si>
  <si>
    <t>现场场地平整及场地内桩基进场及施工道路铺填费用：桩机进场所需砖渣回填及硬化，接受场地，包括场地平整及地面现有之任何固定的、临时的废弃设施及物料，以及地下之人工或天然障碍物。因场地内、外及地质、雨季施工造成原因无法满足机械设备行走，中标单位必须无条件对场地进行加固以满足施工要求，费用由中标方承担；含外购回填砖渣费用及完工后的砖渣挖除、外运、清理（投标人报价时综合考虑场地内及外购砖渣回填因素）。</t>
  </si>
  <si>
    <t>冬雨季、严寒/热及夜间下施工费用：包含雨季施工费、冬季施工费、夜间施工费及夏季施工高温补贴等费用。</t>
  </si>
  <si>
    <t xml:space="preserve"> 大型机械的进出场费用：根据现场实际需要，增加或减少施工机械设备数量，招标人不另外补偿费用，施工单位必须严格按招标人要求予以相应配合。</t>
  </si>
  <si>
    <t>临时设施费：将现场内外出入道路作硬化处理，并作日常维护，及时修补损坏路面及红线内外办公/生活区等相关临设费用。</t>
  </si>
  <si>
    <t>临时施工用水、用电：1）视察工地现有供水、供电容量，按施工需要设置备用水、电源（市电负荷不够时采用发电措施），供应并接驳临时水、电之管线，于竣工后拆除，清理现场，修复受影响部位并承担水电费用；2）施工期间施工单位自行负责现场临水、临电设施的建设及维护。施工水、电费用由施工单位自行缴纳。</t>
  </si>
  <si>
    <t>取得本工程施工许可、及其所需交纳的各种相关费用，包括获取夜间施工许可。</t>
  </si>
  <si>
    <t>沟通本工程有证或无证施工的措施费用，包括沟通夜间施工许可等，并负责承担可能由此引起的政府监管与行政处罚等。</t>
  </si>
  <si>
    <t>（五）常见争议说明</t>
  </si>
  <si>
    <t>本工程桩顶标高必须达到设计标高，如造成桩顶实际标高低于设计标高而导致承台加深、接桩等处理措施的一切相关费用由基桩施工单位承担。</t>
  </si>
  <si>
    <t xml:space="preserve">本工程桩施工必须达到设计及检测合格要求，包通过检测（含持力层检测），并一次验收合格。本工程桩基因检验检测不合格造成的一切损失由基桩施工单位承担。  </t>
  </si>
  <si>
    <t xml:space="preserve">因任何原因发生的断桩、偏桩、桩顶标高低于设计标高、及经检验检测不合格的桩并由此造成的补桩及承台、垫层、土方加深、扩大等一切处理费用均由投标人承担，或由投标人考虑在报价中，除非由招标人的原因增加桩的数量外，本工程桩的数量只按招标图纸计算。  </t>
  </si>
  <si>
    <t>现场土质、桩基、基坑支护施工中场地处理（如填砖渣及完工后砖渣运出施工红线外等费用）、雨季台风不利因素等风险在综合单价中考虑，结算不予调整。</t>
  </si>
  <si>
    <t>本工程由投标人提供桩基设计方案，具体情况以现场为准，投标人在投标时须考虑自身施工成本因素填写综合单价，综合单价已包含相应的专项技术费，且需按综合单价分析表的格式作综合单价分析。</t>
  </si>
  <si>
    <t>投标人应对场地内的地质情况全面了解，并充分考虑地下动态水情况，确保场地内外排水、施工质量及施工安全，若出现质量或安全问题，中标人应承担因此引起的全部责任。施工期间，基坑内降水排水抽水费用，由投标人自行承担。</t>
  </si>
  <si>
    <t>在施工过程中采取相应的措施确保周边建筑物、道路、临时设施、管线、噪声与废气排放等的安全，若由此产生的纠纷由中标人自行承担。</t>
  </si>
  <si>
    <t>根据现场实际需要，增加或减少施工机械设备数量，招标人不另外补偿费用，中标人必须严格按招标人要求予以相应配合。</t>
  </si>
  <si>
    <t>场地内可能存在地下障碍物，其拆除、破碎均不再补偿额外费用，费用在已有清单项目中综合考虑。</t>
  </si>
  <si>
    <t>提供或采取施工范围内的抽水、降水、排水设施（包括设置必要的排水沟）等措施，相关费用包含在已有清单项目综合单价中。</t>
  </si>
  <si>
    <t>材料检测与试验，包括样品损失、采集、送检、取得测试报告，相关观测费用。</t>
  </si>
  <si>
    <t>三、注意事项</t>
  </si>
  <si>
    <t>1、现场隐蔽验收实测实量，现场须留存甲方、监理施工当日现场确认、签名《预制桩、钢桩施工记录表或灌注桩成孔施工记录》原件，以作《合同现场收方单》流程，作为付款及结算依据,否则不予结算。</t>
  </si>
  <si>
    <t xml:space="preserve">        </t>
  </si>
  <si>
    <t>3、各投标单位必须按招标单位提供的工程量清单格式,如投标单位认为项目有遗漏，可在《增补清单》中进行增减，补充的子目一定要注明具体的部位及具体的做法，我方提供招标清单表格不允许进行更改、删除，否则招标方有权按废标处理。若回标时并未提供《增补清单》的，后期施工过程中发现实际工程量与招标清单工程量有出入的，产生的经济损失由中标单位承担，甲方不另补偿。</t>
  </si>
  <si>
    <t>4、需综合考虑过年等节假日对施工的影响，综合单价考虑，后期不予调整。</t>
  </si>
  <si>
    <t>模拟清单-投标报价汇总表</t>
  </si>
  <si>
    <t>专业组成名称</t>
  </si>
  <si>
    <t>建筑面积（m2）</t>
  </si>
  <si>
    <t>工程造价合计(元)</t>
  </si>
  <si>
    <t>单方造价
(元/m2)</t>
  </si>
  <si>
    <t>实体工程量清单</t>
  </si>
  <si>
    <t>土建工程</t>
  </si>
  <si>
    <t>2.1.1</t>
  </si>
  <si>
    <t>土建工程-地下室</t>
  </si>
  <si>
    <t>2.1.2</t>
  </si>
  <si>
    <t>土方工程</t>
  </si>
  <si>
    <t>2.1.3</t>
  </si>
  <si>
    <t>桩基工程</t>
  </si>
  <si>
    <t>2.1.4</t>
  </si>
  <si>
    <t>溶洞工程</t>
  </si>
  <si>
    <t>2.1.5</t>
  </si>
  <si>
    <t>土建工程-高层/小高层</t>
  </si>
  <si>
    <t>2.1.6</t>
  </si>
  <si>
    <t>公建配套（包含售楼部、样板房）</t>
  </si>
  <si>
    <t>2.1.7</t>
  </si>
  <si>
    <t>土建工程-洋房</t>
  </si>
  <si>
    <t>2.1.8</t>
  </si>
  <si>
    <t>改造工程</t>
  </si>
  <si>
    <t>2.2.1</t>
  </si>
  <si>
    <t>安装工程-地下室</t>
  </si>
  <si>
    <t>2.2.3</t>
  </si>
  <si>
    <t>安装工程-高层/小高层</t>
  </si>
  <si>
    <t>2.2.4</t>
  </si>
  <si>
    <t>安装工程-公建配套（包含售楼部、样板房）</t>
  </si>
  <si>
    <t>2.2.5</t>
  </si>
  <si>
    <t>安装工程-洋房</t>
  </si>
  <si>
    <t>小市政工程</t>
  </si>
  <si>
    <t>代建道路工程</t>
  </si>
  <si>
    <t>税前工程总造价（1+2）</t>
  </si>
  <si>
    <t>增值税率(%)</t>
  </si>
  <si>
    <t>增值税额（3*4）</t>
  </si>
  <si>
    <t>工程含税总造价（3+5）</t>
  </si>
  <si>
    <t>措施费清单</t>
  </si>
  <si>
    <t>工程量计量依据</t>
  </si>
  <si>
    <t>单位</t>
  </si>
  <si>
    <t>工程量</t>
  </si>
  <si>
    <t>不含税综合单价
（元）</t>
  </si>
  <si>
    <t>不含税合价
（元）</t>
  </si>
  <si>
    <t>前言：</t>
  </si>
  <si>
    <t>1.本清单内的措施费项目无论投标人是否对下列项目一一投报价款，其投标报价均视为已完全包含合同文件中关于“措施费”的所有要求。</t>
  </si>
  <si>
    <t>2.措施费（除总承包管理配合服务费、战略集采平台询价材料配合费）在本合同中是一项固定的费用，除非日后发包人指令导致措施费某项整项取消外；同时，措施费适用于本合同内的所有工作内容，承包人所投的单价视为包括所有工作项目以及合同范围内的一切变更。</t>
  </si>
  <si>
    <t>3.投标人须按本措施费清单表格填报至末级费用，除非本合同条款中另有规定，否则承包人须全部承担在措施费所报价款的风险，即由承包人单价包干使用，不论实际情况与承包人的估计有多大出入，亦不论设计变更与否，该单价一律不予调整。</t>
  </si>
  <si>
    <t>4.措施费之报价及使用须符合“编制说明”的相关要求。</t>
  </si>
  <si>
    <t>5.本表措施费已包括完成本项目所有工程的措施费用，该费用除涉及按照合同约定可以进行调整的内容外，无论地铁归家通道(地上)、配建道路等是否施工都不再进行费用调整。其中涉及到的建筑面积按照本项目红线内建设工程规划许可证中注明的建筑面积计取。</t>
  </si>
  <si>
    <t>绿色施工安全防护措施费</t>
  </si>
  <si>
    <t>包含除已单独列项计算的模板、脚手架外的绿色施工安全防护措施费全部项目，包括但不限于维护营销的销售围挡、施工管理、环境保护、临时设施、安全施工、施工垃圾清运、用工实名管理、道路清洗（每天）、智能化信息平台建设费（智慧工地）等，详广东2018年定额说明及招标文件的要求。</t>
  </si>
  <si>
    <t>项</t>
  </si>
  <si>
    <t>不可竞争费用（含合同范围内所有工程所需的绿色施工安全防护措施费，包括但不限于该清单所描述的内容，且该项费用总价包干）</t>
  </si>
  <si>
    <t>施工机械
1.为施工所需的各类机械设备（含塔吊、施工电梯、龙门架、吊车及其他吊装设备等）进出场的场内外往返运输及安拆、路基铺垫、轨道铺设及基础费用（包含承钢筋混凝土、模板等以及基础的拆除、外运等）、塔吊等的附着、支撑及预埋铁件等所有费用   
2.工程施工过程中完成地上地下全部工程内容所需的工作人员和材料的垂直运输以及施工部位的工作人员与地面联系所采取的措施费用；包含各种材料的垂直及水平运输、施工人员上下使用的外用电梯、上下通讯联络、高层建筑施工用水加压等   
包括但不限于：</t>
  </si>
  <si>
    <t>施工塔吊费用：包含塔吊及塔吊钢筋砼基础设置、塔吊桩基及其他完成塔吊所产生的其他措施费（包括但不限于：塔吊基础施工时降水措施、止水钢板等专项施工方案、塔吊检测）、拆除与所产生垃圾清运出现场；结构施工前进场，拆除前必须符合以下2个条件：1.所有分包会签同意；2.屋面工程全部完成后发包人方签字同意</t>
  </si>
  <si>
    <t>双笼人货电梯费用：包含施工电梯及电梯钢筋砼基础设置、拆除与所产生垃圾清运出现场</t>
  </si>
  <si>
    <t>井架费用（如有）:包含井架及井架钢筋砼基础设置与保持、拆除与进退场</t>
  </si>
  <si>
    <t>用于施工的正式电梯（如有）</t>
  </si>
  <si>
    <t>其他施工机械</t>
  </si>
  <si>
    <t>大型机械进退场费</t>
  </si>
  <si>
    <t>脚手架费用（完成本项目工程的任何必要的里外脚手架、满堂脚手架、爬架、安全挡板护栏、安全网、卸料平台、架空运输通道等工程，以及水电安装工程，并须符合安全文明施工的要求，同时也包含提供现有的（指为总包自己保留的而非为其他分包商特别保留的）或技术标规定的脚手架供其他分包商使用的费用）
1.脚手架方案需充分考虑各专项工程工作面需求，因施工标段划分或工序施工方便导致的二次搭设费用不予补偿（如：为了满足商铺石材挂贴工作面要求、为加快施工进度采取分标段施工等产生的脚手架二次搭设）
2.各业态措施费平米单价不因建筑物外形造型或体形系数的变化而调整，当有单梁、单墙、独立柱或其他造型构件时，单价亦不做调整   
3.因赶工、穿插施工、样板房施工等引起的脚手架拆改、降效等在报价中综合考虑，不得办理签证或要求另行增加费用   
4.脚手架工程费用综合考虑爬架、普通脚手架（落地脚手架、悬挑脚手架等）计价   
5.脚手架工程中，已综合考虑屋面构件脚手架工程和支模体系工程；单个项目不会因为栋楼复杂和施工难度而特殊调价 
6.脚手架形式综合考虑
7.仅连接通道部分脚手架不在此考虑（单独列项）</t>
  </si>
  <si>
    <t>地下室脚手架</t>
  </si>
  <si>
    <t>地上（高层住宅）脚手架</t>
  </si>
  <si>
    <t>地上（商业及其他）脚手架</t>
  </si>
  <si>
    <t>地上洋房脚手架</t>
  </si>
  <si>
    <t>预算包干费
包括施工雨（污）水的排除（含盖上施工雨、污水排除增加费），因地形、盖板及匝道建设影响造成的场内材料机具等的垂直及水平二次运输，20m高以下的工程用水加压措施、施工材料堆放场地的整理，机电安装后的补洞或开槽工料费，工程成品/半成品保护费（包括但不限于栏杆，铝合金门窗、盖板变形缝防水构造等），地上、地下设施及建筑物的临时保护措施费，盖板变形缝的防渗漏，施工中临时停水停电，穿插施工，楼层间截水，基础埋深2m以内的土方的塌方，日间照明施工增加费（不包括地下室和特殊工程），完工清场后的垃圾外，夜间施工增加费，改造工程措施费（综合考虑二次改造（成品运输、超高降效等））、车辆段现状盖板（已出让及未出让区域）防护及管理等。</t>
  </si>
  <si>
    <t>其中与盖板相关事项:盖上施工雨、污水排除增加费，因地形、盖板及匝道建设影响造成的场内材料机具等的垂直及水平二次运输，20m高以下的工程用水加压措施、盖板变形缝的防渗漏，车辆段现状盖板(已出让及未出让区域)防护及管理等。</t>
  </si>
  <si>
    <t>除4.1顶外的其他预算包干费，包括施工雨（污）水的排除，因地形造成的场内材料机具等的垂直及水平二次运输，20m高以下的工程用水加压措施、施工材料堆放场地的整理，机电安装后的补洞或开槽工料费，工程成品/半成品保护费（包括但不限于栏杆，铝合金门窗、盖板变形缝防水构造等），地上、地下设施及建筑物的临时保护措施费，施工中临时停水停电，穿插施工，楼层间截水，基础埋深2m以内的土方的塌方，日间照明施工增加费（不包括地下室和特殊工程），完工清场后的垃圾外，夜间施工增加费，改造工程措施费（综合考虑二次改造（成品运输、超高降效等））。</t>
  </si>
  <si>
    <t>用水、用电</t>
  </si>
  <si>
    <t>现场临时供水维护费用</t>
  </si>
  <si>
    <t>1、箱式变压器前后段所有内容（含变压器）；
2、包含市政水表及相关接入管道。</t>
  </si>
  <si>
    <t>现场临时供电维护费用</t>
  </si>
  <si>
    <t>生活用电、用水费用</t>
  </si>
  <si>
    <t>发电机及油料费用</t>
  </si>
  <si>
    <t>总承包管理配合服务费
包括但不限于：总承包协调配合费，电梯洞口塞缝、凿槽刨沟、凿孔及修复(所有设计变更引起的或合同外增加工程的孔洞、管洞、管槽的预留、封堵、收口，孔洞、管洞、管槽的开槽（包括但不仅仅限于砼砌块、砖上的开槽等），钢质、塑料套管（如所有穿地下室顶板、墙体、楼板及屋面的管道、厨房卫生间排气扇洞口、排水管穿墙洞、每户客厅，卧室、书房等空调洞的套管等）堵补、收口，铁质预埋件的制安与埋设费用等、包括所有套管、消防、强弱电箱等洞口预留均不在清单中报价，需在本项措施费中综合考虑，该部分报价包含在投标总价中)</t>
  </si>
  <si>
    <t>实际数量</t>
  </si>
  <si>
    <t>按合同约定费率结算（含平行发包及下浮率部分相应分包工程管理费用），投标报价时不予调整。</t>
  </si>
  <si>
    <t>其他</t>
  </si>
  <si>
    <t>材料检测费用（模拟清单）</t>
  </si>
  <si>
    <t>含重点管控材料及战略集采平台材料检测费</t>
  </si>
  <si>
    <t>材料检测费用（下浮率部分）</t>
  </si>
  <si>
    <t>工期保障措施费：工作内容包括不限于夜间施工、工人加班、管理人员增加、材料周转等费用，如承包单位主体结构未按甲方合同节点要求完成施工，不予支付此项费用;</t>
  </si>
  <si>
    <t>本费用不含春节赶工费及加班费用，如发生春节赶工，以建设单位审批赶工方案按实结算。</t>
  </si>
  <si>
    <t>场内既有建筑垃圾外运（含破除后的旧基础及硬化面）</t>
  </si>
  <si>
    <t>施工现场不提供临设场地的增加费（包括不限于生活区、办公区场地等用地租赁费）</t>
  </si>
  <si>
    <t>以是否发生为原则，按实结算。</t>
  </si>
  <si>
    <t>配合甲方销售
1.配合甲方销售的修改脚手架、样板引路、搭设悬挑脚手架（悬挑防护棚）、调整施工顺序流程、调整施工总平面、场地清理、相应的安全措施、示范区与其他施工区域之间的施工围板隔离，临近销售中心展示区施工区域及施工期外立面形象展示和文明施工（标准提升）、以及迎接各级检查现场布置费用(标语横幅悬挂、清洁卫生、脏乱清理等)、为配合销售施工材料的堆放和加工场地的转移、分期分批竣工或交房之临时围挡及拆除等所有措施；满足甲方或政府要求的观摩需求；工法样板</t>
  </si>
  <si>
    <t>卫生防疫防控措施费</t>
  </si>
  <si>
    <t>地铁保护措施费：包括但不限于新建及迁移围蔽费用（不含地铁车辆段交通疏解及地铁防震动电缆围蔽网的调整）、盖板至地面的水平及垂直防护、盖上盖下防坠防抛防护措施、因盖上施工对盖下车辆段人、车及设备运行造成潜在安全风险而设置的防护棚</t>
  </si>
  <si>
    <t>蓄水试验、外墙淋水试验费用</t>
  </si>
  <si>
    <t>战略集采平台询价材料配合费</t>
  </si>
  <si>
    <t>1、战略集采平台询价材料/设备配合费费率为 2.5  %（以项目总承包单位按施工图预算计算的实际战略集采平台询价材料/设备采购总价（含税价，税率视战略协议材料或设备采购时税率执行）为基数，其中：电梯、空调只按安装费计取，基数不含设备价），含战略集采平台询价材料/设备有关的一切费用，发包人有权对承包人配合情况进行考核及奖罚。
2、此处投标报价时不予调整</t>
  </si>
  <si>
    <t>其他措施费用（除绿色施工安全防护措施及上述以外的措施费用）</t>
  </si>
  <si>
    <t>自行补充，若没有补充的视为已包含在合同综合单价中，后期不予调整</t>
  </si>
  <si>
    <t>总计</t>
  </si>
  <si>
    <t>设计费项目清单与计价明细表</t>
  </si>
  <si>
    <t>项目名称及部位</t>
  </si>
  <si>
    <t>含税综合单价</t>
  </si>
  <si>
    <t>含税合价（元）</t>
  </si>
  <si>
    <t>一般工程施工图设计</t>
  </si>
  <si>
    <t>地面住宅（高层（含钢结构））</t>
  </si>
  <si>
    <t>1.按建筑面积及实施项目综合单价包干
2.设计费包含内容按招标文件及合同约定
3.综合考虑其他完成本工作涉及的各专业工程（不含本清单内专项设计费及重点专业工程设计费。由于发包人原因根据项目需要而引起的设计工作增加导致的费用除外）
4.结算不因建筑业态而调整综合单价。</t>
  </si>
  <si>
    <t>地面住宅（洋房（含钢结构））</t>
  </si>
  <si>
    <t>学校</t>
  </si>
  <si>
    <t>地库施工图（含地库立面）</t>
  </si>
  <si>
    <t>公配</t>
  </si>
  <si>
    <t>会所（含钢结构）</t>
  </si>
  <si>
    <t>临时板房</t>
  </si>
  <si>
    <t>专项设计</t>
  </si>
  <si>
    <t>绿色建筑专项</t>
  </si>
  <si>
    <t>智能化设计专项（含展示区）</t>
  </si>
  <si>
    <t>海绵城市</t>
  </si>
  <si>
    <t>二次机电设计</t>
  </si>
  <si>
    <t>市政道路设计(范围暂定)</t>
  </si>
  <si>
    <t>小市政</t>
  </si>
  <si>
    <t>装配式</t>
  </si>
  <si>
    <t>BIM设计</t>
  </si>
  <si>
    <t>住建系统竣工图编制、结算竣工图审核盖章</t>
  </si>
  <si>
    <t>地铁安全评估及报告出具</t>
  </si>
  <si>
    <t>减振降噪</t>
  </si>
  <si>
    <t>专家评审费、防洪评价、洪涝安全评估</t>
  </si>
  <si>
    <t>重点专业工程</t>
  </si>
  <si>
    <t>室内精装修</t>
  </si>
  <si>
    <t>售楼部+接待（软硬装）</t>
  </si>
  <si>
    <t>运动会所（软硬装）</t>
  </si>
  <si>
    <t>139临时创意样板房（软硬装）</t>
  </si>
  <si>
    <t>车马厅（软硬装）</t>
  </si>
  <si>
    <t>93临时创意样板房（软硬装）</t>
  </si>
  <si>
    <t>115临时创意样板房（软硬装）</t>
  </si>
  <si>
    <t>189临时创意样板房（软硬装）</t>
  </si>
  <si>
    <t>119临时创意样板房（软硬装）</t>
  </si>
  <si>
    <t>户型母本</t>
  </si>
  <si>
    <t>其中包含：83m2、84m2、93m2、93m2、103m2、103m2、114m2、114m2、115m2、115m2、115m2、115m2、125m2、125m2、139m2、189m2共计16个不同户型母本。</t>
  </si>
  <si>
    <t>批量套图</t>
  </si>
  <si>
    <t>公区母本</t>
  </si>
  <si>
    <t>公区套图</t>
  </si>
  <si>
    <t>地下室车库主入口</t>
  </si>
  <si>
    <t>地下室车道天花</t>
  </si>
  <si>
    <t>车马厅</t>
  </si>
  <si>
    <t>公建配套</t>
  </si>
  <si>
    <t>景观园林</t>
  </si>
  <si>
    <t>大区住宅</t>
  </si>
  <si>
    <t>展示区</t>
  </si>
  <si>
    <t>大区+展示区铝合金门窗深化</t>
  </si>
  <si>
    <t>建筑泛光照明设计（含展示区）</t>
  </si>
  <si>
    <t>建筑标识设计（含展示区）</t>
  </si>
  <si>
    <t>外电设计（永久用电）</t>
  </si>
  <si>
    <t>结构超限（含咨询优化）</t>
  </si>
  <si>
    <t>方案优化（总图布局/住宅平立面/车库平面/学校/公配/会所/公共交通核/商业/沿江（街）立面）</t>
  </si>
  <si>
    <t>车辆段城市交接空间及中轴通廊设计</t>
  </si>
  <si>
    <t>煤涌两岸品质提升（建筑/景观等）</t>
  </si>
  <si>
    <t>TOD滨江规划绿地品质提升（建筑立面/景观等）</t>
  </si>
  <si>
    <t>TOD 小区归家动线专项设计</t>
  </si>
  <si>
    <t>盖下消防性能化及消防咨询</t>
  </si>
  <si>
    <t>110kv变电站报建咨询</t>
  </si>
  <si>
    <t>槎头产品定位及业态研究</t>
  </si>
  <si>
    <t>（三）</t>
  </si>
  <si>
    <t>重点专业工程（含专项设计）分包管理费
（（（一）+（二））*3%）</t>
  </si>
  <si>
    <t>仅计取由第三方专业分包单位实施的部分</t>
  </si>
  <si>
    <t>实体工程量清单计价表（土方、桩基础、溶洞工程）</t>
  </si>
  <si>
    <t>特征描述</t>
  </si>
  <si>
    <t>计量
单位</t>
  </si>
  <si>
    <t>工程量
A</t>
  </si>
  <si>
    <t>不含税综合单价(元)
B=(C+D+E)*(1+F)</t>
  </si>
  <si>
    <t>不含税单价分析</t>
  </si>
  <si>
    <t>不含税合价（元） G=A*B</t>
  </si>
  <si>
    <t>人工费
C</t>
  </si>
  <si>
    <t>主材/设备费（含损耗）D</t>
  </si>
  <si>
    <t>机械+辅材
E</t>
  </si>
  <si>
    <t>管理费+利润+其他 (%)F</t>
  </si>
  <si>
    <t>1.开挖方式：按施工组织设计或施工方案综合考虑（含坑中坑、基础梁、承台、集水坑等土方开挖）
2.土壤类别：综合考虑各种土质（包含淤泥质土、建筑垃圾）、湿土等，具体以地勘报告为准
3.基础类型：综合考虑
4.挖土深度：综合考虑土方深度及涉及土方垂直运输等综合考虑
5.综合考虑桩间土
6.场内运输：综合考虑场内运输及二次转运
7.其他事项：综合考虑其他完成本工作涉及的所有费用</t>
  </si>
  <si>
    <t>挖淤泥</t>
  </si>
  <si>
    <t>1.开挖方式:按施工组织设计或施工方案综合考虑（含坑中坑淤泥开挖）
2.土壤类别:综合考虑各种淤泥、流砂等，具体以地勘报告为准
3.挖淤泥深度:综合考虑
4.场内运输:综合考虑场内运输及二次转运
5.其他事项:综合考虑其他完成本工作涉及的所有费用</t>
  </si>
  <si>
    <t>挖石方</t>
  </si>
  <si>
    <t>1.开挖方式:按施工组织设计或施工方案综合考虑（含坑中坑石方开挖）
2.石方类别:综合考虑各种石方，具体以地勘报告为准
3.场内运输:综合考虑场内运输及二次转运
4.其他事项:综合考虑其他完成本工作涉及的所有费用</t>
  </si>
  <si>
    <t>石方爆破</t>
  </si>
  <si>
    <t>1.打眼、装药、放炮
2.处理渗水、积水
3.安全防护、警卫
4.综合考虑破除方式</t>
  </si>
  <si>
    <t>静态爆破破除</t>
  </si>
  <si>
    <t>1.爆破方式：静态爆破
2.石方类别:综合考虑孤石、旧废基础、岩层等石方类别
3.场内运输:综合考虑场内运输及二次转运
4.其他事项:综合考虑其他完成本工作涉及的所有费用</t>
  </si>
  <si>
    <t>回填方 场内取土</t>
  </si>
  <si>
    <t>1.名称：场内土方转运，并回填夯实
2.运距:综合考虑
3.取土、运输、卸土、回填
4.密实度要求:分层夯实，夯实系数不小于0.94，按规范要求控制含水量
5.其他事项:综合考虑其他完成本工作涉及的所有费用</t>
  </si>
  <si>
    <t>外购土方回填</t>
  </si>
  <si>
    <t>1.密实度要求:电动夯机夯填、综合考虑
2.回填部位：地下室外墙周边、基坑、承台等部位（因施工引起的工作面、放坡等因素导致的工程量变化已综合考虑在综合单价中），房心需人工夯填的部位；
3.填方材料品种:外购无杂质土
4.取土运距:综合考虑
5.其他事项:垫板作业，包括根据图纸及规范要求完成该清单项目所需要的其他附属工作内容</t>
  </si>
  <si>
    <t>碎石垫层</t>
  </si>
  <si>
    <t>1.名称：碎石垫层
2.运距:综合考虑
3.其他事项:综合考虑其他完成本工作涉及的所有费用</t>
  </si>
  <si>
    <t>机械破除石方</t>
  </si>
  <si>
    <t>1.施工方式：机械综合考虑
2.石方类别:综合考虑孤石、旧废基础、岩层等石方类别
3.场内运输:综合考虑场内运输及二次转运
4.其他事项:综合考虑其他完成本工作涉及的所有费用</t>
  </si>
  <si>
    <t>人工破除石方</t>
  </si>
  <si>
    <t>1.施工方式：人工破除
2.石方类别:综合考虑孤石、旧废基础、柱头凿除、岩层等石方类别
3.场内运输:综合考虑场内运输及二次转运
4.其他事项:综合考虑其他完成本工作涉及的所有费用</t>
  </si>
  <si>
    <t>破除柱头</t>
  </si>
  <si>
    <t>1.施工方式：人工配合机械破除柱头
2.类别：钢筋混凝土柱头
3.凿柱头废料外运，运距综合考虑
4.考虑钢筋回收、外露钢筋的清理、调直等处理工作
5.其他事项:综合考虑其他完成本工作涉及的所有费用</t>
  </si>
  <si>
    <t>砖渣回填</t>
  </si>
  <si>
    <t>1.名称：砖渣回填
2.运距:综合考虑
3.其他事项:综合考虑砌体二次利用及其他完成本工作涉及的所有费用</t>
  </si>
  <si>
    <t>余方弃置 土方</t>
  </si>
  <si>
    <t>1.废弃料品种:综合考虑各种土质、建筑垃圾等
2.弃土运距:运距综合考虑，含余泥渣土弃置点（消纳场）处置费
3.其他事项:综合考虑土方消纳费等其他完成本工作涉及的所有费用</t>
  </si>
  <si>
    <t>余方弃置 淤泥</t>
  </si>
  <si>
    <t>1.废弃料品种:综合考虑各种淤泥、流砂等
2.弃土运距:运距综合考虑，含余泥渣土弃置点（消纳场）处置费
3.其他事项:综合考虑土方消纳费等其他完成本工作涉及的所有费用</t>
  </si>
  <si>
    <t>余方弃置 石方</t>
  </si>
  <si>
    <t>1.石方类型:综合考虑
2.弃碴运距:运距综合考虑，含余泥渣土弃置点（消纳场）处置费
3.其他事项:综合考虑土方消纳费等其他完成本工作涉及的所有费用</t>
  </si>
  <si>
    <t>桩基础工程</t>
  </si>
  <si>
    <t>灌注桩</t>
  </si>
  <si>
    <t>凿桩头</t>
  </si>
  <si>
    <t>1.桩类型:凿桩头
2.桩头截面、高度:综合考虑
3.混凝土强度等级:C30
4.有无钢筋:有钢筋
5.凿除后建筑垃圾外运
6.其他综合考虑</t>
  </si>
  <si>
    <t>灌注桩（实桩） Φ1000mm以内</t>
  </si>
  <si>
    <t>1.土壤级别:按地质勘察报告及现场实际情况综合考虑
2.部位：实桩桩体（含桩身、桩端及溶洞处理影响范围）
3.桩长度:综合考虑有效桩长及超灌部分
4.桩计算规则：按有效桩长 × 设计截面面积（体积计算），超灌部分混凝土已含在充盈系数内，不单独计量
5.桩径:Φ1000mm以内（含Φ1000mm）
6.成孔方法:综合考虑各种机械，包含不限于旋挖、冲孔、钻孔及其他
7.混凝土强度等级:水下商品混凝土 C30，须符合规范要求
8.土石方（含泥浆）、桩土(或岩)、废渣场内外运输:运距综合考虑，含淤泥渣土弃置点（消纳场）处置费
9.充盈系数：综合考虑；混凝土超灌损耗（含溶洞影响）、淤泥排放费、声测管费用（如需）：在综合单价中综合考虑
10.注浆导管制安：综合考虑
11.入岩增加费：综合考虑
12.综合考虑防塌孔措施（包括但不限于孔口采用钢护筒）等一切所需费用，结算时不因任何因素调整单价
13.溶洞处理：单价已包含溶洞处理的一切费用，涵盖：溶洞探测、预处理（注浆、回填等）；施工中因溶洞导致的漏浆、塌孔、偏孔等处理；混凝土超灌（充盈系数已考虑溶洞影响）
14.其他:按国家规范中的相关规定</t>
  </si>
  <si>
    <t>灌注桩（空桩） Φ1000mm以内</t>
  </si>
  <si>
    <t>1.地层情况:砂土、黏土、全风化岩
2.桩径:Φ1000mm以内（含Φ1000mm）
3.成孔方法:综合考虑各种机械，包含不限于旋挖、冲孔、钻孔及其他
4.土石方（含泥浆）、桩土(或岩)、废渣场内外运输:运距综合考虑，含余泥渣土弃置点处置费</t>
  </si>
  <si>
    <t>灌注桩（实桩） Φ1000mm以外</t>
  </si>
  <si>
    <t>1.土壤级别:按地质勘察报告及现场实际情况综合考虑
2.部位：实桩桩体（含桩身、桩端及溶洞处理影响范围）
3.桩长度:综合考虑有效桩长及超灌部分
4.桩计算规则：按有效桩长 × 设计截面面积（体积计算），超灌部分混凝土已含在充盈系数内，不单独计量
5.桩径:Φ1000mm以外
6.成孔方法:综合考虑各种机械，包含不限于旋挖、冲孔、钻孔及其他
7.混凝土强度等级:水下商品混凝土 C30，须符合规范要求
8.土石方（含泥浆）、桩土(或岩)、废渣场内外运输:运距综合考虑，含淤泥渣土弃置点（消纳场）处置费
9.充盈系数：综合考虑；混凝土超灌损耗（含溶洞影响）、淤泥排放费、声测管费用（如需）：在综合单价中综合考虑
10.注浆导管制安：综合考虑
11.入岩增加费：综合考虑
12.综合考虑防塌孔措施（包括但不限于孔口采用钢护筒）等一切所需费用，结算时不因任何因素调整单价
13.溶洞处理：单价已包含溶洞处理的一切费用，涵盖：溶洞探测、预处理（注浆、回填等）；施工中因溶洞导致的漏浆、塌孔、偏孔等处理；混凝土超灌（充盈系数已考虑溶洞影响）
14.其他:按国家规范中的相关规定</t>
  </si>
  <si>
    <t>灌注桩（空桩） Φ1000mm以外</t>
  </si>
  <si>
    <t>1.地层情况:砂土、黏土、全风化岩
2.桩径:Φ1000mm以外
3.成孔方法:综合考虑各种机械，包含不限于旋挖、冲孔、钻孔及其他
4.土石方（含泥浆）、桩土(或岩)、废渣场内外运输:运距综合考虑，含余泥渣土弃置点（消纳场）处置费</t>
  </si>
  <si>
    <t>钢筋笼</t>
  </si>
  <si>
    <t>1.钢筋笼制作安装
2.规格综合考虑
3.其他综合考虑</t>
  </si>
  <si>
    <t>混凝土标号等级差</t>
  </si>
  <si>
    <t>1.在同规格标号混凝土每增加一个等级标号C5砼的价差</t>
  </si>
  <si>
    <t>超前钻检测</t>
  </si>
  <si>
    <t>1.查明地面以下至强风化岩面或中风化岩面(以先到者大止)深度范围内
2.查明有无软弱夹层、空洞、土洞等不良地质问题;判明强风化岩面或中风化岩面的准确标高
3.超前钻探成果可作为工程施工桩长控制依据
4.超前钻勘察应满足《岩士工程勘察规范》等国家规范规程的相关要求
5、其他:满足相关国家及行业规定,综合考虑</t>
  </si>
  <si>
    <t>管桩</t>
  </si>
  <si>
    <t>管桩AB型PHC500*125</t>
  </si>
  <si>
    <t>1.地层情况:综合考虑
2.送桩深度、桩长:综合考虑
3.桩外径、壁厚:桩径Φ500mm(AB桩），壁厚125mm
4.桩倾斜度:垂直
5.沉桩方法:锤击沉桩
6.填充材料种类:桩顶C30微膨胀混凝土及桩底C30细石混凝土
7.单价综合考虑试验桩及空桩、接桩费用
8.工程量按有效桩长计算：即设计要求桩顶标高至桩底标高（不含桩尖长度）
9.根据地质状况，综合考虑引孔的可能性</t>
  </si>
  <si>
    <t>1.地层情况:综合考虑
2.送桩深度、桩长:综合考虑
3.桩外径、壁厚:桩径Φ500mm(AB桩），壁厚125mm
4.桩倾斜度:垂直
5.沉桩方法:静压沉桩
6.填充材料种类:桩顶C30微膨胀混凝土及桩底C30细石混凝土
7.单价综合考虑试验桩及空桩、接桩费用
8.工程量按有效桩长计算：即设计要求桩顶标高至桩底标高（不含桩尖长度）
9.根据地质状况，综合考虑引孔的可能性</t>
  </si>
  <si>
    <t>截桩头</t>
  </si>
  <si>
    <t>1.桩类型:预制钢筋混凝土管桩
2.桩头截面、高度:综合考虑，高综合考虑
3.混凝土强度等级：综合考虑
4.凿除后建筑垃圾外运，外运运距综合考虑
5.其他综合考虑</t>
  </si>
  <si>
    <t>根</t>
  </si>
  <si>
    <t>钢桩尖（AB型）Φ500mm</t>
  </si>
  <si>
    <t>1.桩尖类型:钢桩尖（AB型）
2.规格尺寸:Φ500mm</t>
  </si>
  <si>
    <t>溶洞处理工程</t>
  </si>
  <si>
    <t>袖阀管</t>
  </si>
  <si>
    <t>1.名称:溶洞注浆袖阀管，综合考虑规格长度
2.成孔:钻机型号综合考虑，成孔孔径综合考虑；
3.工程量按袖阀管长度以米计算
4.未尽事项详见编制说明、国家相关规范等</t>
  </si>
  <si>
    <t>水泥浆压力注浆（溶洞处理）42.5R</t>
  </si>
  <si>
    <t>1.浆液配置:水泥浆拌制采用42.5R普通硅酸盐水泥，水灰比=0.5：1～1：1；
2.采用压力注浆的方法进行填充处理，注浆压力从低到高，间歇、反复压浆；
3.注浆:所有钻孔均采用花管注浆，花管管径及材质根据承包商施工经验选取；
4.注浆压力和注浆量:需满足设计及规范要求；
5.综合考虑由外到内、分序跳注、分次注浆的工序；
6.单价包含施工探测、为保障注浆效果而添加的速凝剂、水泥砂浆封孔；</t>
  </si>
  <si>
    <t>双液浆压力注浆（溶洞处理）</t>
  </si>
  <si>
    <t>1.浆液配置:水泥浆液（A液）质量配合比为水：水泥=1:1，水玻璃溶液（B液）为水玻璃原液：水=1:1（体积比）,水玻璃波美度Be=38～43，两种浆液暂定A：B=1:1（体积比）
2.采用压力注浆的方法进行填充处理，注浆压力从低到高，间歇、反复压浆；
3.注浆:所有钻孔均采用花管注浆，花管管径及材质根据承包商施工经验选取；
4.注浆压力和注浆量:需满足设计及规范要求；
5.综合考虑由外到内、分序跳注、分次注浆的工序；
6.单价包含施工探测、为保障注浆效果而添加的速凝剂、水泥砂浆封孔；</t>
  </si>
  <si>
    <t>水泥混合浆注浆</t>
  </si>
  <si>
    <t>1.浆液配合比：水泥：沙土：水=1:5.25:1.5（质量比）
2.水泥标号：P.O32.5R普通硅酸盐水泥
3.注浆压力、注浆速度：综合考虑，确保满足设计图纸、施工方案及现场注浆质量要求
4.计算规则：按灌注浆液方量以“m3”计算</t>
  </si>
  <si>
    <t>成孔及注浆管埋设</t>
  </si>
  <si>
    <t>1.地质情况:综合考虑
2.钻孔孔径:168mm
3.导管管材：DN110mm钢管
4.成孔方式：综合考虑
5.施工机具:综合考虑
6.其他要求:满足设计图纸及施工方案要求</t>
  </si>
  <si>
    <t>排气孔成孔</t>
  </si>
  <si>
    <t>1.成孔类型：排气孔成孔
2.套管：含D120mm以内的PVC套管</t>
  </si>
  <si>
    <t>灌混凝土（pvc套管、钢管灌注砼工艺）</t>
  </si>
  <si>
    <t>1.材料类别：水下砼C20
2.包括混凝土运输、泵送、灌注等</t>
  </si>
  <si>
    <t>遇斜岩回填块石、反冲或复冲</t>
  </si>
  <si>
    <t>1.地质条件：斜岩层（倾角＞15°）或破碎岩体及可能存在裂隙水或软弱夹层
2.施工工艺：综合考虑，包括但不限于块石回填
3.未尽事项详见编制说明、国家相关规范等</t>
  </si>
  <si>
    <t>回填毛石（溶洞处理）</t>
  </si>
  <si>
    <t>1.回填材质：毛石
2.运距综合考虑，包含毛石场内外运输
3.未尽事项详见编制说明、国家相关规范等</t>
  </si>
  <si>
    <t>回填片石（溶洞处理）</t>
  </si>
  <si>
    <t>1.回填材质：片石
2.运距综合考虑，包含片石场内外运输
3.未尽事项详见编制说明、国家相关规范等</t>
  </si>
  <si>
    <t>回填砂（溶洞处理）</t>
  </si>
  <si>
    <t>1.回填材质：砂，粒径综合考虑
2.运距综合考虑，包含砂场内外运输
3.未尽事项详见编制说明、国家相关规范等</t>
  </si>
  <si>
    <t>合计</t>
  </si>
  <si>
    <t>实体工程量清单计价表(土建地下室）</t>
  </si>
  <si>
    <t>原土回填</t>
  </si>
  <si>
    <t>1、回填土分层夯实，夯实方式(人工、机械)、密实度要求:分层夯实，夯实系数不小于0.94，按规范要求控制含水量  
2、基坑基槽回填、侧壁回填、顶板回填等综合考虑
3、场内取土回填，取土方式、土方运距等综合考虑
4、其他事项:综合考虑其他完成本工作涉及的所有费用</t>
  </si>
  <si>
    <t>外购土回填</t>
  </si>
  <si>
    <t>灰砂砖（实心砖墙）</t>
  </si>
  <si>
    <t>1.墙体类型:综合考虑
2.墙体厚度:综合考虑
3.砌块品种、规格、强度等级:灰砂砖,规格综合考虑
4.砂浆强度等级、配合比及砂浆类别:综合考虑
5.综合考虑砂浆厚度及配合比，结算时不因此变更而调整综合单价
6.内墙、外墙、基础、围墙、压顶砖等均按本项执行
7.在洞内、地下室内、库内或暗室内进行施工暗室增加费
8.其他综合考虑</t>
  </si>
  <si>
    <t>蒸压加气混凝土砌块 厚度 10cm</t>
  </si>
  <si>
    <t>1.砌块品种、规格、强度等级:蒸压加气混凝土砌块
2.墙体类型:内墙 
3.墙体厚度:100mm
4.砂浆强度等级、配合比及砂浆类别:综合考虑
5.内墙、外墙、基础、围墙、压顶砖等均按本项执行
6.在洞内、地下室内、库内或暗室内进行施工暗室增加费
7.其他综合考虑</t>
  </si>
  <si>
    <t>蒸压加气混凝土砌块 厚度 20cm</t>
  </si>
  <si>
    <t>1.砌块品种、规格、强度等级:蒸压加气混凝土砌块
2.墙体类型:内墙 
3.墙体厚度:200mm
4.砂浆强度等级、配合比及砂浆类别:综合考虑
5.内墙、外墙、基础、围墙、压顶砖等均按本项执行
6.在洞内、地下室内、库内或暗室内进行施工暗室增加费
7.其他综合考虑</t>
  </si>
  <si>
    <t>零星砌体</t>
  </si>
  <si>
    <t>1.砌块品种、规格、强度等级:标准砖块
2.墙体类型:综合考虑
3.墙体厚度:综合考虑
4.砂浆强度等级、配合比及砂浆类别:综合考虑
5.在洞内、地下室内、库内或暗室内进行施工暗室增加费
6.其他综合考虑</t>
  </si>
  <si>
    <t>砖砌台阶</t>
  </si>
  <si>
    <t>1.零星砌砖名称、砖砌台阶
2.砖品种、规格、强度等级:综合考虑
3.砂浆强度等级、配合比及砂浆类别:综合考虑
4.在洞内、地下室内、库内或暗室内进行施工暗室增加费
5.其他综合考虑</t>
  </si>
  <si>
    <t>混凝土及钢筋混凝土工程</t>
  </si>
  <si>
    <t>基础垫层</t>
  </si>
  <si>
    <t>1.混凝土种类:泵送商品混凝土
2.混凝土强度等级:C15混凝土
3.混凝土制作、运输、浇筑、养护
4.混凝土泵送增加费</t>
  </si>
  <si>
    <t>桩承台基础</t>
  </si>
  <si>
    <t>1.混凝土种类:泵送商品混凝土
2.混凝土强度等级:C35混凝土
3.混凝土制作、运输、浇筑、养护
4.混凝土泵送增加费</t>
  </si>
  <si>
    <t>基础底板</t>
  </si>
  <si>
    <t>电梯坑（集水井）</t>
  </si>
  <si>
    <t>直形墙</t>
  </si>
  <si>
    <t>矩（圆）形柱、异形柱</t>
  </si>
  <si>
    <t>有梁板</t>
  </si>
  <si>
    <t>1.混凝土种类:泵送商品混凝土
2.混凝土强度等级:C30混凝土
3.混凝土制作、运输、浇筑、养护
4.混凝土泵送增加费</t>
  </si>
  <si>
    <t>各类型楼梯混凝土</t>
  </si>
  <si>
    <t>台阶</t>
  </si>
  <si>
    <t>栏板</t>
  </si>
  <si>
    <t>1.混凝土种类:泵送商品混凝土
2.混凝土强度等级:C30混凝土
3.混凝土制作、运输、浇筑、养护</t>
  </si>
  <si>
    <t>零星构件</t>
  </si>
  <si>
    <t>1.混凝土强度等级：C30商品混凝土
2.混凝土拌合料要求：综合考虑各类粒径
3.混凝土制作、运输、浇筑、养护
4.混凝土泵送增加费</t>
  </si>
  <si>
    <t>构造柱</t>
  </si>
  <si>
    <t>1.混凝土种类:商品混凝土
2.混凝土强度等级:C20混凝土
3.混凝土制作、运输、浇筑、养护
4.在洞内、地下室内、库内或暗室内进行施工暗室增加费</t>
  </si>
  <si>
    <t>圈梁、过梁</t>
  </si>
  <si>
    <t>门槛</t>
  </si>
  <si>
    <t>砼膨胀剂增加费</t>
  </si>
  <si>
    <t>1.预拌砼增加膨胀剂时每立方增加费用</t>
  </si>
  <si>
    <t>P6抗渗混凝土</t>
  </si>
  <si>
    <t>1.在同规格标号混凝土每抗渗P6混凝土的价差</t>
  </si>
  <si>
    <t>后浇带</t>
  </si>
  <si>
    <t>1.混凝土种类:泵送商品混凝土
2.混凝土强度等级:C40混凝土
3.混凝土制作、运输、浇筑、养护
4.混凝土泵送增加费</t>
  </si>
  <si>
    <t>现浇构件钢筋 桩头插筋</t>
  </si>
  <si>
    <t>1.钢筋种类、规格: 综合考虑
2.综合考虑插筋连接底盘
3.其他按本项所需工作内容综合考虑完成</t>
  </si>
  <si>
    <t>Ⅰ级钢筋（直径综合考虑)制安</t>
  </si>
  <si>
    <t>1.钢筋种类、规格:圆钢   
2.钢筋连接、接头：不区分绑扎、焊接及机械连接，电渣压力焊与机械连接的接头费用考虑在综合单价中
3.所有搭接(包括图纸中未显示的搭接)和成型时的损耗量按规范计算工程量，费用考虑到钢筋综合单价内   
4.预留插筋，绑扎钢筋用的铁丝，预制混凝土垫块或专用垫铁，定位筋，植筋及现浇构件中固定位置的支撑钢筋，架立件、双层钢筋、大底板及普通楼板中用的“铁马”、“垫铁”等措施钢筋在综合单价中综合考虑，不另计算，该部分也不在调差范围之内计算   
5.如为Φ6钢筋，无论市场是否能购买到，均按Φ6计算，不按Φ6.5调整</t>
  </si>
  <si>
    <t>带肋钢筋(直径Φ10mm以内)制安</t>
  </si>
  <si>
    <t>1.带肋钢筋(直径Φ10mm以内)制安   
2.钢筋连接、接头：不区分绑扎、焊接及机械连接，电渣压力焊与机械连接的接头费用考虑在综合单价中  
3.所有搭接(包括图纸中未显示的搭接)和成型时的损耗量按规范计算工程量，费用考虑到钢筋综合单价内    
4.预留插筋，绑扎钢筋用的铁丝，预制混凝土垫块或专用垫铁，定位筋，植筋及现浇构件中固定位置的支撑钢筋，架立件、双层钢筋、大底板及普通楼板中用的“铁马”、“垫铁”等措施钢筋在综合单价中综合考虑，不另计算，该部分也不在调差范围之内计算   
5.如为Φ6钢筋，无论市场是否能购买到，均按Φ6计算，不按Φ6.5调整
6.单价综合考虑抗震钢筋（带E）增加费</t>
  </si>
  <si>
    <t>螺纹钢筋(直径Φ12-25mm)制安</t>
  </si>
  <si>
    <t>1.带肋钢筋(直径Φ12-25mm)制安   
2.钢筋连接、接头：不区分绑扎、焊接及机械连接，电渣压力焊与机械连接的接头费用考虑在综合单价中
3.所有搭接(包括图纸中未显示的搭接)和成型时的损耗量按规范计算工程量，费用考虑到钢筋综合单价内   
4.预留插筋，绑扎钢筋用的铁丝，预制混凝土垫块或专用垫铁，定位筋，植筋及现浇构件中固定位置的支撑钢筋，架立件、双层钢筋、大底板及普通楼板中用的“铁马”、“垫铁”等措施钢筋在综合单价中综合考虑，不另计算，该部分也不在调差范围之内计算   
5.如为Φ6钢筋，无论市场是否能购买到，均按Φ6计算，不按Φ6.5调整"
6.单价综合考虑抗震钢筋（带E）增加费</t>
  </si>
  <si>
    <t>螺纹钢筋(直径Φ25mm以外)制安</t>
  </si>
  <si>
    <t>1.带肋钢筋(直径Φ25mm以外)制安   
2.钢筋连接、接头：不区分绑扎、焊接及机械连接，电渣压力焊与机械连接的接头费用考虑在综合单价中
3.所有搭接(包括图纸中未显示的搭接)和成型时的损耗量按规范计算工程量，费用考虑到钢筋综合单价内  
4.预留插筋，绑扎钢筋用的铁丝，预制混凝土垫块或专用垫铁，定位筋，植筋及现浇构件中固定位置的支撑钢筋，架立件、双层钢筋、大底板及普通楼板中用的“铁马”、“垫铁”等措施钢筋在综合单价中综合考虑，不另计算，该部分也不在调差范围之内计算   
5.如为Φ6钢筋，无论市场是否能购买到，均按Φ6计算，不按Φ6.5调整"
6.单价综合考虑抗震钢筋（带E）增加费</t>
  </si>
  <si>
    <t>金属结构工程</t>
  </si>
  <si>
    <t>钢爬梯</t>
  </si>
  <si>
    <t>1.钢爬梯制安
2.油漆：综合考虑
3.在洞内、地下室内、库内或暗室内进行施工暗室增加费
4.其他综合考虑</t>
  </si>
  <si>
    <t>1.综合考虑各种钢材、铁件种类规格
2.制作、安装预埋，焊接固定
3.在洞内、地下室内、库内或暗室内进行施工暗室增加费
4.其他综合考虑</t>
  </si>
  <si>
    <t>门窗工程</t>
  </si>
  <si>
    <t>甲级钢质防火门</t>
  </si>
  <si>
    <t>1.名称：防火门制安（带观察窗）
2.门框扇材品质：钢质
3.防火等级：甲级
4.五金材料、品种、规格：含闭门器、防火铰链、门铰等各种五金综合考虑
5.在洞内、地下室内、库内或暗室内进行施工暗室增加费
6.其他综合考虑</t>
  </si>
  <si>
    <t>乙级钢质防火门</t>
  </si>
  <si>
    <t>1.名称：防火门制安（带观察窗）
2.门框扇材品质：钢质
3.防火等级：乙级
4.五金材料、品种、规格：含闭门器、防火铰链、门铰等各种五金综合考虑
5.在洞内、地下室内、库内或暗室内进行施工暗室增加费
6.其他综合考虑</t>
  </si>
  <si>
    <t>丙级钢质防火门</t>
  </si>
  <si>
    <t>1.名称：防火门制安（带观察窗）
2.门框扇材品质：钢质
3.防火等级：丙级
4.五金材料、品种、规格：含闭门器、防火铰链、门铰等各种五金综合考虑
5.在洞内、地下室内、库内或暗室内进行施工暗室增加费
6.其他综合考虑</t>
  </si>
  <si>
    <t>甲级木质防火门</t>
  </si>
  <si>
    <t>1.名称：防火门制安（带观察窗）
2.门框扇材品质：木质
3.防火等级：甲级
4.五金材料、品种、规格：含闭门器、防火铰链、门铰等各种五金综合考虑
5.在洞内、地下室内、库内或暗室内进行施工暗室增加费
6.其他综合考虑</t>
  </si>
  <si>
    <t>乙级木质防火门</t>
  </si>
  <si>
    <t>1.名称：防火门制安（带观察窗）
2.门框扇材品质：木质
3.防火等级：乙级
4.五金材料、品种、规格：含闭门器、防火铰链、门铰等各种五金综合考虑
5.在洞内、地下室内、库内或暗室内进行施工暗室增加费
6.其他综合考虑</t>
  </si>
  <si>
    <t>丙级木质防火门</t>
  </si>
  <si>
    <t>1.名称：防火门制安（带观察窗）
2.门框扇材品质：木质
3.防火等级：丙级
4.五金材料、品种、规格：含闭门器、防火铰链、门铰等各种五金综合考虑
5.在洞内、地下室内、库内或暗室内进行施工暗室增加费
6.其他综合考虑</t>
  </si>
  <si>
    <t>防火卷帘门</t>
  </si>
  <si>
    <t>1.名称：防火卷帘门制安
3.门框扇材品质：钢质
4.防火等级：特级
5.五金材料、品种、规格：含闭门器、防火铰链、门铰等各种五金综合考虑
6.安装电动装置
7.含防火控制箱
8.在洞内、地下室内、库内或暗室内进行施工暗室增加费
9.其他综合考虑
10.工程量计量：面积=宽*高（宽：卷帘一边导轨外侧至另一边导轨外侧；高：地面到卷帘轴心）</t>
  </si>
  <si>
    <t>挡烟垂壁</t>
  </si>
  <si>
    <t>1.名称：挡烟垂壁
2.材质：按设计要求
3.含支架制作安装
4.符合图纸、招标文件、相关规范规程等的技术要求
5.在洞内、地下室内、库内或暗室内进行施工暗室增加费
6.其他综合考虑</t>
  </si>
  <si>
    <t>1.名称：防火门制安（不带观察窗）
2.门框扇材品质：钢质
3.防火等级：甲级
4.五金材料、品种、规格：含闭门器、防火铰链、门铰等各种五金综合考虑
5.在洞内、地下室内、库内或暗室内进行施工暗室增加费
6.其他综合考虑</t>
  </si>
  <si>
    <t>1.名称：防火门制安（不带观察窗）
2.门框扇材品质：钢质
3.防火等级：乙级
4.五金材料、品种、规格：含闭门器、防火铰链、门铰等各种五金综合考虑
5.在洞内、地下室内、库内或暗室内进行施工暗室增加费
6.其他综合考虑</t>
  </si>
  <si>
    <t>1.名称：防火门制安（不带观察窗）
2.门框扇材品质：钢质
3.防火等级：丙级
4.五金材料、品种、规格：含闭门器、防火铰链、门铰等各种五金综合考虑
5.在洞内、地下室内、库内或暗室内进行施工暗室增加费
6.其他综合考虑</t>
  </si>
  <si>
    <t>木质门</t>
  </si>
  <si>
    <t>1.门类型:木质平开门 
2.油漆品种、刷漆遍数:面刮腻子两遍，砂纸打磨光滑、调和漆两遍，底油一道
3.五金材料、品种、规格：含闭门器、防火铰链、门铰等各种五金综合考虑
4.在洞内、地下室内、库内或暗室内进行施工暗室增加费
5.其他综合考虑</t>
  </si>
  <si>
    <t>地弹门</t>
  </si>
  <si>
    <t>1.名称：地弹门制安
2.门框扇材品质：成品玻璃门
3.五金材料、品种、规格：含闭门器、防火铰链、门铰、地弹簧等各种五金综合考虑
4.在洞内、地下室内、库内或暗室内进行施工暗室增加费
5.其他综合考虑</t>
  </si>
  <si>
    <t>金属百叶窗</t>
  </si>
  <si>
    <t>1.窗类型:成品灰色金属百叶、灰色金属防雨百叶
2.窗洞尺寸:综合考虑
3.在洞内、地下室内、库内或暗室内进行施工暗室增加费
4.其他综合考虑</t>
  </si>
  <si>
    <t>地下室防水保温工程</t>
  </si>
  <si>
    <t>灌注桩桩头防水</t>
  </si>
  <si>
    <t>桩头防水
1.1mm厚渗透结晶防水涂膜
2.遇水膨胀止水条
3.聚合物水泥砂浆（厚度综合考虑）
4.其他综合考虑</t>
  </si>
  <si>
    <t>管桩桩头防水</t>
  </si>
  <si>
    <t>桩头卷材防水施工费</t>
  </si>
  <si>
    <t>1.桩头防水卷材施工费
2.其他综合考虑
3.计算规则：工程量按平面（或立面)投影面计算，上返高度或加强层不计算，在单价中综合考虑
4.不区分施工部位及厚度，综合考虑
5.综合单价不含主材，主材单独考虑</t>
  </si>
  <si>
    <t>仅施工费</t>
  </si>
  <si>
    <t>地下室侧壁保温板</t>
  </si>
  <si>
    <t>1.30mm厚挤塑聚苯乙烯泡沫塑料板XPS
2.素土分层夯实
3.其他综合考虑</t>
  </si>
  <si>
    <t>1.30mm厚聚苯乙烯板
2.素土分层夯实
3.其他综合考虑</t>
  </si>
  <si>
    <t>地下室侧壁保温板每增减5mm</t>
  </si>
  <si>
    <t>1.挤塑聚苯乙烯泡沫塑料板XPS每增减5mm
2.其他综合考虑</t>
  </si>
  <si>
    <t>1.聚苯乙烯板每增减5mm
2.其他综合考虑</t>
  </si>
  <si>
    <t>平面防水涂料施工费</t>
  </si>
  <si>
    <t>1.防水涂料施工费（平面）
2.其他综合考虑
3.计算规则:工程量按平面投影面计算，上返高度或加强层不计算，在单价中综合考虑
4.不区分施工部位及厚度，综合考虑
5.综合单价不含主材，主材单独考虑</t>
  </si>
  <si>
    <t>疏水层</t>
  </si>
  <si>
    <t>1.25mm厚普通塑料疏水板，遇墙柱留150空隙，杯口直径综合考虑，抗压大于等于400kg/m2 焊接处增设排水带，上设400kg/m2聚酯纤维网格布一道   
2.其他综合考虑</t>
  </si>
  <si>
    <t>1.20厚凹凸型塑料排(蓄)水板(凸点向下)壳体抗压值≥400KN/m2(遇集水井时不封边)
2.其他综合考虑</t>
  </si>
  <si>
    <t>陶粒混凝土回填</t>
  </si>
  <si>
    <t>1.陶粒混凝土（水泥：陶粒=1:8）填充层
2.其他综合考虑</t>
  </si>
  <si>
    <t>细石混凝土保护层</t>
  </si>
  <si>
    <t>1.70厚C20细石混凝土保护层、表面压光，混凝土内配Φ4@150双向钢筋，并设置间距不大于4米的分格缝，缝宽15-20，用硅酮青密封胶密封
2.所有屋面及楼地面地坪（水泥砂浆楼地面、细石混凝土楼面、屋面）因坡度导致的厚度增加综合考虑在报价中
3.其他综合考虑</t>
  </si>
  <si>
    <t>砂浆保护层</t>
  </si>
  <si>
    <t>1.15mm厚(最薄处)DPM15(1:2水泥砂浆)砂浆保护层，井底1%坡度排向侧排
2.砂浆强度等级、配合比及砂浆类别:综合考虑
3.素水泥浆一道（内掺建筑胶）
4.在洞内、地下室内、库内或暗室内进行施工暗室增加费
5.其他综合考虑</t>
  </si>
  <si>
    <t>防水保护层、隔离层</t>
  </si>
  <si>
    <t>1.聚酯纤维无纺布(单位面积质量不小于200g/m2)
2.计算规则:工程量按平面（或立面)投影面计算，上返高度或加强层不计算，在单价中综合考虑
3.在洞内、地下室内、库内或暗室内进行施工暗室增加费
4.其他综合考虑</t>
  </si>
  <si>
    <t>1.10厚聚合物抗裂水泥砂浆保护层,分两边成活,压实
2.砂浆强度等级、配合比及砂浆类别:综合考虑
3.素水泥浆一道（内掺建筑胶）
4.在洞内、地下室内、库内或暗室内进行施工暗室增加费
5.其他综合考虑</t>
  </si>
  <si>
    <t>顶板回填</t>
  </si>
  <si>
    <t>1.顶板回填
2.材料:轻质泡沫（运距综合考虑）
3.容重综合考虑
4.其他事项:综合考虑其他完成本工作涉及的所有费用</t>
  </si>
  <si>
    <t>平面防水卷材施工费</t>
  </si>
  <si>
    <t>1.防水卷材施工费(平面）
2.其他综合考虑
3.计算规则:工程量按平面投影面计算，上返高度或加强层不计算，在单价中综合考虑
4.不区分施工部位及厚度，综合考虑
5.综合单价不含主材，主材单独考虑</t>
  </si>
  <si>
    <t>结构找坡</t>
  </si>
  <si>
    <t>1.最薄处10厚找坡层，边缘2m范围内用DS M20水泥砂浆，其余用C20细石混凝土找坡0.5%随打随抹平
2.砂浆强度等级、配合比及砂浆类别:综合考虑
3.所有屋面及楼地面地坪（水泥砂浆楼地面、细石混凝土楼面、屋面）因坡度导致的厚度增加综合考虑在报价中
4.厚度综合考虑</t>
  </si>
  <si>
    <t>细石混凝土地面</t>
  </si>
  <si>
    <t>1.50厚C20细石混凝土保护层
2.其他综合考虑</t>
  </si>
  <si>
    <t>侧壁水泥砂浆找平层</t>
  </si>
  <si>
    <t>1.20厚DS-M15(1:2.5水泥砂浆）兼找平层，阴角与阳角位置分别做固弧处理
2.砂浆强度等级、配合比及砂浆类别:综合考虑
3.素水泥浆一道（内掺建筑胶）
4.其他综合考虑</t>
  </si>
  <si>
    <t>消防水池侧面水泥砂浆找平层</t>
  </si>
  <si>
    <t>1.15厚WP-M15水泥砂浆找平压光
2.砂浆强度等级、配合比及砂浆类别:综合考虑
3.素水泥浆一道（内掺建筑胶）
4.在洞内、地下室内、库内或暗室内进行施工暗室增加费
5.其他综合考虑</t>
  </si>
  <si>
    <t>消防水池底面水泥砂浆找平层</t>
  </si>
  <si>
    <t>水泥防水砂浆</t>
  </si>
  <si>
    <t>1.3厚聚合物水泥防水砂浆
2.砂浆强度等级、配合比及砂浆类别:综合考虑
3.在洞内、地下室内、库内或暗室内进行施工暗室增加费
4.无论何种墙面，阴阳角的加固和圆弧处理、刷素水泥浆或甩浆、基层处理、堵墙眼、压光或搓毛在综合单价综合考虑，不另计算
5.其他综合考虑</t>
  </si>
  <si>
    <t>立面防水涂料施工费</t>
  </si>
  <si>
    <t>1.防水涂料施工费（立面）
2.其他综合考虑
3.计算规则:工程量按立面投影面计算，上返高度或加强层不计算，在单价中综合考虑
4.不区分施工部位及厚度，综合考虑
5.综合单价不含主材，主材单独考虑</t>
  </si>
  <si>
    <t>立面防水卷材施工费</t>
  </si>
  <si>
    <t>1.防水卷材施工费(立面）
2.其他综合考虑
3.计算规则:工程量按立面投影面计算，上返高度或加强层不计算，在单价中综合考虑
4.不区分施工部位及厚度，综合考虑
5.综合单价不含主材，主材单独考虑</t>
  </si>
  <si>
    <t>楼地面装饰工程</t>
  </si>
  <si>
    <t>地库楼面找坡层</t>
  </si>
  <si>
    <t>1.50厚（最薄处）C30细石找坡,内配Φ4@150双向筋,平面6mx6m分格缝,分格缝与垫层缩缝对齐, 缝内嵌聚氨酯密封胶
2.钢筋混凝土楼板,素水泥浆一道(掺 801胶 5%)
3.在洞内、地下室内、库内或暗室内进行施工暗室增加费
4.其他综合考虑
5.厚度综合考虑</t>
  </si>
  <si>
    <t>1.50厚C30细石混凝土保护层,内配筋φ4@150双向(置于该层上半部,保护层厚度≥15),平面四周(沿墙和水沟边)设伸缝
2.钢筋混凝土楼板或底板,用DSM20水泥砂浆补平孔洞，随打随抹光,基层清理若发现裂缝或空鼓,需先行处理
3.在洞内、地下室内、库内或暗室内进行施工暗室增加费
4.其他综合考虑
5.厚度综合考虑</t>
  </si>
  <si>
    <t>坡道楼面找坡层</t>
  </si>
  <si>
    <t>1.80厚C30细石混凝土找坡,内配筋φ4@150双向(置于该层上半部,保护层厚度≥15),平面四周(沿墙和水沟边)设伸缝,平面内间距≤6m设纵横分格缝,用切割机切深15。缝宽5~10,钢筋断开,缝内嵌聚氨酯密封膏。做防滑清碴(详见05J927-1第37页1型),60宽、10深锯齿状清碴,坡道两侧靠墙根300不做清碴处理
2.素水泥浆一道(内掺建筑胶)
3.钢筋混凝土楼板或底板用DSM20水泥砂浆补平孔洞,随打随抹光,基层清理若发现裂缝或空鼓,需先行处理
4.在洞内、地下室内、库内或暗室内进行施工暗室增加费
5.其他综合考虑
6.厚度综合考虑</t>
  </si>
  <si>
    <t>面砖楼地面（设备房）</t>
  </si>
  <si>
    <t>1.300*300浅色防滑面砖,防滑系数0.50,10厚水泥膏掺108胶(水泥:水:胶配比1:1:0.1),铺实拍平地砖,白色稀水泥浆擦缝
2.在洞内、地下室内、库内或暗室内进行施工暗室增加费
3.其他综合考虑</t>
  </si>
  <si>
    <t>面砖楼地面（露天楼梯）</t>
  </si>
  <si>
    <t>1.300*300浅色防滑面砖,防滑系数0.50,10厚水泥膏掺108胶(水泥:水:胶配比1:1:0.1),铺实拍平地砖,白色稀水泥浆擦缝
2.20厚DWM15普通防水砂浆,遇墙上翻至建筑完成面500
3.成品带防滑条的梯级级嘴(水泥砂浆面时选用20ZJ401,P69,6号大样。面砖时选用20ZJ401,P69,16号大样。)
4.素水泥浆一道(内掺建筑胶)
5.在洞内、地下室内、库内或暗室内进行施工暗室增加费
6.其他综合考虑</t>
  </si>
  <si>
    <t>水泥砂浆楼地面（室内楼梯）</t>
  </si>
  <si>
    <t>1.20厚DSM20(1:2水泥砂浆),表面撒适量水泥粉抹压平整
2.成品带防滑条的梯级级嘴(水泥砂浆面时选用20ZJ401,P69,6号大样。面砖时选用20ZJ401,P69,16号大样。)
3.素水泥浆一道(内掺建筑胶)
4.在洞内、地下室内、库内或暗室内进行施工暗室增加费
5.其他综合考虑</t>
  </si>
  <si>
    <t>水泥砂浆楼地面</t>
  </si>
  <si>
    <t>1.最薄处20厚水泥砂浆找坡兼找平
2.砂浆强度等级、配合比及砂浆类别:综合考虑        
3.钢筋混凝土楼板,素水泥浆一道(掺 108胶 5%)
4.在洞内、地下室内、库内或暗室内进行施工暗室增加费
5.其他综合考虑
6.厚度综合考虑</t>
  </si>
  <si>
    <t>1.30厚干硬性水泥砂找平层(基层清理干净,素水泥浆一道)
2.砂浆强度等级、配合比及砂浆类别:综合考虑
3.混凝土楼板，基层清理
4.在洞内、地下室内、库内或暗室内进行施工暗室增加费
5.其他综合考虑</t>
  </si>
  <si>
    <t>每增减5mm干硬性水泥砂浆</t>
  </si>
  <si>
    <t>1.地面每增减5mm厚度
2.砂浆强度等级、配合比及砂浆类别:综合考虑
3.混凝土楼板，基层清理
4.在洞内、地下室内、库内或暗室内进行施工暗室增加费
5.其他综合考虑</t>
  </si>
  <si>
    <t>1.20厚水泥砂浆面层
2.砂浆强度等级、配合比及砂浆类别:综合考虑
3.在洞内、地下室内、库内或暗室内进行施工暗室增加费
4.其他综合考虑</t>
  </si>
  <si>
    <t>1.30厚DWM20普通防水砂浆防水材料遇墙上翻至建筑完成面标高300。遇门洞口或无防水楼地面处向外水平延展措施,延展宽度不小于500mm,向外两侧延展宽度不小于200mm。
2.素水泥浆一道(内掺建筑胶)
3.钢筋混凝土楼板或底板用DSM20水泥砂浆补平孔洞,随打随抹光,基层清理若发现裂缝或空鼓,需先行处理
4.在洞内、地下室内、库内或暗室内进行施工暗室增加费
5.其他综合考虑</t>
  </si>
  <si>
    <t>车库楼面(沥青坡道、车库入口)</t>
  </si>
  <si>
    <t>1.50mm厚AC-10细粒式改性沥青砼
2.玻璃纤维网
3.黏油层
4.在洞内、地下室内、库内或暗室内进行施工暗室增加费
5.其他综合考虑</t>
  </si>
  <si>
    <t>金刚砂地面</t>
  </si>
  <si>
    <t>1.3mm金刚砂耐磨地面(混凝土初凝时撒入金刚砂骨料&gt;=5kg/m2，机械打磨光亮地面)
2.在洞内、地下室内、库内或暗室内进行施工暗室增加费
3.其他综合考虑
4.厚度综合考虑</t>
  </si>
  <si>
    <t>金刚砂地面（含混凝土密封固化剂）</t>
  </si>
  <si>
    <t>1.3mm金刚砂耐磨地面+混凝土密封固化剂(固化剂用量0.2kg/m2)
2.在洞内、地下室内、库内或暗室内进行施工暗室增加费
3.其他综合考虑
4.厚度综合考虑</t>
  </si>
  <si>
    <t>耐磨地坪漆</t>
  </si>
  <si>
    <t>1.车库采用防尘耐磨地坪漆
2.在洞内、地下室内、库内或暗室内进行施工暗室增加费
3.其他综合考虑
4.厚度综合考虑</t>
  </si>
  <si>
    <t>无机磨石地坪</t>
  </si>
  <si>
    <t>1.无机磨石地坪(混凝土初凝时撒入骨料)，机械打磨光亮地面
2.在洞内、地下室内、库内或暗室内进行施工暗室增加费
3.其他综合考虑
4.厚度综合考虑</t>
  </si>
  <si>
    <t>混凝土填充</t>
  </si>
  <si>
    <t>1.C20细石混凝土填充层(内埋排水管)内配中Φ6@200双向(容重不大于200Okq/m3)
2.在洞内、地下室内、库内或暗室内进行施工暗室增加费
3.其他综合考虑
4.厚度综合考虑</t>
  </si>
  <si>
    <t>细骨料填充</t>
  </si>
  <si>
    <t>1.LC7.5轻集骨料填充层(内埋排水管)内配中Φ6@200双向容重不大于1200kg/m3)
2.在洞内、地下室内、库内或暗室内进行施工暗室增加费
3.其他综合考虑
4.厚度综合考虑</t>
  </si>
  <si>
    <t>钢纤维混凝土</t>
  </si>
  <si>
    <t>1.100厚CF30钢纤维混凝土(钢纤维用量20kg/m2)6mX6m用切割机切缝(且对应柱、车位线位置)，深20mm，缝宽10mm，缝采用单组份聚氨醋密封胶密封，随捣随压实抹平
2.在洞内、地下室内、库内或暗室内进行施工暗室增加费
3.其他综合考虑
4.厚度综合考虑</t>
  </si>
  <si>
    <t>原盖板破坏修复</t>
  </si>
  <si>
    <t>1.原盖板20厚DS-M15找平层，破坏须修复
2.原盖板实施的防水层，破坏须修复
3.素水泥浆一道(内掺建筑胶)(如原盖板不实施，则无此项。）
4.现浇钢筋混凝土楼板，基层清理。一级地铁盖板破坏须修复。</t>
  </si>
  <si>
    <t>防水沥青地面</t>
  </si>
  <si>
    <t>1.60mm厚AC-10细粒式沥青砼
2.在洞内、地下室内、库内或暗室内进行施工暗室增加费
3.其他综合考虑</t>
  </si>
  <si>
    <t>1.50mm厚AC-10细粒式改性沥青砼
2.乳化沥青透层
3.在洞内、地下室内、库内或暗室内进行施工暗室增加费
4.其他综合考虑</t>
  </si>
  <si>
    <t>C20细石混凝土垫层</t>
  </si>
  <si>
    <t>1.C20细石混凝土垫层,(容重不大于2000kg/m3)厚度详平面
2.在洞内、地下室内、库内或暗室内进行施工暗室增加费
3.其他综合考虑
4.厚度综合考虑</t>
  </si>
  <si>
    <t>轻集骨料垫层</t>
  </si>
  <si>
    <t>1.LC5.0轻集骨料垫层,(容重不大于1200kq/m3)厚度详平面
2.在洞内、地下室内、库内或暗室内进行施工暗室增加费
3.其他综合考虑
4.厚度综合考虑</t>
  </si>
  <si>
    <t>陶粒混凝土垫层</t>
  </si>
  <si>
    <t>1.C10陶粒混凝土(水泥:陶粒=1:8)垫层，厚度详平面
2.在洞内、地下室内、库内或暗室内进行施工暗室增加费
3.其他综合考虑
4.厚度综合考虑</t>
  </si>
  <si>
    <t>踢脚工程</t>
  </si>
  <si>
    <t>水泥砂浆面层（楼梯踢脚）</t>
  </si>
  <si>
    <t>1.15厚水泥砂浆找平,分两遍成活,底层抹灰应压实搓毛
2.10厚水泥砂浆抹面压光
3.砂浆强度等级、配合比及砂浆类别:综合考虑
4.在洞内、地下室内、库内或暗室内进行施工暗室增加费
5.其他综合考虑</t>
  </si>
  <si>
    <t>水泥踢脚线</t>
  </si>
  <si>
    <t>1.水泥色浆二遍（颜色综合考虑)，砂纸磨平
2.钢筋混凝土楼板,素水泥浆一道(掺 801胶 5%)
3.在洞内、地下室内、库内或暗室内进行施工暗室增加费
4.其他综合考虑</t>
  </si>
  <si>
    <t>水泥砂浆踢脚线</t>
  </si>
  <si>
    <t>1.15厚水泥砂浆找平,分两遍成活,底层抹灰应压实搓毛
2.砂浆强度等级、配合比及砂浆类别:综合考虑
3.钢筋混凝土楼板,素水泥浆一道(掺 801胶 5%)
4.在洞内、地下室内、库内或暗室内进行施工暗室增加费
5.其他综合考虑</t>
  </si>
  <si>
    <t>面砖踢脚线</t>
  </si>
  <si>
    <t>1.60高瓷砖5厚专用胶粘剂贴饰面砖(玻化砖先刷双组份背胶),专用填缝剂擦缝(或详室内二次装修)
2.在洞内、地下室内、库内或暗室内进行施工暗室增加费
3.其他综合考虑
4.厚度综合考虑</t>
  </si>
  <si>
    <t>无机涂料踢脚</t>
  </si>
  <si>
    <t>1.防霉耐水无机涂料一底两面(燃烧性能等级A级)(面客区详精装修做法)
2.2厚面层耐水腻子分遍刮平
3.在洞内、地下室内、库内或暗室内进行施工暗室增加费
4.其他综合考虑</t>
  </si>
  <si>
    <t>墙、柱面装饰与隔断工程</t>
  </si>
  <si>
    <t>墙面抹灰工程</t>
  </si>
  <si>
    <t>地下室内墙（抹灰）</t>
  </si>
  <si>
    <t>1.综合考虑挂网的各项增加费、线条增加费，不另计算
2.15厚水泥砂浆找平
3.砂浆强度等级、配合比及砂浆类别:综合考虑
4.在洞内、地下室内、库内或暗室内进行施工暗室增加费
5.无论何种墙面，阴阳角的加固和圆弧处理、刷素水泥浆或甩浆、基层处理、堵墙眼、压光或搓毛在综合单价综合考虑，不另计算
6.其他综合考虑</t>
  </si>
  <si>
    <t>墙面随砌随抹</t>
  </si>
  <si>
    <t>1.随砌随抹水泥砂浆找平，厚度综合考虑
2.综合考虑挂网的各项增加费、线条增加费，不另计算
3.砂浆强度等级、配合比及砂浆类别:综合考虑
4.在洞内、地下室内、库内或暗室内进行施工暗室增加费
5.无论何种墙面，阴阳角的加固和圆弧处理、刷素水泥浆或甩浆、基层处理、堵墙眼、压光或搓毛在综合单价综合考虑，不另计算
6.其他综合考虑</t>
  </si>
  <si>
    <t>墙面抹灰</t>
  </si>
  <si>
    <t>1.砌块墙体，基础清理
2.刷素水泥浆一遍(掺水重5%108胶)
3.综合考虑挂网的各项增加费、线条增加费，不另计算
4.15厚水泥砂浆找平,分两遍成活,底层抹灰应压实搓毛
5.砂浆强度等级、配合比及砂浆类别:综合考虑
6.在洞内、地下室内、库内或暗室内进行施工暗室增加费
7.无论何种墙面，阴阳角的加固和圆弧处理、刷素水泥浆或甩浆、基层处理、堵墙眼、压光或搓毛在综合单价综合考虑，不另计算
8.其他综合考虑</t>
  </si>
  <si>
    <t>1.12厚水泥砂浆找平,分两边成活,压实槎毛
2.综合考虑挂网的各项增加费、线条增加费，不另计算
3.砂浆强度等级、配合比及砂浆类别:综合考虑
4.在洞内、地下室内、库内或暗室内进行施工暗室增加费
5.无论何种墙面，阴阳角的加固和圆弧处理、刷素水泥浆或甩浆、基层处理、堵墙眼、压光或搓毛在综合单价综合考虑，不另计算
6.其他综合考虑</t>
  </si>
  <si>
    <t>1.10厚抗裂砂浆,压实槎毛
2.综合考虑挂网的各项增加费、线条增加费，不另计算
3.砂浆强度等级、配合比及砂浆类别:综合考虑
4.在洞内、地下室内、库内或暗室内进行施工暗室增加费
5.无论何种墙面，阴阳角的加固和圆弧处理、刷素水泥浆或甩浆、基层处理、堵墙眼、压光或搓毛在综合单价综合考虑，不另计算
6.其他综合考虑</t>
  </si>
  <si>
    <t>1.5厚聚合物防水砂浆,掺抗裂合成纤维,分层抹平,压实槎毛
2.综合考虑挂网的各项增加费、线条增加费，不另计算
3.砂浆强度等级、配合比及砂浆类别:综合考虑
4.在洞内、地下室内、库内或暗室内进行施工暗室增加费
5.无论何种墙面，阴阳角的加固和圆弧处理、刷素水泥浆或甩浆、基层处理、堵墙眼、压光或搓毛在综合单价综合考虑，不另计算
6.其他综合考虑</t>
  </si>
  <si>
    <t>1.10厚聚合物抗裂水泥砂浆保护层,分两遍成活,压实槎毛
2.综合考虑挂网的各项增加费、线条增加费，不另计算
3.砂浆强度等级、配合比及砂浆类别:综合考虑
4.在洞内、地下室内、库内或暗室内进行施工暗室增加费
5.无论何种墙面，阴阳角的加固和圆弧处理、刷素水泥浆或甩浆、基层处理、堵墙眼、压光或搓毛在综合单价综合考虑，不另计算
6.其他综合考虑</t>
  </si>
  <si>
    <t>刮大白</t>
  </si>
  <si>
    <t>1.刮大白
2.在洞内、地下室内、库内或暗室内进行施工暗室增加费
3.其他综合考虑</t>
  </si>
  <si>
    <t>防潮防火隔音穿孔吸音板</t>
  </si>
  <si>
    <t>1.50系列C型轻钢龙骨双向间距@500，内填50mm厚防火隔音岩棉(≥64KG/M2)
2.15mm厚防潮防火隔音穿孔吸音板(A级无机涂料)，自攻螺丝固定于轻钢龙骨上</t>
  </si>
  <si>
    <t>1.刷双组份专用界面剂1厚(混凝土用I型,加气砼墙面用Ⅱ型)
2.楼地面、墙面、天棚部分综合考虑</t>
  </si>
  <si>
    <t>内外墙挂钢丝网</t>
  </si>
  <si>
    <t>1.材料品种:热镀锌电焊钢丝网
2.规格：综合考虑
3.加固方式:综合考虑
4.在洞内、地下室内、库内或暗室内进行施工暗室增加费
5.其他综合考虑</t>
  </si>
  <si>
    <t>挂耐碱玻璃纤维网</t>
  </si>
  <si>
    <t>1.材料品种:耐碱玻璃纤维网
2.密目规格：综合考虑
3.加固方式:综合考虑
4.在洞内、地下室内、库内或暗室内进行施工暗室增加费
5.其他综合考虑</t>
  </si>
  <si>
    <t>墙面油漆、涂料工程</t>
  </si>
  <si>
    <t>地下室内墙-腻子涂料墙面</t>
  </si>
  <si>
    <t>1.满刮内墙腻子两道分遍刮平，腻子种类（防裂、耐水、防潮等）综合考虑
2.防霉无机涂料一底两面，涂料种类（内外墙、耐水、防潮等）综合考虑
3.在洞内、地下室内、库内或暗室内进行施工暗室增加费
4.其他综合考虑</t>
  </si>
  <si>
    <t>地下室内墙-涂料墙面</t>
  </si>
  <si>
    <t>1.防霉无机涂料一底两面，涂料种类（内外墙、耐水、防潮等）综合考虑
2.在洞内、地下室内、库内或暗室内进行施工暗室增加费
3.其他综合考虑</t>
  </si>
  <si>
    <t>地下室内墙-腻子墙面</t>
  </si>
  <si>
    <t>1.腻子两遍，分遍刮平，腻子种类（防裂、耐水、防潮等）综合考虑，不区分内外墙腻子
2.在洞内、地下室内、库内或暗室内进行施工暗室增加费
3.其他综合考虑</t>
  </si>
  <si>
    <t>水泵房块料墙面</t>
  </si>
  <si>
    <t>1.基层处理：素水泥浆结合层一遍
2.结合层材料种类、规格：4~6mm厚纯水泥浆粘贴饰面砖
3.面层材料种类、规格：6mm厚瓷片，同瓷片颜色的填缝剂填缝
4.在洞内、地下室内、库内或暗室内进行施工暗室增加费
5.其他：按国家规范中的相关规定</t>
  </si>
  <si>
    <t>水池块料墙面</t>
  </si>
  <si>
    <t>1.基层处理：素水泥浆结合层一遍
2.找平防水层材料种类、规格：20厚防水砂浆找平兼防水层
3.结合层材料种类、规格：3~5厚纯水泥浆粘贴饰面砖
4.面层材料种类、规格：300*300mm瓷片
5.在洞内、地下室内、库内或暗室内进行施工暗室增加费
6.其他：按国家规范中的相关规定</t>
  </si>
  <si>
    <t>涉水房间块料墙面</t>
  </si>
  <si>
    <t>1.300*300浅色面砖,专用C1T型瓷砖胶镶贴,白色稀水泥浆擦缝。
2.在洞内、地下室内、库内或暗室内进行施工暗室增加费
3.其他：按国家规范中的相关规定综合考虑
4、厚度综合考虑</t>
  </si>
  <si>
    <t>外墙防水工程</t>
  </si>
  <si>
    <t>聚合物水泥砂浆</t>
  </si>
  <si>
    <t>1.砌体及混凝土墙体，基层清理
2.砂浆拉毛
3.综合考虑挂网的各项增加费、线条增加费，不另计算
4.20厚聚合物抗裂合成纤维水泥砂浆
5.砂浆强度等级、配合比及砂浆类别:综合考虑
6.在洞内、地下室内、库内或暗室内进行施工暗室增加费
7.其他综合考虑</t>
  </si>
  <si>
    <t>聚合物水泥砂浆每增减1mm</t>
  </si>
  <si>
    <t>1.综合考虑挂网的各项增加费、线条增加费，不另计算
2.每增减1mm所需的水泥砂浆用量（综合考虑各类砂浆）
3.砂浆强度等级、配合比及砂浆类别:综合考虑
4.在洞内、地下室内、库内或暗室内进行施工暗室增加费
5.其他综合考虑</t>
  </si>
  <si>
    <t>顶棚工程</t>
  </si>
  <si>
    <t>涂料面-天棚（无吊顶）</t>
  </si>
  <si>
    <t>1.钢筋混凝土板、基础清理
2.喷刷防霉涂料一遍，涂料颜色等综合考虑
3.在洞内、地下室内、库内或暗室内进行施工暗室增加费
4.其他综合考虑</t>
  </si>
  <si>
    <t>腻子天棚（无吊顶）</t>
  </si>
  <si>
    <t>1.钢筋混凝土板、基础清理
2.刮白色腻子一遍
3.在洞内、地下室内、库内或暗室内进行施工暗室增加费
4.其他综合考虑</t>
  </si>
  <si>
    <t>其他装饰工程</t>
  </si>
  <si>
    <t>楼梯不锈钢栏杆</t>
  </si>
  <si>
    <t>1.栏杆材料种类、规格:综合考虑
2.其他综合考虑
3.在洞内、地下室内、库内或暗室内进行施工暗室增加费
4.其他综合考虑</t>
  </si>
  <si>
    <t>不锈钢靠墙扶手</t>
  </si>
  <si>
    <t>1.扶手材料种类、规格:综合考虑
2.其他综合考虑
3.在洞内、地下室内、库内或暗室内进行施工暗室增加费
4.其他综合考虑</t>
  </si>
  <si>
    <t>钢板止水带</t>
  </si>
  <si>
    <t>1.钢板止水带（厚度不大于4mm）
2.其他综合考虑</t>
  </si>
  <si>
    <t>橡胶止水带</t>
  </si>
  <si>
    <t>1.橡胶止水带
2.其他综合考虑</t>
  </si>
  <si>
    <t>排水沟、集水井抹灰</t>
  </si>
  <si>
    <t>1.排水沟抹灰
2.底面：20mm防水砂浆找平
3.侧面：20mm防水砂浆抹灰
4.砂浆强度等级、配合比及砂浆类别:综合考虑
5.在洞内、地下室内、库内或暗室内进行施工暗室增加费
6.其他综合考虑</t>
  </si>
  <si>
    <t>成品钢格板</t>
  </si>
  <si>
    <t>1.材料品种、规格:成品钢格板，规格满足设计和规范要求
2.厚度:综合考虑
3.盖板护角材料品种、规格:综合考虑
4.在洞内、地下室内、库内或暗室内进行施工暗室增加费
5.其他综合考虑</t>
  </si>
  <si>
    <t>铸铁篦子盖板</t>
  </si>
  <si>
    <t>1.材料品种、规格:铸铁篦子盖板 ，规格满足设计和规范要求
2.厚度:50厚
3.盖板护角材料品种、规格:橡胶垫片及其他辅材，零星钢构件固定安装
4.在洞内、地下室内、库内或暗室内进行施工暗室增加费
5.其他综合考虑</t>
  </si>
  <si>
    <t>热浸锌钢格板</t>
  </si>
  <si>
    <t>1.规格:综合考虑
2.盖板护角材料品种、规格:综合考虑
3.在洞内、地下室内、库内或暗室内进行施工暗室增加费
4.其他综合考虑</t>
  </si>
  <si>
    <t>1.材料品种、规格:铸铁篦子盖板 ，规格满足设计和规范要求
2.厚度:40厚
3.盖板护角材料品种、规格:橡胶垫片及其他辅材，零星钢构件固定安装
4.在洞内、地下室内、库内或暗室内进行施工暗室增加费
5.其他综合考虑</t>
  </si>
  <si>
    <t>混凝土模板及支架(撑)</t>
  </si>
  <si>
    <t>1.砖胎膜材料:灰砂砖或蒸压加气砖
2.砖胎膜厚度:综合考虑
3.安装高度：综合
4.其他要求:其他满足工程施工技术要求</t>
  </si>
  <si>
    <t>砖模立面砂浆找平层</t>
  </si>
  <si>
    <t>1.基层类型:砌体
2.找平层砂浆厚度、配合比及砂浆类别:综合考虑</t>
  </si>
  <si>
    <t>砖基础</t>
  </si>
  <si>
    <t>1.基础类型:预制墙板膜
2.厚度：综合考虑
3.砂浆强度等级、配合比及砂浆类别:综合考虑
4.综合单价已包含坑内支撑费用
5.综合考虑材质及搭设方式</t>
  </si>
  <si>
    <t>现浇混凝土垫层模板</t>
  </si>
  <si>
    <t>1.模板种类：木模
2.综合考虑材质及搭设方式</t>
  </si>
  <si>
    <t>现浇混凝土基础模板</t>
  </si>
  <si>
    <t>1.模板种类：木模
2.综合考虑材质及搭设方式
3.部位：高低板高差侧壁等</t>
  </si>
  <si>
    <t>现浇混凝土模板</t>
  </si>
  <si>
    <t>部位：异、圆形柱、直行墙
1.模板种类：木模
2.支模高度:3.6m内
3.综合考虑模板制作、安装、拆除（暗室增加费）、运输</t>
  </si>
  <si>
    <t>二次构件模板</t>
  </si>
  <si>
    <t>1.模板种类：木模
2.支模高度:3.6m
3.构造柱周长：综合考虑
4.综合考虑模板制作、安装、拆除（暗室增加费）、运输</t>
  </si>
  <si>
    <t>现浇混凝土有梁板模板</t>
  </si>
  <si>
    <t>1.有梁板模板 支模高度3.6m 
2.综合考虑模板制作、安装、拆除（暗室增加费）、运输</t>
  </si>
  <si>
    <t>其他混凝土模板</t>
  </si>
  <si>
    <t>1.模板种类：木模
2.支模高度及支模方式综合考虑
3.综合考虑材质及搭设方式
4.综合考虑模板制作、安装、拆除（暗室增加费）、运输</t>
  </si>
  <si>
    <t>现浇混凝土楼梯模板</t>
  </si>
  <si>
    <t>1.模板种类：木模
2.按照水平投影面积计算
3.综合考虑模板制作、安装、拆除（暗室增加费）、运输</t>
  </si>
  <si>
    <t>后浇带模板</t>
  </si>
  <si>
    <t>1.后浇带模板
2.综合考虑模板制作、安装、拆除（暗室增加费）、运输</t>
  </si>
  <si>
    <t>超高模板每增加1米费用</t>
  </si>
  <si>
    <t xml:space="preserve">1.模板种类：综合考虑
2.支模高度：柱、墙、梁、板支模高度超过3.6m，对于支模高度超过3.6m部分的模板工程量，增加不足0.5m（含0.5m）的不计取，增加超过0.5m按1m记取；支模高度≤3.6m的模板不增加费用   
3.综合考虑模板制作、安装、拆除（暗室增加费）、运输
</t>
  </si>
  <si>
    <t>战略集采平台询价</t>
  </si>
  <si>
    <t>防水涂料材料费</t>
  </si>
  <si>
    <t>1.2厚非固化橡胶沥青防水涂料
2.其他综合考虑
3.工程量按平面（或立面)投影面计算，上返高度或加强层不计算，在单价中综合考虑</t>
  </si>
  <si>
    <t>元/m2</t>
  </si>
  <si>
    <t>防水卷材材料费</t>
  </si>
  <si>
    <t>1.4厚SBS聚酯胎改性沥青防水卷材II型
2.其他综合考虑
3.工程量按平面（或立面)投影面计算，上返高度或加强层不计算，在单价中综合考虑</t>
  </si>
  <si>
    <t>1.3厚自粘聚合物改性沥青防水卷材(聚酯胎,I型)
2.其他综合考虑
3.工程量按平面（或立面)投影面计算，上返高度或加强层不计算，在单价中综合考虑</t>
  </si>
  <si>
    <t>1.3厚SBS改性沥青防水卷材II型
2.其他综合考虑
3.工程量按平面（或立面)投影面计算，上返高度或加强层不计算，在单价中综合考虑</t>
  </si>
  <si>
    <t>1.4厚SBS聚酯胎改性沥青化学阻根防水卷材Ⅱ型
2.其他综合考虑
3.工程量按平面（或立面)投影面计算，上返高度或加强层不计算，在单价中综合考虑</t>
  </si>
  <si>
    <t>1.2.0单组分聚合物防水涂料Ⅰ型材料费
2.其他综合考虑
3.工程量按平面（或立面)投影面计算，上返高度或加强层不计算，在单价中综合考虑</t>
  </si>
  <si>
    <t>1.1.2mmHDPE预铺防水卷材
2.其他综合考虑
3.工程量按平面（或立面)投影面计算，上返高度或加强层不计算，在单价中综合考虑</t>
  </si>
  <si>
    <t>1.1.5厚自粘聚合物改性沥青防水卷材(N类即无胎基类,单面粘)
2.其他综合考虑
3.工程量按平面（或立面)投影面计算，上返高度或加强层不计算，在单价中综合考虑</t>
  </si>
  <si>
    <t>1.1.0厚JS-Ⅱ聚合物防水涂料
2.其他综合考虑
3.工程量按平面（或立面)投影面计算，上返高度或加强层不计算，在单价中综合考虑</t>
  </si>
  <si>
    <t>1.1.5厚JS-Ⅱ聚合物防水涂料
2.其他综合考虑
3.工程量按平面（或立面)投影面计算，上返高度或加强层不计算，在单价中综合考虑</t>
  </si>
  <si>
    <t>1.1.0厚外涂型水泥基渗透结晶型外涂型防水涂料
2.其他综合考虑
3.工程量按平面（或立面)投影面计算，上返高度或加强层不计算，在单价中综合考虑</t>
  </si>
  <si>
    <t>1.1.5厚水乳型沥青防水涂料
2.其他综合考虑
3.工程量按平面（或立面)投影面计算，上返高度或加强层不计算，在单价中综合考虑</t>
  </si>
  <si>
    <t>实体工程量清单计价表（土建高层及小高层）</t>
  </si>
  <si>
    <t>1.零星砌砖名称、部位:砖砌台阶
2.砖品种、规格、强度等级:标准砖240×115×53
3.砂浆强度等级、配合比及砂浆类别:综合考虑</t>
  </si>
  <si>
    <t>灰砂砖</t>
  </si>
  <si>
    <t>1.墙体类型:综合考虑
2.墙体厚度:综合考虑
3.砌块品种、规格、强度等级:灰砂砖,规格综合考虑
4.砂浆强度等级、配合比及砂浆类别:综合考虑
5.综合考虑砂浆厚度及配合比，结算时不因此变更而调整综合单价
6.内墙、外墙、基础、围墙等均按本项执行
7.综合考虑包含但不限于超高降效等费用，并考虑其他完成工作涉及的所有费用</t>
  </si>
  <si>
    <t>耐火砖</t>
  </si>
  <si>
    <t>1.墙体类型:综合考虑
2.墙体厚度:综合考虑
3.砌块品种、规格、强度等级:耐火砖
4.砂浆强度等级、配合比及砂浆类别:综合考虑
5.综合考虑砂浆厚度及配合比，结算时不因此变更而调整综合单价
6.内墙、外墙、基础、围墙等均按本项执行
7.综合考虑包含但不限于超高降效等费用，并考虑其他完成工作涉及的所有费用</t>
  </si>
  <si>
    <t>外墙 蒸压加气混凝土砌块 厚度 20cm</t>
  </si>
  <si>
    <t>1.砌块品种、规格、强度等级:蒸压加气混凝土砌块
2.墙体类型:外墙 
3.墙体厚度:200mm
4.砂浆强度等级、配合比及砂浆类别:综合考虑
5.综合考虑包含但不限于超高降效等费用，并考虑其他完成工作涉及的所有费用</t>
  </si>
  <si>
    <t>内墙 蒸压加气混凝土砌块 厚度 10cm</t>
  </si>
  <si>
    <t>1.砌块品种、规格、强度等级:蒸压加气混凝土砌块
2.墙体类型:内墙 
3.墙体厚度:100mm
4.砂浆强度等级、配合比及砂浆类别:综合考虑
5.综合考虑包含但不限于超高降效等费用，并考虑其他完成工作涉及的所有费用</t>
  </si>
  <si>
    <t>内墙 蒸压加气混凝土砌块 厚度 20cm</t>
  </si>
  <si>
    <t>1.砌块品种、规格、强度等级:蒸压加气混凝土砌块
2.墙体类型:内墙 
3.墙体厚度:200mm
4.砂浆强度等级、配合比及砂浆类别:综合考虑
5.综合考虑包含但不限于超高降效等费用，并考虑其他完成工作涉及的所有费用</t>
  </si>
  <si>
    <t>内墙 高精度砌体 厚度 10cm</t>
  </si>
  <si>
    <t>1.砌块品种、规格、强度等级:高精度砌体
2.墙体类型:内墙 
3.墙体厚度:100mm
4.砂浆强度等级、配合比及砂浆类别:综合考虑
5.综合考虑包含但不限于超高降效等费用，并考虑其他完成工作涉及的所有费用</t>
  </si>
  <si>
    <t>内墙 高精度砌体 厚度 20cm</t>
  </si>
  <si>
    <t>1.砌块品种、规格、强度等级:高精度砌体
2.墙体类型:内墙 
3.墙体厚度:200mm
4.砂浆强度等级、配合比及砂浆类别:综合考虑
5.综合考虑包含但不限于超高降效等费用，并考虑其他完成工作涉及的所有费用</t>
  </si>
  <si>
    <t>1.砌块品种、规格、强度等级:标准砖块
2.墙体类型:综合考虑
3.墙体厚度:综合考虑
4.砂浆强度等级、配合比及砂浆类别:综合考虑
5.在洞内、地下室内、库内或暗室内进行施工暗室增加费
6.适用于2018年广东定额对零星砌体的定义记取，
7其他综合考虑</t>
  </si>
  <si>
    <t>矩形、多边形、异形、圆形柱、钢管柱</t>
  </si>
  <si>
    <t>1.混凝土种类:泵送商品混凝土
2.混凝土强度等级:C55混凝土
3.混凝土制作、运输、浇筑、养护
4.混凝土泵送增加费
5.综合考虑包含但不限于超高降效等费用，并考虑其他完成工作涉及的所有费用</t>
  </si>
  <si>
    <t>1.混凝土种类:泵送商品混凝土
2.混凝土强度等级:C50混凝土
3.混凝土制作、运输、浇筑、养护
4.混凝土泵送增加费
5.综合考虑包含但不限于超高降效等费用，并考虑其他完成工作涉及的所有费用</t>
  </si>
  <si>
    <t>1.混凝土种类:泵送商品混凝土
2.混凝土强度等级:C45混凝土
3.混凝土制作、运输、浇筑、养护
4.混凝土泵送增加费
5.综合考虑包含但不限于超高降效等费用，并考虑其他完成工作涉及的所有费用</t>
  </si>
  <si>
    <t>1.混凝土种类:泵送商品混凝土
2.混凝土强度等级:C40混凝土
3.混凝土制作、运输、浇筑、养护
4.混凝土泵送增加费
5.综合考虑包含但不限于超高降效等费用，并考虑其他完成工作涉及的所有费用</t>
  </si>
  <si>
    <t>1.混凝土种类:泵送商品混凝土
2.混凝土强度等级:C35混凝土
3.混凝土制作、运输、浇筑、养护
4.混凝土泵送增加费
5.综合考虑包含但不限于超高降效等费用，并考虑其他完成工作涉及的所有费用</t>
  </si>
  <si>
    <t>1.混凝土种类:泵送商品混凝土
2.混凝土强度等级:C30混凝土
3.混凝土制作、运输、浇筑、养护
4.混凝土泵送增加费
5.综合考虑包含但不限于超高降效等费用，并考虑其他完成工作涉及的所有费用</t>
  </si>
  <si>
    <t>屋架单梁</t>
  </si>
  <si>
    <t>雨棚、悬挑板</t>
  </si>
  <si>
    <t>零星构件 C30砼</t>
  </si>
  <si>
    <t>1.混凝土强度等级：C30商品混凝土
2.混凝土拌合料要求：综合考虑各类粒径
3.混凝土制作、运输、浇筑、养护
4.混凝土泵送增加费
5.综合考虑包含但不限于超高降效等费用，并考虑其他完成工作涉及的所有费用</t>
  </si>
  <si>
    <t>叠合板上后浇混凝土</t>
  </si>
  <si>
    <t>1.部位:叠合板上后浇混凝土（综合考虑预制板缝处的混凝土）
2.混凝土种类:商品混凝土
3.混凝土强度等级:C30混凝土
4.混凝土制作、运输、浇筑、养护
5.综合考虑包含但不限于超高降效等费用，并考虑其他完成工作涉及的所有费用</t>
  </si>
  <si>
    <t>构造柱 C20砼</t>
  </si>
  <si>
    <t>1.混凝土种类:商品混凝土
2.混凝土强度等级:C20混凝土
3.混凝土制作、运输、浇筑、养护
4.综合考虑包含但不限于超高降效等费用，并考虑其他完成工作涉及的所有费用</t>
  </si>
  <si>
    <t>圈梁、过梁 C20砼</t>
  </si>
  <si>
    <t>反坎 C20砼</t>
  </si>
  <si>
    <t>轻质混凝土回填</t>
  </si>
  <si>
    <t>1.混凝土强度等级：轻质混凝土
2.混凝土拌合料要求：综合考虑各类粒径
3.混凝土制作、运输、浇筑、养护
4.混凝土泵送增加费
5.综合考虑包含但不限于超高降效等费用，并考虑其他完成工作涉及的所有费用</t>
  </si>
  <si>
    <t>1.20厚DW-M20水泥砂浆抹面
2.80厚C15细石混凝土
3.300厚3：7灰土
4.素土夯实，向外放坡4%
5.砂浆强度等级、配合比及砂浆类别:综合考虑
6.综合考虑包含但不限于超高降效等费用，并考虑其他完成工作涉及的所有费用</t>
  </si>
  <si>
    <t>1.钢爬梯制安
2.油漆：综合考虑
3.其他综合考虑
4.综合考虑包含但不限于超高降效等费用，并考虑其他完成工作涉及的所有费用</t>
  </si>
  <si>
    <t>1.预埋铁件
2.其他：综合考虑
3.综合考虑包含但不限于超高降效等费用，并考虑其他完成工作涉及的所有费用</t>
  </si>
  <si>
    <t>屋面及防水工程</t>
  </si>
  <si>
    <t>屋面防水涂料施工费</t>
  </si>
  <si>
    <t>1.基层抛丸或者打磨处理、并涂刷专用基础处理剂
2.防水涂料施工费（不含主材）
3.综合考虑包含但不限于超高降效等费用，并考虑其他完成工作涉及的所有费用
4.计算规则：工程量按平面（或立面)投影面计算，上返高度或加强层不计算，在单价中综合考虑
5.不区分施工部位及厚度，综合考虑</t>
  </si>
  <si>
    <t>屋面防水卷材施工费</t>
  </si>
  <si>
    <t>1.防水卷材施工费（不含主材）
2.综合考虑包含但不限于超高降效等费用，并考虑其他完成工作涉及的所有费用
3.计算规则：工程量按平面（或立面)投影面计算，上返高度或加强层不计算，在单价中综合考虑
5.不区分施工部位及厚度，综合考虑</t>
  </si>
  <si>
    <t>1.聚酯无纺布隔离层（200g/m2）
2.综合考虑包含但不限于超高降效等费用，并考虑其他完成工作涉及的所有费用
3.计算规则：工程量按平面（或立面)投影面计算，上返高度或加强层不计算，在单价中综合考虑</t>
  </si>
  <si>
    <t>屋面保温层</t>
  </si>
  <si>
    <t>1.挤塑聚苯乙烯泡沫板，厚度详各单体节能设计专篇，（厚度暂按设计值80厚）
2.综合考虑包含但不限于超高降效等费用，并考虑其他完成工作涉及的所有费用</t>
  </si>
  <si>
    <t>屋面保护层</t>
  </si>
  <si>
    <t>1.40厚C20细石混凝土保护层，φ4@150双向钢丝焊接网,钢筋在分缝处断开；平面四周(沿墙和水沟边)设宽10mm伸缝,缝内嵌单组份聚氨密封胶；平面内不大于4mX4m分仓设缩缝,用切割机切缝深20mm,缝宽10mm,缝采用单组份聚氨密封胶密封,随捣随压实抹平
2.综合考虑包含但不限于超高降效等费用，并考虑其他完成工作涉及的所有费用 
3.所有屋面及楼地面地坪（水泥砂浆楼地面、细石混凝土楼面、屋面）因坡度导致的厚度增加综合考虑在报价中</t>
  </si>
  <si>
    <t>屋面地砖</t>
  </si>
  <si>
    <t>1.5厚水泥胶浆（掺108胶）贴防滑地砖（300*300），缝隙宽5~8，M15水泥砂浆填缝，分格缝4mx4m，油膏填缝
2.砂浆强度等级、配合比及砂浆类别:综合考虑
3.综合考虑包含但不限于超高降效等费用，并考虑其他完成工作涉及的所有费用</t>
  </si>
  <si>
    <t>墙面防水涂料施工费</t>
  </si>
  <si>
    <t>楼地面防水涂料施工费</t>
  </si>
  <si>
    <t>天棚防水涂料施工费</t>
  </si>
  <si>
    <t>屋面找平层</t>
  </si>
  <si>
    <t>1.20厚水泥砂浆兼找平层
2.综合考虑包含但不限于超高降效等费用，并考虑其他完成工作涉及的所有费用</t>
  </si>
  <si>
    <t>1.15厚水泥砂浆兼找平层
2.综合考虑包含但不限于超高降效等费用，并考虑其他完成工作涉及的所有费用</t>
  </si>
  <si>
    <t>1.5厚聚合物水泥防水砂浆
2.综合考虑包含但不限于超高降效等费用，并考虑其他完成工作涉及的所有费用</t>
  </si>
  <si>
    <t>屋面找坡层</t>
  </si>
  <si>
    <t>1.最薄处30厚C20细石混凝土找坡层，找坡2%，随捣随压实抹平
2.综合考虑包含但不限于超高降效等费用，并考虑其他完成工作涉及的所有费用 
3.所有屋面及楼地面地坪（水泥砂浆楼地面、细石混凝土楼面、屋面）因坡度导致的厚度增加综合考虑在报价中</t>
  </si>
  <si>
    <t>坡道</t>
  </si>
  <si>
    <t>1.部位：无障碍坡道
2.25厚1:3干硬性水泥砂浆结合层
3.100厚C15混凝土
4.300厚3：7灰土
5.砂浆强度等级、配合比及砂浆类别:综合考虑
6.其他综合考虑</t>
  </si>
  <si>
    <t>水泥砂浆台阶面</t>
  </si>
  <si>
    <t>1.部位：室外台阶
2.20厚水泥砂浆随打随抹随压光
3.100厚C15混凝土
4.100厚1:3:6三合土
5.砂浆强度等级、配合比及砂浆类别:综合考虑
6.其他综合考虑</t>
  </si>
  <si>
    <t>1.20厚水泥砂浆面层兼找平层
2.砂浆强度等级、配合比及砂浆类别:综合考虑
3.综合考虑包含但不限于超高降效等费用，并考虑其他完成工作涉及的所有费用</t>
  </si>
  <si>
    <t>楼梯水泥砂浆楼面</t>
  </si>
  <si>
    <t>1.20厚DSM20(1:2水泥砂浆),表面撒适量水泥粉抹压平整
2.成品带防滑条的梯级级嘴(水泥砂浆面时选用20ZJ401,P69,6号大样。面砖时选用20ZJ401,P69,16号大样。)
3.素水泥浆一道(内掺建筑胶)
4.其他综合考虑</t>
  </si>
  <si>
    <t>块料楼地面（楼梯梯段）</t>
  </si>
  <si>
    <t>1.300*300浅色防滑面砖，防滑系数0.5
2.10mm水泥膏掺108胶（水泥：水：胶配比1:2:0.1）
3.20厚水泥砂浆保护层
4.成品带防滑条的梯级级嘴
5.素水泥浆一遍(掺水重5%108胶)
6.砂浆强度等级、配合比及砂浆类别:综合考虑
7.综合考虑包含但不限于超高降效等费用，并考虑其他完成工作涉及的所有费用</t>
  </si>
  <si>
    <t>1.30mm厚水泥砂浆找平层
2.砂浆强度等级、配合比及砂浆类别:综合考虑
3.综合考虑包含但不限于超高降效等费用，并考虑其他完成工作涉及的所有费用</t>
  </si>
  <si>
    <t>水泥砂浆楼面</t>
  </si>
  <si>
    <t>1.10mm厚(最薄处)水泥砂浆保护层兼找坡层,坡向地漏口
2.砂浆强度等级、配合比及砂浆类别:综合考虑
3.综合考虑包含但不限于超高降效等费用，并考虑其他完成工作涉及的所有费用
4.厚度综合考虑</t>
  </si>
  <si>
    <t>1.20mm厚(最薄处)水泥砂浆保护层兼找坡层,1%坡向地漏口
2.砂浆强度等级、配合比及砂浆类别:综合考虑
3.综合考虑包含但不限于超高降效等费用，并考虑其他完成工作涉及的所有费用
4.厚度综合考虑</t>
  </si>
  <si>
    <t>防静电地坪漆</t>
  </si>
  <si>
    <t>1.1.5厚防尘地坪漆
2.其他综合考虑</t>
  </si>
  <si>
    <t>防静电活动地板</t>
  </si>
  <si>
    <t>1.架空防静电活动地板，成品可调节支架(厚度详单项设计)
2.20厚水泥砂浆找平压光
3.砂浆强度等级、配合比及砂浆类别:综合考虑
4.综合考虑包含但不限于超高降效等费用，并考虑其他完成工作涉及的所有费用</t>
  </si>
  <si>
    <t>1.25厚干硬性水泥砂浆面层
2.砂浆强度等级、配合比及砂浆类别:综合考虑
3.综合考虑包含但不限于超高降效等费用，并考虑其他完成工作涉及的所有费用</t>
  </si>
  <si>
    <t>隔声涂料楼地面</t>
  </si>
  <si>
    <t>1.3mm厚隔声涂料
2.综合考虑包含但不限于超高降效等费用，并考虑其他完成工作涉及的所有费用</t>
  </si>
  <si>
    <t>块料楼地面</t>
  </si>
  <si>
    <t>1.8~10mm厚防滑地砖(防护系数0.56),水泥浆粘贴,专用美缝剂勾缝(或详精装修设计)
2.20厚水泥砂浆保护层
3.砂浆强度等级、配合比及砂浆类别:综合考虑
4.综合考虑包含但不限于超高降效等费用，并考虑其他完成工作涉及的所有费用</t>
  </si>
  <si>
    <t>泡沫塑料衬垫</t>
  </si>
  <si>
    <t>1.3~5mm聚乙烯泡沫塑料衬垫
2.综合考虑包含但不限于超高降效等费用，并考虑其他完成工作涉及的所有费用</t>
  </si>
  <si>
    <t>LC15轻骨料回填</t>
  </si>
  <si>
    <t>1.LC15轻集骨料填充层(容重不大于1200kg/m3),厚度详建筑平面图（厚度暂按300mm）
2.综合考虑包含但不限于超高降效等费用，并考虑其他完成工作涉及的所有费用</t>
  </si>
  <si>
    <t>1.30mm厚(最薄处)普通防水砂浆,阴角与阳角位置位置分别作R=50及R≥20的圆弧处理,找坡i=1%,坡向室外
2.砂浆强度等级、配合比及砂浆类别:综合考虑
3.综合考虑包含但不限于超高降效等费用，并考虑其他完成工作涉及的所有费用
4.厚度综合考虑</t>
  </si>
  <si>
    <t>1.15厚水泥砂浆找平,分两遍成活,底层抹灰应压实搓毛
2.10厚水泥砂浆抹面压光
3.砂浆强度等级、配合比及砂浆类别:综合考虑
4.综合考虑包含但不限于超高降效等费用，并考虑其他完成工作涉及的所有费用</t>
  </si>
  <si>
    <t>1.水泥色浆二遍（颜色综合考虑)，砂纸磨平
2.钢筋混凝土楼板,素水泥浆一道(掺 801胶 5%)
3.综合考虑包含但不限于超高降效等费用，并考虑其他完成工作涉及的所有费用</t>
  </si>
  <si>
    <t>1.15厚水泥砂浆找平,分两遍成活
2.砂浆强度等级、配合比及砂浆类别:综合考虑
3.综合考虑包含但不限于超高降效等费用，并考虑其他完成工作涉及的所有费用</t>
  </si>
  <si>
    <t>1.60高瓷砖5厚专用胶粘剂贴饰面砖(玻化砖先刷双组份背胶),专用填缝剂擦缝(或详室内二次装修)
2.综合考虑包含但不限于超高降效等费用，并考虑其他完成工作涉及的所有费用</t>
  </si>
  <si>
    <t>1.防霉耐水无机涂料一底两面(燃烧性能等级A级)(面客区详精装修做法)
2.2厚面层耐水腻子分遍刮平
3.综合考虑包含但不限于超高降效等费用，并考虑其他完成工作涉及的所有费用</t>
  </si>
  <si>
    <t>水泥砂浆踢脚（非楼梯）</t>
  </si>
  <si>
    <t>1.5mm水泥砂浆抹面压平
2.综合考虑包含但不限于超高降效等费用，并考虑其他完成工作涉及的所有费用</t>
  </si>
  <si>
    <t>1.砌块墙体，基础清理
2.刷素水泥浆一遍(掺水重5%108胶)
3.综合考虑挂网的各项增加费、线条增加费，不另计算
4.15厚水泥砂浆找平,分两遍成活,底层抹灰应压实搓毛
5.砂浆强度等级、配合比及砂浆类别:综合考虑
6.无论何种墙面，阴阳角的加固和圆弧处理、刷素水泥浆或甩浆、界面剂、基层处理、堵墙眼、压光或搓毛在综合单价综合考虑，不另计算
7.综合考虑包含但不限于超高降效等费用，并考虑其他完成工作涉及的所有费用</t>
  </si>
  <si>
    <t>腻子、涂料</t>
  </si>
  <si>
    <t>1.刮内墙腻子不小于两道，分层打磨平整，腻子种类（防裂、耐水、防潮、保温等）综合考虑
2.无机内墙涂料（一底两面）
3.综合考虑包含但不限于超高降效等费用，并考虑其他完成工作涉及的所有费用</t>
  </si>
  <si>
    <t>1.刮大白
2.综合考虑包含但不限于超高降效等费用，并考虑其他完成工作涉及的所有费用</t>
  </si>
  <si>
    <t>腻子</t>
  </si>
  <si>
    <t>1.腻子两遍，分遍刮平，腻子种类（防裂、耐水、防潮、保温等）综合考虑，不区分内外墙腻子
2.综合考虑包含但不限于超高降效等费用，并考虑其他完成工作涉及的所有费用</t>
  </si>
  <si>
    <t>1.随砌随抹水泥砂浆找平，10厚水泥砂浆
2.综合考虑挂网的各项增加费、线条增加费，不另计算
3.砂浆强度等级、配合比及砂浆类别:综合考虑
4.无论何种墙面，阴阳角的加固和圆弧处理、刷素水泥浆或甩浆、界面剂、基层处理、堵墙眼、压光或搓毛在综合单价综合考虑，不另计算
5.综合考虑包含但不限于超高降效等费用，并考虑其他完成工作涉及的所有费用</t>
  </si>
  <si>
    <t>保温隔热墙面</t>
  </si>
  <si>
    <t>1.部位：东西向的砼墙内保温
2.20厚保温砂浆（分两遍成活） 
3.综合考虑挂网的各项增加费、线条增加费，不另计算
4.砂浆强度等级、配合比及砂浆类别:综合考虑
5.综合考虑包含但不限于超高降效等费用，并考虑其他完成工作涉及的所有费用</t>
  </si>
  <si>
    <t>1.保温砂浆每增减5mm
2.砂浆强度等级、配合比及砂浆类别:综合考虑
3.综合考虑包含但不限于超高降效等费用，并考虑其他完成工作涉及的所有费用</t>
  </si>
  <si>
    <t>1.基层处理
2.10厚普通防水砂浆兼找平，分层抹平
3.综合考虑挂网的各项增加费、线条增加费，不另计算
4.砂浆强度等级、配合比及砂浆类别:综合考虑
5.无论何种墙面，阴阳角的加固和圆弧处理、刷素水泥浆或甩浆、界面剂、基层处理、堵墙眼、压光或搓毛在综合单价综合考虑，不另计算
6.综合考虑包含但不限于超高降效等费用，并考虑其他完成工作涉及的所有费用</t>
  </si>
  <si>
    <t>聚合物防水砂浆</t>
  </si>
  <si>
    <t>1.基层处理
2.3厚聚合物防水砂浆
3.砂浆强度等级、配合比及砂浆类别:综合考虑
4.无论何种墙面，阴阳角的加固和圆弧处理、刷素水泥浆或甩浆、界面剂、基层处理、堵墙眼、压光或搓毛在综合单价综合考虑，不另计算
5.综合考虑包含但不限于超高降效等费用，并考虑其他完成工作涉及的所有费用</t>
  </si>
  <si>
    <t>聚合物抗裂合成纤维砂浆</t>
  </si>
  <si>
    <t>1.基层处理
2.5厚聚合物抗裂合成纤维砂浆
3.综合考虑挂网的各项增加费、线条增加费，不另计算
4.砂浆强度等级、配合比及砂浆类别:综合考虑
5.无论何种墙面，阴阳角的加固和圆弧处理、刷素水泥浆或甩浆、界面剂、基层处理、堵墙眼、压光或搓毛在综合单价综合考虑，不另计算
6.综合考虑包含但不限于超高降效等费用，并考虑其他完成工作涉及的所有费用</t>
  </si>
  <si>
    <t>1.基层处理
2.聚合物抗裂合成纤维砂浆每增减1mm
3.综合考虑挂网的各项增加费、线条增加费，不另计算
4.砂浆强度等级、配合比及砂浆类别:综合考虑
5.无论何种墙面，阴阳角的加固和圆弧处理、刷素水泥浆或甩浆、界面剂、基层处理、堵墙眼、压光或搓毛在综合单价综合考虑，不另计算
6.综合考虑包含但不限于超高降效等费用，并考虑其他完成工作涉及的所有费用</t>
  </si>
  <si>
    <t>NEA保温找平凝胶</t>
  </si>
  <si>
    <t>1.材料：NEA保温找平凝胶
2.厚度：10mm
3.参数：密度430kg/m3，导热系数0.028w（m.K），压缩强度或抗压强度≥1.3Mpa，燃烧性能等级A
4.适用位置：外墙
5.其他详见图纸设计及施工规范要求</t>
  </si>
  <si>
    <t>1.材料：NEA保温找平凝胶每增减1mm
2.参数：密度430kg/m3，导热系数0.03w（m.K），燃烧性能等级A
3.适用位置：外墙
4.其他详见图纸设计及施工规范要求</t>
  </si>
  <si>
    <t>1.基层处理
2.3厚聚合物防水砂浆
3.12厚聚合物抗裂水泥砂浆
4.砂浆强度等级、配合比及砂浆类别:综合考虑
5.无论何种墙面，阴阳角的加固和圆弧处理、刷素水泥浆或甩浆、界面剂、基层处理、堵墙眼、压光或搓毛在综合单价综合考虑，不另计算
6.综合考虑包含但不限于超高降效等费用，并考虑其他完成工作涉及的所有费用</t>
  </si>
  <si>
    <t>1.刷双组份专用界面剂1厚(混凝土用I型,加气砼墙面用Ⅱ型)
2.其他综合考虑</t>
  </si>
  <si>
    <t>1.材料品种:热镀锌电焊钢丝网
2.规格：综合考虑
3.加固方式:综合考虑
4.综合考虑包含但不限于超高降效等费用，并考虑其他完成工作涉及的所有费用</t>
  </si>
  <si>
    <t>1.材料品种:耐碱玻璃纤维网
2.密目规格：综合考虑
3.加固方式:综合考虑
4.综合考虑包含但不限于超高降效等费用，并考虑其他完成工作涉及的所有费用</t>
  </si>
  <si>
    <t>1.满刮腻子不少于2遍、打磨平整，腻子种类（防裂、耐水、防潮、保温等）综合考虑
2.综合考虑包含但不限于超高降效等费用，并考虑其他完成工作涉及的所有费用</t>
  </si>
  <si>
    <t>防霉涂料</t>
  </si>
  <si>
    <t>1.无机防霉涂料，一底两面
2.综合考虑包含但不限于超高降效等费用，并考虑其他完成工作涉及的所有费用</t>
  </si>
  <si>
    <t>穿孔铝板吸声吊顶</t>
  </si>
  <si>
    <t>1.0.6厚600*600穿孔浅色铝扣板，孔径1.8mm
2.5厚纤维水泥穿孔板孔径8mm，穿孔率20%
3.轻钢龙骨，尺寸规格综合考虑
4.吊杆综合考虑
5.综合考虑包含但不限于超高降效等费用，并考虑其他完成工作涉及的所有费用</t>
  </si>
  <si>
    <t>1.砌体及混凝土墙体，基层清理
2.砂浆拉毛
3.综合考虑挂网的各项增加费、线条增加费，不另计算
4.20厚聚合物抗裂合成纤维水泥砂浆
5.砂浆强度等级、配合比及砂浆类别:综合考虑
6.无论何种墙面，阴阳角的加固和圆弧处理、刷素水泥浆或甩浆、界面剂、基层处理、堵墙眼、压光或搓毛在综合单价综合考虑，不另计算
7.综合考虑包含但不限于超高降效等费用，并考虑其他完成工作涉及的所有费用</t>
  </si>
  <si>
    <t>1.综合考虑挂网的各项增加费、线条增加费，不另计算
2.每增减1mm所需的水泥砂浆用量（综合考虑各类砂浆）
3.砂浆强度等级、配合比及砂浆类别:综合考虑
4.综合考虑包含但不限于超高降效等费用，并考虑其他完成工作涉及的所有费用</t>
  </si>
  <si>
    <t>外墙涂料（平涂）</t>
  </si>
  <si>
    <t>1.刮外墙腻子不小于两道，分层打磨平整、腻子选项与涂料工艺相匹配，腻子种类（防裂、耐水、防潮、保温等）综合考虑
2.外墙涂料一底两面，按设计要求设分隔缝   缝内嵌填柔性防水密封膏，（外墙腻子及抗裂玻纤网工艺详专项施工方案设计），综合考虑线条增加，不另计算
3.综合考虑包含但不限于超高降效等费用，并考虑其他完成工作涉及的所有费用</t>
  </si>
  <si>
    <t>真石漆墙面</t>
  </si>
  <si>
    <t>1.刮外墙腻子不小于两道，分层打磨平整、腻子选项与涂料工艺相匹配，腻子种类（防裂、耐水、防潮、保温等）综合考虑
2.真石漆墙面（综合考虑颜色、厚度等其他工艺），综合考虑线条增加，不另计算
3.综合考虑包含但不限于超高降效等费用，并考虑其他完成工作涉及的所有费用</t>
  </si>
  <si>
    <t>外墙腻子</t>
  </si>
  <si>
    <t>1.刮外墙腻子不小于两道，分层打磨平整、腻子选项与涂料工艺相匹配，腻子种类（防裂、耐水、防潮、保温等）综合考虑
2.综合考虑包含但不限于超高降效等费用，并考虑其他完成工作涉及的所有费用</t>
  </si>
  <si>
    <t>1.砌体及混凝土墙体，基层清理
2.5厚聚合物水泥防水砂浆
3.砂浆强度等级、配合比及砂浆类别:综合考虑
4.无论何种墙面，阴阳角的加固和圆弧处理、刷素水泥浆或甩浆、界面剂、基层处理、堵墙眼、压光或搓毛在综合单价综合考虑，不另计算
5.综合考虑包含但不限于超高降效等费用，并考虑其他完成工作涉及的所有费用</t>
  </si>
  <si>
    <t>外墙面抹灰</t>
  </si>
  <si>
    <t>1.砌体及混凝土墙体，基层清理
2.15厚水泥砂浆分层压实抹平
3.砂浆强度等级、配合比及砂浆类别:综合考虑
4.无论何种墙面，阴阳角的加固和圆弧处理、刷素水泥浆或甩浆、界面剂、基层处理、堵墙眼、压光或搓毛在综合单价综合考虑，不另计算
5.综合考虑包含但不限于超高降效等费用，并考虑其他完成工作涉及的所有费用</t>
  </si>
  <si>
    <t>室外飘窗地面</t>
  </si>
  <si>
    <t>1.混凝土墙体，基层清理
2.综合考虑挂网的各项增加费、线条增加费，不另计算
3.20厚水泥防水砂浆
4.砂浆强度等级、配合比及砂浆类别:综合考虑
5.无论何种墙面，阴阳角的加固和圆弧处理、刷素水泥浆或甩浆、界面剂、基层处理、堵墙眼、压光或搓毛在综合单价综合考虑，不另计算
6.综合考虑包含但不限于超高降效等费用，并考虑其他完成工作涉及的所有费用</t>
  </si>
  <si>
    <t>1.栏杆材料种类、规格:综合考虑
2.综合考虑包含但不限于超高降效等费用，并考虑其他完成工作涉及的所有费用</t>
  </si>
  <si>
    <t>1.扶手材料种类、规格:综合考虑
2.综合考虑包含但不限于超高降效等费用，并考虑其他完成工作涉及的所有费用</t>
  </si>
  <si>
    <t>外墙变形缝</t>
  </si>
  <si>
    <t>1.名称：盖板型外墙变形缝
2.做法：详见国标 04CJ01-2  2/31节点
3.综合单价含填缝费用   
4.综合考虑包含但不限于超高降效等费用，并考虑其他完成工作涉及的所有费用</t>
  </si>
  <si>
    <t>屋面变形缝</t>
  </si>
  <si>
    <t>1.名称：盖板型变形缝
2.做法：详见国标 04CJ01-2  2.4/28节点
3.综合单价含填缝费用   
4.综合考虑包含但不限于超高降效等费用，并考虑其他完成工作涉及的所有费用</t>
  </si>
  <si>
    <t>结构拉缝</t>
  </si>
  <si>
    <t>结构拉缝-100mm宽</t>
  </si>
  <si>
    <t>1.包括构件工厂制作、场内外运输、安装
2.综合考虑包含但不限于超高降效等费用，并考虑其他完成工作涉及的所有费用</t>
  </si>
  <si>
    <t>结构拉缝-150mm宽</t>
  </si>
  <si>
    <t>结构拉缝-180mm宽</t>
  </si>
  <si>
    <t>结构拉缝-200mm宽</t>
  </si>
  <si>
    <t>结构拉缝-300mm宽</t>
  </si>
  <si>
    <t>1.构件类型:成品烟道（口字型）
2.排气道外形尺寸:350*350
3.其他:综合考虑连接处填塞紧实及安装需要的接驳器、止回阀等
4.综合考虑包含但不限于超高降效等费用，并考虑其他完成工作涉及的所有费用</t>
  </si>
  <si>
    <t>1.构件类型:成品烟道（口字型）
2.排气道外形尺寸:400*400
3.其他:综合考虑连接处填塞紧实及安装需要的接驳器、止回阀等
4.综合考虑包含但不限于超高降效等费用，并考虑其他完成工作涉及的所有费用</t>
  </si>
  <si>
    <t>1.构件类型:成品烟道（口字型）
2.排气道外形尺寸:450*450
3.其他:综合考虑连接处填塞紧实及安装需要的接驳器、止回阀等
4.综合考虑包含但不限于超高降效等费用，并考虑其他完成工作涉及的所有费用</t>
  </si>
  <si>
    <t>1.构件类型:成品烟道（口字型）
2.排气道外形尺寸:500*500
3.其他:综合考虑连接处填塞紧实及安装需要的接驳器、止回阀等
4.综合考虑包含但不限于超高降效等费用，并考虑其他完成工作涉及的所有费用</t>
  </si>
  <si>
    <t>1.构件类型:成品烟道（口字型）
2.排气道外形尺寸:600*600
3.其他:综合考虑连接处填塞紧实及安装需要的接驳器、止回阀等
4.综合考虑包含但不限于超高降效等费用，并考虑其他完成工作涉及的所有费用</t>
  </si>
  <si>
    <t>异、圆形柱、直行墙模板</t>
  </si>
  <si>
    <t>部位：异、圆形柱、直行墙
1.模板种类：铝膜
2.支模高度:3.6m内
3.综合考虑模板制作、安装、拆除（暗室增加费）、运输</t>
  </si>
  <si>
    <t>1.模板种类：木模
2.支模高度:3.6m内
3.构造柱周长：综合考虑
4.综合考虑材质及搭设方式</t>
  </si>
  <si>
    <t>矩形梁、异形梁、有梁板模板</t>
  </si>
  <si>
    <t>部位：矩形梁、异形梁、有梁板
1.模板种类：木模
2.支模高度：3.6m内
3.综合考虑材质及搭设方式</t>
  </si>
  <si>
    <t>部位：矩形梁、异形梁、有梁板
1.模板种类：铝模
2.支模高度：3.6m内
3.综合考虑材质及搭设方式</t>
  </si>
  <si>
    <t>后浇预制板缝模板</t>
  </si>
  <si>
    <t>1.模板种类：木模
2.支模高度及支模方式综合考虑
3.综合考虑材质及搭设方式</t>
  </si>
  <si>
    <t>其他部位模板</t>
  </si>
  <si>
    <t>1.模板材质：综合考虑
2.支撑高度：综合考虑
3.截面形状、周长:综合考虑
4.模板类型及支撑系统:综合考虑
5.施工部位：综合考虑</t>
  </si>
  <si>
    <t>现浇楼梯模板</t>
  </si>
  <si>
    <t>1.模板种类：木模
2.按照水平投影面积计算
3.综合考虑材质及搭设方式</t>
  </si>
  <si>
    <t>1.模板种类：铝模
2.按照水平投影面积计算
3.综合考虑材质及搭设方式</t>
  </si>
  <si>
    <t>1.模板种类：综合考虑
2.支模高度：柱、墙、梁、板支模高度超过3.6m，对于支模高度超过3.6m部分的模板工程量，增加不足0.5m（含0.5m）的不计取，增加超过0.5m按1m记取；支模高度≤3.6m的模板不增加费用   
3.综合考虑模板制作、安装、拆除（暗室增加费）、运输</t>
  </si>
  <si>
    <t>装配式混凝土梁</t>
  </si>
  <si>
    <t>1.PC构件制作，钢筋、混凝土标号、所需的模板综合考虑   
2.混凝土制作、浇筑、振捣、养护、成品堆放
3.钢筋制作、运输、绑扎、焊接、安装
4.模板拼装、清理、刷隔离剂、拆除、整理堆放
5.构件卸车、堆放、吊装、定位、校正、垫实、固定、安装、人工配合   
6.预埋铁件埋设   顶撑、斜撑安装、拆除   
7.预埋各类联接套筒：PC构件联接灌浆用   
8.灌浆料施工，接缝处理、打胶及外墙清洗等安装预制构件所需之一切工序   
9.安装工程：包含按发包人提供的图纸，包括且不限于构件中安装工程的管线预埋、线盒预埋、同层排水系统配件预埋、套管预埋、预留孔洞、按防雷接地图纸的要求连接主钢筋，构件与构件之间安装工程系统的连接，构件和非构件之间安装工程系统的连接等一切安装工程的工作内容   
10.PC构件运输、安（吊）装、成品保护、试验费等综合考虑
11.材料二次运输：综合考虑
12.材料保管费、材料检验费：综合考虑
13.场地硬化及地场狭窄施工难度费：综合考虑
14.构件与构件之间工程系统的连接、配合构件和非构件之间工程系统的连接等所需的人工、机械、安全防护等一切费用在内
注：
1.钢筋含量180kg/m3
2.结算时，钢筋含量超出以上（以下）区间按实际调整</t>
  </si>
  <si>
    <t>装配式混凝土叠合板</t>
  </si>
  <si>
    <t>1.PC构件制作，钢筋、混凝土标号、所需的模板综合考虑   
2.混凝土制作、浇筑、振捣、养护、成品堆放
3.钢筋制作、运输、绑扎、焊接、安装
4.模板拼装、清理、刷隔离剂、拆除、整理堆放
5.构件卸车、堆放、吊装、定位、校正、垫实、固定、安装、人工配合   
6.预埋铁件埋设   顶撑、斜撑安装、拆除   
7.预埋各类联接套筒：PC构件联接灌浆用   
8.灌浆料施工，接缝处理、打胶及外墙清洗等安装预制构件所需之一切工序   
9.安装工程：包含按发包人提供的图纸，包括且不限于构件中安装工程的管线预埋、线盒预埋、同层排水系统配件预埋、套管预埋、预留孔洞、按防雷接地图纸的要求连接主钢筋，构件与构件之间安装工程系统的连接，构件和非构件之间安装工程系统的连接等一切安装工程的工作内容   
10.PC构件运输、安（吊）装、成品保护、试验费等综合考虑
11.材料二次运输：综合考虑
12.材料保管费、材料检验费：综合考虑
13.场地硬化及地场狭窄施工难度费：综合考虑
14.构件与构件之间工程系统的连接、配合构件和非构件之间工程系统的连接等所需的人工、机械、安全防护等一切费用在内
注：
1.钢筋含量130kg/m3
2.结算时，钢筋含量超出以上（以下）区间按实际调整</t>
  </si>
  <si>
    <t>装配式混凝土楼梯</t>
  </si>
  <si>
    <t>1.PC构件制作，钢筋、混凝土标号、所需的模板综合考虑   
2.混凝土制作、浇筑、振捣、养护、成品堆放
3.钢筋制作、运输、绑扎、焊接、安装
4.模板拼装、清理、刷隔离剂、拆除、整理堆放
5.构件卸车、堆放、吊装、定位、校正、垫实、固定、安装、人工配合   
6.预埋铁件埋设   顶撑、斜撑安装、拆除   
7.预埋各类联接套筒：PC构件联接灌浆用   
8.灌浆料施工，接缝处理、打胶及外墙清洗等安装预制构件所需之一切工序   
9.安装工程：包含按发包人提供的图纸，包括且不限于构件中安装工程的管线预埋、线盒预埋、同层排水系统配件预埋、套管预埋、预留孔洞、按防雷接地图纸的要求连接主钢筋，构件与构件之间安装工程系统的连接，构件和非构件之间安装工程系统的连接等一切安装工程的工作内容   
10.PC构件运输、安（吊）装、成品保护、试验费等综合考虑
11.材料二次运输：综合考虑
12.材料保管费、材料检验费：综合考虑
13.场地硬化及地场狭窄施工难度费：综合考虑
14.构件与构件之间工程系统的连接、配合构件和非构件之间工程系统的连接等所需的人工、机械、安全防护等一切费用在内
注：
1.钢筋含量80kg/m3
2.结算时，钢筋含量超出以上（以下）区间按实际调整</t>
  </si>
  <si>
    <t>装配式混凝土阳台板</t>
  </si>
  <si>
    <t>1.PC构件制作，钢筋、混凝土标号、所需的模板综合考虑
2.混凝土制作、浇筑、振捣、养护、成品堆放
3.钢筋制作、运输、绑扎、焊接、安装
4.模板拼装、清理、刷隔离剂、拆除、整理堆放
5.构件卸车、堆放、吊装、定位、校正、垫实、固定、安装、人工配合
6.预埋铁件埋设；顶撑、斜撑安装、拆除
7.预埋各类联接套筒：PC构件联接灌浆用
8.灌浆料施工，接缝处理、打胶及外墙清洗等安装预制构件所需之一切工序
9.安装工程：包含按发包人提供的图纸，包括且不限于构件中安装工程的管线预埋、线盒预埋、同层排水系统配件预埋、套管预埋、预留孔洞、按防雷接地图纸的要求连接主钢筋，构件与构件之间安装工程系统的连接，构件和非构件之间安装工程系统的连接等一切安装工程的工作内容   
10.PC构件运输、安（吊）装、成品保护、试验费等综合考虑
11.材料二次运输：综合考虑
12.材料保管费、材料检验费：综合考虑
13.场地硬化及地场狭窄施工难度费：综合考虑
14.构件与构件之间工程系统的连接、配合构件和非构件之间工程系统的连接等所需的人工、机械、安全防护等一切费用在内
注：
1.钢筋含量110kg/m3
2.结算时，钢筋含量超出以上（以下）区间按实际调整</t>
  </si>
  <si>
    <t>装配式混凝土 凸(飘)窗</t>
  </si>
  <si>
    <t>1.PC构件制作，钢筋、混凝土标号、所需的模板综合考虑
2.混凝土制作、浇筑、振捣、养护、成品堆放
3.钢筋制作、运输、绑扎、焊接、安装
4.模板拼装、清理、刷隔离剂、拆除、整理堆放
5.构件卸车、堆放、吊装、定位、校正、垫实、固定、安装、人工配合
6.预埋铁件埋设；顶撑、斜撑安装、拆除
7.预埋各类联接套筒：PC构件联接灌浆用
8.灌浆料施工，接缝处理、打胶及外墙清洗等安装预制构件所需之一切工序
9.安装工程：包含按发包人提供的图纸，包括且不限于构件中安装工程的管线预埋、线盒预埋、同层排水系统配件预埋、套管预埋、预留孔洞、按防雷接地图纸的要求连接主钢筋，构件与构件之间安装工程系统的连接，构件和非构件之间安装工程系统的连接等一切安装工程的工作内容   
10.PC构件运输、安（吊）装、成品保护、试验费等综合考虑
11.材料二次运输：综合考虑
12.材料保管费、材料检验费：综合考虑
13.场地硬化及地场狭窄施工难度费：综合考虑
14.、构件与构件之间工程系统的连接、配合构件和非构件之间工程系统的连接等所需的人工、机械、安全防护等一切费用在内
注：
1.钢筋含量80kg/m3
2.结算时，钢筋含量超出以上（以下）区间按实际调整</t>
  </si>
  <si>
    <t>装配式混凝土空调板</t>
  </si>
  <si>
    <t>1.PC构件制作，钢筋、混凝土标号、所需的模板综合考虑
2.混凝土制作、浇筑、振捣、养护、成品堆放
3.钢筋制作、运输、绑扎、焊接、安装
4.模板拼装、清理、刷隔离剂、拆除、整理堆放
5.构件卸车、堆放、吊装、定位、校正、垫实、固定、安装、人工配合
6.预埋铁件埋设；顶撑、斜撑安装、拆除
7.预埋各类联接套筒：PC构件联接灌浆用
8.灌浆料施工，接缝处理、打胶及外墙清洗等安装预制构件所需之一切工序
9.安装工程：包含按发包人提供的图纸，包括且不限于构件中安装工程的管线预埋、线盒预埋、同层排水系统配件预埋、套管预埋、预留孔洞、按防雷接地图纸的要求连接主钢筋，构件与构件之间安装工程系统的连接，构件和非构件之间安装工程系统的连接等一切安装工程的工作内容   
10.PC构件运输、安（吊）装、成品保护、试验费等综合考虑
11.材料二次运输：综合考虑
12.材料保管费、材料检验费：综合考虑
13.场地硬化及地场狭窄施工难度费：综合考虑
14.构件与构件之间工程系统的连接、配合构件和非构件之间工程系统的连接等所需的人工、机械、安全防护等一切费用在内
注：
1.钢筋含量70kg/m3
2.结算时，钢筋含量超出以上区间按实际调整</t>
  </si>
  <si>
    <t>装配式混凝土沉箱</t>
  </si>
  <si>
    <t>1.PC构件制作，钢筋、混凝土标号、所需的模板综合考虑
2.混凝土制作、浇筑、振捣、养护、成品堆放
3.钢筋制作、运输、绑扎、焊接、安装
4.模板拼装、清理、刷隔离剂、拆除、整理堆放
5.构件卸车、堆放、吊装、定位、校正、垫实、固定、安装、人工配合
6.预埋铁件埋设；顶撑、斜撑安装、拆除
7.预埋各类联接套筒：PC构件联接灌浆用
8.灌浆料施工，接缝处理、打胶及外墙清洗等安装预制构件所需之一切工序
9.安装工程：包含按发包人提供的图纸，包括且不限于构件中安装工程的管线预埋、线盒预埋、同层排水系统配件预埋、套管预埋、预留孔洞、按防雷接地图纸的要求连接主钢筋，构件与构件之间安装工程系统的连接，构件和非构件之间安装工程系统的连接等一切安装工程的工作内容   
10.PC构件运输、安（吊）装、成品保护、试验费等综合考虑
11.材料二次运输：综合考虑
12.材料保管费、材料检验费：综合考虑
13.场地硬化及地场狭窄施工难度费：综合考虑
14.构件与构件之间工程系统的连接、配合构件和非构件之间工程系统的连接等所需的人工、机械、安全防护等一切费用在内
注：
1.钢筋含量130kg/m3
2.结算时，钢筋含量超出以上（以下）区间按实际调整</t>
  </si>
  <si>
    <t>PC/PCF构件钢筋每增减1kg</t>
  </si>
  <si>
    <t>1.钢筋制作、运输、绑扎、焊接、安装
2.其他综合考虑</t>
  </si>
  <si>
    <t>kg</t>
  </si>
  <si>
    <t>预制ALC板材安装
（100mm）</t>
  </si>
  <si>
    <t>1.墙板厚度：100mm
2.含预制ALC板材采购、卸货、场内运输、二次转运、安装、切割、垃圾清理、专用砂浆、粘纤维带、抗裂砂浆刮平、水泥砂浆垫块，钢钉、胶塞、射钉、泡沫棒堵孔、木锲，塞缝砂浆等辅材
3.其他应符合规范所需的一切工作内容
4.无论是标准板还是非标准板，费用不变，综合考虑在报价中
5.材料保管费、材料检验费：综合考虑
6.场地硬化及地场狭窄施工难度费：综合考虑
7.构件与构件之间工程系统的连接、配合构件和非构件之间工程系统的连接等所需的人工、机械、安全防护等一切费用在内</t>
  </si>
  <si>
    <t>1.墙板厚度：190mm
2.含预制ALC板材采购、卸货、场内运输、二次转运、安装、切割、垃圾清理、专用砂浆、粘纤维带、抗裂砂浆刮平、水泥砂浆垫块，钢钉、胶塞、射钉、泡沫棒堵孔、木锲，塞缝砂浆等辅材
3.其他应符合规范所需的一切工作内容
4.无论是标准板还是非标准板，费用不变，综合考虑在报价中
5.材料保管费、材料检验费：综合考虑
6.场地硬化及地场狭窄施工难度费：综合考虑
7.构件与构件之间工程系统的连接、配合构件和非构件之间工程系统的连接等所需的人工、机械、安全防护等一切费用在内</t>
  </si>
  <si>
    <t>预制ALC板材安装
（200mm）</t>
  </si>
  <si>
    <t>1.墙板厚度：200mm
2.含预制ALC板材采购、卸货、场内运输、二次转运、安装、切割、垃圾清理、专用砂浆、粘纤维带、抗裂砂浆刮平、水泥砂浆垫块，钢钉、胶塞、射钉、泡沫棒堵孔、木锲，塞缝砂浆等辅材乙供
3.其他应符合规范所需的一切工作内容
4.无论是标准板还是非标准板，费用不变，综合考虑在报价中   
5.材料保管费、材料检验费：综合考虑
6.场地硬化及地场狭窄施工难度费：综合考虑
7.构件与构件之间工程系统的连接、配合构件和非构件之间工程系统的连接等所需的人工、机械、安全防护等一切费用在内</t>
  </si>
  <si>
    <t>屋面防水涂料</t>
  </si>
  <si>
    <t>1.2.0mm厚非固化橡胶沥青防水涂料材料费
2.其他综合考虑
3.工程量按平面（或立面)投影面计算，上返高度或加强层不计算，在单价中综合考虑</t>
  </si>
  <si>
    <t>屋面防水卷材</t>
  </si>
  <si>
    <t>1.1.5mm厚湿铺自粘改性沥青防水卷材材料费
2.其他综合考虑
3.工程量按平面（或立面)投影面计算，上返高度或加强层不计算，在单价中综合考虑</t>
  </si>
  <si>
    <t>1.1.5mmJS-II聚合物水泥防水涂料材料费
2.其他综合考虑
3.工程量按平面（或立面)投影面计算，上返高度或加强层不计算，在单价中综合考虑</t>
  </si>
  <si>
    <t>1.2.0mm厚单组分聚合物防水浆料Ⅰ型材料费
2.其他综合考虑
3.工程量按平面（或立面)投影面计算，上返高度或加强层不计算，在单价中综合考虑</t>
  </si>
  <si>
    <t>1.1.0mm厚JS-II聚合物水泥防水涂料
2.其他综合考虑
3.工程量按平面（或立面)投影面计算，上返高度或加强层不计算，在单价中综合考虑</t>
  </si>
  <si>
    <t>实体工程量清单计价表（公建配套（包含售楼部、样板房））</t>
  </si>
  <si>
    <t>防水涂料施工费</t>
  </si>
  <si>
    <t>防水卷材施工费</t>
  </si>
  <si>
    <t>1.20厚水泥砂浆找平收光
2.素水泥浆一遍(掺水重5%108胶)
3.砂浆强度等级、配合比及砂浆类别:综合考虑
4.综合考虑包含但不限于超高降效等费用，并考虑其他完成工作涉及的所有费用</t>
  </si>
  <si>
    <t>实体工程量清单计价表（洋房）</t>
  </si>
  <si>
    <t xml:space="preserve">工程量清单计价表（改造工程）
</t>
  </si>
  <si>
    <t>拆除</t>
  </si>
  <si>
    <t>建议注明保护的部位，包括但不限于：门扇及门框、墙面及转角、地面，保护措施使用彩条布或硬纸板等综合考虑</t>
  </si>
  <si>
    <t>砖砌体拆除</t>
  </si>
  <si>
    <t>1.砖品种及厚度：综合考虑
2.拆除：拆除砌体、隔墙、开门洞（包含墙体基层及饰面层）
4.其他完成此项工作的一切费用
5.清理及外运：运距综合考虑</t>
  </si>
  <si>
    <t>钢筋混凝土构件拆除</t>
  </si>
  <si>
    <t>1.拆除：钢筋混凝土反坎、圈过梁
2.其他完成此项工作的一切费用
3.清理及外运：运距综合考虑</t>
  </si>
  <si>
    <t>ALC拆除</t>
  </si>
  <si>
    <t>1.拆除：ALC墙体（包含墙体基层及饰面层）
2.其他完成此项工作的一切费用
3.清理及外运：运距综合考虑</t>
  </si>
  <si>
    <t>混凝土构件拆除</t>
  </si>
  <si>
    <t>1.拆除：素砼构件（包含基层及饰面层）
2.其他完成此项工作的一切费用
3.清理及外运：运距综合考虑</t>
  </si>
  <si>
    <t>木门窗保护性拆除</t>
  </si>
  <si>
    <t>1.拆除：木门窗保护性拆除
2.其他完成此项工作的一切费用
3.清理及外运：运距综合考虑</t>
  </si>
  <si>
    <t>樘</t>
  </si>
  <si>
    <t>铝合金门窗保护性拆除</t>
  </si>
  <si>
    <t>1.拆除：铝合金门窗保护性拆除
2.其他完成此项工作的一切费用
3.清理及外运：运距综合考虑</t>
  </si>
  <si>
    <t>栏杆、栏板拆除</t>
  </si>
  <si>
    <t>1.拆除：简易栏杆
2.其他完成此项工作的一切费用
3.清理及外运：运距综合考虑</t>
  </si>
  <si>
    <t>平面块料拆除</t>
  </si>
  <si>
    <t>1.拆除：地砖拆除（含找平层）
2.其他完成此项工作的一切费用
3.清理及外运：运距综合考虑</t>
  </si>
  <si>
    <t>铲除地面浮浆、灰粑清理</t>
  </si>
  <si>
    <t>1.拆除：铲除地面浮浆、灰粑清理
2.其他完成此项工作的一切费用
3.清理及外运：运距综合考虑</t>
  </si>
  <si>
    <t>踢脚线拆除</t>
  </si>
  <si>
    <t>1.拆除：拆除踢脚线
2.拆除的饰面材料种类:瓷砖、石材、不锈钢、木质等；
3.清理及外运：运距综合考虑
4.其他事项:包括根据图纸及规范要求完成该清单项目所需要的其他附属工作内容，并综合考虑其他完成本工作涉及的所有费用</t>
  </si>
  <si>
    <t>墙面油漆面铲除</t>
  </si>
  <si>
    <t>1.拆除的基层类型:腻子层
2.拆除的饰面材料种类:乳胶漆、真石漆等；
3.清理及外运：运距综合考虑
4.其他事项:包括根据图纸及规范要求完成该清单项目所需要的其他附属工作内容，并综合考虑其他完成本工作涉及的所有费用</t>
  </si>
  <si>
    <t>天花面层拆除</t>
  </si>
  <si>
    <t>1.拆除的基层类型:天花面层
2.拆除的饰面材料种类:石膏板、铝扣板等一切规格材质
3.清理及外运：运距综合考虑
4.其他事项:包括根据图纸及规范要求完成该清单项目所需要的其他附属工作内容，并综合考虑其他完成本工作涉及的所有费用</t>
  </si>
  <si>
    <t>天花基层拆除</t>
  </si>
  <si>
    <t>1.拆除的基层类型:天花龙骨基层
2.拆除的饰面材料种类:木龙骨、轻钢龙骨等一切规格材质
3.清理及外运：运距综合考虑
4.其他事项:包括根据图纸及规范要求完成该清单项目所需要的其他附属工作内容，并综合考虑其他完成本工作涉及的所有费用</t>
  </si>
  <si>
    <t>天花乳胶漆/铲除</t>
  </si>
  <si>
    <t>1.成品保护包括但不限于：门扇及门框、墙面及转角、地面、铝窗栏杆的二次保护，保护措施使用彩条布或硬纸板等综合考虑
2.完成本项目改造工程中所需要的材料二次或多次搬运、现场协调、现场点位整改、所需脚手架、垂直运输等完成本工作涉及的一切措施费用</t>
  </si>
  <si>
    <t>实体工程量清单计价表（安装）</t>
  </si>
  <si>
    <t>项目特征</t>
  </si>
  <si>
    <r>
      <rPr>
        <b/>
        <sz val="10"/>
        <rFont val="宋体"/>
        <charset val="134"/>
      </rPr>
      <t>计量</t>
    </r>
    <r>
      <rPr>
        <b/>
        <sz val="10"/>
        <rFont val="Arial"/>
        <charset val="134"/>
      </rPr>
      <t xml:space="preserve">
</t>
    </r>
    <r>
      <rPr>
        <b/>
        <sz val="10"/>
        <rFont val="宋体"/>
        <charset val="134"/>
      </rPr>
      <t>单位</t>
    </r>
  </si>
  <si>
    <t>工程量合计
A</t>
  </si>
  <si>
    <t>地下室
A1</t>
  </si>
  <si>
    <t>高层
A2</t>
  </si>
  <si>
    <t>小高层
A3</t>
  </si>
  <si>
    <t>洋房
A4</t>
  </si>
  <si>
    <t>公建配套（包含售楼部、样板房）
A5</t>
  </si>
  <si>
    <t>地下室不含税小计（元）
 G=A1*B</t>
  </si>
  <si>
    <t>高层不含税小计（元）
 G=A2*B</t>
  </si>
  <si>
    <t>小高层不含税小计（元）
G=A3*B</t>
  </si>
  <si>
    <t>洋房不含税小计（元）
G=A4*B</t>
  </si>
  <si>
    <t>公建配套（包含售楼部、样板房）不含税小计（元）
G=A5*B</t>
  </si>
  <si>
    <t>动力系统</t>
  </si>
  <si>
    <t>配电箱/柜</t>
  </si>
  <si>
    <t>1.工作内容：箱洞口/箱套预留、开箱、检查、箱体安装、接地、接线、配线、焊、压接线端子、落地式基础槽钢/壁挂式支架制作安装防腐等；所需所有工作内容等
2.调试试验：箱体及内部开关元器件/自动装置（双电源切换装置、事故照明装置）调试、相序校正或调整等；
3.其他：防火封堵、墙地面开槽修复、挂网费用综合考虑；
4.其他:仅安装费</t>
  </si>
  <si>
    <t>1.1</t>
  </si>
  <si>
    <t>1.安装方式：落地式
2.半周长：综合考虑</t>
  </si>
  <si>
    <t>仅安装费</t>
  </si>
  <si>
    <t>1.2</t>
  </si>
  <si>
    <t>1.安装方式：壁挂/嵌入式
2.半周长：≤1m</t>
  </si>
  <si>
    <t>1.3</t>
  </si>
  <si>
    <t>1.安装方式：壁挂/嵌入式
2.半周长：≤1.5m</t>
  </si>
  <si>
    <t>1.4</t>
  </si>
  <si>
    <t>1.安装方式：壁挂/嵌入式
2.半周长：≤2.5m</t>
  </si>
  <si>
    <t>1.5</t>
  </si>
  <si>
    <t>1.安装方式：壁挂/嵌入式
2.半周长：＞2.5m</t>
  </si>
  <si>
    <t>1.9</t>
  </si>
  <si>
    <t>住宅配电箱</t>
  </si>
  <si>
    <t>1.安装方式：壁挂/嵌入式
2.半周长：综合考虑</t>
  </si>
  <si>
    <t>1.11</t>
  </si>
  <si>
    <t>商业配电箱</t>
  </si>
  <si>
    <t>1.10</t>
  </si>
  <si>
    <t>住宅弱电箱</t>
  </si>
  <si>
    <t>商业弱电箱</t>
  </si>
  <si>
    <t>1.7</t>
  </si>
  <si>
    <t>电缆T接箱</t>
  </si>
  <si>
    <t>1.安装方式：壁挂/嵌入式
2.半周长：综合考虑
3.其他说明：包含主材费</t>
  </si>
  <si>
    <t>桥架/线槽</t>
  </si>
  <si>
    <t>1.槽式/梯式线槽/桥架安装、支吊架制作安装/除锈/防腐等、桥架盖板安装，含接地跨接线安装，隔板、连接片、螺栓、弯头、变径、三通等；
2.材质：镀锌（或喷塑）钢制；
3.厚度：满足设计要求；
4.其他：防火封堵、桥架内接地扁钢等综合考虑。</t>
  </si>
  <si>
    <t>1.17</t>
  </si>
  <si>
    <t>非防火线槽</t>
  </si>
  <si>
    <t>MR50mm×50mm×1.2mm</t>
  </si>
  <si>
    <t>1.18</t>
  </si>
  <si>
    <t>MR75mm×50mm×1.2mm</t>
  </si>
  <si>
    <t>1.19</t>
  </si>
  <si>
    <t>MR100mm×50mm×1.2mm</t>
  </si>
  <si>
    <t>1.20</t>
  </si>
  <si>
    <t>MR100mm×100mm×1.2mm</t>
  </si>
  <si>
    <t>1.21</t>
  </si>
  <si>
    <t>MR200mm×100mm×1.2mm</t>
  </si>
  <si>
    <t>1.22</t>
  </si>
  <si>
    <t>MR200mm×150mm×1.2mm</t>
  </si>
  <si>
    <t>1.23</t>
  </si>
  <si>
    <t>MR300mm×150mm×2.0mm</t>
  </si>
  <si>
    <t>1.24</t>
  </si>
  <si>
    <t>MR300mm×200mm×2.0mm</t>
  </si>
  <si>
    <t>1.25</t>
  </si>
  <si>
    <t>MR400mm×150mm×2.0mm</t>
  </si>
  <si>
    <t>1.26</t>
  </si>
  <si>
    <t>MR400mm×200mm×2.0mm</t>
  </si>
  <si>
    <t>1.27</t>
  </si>
  <si>
    <t>MR500mm×100mm×3.0mm</t>
  </si>
  <si>
    <t>1.28</t>
  </si>
  <si>
    <t>MR500mm×150mm×3.0mm</t>
  </si>
  <si>
    <t>1.29</t>
  </si>
  <si>
    <t>MR500mm×200mm×3.0mm</t>
  </si>
  <si>
    <t>1.30</t>
  </si>
  <si>
    <t>MR600mm×100mm×3.0mm</t>
  </si>
  <si>
    <t>1.31</t>
  </si>
  <si>
    <t>MR600mm×150mm×3.0mm</t>
  </si>
  <si>
    <t>1.32</t>
  </si>
  <si>
    <t>MR600mm×200mm×3.0mm</t>
  </si>
  <si>
    <t>1.33</t>
  </si>
  <si>
    <t>非防火桥架</t>
  </si>
  <si>
    <t>CT50mm×50mm×1.2mm</t>
  </si>
  <si>
    <t>1.34</t>
  </si>
  <si>
    <t>CT75mm×50mm×1.2mm</t>
  </si>
  <si>
    <t>1.35</t>
  </si>
  <si>
    <t>CT100mm×50mm×1.2mm</t>
  </si>
  <si>
    <t>1.36</t>
  </si>
  <si>
    <t>CT100mm×100mm×1.2mm</t>
  </si>
  <si>
    <t>1.37</t>
  </si>
  <si>
    <t>CT150mm×100mm×1.2mm</t>
  </si>
  <si>
    <t>1.38</t>
  </si>
  <si>
    <t>CT200mm×100mm×1.2mm</t>
  </si>
  <si>
    <t>1.39</t>
  </si>
  <si>
    <t>CT200mm×150mm×1.2mm</t>
  </si>
  <si>
    <t>1.40</t>
  </si>
  <si>
    <t>CT300mm×100mm×2mm</t>
  </si>
  <si>
    <t>1.41</t>
  </si>
  <si>
    <t>CT300mm×150mm×2mm</t>
  </si>
  <si>
    <t>1.42</t>
  </si>
  <si>
    <t>CT300mm×200mm×2mm</t>
  </si>
  <si>
    <t>1.43</t>
  </si>
  <si>
    <t>CT400mm×100mm×2.0mm</t>
  </si>
  <si>
    <t>1.44</t>
  </si>
  <si>
    <t>CT400mm×150mm×2.0mm</t>
  </si>
  <si>
    <t>1.45</t>
  </si>
  <si>
    <t>CT400mm×200mm×2.0mm</t>
  </si>
  <si>
    <t>1.46</t>
  </si>
  <si>
    <t>CT500mm×100mm×2.0mm</t>
  </si>
  <si>
    <t>1.47</t>
  </si>
  <si>
    <t>CT500mm×150mm×2.0mm</t>
  </si>
  <si>
    <t>1.48</t>
  </si>
  <si>
    <t>CT500mm×200mm×2.0mm</t>
  </si>
  <si>
    <t>1.49</t>
  </si>
  <si>
    <t>CT600mm×100mm×3.0mm</t>
  </si>
  <si>
    <t>1.50</t>
  </si>
  <si>
    <t>CT600mm×150mm×3.0mm</t>
  </si>
  <si>
    <t>1.51</t>
  </si>
  <si>
    <t>CT600mm×200mm×3.0mm</t>
  </si>
  <si>
    <t>1.52</t>
  </si>
  <si>
    <t>CT800mm×100mm×3.0mm</t>
  </si>
  <si>
    <t>1.53</t>
  </si>
  <si>
    <t>CT800mm×150mm×3.0mm</t>
  </si>
  <si>
    <t>1.54</t>
  </si>
  <si>
    <t>CT800mm×200mm×3.0mm</t>
  </si>
  <si>
    <t>电气配管</t>
  </si>
  <si>
    <t>1.工作内容：材料运输、调直、接管、配管、接头附件安装、金属管跨接地、焊接管防腐、管内穿引线；
2.配套内容：接线盒（接线盒、插座盒、开关盒、过线盒、空白面板）管件综合考虑；明敷管支吊架制作安装、防腐、刷防火涂料、色漆；
3.暗敷管压槽、凿槽刨沟，防火封堵、墙地面开槽修复、挂网费用等综合考虑；
4.埋地管道土方开挖、回填、垫层。外运等综合考虑；
5.敷设方式：综合考虑。</t>
  </si>
  <si>
    <t>3.1</t>
  </si>
  <si>
    <t>焊接钢管</t>
  </si>
  <si>
    <t>SC150mm（室外）</t>
  </si>
  <si>
    <t>3.2</t>
  </si>
  <si>
    <t>SC125mm（室外）</t>
  </si>
  <si>
    <t>3.3</t>
  </si>
  <si>
    <t>SC100mm（室外）</t>
  </si>
  <si>
    <t>3.4</t>
  </si>
  <si>
    <t>SC80mm（室外）</t>
  </si>
  <si>
    <t>3.5</t>
  </si>
  <si>
    <t>SC50mm（室外）</t>
  </si>
  <si>
    <t>3.6</t>
  </si>
  <si>
    <t>SC50mm（室内）</t>
  </si>
  <si>
    <t>3.7</t>
  </si>
  <si>
    <t>SC40mm（室内）</t>
  </si>
  <si>
    <t>3.8</t>
  </si>
  <si>
    <t>SC32mm（室内）</t>
  </si>
  <si>
    <t>3.9</t>
  </si>
  <si>
    <t>SC25mm（室内）</t>
  </si>
  <si>
    <t>3.10</t>
  </si>
  <si>
    <t>SC20mm（室内）</t>
  </si>
  <si>
    <t>3.11</t>
  </si>
  <si>
    <t>SC15mm（室内）</t>
  </si>
  <si>
    <t>3.12</t>
  </si>
  <si>
    <t>JDG/KBG电线管</t>
  </si>
  <si>
    <t>DN50mm（室内）</t>
  </si>
  <si>
    <t>3.13</t>
  </si>
  <si>
    <t>DN40mm（室内）</t>
  </si>
  <si>
    <t>3.14</t>
  </si>
  <si>
    <t>DN32mm（室内）</t>
  </si>
  <si>
    <t>3.15</t>
  </si>
  <si>
    <t>DN25mm（室内）</t>
  </si>
  <si>
    <t>3.16</t>
  </si>
  <si>
    <t>DN20mm（室内）</t>
  </si>
  <si>
    <t>3.17</t>
  </si>
  <si>
    <t>DN15mm（室内）</t>
  </si>
  <si>
    <t>3.18</t>
  </si>
  <si>
    <t>塑料电线管</t>
  </si>
  <si>
    <t>PVC/PC50mm（室内）</t>
  </si>
  <si>
    <t>3.19</t>
  </si>
  <si>
    <t>PVC/PC40mm（室内）</t>
  </si>
  <si>
    <t>3.20</t>
  </si>
  <si>
    <t>PVC/PC32mm（室内）</t>
  </si>
  <si>
    <t>3.21</t>
  </si>
  <si>
    <t>PVC/PC25mm（室内）</t>
  </si>
  <si>
    <t>3.22</t>
  </si>
  <si>
    <t>PVC/PC20mm（室内）</t>
  </si>
  <si>
    <t>3.23</t>
  </si>
  <si>
    <t>PVC/PC15mm（室内）</t>
  </si>
  <si>
    <t>3.24</t>
  </si>
  <si>
    <t>金属软管</t>
  </si>
  <si>
    <t>Φ20mm（室内）</t>
  </si>
  <si>
    <t>3.25</t>
  </si>
  <si>
    <t>Φ25mm（室内）</t>
  </si>
  <si>
    <t>3.26</t>
  </si>
  <si>
    <t>Φ32mm（室内）</t>
  </si>
  <si>
    <t>4</t>
  </si>
  <si>
    <t>1.电缆敷设：敷设方式综合考虑；
2.电缆头：含电缆头制作安装；
3.含电缆穿刺夹、电缆支架、电缆试验、回路调试、含防火隔板及封堵、挂线路标识牌；
4.完成其他一切相关工程内容及材料费用。</t>
  </si>
  <si>
    <t>4.1</t>
  </si>
  <si>
    <t>铜芯矿物电缆</t>
  </si>
  <si>
    <t>BTLY-B1-5×10mm²</t>
  </si>
  <si>
    <t>4.2</t>
  </si>
  <si>
    <t>BTLY-B1-5×16mm²</t>
  </si>
  <si>
    <t>4.3</t>
  </si>
  <si>
    <t>BTLY-B1-3×25+2×16mm²</t>
  </si>
  <si>
    <t>4.4</t>
  </si>
  <si>
    <t>BTLY-B1-3×35+2×16mm²</t>
  </si>
  <si>
    <t>4.5</t>
  </si>
  <si>
    <t>BTLY-B1-3×50+2×25mm²</t>
  </si>
  <si>
    <t>4.6</t>
  </si>
  <si>
    <t>BTLY-B1-3×70+2×35mm²</t>
  </si>
  <si>
    <t>4.7</t>
  </si>
  <si>
    <t>BTLY-B1-3×95+2×50mm²</t>
  </si>
  <si>
    <t>4.8</t>
  </si>
  <si>
    <t>BTLY-B1-3×120+2×70mm²</t>
  </si>
  <si>
    <t>4.9</t>
  </si>
  <si>
    <t>BTLY-B1-3×150+2×70mm²</t>
  </si>
  <si>
    <t>4.10</t>
  </si>
  <si>
    <t>BTLY-B1-3×185+2×95mm²</t>
  </si>
  <si>
    <t>4.11</t>
  </si>
  <si>
    <t>BTLY-B1-3×240+2×120mm²</t>
  </si>
  <si>
    <t>4.12</t>
  </si>
  <si>
    <t>BTLY-B1-4×25+1×16mm²</t>
  </si>
  <si>
    <t>4.13</t>
  </si>
  <si>
    <t>BTLY-B1-4×35+1×16mm²</t>
  </si>
  <si>
    <t>4.14</t>
  </si>
  <si>
    <t>BTLY-B1-4×50+1×25mm²</t>
  </si>
  <si>
    <t>4.15</t>
  </si>
  <si>
    <t>BTLY-B1-4×70+1×35mm²</t>
  </si>
  <si>
    <t>4.16</t>
  </si>
  <si>
    <t>BTLY-B1-4×95+1×50mm²</t>
  </si>
  <si>
    <t>4.17</t>
  </si>
  <si>
    <t>BTLY-B1-4×120+1×70mm²</t>
  </si>
  <si>
    <t>4.18</t>
  </si>
  <si>
    <t>BTLY-B1-4×150+1×70mm²</t>
  </si>
  <si>
    <t>4.19</t>
  </si>
  <si>
    <t>BTLY-B1-4×185+1×95mm²</t>
  </si>
  <si>
    <t>4.20</t>
  </si>
  <si>
    <t>BTLY-B1-4×240+1×120mm²</t>
  </si>
  <si>
    <t>4.21</t>
  </si>
  <si>
    <t>WDZBN-KYY-B1-2×1.5mm²</t>
  </si>
  <si>
    <t>4.22</t>
  </si>
  <si>
    <t>WDZBN-KYY-B1-3×1.5mm²</t>
  </si>
  <si>
    <t>4.23</t>
  </si>
  <si>
    <t>WDZBN-KYY-B1-4×1.5mm²</t>
  </si>
  <si>
    <t>4.24</t>
  </si>
  <si>
    <t>WDZBN-KYY-B1-5×1.5mm²</t>
  </si>
  <si>
    <t>4.25</t>
  </si>
  <si>
    <t>WDZBN-KYY-B1-6×1.5mm²</t>
  </si>
  <si>
    <t>4.26</t>
  </si>
  <si>
    <t>WDZBN-KYY-B1-7×1.5mm²</t>
  </si>
  <si>
    <t>4.27</t>
  </si>
  <si>
    <t>铜芯电缆</t>
  </si>
  <si>
    <t>WDZB-YJY-B1-1kV-3×4mm²</t>
  </si>
  <si>
    <t>4.28</t>
  </si>
  <si>
    <t>WDZB-YJY-B1-1kV-3×6mm²</t>
  </si>
  <si>
    <t>4.29</t>
  </si>
  <si>
    <t>WDZB-YJY-B1-1kV-3×25mm²</t>
  </si>
  <si>
    <t>4.30</t>
  </si>
  <si>
    <t>WDZB-YJY-B1-1kV-3×35mm²</t>
  </si>
  <si>
    <t>4.31</t>
  </si>
  <si>
    <t>WDZB-YJY-B1-1kV-3×70mm²</t>
  </si>
  <si>
    <t>4.32</t>
  </si>
  <si>
    <t>WDZB-YJY-B1-1kV-3×120mm²</t>
  </si>
  <si>
    <t>4.33</t>
  </si>
  <si>
    <t>WDZB-YJY-B1-1kV-4×2.5mm²</t>
  </si>
  <si>
    <t>4.34</t>
  </si>
  <si>
    <t>WDZB-YJY-B1-1kV-4×4mm²</t>
  </si>
  <si>
    <t>4.35</t>
  </si>
  <si>
    <t>WDZB-YJY-B1-1kV-4×6mm²</t>
  </si>
  <si>
    <t>4.36</t>
  </si>
  <si>
    <t>WDZB-YJY-B1-1kV-4×10mm²</t>
  </si>
  <si>
    <t>4.37</t>
  </si>
  <si>
    <t>WDZB-YJY-B1-1kV-4×16mm²</t>
  </si>
  <si>
    <t>4.38</t>
  </si>
  <si>
    <t>WDZB-YJY-B1-1kV-4×25mm²</t>
  </si>
  <si>
    <t>4.39</t>
  </si>
  <si>
    <t>WDZB-YJY-B1-1kV-4×35mm²</t>
  </si>
  <si>
    <t>4.40</t>
  </si>
  <si>
    <t>WDZB-YJY-B1-1kV-4×50mm²</t>
  </si>
  <si>
    <t>4.41</t>
  </si>
  <si>
    <t>WDZB-YJY-B1-1kV-4×120mm²</t>
  </si>
  <si>
    <t>4.42</t>
  </si>
  <si>
    <t>WDZB-YJY-B1-1kV-5×2.5mm²</t>
  </si>
  <si>
    <t>4.43</t>
  </si>
  <si>
    <t>WDZB-YJY-B1-1kV-5×4mm²</t>
  </si>
  <si>
    <t>4.44</t>
  </si>
  <si>
    <t>WDZB-YJY-B1-1kV-5×6mm²</t>
  </si>
  <si>
    <t>4.45</t>
  </si>
  <si>
    <t>WDZB-YJY-B1-1kV-5×10mm²</t>
  </si>
  <si>
    <t>4.46</t>
  </si>
  <si>
    <t>WDZB-YJY-B1-1kV-5×16mm²</t>
  </si>
  <si>
    <t>4.47</t>
  </si>
  <si>
    <t>WDZB-YJY-B1-1kV-3×25+2×16mm²</t>
  </si>
  <si>
    <t>4.48</t>
  </si>
  <si>
    <t>WDZB-YJY-B1-1kV-3×35+2×16mm²</t>
  </si>
  <si>
    <t>4.49</t>
  </si>
  <si>
    <t>WDZB-YJY-B1-1kV-3×50+2×25mm²</t>
  </si>
  <si>
    <t>4.50</t>
  </si>
  <si>
    <t>WDZB-YJY-B1-1kV-3×70+2×35mm²</t>
  </si>
  <si>
    <t>4.51</t>
  </si>
  <si>
    <t>WDZB-YJY-B1-1kV-3×95+2×50mm²</t>
  </si>
  <si>
    <t>4.52</t>
  </si>
  <si>
    <t>WDZB-YJY-B1-1kV-3×120+2×70mm²</t>
  </si>
  <si>
    <t>4.53</t>
  </si>
  <si>
    <t>WDZB-YJY-B1-1kV-3×150+2×70mm²</t>
  </si>
  <si>
    <t>4.54</t>
  </si>
  <si>
    <t>WDZB-YJY-B1-1kV-3×185+2×95mm²</t>
  </si>
  <si>
    <t>4.55</t>
  </si>
  <si>
    <t>WDZB-YJY-B1-1kV-3×240+2×120mm²</t>
  </si>
  <si>
    <t>4.56</t>
  </si>
  <si>
    <t>WDZB-YJY-B1-1kV-4×25+1×16mm²</t>
  </si>
  <si>
    <t>4.57</t>
  </si>
  <si>
    <t>WDZB-YJY-B1-1kV-4×35+1×16mm²</t>
  </si>
  <si>
    <t>4.58</t>
  </si>
  <si>
    <t>WDZB-YJY-B1-1kV-4×50+1×25mm²</t>
  </si>
  <si>
    <t>4.59</t>
  </si>
  <si>
    <t>WDZB-YJY-B1-1kV-4×70+1×35mm²</t>
  </si>
  <si>
    <t>4.60</t>
  </si>
  <si>
    <t>WDZB-YJY-B1-1kV-4×95+1×50mm²</t>
  </si>
  <si>
    <t>4.61</t>
  </si>
  <si>
    <t>WDZB-YJY-B1-1kV-4×120+1×70mm²</t>
  </si>
  <si>
    <t>4.62</t>
  </si>
  <si>
    <t>WDZB-YJY-B1-1kV-4×150+1×70mm²</t>
  </si>
  <si>
    <t>4.63</t>
  </si>
  <si>
    <t>WDZB-YJY-B1-1kV-4×185+1×95mm²</t>
  </si>
  <si>
    <t>4.64</t>
  </si>
  <si>
    <t>WDZB-YJY-B1-1kV-4×240+1×120mm²</t>
  </si>
  <si>
    <t>4.65</t>
  </si>
  <si>
    <t>WDZBN-YJY-B1-1kV-3×4mm²</t>
  </si>
  <si>
    <t>4.66</t>
  </si>
  <si>
    <t>WDZBN-YJY-B1-1kV-3×6mm²</t>
  </si>
  <si>
    <t>4.67</t>
  </si>
  <si>
    <t>WDZBN-YJY-B1-1kV-3×35mm²</t>
  </si>
  <si>
    <t>4.68</t>
  </si>
  <si>
    <t>WDZBN-YJY-B1-1kV-3×50mm²</t>
  </si>
  <si>
    <t>4.69</t>
  </si>
  <si>
    <t>WDZBN-YJY-B1-1kV-3×70mm²</t>
  </si>
  <si>
    <t>4.70</t>
  </si>
  <si>
    <t>WDZBN-YJY-B1-1kV-3×120mm²</t>
  </si>
  <si>
    <t>4.71</t>
  </si>
  <si>
    <t>WDZBN-YJY-B1-1kV-4×2.5mm²</t>
  </si>
  <si>
    <t>4.72</t>
  </si>
  <si>
    <t>WDZBN-YJY-B1-1kV-4×4mm²</t>
  </si>
  <si>
    <t>4.73</t>
  </si>
  <si>
    <t>WDZBN-YJY-B1-1kV-4×6mm²</t>
  </si>
  <si>
    <t>4.74</t>
  </si>
  <si>
    <t>WDZBN-YJY-B1-1kV-4×10mm²</t>
  </si>
  <si>
    <t>4.75</t>
  </si>
  <si>
    <t>WDZBN-YJY-B1-1kV-4×16mm²</t>
  </si>
  <si>
    <t>4.76</t>
  </si>
  <si>
    <t>WDZBN-YJY-B1-1kV-4×25mm²</t>
  </si>
  <si>
    <t>4.77</t>
  </si>
  <si>
    <t>WDZBN-YJY-B1-1kV-4×32mm²</t>
  </si>
  <si>
    <t>4.78</t>
  </si>
  <si>
    <t>WDZBN-YJY-B1-1kV-4×50mm²</t>
  </si>
  <si>
    <t>4.79</t>
  </si>
  <si>
    <t>WDZBN-YJY-B1-1kV-4×120mm²</t>
  </si>
  <si>
    <t>4.80</t>
  </si>
  <si>
    <t>WDZBN-YJY-B1-1kV-5×2.5mm²</t>
  </si>
  <si>
    <t>4.81</t>
  </si>
  <si>
    <t>WDZBN-YJY-B1-1kV-5×4mm²</t>
  </si>
  <si>
    <t>4.82</t>
  </si>
  <si>
    <t>WDZBN-YJY-B1-1kV-5×6mm²</t>
  </si>
  <si>
    <t>4.83</t>
  </si>
  <si>
    <t>WDZBN-YJY-B1-1kV-5×10mm²</t>
  </si>
  <si>
    <t>4.84</t>
  </si>
  <si>
    <t>WDZBN-YJY-B1-1kV-5×16mm²</t>
  </si>
  <si>
    <t>4.85</t>
  </si>
  <si>
    <t>WDZBN-YJY-B1-1kV-3×25+2×16mm²</t>
  </si>
  <si>
    <t>4.86</t>
  </si>
  <si>
    <t>WDZBN-YJY-B1-1kV-3×35+2×16mm²</t>
  </si>
  <si>
    <t>4.87</t>
  </si>
  <si>
    <t>WDZBN-YJY-B1-1kV-3×50+2×25mm²</t>
  </si>
  <si>
    <t>4.88</t>
  </si>
  <si>
    <t>WDZBN-YJY-B1-1kV-3×70+2×35mm²</t>
  </si>
  <si>
    <t>4.89</t>
  </si>
  <si>
    <t>WDZBN-YJY-B1-1kV-3×95+2×50mm²</t>
  </si>
  <si>
    <t>4.90</t>
  </si>
  <si>
    <t>WDZBN-YJY-B1-1kV-3×120+2×70mm²</t>
  </si>
  <si>
    <t>4.91</t>
  </si>
  <si>
    <t>WDZBN-YJY-B1-1kV-3×150+2×70mm²</t>
  </si>
  <si>
    <t>4.92</t>
  </si>
  <si>
    <t>WDZBN-YJY-B1-1kV-3×185+2×95mm²</t>
  </si>
  <si>
    <t>4.93</t>
  </si>
  <si>
    <t>WDZBN-YJY-B1-1kV-3×240+2×120mm²</t>
  </si>
  <si>
    <t>4.94</t>
  </si>
  <si>
    <t>WDZBN-YJY-B1-1kV-4×25+1×16mm²</t>
  </si>
  <si>
    <t>4.95</t>
  </si>
  <si>
    <t>WDZBN-YJY-B1-1kV-4×35+1×16mm²</t>
  </si>
  <si>
    <t>4.96</t>
  </si>
  <si>
    <t>WDZBN-YJY-B1-1kV-4×50+1×25mm²</t>
  </si>
  <si>
    <t>4.97</t>
  </si>
  <si>
    <t>WDZBN-YJY-B1-1kV-4×95+1×50mm²</t>
  </si>
  <si>
    <t>4.98</t>
  </si>
  <si>
    <t>WDZBN-YJY-B1-1kV-4×70+1×35mm²</t>
  </si>
  <si>
    <t>4.99</t>
  </si>
  <si>
    <t>WDZBN-YJY-B1-1kV-4×120+1×70mm²</t>
  </si>
  <si>
    <t>4.100</t>
  </si>
  <si>
    <t>WDZBN-YJY-B1-1kV-4×150+1×70mm²</t>
  </si>
  <si>
    <t>4.101</t>
  </si>
  <si>
    <t>WDZBN-YJY-B1-1kV-4×185+1×95mm²</t>
  </si>
  <si>
    <t>4.102</t>
  </si>
  <si>
    <t>WDZBN-YJY-B1-1kV-4×240+1×120mm²</t>
  </si>
  <si>
    <t>5</t>
  </si>
  <si>
    <t>母线槽</t>
  </si>
  <si>
    <t>1.名称:密集型封闭式铜母线槽
2.材质:按设计及规范要求
3.连接设备名称、规格:综合考虑
4.水平弯通、垂直弯通、T接头、变径单元、始终端母线、膨胀接头、软连接、始终端箱等附件安装综合考虑
5.支吊架制作、安装，除锈、刷漆综合考虑
6.防火堵洞、母线槽防护、母线槽调试等相关费用综合考虑
7.其他说明：防护等级综合考虑
8.完成其他一切相关工程内容及材料费用</t>
  </si>
  <si>
    <t>5.1</t>
  </si>
  <si>
    <t>密集型封闭式铜母线槽</t>
  </si>
  <si>
    <t>规格型号：630A</t>
  </si>
  <si>
    <t>5.2</t>
  </si>
  <si>
    <t>规格型号：800A</t>
  </si>
  <si>
    <t>5.3</t>
  </si>
  <si>
    <t>规格型号：1000A</t>
  </si>
  <si>
    <t>5.4</t>
  </si>
  <si>
    <t>规格型号：1250A</t>
  </si>
  <si>
    <t>5.5</t>
  </si>
  <si>
    <t>规格型号：1600A</t>
  </si>
  <si>
    <t>5.6</t>
  </si>
  <si>
    <t>规格型号：2000A</t>
  </si>
  <si>
    <t>5.7</t>
  </si>
  <si>
    <t>规格型号：2500A</t>
  </si>
  <si>
    <t>5.8</t>
  </si>
  <si>
    <t>规格型号：3200A</t>
  </si>
  <si>
    <t>6</t>
  </si>
  <si>
    <t>电气配线</t>
  </si>
  <si>
    <t>1.电线敷设方式：综合考虑；
2.电线结构形式、型号及绝缘等级：综合考虑，最终按设计要求；
3.管内穿线（含排堵）、线槽配线、编号、搪锡、接焊包头、对号、压/焊接铜端子；
4.完成其他一切相关工程内容及材料费用</t>
  </si>
  <si>
    <t>6.1</t>
  </si>
  <si>
    <t>管内穿线</t>
  </si>
  <si>
    <t>WDZ-BYJ-2.5mm²</t>
  </si>
  <si>
    <t>6.2</t>
  </si>
  <si>
    <t>WDZN-BYJ-2.5mm²</t>
  </si>
  <si>
    <t>6.3</t>
  </si>
  <si>
    <t>WDZ-BYJ-4mm²</t>
  </si>
  <si>
    <t>6.4</t>
  </si>
  <si>
    <t>WDZ-BYJ-6mm²</t>
  </si>
  <si>
    <t>6.5</t>
  </si>
  <si>
    <t>WDZ-BYJ-10mm²</t>
  </si>
  <si>
    <t>6.6</t>
  </si>
  <si>
    <t>WDZ-BYJ-16mm²</t>
  </si>
  <si>
    <t>6.7</t>
  </si>
  <si>
    <t>WDZ-BYJ-25mm²</t>
  </si>
  <si>
    <t>6.8</t>
  </si>
  <si>
    <t>线槽配线</t>
  </si>
  <si>
    <t>6.9</t>
  </si>
  <si>
    <t>6.10</t>
  </si>
  <si>
    <t>6.11</t>
  </si>
  <si>
    <t>6.12</t>
  </si>
  <si>
    <t>6.13</t>
  </si>
  <si>
    <t>6.14</t>
  </si>
  <si>
    <t>7</t>
  </si>
  <si>
    <t>支架制作、安装</t>
  </si>
  <si>
    <t>1.名称:综合/普通支架制作安装；
2.材质、形式：满足设计、规范要求；
3.布置满足设计、规范要求；
4.预拼装、检验、核对、拆解、标识、扫描、测量、定位、支架开孔、组对、吊装、安装；
5.支架制作安装 ；
6.支架除锈、刷油、防腐；
7.完成综合支架安装的其他一切相关工程内容及材料费用</t>
  </si>
  <si>
    <t>Kg</t>
  </si>
  <si>
    <t>变更、签证使用</t>
  </si>
  <si>
    <t>7.1</t>
  </si>
  <si>
    <t>综合支架</t>
  </si>
  <si>
    <t>1.规格型号:综合考虑</t>
  </si>
  <si>
    <t>7.2</t>
  </si>
  <si>
    <t>普通支架</t>
  </si>
  <si>
    <t>照明系统</t>
  </si>
  <si>
    <t>1.包括灯具安装，含吊链、吊杆等，接线、调试。
2.灯具参数：依据设计图纸，委托人要求品牌进行报价。
3.安装方式不做细节区分，报价综合考虑。</t>
  </si>
  <si>
    <t>单管荧光灯</t>
  </si>
  <si>
    <t>1.安装方式：综合考虑
2.参数：按设计</t>
  </si>
  <si>
    <t>双管荧光灯</t>
  </si>
  <si>
    <t>三管荧光灯</t>
  </si>
  <si>
    <t>室内感应/非感应吸顶灯</t>
  </si>
  <si>
    <t>防爆吸顶灯</t>
  </si>
  <si>
    <t>1.6</t>
  </si>
  <si>
    <t>防水防尘灯</t>
  </si>
  <si>
    <t>壁灯</t>
  </si>
  <si>
    <t>1.8</t>
  </si>
  <si>
    <t>墙上座灯</t>
  </si>
  <si>
    <t>航空障碍灯</t>
  </si>
  <si>
    <t>开关插座</t>
  </si>
  <si>
    <t>1.工作内容：包括本体安装、接线、调试；
2.本体参数：依据设计图纸，不做细节区分；
3.安装方式不做细节区分，报价综合考虑。</t>
  </si>
  <si>
    <t>2.1</t>
  </si>
  <si>
    <t>单联开关</t>
  </si>
  <si>
    <t>10A</t>
  </si>
  <si>
    <t>2.2</t>
  </si>
  <si>
    <t>双联开关</t>
  </si>
  <si>
    <t>2.3</t>
  </si>
  <si>
    <t>三联开关</t>
  </si>
  <si>
    <t>2.4</t>
  </si>
  <si>
    <t>四联开关</t>
  </si>
  <si>
    <t>2.5</t>
  </si>
  <si>
    <t>声控(红外线感应)延时开关</t>
  </si>
  <si>
    <t>2.6</t>
  </si>
  <si>
    <t>单相二、三极插座</t>
  </si>
  <si>
    <t>2.7</t>
  </si>
  <si>
    <t>防溅盒（面板）</t>
  </si>
  <si>
    <t>综合考虑</t>
  </si>
  <si>
    <t>小电器</t>
  </si>
  <si>
    <t>1.工作内容：包括本体安装、接线、调试；
2.本体参数：依据设计图纸，不做细节区分；
3.安装方式不做细节区分，报价综合考虑；</t>
  </si>
  <si>
    <t>风量≤300m3/h</t>
  </si>
  <si>
    <t>300m3/h＜风量≤800m3/h</t>
  </si>
  <si>
    <t>防雷接地系统</t>
  </si>
  <si>
    <t>防雷与接地</t>
  </si>
  <si>
    <t>1.名称：防雷接地
2.工作内容：避雷网，引下线，均压环，接地母线，接地跨接，总等电位，局部等电位，钢铝窗接地，断接卡子，桩承台接地、接地极，各类桥架、洁具、设备、管道接地，防雷接地相关套管、配管、各类接线盒（箱）、配线、电缆、（含供电单位所要求的二次接地与重复接地、卫生间内所有接地、各类井道内接地、航空障碍灯接地）、土方、混凝土块、型钢基础、钢板、支架、补刷（喷）油漆、各类调试测试、调试用仪表仪器等所有主材的供应与安装，不区分明暗敷设、第三方检测费，并满足图纸设计、规范及符合当地防雷验收要求。综合考虑因业主要求、防雷办要求、图纸设计等一切所产生的设计变更、技术核定及各类甲方指令超出原设计图纸内容而发生的增加、拆改等所产生的所有费用包干，不再计取因此产生的签证等费用。</t>
  </si>
  <si>
    <t>防雷接地</t>
  </si>
  <si>
    <t>按建筑面积包干</t>
  </si>
  <si>
    <t>给水系统</t>
  </si>
  <si>
    <t>塑料管给水管</t>
  </si>
  <si>
    <t>1.名称：塑料管
2.安装部位：室内
3.介质：给水（冷热水综合，主材价综合考虑，不予调整）
4连接形式：热熔连接
5.敷设方式：明、暗配综合考虑，如有保温则保温材料另行计算。
6.工作内容：管材及管件（含带丝金属管件）、卡箍（如有）供应；管道及管件、卡箍（如有）安装安装，调直、上零件、异形管制作、对口、连接、连接材料、管塞、油漆及标识、管道消毒、水冲洗、水压试验，预留沟槽、砼，砖墙开沟槽、穿楼板套管、穿墙套管等制作安装及洞口封堵、补槽综合考虑，不再另行计取。</t>
  </si>
  <si>
    <t>PP-R管</t>
  </si>
  <si>
    <t>规格：de20mm，压力等级综合考虑</t>
  </si>
  <si>
    <t>规格：de25mm，压力等级综合考虑</t>
  </si>
  <si>
    <t>规格：de32mm，压力等级综合考虑</t>
  </si>
  <si>
    <t>规格：de40mm，压力等级综合考虑</t>
  </si>
  <si>
    <t>规格：de50mm，压力等级综合考虑</t>
  </si>
  <si>
    <t>规格：de63mm，压力等级综合考虑</t>
  </si>
  <si>
    <t>304不锈钢管</t>
  </si>
  <si>
    <t>1.名称：304不锈钢管
2.安装部位：室内
3.介质：给水
4.工作内容：管材及管件（含带丝金属管件）、卡箍（如有）供应；管道及管件、卡箍（如有）安装，调直、上零件、异形管制作、对口、连接、连接材料、管塞、油漆及标识、管道消毒、水冲洗、水压试验。各类成品或制作的支吊架（含设计要求抗震支架）的供应、安装，支架的除锈、刷红丹漆两道、调和漆两道及所有完成该项工作的一切内容。
5.含穿楼板套管、穿墙套管等制作安装及洞口封堵、与墙面、楼板抹平。</t>
  </si>
  <si>
    <t>公称直径：DN15mm</t>
  </si>
  <si>
    <t>公称直径：DN20mm</t>
  </si>
  <si>
    <t>公称直径：DN25mm</t>
  </si>
  <si>
    <t>公称直径：DN32mm</t>
  </si>
  <si>
    <t>公称直径：DN40mm</t>
  </si>
  <si>
    <t>公称直径：DN50mm</t>
  </si>
  <si>
    <t>公称直径：DN65mm</t>
  </si>
  <si>
    <t>公称直径：DN80mm</t>
  </si>
  <si>
    <t>公称直径：DN100mm</t>
  </si>
  <si>
    <t>公称直径：DN150mm</t>
  </si>
  <si>
    <t>公称直径：DN200mm</t>
  </si>
  <si>
    <t>1.12</t>
  </si>
  <si>
    <t>316不锈钢管</t>
  </si>
  <si>
    <t>1.13</t>
  </si>
  <si>
    <t>1.14</t>
  </si>
  <si>
    <t>1.15</t>
  </si>
  <si>
    <t>1.16</t>
  </si>
  <si>
    <t>阀门、附件</t>
  </si>
  <si>
    <t>1.含切管、套丝、管道压环、本体安装、法兰、制加垫、紧螺栓、强度和严密性试验（包括一切所需附件的供应及安装）。
2.连接方式：按设计及规范要求。 
3.公称压力：按设计要求。</t>
  </si>
  <si>
    <t>截止阀</t>
  </si>
  <si>
    <t>型号规格：DN15mm</t>
  </si>
  <si>
    <t>型号规格：DN20mm</t>
  </si>
  <si>
    <t>型号规格：DN25mm</t>
  </si>
  <si>
    <t>型号规格：DN32mm</t>
  </si>
  <si>
    <t>型号规格：DN40mm</t>
  </si>
  <si>
    <t>型号规格：DN50mm</t>
  </si>
  <si>
    <t>止回阀</t>
  </si>
  <si>
    <t>2.8</t>
  </si>
  <si>
    <t>2.9</t>
  </si>
  <si>
    <t>2.10</t>
  </si>
  <si>
    <t>2.11</t>
  </si>
  <si>
    <t>闸阀</t>
  </si>
  <si>
    <t>型号规格：DN65mm</t>
  </si>
  <si>
    <t>2.12</t>
  </si>
  <si>
    <t>型号规格：DN80mm</t>
  </si>
  <si>
    <t>2.13</t>
  </si>
  <si>
    <t>型号规格：DN100mm</t>
  </si>
  <si>
    <t>2.14</t>
  </si>
  <si>
    <t>液位浮球阀</t>
  </si>
  <si>
    <t>2.15</t>
  </si>
  <si>
    <t>蝶阀</t>
  </si>
  <si>
    <t>2.16</t>
  </si>
  <si>
    <t>型号规格：DN150mm</t>
  </si>
  <si>
    <t>2.17</t>
  </si>
  <si>
    <t>Y型过滤器</t>
  </si>
  <si>
    <t>2.18</t>
  </si>
  <si>
    <t>2.19</t>
  </si>
  <si>
    <t>2.20</t>
  </si>
  <si>
    <t>可曲挠橡胶软接头</t>
  </si>
  <si>
    <t>2.21</t>
  </si>
  <si>
    <t>2.22</t>
  </si>
  <si>
    <t>压力表</t>
  </si>
  <si>
    <t>2.23</t>
  </si>
  <si>
    <t>2.24</t>
  </si>
  <si>
    <t>2.25</t>
  </si>
  <si>
    <t>2.26</t>
  </si>
  <si>
    <t>自动排气阀</t>
  </si>
  <si>
    <t>2.27</t>
  </si>
  <si>
    <t>2.28</t>
  </si>
  <si>
    <t>2.29</t>
  </si>
  <si>
    <t>可调式减压阀</t>
  </si>
  <si>
    <t>2.30</t>
  </si>
  <si>
    <t>水龙头</t>
  </si>
  <si>
    <t>1.本体安装、法兰、制加垫、紧螺栓、强度和严密性试验。
2.连接方式：螺纹、卡箍或法兰连接</t>
  </si>
  <si>
    <t>冲洗龙头</t>
  </si>
  <si>
    <t>型号规格：DN15</t>
  </si>
  <si>
    <t>型号规格：DN20</t>
  </si>
  <si>
    <t>型号规格：DN25</t>
  </si>
  <si>
    <t>真空破坏器</t>
  </si>
  <si>
    <t>排水系统</t>
  </si>
  <si>
    <t>潜污泵</t>
  </si>
  <si>
    <t>1.名称：潜水泵（包含潜水泵控制箱）
2.规格：各类参数综合考虑
3.工作内容：本体安装、泵拆装检查、电动机安装、支架制作安装、二次灌装、单机试运转设备附件安装、减震基础、、补刷（喷）油漆、电动机的检查接线及试运转、接驳、固定件、附件、识别牌与标记；
4.水泵自带防水电缆综合考虑。</t>
  </si>
  <si>
    <t>1.型号规格：Q=15m3/h,H=15m,N=1.5kW</t>
  </si>
  <si>
    <t>1.型号规格：Q=15m3/H,H=22m,N=3.0KW</t>
  </si>
  <si>
    <t>1.型号规格：Q=30m3/h,H=18m,N=4.0kW</t>
  </si>
  <si>
    <t>1.型号规格：Q=46m3/h,H=22m,N=5.5kW</t>
  </si>
  <si>
    <t>阀门、仪表</t>
  </si>
  <si>
    <r>
      <rPr>
        <sz val="10"/>
        <color theme="1"/>
        <rFont val="宋体"/>
        <charset val="134"/>
        <scheme val="minor"/>
      </rPr>
      <t>1.名称：阀门、仪表
2.材质：按设计要求
3.连接形式：</t>
    </r>
    <r>
      <rPr>
        <sz val="10"/>
        <color theme="1"/>
        <rFont val="Arial"/>
        <charset val="134"/>
      </rPr>
      <t>≤</t>
    </r>
    <r>
      <rPr>
        <sz val="10"/>
        <color theme="1"/>
        <rFont val="宋体"/>
        <charset val="134"/>
        <scheme val="minor"/>
      </rPr>
      <t>DN50,丝接，&gt;DN50法兰连接
4.工作内容：安装、调试，与管道之接驳，接头、法兰、垫圈及其它配件，压力表弯制作、安装，挠性管安装，取源部件配合安装，单体校验调整，脱脂，支架制作、安装，阀门泄露试验。</t>
    </r>
  </si>
  <si>
    <t>可曲绕橡胶软接头</t>
  </si>
  <si>
    <t>1.安装部位:综合考虑
2.输送介质:排水
3.材质:镀锌钢管（含配件）
4.壁厚:满足设计要求的国标尺寸
5.连接方式:综合考虑
6.除锈、刷油、防腐、绝热及保护层按设计要求
7.管道支架制作安装、刷油
8.含压力试验、穿楼板套管、穿墙套管等制作安装及洞口封堵、与墙面、楼板抹平、
9.包括供应、安装，立检口、弯头、异径管、伸缩节、阻火圈等管件安装，支架、冲洗、试压、防护、防腐、通水、通球试验及其它一切有关配件、附件等</t>
  </si>
  <si>
    <t>公称直径：DN65</t>
  </si>
  <si>
    <t>公称直径：DN80</t>
  </si>
  <si>
    <t>公称直径：DN100</t>
  </si>
  <si>
    <t>公称直径：DN150</t>
  </si>
  <si>
    <t>塑料排水管</t>
  </si>
  <si>
    <t>1.安装部位:室内
2.输送介质:污水
3.材质:UPVC排水管（含配件、三通、弯头、堵头等）
5.连接方式:粘接
6、管道支架制作安装、刷油
7、管道灌水、通球实验 
8、含洞口预留及封堵
9、含穿楼板套管、穿墙套管及阻火圈、止水节、、透气帽安装
10、包括供应、安装，立检口、弯头、异径管、伸缩节、阻火圈等管件安装，支架、冲洗、试压、防护、防腐、通水、通球试验及其它一切有关配件、附件等</t>
  </si>
  <si>
    <t>UPVC排水管</t>
  </si>
  <si>
    <t>公称直径：DN50</t>
  </si>
  <si>
    <t>公称直径：DN75</t>
  </si>
  <si>
    <t>公称直径：DN200</t>
  </si>
  <si>
    <t>UPVC中空消音管</t>
  </si>
  <si>
    <t>铸铁排水管</t>
  </si>
  <si>
    <t>1.安装部位:综合考虑
2.输送介质:排水
3.材质:柔性/刚性铸铁排水管（含配件）
4.壁厚:满足设计要求的国标尺寸
5.连接方式:综合考虑
6.除锈、刷油、防腐、绝热及保护层按设计要求
7.管道支架制作安装、刷油
8.含自流排水管灌水通球试验、穿楼板套管、穿墙套管等制作安装及洞口封堵、与墙面、楼板抹平。
9.包括供应、安装，立检口、弯头、异径管、伸缩节、阻火圈等管件安装，支架、冲洗、试压、防护、防腐、通水、通球试验及其它一切有关配件、附件等</t>
  </si>
  <si>
    <t>埋地管</t>
  </si>
  <si>
    <t>1.含管沟挖填土/余土处理，管道、管件安装、防腐、管道刷油、冲洗、压力排水管压力试验、自流排水管灌水通球试验、非防水套管、防虫网。
2.连接方式：综合考虑</t>
  </si>
  <si>
    <t>UPVC排水加厚管</t>
  </si>
  <si>
    <t>地漏</t>
  </si>
  <si>
    <t>1.名称：地漏
2.材质：铸铁、塑料
3.形式：相同材质综合各种形式
4.工作内容：地漏及存水弯等安装、与下水管连接、试水</t>
  </si>
  <si>
    <t>7.3</t>
  </si>
  <si>
    <t>铸铁地漏</t>
  </si>
  <si>
    <t>规格：DN50</t>
  </si>
  <si>
    <t>7.4</t>
  </si>
  <si>
    <t>规格：DN75</t>
  </si>
  <si>
    <t>7.5</t>
  </si>
  <si>
    <t>规格：DN100</t>
  </si>
  <si>
    <t>7.6</t>
  </si>
  <si>
    <t>规格：DN150</t>
  </si>
  <si>
    <t>7.7</t>
  </si>
  <si>
    <t>塑料地漏</t>
  </si>
  <si>
    <t>7.8</t>
  </si>
  <si>
    <t>7.9</t>
  </si>
  <si>
    <t>7.10</t>
  </si>
  <si>
    <t>清扫口</t>
  </si>
  <si>
    <t>1.名称：清扫口
2.材质：铸铁、塑料
3.形式：相同材质综合各种形式
4.工作内容：清扫口安装及所需全部工作内容</t>
  </si>
  <si>
    <t>8.1</t>
  </si>
  <si>
    <t xml:space="preserve">铸铁清扫口 </t>
  </si>
  <si>
    <t>8.2</t>
  </si>
  <si>
    <t>铸铁清扫口</t>
  </si>
  <si>
    <t>8.3</t>
  </si>
  <si>
    <t>8.4</t>
  </si>
  <si>
    <t>规格：DN200</t>
  </si>
  <si>
    <t>塑料清扫口</t>
  </si>
  <si>
    <t>8.5</t>
  </si>
  <si>
    <t>8.6</t>
  </si>
  <si>
    <t xml:space="preserve">塑料清扫口 </t>
  </si>
  <si>
    <t>8.7</t>
  </si>
  <si>
    <t>雨水系统</t>
  </si>
  <si>
    <t>1.安装部位:室内
2.输送介质:雨水
3.材质:UPVC排水管（含配件、三通、弯头、堵头等）
5.连接方式:粘接
6、管道支架制作安装、刷油
7、管道灌水、通球实验
8、含洞口预留及封堵
9、含穿楼板套管、穿墙套管及阻火圈、止水节、、透气帽安装
10、包括供应、安装，立检口、弯头、异径管、伸缩节、阻火圈等管件安装，支架、冲洗、试压、防护、防腐、通水、通球试验及其它一切有关配件、附件等</t>
  </si>
  <si>
    <t>承压PVC排水管</t>
  </si>
  <si>
    <t>侧排雨水斗</t>
  </si>
  <si>
    <t>87型雨水斗</t>
  </si>
  <si>
    <t>冷凝水系统</t>
  </si>
  <si>
    <t>塑料给水管</t>
  </si>
  <si>
    <t xml:space="preserve">1.安装部位:室内
2.输送介质:冷凝水
3.材质:UPVC给水管（含配件、三通、弯头、堵头等）
5.连接方式:粘接
6、管道支架制作安装、刷油
7、管道灌水、通球实验 、排堵等
8、含洞口预留及封堵
9、含穿楼板套管、穿墙套管及阻火圈、止水节、、透气帽安装
10、包括供应、安装，立检口、弯头、异径管、伸缩节、阻火圈等管件安装，支架、冲洗、试压、防护、防腐、通水、通球试验及其它一切有关配件、附件等
</t>
  </si>
  <si>
    <t>PVC-U给水管</t>
  </si>
  <si>
    <t>规格：de75mm，压力等级综合考虑</t>
  </si>
  <si>
    <t>预留预埋</t>
  </si>
  <si>
    <t>消防预留预埋</t>
  </si>
  <si>
    <t>1.槽式/梯式线槽/桥架安装、支吊架制作安装/除锈/防腐等、桥架盖板安装，含接地跨接线安装，隔板、连接片、螺栓、弯头、变径、三通等；
2.材质：镀锌（或喷塑）钢制；
3.厚度：满足设计要求；
4.其他：防火涂料/防火漆、防火封堵、桥架内接地扁钢等综合考虑。</t>
  </si>
  <si>
    <t>防火线槽</t>
  </si>
  <si>
    <t>1.58</t>
  </si>
  <si>
    <t>防火桥架</t>
  </si>
  <si>
    <t>1.59</t>
  </si>
  <si>
    <t>1.60</t>
  </si>
  <si>
    <t>1.61</t>
  </si>
  <si>
    <t>1.62</t>
  </si>
  <si>
    <t>1.63</t>
  </si>
  <si>
    <t>1.64</t>
  </si>
  <si>
    <t>1.65</t>
  </si>
  <si>
    <t>1.66</t>
  </si>
  <si>
    <t>1.67</t>
  </si>
  <si>
    <t>1.68</t>
  </si>
  <si>
    <t>1.69</t>
  </si>
  <si>
    <t>1.70</t>
  </si>
  <si>
    <t>1.71</t>
  </si>
  <si>
    <t>1.72</t>
  </si>
  <si>
    <t>1.73</t>
  </si>
  <si>
    <t>1.74</t>
  </si>
  <si>
    <t>1.75</t>
  </si>
  <si>
    <t>1.76</t>
  </si>
  <si>
    <t>1.77</t>
  </si>
  <si>
    <t>1.78</t>
  </si>
  <si>
    <t>1.79</t>
  </si>
  <si>
    <t>1.套管制作、安装、防水性封堵、防腐。
2.一律按穿管管径表示。</t>
  </si>
  <si>
    <t>刚性防水套管</t>
  </si>
  <si>
    <t>DN50及以下</t>
  </si>
  <si>
    <t>DN100及以下</t>
  </si>
  <si>
    <t>DN150及以下</t>
  </si>
  <si>
    <t>DN200及以下</t>
  </si>
  <si>
    <t>柔性防水套管</t>
  </si>
  <si>
    <t>一般穿墙/楼板钢套管</t>
  </si>
  <si>
    <t>一般穿墙/楼板塑料套管</t>
  </si>
  <si>
    <t>弱电预留预埋</t>
  </si>
  <si>
    <t>1.槽式/梯式线槽/桥架安装、支吊架制作安装/防腐、桥架盖板安装，含接地跨接线安装，隔板、连接片、螺栓、弯头、变径、三通等；
2.材质：镀锌（或喷塑）钢制，厚度综合考虑；
3.其他：防火要求及防火封堵综合考虑。</t>
  </si>
  <si>
    <t>战采询价平台部分</t>
  </si>
  <si>
    <t>配电箱（主材费）</t>
  </si>
  <si>
    <t>1.名称:动力、照明配电箱、柜
2.型号:综合考虑
3.规格:半周长1.0m以内
4.主材暂估供应价1565.9元/台（含箱体及元器件等箱体内的东西）</t>
  </si>
  <si>
    <t>1.名称:动力、照明配电箱、柜
2.型号:综合考虑
3.规格:半周长1.5m以内
4.主材暂估供应价2435.2元/台（含箱体及元器件等箱体内的东西）</t>
  </si>
  <si>
    <t>1.名称:动力、照明配电箱、柜
2.型号:综合考虑
3.规格:半周长2.5m以内
4.主材暂估供应价2995.63元/台（含箱体及元器件等箱体内的东西）</t>
  </si>
  <si>
    <t>1.名称:户内强电箱
2.型号:综合考虑
3.规格:综合考虑
4.主材暂估供应价276.77元/台（含箱体及元器件等箱体内的东西）</t>
  </si>
  <si>
    <t>1.名称:户内弱电箱
2.型号:综合考虑
3.规格:综合考虑
4.主材暂估供应价150元/台（含箱体及元器件等箱体内的东西）</t>
  </si>
  <si>
    <t>实体工程量清单计价表（小市政工程）</t>
  </si>
  <si>
    <t>室外给水工程</t>
  </si>
  <si>
    <t>塑料给水管/复合管</t>
  </si>
  <si>
    <t>1、安装部位：室外
2、工作压力：按设计要求
3、输送介质：给水
4、连接方式：按设计要求
5、管道、管件的制作、安装
6、给水管道消毒、冲洗
7、水压试验
8、警示带敷设安装
9、垫层及基础、土方/砂开挖、回填、外运等
10、满足设计及施工规范的其他要求</t>
  </si>
  <si>
    <t>PE给水管</t>
  </si>
  <si>
    <t>公称外径：de110</t>
  </si>
  <si>
    <t>公称外径：de160</t>
  </si>
  <si>
    <t>公称外径：de200</t>
  </si>
  <si>
    <t>规格：de90mm，压力等级综合考虑</t>
  </si>
  <si>
    <t>球墨铸铁给水管</t>
  </si>
  <si>
    <t>1、安装部位：室外
2、输送介质：给水
3、连接方式：按设计要求
4、压力试验及吹、洗设计要求:管道消毒、冲洗、压力试验
5、含刷油防腐
6、垫层及基础、土方/砂开挖、回填、外运等
7、满足设计及施工规范的其他要求</t>
  </si>
  <si>
    <t>球墨铸铁管</t>
  </si>
  <si>
    <t>DN80</t>
  </si>
  <si>
    <t>DN100</t>
  </si>
  <si>
    <t>DN125</t>
  </si>
  <si>
    <t>DN150</t>
  </si>
  <si>
    <t>1、安装部位：室外
2、输送介质：给水
3、连接方式：按设计要求
4、压力试验及吹、洗设计要求:管道消毒、冲洗、压力试验
5、垫层及基础、土方/砂开挖、回填、外运等
6、满足设计及施工规范的其他要求</t>
  </si>
  <si>
    <t>钢丝网骨架PE塑料复合管</t>
  </si>
  <si>
    <t>1.含切管、套丝、管道压环、本体安装、法兰、制加垫、紧螺栓、强度和严密性试验（包括一切所需附件的供应及安装）。
2.连接方式：按设计及规范要求。
3.公称压力：按设计要求。</t>
  </si>
  <si>
    <t>型号规格：DN200mm</t>
  </si>
  <si>
    <t>塑料闸阀</t>
  </si>
  <si>
    <t>阀门井</t>
  </si>
  <si>
    <t>1.具体做法参见图集
2.含井砌筑、垫层、抹灰、防水、防腐、铁件、爬梯、模板、脚手架均已考虑
3.应满足井内材料设备的尺寸，含土方开挖、填方、余土外运,运距自行考虑
4.含重型球磨铸铁防盗井盖，样式按照甲方要求，考虑井口临时防护</t>
  </si>
  <si>
    <t>砖砌阀门井</t>
  </si>
  <si>
    <t>阀门直径DN100</t>
  </si>
  <si>
    <t>阀门直径DN150</t>
  </si>
  <si>
    <t>阀门直径DN200</t>
  </si>
  <si>
    <t>砖砌手孔井</t>
  </si>
  <si>
    <t>直径：400mm×400mm</t>
  </si>
  <si>
    <t>直径：500mm×500mm</t>
  </si>
  <si>
    <t>直径：600mm×600mm</t>
  </si>
  <si>
    <t>直径：700mm×700mm</t>
  </si>
  <si>
    <t>直径：800mm×800mm</t>
  </si>
  <si>
    <t>5.9</t>
  </si>
  <si>
    <t>直径：1000mm×1000mm</t>
  </si>
  <si>
    <t>室外排水工程（含雨水）</t>
  </si>
  <si>
    <t>排水管道</t>
  </si>
  <si>
    <t>1、连接方式：按设计要求
2、工作内容：包括管道及管件安装、闭水试验、压力试验及吹、洗设计要求：按设计及规范要求（包括但不限于接驳至市政井的接驳手续办理工作）
3、垫层及基础、土方/砂开挖、回填、外运等
4、包括供应、安装，立检口、弯头、异径管、伸缩节、阻火圈等管件安装，支架、冲洗、试压、防护、防腐、通水、通球试验及其它一切有关配件、附件等</t>
  </si>
  <si>
    <t>HDPE双壁波纹管</t>
  </si>
  <si>
    <t>DN200,环刚度4KN/m2</t>
  </si>
  <si>
    <t>DN300,环刚度4KN/m2</t>
  </si>
  <si>
    <t>DN400,环刚度4KN/m2</t>
  </si>
  <si>
    <t>DN500,环刚度4KN/m2</t>
  </si>
  <si>
    <t>DN600,环刚度4KN/m2</t>
  </si>
  <si>
    <t>DN200,环刚度8KN/m2</t>
  </si>
  <si>
    <t>DN300,环刚度8KN/m2</t>
  </si>
  <si>
    <t>DN400,环刚度8KN/m2</t>
  </si>
  <si>
    <t>DN500,环刚度8KN/m2</t>
  </si>
  <si>
    <t>DN600,环刚度8KN/m2</t>
  </si>
  <si>
    <t>Ⅱ级钢筋混凝土排水管</t>
  </si>
  <si>
    <t>D700mm</t>
  </si>
  <si>
    <t>D900mm</t>
  </si>
  <si>
    <t>D1000mm</t>
  </si>
  <si>
    <t>D1200mm</t>
  </si>
  <si>
    <t>D1500mm</t>
  </si>
  <si>
    <t>检查井</t>
  </si>
  <si>
    <t>1、名称：检查井
2、工作内容：包括塑料井座、井筒、土方工程、碎石垫层、混凝土井基、盖板、砖墙、砂浆砌筑、井座、具有项目标志的井盖、防水水泥砂浆、抹灰于井内外、踏梯及接驳雨水管之额外处理等
3、按给水排水标准图02S515所示。</t>
  </si>
  <si>
    <t>圆型砖砌污水检查井</t>
  </si>
  <si>
    <t>D700</t>
  </si>
  <si>
    <t>D1000</t>
  </si>
  <si>
    <t>圆形砖砌雨水检查井</t>
  </si>
  <si>
    <t>圆形塑料检查井</t>
  </si>
  <si>
    <t>D315</t>
  </si>
  <si>
    <t>D450</t>
  </si>
  <si>
    <t>D630</t>
  </si>
  <si>
    <t>圆形预制装配式钢筋混凝土排水检查井</t>
  </si>
  <si>
    <t>D1250</t>
  </si>
  <si>
    <t>雨水进水井</t>
  </si>
  <si>
    <t>1、名称：雨水进水井(含雨水篦子)
2、工作内容：包括土方开挖回填、垫层、混凝土基础、砖墙砌筑、混凝土过梁及盖环、复合材料防盗篦子及接驳雨水管之额外处理等
3、满足图纸及设计要求</t>
  </si>
  <si>
    <t>单篦平篦式雨水进水井</t>
  </si>
  <si>
    <t>680（长）*380（宽）*1000（深）</t>
  </si>
  <si>
    <t>深度增减0.1m</t>
  </si>
  <si>
    <t>成品化粪池</t>
  </si>
  <si>
    <t>1、名称：成品化粪池 
1、工作内容：成品化粪池安装、综合考虑垫层、土方开挖、回填夯实、余土外运</t>
  </si>
  <si>
    <t>成品玻璃钢化粪池</t>
  </si>
  <si>
    <t>V=1m3</t>
  </si>
  <si>
    <t>钢筋混凝土化粪池</t>
  </si>
  <si>
    <t>成品隔油池</t>
  </si>
  <si>
    <t>1、名称：成品隔油池 有效容积具体参考图纸xxm3
2、工作内容：成品化粪池安装、综合考虑垫层、土方开挖、回填夯实、余土外运</t>
  </si>
  <si>
    <t>成品玻璃钢隔油池</t>
  </si>
  <si>
    <t>钢筋混凝土隔油池</t>
  </si>
  <si>
    <t>PP模块雨水调蓄池</t>
  </si>
  <si>
    <t>1、名称：PP模块雨水调蓄池
2.规格型号:有效容积m3
3、配置:含土工布、HDPE防渗膜、挤塑板、陶粒、专业厂家配备水位检测器及水质检查仪
4、按设计图纸及施工规范要求综合考虑
5、附件及设备安装
6、设备接地
7、综合考虑垫层、土方开挖、回填夯实、余土外运等</t>
  </si>
  <si>
    <t>土方挖填</t>
  </si>
  <si>
    <t>土方开挖及回填</t>
  </si>
  <si>
    <t>1、土质：综合考虑
2、挖土深度：按设计要求
3、机械挖土，人工配合
4、余土外运及原土回填、夯实
5、满足设计及施工规范的其他要求</t>
  </si>
  <si>
    <t>中砂回填</t>
  </si>
  <si>
    <t>包括但不限于：机械压实，人工夯实</t>
  </si>
  <si>
    <t>石粉回填</t>
  </si>
  <si>
    <t>实体工程量清单计价表（代建道路工程）</t>
  </si>
  <si>
    <t>道路工程</t>
  </si>
  <si>
    <t>拆除工程</t>
  </si>
  <si>
    <t>拆除路面混凝土基础</t>
  </si>
  <si>
    <t>1.厚度：20cm
2.含机械破除旧基础，旧路面、挖方、人工修理边坡、基底夯实、土石方外运，泥尾处理等工作内容；
2.厚度综合考虑；
3.工完场清；
4.其他：未尽事项详见图纸、国家相关规范等。</t>
  </si>
  <si>
    <t>拆除绿化带</t>
  </si>
  <si>
    <t>1.包拆除绿化带以及外运等工作内容；
2.工完场清；
3.其他：未尽事项详见图纸、国家相关规范等。</t>
  </si>
  <si>
    <t>拆除水泥稳定碎石</t>
  </si>
  <si>
    <t>1.厚度:30cm
2.含垃圾清理及场内堆放
3.未尽事宜须满足图纸设计及相关规范要求</t>
  </si>
  <si>
    <t>铲除沥青混凝土</t>
  </si>
  <si>
    <t>1.沥青品种:沥青砼
2.厚度:18cm
3.含垃圾清理及场内堆放
4.未尽事宜须满足图纸设计及相关规范要求</t>
  </si>
  <si>
    <t>(1)土质需满足回填土要求
(2)运距综合考虑，机械夯实，人工配合
(3)回填土密实度需满足规范及设计图纸要求</t>
  </si>
  <si>
    <t>道路路基换填水泥稳定石屑</t>
  </si>
  <si>
    <t>1.水泥含量:4%
2.水泥标号：P.O 42.5
3.厚度:150cm厚水泥稳定石屑
4.拌和、铺筑、找平、碾压、养护
5.未尽事宜须满足图纸设计及相关规范要求</t>
  </si>
  <si>
    <t>单向水泥搅拌桩</t>
  </si>
  <si>
    <t>1.桩截面尺寸：φ500m
2.水泥强度等级、掺量：桩体所用水泥为42.5级及以上的普通硅酸盐水泥，水灰比宜为0.45~0.55，要求双向搅拌桩水泥用量75kg/m，单向搅拌桩水泥用量为75kg/m，具体用量应通过试桩确定
3.水泥搅拌桩施工中应采用少量多次喷浆的方法，采用“四喷四搅”的方法施工，施工中应严格控制喷浆量及搅拌下沉、提升速度，保证桩体质量，钻机下沉、提子速度不宜t0.8m/min
4.未尽事宜须满足图纸设计及相关规范要求</t>
  </si>
  <si>
    <t>双向水泥搅拌桩</t>
  </si>
  <si>
    <t>机动车道</t>
  </si>
  <si>
    <t>细粒式改性沥青砼路面</t>
  </si>
  <si>
    <t>1.40mm厚细粒式改性沥青砼(AC-13)
2.玻璃纤维网
3.黏油层
4.其他综合考虑</t>
  </si>
  <si>
    <t>中粒式改性沥青砼路面</t>
  </si>
  <si>
    <t>1.60mm厚细粒式改性沥青砼(AC-20)
2.玻璃纤维网
3.黏油层
4.其他综合考虑</t>
  </si>
  <si>
    <t>粗粒式改性沥青砼路面</t>
  </si>
  <si>
    <t>1.80mm厚粗粒式改性沥青砼(AC-25)
2.玻璃纤维网
3.黏油层
4.其他综合考虑</t>
  </si>
  <si>
    <t>非机动车道</t>
  </si>
  <si>
    <t>C25彩色透水水泥砼</t>
  </si>
  <si>
    <t>1.混凝土强度等级:C25彩色透水水泥砼
2.厚度:4cm
3.伸、缩、锯、嵌缝
4.路面养护
5.未尽事宜须满足图纸设计及相关规范要求</t>
  </si>
  <si>
    <t>C25原色透水水泥砼</t>
  </si>
  <si>
    <t>1.混凝土强度等级:C25原色透水水泥砼
2.厚度:6cm
3.伸、缩、锯、嵌缝
4.路面养护
5.未尽事宜须满足图纸设计及相关规范要求</t>
  </si>
  <si>
    <t>C20原色透水水泥砼</t>
  </si>
  <si>
    <t>1.混凝土强度等级:C20透水水泥砼
2.厚度:15cm
3.伸、缩、锯、嵌缝
4.路面养护
5.未尽事宜须满足图纸设计及相关规范要求</t>
  </si>
  <si>
    <t>基坑支护工程</t>
  </si>
  <si>
    <t>给水支护工程</t>
  </si>
  <si>
    <t>护坡喷混凝土</t>
  </si>
  <si>
    <t>1.喷射C20混凝土，厚度100mm（网喷）
2.直径50PVC泄水管外挑30mm（护面后，φ8mm泄水孔按间距20mm梅花型布置并外包土工布）,间距2000*2000
3.钢筋网Φ6.5@200*200及Φ16通长钢筋
4.技术要求及参数综合考虑
5.综合考虑脚手架搭设费用</t>
  </si>
  <si>
    <t>护坡喷混凝土厚度增减项</t>
  </si>
  <si>
    <t>1.喷射C20混凝土
2.每增减10mm厚度增减费用
3.技术要求及参数综合考虑</t>
  </si>
  <si>
    <t>锚杆（土钉）</t>
  </si>
  <si>
    <t>1.地层情况:砂土、黏土、全风化岩
2.钻孔深度:综合考虑
3.钻孔直径:100mm内
4.杆体材料品种、规格、数量:48*4钢花管
5.其他综合考虑</t>
  </si>
  <si>
    <t>雨水支护工程</t>
  </si>
  <si>
    <t>挡土板（密板，板距≤30cm）</t>
  </si>
  <si>
    <t>1.适用深度（m）：1.5＜H≤3.0
2.挡土板制作、安装、拆除、堆放、运输等，含木支撑
3.未尽事宜须满足图纸设计及相关规范要求</t>
  </si>
  <si>
    <t>挡土板（疏板，30cm＜板距≤150cm）</t>
  </si>
  <si>
    <t>污水支护工程</t>
  </si>
  <si>
    <t>拉森钢板桩</t>
  </si>
  <si>
    <t>1.支护方式:打拔拉森钢板桩
2.支护深度:综合考虑
3.其他:综合单价包含90天摊销使用费（租赁费），其余按国家规范中的相关规定</t>
  </si>
  <si>
    <t>拉森钢板桩（租赁）</t>
  </si>
  <si>
    <t>1.支护方式:拉森钢板桩
2.支护深度:综合考虑
3.其他:超过90天时，摊销使用费（租赁费）按此记取，累计增加的租赁费不能超过新购置钢板桩材料费的70%，超过部分施工方自行承担，其余按国家规范中的相关规定</t>
  </si>
  <si>
    <t>t*天</t>
  </si>
  <si>
    <t>给水工程</t>
  </si>
  <si>
    <t>管道铺设</t>
  </si>
  <si>
    <t>球墨铸铁管 DN300</t>
  </si>
  <si>
    <t>1.材质及规格:球墨铸铁管 DN300
2.接口方式:承插式橡胶圈接口
3.铺设深度:参见图纸及技术规范
4.管道检验及试验要求:试压、消毒冲洗、管件</t>
  </si>
  <si>
    <t>消火栓连接管道</t>
  </si>
  <si>
    <t>1.材质及规格:球墨铸铁管 DN150
2.接口方式:承插式橡胶圈接口
3.铺设深度:参见图纸及技术规范
4.管道检验及试验要求:试压、消毒冲洗、管件</t>
  </si>
  <si>
    <t>新旧管连接</t>
  </si>
  <si>
    <t>1.材质及规格:球墨铸铁管 DN300</t>
  </si>
  <si>
    <t>处</t>
  </si>
  <si>
    <t>管道附件</t>
  </si>
  <si>
    <t>混凝土支墩</t>
  </si>
  <si>
    <t>1.混凝土强度等级:C20
2.模板及支架制作、安装、拆除及运输等
2、构件截面尺寸、支模高度综合考虑
3.未尽事宜须满足图纸设计及相关规范要求</t>
  </si>
  <si>
    <t>盲堵板制作、安装</t>
  </si>
  <si>
    <t>1.材质及规格:盲板DN300</t>
  </si>
  <si>
    <t>室外消火栓</t>
  </si>
  <si>
    <t>消火栓</t>
  </si>
  <si>
    <t>1.室外消火栓
2.规格:DN150
3.安装部位、方式:法兰</t>
  </si>
  <si>
    <t>阀门</t>
  </si>
  <si>
    <t>弹性座封闸阀 DN50</t>
  </si>
  <si>
    <t>1.种类:闸阀
2.材质及规格:DN50
3.试验要求:参见图纸及技术规范</t>
  </si>
  <si>
    <t>弹性座封闸阀 DN75</t>
  </si>
  <si>
    <t>1.种类:闸阀
2.材质及规格:DN75
3.试验要求:参见图纸及技术规范</t>
  </si>
  <si>
    <t>弹性座封闸阀 DN150</t>
  </si>
  <si>
    <t>1.种类:闸阀
2.材质及规格:DN150
3.试验要求:参见图纸及技术规范</t>
  </si>
  <si>
    <t>弹性座封闸阀 DN300</t>
  </si>
  <si>
    <t>1.种类:闸阀
2.材质及规格:DN300
3.试验要求:参见图纸及技术规范</t>
  </si>
  <si>
    <t>排气阀 DN50</t>
  </si>
  <si>
    <t>1.种类:自动排气阀 DN50
2.材质及规格:铸铁
3.试验要求:参见图纸及技术规范</t>
  </si>
  <si>
    <t>砌筑阀门井</t>
  </si>
  <si>
    <t>1.井规格型号：井内直径1400m
2.井材料：MU20砼砖M10水泥砂浆砌筑
3.井盖：轻型球磨铸铁井盖
4.其他详见07MS101-2-14及设计说明</t>
  </si>
  <si>
    <t>砌筑排气井</t>
  </si>
  <si>
    <t>1.井规格型号：井内直径1200mm
2.井材料：MU20砼砖M10水泥砂浆砌筑
3.井盖：轻型球磨铸铁井盖
4.其他详见07MS101-2-52及设计说明</t>
  </si>
  <si>
    <t>砖砌排泥湿井</t>
  </si>
  <si>
    <t>1.井规格型号：井内直径1000mm
2.井材料：MU20砼砖M10水泥砂浆砌筑
3.井盖：轻型球磨铸铁井盖
4.其他详见07MS101-2-58及设计说明</t>
  </si>
  <si>
    <t>闸阀套筒</t>
  </si>
  <si>
    <t>1.规格:Ф150</t>
  </si>
  <si>
    <t>排水工程</t>
  </si>
  <si>
    <t>雨水</t>
  </si>
  <si>
    <t>污水</t>
  </si>
  <si>
    <t>雨水井</t>
  </si>
  <si>
    <t>1200钢筋混凝土雨水检查井（预制）</t>
  </si>
  <si>
    <t>1.名称:1200钢筋混凝土雨水检查井（预制）
2.图集:做法参照广州18，15页
3.防渗、防水要求：合格；</t>
  </si>
  <si>
    <t>1200钢筋混凝土雨水成泥井（预制）</t>
  </si>
  <si>
    <t>1.名称:1200钢筋混凝土雨水成泥井（预制）
2.图集:做法参照广州18，15页
3.防渗、防水要求：合格；
4.未尽事宜须满足图纸设计及相关规范要求</t>
  </si>
  <si>
    <t>1600钢筋混凝土雨水检查井（预制）</t>
  </si>
  <si>
    <t>1.名称:1600钢筋混凝土雨水检查井（预制）
2.图集:做法参照广州18，22页
3.防渗、防水要求：合格；</t>
  </si>
  <si>
    <t>1600钢筋混凝土雨水成泥井</t>
  </si>
  <si>
    <t>1.名称:1600钢筋混凝土雨水成泥井（预制）
2.图集:做法参照广州18，22页
3.防渗、防水要求：合格；</t>
  </si>
  <si>
    <t>1600*1600钢筋混凝土雨水检查井（预制）</t>
  </si>
  <si>
    <t>1.名称:1600*1600钢筋混凝土雨水检查井
2.图集:做法参照广州18，229页
3.防渗、防水要求：合格；</t>
  </si>
  <si>
    <t>1900*1900钢筋混凝土雨水检查井</t>
  </si>
  <si>
    <t>1.名称:1900*1900钢筋混凝土雨水检查井
2.图集:做法详见大样
3.防渗、防水要求：合格；</t>
  </si>
  <si>
    <t>1900*1900钢筋混凝土雨水成泥井</t>
  </si>
  <si>
    <t>1.名称:1900*1900钢筋混凝土雨水成泥井
2.图集:做法详见大样
3.防渗、防水要求：合格；
4.未尽事宜须满足图纸设计及相关规范要求</t>
  </si>
  <si>
    <t>2200*2200钢筋混凝土雨水检查井</t>
  </si>
  <si>
    <t>1.名称:2200*2200钢筋混凝土雨水检查井
2.图集:做法详见大样
3.防渗、防水要求：合格；</t>
  </si>
  <si>
    <t>2200*2200钢筋混凝土雨水成泥井</t>
  </si>
  <si>
    <t>1.名称:2200*2200钢筋混凝土雨水成泥井
2.图集:做法详见大样
3.防渗、防水要求：合格；
4.未尽事宜须满足图纸设计及相关规范要求</t>
  </si>
  <si>
    <t>2600*2600钢筋混凝土雨水检查井</t>
  </si>
  <si>
    <t>1.名称:2600*2600钢筋混凝土雨水检查井
2.图集:做法详见大样
3.防渗、防水要求：合格；</t>
  </si>
  <si>
    <t>平箅式雨水口</t>
  </si>
  <si>
    <t>1.预制混凝土装配式平箅式双箅雨水口</t>
  </si>
  <si>
    <t>1.方形溢流式雨水口</t>
  </si>
  <si>
    <t>八字型雨水排出口</t>
  </si>
  <si>
    <t>1.八字型雨水排出口</t>
  </si>
  <si>
    <t>II级钢筋混凝土承插管DN300</t>
  </si>
  <si>
    <t>1.规格:DN300II级钢筋混凝土管
2.接口方式:承插式，橡胶圈接口
3、铺设深度：详见施工图
4、管道闭水试验
5、其他：未尽事项详见设计图纸、招标文件、国家相关规范</t>
  </si>
  <si>
    <t>II级钢筋混凝土承插管DN600</t>
  </si>
  <si>
    <t>1.规格:DN600II级钢筋混凝土管
2.接口方式:承插式，橡胶圈接口
3、铺设深度：详见施工图
4、管道闭水试验
5、其他：未尽事项详见设计图纸、招标文件、国家相关规范</t>
  </si>
  <si>
    <t>II级钢筋混凝土承插管DN800</t>
  </si>
  <si>
    <t>1.规格:DN800II级钢筋混凝土管
2.接口方式:承插式，橡胶圈接口
3、铺设深度：详见施工图
4、管道闭水试验
5、其他：未尽事项详见设计图纸、招标文件、国家相关规范</t>
  </si>
  <si>
    <t>II级钢筋混凝土承插管DN1000</t>
  </si>
  <si>
    <t>1.规格:DN1000II级钢筋混凝土管
2.接口方式:承插式，橡胶圈接口
3、铺设深度：详见施工图
4、管道闭水试验
5、其他：未尽事项详见设计图纸、招标文件、国家相关规范</t>
  </si>
  <si>
    <t>II级钢筋混凝土承插管DN1200</t>
  </si>
  <si>
    <t>1.规格:DN1200II级钢筋混凝土管
2.接口方式:承插式，橡胶圈接口
3、铺设深度：详见施工图
4、管道闭水试验
5、其他：未尽事项详见设计图纸、招标文件、国家相关规范</t>
  </si>
  <si>
    <t>II级钢筋混凝土承插管DN1350</t>
  </si>
  <si>
    <t>1.规格:DN1350II级钢筋混凝土管
2.接口方式:企口式，橡胶圈接口
3、铺设深度：详见施工图
4、管道闭水试验
5、其他：未尽事项详见设计图纸、招标文件、国家相关规范</t>
  </si>
  <si>
    <t>II级钢筋混凝土承插管DN1500</t>
  </si>
  <si>
    <t>1.规格:DN1500II级钢筋混凝土管
2.接口方式:企口式，橡胶圈接口
3、铺设深度：详见施工图
4、管道闭水试验
5、其他：未尽事项详见设计图纸、招标文件、国家相关规范</t>
  </si>
  <si>
    <t>1.规格:DN1500II级钢筋混凝土管
2.接口方式:承插式，橡胶圈接口
3、铺设深度：详见施工图
4、管道闭水试验
5、其他：未尽事项详见设计图纸、招标文件、国家相关规范</t>
  </si>
  <si>
    <t>II级钢筋混凝土承插管DN2000</t>
  </si>
  <si>
    <t>1.规格:DN2000II级钢筋混凝土管
2.接口方式:承插式，橡胶圈接口
3、铺设深度：详见施工图
4、管道闭水试验
5、其他：未尽事项详见设计图纸、招标文件、国家相关规范</t>
  </si>
  <si>
    <t>1.材料：级配碎石
2.压实度满足设计要求</t>
  </si>
  <si>
    <t>砂垫层</t>
  </si>
  <si>
    <t>1.材料：中粗砂
2.回填高度：0.2m
3.压实度满足设计要求</t>
  </si>
  <si>
    <t>混凝土管道基础</t>
  </si>
  <si>
    <t>1.名称：混凝土管道基础
2.混凝土种类：商品混凝土
3.混凝土强度等级:C20
4.模板及支架制作、安装、拆除及运输等
5.其他：具体做法详见设计图纸及满足质量验收规范</t>
  </si>
  <si>
    <t>抽水</t>
  </si>
  <si>
    <t>台班</t>
  </si>
  <si>
    <t>污水系统</t>
  </si>
  <si>
    <t>污水井</t>
  </si>
  <si>
    <t>1000钢筋混凝土污水检查井（预制）</t>
  </si>
  <si>
    <t>1.名称:1000钢筋混凝土污水检查井（预制）
2.图集:做法参照广州18，8页
3.防渗、防水要求：合格；</t>
  </si>
  <si>
    <t>1000钢筋混凝土污水检查井</t>
  </si>
  <si>
    <t>1.名称:1000钢筋混凝土污水检查井
2.图集:做法参照广州18，8页
3.防渗、防水要求：合格；</t>
  </si>
  <si>
    <t>1200钢筋混凝土污水检查井（预制）</t>
  </si>
  <si>
    <t>1.名称:1200钢筋混凝土污水检查井（预制）
2.图集:做法参照广州18，15页
3.防渗、防水要求：合格；</t>
  </si>
  <si>
    <t>1200钢筋混凝土污水检查井</t>
  </si>
  <si>
    <t>1.名称:1200钢筋混凝土污水检查井
2.图集:做法参照广州18，15页
3.防渗、防水要求：合格；</t>
  </si>
  <si>
    <t>1600钢筋混凝土污水检查井（预制）</t>
  </si>
  <si>
    <t>1.名称:1600钢筋混凝土污水检查井（预制）
2.图集:做法参照广州18，22页
3.防渗、防水要求：合格；</t>
  </si>
  <si>
    <t>球墨铸铁管 DN500</t>
  </si>
  <si>
    <t>1.材质及规格:球墨铸铁管 DN500
2.接口方式:承插式橡胶圈接口
3.铺设深度:参见图纸及技术规范
4.管道检验及试验要求:试压、消毒冲洗</t>
  </si>
  <si>
    <t>球墨铸铁管 DN600</t>
  </si>
  <si>
    <t>1.材质及规格:球墨铸铁管 DN600
2.接口方式:承插式橡胶圈接口
3.铺设深度:参见图纸及技术规范
4.管道检验及试验要求:试压、消毒冲洗</t>
  </si>
  <si>
    <t>D630*10焊接钢管</t>
  </si>
  <si>
    <t>1.钢管规格：焊接钢管DN600*10mm
2.包含制作与安装</t>
  </si>
  <si>
    <t>砂基础</t>
  </si>
  <si>
    <t>通信工程</t>
  </si>
  <si>
    <t>挖沟槽土方</t>
  </si>
  <si>
    <t>1.土壤类别:详勘察报告
2.挖土深度:详设计图纸
3.弃土运距：暂定20km记取，结算据实调整</t>
  </si>
  <si>
    <t>回填方</t>
  </si>
  <si>
    <t>1.密实度要求:详设计及规范要求
2.填方材料品种:石粉</t>
  </si>
  <si>
    <t>人行道通信排管</t>
  </si>
  <si>
    <t>1.名称:通信排管
2.材质:PVC-U
3.规格:8x(PVC-U-Ф110)，壁厚5mm，SDR17
4.位置:人行道</t>
  </si>
  <si>
    <t>1.名称:通信排管
2.材质:PVC-U
3.规格:12x(PVC-U-Ф110)，壁厚5mm，SDR17
4.位置:人行道</t>
  </si>
  <si>
    <t>车行道下通信排管</t>
  </si>
  <si>
    <t>1.名称:通信排管
2.材质:PVC-U
3.规格:8x(PVC-U-Ф110)，壁厚10mm，SDR17
4.位置:车行道</t>
  </si>
  <si>
    <t>1.名称:通信排管
2.材质:PVC-U
3.规格:12x(PVC-U-Ф110)，壁厚10mm，SDR17
4.位置:车行道</t>
  </si>
  <si>
    <t>1.混凝土强度等级:C20混凝土
2.模板及支架制作、安装、拆除及运输等
3.构件截面尺寸、支模高度综合考虑</t>
  </si>
  <si>
    <t>预留PVC排水管</t>
  </si>
  <si>
    <t>1.材质及规格:DN150 PVC管</t>
  </si>
  <si>
    <t>电力管沟工程</t>
  </si>
  <si>
    <t>1.土壤类别:详勘察报告
2.挖土深度:详设计图纸
3.弃土运距：综合考虑</t>
  </si>
  <si>
    <t>人行道电力排管</t>
  </si>
  <si>
    <t>1.名称:电力排管
2.材质:HDPE管
3.规格:12xHDPE管-200x8
4.位置:人行道</t>
  </si>
  <si>
    <t>1.名称:电力排管
2.材质:HDPE管
3.规格:24xHDPE管-200x8
4.位置:人行道</t>
  </si>
  <si>
    <t>车行道下电力排管</t>
  </si>
  <si>
    <t>1.名称:通信排管
2.材质:DBW-R
3.规格:12xDBW-R-175x10
4.位置:车行道</t>
  </si>
  <si>
    <t>1.名称:通信排管
2.材质:DBW-R
3.规格:16xDBW-R-175x10
4.位置:车行道</t>
  </si>
  <si>
    <t>1.名称:通信排管
2.材质:DBW-R
3.规格:30xDBW-R-175x10
4.位置:车行道</t>
  </si>
  <si>
    <t>电力直线井(3层4列)</t>
  </si>
  <si>
    <t>1.垫层、基础材质及厚度:  垫层100厚C20砼
2.混凝土强度等级:C40砼，抗渗等级P8
3.盖板材质、规格:盖板框采用C形钢及圆钢焊接而成，盖板颜色宜与市政道路配合一致
4.井盖、井圈材质及规格:采用Q235钢,布置装饰井盖，与相接面材质一样
5.其他1：开挖时根据土质类型进行放坡或使用挡土板支护,回填选用石屑。每回填200mm厚分层夯实
6.其他2：井壁内侧批1:2水泥砂浆15厚，砼含模板费用
7.其他3：钢筋采用HPB300及HRB400
8.其他4：详见图纸及图集</t>
  </si>
  <si>
    <t>电力直线井(4层6列)</t>
  </si>
  <si>
    <t>电力三通井(4层4列)</t>
  </si>
  <si>
    <t>电力四通井(4层4列)</t>
  </si>
  <si>
    <t>电力三通井(4层6列)</t>
  </si>
  <si>
    <t>电力四通井(4层6列)</t>
  </si>
  <si>
    <t>光缆盘缆井(3层4列)</t>
  </si>
  <si>
    <t>光缆盘缆井(4层6列)</t>
  </si>
  <si>
    <t>1.混凝土强度等级:C20
2.模板及支架制作、安装、拆除及运输等
3.构件截面尺寸、支模高度综合考虑</t>
  </si>
  <si>
    <t>现浇构件钢筋</t>
  </si>
  <si>
    <t>1.钢筋规格:φ10</t>
  </si>
  <si>
    <t>接地极</t>
  </si>
  <si>
    <t>1.接地装置L50*5，L=2500mm
2.其他详见设计图纸及满足验收要求</t>
  </si>
  <si>
    <t>接地母线</t>
  </si>
  <si>
    <t>1.名称:不锈钢扁钢接地极
2.材质:-50*5
3.具体详见施工图及相关规范标准</t>
  </si>
  <si>
    <t>接地装置调试</t>
  </si>
  <si>
    <t>1.名称:电力井接地
2.类别:接地调试</t>
  </si>
  <si>
    <t>组</t>
  </si>
  <si>
    <t>附表1 集采材料损耗率表</t>
  </si>
  <si>
    <t>集采材料名称</t>
  </si>
  <si>
    <t>损耗率</t>
  </si>
  <si>
    <t>土建部分</t>
  </si>
  <si>
    <t>聚氨酯防水涂料</t>
  </si>
  <si>
    <t>聚合物水泥防水涂料</t>
  </si>
  <si>
    <t>水泥基渗透结晶型防水涂料</t>
  </si>
  <si>
    <t>非固化橡胶沥青防水涂料</t>
  </si>
  <si>
    <t>防水卷材</t>
  </si>
  <si>
    <t>损耗率包含搭接损耗、附加层损耗、施工损耗等。</t>
  </si>
  <si>
    <t>安装部分</t>
  </si>
  <si>
    <t>配电箱</t>
  </si>
  <si>
    <t>开关</t>
  </si>
  <si>
    <t xml:space="preserve">1、投标单位投标时需对本表进行确认，集采材料领用结算时不能超过限价表约定的上限损耗率，超出部分按合同约定自行承担。 </t>
  </si>
  <si>
    <t>2、本表未列明规格型号的集采材料，按同类型损耗率。</t>
  </si>
  <si>
    <t>3、开关插座、配电箱上限损耗率为0，如实际供货损耗率与约定损耗率存在差异的，承包人自行综合考虑在施工费中。</t>
  </si>
  <si>
    <t>附表2 主要材料单价表</t>
  </si>
  <si>
    <t>材料名称</t>
  </si>
  <si>
    <t>不含税材料价单价</t>
  </si>
  <si>
    <t>主材浮动率（%）</t>
  </si>
  <si>
    <t>材料价
(不含税材料价单价*（1-主材浮动率)）</t>
  </si>
  <si>
    <t>施工损耗率（%）</t>
  </si>
  <si>
    <t>主材价
(材料价*（1+施工损耗率)）</t>
  </si>
  <si>
    <t>基准日期/下浮率</t>
  </si>
  <si>
    <t>广州</t>
  </si>
  <si>
    <t>土建材料</t>
  </si>
  <si>
    <t>2025年6月基准日期</t>
  </si>
  <si>
    <t>商品砼C15（泵送）</t>
  </si>
  <si>
    <t>m³</t>
  </si>
  <si>
    <t>信息价</t>
  </si>
  <si>
    <t>商品砼C20（泵送）</t>
  </si>
  <si>
    <t>商品砼C25（泵送）</t>
  </si>
  <si>
    <t>商品砼C30（泵送）</t>
  </si>
  <si>
    <t>商品砼C35（泵送）</t>
  </si>
  <si>
    <t>商品砼C40（泵送）</t>
  </si>
  <si>
    <t>商品砼C45（泵送）</t>
  </si>
  <si>
    <t>商品砼C50（泵送）</t>
  </si>
  <si>
    <t>商品砼C55（泵送）</t>
  </si>
  <si>
    <t>商品砼C60（泵送）</t>
  </si>
  <si>
    <t>商品砼C20（非泵送）</t>
  </si>
  <si>
    <t>商品砼C25（非泵送）</t>
  </si>
  <si>
    <t>商品砼C30（非泵送）</t>
  </si>
  <si>
    <t>抗渗剂P6</t>
  </si>
  <si>
    <t>抗渗剂P8</t>
  </si>
  <si>
    <t>膨胀剂</t>
  </si>
  <si>
    <t>市场价</t>
  </si>
  <si>
    <t>早强剂</t>
  </si>
  <si>
    <t>一级钢筋φ6.5-10</t>
  </si>
  <si>
    <t>三级钢筋φ6-10</t>
  </si>
  <si>
    <t>三级钢筋φ12-25</t>
  </si>
  <si>
    <t>三级钢筋φ25-32</t>
  </si>
  <si>
    <t>加气砼砌块</t>
  </si>
  <si>
    <t>高精砌块</t>
  </si>
  <si>
    <t>预应力高强混凝土管（PHC）AB型 Φ500×125</t>
  </si>
  <si>
    <t>预应力高强混凝土管桩 （PHC）AB型 Φ600×125</t>
  </si>
  <si>
    <t>信息价（佛山信息价）</t>
  </si>
  <si>
    <t>湿拌地面砂浆 M20</t>
  </si>
  <si>
    <t>湿拌抹灰砂浆 M20</t>
  </si>
  <si>
    <t>湿拌抹灰砂浆 M15</t>
  </si>
  <si>
    <t>湿拌地面砂浆 M15</t>
  </si>
  <si>
    <t>预制ALC板材安装
（190mm）</t>
  </si>
  <si>
    <r>
      <rPr>
        <sz val="10"/>
        <color rgb="FF000000"/>
        <rFont val="微软雅黑"/>
        <charset val="134"/>
      </rPr>
      <t>预制ALC板材安装</t>
    </r>
    <r>
      <rPr>
        <sz val="10"/>
        <color rgb="FF000000"/>
        <rFont val="微软雅黑"/>
        <charset val="134"/>
      </rPr>
      <t xml:space="preserve">
</t>
    </r>
    <r>
      <rPr>
        <sz val="10"/>
        <color rgb="FF000000"/>
        <rFont val="微软雅黑"/>
        <charset val="134"/>
      </rPr>
      <t>（200mm）</t>
    </r>
  </si>
  <si>
    <t>普通沥青砼</t>
  </si>
  <si>
    <t>改性沥青砼</t>
  </si>
  <si>
    <t>湿拌防水砂浆 p6 M20</t>
  </si>
  <si>
    <t>防尘耐磨地坪漆</t>
  </si>
  <si>
    <t>无机水磨石地坪</t>
  </si>
  <si>
    <t>2厚非固化橡胶沥青防水涂料</t>
  </si>
  <si>
    <t>1.5mm厚湿铺自粘改性沥青防水卷材</t>
  </si>
  <si>
    <t>1.5mmJS-II聚合物水泥防水涂料</t>
  </si>
  <si>
    <t>2.0单组分聚合物防水涂料Ⅰ型材料费</t>
  </si>
  <si>
    <t>4厚SBS聚酯胎改性沥青防水卷材II型</t>
  </si>
  <si>
    <t>3厚SBS改性沥青防水卷材II型</t>
  </si>
  <si>
    <t>1.2mmHDPE预铺防水卷材</t>
  </si>
  <si>
    <t>1.5厚自粘聚合物改性沥青防水卷材</t>
  </si>
  <si>
    <t>1.0厚JS-Ⅱ聚合物防水涂料</t>
  </si>
  <si>
    <t>3厚自粘聚合物改性沥青防水卷材(聚酯胎,I型)</t>
  </si>
  <si>
    <t>4厚SBS聚酯胎改性沥青化学阻根防水卷材Ⅱ型</t>
  </si>
  <si>
    <t>1.0厚外涂型水泥基渗透结晶型外涂型防水涂料</t>
  </si>
  <si>
    <t>1.5厚水乳型沥青防水涂料</t>
  </si>
  <si>
    <t>20厚凹凸型塑料排(蓄)水板</t>
  </si>
  <si>
    <t>瓷质防滑砖300X300普通档次</t>
  </si>
  <si>
    <t>普通硅酸盐水泥P.O</t>
  </si>
  <si>
    <t>T</t>
  </si>
  <si>
    <t>普通硅酸盐水泥P.II</t>
  </si>
  <si>
    <t>水泥水玻璃双液注浆</t>
  </si>
  <si>
    <t>水泥浆压力注浆</t>
  </si>
  <si>
    <t>水下泵送混凝土C30</t>
  </si>
  <si>
    <t>原色透水混凝土C20</t>
  </si>
  <si>
    <t>信息价（佛山6月信息价）</t>
  </si>
  <si>
    <t>原色透水混凝土C25</t>
  </si>
  <si>
    <t>彩色透水混凝土C25</t>
  </si>
  <si>
    <t>水下泵送混凝土C20</t>
  </si>
  <si>
    <t>钢质单扇防火门-甲级</t>
  </si>
  <si>
    <t>钢质单扇防火门-乙级</t>
  </si>
  <si>
    <t>钢质单扇防火门-丙级</t>
  </si>
  <si>
    <t>木质单扇防火门-甲级</t>
  </si>
  <si>
    <t>木质单扇防火门-乙级</t>
  </si>
  <si>
    <t>木质单扇防火门-丙级</t>
  </si>
  <si>
    <t>聚合物抗裂合成纤维水泥砂浆-20mm</t>
  </si>
  <si>
    <t>保温砂浆-20mm</t>
  </si>
  <si>
    <t>毛石</t>
  </si>
  <si>
    <t>片石</t>
  </si>
  <si>
    <t>中砂</t>
  </si>
  <si>
    <t>细砂</t>
  </si>
  <si>
    <t>30mm厚挤塑聚苯乙烯泡沫塑料板XPS</t>
  </si>
  <si>
    <t>30mm厚聚苯乙烯板</t>
  </si>
  <si>
    <t>轻质混凝土</t>
  </si>
  <si>
    <t>安装材料</t>
  </si>
  <si>
    <t>2025年六月基准日期</t>
  </si>
  <si>
    <t>防火线槽MR50mm×50mm×1.2mm</t>
  </si>
  <si>
    <t>防火线槽MR75mm×50mm×1.2mm</t>
  </si>
  <si>
    <t>防火线槽MR100mm×50mm×1.2mm</t>
  </si>
  <si>
    <t>防火线槽MR100mm×100mm×1.2mm</t>
  </si>
  <si>
    <t>防火线槽MR200mm×100mm×1.2mm</t>
  </si>
  <si>
    <t>防火线槽MR200mm×150mm×1.2mm</t>
  </si>
  <si>
    <t>防火线槽MR300mm×150mm×2.0mm</t>
  </si>
  <si>
    <t>防火线槽MR300mm×200mm×2.0mm</t>
  </si>
  <si>
    <t>防火线槽MR400mm×150mm×2.0mm</t>
  </si>
  <si>
    <t>防火线槽MR400mm×200mm×2.0mm</t>
  </si>
  <si>
    <t>防火线槽MR500mm×100mm×3.0mm</t>
  </si>
  <si>
    <t>防火线槽MR500mm×150mm×3.0mm</t>
  </si>
  <si>
    <t>防火线槽MR500mm×200mm×3.0mm</t>
  </si>
  <si>
    <t>防火线槽MR600mm×100mm×3.0mm</t>
  </si>
  <si>
    <t>防火线槽MR600mm×150mm×3.0mm</t>
  </si>
  <si>
    <t>防火线槽MR600mm×200mm×3.0mm</t>
  </si>
  <si>
    <t>非防火线槽MR50mm×50mm×1.2mm</t>
  </si>
  <si>
    <t>非防火线槽MR75mm×50mm×1.2mm</t>
  </si>
  <si>
    <t>非防火线槽MR100mm×50mm×1.2mm</t>
  </si>
  <si>
    <t>非防火线槽MR100mm×100mm×1.2mm</t>
  </si>
  <si>
    <t>非防火线槽MR200mm×100mm×1.2mm</t>
  </si>
  <si>
    <t>非防火线槽MR200mm×150mm×1.2mm</t>
  </si>
  <si>
    <t>非防火线槽MR300mm×150mm×2.0mm</t>
  </si>
  <si>
    <t>非防火线槽MR300mm×200mm×2.0mm</t>
  </si>
  <si>
    <t>非防火线槽MR400mm×150mm×2.0mm</t>
  </si>
  <si>
    <t>非防火线槽MR400mm×200mm×2.0mm</t>
  </si>
  <si>
    <t>非防火线槽MR500mm×100mm×3.0mm</t>
  </si>
  <si>
    <t>非防火线槽MR500mm×150mm×3.0mm</t>
  </si>
  <si>
    <t>非防火线槽MR500mm×200mm×3.0mm</t>
  </si>
  <si>
    <t>非防火线槽MR600mm×100mm×3.0mm</t>
  </si>
  <si>
    <t>非防火线槽MR600mm×150mm×3.0mm</t>
  </si>
  <si>
    <t>非防火线槽MR600mm×200mm×3.0mm</t>
  </si>
  <si>
    <t>非防火桥架CT50mm×50mm×1.2mm</t>
  </si>
  <si>
    <t>非防火桥架CT75mm×50mm×1.2mm</t>
  </si>
  <si>
    <t>非防火桥架CT100mm×50mm×1.2mm</t>
  </si>
  <si>
    <t>非防火桥架CT100mm×100mm×1.2mm</t>
  </si>
  <si>
    <t>非防火桥架CT150mm×100mm×1.2mm</t>
  </si>
  <si>
    <t>非防火桥架CT200mm×100mm×1.2mm</t>
  </si>
  <si>
    <t>非防火桥架CT200mm×150mm×1.2mm</t>
  </si>
  <si>
    <t>非防火桥架CT300mm×100mm×2mm</t>
  </si>
  <si>
    <t>非防火桥架CT300mm×150mm×2mm</t>
  </si>
  <si>
    <t>非防火桥架CT300mm×200mm×2mm</t>
  </si>
  <si>
    <t>非防火桥架CT400mm×100mm×2.0mm</t>
  </si>
  <si>
    <t>非防火桥架CT400mm×150mm×2.0mm</t>
  </si>
  <si>
    <t>非防火桥架CT400mm×200mm×2.0mm</t>
  </si>
  <si>
    <t>非防火桥架CT500mm×100mm×2.0mm</t>
  </si>
  <si>
    <t>非防火桥架CT500mm×150mm×2.0mm</t>
  </si>
  <si>
    <t>非防火桥架CT500mm×200mm×2.0mm</t>
  </si>
  <si>
    <t>非防火桥架CT600mm×100mm×3.0mm</t>
  </si>
  <si>
    <t>非防火桥架CT600mm×150mm×3.0mm</t>
  </si>
  <si>
    <t>非防火桥架CT600mm×200mm×3.0mm</t>
  </si>
  <si>
    <t>非防火桥架CT800mm×100mm×3.0mm</t>
  </si>
  <si>
    <t>非防火桥架CT800mm×150mm×3.0mm</t>
  </si>
  <si>
    <t>非防火桥架CT800mm×200mm×3.0mm</t>
  </si>
  <si>
    <t>防火桥架CT50mm×50mm×1.2mm</t>
  </si>
  <si>
    <t>防火桥架CT75mm×50mm×1.2mm</t>
  </si>
  <si>
    <t>防火桥架CT100mm×50mm×1.2mm</t>
  </si>
  <si>
    <t>防火桥架CT100mm×100mm×1.2mm</t>
  </si>
  <si>
    <t>防火桥架CT150mm×100mm×1.2mm</t>
  </si>
  <si>
    <t>防火桥架CT200mm×100mm×1.2mm</t>
  </si>
  <si>
    <t>防火桥架CT200mm×150mm×1.2mm</t>
  </si>
  <si>
    <t>防火桥架CT300mm×100mm×2mm</t>
  </si>
  <si>
    <t>防火桥架CT300mm×150mm×2mm</t>
  </si>
  <si>
    <t>防火桥架CT300mm×200mm×2mm</t>
  </si>
  <si>
    <t>防火桥架CT400mm×100mm×2.0mm</t>
  </si>
  <si>
    <t>防火桥架CT400mm×150mm×2.0mm</t>
  </si>
  <si>
    <t>防火桥架CT400mm×200mm×2.0mm</t>
  </si>
  <si>
    <t>防火桥架CT500mm×100mm×2.0mm</t>
  </si>
  <si>
    <t>防火桥架CT500mm×150mm×2.0mm</t>
  </si>
  <si>
    <t>防火桥架CT500mm×200mm×2.0mm</t>
  </si>
  <si>
    <t>防火桥架CT600mm×100mm×3.0mm</t>
  </si>
  <si>
    <t>防火桥架CT600mm×150mm×3.0mm</t>
  </si>
  <si>
    <t>防火桥架CT600mm×200mm×3.0mm</t>
  </si>
  <si>
    <t>防火桥架CT800mm×100mm×3.0mm</t>
  </si>
  <si>
    <t>防火桥架CT800mm×150mm×3.0mm</t>
  </si>
  <si>
    <t>防火桥架CT800mm×200mm×3.0mm</t>
  </si>
  <si>
    <t>焊接钢管SC150mm（室外）</t>
  </si>
  <si>
    <t>焊接钢管SC125mm（室外）</t>
  </si>
  <si>
    <t>焊接钢管SC100mm（室外）</t>
  </si>
  <si>
    <t>焊接钢管SC80mm（室外）</t>
  </si>
  <si>
    <t>焊接钢管SC50mm（室外）</t>
  </si>
  <si>
    <t>焊接钢管SC50mm（室内）</t>
  </si>
  <si>
    <t>焊接钢管SC40mm（室内）</t>
  </si>
  <si>
    <t>焊接钢管SC32mm（室内）</t>
  </si>
  <si>
    <t>焊接钢管SC25mm（室内）</t>
  </si>
  <si>
    <t>焊接钢管SC20mm（室内）</t>
  </si>
  <si>
    <t>焊接钢管SC15mm（室内）</t>
  </si>
  <si>
    <t>JDG/KBG电线管DN50mm（室内）</t>
  </si>
  <si>
    <t>JDG/KBG电线管DN40mm（室内）</t>
  </si>
  <si>
    <t>JDG/KBG电线管DN32mm（室内）</t>
  </si>
  <si>
    <t>JDG/KBG电线管DN25mm（室内）</t>
  </si>
  <si>
    <t>JDG/KBG电线管DN20mm（室内）</t>
  </si>
  <si>
    <t>JDG/KBG电线管DN15mm（室内）</t>
  </si>
  <si>
    <t>塑料电线管PVC/PC50mm（室内）</t>
  </si>
  <si>
    <t>塑料电线管PVC/PC40mm（室内）</t>
  </si>
  <si>
    <t>塑料电线管PVC/PC32mm（室内）</t>
  </si>
  <si>
    <t>塑料电线管PVC/PC25mm（室内）</t>
  </si>
  <si>
    <t>塑料电线管PVC/PC20mm（室内）</t>
  </si>
  <si>
    <t>塑料电线管PVC/PC15mm（室内）</t>
  </si>
  <si>
    <t>金属软管Φ20mm（室内）</t>
  </si>
  <si>
    <t>金属软管Φ25mm（室内）</t>
  </si>
  <si>
    <t>金属软管Φ32mm（室内）</t>
  </si>
  <si>
    <t>单管应急照明荧光灯</t>
  </si>
  <si>
    <t>双管应急照明荧光灯</t>
  </si>
  <si>
    <t>三管应急照明荧光灯</t>
  </si>
  <si>
    <t>排气扇风量≤300m3/h</t>
  </si>
  <si>
    <t>排气扇300m3/h＜风量≤800m3/h</t>
  </si>
  <si>
    <t>PP-R管规格：de20mm，压力等级综合考虑</t>
  </si>
  <si>
    <t>PP-R管规格：de25mm，压力等级综合考虑</t>
  </si>
  <si>
    <t>PP-R管规格：de32mm，压力等级综合考虑</t>
  </si>
  <si>
    <t>PP-R管规格：de40mm，压力等级综合考虑</t>
  </si>
  <si>
    <t>PP-R管规格：de50mm，压力等级综合考虑</t>
  </si>
  <si>
    <t>PP-R管规格：de63mm，压力等级综合考虑</t>
  </si>
  <si>
    <t>304不锈钢管公称直径：DN15mm</t>
  </si>
  <si>
    <t>304不锈钢管公称直径：DN20mm</t>
  </si>
  <si>
    <t>304不锈钢管公称直径：DN25mm</t>
  </si>
  <si>
    <t>304不锈钢管公称直径：DN32mm</t>
  </si>
  <si>
    <t>304不锈钢管公称直径：DN40mm</t>
  </si>
  <si>
    <t>304不锈钢管公称直径：DN50mm</t>
  </si>
  <si>
    <t>304不锈钢管公称直径：DN65mm</t>
  </si>
  <si>
    <t>304不锈钢管公称直径：DN80mm</t>
  </si>
  <si>
    <t>304不锈钢管公称直径：DN100mm</t>
  </si>
  <si>
    <t>304不锈钢管公称直径：DN150mm</t>
  </si>
  <si>
    <t>304不锈钢管公称直径：DN200mm</t>
  </si>
  <si>
    <t>316不锈钢管公称直径：DN15mm</t>
  </si>
  <si>
    <t>316不锈钢管公称直径：DN20mm</t>
  </si>
  <si>
    <t>316不锈钢管公称直径：DN25mm</t>
  </si>
  <si>
    <t>316不锈钢管公称直径：DN32mm</t>
  </si>
  <si>
    <t>316不锈钢管公称直径：DN40mm</t>
  </si>
  <si>
    <t>316不锈钢管公称直径：DN50mm</t>
  </si>
  <si>
    <t>316不锈钢管公称直径：DN65mm</t>
  </si>
  <si>
    <t>316不锈钢管公称直径：DN80mm</t>
  </si>
  <si>
    <t>316不锈钢管公称直径：DN100mm</t>
  </si>
  <si>
    <t>316不锈钢管公称直径：DN150mm</t>
  </si>
  <si>
    <t>316不锈钢管公称直径：DN200mm</t>
  </si>
  <si>
    <t>截止阀型号规格：DN15mm</t>
  </si>
  <si>
    <t>截止阀型号规格：DN20mm</t>
  </si>
  <si>
    <t>截止阀型号规格：DN25mm</t>
  </si>
  <si>
    <t>截止阀型号规格：DN32mm</t>
  </si>
  <si>
    <t>截止阀型号规格：DN40mm</t>
  </si>
  <si>
    <t>截止阀型号规格：DN50mm</t>
  </si>
  <si>
    <t>止回阀型号规格：DN20mm</t>
  </si>
  <si>
    <t>止回阀型号规格：DN25mm</t>
  </si>
  <si>
    <t>止回阀型号规格：DN40mm</t>
  </si>
  <si>
    <t>止回阀型号规格：DN50mm</t>
  </si>
  <si>
    <t>止回阀型号规格：DN65mm</t>
  </si>
  <si>
    <t>止回阀型号规格：DN80mm</t>
  </si>
  <si>
    <t>止回阀型号规格：DN100mm</t>
  </si>
  <si>
    <t>止回阀型号规格：DN150mm</t>
  </si>
  <si>
    <t>闸阀型号规格：DN50mm</t>
  </si>
  <si>
    <t>闸阀型号规格：DN65mm</t>
  </si>
  <si>
    <t>闸阀型号规格：DN80mm</t>
  </si>
  <si>
    <t>闸阀型号规格：DN100mm</t>
  </si>
  <si>
    <t>闸阀型号规格：DN150mm</t>
  </si>
  <si>
    <t>闸阀型号规格：DN200mm</t>
  </si>
  <si>
    <t>塑料闸阀型号规格：DN15mm</t>
  </si>
  <si>
    <t>塑料闸阀型号规格：DN20mm</t>
  </si>
  <si>
    <t>塑料闸阀型号规格：DN25mm</t>
  </si>
  <si>
    <t>塑料闸阀型号规格：DN32mm</t>
  </si>
  <si>
    <t>塑料闸阀型号规格：DN40mm</t>
  </si>
  <si>
    <t>塑料闸阀型号规格：DN50mm</t>
  </si>
  <si>
    <t>塑料闸阀型号规格：DN65mm</t>
  </si>
  <si>
    <t>塑料闸阀型号规格：DN80mm</t>
  </si>
  <si>
    <t>塑料闸阀型号规格：DN100mm</t>
  </si>
  <si>
    <t>塑料闸阀型号规格：DN150mm</t>
  </si>
  <si>
    <t>液位浮球阀型号规格：DN50mm</t>
  </si>
  <si>
    <t>蝶阀型号规格：DN50mm</t>
  </si>
  <si>
    <t>蝶阀型号规格：DN65mm</t>
  </si>
  <si>
    <t>蝶阀型号规格：DN80mm</t>
  </si>
  <si>
    <t>蝶阀型号规格：DN100mm</t>
  </si>
  <si>
    <t>蝶阀型号规格：DN150mm</t>
  </si>
  <si>
    <t>Y型过滤器型号规格：DN40mm</t>
  </si>
  <si>
    <t>Y型过滤器型号规格：DN50mm</t>
  </si>
  <si>
    <t>Y型过滤器型号规格：DN150mm</t>
  </si>
  <si>
    <t>可曲挠橡胶软接头型号规格：DN40mm</t>
  </si>
  <si>
    <t>可曲绕橡胶软接头型号规格：DN50mm</t>
  </si>
  <si>
    <t>可曲绕橡胶软接头型号规格：DN65mm</t>
  </si>
  <si>
    <t>可曲绕橡胶软接头型号规格：DN80mm</t>
  </si>
  <si>
    <t>可曲绕橡胶软接头型号规格：DN100mm</t>
  </si>
  <si>
    <t>压力表型号规格：DN50mm</t>
  </si>
  <si>
    <t>水表型号规格：DN25mm</t>
  </si>
  <si>
    <t>水表型号规格：DN40mm</t>
  </si>
  <si>
    <t>水表型号规格：DN50mm</t>
  </si>
  <si>
    <t>自动排气阀型号规格：DN15mm</t>
  </si>
  <si>
    <t>自动排气阀型号规格：DN20mm</t>
  </si>
  <si>
    <t>自动排气阀型号规格：DN25mm</t>
  </si>
  <si>
    <t>可调式减压阀型号规格：DN15mm</t>
  </si>
  <si>
    <t>可调式减压阀型号规格：DN50mm</t>
  </si>
  <si>
    <t>冲洗龙头型号规格：DN15</t>
  </si>
  <si>
    <t>冲洗龙头型号规格：DN20</t>
  </si>
  <si>
    <t>冲洗龙头型号规格：DN25</t>
  </si>
  <si>
    <t>真空破坏器型号规格：DN15</t>
  </si>
  <si>
    <t>镀锌钢管公称直径：DN65</t>
  </si>
  <si>
    <t>镀锌钢管公称直径：DN80</t>
  </si>
  <si>
    <t>镀锌钢管公称直径：DN100</t>
  </si>
  <si>
    <t>镀锌钢管公称直径：DN150</t>
  </si>
  <si>
    <t>UPVC排水管公称直径：DN50</t>
  </si>
  <si>
    <t>UPVC排水管公称直径：DN75</t>
  </si>
  <si>
    <t>UPVC排水管公称直径：DN100</t>
  </si>
  <si>
    <t>UPVC排水管公称直径：DN150</t>
  </si>
  <si>
    <t>UPVC排水管公称直径：DN200</t>
  </si>
  <si>
    <t>UPVC中空消音管公称直径：DN75</t>
  </si>
  <si>
    <t>UPVC中空消音管公称直径：DN100</t>
  </si>
  <si>
    <t>UPVC中空消音管公称直径：DN150</t>
  </si>
  <si>
    <t>铸铁排水管公称直径：DN75</t>
  </si>
  <si>
    <t>铸铁排水管公称直径：DN100</t>
  </si>
  <si>
    <t>铸铁排水管公称直径：DN150</t>
  </si>
  <si>
    <t>铸铁排水管公称直径：DN200</t>
  </si>
  <si>
    <t>UPVC排水加厚管公称直径：DN100</t>
  </si>
  <si>
    <t>UPVC排水加厚管公称直径：DN150</t>
  </si>
  <si>
    <t>承压PVC排水管公称直径：DN75</t>
  </si>
  <si>
    <t>承压PVC排水管公称直径：DN100</t>
  </si>
  <si>
    <t>承压PVC排水管公称直径：DN150</t>
  </si>
  <si>
    <t>铸铁地漏规格：DN50</t>
  </si>
  <si>
    <t>铸铁地漏规格：DN75</t>
  </si>
  <si>
    <t>铸铁地漏规格：DN100</t>
  </si>
  <si>
    <t>铸铁地漏规格：DN150</t>
  </si>
  <si>
    <t>塑料地漏规格：DN50</t>
  </si>
  <si>
    <t>塑料地漏规格：DN75</t>
  </si>
  <si>
    <t>塑料地漏规格：DN100</t>
  </si>
  <si>
    <t>塑料地漏规格：DN150</t>
  </si>
  <si>
    <t>铸铁清扫口 规格：DN75</t>
  </si>
  <si>
    <t>铸铁清扫口规格：DN100</t>
  </si>
  <si>
    <t>铸铁清扫口 规格：DN150</t>
  </si>
  <si>
    <t>铸铁清扫口 规格：DN200</t>
  </si>
  <si>
    <t>塑料清扫口规格：DN75</t>
  </si>
  <si>
    <t>塑料清扫口规格：DN100</t>
  </si>
  <si>
    <t>塑料清扫口 规格：DN150</t>
  </si>
  <si>
    <t>塑料清扫口 规格：DN200</t>
  </si>
  <si>
    <t>侧排雨水斗规格：DN75</t>
  </si>
  <si>
    <t>侧排雨水斗规格：DN100</t>
  </si>
  <si>
    <t>侧排雨水斗规格：DN150</t>
  </si>
  <si>
    <t>87型雨水斗规格：DN75</t>
  </si>
  <si>
    <t>87型雨水斗规格：DN100</t>
  </si>
  <si>
    <t>87型雨水斗规格：DN150</t>
  </si>
  <si>
    <t>PVC-U给水管规格：de20mm，压力等级综合考虑</t>
  </si>
  <si>
    <t>PVC-U给水管规格：de25mm，压力等级综合考虑</t>
  </si>
  <si>
    <t>PVC-U给水管规格：de32mm，压力等级综合考虑</t>
  </si>
  <si>
    <t>PVC-U给水管规格：de40mm，压力等级综合考虑</t>
  </si>
  <si>
    <t>PVC-U给水管规格：de50mm，压力等级综合考虑</t>
  </si>
  <si>
    <t>PVC-U给水管规格：de63mm，压力等级综合考虑</t>
  </si>
  <si>
    <t>PVC-U给水管规格：de75mm，压力等级综合考虑</t>
  </si>
  <si>
    <t>PVC-U给水管规格：de90mm，压力等级综合考虑</t>
  </si>
  <si>
    <t>刚性防水套管DN50及以下</t>
  </si>
  <si>
    <t>刚性防水套管DN100及以下</t>
  </si>
  <si>
    <t>刚性防水套管DN150及以下</t>
  </si>
  <si>
    <t>刚性防水套管DN200及以下</t>
  </si>
  <si>
    <t>柔性防水套管DN50及以下</t>
  </si>
  <si>
    <t>柔性防水套管DN100及以下</t>
  </si>
  <si>
    <t>柔性防水套管DN150及以下</t>
  </si>
  <si>
    <t>柔性防水套管DN200及以下</t>
  </si>
  <si>
    <t>一般穿墙/楼板钢套管DN50及以下</t>
  </si>
  <si>
    <t>一般穿墙/楼板钢套管DN100及以下</t>
  </si>
  <si>
    <t>一般穿墙/楼板钢套管DN150及以下</t>
  </si>
  <si>
    <t>一般穿墙/楼板钢套管DN200及以下</t>
  </si>
  <si>
    <t>一般穿墙/楼板塑料套管DN50及以下</t>
  </si>
  <si>
    <t>一般穿墙/楼板塑料套管DN100及以下</t>
  </si>
  <si>
    <t>一般穿墙/楼板塑料套管DN150及以下</t>
  </si>
  <si>
    <t>一般穿墙/楼板塑料套管DN200及以下</t>
  </si>
  <si>
    <t>人防密闭套管DN50及以下DN50及以下</t>
  </si>
  <si>
    <t>人防密闭套管DN65</t>
  </si>
  <si>
    <t>人防密闭套管DN80</t>
  </si>
  <si>
    <t>人防密闭套管DN100</t>
  </si>
  <si>
    <t>人防密闭套管DN150</t>
  </si>
  <si>
    <t>人防密闭套管DN200</t>
  </si>
  <si>
    <t>PE给水管公称外径：de110</t>
  </si>
  <si>
    <t>PE给水管公称外径：de160</t>
  </si>
  <si>
    <t>PE给水管公称外径：de200</t>
  </si>
  <si>
    <t>PVC-U给水管公称外径：de50</t>
  </si>
  <si>
    <t>PVC-U给水管公称外径：de63</t>
  </si>
  <si>
    <t>PVC-U给水管公称外径：de90</t>
  </si>
  <si>
    <t>球墨铸铁管DN80</t>
  </si>
  <si>
    <t>球墨铸铁管DN100</t>
  </si>
  <si>
    <t>球墨铸铁管DN125</t>
  </si>
  <si>
    <t>球墨铸铁管DN150</t>
  </si>
  <si>
    <t>钢丝网骨架PE塑料复合管公称外径：de110</t>
  </si>
  <si>
    <t>钢丝网骨架PE塑料复合管公称外径：de160</t>
  </si>
  <si>
    <t>钢丝网骨架PE塑料复合管公称外径：de200</t>
  </si>
  <si>
    <t>砖砌阀门井阀门直径DN100</t>
  </si>
  <si>
    <t>砖砌阀门井阀门直径DN150</t>
  </si>
  <si>
    <t>砖砌阀门井阀门直径DN200</t>
  </si>
  <si>
    <t>HDPE双壁波纹管DN200,环刚度4KN/m2</t>
  </si>
  <si>
    <t>HDPE双壁波纹管DN300,环刚度4KN/m2</t>
  </si>
  <si>
    <t>HDPE双壁波纹管DN400,环刚度4KN/m2</t>
  </si>
  <si>
    <t>HDPE双壁波纹管DN500,环刚度4KN/m2</t>
  </si>
  <si>
    <t>HDPE双壁波纹管DN600,环刚度4KN/m2</t>
  </si>
  <si>
    <t>HDPE双壁波纹管DN200,环刚度8KN/m2</t>
  </si>
  <si>
    <t>HDPE双壁波纹管DN300,环刚度8KN/m2</t>
  </si>
  <si>
    <t>HDPE双壁波纹管DN400,环刚度8KN/m2</t>
  </si>
  <si>
    <t>HDPE双壁波纹管DN500,环刚度8KN/m2</t>
  </si>
  <si>
    <t>HDPE双壁波纹管DN600,环刚度8KN/m2</t>
  </si>
  <si>
    <t>Ⅱ级钢筋混凝土排水管D700mm</t>
  </si>
  <si>
    <t>Ⅱ级钢筋混凝土排水管D900mm</t>
  </si>
  <si>
    <t>Ⅱ级钢筋混凝土排水管D1000mm</t>
  </si>
  <si>
    <t>Ⅱ级钢筋混凝土排水管D1200mm</t>
  </si>
  <si>
    <t>Ⅱ级钢筋混凝土排水管D1500mm</t>
  </si>
  <si>
    <t>圆型砖砌污水检查井D700</t>
  </si>
  <si>
    <t>圆型砖砌污水检查井D1000</t>
  </si>
  <si>
    <t>圆形砖砌雨水检查井D700</t>
  </si>
  <si>
    <t>圆形砖砌雨水检查井D1000</t>
  </si>
  <si>
    <t>单篦平篦式雨水进水井680（长）*380（宽）*1000（深）</t>
  </si>
  <si>
    <t>单篦平篦式雨水进水井深度增减0.1m</t>
  </si>
  <si>
    <t>成品玻璃钢化粪池V=1m3</t>
  </si>
  <si>
    <t>成品玻璃钢隔油池V=1m3</t>
  </si>
  <si>
    <t>钢筋混凝土隔油池V=1m3</t>
  </si>
  <si>
    <t>钢筋混凝土化粪池V=1m3</t>
  </si>
  <si>
    <t>圆形塑料检查井D315</t>
  </si>
  <si>
    <t>圆形塑料检查井D450</t>
  </si>
  <si>
    <t>圆形塑料检查井D630</t>
  </si>
  <si>
    <t>圆形塑料检查井D700</t>
  </si>
  <si>
    <t>圆形预制装配式钢筋混凝土排水检查井D700</t>
  </si>
  <si>
    <t>圆形预制装配式钢筋混凝土排水检查井D1000</t>
  </si>
  <si>
    <t>圆形预制装配式钢筋混凝土排水检查井D1250</t>
  </si>
  <si>
    <t>管内穿线WDZ-BYJ-2.5mm²</t>
  </si>
  <si>
    <t>管内穿线WDZN-BYJ-2.5mm²</t>
  </si>
  <si>
    <t>管内穿线WDZ-BYJ-4mm²</t>
  </si>
  <si>
    <t>管内穿线WDZ-BYJ-6mm²</t>
  </si>
  <si>
    <t>管内穿线WDZ-BYJ-10mm²</t>
  </si>
  <si>
    <t>管内穿线WDZ-BYJ-16mm²</t>
  </si>
  <si>
    <t>管内穿线WDZ-BYJ-25mm²</t>
  </si>
  <si>
    <t>线槽配线WDZ-BYJ-2.5mm²</t>
  </si>
  <si>
    <t>线槽配线WDZN-BYJ-2.5mm²</t>
  </si>
  <si>
    <t>线槽配线WDZ-BYJ-4mm²</t>
  </si>
  <si>
    <t>线槽配线WDZ-BYJ-6mm²</t>
  </si>
  <si>
    <t>线槽配线WDZ-BYJ-10mm²</t>
  </si>
  <si>
    <t>线槽配线WDZ-BYJ-16mm²</t>
  </si>
  <si>
    <t>线槽配线WDZ-BYJ-25mm²</t>
  </si>
  <si>
    <t>潜污泵1.型号规格：Q=15m3/h,H=15m,N=1.5kW</t>
  </si>
  <si>
    <t>潜污泵1.型号规格：Q=15m3/H,H=22m,N=3.0KW</t>
  </si>
  <si>
    <t>潜污泵1.型号规格：Q=30m3/h,H=18m,N=4.0kW</t>
  </si>
  <si>
    <t>潜污泵1.型号规格：Q=46m3/h,H=22m,N=5.5kW</t>
  </si>
  <si>
    <t>密集型封闭式铜母线槽规格型号：630A</t>
  </si>
  <si>
    <t>密集型封闭式铜母线槽规格型号：800A</t>
  </si>
  <si>
    <t>密集型封闭式铜母线槽规格型号：1000A</t>
  </si>
  <si>
    <t>密集型封闭式铜母线槽规格型号：1250A</t>
  </si>
  <si>
    <t>密集型封闭式铜母线槽规格型号：1600A</t>
  </si>
  <si>
    <t>密集型封闭式铜母线槽规格型号：2000A</t>
  </si>
  <si>
    <t>密集型封闭式铜母线槽规格型号：2500A</t>
  </si>
  <si>
    <t>密集型封闭式铜母线槽规格型号：3200A</t>
  </si>
  <si>
    <t>单联开关10A</t>
  </si>
  <si>
    <t>双联开关10A</t>
  </si>
  <si>
    <t>三联开关10A</t>
  </si>
  <si>
    <t>四联开关10A</t>
  </si>
  <si>
    <t>声控(红外线感应)延时开关10A</t>
  </si>
  <si>
    <t>单相二、三极插座10A</t>
  </si>
  <si>
    <t>单相三极插座16A</t>
  </si>
  <si>
    <t>防溅盒（面板）综合考虑</t>
  </si>
  <si>
    <t>铜芯矿物电缆BTLY-B1-5×10mm²</t>
  </si>
  <si>
    <t>铜芯矿物电缆BTLY-B1-5×16mm²</t>
  </si>
  <si>
    <t>铜芯矿物电缆BTLY-B1-3×25+2×16mm²</t>
  </si>
  <si>
    <t>铜芯矿物电缆BTLY-B1-3×35+2×16mm²</t>
  </si>
  <si>
    <t>铜芯矿物电缆BTLY-B1-3×50+2×25mm²</t>
  </si>
  <si>
    <t>铜芯矿物电缆BTLY-B1-3×70+2×35mm²</t>
  </si>
  <si>
    <t>铜芯矿物电缆BTLY-B1-3×95+2×50mm²</t>
  </si>
  <si>
    <t>铜芯矿物电缆BTLY-B1-3×120+2×70mm²</t>
  </si>
  <si>
    <t>铜芯矿物电缆BTLY-B1-3×150+2×70mm²</t>
  </si>
  <si>
    <t>铜芯矿物电缆BTLY-B1-3×185+2×95mm²</t>
  </si>
  <si>
    <t>铜芯矿物电缆BTLY-B1-3×240+2×120mm²</t>
  </si>
  <si>
    <t>铜芯矿物电缆BTLY-B1-4×25+1×16mm²</t>
  </si>
  <si>
    <t>铜芯矿物电缆BTLY-B1-4×35+1×16mm²</t>
  </si>
  <si>
    <t>铜芯矿物电缆BTLY-B1-4×50+1×25mm²</t>
  </si>
  <si>
    <t>铜芯矿物电缆BTLY-B1-4×70+1×35mm²</t>
  </si>
  <si>
    <t>铜芯矿物电缆BTLY-B1-4×95+1×50mm²</t>
  </si>
  <si>
    <t>铜芯矿物电缆BTLY-B1-4×120+1×70mm²</t>
  </si>
  <si>
    <t>铜芯矿物电缆BTLY-B1-4×150+1×70mm²</t>
  </si>
  <si>
    <t>铜芯矿物电缆BTLY-B1-4×185+1×95mm²</t>
  </si>
  <si>
    <t>铜芯矿物电缆BTLY-B1-4×240+1×120mm²</t>
  </si>
  <si>
    <t>控制电缆WDZBN-KYY-B1-2×1.5mm²</t>
  </si>
  <si>
    <t>控制电缆WDZBN-KYY-B1-3×1.5mm²</t>
  </si>
  <si>
    <t>控制电缆WDZBN-KYY-B1-4×1.5mm²</t>
  </si>
  <si>
    <t>控制电缆WDZBN-KYY-B1-5×1.5mm²</t>
  </si>
  <si>
    <t>控制电缆WDZBN-KYY-B1-6×1.5mm²</t>
  </si>
  <si>
    <t>控制电缆WDZBN-KYY-B1-7×1.5mm²</t>
  </si>
  <si>
    <t>铜芯电缆WDZB-YJY-B1-1kV-3×4mm²</t>
  </si>
  <si>
    <t>铜芯电缆WDZB-YJY-B1-1kV-3×6mm²</t>
  </si>
  <si>
    <t>铜芯电缆WDZB-YJY-B1-1kV-3×25mm²</t>
  </si>
  <si>
    <t>铜芯电缆WDZB-YJY-B1-1kV-3×35mm²</t>
  </si>
  <si>
    <t>铜芯电缆WDZB-YJY-B1-1kV-3×70mm²</t>
  </si>
  <si>
    <t>铜芯电缆WDZB-YJY-B1-1kV-3×120mm²</t>
  </si>
  <si>
    <t>铜芯电缆WDZB-YJY-B1-1kV-4×2.5mm²</t>
  </si>
  <si>
    <t>铜芯电缆WDZB-YJY-B1-1kV-4×4mm²</t>
  </si>
  <si>
    <t>铜芯电缆WDZB-YJY-B1-1kV-4×6mm²</t>
  </si>
  <si>
    <t>铜芯电缆WDZB-YJY-B1-1kV-4×10mm²</t>
  </si>
  <si>
    <t>铜芯电缆WDZB-YJY-B1-1kV-4×16mm²</t>
  </si>
  <si>
    <t>铜芯电缆WDZB-YJY-B1-1kV-4×25mm²</t>
  </si>
  <si>
    <t>铜芯电缆WDZB-YJY-B1-1kV-4×35mm²</t>
  </si>
  <si>
    <t>铜芯电缆WDZB-YJY-B1-1kV-4×50mm²</t>
  </si>
  <si>
    <t>铜芯电缆WDZB-YJY-B1-1kV-4×120mm²</t>
  </si>
  <si>
    <t>铜芯电缆WDZB-YJY-B1-1kV-5×2.5mm²</t>
  </si>
  <si>
    <t>铜芯电缆WDZB-YJY-B1-1kV-5×4mm²</t>
  </si>
  <si>
    <t>铜芯电缆WDZB-YJY-B1-1kV-5×6mm²</t>
  </si>
  <si>
    <t>铜芯电缆WDZB-YJY-B1-1kV-5×10mm²</t>
  </si>
  <si>
    <t>铜芯电缆WDZB-YJY-B1-1kV-5×16mm²</t>
  </si>
  <si>
    <t>铜芯电缆WDZB-YJY-B1-1kV-3×25+2×16mm²</t>
  </si>
  <si>
    <t>铜芯电缆WDZB-YJY-B1-1kV-3×35+2×16mm²</t>
  </si>
  <si>
    <t>铜芯电缆WDZB-YJY-B1-1kV-3×50+2×25mm²</t>
  </si>
  <si>
    <t>铜芯电缆WDZB-YJY-B1-1kV-3×70+2×35mm²</t>
  </si>
  <si>
    <t>铜芯电缆WDZB-YJY-B1-1kV-3×95+2×50mm²</t>
  </si>
  <si>
    <t>铜芯电缆WDZB-YJY-B1-1kV-3×120+2×70mm²</t>
  </si>
  <si>
    <t>铜芯电缆WDZB-YJY-B1-1kV-3×150+2×70mm²</t>
  </si>
  <si>
    <t>铜芯电缆WDZB-YJY-B1-1kV-3×185+2×95mm²</t>
  </si>
  <si>
    <t>铜芯电缆WDZB-YJY-B1-1kV-3×240+2×120mm²</t>
  </si>
  <si>
    <t>铜芯电缆WDZB-YJY-B1-1kV-4×25+1×16mm²</t>
  </si>
  <si>
    <t>铜芯电缆WDZB-YJY-B1-1kV-4×35+1×16mm²</t>
  </si>
  <si>
    <t>铜芯电缆WDZB-YJY-B1-1kV-4×50+1×25mm²</t>
  </si>
  <si>
    <t>铜芯电缆WDZB-YJY-B1-1kV-4×70+1×35mm²</t>
  </si>
  <si>
    <t>铜芯电缆WDZB-YJY-B1-1kV-4×95+1×50mm²</t>
  </si>
  <si>
    <t>铜芯电缆WDZB-YJY-B1-1kV-4×120+1×70mm²</t>
  </si>
  <si>
    <t>铜芯电缆WDZB-YJY-B1-1kV-4×150+1×70mm²</t>
  </si>
  <si>
    <t>铜芯电缆WDZB-YJY-B1-1kV-4×185+1×95mm²</t>
  </si>
  <si>
    <t>铜芯电缆WDZB-YJY-B1-1kV-4×240+1×120mm²</t>
  </si>
  <si>
    <t>铜芯电缆WDZBN-YJY-B1-1kV-3×4mm²</t>
  </si>
  <si>
    <t>铜芯电缆WDZBN-YJY-B1-1kV-3×6mm²</t>
  </si>
  <si>
    <t>铜芯电缆WDZBN-YJY-B1-1kV-3×35mm²</t>
  </si>
  <si>
    <t>铜芯电缆WDZBN-YJY-B1-1kV-3×50mm²</t>
  </si>
  <si>
    <t>铜芯电缆WDZBN-YJY-B1-1kV-3×70mm²</t>
  </si>
  <si>
    <t>铜芯电缆WDZBN-YJY-B1-1kV-3×120mm²</t>
  </si>
  <si>
    <t>铜芯电缆WDZBN-YJY-B1-1kV-4×2.5mm²</t>
  </si>
  <si>
    <t>铜芯电缆WDZBN-YJY-B1-1kV-4×4mm²</t>
  </si>
  <si>
    <t>铜芯电缆WDZBN-YJY-B1-1kV-4×6mm²</t>
  </si>
  <si>
    <t>铜芯电缆WDZBN-YJY-B1-1kV-4×10mm²</t>
  </si>
  <si>
    <t>铜芯电缆WDZBN-YJY-B1-1kV-4×16mm²</t>
  </si>
  <si>
    <t>铜芯电缆WDZBN-YJY-B1-1kV-4×25mm²</t>
  </si>
  <si>
    <t>铜芯电缆WDZBN-YJY-B1-1kV-4×32mm²</t>
  </si>
  <si>
    <t>铜芯电缆WDZBN-YJY-B1-1kV-4×50mm²</t>
  </si>
  <si>
    <t>铜芯电缆WDZBN-YJY-B1-1kV-4×120mm²</t>
  </si>
  <si>
    <t>铜芯电缆WDZBN-YJY-B1-1kV-5×2.5mm²</t>
  </si>
  <si>
    <t>铜芯电缆WDZBN-YJY-B1-1kV-5×4mm²</t>
  </si>
  <si>
    <t>铜芯电缆WDZBN-YJY-B1-1kV-5×6mm²</t>
  </si>
  <si>
    <t>铜芯电缆WDZBN-YJY-B1-1kV-5×10mm²</t>
  </si>
  <si>
    <t>铜芯电缆WDZBN-YJY-B1-1kV-5×16mm²</t>
  </si>
  <si>
    <t>铜芯电缆WDZBN-YJY-B1-1kV-3×25+2×16mm²</t>
  </si>
  <si>
    <t>铜芯电缆WDZBN-YJY-B1-1kV-3×35+2×16mm²</t>
  </si>
  <si>
    <t>铜芯电缆WDZBN-YJY-B1-1kV-3×50+2×25mm²</t>
  </si>
  <si>
    <t>铜芯电缆WDZBN-YJY-B1-1kV-3×70+2×35mm²</t>
  </si>
  <si>
    <t>铜芯电缆WDZBN-YJY-B1-1kV-3×95+2×50mm²</t>
  </si>
  <si>
    <t>铜芯电缆WDZBN-YJY-B1-1kV-3×120+2×70mm²</t>
  </si>
  <si>
    <t>铜芯电缆WDZBN-YJY-B1-1kV-3×150+2×70mm²</t>
  </si>
  <si>
    <t>铜芯电缆WDZBN-YJY-B1-1kV-3×185+2×95mm²</t>
  </si>
  <si>
    <t>铜芯电缆WDZBN-YJY-B1-1kV-3×240+2×120mm²</t>
  </si>
  <si>
    <t>铜芯电缆WDZBN-YJY-B1-1kV-4×25+1×16mm²</t>
  </si>
  <si>
    <t>铜芯电缆WDZBN-YJY-B1-1kV-4×35+1×16mm²</t>
  </si>
  <si>
    <t>铜芯电缆WDZBN-YJY-B1-1kV-4×50+1×25mm²</t>
  </si>
  <si>
    <t>铜芯电缆WDZBN-YJY-B1-1kV-4×95+1×50mm²</t>
  </si>
  <si>
    <t>铜芯电缆WDZBN-YJY-B1-1kV-4×70+1×35mm²</t>
  </si>
  <si>
    <t>铜芯电缆WDZBN-YJY-B1-1kV-4×120+1×70mm²</t>
  </si>
  <si>
    <t>铜芯电缆WDZBN-YJY-B1-1kV-4×150+1×70mm²</t>
  </si>
  <si>
    <t>铜芯电缆WDZBN-YJY-B1-1kV-4×185+1×95mm²</t>
  </si>
  <si>
    <t>铜芯电缆WDZBN-YJY-B1-1kV-4×240+1×120mm²</t>
  </si>
  <si>
    <t>附表3-1零星项目限价表（土建）</t>
  </si>
  <si>
    <t>项目</t>
  </si>
  <si>
    <t>不含税综合单价(元)</t>
  </si>
  <si>
    <t>签证人工（普工）</t>
  </si>
  <si>
    <t>工日</t>
  </si>
  <si>
    <t>综合单价（不分普工、技工）</t>
  </si>
  <si>
    <t>签证人工（技术工）</t>
  </si>
  <si>
    <t>修补、抹灰</t>
  </si>
  <si>
    <t>平方米</t>
  </si>
  <si>
    <t>不区分厚度与配合比，含二次搬运。</t>
  </si>
  <si>
    <t>零星砌筑</t>
  </si>
  <si>
    <t>立方米</t>
  </si>
  <si>
    <t>含二次搬运（不分厚度）。</t>
  </si>
  <si>
    <t>零星找平</t>
  </si>
  <si>
    <t>凿钢筋混凝土</t>
  </si>
  <si>
    <t>立方</t>
  </si>
  <si>
    <t>含渣清理并外运。</t>
  </si>
  <si>
    <t>凿素混凝土</t>
  </si>
  <si>
    <t>凿毛混凝土面</t>
  </si>
  <si>
    <t>平方</t>
  </si>
  <si>
    <t>梁、柱、板面(含渣清理，不分素砼，钢筋砼)</t>
  </si>
  <si>
    <t>预留洞口封堵(不分直径）</t>
  </si>
  <si>
    <t>包括吊洞、封堵(包括防火封堵）、收口及防水</t>
  </si>
  <si>
    <t>零星拆除砌体</t>
  </si>
  <si>
    <t>含垃圾清理到楼下并外运。</t>
  </si>
  <si>
    <t>拆除楼、地面砖</t>
  </si>
  <si>
    <t>铲除墙面瓷砖</t>
  </si>
  <si>
    <t>拆除砂浆面层</t>
  </si>
  <si>
    <t>如需拆除面层，则此项含在面层拆除内，不单独计算</t>
  </si>
  <si>
    <t>土（砂）方二次驳运</t>
  </si>
  <si>
    <t>建筑物1000米以内（不分机械、人工）</t>
  </si>
  <si>
    <t>室内土方回填夯实</t>
  </si>
  <si>
    <t>室内碎石回填夯实</t>
  </si>
  <si>
    <t>室内砂方回填夯实</t>
  </si>
  <si>
    <t>陶粒回填</t>
  </si>
  <si>
    <t xml:space="preserve">综合单价 </t>
  </si>
  <si>
    <t>PC200炮机</t>
  </si>
  <si>
    <t>具体施工时间以甲方工程师现场确认为准，含机械驾驶人员工资、燃油、机械进退场等费用。</t>
  </si>
  <si>
    <t>HD820炮机</t>
  </si>
  <si>
    <t>PC120挖机台班</t>
  </si>
  <si>
    <t>PC200挖机台班</t>
  </si>
  <si>
    <t>汽车式起重机（综合考虑起重重量）</t>
  </si>
  <si>
    <t>履带式推土机</t>
  </si>
  <si>
    <t>玻璃上开孔安装排气扇</t>
  </si>
  <si>
    <t>不分孔径</t>
  </si>
  <si>
    <t>门窗拆除</t>
  </si>
  <si>
    <t>铝型材回收按铝锭价格 安装后拆除铝型材回收率按50%
未安装铝型材回收率50% 未安装普通玻璃回收率0%</t>
  </si>
  <si>
    <t>电位修改移位</t>
  </si>
  <si>
    <t>位/米</t>
  </si>
  <si>
    <t>包重新开槽（不分砌体和砼面），电管、底盒、面板、电线乙供，含渣清理并外运。</t>
  </si>
  <si>
    <t>水位修改移位</t>
  </si>
  <si>
    <t>包重新开槽（不分砌体和砼面），水管乙供，含渣清理并外运。</t>
  </si>
  <si>
    <t>电线管敷设</t>
  </si>
  <si>
    <t>米</t>
  </si>
  <si>
    <t>含主材、辅材及安装</t>
  </si>
  <si>
    <t>电线接驳及敷设</t>
  </si>
  <si>
    <t>含主材、辅材及安装，从接电点位计算至用电点位，不分电线股数</t>
  </si>
  <si>
    <t>人行道砖拆除及更换</t>
  </si>
  <si>
    <r>
      <rPr>
        <sz val="10"/>
        <rFont val="微软雅黑"/>
        <charset val="134"/>
      </rPr>
      <t>拆除原有人行道基层、找平层、面层。并重新铺贴</t>
    </r>
    <r>
      <rPr>
        <b/>
        <sz val="10"/>
        <rFont val="微软雅黑"/>
        <charset val="134"/>
      </rPr>
      <t>新市政砖（新市政砖需要由于投标单位购买）</t>
    </r>
    <r>
      <rPr>
        <sz val="10"/>
        <rFont val="微软雅黑"/>
        <charset val="134"/>
      </rPr>
      <t>。含垃圾外运</t>
    </r>
  </si>
  <si>
    <t>人行道砖拆除及重新铺贴</t>
  </si>
  <si>
    <r>
      <rPr>
        <sz val="10"/>
        <rFont val="微软雅黑"/>
        <charset val="134"/>
      </rPr>
      <t>起市政砖，铺设找平层。将</t>
    </r>
    <r>
      <rPr>
        <b/>
        <sz val="10"/>
        <rFont val="微软雅黑"/>
        <charset val="134"/>
      </rPr>
      <t>原有市政砖</t>
    </r>
    <r>
      <rPr>
        <sz val="10"/>
        <rFont val="微软雅黑"/>
        <charset val="134"/>
      </rPr>
      <t>铺贴于找平层之上。含垃圾外运</t>
    </r>
  </si>
  <si>
    <t>Φ6植筋</t>
  </si>
  <si>
    <t>含钢筋、国产胶材料费等，不含检测费</t>
  </si>
  <si>
    <t>Φ8植筋</t>
  </si>
  <si>
    <t>Φ10植筋</t>
  </si>
  <si>
    <t>Φ12植筋</t>
  </si>
  <si>
    <t>Φ14植筋</t>
  </si>
  <si>
    <t>Φ16植筋</t>
  </si>
  <si>
    <t>Φ18植筋</t>
  </si>
  <si>
    <t>Φ20植筋</t>
  </si>
  <si>
    <t>Φ22植筋</t>
  </si>
  <si>
    <t>Φ25植筋</t>
  </si>
  <si>
    <t>Φ28植筋</t>
  </si>
  <si>
    <t>Φ32植筋</t>
  </si>
  <si>
    <t>1、以上单价均为综合单价，包含了材料、人工、管理、利润等相关费用，结算时不再调整。</t>
  </si>
  <si>
    <t>2、投标单位投标时需对本表进行确认，并作为评价经济标的依据之一。</t>
  </si>
  <si>
    <t>3、若发生工程量清单外零星工程，按零星限价表格中签证单价予以计取。此部分为限价，投标单位不得修改，修改视为废标，须在回标时对其中限价进行盖章确认。</t>
  </si>
  <si>
    <t>附表3-2零星项目限价表（机电）</t>
  </si>
  <si>
    <t>数量</t>
  </si>
  <si>
    <t xml:space="preserve"> 单位 </t>
  </si>
  <si>
    <t>综合单价</t>
  </si>
  <si>
    <t>合价</t>
  </si>
  <si>
    <t>投标人须预留下列项目单价以供日后计算变更洽商之用，预留之单价将不会因日后变更之工程量数量而调整</t>
  </si>
  <si>
    <t>机电管道、设备拆除</t>
  </si>
  <si>
    <t>因发包人原因而需的返工拆改费用，机电管道、设备拆除按本表单位计量。单价：1）包括管道、设备保护性拆除、人员工资（所含内容同计时工）、保险费、减尘降噪等环保费、公司管理费、利润、税金等；2）包括搭拆脚手架﹑防护栏杆﹑安全监护﹑垃圾外运﹑原结构/墙体之修补粉刷等。</t>
  </si>
  <si>
    <t>热镀锌钢管拆除（包含支吊架拆除）</t>
  </si>
  <si>
    <t>DN25－40</t>
  </si>
  <si>
    <t>DN50－80</t>
  </si>
  <si>
    <t>DN200</t>
  </si>
  <si>
    <t>冷热内衬塑镀锌钢管拆除（包含支吊架拆除）</t>
  </si>
  <si>
    <t>DN15－25</t>
  </si>
  <si>
    <t>DN32－40</t>
  </si>
  <si>
    <t>9</t>
  </si>
  <si>
    <t>10</t>
  </si>
  <si>
    <t>11</t>
  </si>
  <si>
    <t>冷热用PP-R管拆除（包含支吊架拆除）</t>
  </si>
  <si>
    <t>12</t>
  </si>
  <si>
    <t>Φ20－25</t>
  </si>
  <si>
    <t>13</t>
  </si>
  <si>
    <t>Φ32</t>
  </si>
  <si>
    <t>14</t>
  </si>
  <si>
    <t>Φ40</t>
  </si>
  <si>
    <t>不锈钢管拆除（如有）、（包含支吊架拆除）</t>
  </si>
  <si>
    <t>15</t>
  </si>
  <si>
    <t>16</t>
  </si>
  <si>
    <t>17</t>
  </si>
  <si>
    <t>18</t>
  </si>
  <si>
    <t>19</t>
  </si>
  <si>
    <t>20</t>
  </si>
  <si>
    <t>DN250</t>
  </si>
  <si>
    <t>给水用/排水用PE管拆除（如有）（包含支吊架拆除）</t>
  </si>
  <si>
    <t>21</t>
  </si>
  <si>
    <t>DN50-80</t>
  </si>
  <si>
    <t>22</t>
  </si>
  <si>
    <t>23</t>
  </si>
  <si>
    <t>24</t>
  </si>
  <si>
    <t>25</t>
  </si>
  <si>
    <t>26</t>
  </si>
  <si>
    <t>DN300</t>
  </si>
  <si>
    <t>排水用PVC管拆除（含管件）（包含支吊架拆除）</t>
  </si>
  <si>
    <t>27</t>
  </si>
  <si>
    <t>DN20-40</t>
  </si>
  <si>
    <t>28</t>
  </si>
  <si>
    <t>29</t>
  </si>
  <si>
    <t>DN100-150</t>
  </si>
  <si>
    <r>
      <rPr>
        <b/>
        <sz val="10"/>
        <rFont val="微软雅黑"/>
        <charset val="134"/>
      </rPr>
      <t>PVC</t>
    </r>
    <r>
      <rPr>
        <b/>
        <u/>
        <sz val="10"/>
        <rFont val="微软雅黑"/>
        <charset val="134"/>
      </rPr>
      <t>电线管拆除（含管件、接线盒）</t>
    </r>
  </si>
  <si>
    <t>30</t>
  </si>
  <si>
    <t>PVC20</t>
  </si>
  <si>
    <t>31</t>
  </si>
  <si>
    <t>PVC25</t>
  </si>
  <si>
    <t>32</t>
  </si>
  <si>
    <t>PVC32</t>
  </si>
  <si>
    <t>PVC40</t>
  </si>
  <si>
    <t>PVC50</t>
  </si>
  <si>
    <t>按设计配置的各型号消火栓箱拆除安装（如有）</t>
  </si>
  <si>
    <t>消火栓箱面板的拆除（如有）</t>
  </si>
  <si>
    <t>闸阀等其他阀门的拆除（如有）</t>
  </si>
  <si>
    <t>DN65</t>
  </si>
  <si>
    <t>各规格防火阀的拆除</t>
  </si>
  <si>
    <t>按设计规范规定的材料、遍数刷管道油漆防腐</t>
  </si>
  <si>
    <t>DN25-40</t>
  </si>
  <si>
    <t>46</t>
  </si>
  <si>
    <t>47</t>
  </si>
  <si>
    <t>户内电气插座/开关面板的拆除</t>
  </si>
  <si>
    <t>单联开关的拆除</t>
  </si>
  <si>
    <t>双联开关的拆除</t>
  </si>
  <si>
    <t>三联开关的拆除</t>
  </si>
  <si>
    <t>四联开关的拆除</t>
  </si>
  <si>
    <t>单联单孔、单联双控、双联双控、触摸延时开关、声控开关等开关</t>
  </si>
  <si>
    <t>单相二+三孔插座及其它插座</t>
  </si>
  <si>
    <t>各种灯具的拆除</t>
  </si>
  <si>
    <t>单管日光灯</t>
  </si>
  <si>
    <t>双管日光灯</t>
  </si>
  <si>
    <t>吸顶灯</t>
  </si>
  <si>
    <t>T8/T5支架</t>
  </si>
  <si>
    <t>筒灯</t>
  </si>
  <si>
    <t>射灯、导轨射灯</t>
  </si>
  <si>
    <t>应急灯、疏散指示灯、安全出口灯</t>
  </si>
  <si>
    <t>壁灯、诱导灯</t>
  </si>
  <si>
    <t>各规格电线的拆除</t>
  </si>
  <si>
    <t>BV（或ZRBV、BVV）-2.5）电线</t>
  </si>
  <si>
    <t>BV（或ZRBV、BVV）-4）电线</t>
  </si>
  <si>
    <t>BV（或ZRBV、BVV）-6）电线</t>
  </si>
  <si>
    <t>BV（或ZRBV、BVV）-10）电线</t>
  </si>
  <si>
    <t>BV（或ZRBV、BVV）-16）电线</t>
  </si>
  <si>
    <t>在钢筋混凝土梁、墙、柱、板上开槽</t>
  </si>
  <si>
    <t>于已浇筑的混凝土/钢筋混凝土结构上剔槽以预埋线管，包括剔槽及在线管预埋后以认可之水泥砂浆修复</t>
  </si>
  <si>
    <t>管径DN25及以下</t>
  </si>
  <si>
    <t>管径DN50及以下</t>
  </si>
  <si>
    <t>管径DN80及以下</t>
  </si>
  <si>
    <t>管径DN100</t>
  </si>
  <si>
    <t>管径DN150</t>
  </si>
  <si>
    <t>管径DN200</t>
  </si>
  <si>
    <t>在砖墙上开槽</t>
  </si>
  <si>
    <t>于已砌筑之空心砖墙/红砖墙上剔槽以预埋线管，包括剔槽及在线管预埋后以认可之水泥砂浆修复</t>
  </si>
  <si>
    <t>在钢筋混凝土梁、墙、柱、板上机械开孔（180 mm深/厚）</t>
  </si>
  <si>
    <t>管径DN250</t>
  </si>
  <si>
    <t>管径DN300</t>
  </si>
  <si>
    <t>管径DN350</t>
  </si>
  <si>
    <t>在砖墙上开孔（180 mm深/厚）</t>
  </si>
  <si>
    <t>附表3-3零星项目限价表（土石方及基础工程）</t>
  </si>
  <si>
    <t>综合单价（不分普工、技术工）</t>
  </si>
  <si>
    <t>洗车槽</t>
  </si>
  <si>
    <t>出入口位置调整才做计算</t>
  </si>
  <si>
    <t>附表4 投标选用材料设备品牌表</t>
  </si>
  <si>
    <t>材料/设备名称</t>
  </si>
  <si>
    <t>规格/型号</t>
  </si>
  <si>
    <t>品牌</t>
  </si>
  <si>
    <t>产地</t>
  </si>
  <si>
    <t>南海三山、佛山桂安、胜捷、荷安消防、东莞永安、南粤、三和名门</t>
  </si>
  <si>
    <t>品牌相当或优于</t>
  </si>
  <si>
    <t>立邦、多乐士、三棵树、嘉宝莉、德爱威</t>
  </si>
  <si>
    <t>铝型材</t>
  </si>
  <si>
    <t>兴发、坚美、AAG亚铝、广铝、凤铝、</t>
  </si>
  <si>
    <t>玻璃</t>
  </si>
  <si>
    <t>南玻、信义、耀皮、北玻、中玻、南玻</t>
  </si>
  <si>
    <t>五金（铝合金门窗）</t>
  </si>
  <si>
    <t>坚朗、合和、顶固</t>
  </si>
  <si>
    <t>小五金（纸巾架、毛巾架）</t>
  </si>
  <si>
    <t>箭牌、九牧、帝朗</t>
  </si>
  <si>
    <t>管件管材类</t>
  </si>
  <si>
    <t>联塑、日丰、雄塑、川路、伟星新材、宏岳管业</t>
  </si>
  <si>
    <t>石材</t>
  </si>
  <si>
    <t>环球、高时、华隆、溪石、万里石、宏发、东星、万隆</t>
  </si>
  <si>
    <t>泛光照明灯具</t>
  </si>
  <si>
    <t>雷士照明、欧普、西顿照明、三雄极光、飞利浦(外资)、TCL、松下(外资)、欧司朗</t>
  </si>
  <si>
    <t>电线</t>
  </si>
  <si>
    <t>远东、民兴、宝胜、万马、胜华、上上、远东、民兴、南洋、广州电缆、岭南电缆</t>
  </si>
  <si>
    <t>钢筋</t>
  </si>
  <si>
    <r>
      <rPr>
        <sz val="10"/>
        <rFont val="微软雅黑"/>
        <charset val="134"/>
      </rPr>
      <t>广钢、韶钢、武钢、鞍钢、首钢、柳钢、马钢、湘钢、萍钢、唐钢、</t>
    </r>
    <r>
      <rPr>
        <strike/>
        <sz val="10"/>
        <rFont val="微软雅黑"/>
        <charset val="134"/>
      </rPr>
      <t>五羊牌</t>
    </r>
  </si>
  <si>
    <t>水泥</t>
  </si>
  <si>
    <t>金羊、粤秀、海螺、华润、台泥</t>
  </si>
</sst>
</file>

<file path=xl/styles.xml><?xml version="1.0" encoding="utf-8"?>
<styleSheet xmlns="http://schemas.openxmlformats.org/spreadsheetml/2006/main" xmlns:mc="http://schemas.openxmlformats.org/markup-compatibility/2006" xmlns:xr9="http://schemas.microsoft.com/office/spreadsheetml/2016/revision9" mc:Ignorable="xr9">
  <numFmts count="1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_ [$€-2]* #,##0.00_ ;_ [$€-2]* \-#,##0.00_ ;_ [$€-2]* &quot;-&quot;??_ "/>
    <numFmt numFmtId="178" formatCode="[DBNum2][$-804]General"/>
    <numFmt numFmtId="179" formatCode="0.00_);[Red]\(0.00\)"/>
    <numFmt numFmtId="180" formatCode="0_);[Red]\(0\)"/>
    <numFmt numFmtId="181" formatCode="0_ "/>
    <numFmt numFmtId="182" formatCode="0.00_ "/>
    <numFmt numFmtId="183" formatCode="#,##0.00_ "/>
    <numFmt numFmtId="184" formatCode="0.0%"/>
    <numFmt numFmtId="185" formatCode="0.00;[Red]0.00"/>
    <numFmt numFmtId="186" formatCode="#,##0.000"/>
    <numFmt numFmtId="187" formatCode="#,##0.00_);\(#,##0.00\)"/>
    <numFmt numFmtId="188" formatCode="#,##0.00_);[Red]\(#,##0.00\)"/>
    <numFmt numFmtId="189" formatCode="0.0"/>
    <numFmt numFmtId="190" formatCode="#,##0.0000_ "/>
  </numFmts>
  <fonts count="102">
    <font>
      <sz val="11"/>
      <color indexed="8"/>
      <name val="宋体"/>
      <charset val="134"/>
    </font>
    <font>
      <sz val="10"/>
      <name val="微软雅黑"/>
      <charset val="134"/>
    </font>
    <font>
      <b/>
      <sz val="12"/>
      <name val="微软雅黑"/>
      <charset val="134"/>
    </font>
    <font>
      <b/>
      <sz val="10"/>
      <name val="微软雅黑"/>
      <charset val="134"/>
    </font>
    <font>
      <sz val="10"/>
      <color indexed="8"/>
      <name val="微软雅黑"/>
      <charset val="134"/>
    </font>
    <font>
      <u/>
      <sz val="10"/>
      <name val="微软雅黑"/>
      <charset val="134"/>
    </font>
    <font>
      <b/>
      <u/>
      <sz val="10"/>
      <name val="微软雅黑"/>
      <charset val="134"/>
    </font>
    <font>
      <sz val="10"/>
      <color indexed="8"/>
      <name val="宋体"/>
      <charset val="134"/>
    </font>
    <font>
      <sz val="10"/>
      <name val="宋体"/>
      <charset val="134"/>
    </font>
    <font>
      <b/>
      <sz val="10"/>
      <color rgb="FF000000"/>
      <name val="微软雅黑"/>
      <charset val="134"/>
    </font>
    <font>
      <sz val="10"/>
      <color rgb="FF000000"/>
      <name val="微软雅黑"/>
      <charset val="134"/>
    </font>
    <font>
      <sz val="10"/>
      <color rgb="FF000000"/>
      <name val="Microsoft YaHei"/>
      <charset val="134"/>
    </font>
    <font>
      <b/>
      <sz val="10"/>
      <color indexed="8"/>
      <name val="微软雅黑"/>
      <charset val="134"/>
    </font>
    <font>
      <sz val="10"/>
      <color indexed="10"/>
      <name val="微软雅黑"/>
      <charset val="134"/>
    </font>
    <font>
      <sz val="10"/>
      <color theme="1"/>
      <name val="微软雅黑"/>
      <charset val="134"/>
    </font>
    <font>
      <b/>
      <sz val="10"/>
      <color theme="1"/>
      <name val="微软雅黑"/>
      <charset val="134"/>
    </font>
    <font>
      <sz val="10"/>
      <color rgb="FF00B050"/>
      <name val="微软雅黑"/>
      <charset val="134"/>
    </font>
    <font>
      <b/>
      <sz val="10"/>
      <color rgb="FF00B050"/>
      <name val="微软雅黑"/>
      <charset val="134"/>
    </font>
    <font>
      <sz val="11"/>
      <name val="Arial"/>
      <charset val="134"/>
    </font>
    <font>
      <b/>
      <sz val="11"/>
      <name val="Arial"/>
      <charset val="134"/>
    </font>
    <font>
      <sz val="11"/>
      <name val="宋体"/>
      <charset val="134"/>
      <scheme val="minor"/>
    </font>
    <font>
      <sz val="10"/>
      <name val="Arial"/>
      <charset val="134"/>
    </font>
    <font>
      <sz val="11"/>
      <name val="Arial Narrow"/>
      <charset val="134"/>
    </font>
    <font>
      <b/>
      <sz val="12"/>
      <name val="宋体"/>
      <charset val="134"/>
      <scheme val="minor"/>
    </font>
    <font>
      <b/>
      <sz val="10"/>
      <name val="宋体"/>
      <charset val="134"/>
    </font>
    <font>
      <b/>
      <sz val="10"/>
      <name val="Arial"/>
      <charset val="134"/>
    </font>
    <font>
      <b/>
      <sz val="10"/>
      <color theme="1"/>
      <name val="宋体"/>
      <charset val="134"/>
      <scheme val="minor"/>
    </font>
    <font>
      <sz val="10"/>
      <color theme="1"/>
      <name val="宋体"/>
      <charset val="134"/>
      <scheme val="minor"/>
    </font>
    <font>
      <sz val="10"/>
      <name val="宋体"/>
      <charset val="134"/>
      <scheme val="minor"/>
    </font>
    <font>
      <sz val="10"/>
      <color theme="1"/>
      <name val="宋体"/>
      <charset val="134"/>
    </font>
    <font>
      <sz val="10"/>
      <color rgb="FF000000"/>
      <name val="宋体"/>
      <charset val="134"/>
    </font>
    <font>
      <sz val="10"/>
      <color rgb="FF00B050"/>
      <name val="宋体"/>
      <charset val="134"/>
      <scheme val="minor"/>
    </font>
    <font>
      <b/>
      <sz val="11"/>
      <name val="Arial Narrow"/>
      <charset val="134"/>
    </font>
    <font>
      <b/>
      <sz val="10"/>
      <color theme="1"/>
      <name val="宋体"/>
      <charset val="134"/>
    </font>
    <font>
      <sz val="10"/>
      <color theme="1"/>
      <name val="Arial"/>
      <charset val="134"/>
    </font>
    <font>
      <sz val="10"/>
      <color rgb="FFFF0000"/>
      <name val="Arial"/>
      <charset val="134"/>
    </font>
    <font>
      <b/>
      <sz val="10"/>
      <name val="宋体"/>
      <charset val="134"/>
      <scheme val="minor"/>
    </font>
    <font>
      <b/>
      <sz val="11"/>
      <color theme="1"/>
      <name val="宋体"/>
      <charset val="134"/>
      <scheme val="minor"/>
    </font>
    <font>
      <sz val="9"/>
      <color theme="1"/>
      <name val="宋体"/>
      <charset val="134"/>
      <scheme val="minor"/>
    </font>
    <font>
      <sz val="10"/>
      <color rgb="FFFF0000"/>
      <name val="宋体"/>
      <charset val="134"/>
    </font>
    <font>
      <sz val="9"/>
      <name val="宋体"/>
      <charset val="134"/>
      <scheme val="minor"/>
    </font>
    <font>
      <b/>
      <sz val="16"/>
      <name val="Microsoft YaHei"/>
      <charset val="134"/>
    </font>
    <font>
      <sz val="10"/>
      <name val="Microsoft YaHei"/>
      <charset val="134"/>
    </font>
    <font>
      <b/>
      <sz val="10"/>
      <name val="Microsoft YaHei"/>
      <charset val="134"/>
    </font>
    <font>
      <b/>
      <sz val="11"/>
      <name val="Microsoft YaHei"/>
      <charset val="134"/>
    </font>
    <font>
      <b/>
      <sz val="12"/>
      <color theme="1"/>
      <name val="微软雅黑"/>
      <charset val="134"/>
    </font>
    <font>
      <sz val="12"/>
      <color theme="1"/>
      <name val="微软雅黑"/>
      <charset val="134"/>
    </font>
    <font>
      <b/>
      <sz val="11"/>
      <color indexed="8"/>
      <name val="微软雅黑"/>
      <charset val="134"/>
    </font>
    <font>
      <sz val="11"/>
      <color indexed="8"/>
      <name val="微软雅黑"/>
      <charset val="134"/>
    </font>
    <font>
      <b/>
      <sz val="11"/>
      <color indexed="8"/>
      <name val="宋体"/>
      <charset val="134"/>
    </font>
    <font>
      <strike/>
      <sz val="10"/>
      <name val="微软雅黑"/>
      <charset val="134"/>
    </font>
    <font>
      <sz val="12"/>
      <name val="宋体"/>
      <charset val="134"/>
      <scheme val="minor"/>
    </font>
    <font>
      <b/>
      <sz val="10"/>
      <color rgb="FFFF0000"/>
      <name val="宋体"/>
      <charset val="134"/>
      <scheme val="minor"/>
    </font>
    <font>
      <sz val="11"/>
      <color theme="1"/>
      <name val="微软雅黑"/>
      <charset val="134"/>
    </font>
    <font>
      <b/>
      <sz val="9"/>
      <color theme="1"/>
      <name val="微软雅黑"/>
      <charset val="134"/>
    </font>
    <font>
      <sz val="9"/>
      <color theme="1"/>
      <name val="微软雅黑"/>
      <charset val="134"/>
    </font>
    <font>
      <strike/>
      <sz val="9"/>
      <color theme="1"/>
      <name val="微软雅黑"/>
      <charset val="134"/>
    </font>
    <font>
      <u/>
      <sz val="12"/>
      <color theme="1"/>
      <name val="微软雅黑"/>
      <charset val="134"/>
    </font>
    <font>
      <u/>
      <sz val="10"/>
      <color theme="1"/>
      <name val="微软雅黑"/>
      <charset val="134"/>
    </font>
    <font>
      <strike/>
      <sz val="12"/>
      <color theme="1"/>
      <name val="微软雅黑"/>
      <charset val="134"/>
    </font>
    <font>
      <sz val="12"/>
      <name val="微软雅黑"/>
      <charset val="134"/>
    </font>
    <font>
      <sz val="14"/>
      <name val="微软雅黑"/>
      <charset val="134"/>
    </font>
    <font>
      <b/>
      <sz val="11"/>
      <color theme="1"/>
      <name val="微软雅黑"/>
      <charset val="134"/>
    </font>
    <font>
      <b/>
      <sz val="20"/>
      <name val="微软雅黑"/>
      <charset val="134"/>
    </font>
    <font>
      <sz val="16"/>
      <color indexed="8"/>
      <name val="宋体"/>
      <charset val="134"/>
    </font>
    <font>
      <sz val="12"/>
      <name val="宋体"/>
      <charset val="134"/>
    </font>
    <font>
      <b/>
      <sz val="24"/>
      <color theme="1"/>
      <name val="仿宋_GB2312"/>
      <charset val="134"/>
    </font>
    <font>
      <b/>
      <sz val="24"/>
      <color indexed="8"/>
      <name val="宋体"/>
      <charset val="134"/>
    </font>
    <font>
      <sz val="16"/>
      <color rgb="FF000000"/>
      <name val="宋体"/>
      <charset val="134"/>
    </font>
    <font>
      <b/>
      <sz val="16"/>
      <color indexed="8"/>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等线"/>
      <charset val="134"/>
    </font>
    <font>
      <sz val="9"/>
      <color indexed="8"/>
      <name val="宋体"/>
      <charset val="134"/>
    </font>
    <font>
      <sz val="12"/>
      <color indexed="8"/>
      <name val="宋体"/>
      <charset val="134"/>
    </font>
    <font>
      <sz val="10"/>
      <name val="Arial"/>
      <charset val="0"/>
    </font>
    <font>
      <sz val="12"/>
      <name val="楷体_GB2312"/>
      <charset val="134"/>
    </font>
    <font>
      <sz val="11"/>
      <color indexed="8"/>
      <name val="宋体"/>
      <charset val="134"/>
      <scheme val="minor"/>
    </font>
    <font>
      <sz val="12"/>
      <name val="Times New Roman"/>
      <charset val="1"/>
    </font>
    <font>
      <sz val="12"/>
      <name val="Times New Roman"/>
      <charset val="134"/>
    </font>
    <font>
      <sz val="11"/>
      <color indexed="9"/>
      <name val="宋体"/>
      <charset val="134"/>
    </font>
    <font>
      <sz val="10"/>
      <name val="Geneva"/>
      <charset val="134"/>
    </font>
    <font>
      <strike/>
      <sz val="9"/>
      <color indexed="8"/>
      <name val="微软雅黑"/>
      <charset val="134"/>
    </font>
    <font>
      <sz val="9"/>
      <color indexed="8"/>
      <name val="微软雅黑"/>
      <charset val="134"/>
    </font>
  </fonts>
  <fills count="40">
    <fill>
      <patternFill patternType="none"/>
    </fill>
    <fill>
      <patternFill patternType="gray125"/>
    </fill>
    <fill>
      <patternFill patternType="solid">
        <fgColor theme="0"/>
        <bgColor indexed="64"/>
      </patternFill>
    </fill>
    <fill>
      <patternFill patternType="solid">
        <fgColor theme="4" tint="0.599993896298105"/>
        <bgColor indexed="64"/>
      </patternFill>
    </fill>
    <fill>
      <patternFill patternType="solid">
        <fgColor theme="4" tint="0.6"/>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2"/>
        <bgColor indexed="64"/>
      </patternFill>
    </fill>
    <fill>
      <patternFill patternType="solid">
        <fgColor indexed="46"/>
        <bgColor indexed="64"/>
      </patternFill>
    </fill>
  </fills>
  <borders count="51">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indexed="8"/>
      </top>
      <bottom style="thin">
        <color auto="1"/>
      </bottom>
      <diagonal/>
    </border>
    <border>
      <left style="thin">
        <color auto="1"/>
      </left>
      <right/>
      <top style="thin">
        <color indexed="8"/>
      </top>
      <bottom style="thin">
        <color auto="1"/>
      </bottom>
      <diagonal/>
    </border>
    <border>
      <left/>
      <right style="thin">
        <color indexed="8"/>
      </right>
      <top style="thin">
        <color indexed="8"/>
      </top>
      <bottom style="thin">
        <color auto="1"/>
      </bottom>
      <diagonal/>
    </border>
    <border>
      <left/>
      <right style="thin">
        <color indexed="8"/>
      </right>
      <top style="thin">
        <color auto="1"/>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indexed="8"/>
      </top>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style="thin">
        <color auto="1"/>
      </left>
      <right style="thin">
        <color indexed="8"/>
      </right>
      <top style="thin">
        <color indexed="8"/>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indexed="8"/>
      </bottom>
      <diagonal/>
    </border>
    <border>
      <left style="thin">
        <color auto="1"/>
      </left>
      <right style="thin">
        <color auto="1"/>
      </right>
      <top style="thin">
        <color auto="1"/>
      </top>
      <bottom style="thin">
        <color indexed="0"/>
      </bottom>
      <diagonal/>
    </border>
    <border>
      <left style="thin">
        <color auto="1"/>
      </left>
      <right style="thin">
        <color auto="1"/>
      </right>
      <top style="thin">
        <color auto="1"/>
      </top>
      <bottom style="thin">
        <color indexed="8"/>
      </bottom>
      <diagonal/>
    </border>
    <border>
      <left/>
      <right style="thin">
        <color indexed="8"/>
      </right>
      <top style="thin">
        <color auto="1"/>
      </top>
      <bottom style="thin">
        <color indexed="0"/>
      </bottom>
      <diagonal/>
    </border>
    <border>
      <left/>
      <right style="thin">
        <color indexed="8"/>
      </right>
      <top style="thin">
        <color auto="1"/>
      </top>
      <bottom style="thin">
        <color indexed="8"/>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37">
    <xf numFmtId="0" fontId="0" fillId="0" borderId="0">
      <alignment vertical="center"/>
    </xf>
    <xf numFmtId="43" fontId="70" fillId="0" borderId="0" applyFont="0" applyFill="0" applyBorder="0" applyAlignment="0" applyProtection="0">
      <alignment vertical="center"/>
    </xf>
    <xf numFmtId="44" fontId="70" fillId="0" borderId="0" applyFont="0" applyFill="0" applyBorder="0" applyAlignment="0" applyProtection="0">
      <alignment vertical="center"/>
    </xf>
    <xf numFmtId="9" fontId="70" fillId="0" borderId="0" applyFont="0" applyFill="0" applyBorder="0" applyAlignment="0" applyProtection="0">
      <alignment vertical="center"/>
    </xf>
    <xf numFmtId="41" fontId="70" fillId="0" borderId="0" applyFont="0" applyFill="0" applyBorder="0" applyAlignment="0" applyProtection="0">
      <alignment vertical="center"/>
    </xf>
    <xf numFmtId="42" fontId="70" fillId="0" borderId="0" applyFon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0" fillId="8" borderId="43" applyNumberFormat="0" applyFont="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6" fillId="0" borderId="44" applyNumberFormat="0" applyFill="0" applyAlignment="0" applyProtection="0">
      <alignment vertical="center"/>
    </xf>
    <xf numFmtId="0" fontId="77" fillId="0" borderId="44" applyNumberFormat="0" applyFill="0" applyAlignment="0" applyProtection="0">
      <alignment vertical="center"/>
    </xf>
    <xf numFmtId="0" fontId="78" fillId="0" borderId="45" applyNumberFormat="0" applyFill="0" applyAlignment="0" applyProtection="0">
      <alignment vertical="center"/>
    </xf>
    <xf numFmtId="0" fontId="78" fillId="0" borderId="0" applyNumberFormat="0" applyFill="0" applyBorder="0" applyAlignment="0" applyProtection="0">
      <alignment vertical="center"/>
    </xf>
    <xf numFmtId="0" fontId="79" fillId="9" borderId="46" applyNumberFormat="0" applyAlignment="0" applyProtection="0">
      <alignment vertical="center"/>
    </xf>
    <xf numFmtId="0" fontId="80" fillId="10" borderId="47" applyNumberFormat="0" applyAlignment="0" applyProtection="0">
      <alignment vertical="center"/>
    </xf>
    <xf numFmtId="0" fontId="81" fillId="10" borderId="46" applyNumberFormat="0" applyAlignment="0" applyProtection="0">
      <alignment vertical="center"/>
    </xf>
    <xf numFmtId="0" fontId="82" fillId="11" borderId="48" applyNumberFormat="0" applyAlignment="0" applyProtection="0">
      <alignment vertical="center"/>
    </xf>
    <xf numFmtId="0" fontId="83" fillId="0" borderId="49" applyNumberFormat="0" applyFill="0" applyAlignment="0" applyProtection="0">
      <alignment vertical="center"/>
    </xf>
    <xf numFmtId="0" fontId="84" fillId="0" borderId="50" applyNumberFormat="0" applyFill="0" applyAlignment="0" applyProtection="0">
      <alignment vertical="center"/>
    </xf>
    <xf numFmtId="0" fontId="85" fillId="12" borderId="0" applyNumberFormat="0" applyBorder="0" applyAlignment="0" applyProtection="0">
      <alignment vertical="center"/>
    </xf>
    <xf numFmtId="0" fontId="86" fillId="13" borderId="0" applyNumberFormat="0" applyBorder="0" applyAlignment="0" applyProtection="0">
      <alignment vertical="center"/>
    </xf>
    <xf numFmtId="0" fontId="87" fillId="14" borderId="0" applyNumberFormat="0" applyBorder="0" applyAlignment="0" applyProtection="0">
      <alignment vertical="center"/>
    </xf>
    <xf numFmtId="0" fontId="88" fillId="15" borderId="0" applyNumberFormat="0" applyBorder="0" applyAlignment="0" applyProtection="0">
      <alignment vertical="center"/>
    </xf>
    <xf numFmtId="0" fontId="89" fillId="16" borderId="0" applyNumberFormat="0" applyBorder="0" applyAlignment="0" applyProtection="0">
      <alignment vertical="center"/>
    </xf>
    <xf numFmtId="0" fontId="89" fillId="3" borderId="0" applyNumberFormat="0" applyBorder="0" applyAlignment="0" applyProtection="0">
      <alignment vertical="center"/>
    </xf>
    <xf numFmtId="0" fontId="88" fillId="17" borderId="0" applyNumberFormat="0" applyBorder="0" applyAlignment="0" applyProtection="0">
      <alignment vertical="center"/>
    </xf>
    <xf numFmtId="0" fontId="88" fillId="18" borderId="0" applyNumberFormat="0" applyBorder="0" applyAlignment="0" applyProtection="0">
      <alignment vertical="center"/>
    </xf>
    <xf numFmtId="0" fontId="89" fillId="19" borderId="0" applyNumberFormat="0" applyBorder="0" applyAlignment="0" applyProtection="0">
      <alignment vertical="center"/>
    </xf>
    <xf numFmtId="0" fontId="89" fillId="20" borderId="0" applyNumberFormat="0" applyBorder="0" applyAlignment="0" applyProtection="0">
      <alignment vertical="center"/>
    </xf>
    <xf numFmtId="0" fontId="88" fillId="21" borderId="0" applyNumberFormat="0" applyBorder="0" applyAlignment="0" applyProtection="0">
      <alignment vertical="center"/>
    </xf>
    <xf numFmtId="0" fontId="88" fillId="22" borderId="0" applyNumberFormat="0" applyBorder="0" applyAlignment="0" applyProtection="0">
      <alignment vertical="center"/>
    </xf>
    <xf numFmtId="0" fontId="89" fillId="23" borderId="0" applyNumberFormat="0" applyBorder="0" applyAlignment="0" applyProtection="0">
      <alignment vertical="center"/>
    </xf>
    <xf numFmtId="0" fontId="89" fillId="24" borderId="0" applyNumberFormat="0" applyBorder="0" applyAlignment="0" applyProtection="0">
      <alignment vertical="center"/>
    </xf>
    <xf numFmtId="0" fontId="88" fillId="25" borderId="0" applyNumberFormat="0" applyBorder="0" applyAlignment="0" applyProtection="0">
      <alignment vertical="center"/>
    </xf>
    <xf numFmtId="0" fontId="88" fillId="26" borderId="0" applyNumberFormat="0" applyBorder="0" applyAlignment="0" applyProtection="0">
      <alignment vertical="center"/>
    </xf>
    <xf numFmtId="0" fontId="89" fillId="27" borderId="0" applyNumberFormat="0" applyBorder="0" applyAlignment="0" applyProtection="0">
      <alignment vertical="center"/>
    </xf>
    <xf numFmtId="0" fontId="89" fillId="28" borderId="0" applyNumberFormat="0" applyBorder="0" applyAlignment="0" applyProtection="0">
      <alignment vertical="center"/>
    </xf>
    <xf numFmtId="0" fontId="88" fillId="29" borderId="0" applyNumberFormat="0" applyBorder="0" applyAlignment="0" applyProtection="0">
      <alignment vertical="center"/>
    </xf>
    <xf numFmtId="0" fontId="88" fillId="30" borderId="0" applyNumberFormat="0" applyBorder="0" applyAlignment="0" applyProtection="0">
      <alignment vertical="center"/>
    </xf>
    <xf numFmtId="0" fontId="89" fillId="31" borderId="0" applyNumberFormat="0" applyBorder="0" applyAlignment="0" applyProtection="0">
      <alignment vertical="center"/>
    </xf>
    <xf numFmtId="0" fontId="89" fillId="32" borderId="0" applyNumberFormat="0" applyBorder="0" applyAlignment="0" applyProtection="0">
      <alignment vertical="center"/>
    </xf>
    <xf numFmtId="0" fontId="88" fillId="33" borderId="0" applyNumberFormat="0" applyBorder="0" applyAlignment="0" applyProtection="0">
      <alignment vertical="center"/>
    </xf>
    <xf numFmtId="0" fontId="88" fillId="34" borderId="0" applyNumberFormat="0" applyBorder="0" applyAlignment="0" applyProtection="0">
      <alignment vertical="center"/>
    </xf>
    <xf numFmtId="0" fontId="89" fillId="35" borderId="0" applyNumberFormat="0" applyBorder="0" applyAlignment="0" applyProtection="0">
      <alignment vertical="center"/>
    </xf>
    <xf numFmtId="0" fontId="89" fillId="36" borderId="0" applyNumberFormat="0" applyBorder="0" applyAlignment="0" applyProtection="0">
      <alignment vertical="center"/>
    </xf>
    <xf numFmtId="0" fontId="88" fillId="37" borderId="0" applyNumberFormat="0" applyBorder="0" applyAlignment="0" applyProtection="0">
      <alignment vertical="center"/>
    </xf>
    <xf numFmtId="176" fontId="65" fillId="0" borderId="0"/>
    <xf numFmtId="176" fontId="70" fillId="0" borderId="0">
      <alignment vertical="center"/>
    </xf>
    <xf numFmtId="177" fontId="65" fillId="0" borderId="0">
      <alignment vertical="center"/>
    </xf>
    <xf numFmtId="0" fontId="0" fillId="0" borderId="0">
      <alignment vertical="center"/>
    </xf>
    <xf numFmtId="0" fontId="65" fillId="0" borderId="0">
      <alignment vertical="center"/>
    </xf>
    <xf numFmtId="0" fontId="65" fillId="0" borderId="0">
      <alignment vertical="center"/>
    </xf>
    <xf numFmtId="0" fontId="70" fillId="0" borderId="0">
      <alignment vertical="center"/>
    </xf>
    <xf numFmtId="176" fontId="65" fillId="0" borderId="0">
      <alignment vertical="center"/>
    </xf>
    <xf numFmtId="43" fontId="0" fillId="0" borderId="0" applyFont="0" applyFill="0" applyBorder="0" applyAlignment="0" applyProtection="0">
      <alignment vertical="center"/>
    </xf>
    <xf numFmtId="0" fontId="90" fillId="0" borderId="0"/>
    <xf numFmtId="43" fontId="0" fillId="0" borderId="0" applyFont="0" applyFill="0" applyBorder="0" applyAlignment="0" applyProtection="0">
      <alignment vertical="center"/>
    </xf>
    <xf numFmtId="0" fontId="65" fillId="0" borderId="0"/>
    <xf numFmtId="0" fontId="65" fillId="0" borderId="0" applyProtection="0">
      <alignment vertical="center"/>
    </xf>
    <xf numFmtId="0" fontId="91" fillId="0" borderId="0"/>
    <xf numFmtId="43" fontId="65" fillId="0" borderId="0" applyFont="0" applyFill="0" applyBorder="0" applyAlignment="0" applyProtection="0">
      <alignment vertical="center"/>
    </xf>
    <xf numFmtId="0" fontId="38" fillId="0" borderId="0"/>
    <xf numFmtId="43" fontId="0" fillId="0" borderId="0" applyFont="0" applyFill="0" applyBorder="0" applyAlignment="0" applyProtection="0">
      <alignment vertical="center"/>
    </xf>
    <xf numFmtId="0" fontId="70" fillId="0" borderId="0"/>
    <xf numFmtId="0" fontId="65" fillId="0" borderId="0"/>
    <xf numFmtId="0" fontId="92" fillId="0" borderId="0">
      <alignment vertical="center"/>
    </xf>
    <xf numFmtId="0" fontId="65" fillId="0" borderId="0"/>
    <xf numFmtId="0" fontId="93" fillId="0" borderId="0"/>
    <xf numFmtId="0" fontId="0" fillId="0" borderId="0">
      <alignment vertical="center"/>
    </xf>
    <xf numFmtId="0" fontId="0" fillId="0" borderId="0" applyBorder="0">
      <alignment vertical="center"/>
    </xf>
    <xf numFmtId="43" fontId="65" fillId="0" borderId="0" applyFont="0" applyFill="0" applyBorder="0" applyAlignment="0" applyProtection="0">
      <alignment vertical="center"/>
    </xf>
    <xf numFmtId="0" fontId="94" fillId="0" borderId="0"/>
    <xf numFmtId="0" fontId="0" fillId="0" borderId="0">
      <alignment vertical="center"/>
    </xf>
    <xf numFmtId="43" fontId="94" fillId="0" borderId="0" applyFont="0" applyFill="0" applyBorder="0" applyAlignment="0" applyProtection="0"/>
    <xf numFmtId="41" fontId="65" fillId="0" borderId="0" applyFont="0" applyFill="0" applyBorder="0" applyAlignment="0" applyProtection="0">
      <alignment vertical="center"/>
    </xf>
    <xf numFmtId="9" fontId="95" fillId="0" borderId="0" applyFont="0" applyFill="0" applyBorder="0" applyAlignment="0" applyProtection="0">
      <alignment vertical="center"/>
    </xf>
    <xf numFmtId="0" fontId="90" fillId="0" borderId="0">
      <alignment vertical="center"/>
    </xf>
    <xf numFmtId="0" fontId="70" fillId="0" borderId="0"/>
    <xf numFmtId="0" fontId="65" fillId="0" borderId="0"/>
    <xf numFmtId="0" fontId="65" fillId="0" borderId="0"/>
    <xf numFmtId="0" fontId="92" fillId="0" borderId="0">
      <alignment vertical="center"/>
    </xf>
    <xf numFmtId="176" fontId="70" fillId="0" borderId="0">
      <alignment vertical="center"/>
    </xf>
    <xf numFmtId="43" fontId="95" fillId="0" borderId="0" applyFont="0" applyFill="0" applyBorder="0" applyAlignment="0" applyProtection="0">
      <alignment vertical="center"/>
    </xf>
    <xf numFmtId="0" fontId="0" fillId="0" borderId="0">
      <alignment vertical="center"/>
    </xf>
    <xf numFmtId="0" fontId="0" fillId="0" borderId="0">
      <alignment vertical="center"/>
    </xf>
    <xf numFmtId="0" fontId="92" fillId="0" borderId="0">
      <alignment vertical="center"/>
    </xf>
    <xf numFmtId="0" fontId="65" fillId="0" borderId="0">
      <alignment vertical="center"/>
    </xf>
    <xf numFmtId="0" fontId="21" fillId="0" borderId="0" applyProtection="0">
      <alignment vertical="center"/>
    </xf>
    <xf numFmtId="0" fontId="21" fillId="0" borderId="0" applyProtection="0">
      <alignment vertical="center"/>
    </xf>
    <xf numFmtId="0" fontId="21" fillId="0" borderId="0" applyProtection="0">
      <alignment vertical="center"/>
    </xf>
    <xf numFmtId="0" fontId="21" fillId="0" borderId="0" applyProtection="0">
      <alignment vertical="center"/>
    </xf>
    <xf numFmtId="0" fontId="21" fillId="0" borderId="0" applyProtection="0">
      <alignment vertical="center"/>
    </xf>
    <xf numFmtId="0" fontId="65" fillId="0" borderId="0"/>
    <xf numFmtId="0" fontId="92" fillId="0" borderId="0">
      <alignment vertical="center"/>
    </xf>
    <xf numFmtId="0" fontId="70" fillId="0" borderId="0">
      <alignment vertical="center"/>
    </xf>
    <xf numFmtId="0" fontId="91" fillId="0" borderId="0"/>
    <xf numFmtId="0" fontId="21" fillId="0" borderId="0" applyProtection="0">
      <alignment vertical="center"/>
    </xf>
    <xf numFmtId="0" fontId="21" fillId="0" borderId="0" applyProtection="0">
      <alignment vertical="center"/>
    </xf>
    <xf numFmtId="0" fontId="65" fillId="0" borderId="0"/>
    <xf numFmtId="43" fontId="65" fillId="0" borderId="0" applyFont="0" applyFill="0" applyBorder="0" applyAlignment="0" applyProtection="0"/>
    <xf numFmtId="0" fontId="65" fillId="0" borderId="0">
      <alignment vertical="center"/>
    </xf>
    <xf numFmtId="176" fontId="65" fillId="0" borderId="0">
      <alignment vertical="center"/>
    </xf>
    <xf numFmtId="0" fontId="90" fillId="0" borderId="0"/>
    <xf numFmtId="0" fontId="91" fillId="0" borderId="0">
      <alignment vertical="center"/>
    </xf>
    <xf numFmtId="176" fontId="70" fillId="0" borderId="0">
      <alignment vertical="center"/>
    </xf>
    <xf numFmtId="43" fontId="65" fillId="0" borderId="0" applyFont="0" applyFill="0" applyBorder="0" applyAlignment="0" applyProtection="0"/>
    <xf numFmtId="176" fontId="65" fillId="0" borderId="0"/>
    <xf numFmtId="176" fontId="0" fillId="0" borderId="0"/>
    <xf numFmtId="43" fontId="0" fillId="0" borderId="0" applyFont="0" applyFill="0" applyBorder="0" applyAlignment="0" applyProtection="0">
      <alignment vertical="center"/>
    </xf>
    <xf numFmtId="176" fontId="65" fillId="0" borderId="0">
      <alignment vertical="center"/>
    </xf>
    <xf numFmtId="0" fontId="65" fillId="0" borderId="0"/>
    <xf numFmtId="0" fontId="96" fillId="0" borderId="0"/>
    <xf numFmtId="0" fontId="97" fillId="0" borderId="0"/>
    <xf numFmtId="0" fontId="97" fillId="0" borderId="0"/>
    <xf numFmtId="0" fontId="98" fillId="38" borderId="0" applyNumberFormat="0" applyBorder="0" applyAlignment="0" applyProtection="0">
      <alignment vertical="center"/>
    </xf>
    <xf numFmtId="9" fontId="70" fillId="0" borderId="0" applyFont="0" applyFill="0" applyBorder="0" applyAlignment="0" applyProtection="0">
      <alignment vertical="center"/>
    </xf>
    <xf numFmtId="0" fontId="70" fillId="24" borderId="0" applyNumberFormat="0" applyBorder="0" applyAlignment="0" applyProtection="0">
      <alignment vertical="center"/>
    </xf>
    <xf numFmtId="0" fontId="65" fillId="0" borderId="0">
      <alignment vertical="center"/>
    </xf>
    <xf numFmtId="0" fontId="65" fillId="0" borderId="0"/>
    <xf numFmtId="0" fontId="97" fillId="0" borderId="0">
      <alignment vertical="center"/>
    </xf>
    <xf numFmtId="178" fontId="65" fillId="0" borderId="0">
      <alignment vertical="center"/>
    </xf>
    <xf numFmtId="0" fontId="65" fillId="0" borderId="0" applyBorder="0">
      <alignment vertical="center"/>
    </xf>
    <xf numFmtId="0" fontId="90" fillId="0" borderId="0"/>
    <xf numFmtId="0" fontId="90" fillId="0" borderId="0">
      <alignment vertical="center"/>
    </xf>
    <xf numFmtId="43" fontId="0" fillId="0" borderId="0" applyFont="0" applyFill="0" applyBorder="0" applyAlignment="0" applyProtection="0">
      <alignment vertical="center"/>
    </xf>
    <xf numFmtId="0" fontId="65" fillId="0" borderId="0">
      <alignment vertical="center"/>
    </xf>
    <xf numFmtId="0" fontId="90" fillId="0" borderId="0"/>
    <xf numFmtId="0" fontId="0" fillId="0" borderId="0">
      <alignment vertical="center"/>
    </xf>
    <xf numFmtId="0" fontId="65" fillId="0" borderId="0">
      <alignment vertical="center"/>
    </xf>
    <xf numFmtId="0" fontId="21" fillId="0" borderId="0" applyProtection="0">
      <alignment vertical="center"/>
    </xf>
    <xf numFmtId="0" fontId="0" fillId="39" borderId="0" applyNumberFormat="0" applyBorder="0" applyAlignment="0" applyProtection="0">
      <alignment vertical="center"/>
    </xf>
    <xf numFmtId="176" fontId="65" fillId="0" borderId="0">
      <alignment vertical="center"/>
    </xf>
    <xf numFmtId="0" fontId="99" fillId="0" borderId="0"/>
    <xf numFmtId="0" fontId="91" fillId="0" borderId="0"/>
  </cellStyleXfs>
  <cellXfs count="757">
    <xf numFmtId="0" fontId="0" fillId="0" borderId="0" xfId="0">
      <alignment vertical="center"/>
    </xf>
    <xf numFmtId="0" fontId="1" fillId="0" borderId="0" xfId="71" applyFont="1" applyFill="1" applyBorder="1" applyAlignment="1"/>
    <xf numFmtId="179" fontId="1" fillId="0" borderId="0" xfId="88" applyNumberFormat="1" applyFont="1" applyFill="1" applyBorder="1" applyAlignment="1">
      <alignment vertical="center" wrapText="1"/>
    </xf>
    <xf numFmtId="180" fontId="1" fillId="0" borderId="0" xfId="88" applyNumberFormat="1" applyFont="1" applyFill="1" applyBorder="1" applyAlignment="1">
      <alignment vertical="center" wrapText="1"/>
    </xf>
    <xf numFmtId="179" fontId="1" fillId="0" borderId="0" xfId="88" applyNumberFormat="1" applyFont="1" applyFill="1" applyBorder="1" applyAlignment="1">
      <alignment horizontal="center" vertical="center" wrapText="1"/>
    </xf>
    <xf numFmtId="180" fontId="1" fillId="0" borderId="0" xfId="88" applyNumberFormat="1" applyFont="1" applyFill="1" applyBorder="1" applyAlignment="1">
      <alignment horizontal="center" vertical="center" wrapText="1"/>
    </xf>
    <xf numFmtId="181" fontId="2" fillId="0" borderId="0" xfId="68" applyNumberFormat="1" applyFont="1" applyFill="1" applyBorder="1" applyAlignment="1">
      <alignment horizontal="center" vertical="center"/>
    </xf>
    <xf numFmtId="181" fontId="2" fillId="0" borderId="0" xfId="68" applyNumberFormat="1" applyFont="1" applyFill="1" applyBorder="1" applyAlignment="1">
      <alignment vertical="center"/>
    </xf>
    <xf numFmtId="180" fontId="1" fillId="0" borderId="1" xfId="88" applyNumberFormat="1" applyFont="1" applyFill="1" applyBorder="1" applyAlignment="1">
      <alignment horizontal="center" vertical="center" wrapText="1"/>
    </xf>
    <xf numFmtId="179" fontId="1" fillId="0" borderId="1" xfId="88" applyNumberFormat="1" applyFont="1" applyFill="1" applyBorder="1" applyAlignment="1">
      <alignment horizontal="center" vertical="center" wrapText="1"/>
    </xf>
    <xf numFmtId="179" fontId="1" fillId="0" borderId="1" xfId="73" applyNumberFormat="1" applyFont="1" applyBorder="1" applyAlignment="1">
      <alignment horizontal="center" vertical="center" wrapText="1"/>
    </xf>
    <xf numFmtId="179" fontId="1" fillId="0" borderId="1" xfId="88" applyNumberFormat="1" applyFont="1" applyFill="1" applyBorder="1" applyAlignment="1">
      <alignment vertical="center" wrapText="1"/>
    </xf>
    <xf numFmtId="180" fontId="1" fillId="0" borderId="1" xfId="88" applyNumberFormat="1" applyFont="1" applyFill="1" applyBorder="1" applyAlignment="1">
      <alignment horizontal="left" vertical="center" wrapText="1"/>
    </xf>
    <xf numFmtId="179" fontId="1" fillId="0" borderId="1" xfId="73" applyNumberFormat="1" applyFont="1" applyFill="1" applyBorder="1" applyAlignment="1">
      <alignment horizontal="center" vertical="center" wrapText="1"/>
    </xf>
    <xf numFmtId="179" fontId="1" fillId="0" borderId="2" xfId="88" applyNumberFormat="1" applyFont="1" applyFill="1" applyBorder="1" applyAlignment="1">
      <alignment vertical="center" wrapText="1"/>
    </xf>
    <xf numFmtId="0" fontId="1" fillId="0" borderId="0" xfId="52" applyFont="1" applyFill="1" applyProtection="1">
      <alignment vertical="center"/>
    </xf>
    <xf numFmtId="0" fontId="3" fillId="0" borderId="0" xfId="52" applyFont="1" applyFill="1" applyAlignment="1" applyProtection="1">
      <alignment horizontal="center" vertical="center"/>
    </xf>
    <xf numFmtId="0" fontId="1" fillId="0" borderId="1" xfId="52" applyFont="1" applyFill="1" applyBorder="1" applyAlignment="1" applyProtection="1">
      <alignment horizontal="center" vertical="center"/>
    </xf>
    <xf numFmtId="0" fontId="1" fillId="0" borderId="1" xfId="52" applyFont="1" applyFill="1" applyBorder="1" applyAlignment="1" applyProtection="1">
      <alignment horizontal="center" vertical="center" wrapText="1"/>
    </xf>
    <xf numFmtId="0" fontId="1" fillId="0" borderId="1" xfId="52" applyFont="1" applyFill="1" applyBorder="1" applyAlignment="1" applyProtection="1">
      <alignment horizontal="left" vertical="center" wrapText="1"/>
    </xf>
    <xf numFmtId="181" fontId="1" fillId="0" borderId="1" xfId="52" applyNumberFormat="1" applyFont="1" applyFill="1" applyBorder="1" applyAlignment="1" applyProtection="1">
      <alignment horizontal="center" vertical="center"/>
    </xf>
    <xf numFmtId="0" fontId="1" fillId="0" borderId="1" xfId="52" applyFont="1" applyFill="1" applyBorder="1" applyAlignment="1" applyProtection="1">
      <alignment horizontal="left" vertical="center"/>
    </xf>
    <xf numFmtId="0" fontId="1" fillId="0" borderId="1" xfId="52" applyFont="1" applyFill="1" applyBorder="1" applyAlignment="1" applyProtection="1">
      <alignment vertical="center" wrapText="1"/>
    </xf>
    <xf numFmtId="0" fontId="3" fillId="0" borderId="1" xfId="52" applyFont="1" applyFill="1" applyBorder="1" applyAlignment="1" applyProtection="1">
      <alignment horizontal="left" vertical="center" wrapText="1"/>
    </xf>
    <xf numFmtId="0" fontId="4" fillId="0" borderId="0" xfId="0" applyFont="1" applyFill="1" applyBorder="1" applyAlignment="1" applyProtection="1">
      <alignment vertical="center"/>
      <protection locked="0"/>
    </xf>
    <xf numFmtId="49" fontId="3" fillId="0" borderId="0"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182" fontId="1" fillId="0" borderId="1" xfId="0" applyNumberFormat="1" applyFont="1" applyFill="1" applyBorder="1" applyAlignment="1">
      <alignment horizontal="center" vertical="center" wrapText="1"/>
    </xf>
    <xf numFmtId="43" fontId="1"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182" fontId="1" fillId="0" borderId="1" xfId="0" applyNumberFormat="1" applyFont="1" applyFill="1" applyBorder="1" applyAlignment="1">
      <alignment vertical="center" wrapText="1"/>
    </xf>
    <xf numFmtId="49" fontId="1"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183" fontId="1" fillId="0" borderId="1" xfId="0" applyNumberFormat="1" applyFont="1" applyFill="1" applyBorder="1" applyAlignment="1">
      <alignment horizontal="right" vertical="center" wrapText="1"/>
    </xf>
    <xf numFmtId="183"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1" fillId="0" borderId="0" xfId="0" applyFont="1" applyFill="1" applyBorder="1" applyAlignment="1" applyProtection="1">
      <alignment vertical="center"/>
    </xf>
    <xf numFmtId="0" fontId="3" fillId="0" borderId="0" xfId="0" applyFont="1" applyFill="1" applyBorder="1" applyAlignment="1" applyProtection="1">
      <alignment horizontal="center" vertical="center"/>
    </xf>
    <xf numFmtId="0" fontId="1" fillId="0" borderId="1" xfId="0" applyFont="1" applyFill="1" applyBorder="1" applyAlignment="1" applyProtection="1">
      <alignment horizontal="center"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181" fontId="1" fillId="0" borderId="1" xfId="0" applyNumberFormat="1" applyFont="1" applyFill="1" applyBorder="1" applyAlignment="1" applyProtection="1">
      <alignment horizontal="center" vertical="center"/>
    </xf>
    <xf numFmtId="0" fontId="1" fillId="0" borderId="1" xfId="0" applyFont="1" applyFill="1" applyBorder="1" applyAlignment="1" applyProtection="1">
      <alignment vertical="center"/>
    </xf>
    <xf numFmtId="0" fontId="1" fillId="0" borderId="1" xfId="0" applyFont="1" applyFill="1" applyBorder="1" applyAlignment="1" applyProtection="1">
      <alignment horizontal="left" vertical="center"/>
    </xf>
    <xf numFmtId="0" fontId="1" fillId="0" borderId="3" xfId="0" applyFont="1" applyFill="1" applyBorder="1" applyAlignment="1" applyProtection="1">
      <alignment vertical="center"/>
    </xf>
    <xf numFmtId="0" fontId="1" fillId="0" borderId="3" xfId="0" applyFont="1" applyFill="1" applyBorder="1" applyAlignment="1" applyProtection="1">
      <alignment horizontal="center" vertical="center"/>
    </xf>
    <xf numFmtId="0" fontId="1" fillId="0" borderId="3" xfId="0" applyFont="1" applyFill="1" applyBorder="1" applyAlignment="1" applyProtection="1">
      <alignment horizontal="left" vertical="center"/>
    </xf>
    <xf numFmtId="0" fontId="1" fillId="0" borderId="3" xfId="0" applyFont="1" applyFill="1" applyBorder="1" applyAlignment="1" applyProtection="1">
      <alignment horizontal="left" vertical="center" wrapText="1"/>
    </xf>
    <xf numFmtId="181" fontId="1" fillId="0" borderId="3" xfId="0" applyNumberFormat="1" applyFont="1" applyFill="1" applyBorder="1" applyAlignment="1" applyProtection="1">
      <alignment horizontal="center" vertical="center"/>
    </xf>
    <xf numFmtId="0" fontId="1" fillId="0" borderId="3" xfId="0" applyFont="1" applyFill="1" applyBorder="1" applyAlignment="1" applyProtection="1">
      <alignment vertical="center" wrapText="1"/>
    </xf>
    <xf numFmtId="0" fontId="1" fillId="0" borderId="3" xfId="0" applyFont="1" applyFill="1" applyBorder="1" applyAlignment="1" applyProtection="1">
      <alignment horizontal="center" vertical="center" wrapText="1"/>
    </xf>
    <xf numFmtId="0" fontId="1" fillId="0" borderId="4" xfId="0" applyFont="1" applyFill="1" applyBorder="1" applyAlignment="1" applyProtection="1">
      <alignment horizontal="left" vertical="center" wrapText="1"/>
    </xf>
    <xf numFmtId="182" fontId="1" fillId="0" borderId="3" xfId="0" applyNumberFormat="1" applyFont="1" applyFill="1" applyBorder="1" applyAlignment="1" applyProtection="1">
      <alignment horizontal="center" vertical="center"/>
    </xf>
    <xf numFmtId="181" fontId="1" fillId="0" borderId="3" xfId="0" applyNumberFormat="1" applyFont="1" applyFill="1" applyBorder="1" applyAlignment="1" applyProtection="1">
      <alignment horizontal="left" vertical="center" wrapText="1"/>
    </xf>
    <xf numFmtId="0" fontId="1" fillId="0" borderId="5" xfId="0" applyFont="1" applyFill="1" applyBorder="1" applyAlignment="1" applyProtection="1">
      <alignment horizontal="left" vertical="center"/>
    </xf>
    <xf numFmtId="0" fontId="1" fillId="0" borderId="5" xfId="0" applyFont="1" applyFill="1" applyBorder="1" applyAlignment="1" applyProtection="1">
      <alignment horizontal="left" vertical="center" wrapText="1"/>
    </xf>
    <xf numFmtId="0" fontId="7" fillId="0" borderId="0" xfId="0" applyFont="1" applyFill="1" applyAlignment="1">
      <alignment vertical="center" wrapText="1"/>
    </xf>
    <xf numFmtId="0" fontId="7" fillId="0" borderId="0" xfId="0" applyFont="1" applyFill="1" applyBorder="1" applyAlignment="1">
      <alignment vertical="center" wrapText="1"/>
    </xf>
    <xf numFmtId="0" fontId="0" fillId="0" borderId="0" xfId="0" applyFill="1" applyAlignment="1">
      <alignment vertical="center" wrapText="1"/>
    </xf>
    <xf numFmtId="0" fontId="8" fillId="0" borderId="0" xfId="0" applyFont="1" applyFill="1" applyBorder="1" applyAlignment="1">
      <alignment vertical="center" wrapText="1"/>
    </xf>
    <xf numFmtId="0" fontId="8" fillId="0" borderId="0" xfId="0" applyFont="1" applyFill="1" applyAlignment="1">
      <alignment vertical="center" wrapText="1"/>
    </xf>
    <xf numFmtId="0" fontId="7" fillId="0" borderId="0" xfId="0" applyFont="1" applyFill="1">
      <alignment vertical="center"/>
    </xf>
    <xf numFmtId="179" fontId="7" fillId="0" borderId="0" xfId="0" applyNumberFormat="1" applyFont="1" applyFill="1">
      <alignment vertical="center"/>
    </xf>
    <xf numFmtId="9" fontId="7" fillId="0" borderId="0" xfId="3" applyFont="1" applyFill="1">
      <alignment vertical="center"/>
    </xf>
    <xf numFmtId="184" fontId="7" fillId="0" borderId="0" xfId="3" applyNumberFormat="1" applyFont="1" applyFill="1">
      <alignment vertical="center"/>
    </xf>
    <xf numFmtId="0" fontId="9" fillId="0" borderId="0" xfId="0" applyFont="1" applyFill="1" applyAlignment="1">
      <alignment horizontal="center" vertical="center"/>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179" fontId="9" fillId="0" borderId="6" xfId="0" applyNumberFormat="1" applyFont="1" applyFill="1" applyBorder="1" applyAlignment="1">
      <alignment horizontal="center" vertical="center"/>
    </xf>
    <xf numFmtId="179" fontId="9" fillId="0" borderId="5" xfId="0" applyNumberFormat="1" applyFont="1" applyFill="1" applyBorder="1" applyAlignment="1">
      <alignment horizontal="center" vertical="center" wrapText="1"/>
    </xf>
    <xf numFmtId="177" fontId="9" fillId="0" borderId="6" xfId="0" applyNumberFormat="1" applyFont="1" applyFill="1" applyBorder="1" applyAlignment="1">
      <alignment horizontal="center" vertical="center" wrapText="1"/>
    </xf>
    <xf numFmtId="43" fontId="9" fillId="0" borderId="5" xfId="0" applyNumberFormat="1" applyFont="1" applyFill="1" applyBorder="1" applyAlignment="1">
      <alignment horizontal="center" vertical="center" wrapText="1"/>
    </xf>
    <xf numFmtId="184" fontId="9" fillId="0" borderId="5" xfId="0" applyNumberFormat="1" applyFont="1" applyFill="1" applyBorder="1" applyAlignment="1">
      <alignment horizontal="center" vertical="center" wrapText="1"/>
    </xf>
    <xf numFmtId="0" fontId="9" fillId="0" borderId="7" xfId="0" applyFont="1" applyFill="1" applyBorder="1" applyAlignment="1">
      <alignment horizontal="center" vertical="center"/>
    </xf>
    <xf numFmtId="179" fontId="9" fillId="0" borderId="7" xfId="0" applyNumberFormat="1" applyFont="1" applyFill="1" applyBorder="1" applyAlignment="1">
      <alignment horizontal="center" vertical="center"/>
    </xf>
    <xf numFmtId="177" fontId="9" fillId="0" borderId="7" xfId="0" applyNumberFormat="1" applyFont="1" applyFill="1" applyBorder="1" applyAlignment="1">
      <alignment horizontal="center" vertical="center" wrapText="1"/>
    </xf>
    <xf numFmtId="179" fontId="9" fillId="0" borderId="5" xfId="0" applyNumberFormat="1" applyFont="1" applyFill="1" applyBorder="1" applyAlignment="1">
      <alignment horizontal="center" vertical="center"/>
    </xf>
    <xf numFmtId="9" fontId="9" fillId="0" borderId="5" xfId="0" applyNumberFormat="1" applyFont="1" applyFill="1" applyBorder="1" applyAlignment="1">
      <alignment horizontal="center" vertical="center"/>
    </xf>
    <xf numFmtId="184" fontId="9" fillId="0" borderId="5" xfId="0" applyNumberFormat="1"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5" xfId="0" applyFont="1" applyFill="1" applyBorder="1" applyAlignment="1">
      <alignment horizontal="left" vertical="center" wrapText="1"/>
    </xf>
    <xf numFmtId="179" fontId="10" fillId="0" borderId="5" xfId="0" applyNumberFormat="1" applyFont="1" applyFill="1" applyBorder="1" applyAlignment="1">
      <alignment horizontal="center" vertical="center" wrapText="1"/>
    </xf>
    <xf numFmtId="2" fontId="10" fillId="0" borderId="5" xfId="0" applyNumberFormat="1" applyFont="1" applyFill="1" applyBorder="1" applyAlignment="1">
      <alignment horizontal="center" vertical="center" wrapText="1"/>
    </xf>
    <xf numFmtId="9" fontId="10" fillId="0" borderId="5" xfId="0" applyNumberFormat="1" applyFont="1" applyFill="1" applyBorder="1" applyAlignment="1">
      <alignment horizontal="center" vertical="center" wrapText="1"/>
    </xf>
    <xf numFmtId="2" fontId="1" fillId="0" borderId="1" xfId="84" applyNumberFormat="1" applyFont="1" applyFill="1" applyBorder="1" applyAlignment="1">
      <alignment horizontal="center" vertical="center" wrapText="1"/>
    </xf>
    <xf numFmtId="184" fontId="10" fillId="0" borderId="5" xfId="0" applyNumberFormat="1" applyFont="1" applyFill="1" applyBorder="1" applyAlignment="1">
      <alignment horizontal="center" vertical="center" wrapText="1"/>
    </xf>
    <xf numFmtId="0" fontId="11" fillId="0" borderId="5" xfId="0" applyFont="1" applyFill="1" applyBorder="1" applyAlignment="1">
      <alignment horizontal="left" vertical="center" wrapText="1"/>
    </xf>
    <xf numFmtId="57" fontId="10" fillId="0" borderId="5" xfId="0" applyNumberFormat="1" applyFont="1" applyFill="1" applyBorder="1" applyAlignment="1">
      <alignment horizontal="center" vertical="center" wrapText="1"/>
    </xf>
    <xf numFmtId="2" fontId="10" fillId="0" borderId="8" xfId="0" applyNumberFormat="1" applyFont="1" applyFill="1" applyBorder="1" applyAlignment="1">
      <alignment horizontal="center" vertical="center" wrapText="1"/>
    </xf>
    <xf numFmtId="2" fontId="10" fillId="0" borderId="9" xfId="0" applyNumberFormat="1" applyFont="1" applyFill="1" applyBorder="1" applyAlignment="1">
      <alignment horizontal="center" vertical="center" wrapText="1"/>
    </xf>
    <xf numFmtId="0" fontId="9" fillId="0" borderId="5" xfId="0" applyFont="1" applyFill="1" applyBorder="1" applyAlignment="1">
      <alignment horizontal="left" vertical="center" wrapText="1"/>
    </xf>
    <xf numFmtId="182" fontId="10" fillId="0" borderId="5" xfId="0" applyNumberFormat="1" applyFont="1" applyFill="1" applyBorder="1" applyAlignment="1">
      <alignment horizontal="center" vertical="center" wrapText="1"/>
    </xf>
    <xf numFmtId="2" fontId="1"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182" fontId="1" fillId="0" borderId="5" xfId="0" applyNumberFormat="1"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0" fontId="8" fillId="0" borderId="0" xfId="0" applyFont="1" applyFill="1">
      <alignment vertical="center"/>
    </xf>
    <xf numFmtId="0" fontId="4" fillId="0" borderId="0" xfId="79" applyFont="1" applyFill="1" applyAlignment="1">
      <alignment wrapText="1"/>
    </xf>
    <xf numFmtId="49" fontId="4" fillId="0" borderId="0" xfId="79" applyNumberFormat="1" applyFont="1" applyFill="1" applyAlignment="1"/>
    <xf numFmtId="0" fontId="4" fillId="0" borderId="0" xfId="79" applyFont="1" applyFill="1" applyAlignment="1">
      <alignment horizontal="left"/>
    </xf>
    <xf numFmtId="0" fontId="4" fillId="0" borderId="0" xfId="79" applyFont="1" applyFill="1" applyAlignment="1">
      <alignment horizontal="center"/>
    </xf>
    <xf numFmtId="10" fontId="4" fillId="0" borderId="0" xfId="79" applyNumberFormat="1" applyFont="1" applyFill="1" applyAlignment="1" applyProtection="1">
      <alignment horizontal="center" wrapText="1"/>
      <protection locked="0"/>
    </xf>
    <xf numFmtId="182" fontId="4" fillId="0" borderId="0" xfId="79" applyNumberFormat="1" applyFont="1" applyFill="1" applyAlignment="1">
      <alignment wrapText="1"/>
    </xf>
    <xf numFmtId="0" fontId="4" fillId="0" borderId="0" xfId="79" applyFont="1" applyFill="1" applyAlignment="1"/>
    <xf numFmtId="49" fontId="12" fillId="0" borderId="0" xfId="80" applyNumberFormat="1" applyFont="1" applyFill="1" applyAlignment="1">
      <alignment horizontal="center" vertical="center" wrapText="1"/>
    </xf>
    <xf numFmtId="182" fontId="12" fillId="0" borderId="0" xfId="80" applyNumberFormat="1" applyFont="1" applyFill="1" applyAlignment="1">
      <alignment horizontal="left" vertical="center" wrapText="1"/>
    </xf>
    <xf numFmtId="182" fontId="12" fillId="0" borderId="0" xfId="80" applyNumberFormat="1" applyFont="1" applyFill="1" applyAlignment="1">
      <alignment horizontal="center" vertical="center" wrapText="1"/>
    </xf>
    <xf numFmtId="10" fontId="12" fillId="0" borderId="0" xfId="80" applyNumberFormat="1" applyFont="1" applyFill="1" applyAlignment="1" applyProtection="1">
      <alignment horizontal="center" vertical="center" wrapText="1"/>
      <protection locked="0"/>
    </xf>
    <xf numFmtId="49" fontId="4" fillId="0" borderId="10" xfId="81" applyNumberFormat="1" applyFont="1" applyFill="1" applyBorder="1" applyAlignment="1">
      <alignment horizontal="center" vertical="center" wrapText="1"/>
    </xf>
    <xf numFmtId="181" fontId="4" fillId="0" borderId="10" xfId="81" applyNumberFormat="1" applyFont="1" applyFill="1" applyBorder="1" applyAlignment="1">
      <alignment horizontal="left" vertical="center" wrapText="1"/>
    </xf>
    <xf numFmtId="181" fontId="4" fillId="0" borderId="10" xfId="81" applyNumberFormat="1" applyFont="1" applyFill="1" applyBorder="1" applyAlignment="1">
      <alignment horizontal="center" vertical="center" wrapText="1"/>
    </xf>
    <xf numFmtId="10" fontId="1" fillId="0" borderId="1" xfId="81" applyNumberFormat="1" applyFont="1" applyFill="1" applyBorder="1" applyAlignment="1" applyProtection="1">
      <alignment horizontal="center" vertical="center" wrapText="1"/>
      <protection locked="0"/>
    </xf>
    <xf numFmtId="182" fontId="1" fillId="0" borderId="1" xfId="81" applyNumberFormat="1" applyFont="1" applyFill="1" applyBorder="1" applyAlignment="1">
      <alignment horizontal="center" vertical="center" wrapText="1"/>
    </xf>
    <xf numFmtId="49" fontId="4" fillId="0" borderId="11" xfId="81" applyNumberFormat="1" applyFont="1" applyFill="1" applyBorder="1" applyAlignment="1">
      <alignment horizontal="center" vertical="center" wrapText="1"/>
    </xf>
    <xf numFmtId="181" fontId="4" fillId="0" borderId="11" xfId="81" applyNumberFormat="1" applyFont="1" applyFill="1" applyBorder="1" applyAlignment="1">
      <alignment horizontal="left" vertical="center" wrapText="1"/>
    </xf>
    <xf numFmtId="181" fontId="4" fillId="0" borderId="11" xfId="81" applyNumberFormat="1" applyFont="1" applyFill="1" applyBorder="1" applyAlignment="1">
      <alignment horizontal="center" vertical="center" wrapText="1"/>
    </xf>
    <xf numFmtId="49" fontId="3" fillId="0" borderId="12" xfId="81" applyNumberFormat="1" applyFont="1" applyFill="1" applyBorder="1" applyAlignment="1">
      <alignment horizontal="center" vertical="center" wrapText="1"/>
    </xf>
    <xf numFmtId="181" fontId="3" fillId="0" borderId="13" xfId="81" applyNumberFormat="1" applyFont="1" applyFill="1" applyBorder="1" applyAlignment="1">
      <alignment horizontal="left" vertical="center" wrapText="1"/>
    </xf>
    <xf numFmtId="182" fontId="4" fillId="0" borderId="1" xfId="81" applyNumberFormat="1" applyFont="1" applyFill="1" applyBorder="1" applyAlignment="1">
      <alignment horizontal="center" vertical="center" wrapText="1"/>
    </xf>
    <xf numFmtId="10" fontId="4" fillId="0" borderId="1" xfId="81" applyNumberFormat="1" applyFont="1" applyFill="1" applyBorder="1" applyAlignment="1" applyProtection="1">
      <alignment horizontal="center" vertical="center" wrapText="1"/>
      <protection locked="0"/>
    </xf>
    <xf numFmtId="49" fontId="1" fillId="0" borderId="1" xfId="82" applyNumberFormat="1" applyFont="1" applyFill="1" applyBorder="1" applyAlignment="1">
      <alignment horizontal="center" vertical="center" wrapText="1"/>
    </xf>
    <xf numFmtId="0" fontId="1" fillId="0" borderId="1" xfId="82" applyFont="1" applyFill="1" applyBorder="1" applyAlignment="1">
      <alignment horizontal="left" vertical="center" wrapText="1"/>
    </xf>
    <xf numFmtId="0" fontId="1" fillId="0" borderId="1" xfId="82" applyFont="1" applyFill="1" applyBorder="1" applyAlignment="1">
      <alignment horizontal="center" vertical="center" wrapText="1"/>
    </xf>
    <xf numFmtId="10" fontId="1" fillId="0" borderId="1" xfId="66" applyNumberFormat="1" applyFont="1" applyFill="1" applyBorder="1" applyAlignment="1" applyProtection="1">
      <alignment horizontal="center" vertical="center" wrapText="1"/>
      <protection locked="0"/>
    </xf>
    <xf numFmtId="182" fontId="13" fillId="0" borderId="0" xfId="80" applyNumberFormat="1" applyFont="1" applyFill="1" applyAlignment="1">
      <alignment horizontal="center" vertical="center" wrapText="1"/>
    </xf>
    <xf numFmtId="49" fontId="4" fillId="0" borderId="1" xfId="79" applyNumberFormat="1" applyFont="1" applyFill="1" applyBorder="1" applyAlignment="1">
      <alignment horizontal="left" vertical="center" wrapText="1"/>
    </xf>
    <xf numFmtId="10" fontId="4" fillId="0" borderId="1" xfId="79" applyNumberFormat="1" applyFont="1" applyFill="1" applyBorder="1" applyAlignment="1" applyProtection="1">
      <alignment horizontal="center" vertical="center" wrapText="1"/>
      <protection locked="0"/>
    </xf>
    <xf numFmtId="0" fontId="3" fillId="2" borderId="0" xfId="64" applyFont="1" applyFill="1" applyAlignment="1"/>
    <xf numFmtId="0" fontId="3" fillId="0" borderId="0" xfId="64" applyFont="1" applyFill="1" applyAlignment="1"/>
    <xf numFmtId="0" fontId="1" fillId="0" borderId="0" xfId="64" applyFont="1" applyFill="1" applyAlignment="1"/>
    <xf numFmtId="0" fontId="1" fillId="2" borderId="0" xfId="64" applyFont="1" applyFill="1" applyAlignment="1"/>
    <xf numFmtId="0" fontId="1" fillId="2" borderId="0" xfId="64" applyFont="1" applyFill="1" applyAlignment="1">
      <alignment horizontal="left"/>
    </xf>
    <xf numFmtId="0" fontId="1" fillId="2" borderId="0" xfId="64" applyFont="1" applyFill="1" applyAlignment="1">
      <alignment horizontal="center"/>
    </xf>
    <xf numFmtId="182" fontId="1" fillId="2" borderId="0" xfId="64" applyNumberFormat="1" applyFont="1" applyFill="1" applyAlignment="1">
      <alignment horizontal="center"/>
    </xf>
    <xf numFmtId="43" fontId="1" fillId="2" borderId="0" xfId="64" applyNumberFormat="1" applyFont="1" applyFill="1" applyAlignment="1">
      <alignment horizontal="center"/>
    </xf>
    <xf numFmtId="43" fontId="1" fillId="2" borderId="0" xfId="64" applyNumberFormat="1" applyFont="1" applyFill="1" applyAlignment="1">
      <alignment horizontal="center" vertical="center"/>
    </xf>
    <xf numFmtId="10" fontId="1" fillId="2" borderId="0" xfId="64" applyNumberFormat="1" applyFont="1" applyFill="1" applyAlignment="1">
      <alignment horizontal="center" vertical="center"/>
    </xf>
    <xf numFmtId="43" fontId="1" fillId="2" borderId="0" xfId="64" applyNumberFormat="1" applyFont="1" applyFill="1" applyBorder="1" applyAlignment="1">
      <alignment vertical="center"/>
    </xf>
    <xf numFmtId="0" fontId="1" fillId="2" borderId="0" xfId="64" applyFont="1" applyFill="1" applyAlignment="1">
      <alignment wrapText="1"/>
    </xf>
    <xf numFmtId="0" fontId="3" fillId="2" borderId="0" xfId="64" applyFont="1" applyFill="1" applyAlignment="1">
      <alignment horizontal="center" vertical="center" wrapText="1"/>
    </xf>
    <xf numFmtId="0" fontId="3" fillId="2" borderId="0" xfId="64" applyFont="1" applyFill="1" applyAlignment="1">
      <alignment horizontal="left" vertical="center" wrapText="1"/>
    </xf>
    <xf numFmtId="43" fontId="3" fillId="2" borderId="0" xfId="64" applyNumberFormat="1" applyFont="1" applyFill="1" applyAlignment="1">
      <alignment horizontal="center" vertical="center" wrapText="1"/>
    </xf>
    <xf numFmtId="0" fontId="1" fillId="2" borderId="0" xfId="64" applyFont="1" applyFill="1" applyAlignment="1">
      <alignment horizontal="left" vertical="center" wrapText="1"/>
    </xf>
    <xf numFmtId="43" fontId="1" fillId="2" borderId="0" xfId="64" applyNumberFormat="1" applyFont="1" applyFill="1" applyAlignment="1">
      <alignment horizontal="center" vertical="center" wrapText="1"/>
    </xf>
    <xf numFmtId="0" fontId="3" fillId="3" borderId="14" xfId="64" applyFont="1" applyFill="1" applyBorder="1" applyAlignment="1">
      <alignment horizontal="center" vertical="center" wrapText="1"/>
    </xf>
    <xf numFmtId="0" fontId="3" fillId="3" borderId="14" xfId="64" applyFont="1" applyFill="1" applyBorder="1" applyAlignment="1">
      <alignment horizontal="left" vertical="center" wrapText="1"/>
    </xf>
    <xf numFmtId="182" fontId="3" fillId="3" borderId="14" xfId="64" applyNumberFormat="1" applyFont="1" applyFill="1" applyBorder="1" applyAlignment="1">
      <alignment horizontal="center" vertical="center" wrapText="1"/>
    </xf>
    <xf numFmtId="43" fontId="3" fillId="3" borderId="14" xfId="77" applyNumberFormat="1" applyFont="1" applyFill="1" applyBorder="1" applyAlignment="1">
      <alignment horizontal="center" vertical="center" wrapText="1"/>
    </xf>
    <xf numFmtId="43" fontId="3" fillId="3" borderId="14" xfId="63" applyNumberFormat="1" applyFont="1" applyFill="1" applyBorder="1" applyAlignment="1" applyProtection="1">
      <alignment horizontal="center" vertical="center" wrapText="1"/>
    </xf>
    <xf numFmtId="0" fontId="3" fillId="3" borderId="1" xfId="64" applyFont="1" applyFill="1" applyBorder="1" applyAlignment="1">
      <alignment horizontal="center" vertical="center" wrapText="1"/>
    </xf>
    <xf numFmtId="0" fontId="3" fillId="3" borderId="1" xfId="64" applyFont="1" applyFill="1" applyBorder="1" applyAlignment="1">
      <alignment horizontal="left" vertical="center" wrapText="1"/>
    </xf>
    <xf numFmtId="182" fontId="3" fillId="3" borderId="1" xfId="64" applyNumberFormat="1" applyFont="1" applyFill="1" applyBorder="1" applyAlignment="1">
      <alignment horizontal="center" vertical="center" wrapText="1"/>
    </xf>
    <xf numFmtId="43" fontId="3" fillId="3" borderId="1" xfId="77" applyNumberFormat="1" applyFont="1" applyFill="1" applyBorder="1" applyAlignment="1">
      <alignment horizontal="center" vertical="center" wrapText="1"/>
    </xf>
    <xf numFmtId="43" fontId="3" fillId="3" borderId="1" xfId="63" applyNumberFormat="1" applyFont="1" applyFill="1" applyBorder="1" applyAlignment="1">
      <alignment horizontal="center" vertical="center" wrapText="1"/>
    </xf>
    <xf numFmtId="0" fontId="3" fillId="0" borderId="1" xfId="64" applyFont="1" applyFill="1" applyBorder="1" applyAlignment="1">
      <alignment horizontal="center" vertical="center" wrapText="1"/>
    </xf>
    <xf numFmtId="0" fontId="3" fillId="0" borderId="1" xfId="64" applyFont="1" applyFill="1" applyBorder="1" applyAlignment="1">
      <alignment horizontal="left" vertical="center" wrapText="1"/>
    </xf>
    <xf numFmtId="182" fontId="3" fillId="0" borderId="1" xfId="64" applyNumberFormat="1" applyFont="1" applyFill="1" applyBorder="1" applyAlignment="1">
      <alignment horizontal="center" vertical="center" wrapText="1"/>
    </xf>
    <xf numFmtId="43" fontId="3" fillId="0" borderId="1" xfId="64" applyNumberFormat="1" applyFont="1" applyFill="1" applyBorder="1" applyAlignment="1">
      <alignment horizontal="center" vertical="center" wrapText="1"/>
    </xf>
    <xf numFmtId="0" fontId="1" fillId="0" borderId="1" xfId="64" applyFont="1" applyFill="1" applyBorder="1" applyAlignment="1">
      <alignment horizontal="center" vertical="center" wrapText="1"/>
    </xf>
    <xf numFmtId="0" fontId="1" fillId="0" borderId="1" xfId="64" applyFont="1" applyFill="1" applyBorder="1" applyAlignment="1">
      <alignment horizontal="left" vertical="center" wrapText="1"/>
    </xf>
    <xf numFmtId="182" fontId="1" fillId="0" borderId="1" xfId="64" applyNumberFormat="1" applyFont="1" applyFill="1" applyBorder="1" applyAlignment="1">
      <alignment horizontal="center" vertical="center" wrapText="1"/>
    </xf>
    <xf numFmtId="43" fontId="14" fillId="0" borderId="1" xfId="64" applyNumberFormat="1" applyFont="1" applyFill="1" applyBorder="1" applyAlignment="1">
      <alignment horizontal="center" vertical="center" wrapText="1"/>
    </xf>
    <xf numFmtId="43" fontId="14" fillId="0" borderId="1" xfId="64" applyNumberFormat="1" applyFont="1" applyFill="1" applyBorder="1" applyAlignment="1">
      <alignment horizontal="center" vertical="center"/>
    </xf>
    <xf numFmtId="43" fontId="15" fillId="0" borderId="1" xfId="64" applyNumberFormat="1" applyFont="1" applyFill="1" applyBorder="1" applyAlignment="1">
      <alignment horizontal="center" vertical="center" wrapText="1"/>
    </xf>
    <xf numFmtId="43" fontId="15" fillId="0" borderId="1" xfId="64" applyNumberFormat="1" applyFont="1" applyFill="1" applyBorder="1" applyAlignment="1">
      <alignment horizontal="center" vertical="center"/>
    </xf>
    <xf numFmtId="43" fontId="14" fillId="0" borderId="1" xfId="64" applyNumberFormat="1" applyFont="1" applyFill="1" applyBorder="1" applyAlignment="1">
      <alignment horizontal="right" vertical="center" wrapText="1"/>
    </xf>
    <xf numFmtId="183" fontId="1" fillId="0" borderId="1" xfId="64" applyNumberFormat="1" applyFont="1" applyFill="1" applyBorder="1" applyAlignment="1">
      <alignment horizontal="center" vertical="center" wrapText="1"/>
    </xf>
    <xf numFmtId="183" fontId="1" fillId="0" borderId="1" xfId="0" applyNumberFormat="1" applyFont="1" applyFill="1" applyBorder="1" applyAlignment="1" applyProtection="1">
      <alignment horizontal="center" vertical="center" shrinkToFit="1"/>
    </xf>
    <xf numFmtId="10" fontId="3" fillId="2" borderId="0" xfId="64" applyNumberFormat="1" applyFont="1" applyFill="1" applyAlignment="1">
      <alignment horizontal="center" vertical="center" wrapText="1"/>
    </xf>
    <xf numFmtId="43" fontId="3" fillId="2" borderId="0" xfId="64" applyNumberFormat="1" applyFont="1" applyFill="1" applyBorder="1" applyAlignment="1">
      <alignment horizontal="center" vertical="center" wrapText="1"/>
    </xf>
    <xf numFmtId="10" fontId="1" fillId="2" borderId="0" xfId="64" applyNumberFormat="1" applyFont="1" applyFill="1" applyAlignment="1">
      <alignment horizontal="center" vertical="center" wrapText="1"/>
    </xf>
    <xf numFmtId="43" fontId="1" fillId="2" borderId="0" xfId="64" applyNumberFormat="1" applyFont="1" applyFill="1" applyBorder="1" applyAlignment="1">
      <alignment horizontal="left" vertical="center" wrapText="1"/>
    </xf>
    <xf numFmtId="10" fontId="3" fillId="3" borderId="15" xfId="63" applyNumberFormat="1" applyFont="1" applyFill="1" applyBorder="1" applyAlignment="1" applyProtection="1">
      <alignment horizontal="center" vertical="center" wrapText="1"/>
    </xf>
    <xf numFmtId="43" fontId="3" fillId="3" borderId="14" xfId="69" applyNumberFormat="1" applyFont="1" applyFill="1" applyBorder="1" applyAlignment="1">
      <alignment horizontal="center" vertical="center" wrapText="1"/>
    </xf>
    <xf numFmtId="183" fontId="3" fillId="3" borderId="16" xfId="69" applyNumberFormat="1" applyFont="1" applyFill="1" applyBorder="1" applyAlignment="1">
      <alignment horizontal="center" vertical="center" wrapText="1"/>
    </xf>
    <xf numFmtId="10" fontId="3" fillId="3" borderId="12" xfId="78" applyNumberFormat="1" applyFont="1" applyFill="1" applyBorder="1" applyAlignment="1">
      <alignment horizontal="center" vertical="center" wrapText="1"/>
    </xf>
    <xf numFmtId="43" fontId="3" fillId="3" borderId="1" xfId="69" applyNumberFormat="1" applyFont="1" applyFill="1" applyBorder="1" applyAlignment="1">
      <alignment horizontal="center" vertical="center" wrapText="1"/>
    </xf>
    <xf numFmtId="183" fontId="3" fillId="3" borderId="17" xfId="69" applyNumberFormat="1" applyFont="1" applyFill="1" applyBorder="1" applyAlignment="1">
      <alignment horizontal="center" vertical="center" wrapText="1"/>
    </xf>
    <xf numFmtId="10" fontId="3" fillId="0" borderId="12" xfId="64" applyNumberFormat="1" applyFont="1" applyFill="1" applyBorder="1" applyAlignment="1">
      <alignment horizontal="center" vertical="center" wrapText="1"/>
    </xf>
    <xf numFmtId="43" fontId="3" fillId="0" borderId="1" xfId="64" applyNumberFormat="1" applyFont="1" applyFill="1" applyBorder="1" applyAlignment="1">
      <alignment vertical="center"/>
    </xf>
    <xf numFmtId="179" fontId="3" fillId="0" borderId="17" xfId="64" applyNumberFormat="1" applyFont="1" applyFill="1" applyBorder="1" applyAlignment="1">
      <alignment vertical="center" wrapText="1"/>
    </xf>
    <xf numFmtId="10" fontId="14" fillId="0" borderId="12" xfId="64" applyNumberFormat="1" applyFont="1" applyFill="1" applyBorder="1" applyAlignment="1">
      <alignment horizontal="center" vertical="center"/>
    </xf>
    <xf numFmtId="43" fontId="14" fillId="0" borderId="1" xfId="64" applyNumberFormat="1" applyFont="1" applyFill="1" applyBorder="1" applyAlignment="1">
      <alignment vertical="center"/>
    </xf>
    <xf numFmtId="43" fontId="16" fillId="0" borderId="17" xfId="64" applyNumberFormat="1" applyFont="1" applyFill="1" applyBorder="1" applyAlignment="1">
      <alignment vertical="center" wrapText="1"/>
    </xf>
    <xf numFmtId="43" fontId="14" fillId="0" borderId="18" xfId="64" applyNumberFormat="1" applyFont="1" applyFill="1" applyBorder="1" applyAlignment="1">
      <alignment horizontal="center" vertical="center"/>
    </xf>
    <xf numFmtId="43" fontId="14" fillId="0" borderId="17" xfId="64" applyNumberFormat="1" applyFont="1" applyFill="1" applyBorder="1" applyAlignment="1">
      <alignment vertical="center" wrapText="1"/>
    </xf>
    <xf numFmtId="10" fontId="15" fillId="0" borderId="12" xfId="64" applyNumberFormat="1" applyFont="1" applyFill="1" applyBorder="1" applyAlignment="1">
      <alignment horizontal="center" vertical="center"/>
    </xf>
    <xf numFmtId="43" fontId="17" fillId="0" borderId="17" xfId="64" applyNumberFormat="1" applyFont="1" applyFill="1" applyBorder="1" applyAlignment="1">
      <alignment vertical="center" wrapText="1"/>
    </xf>
    <xf numFmtId="43" fontId="14" fillId="0" borderId="18" xfId="64" applyNumberFormat="1" applyFont="1" applyFill="1" applyBorder="1" applyAlignment="1">
      <alignment vertical="center"/>
    </xf>
    <xf numFmtId="43" fontId="15" fillId="0" borderId="1" xfId="64" applyNumberFormat="1" applyFont="1" applyFill="1" applyBorder="1" applyAlignment="1">
      <alignment vertical="center"/>
    </xf>
    <xf numFmtId="43" fontId="1" fillId="0" borderId="17" xfId="64" applyNumberFormat="1" applyFont="1" applyFill="1" applyBorder="1" applyAlignment="1">
      <alignment vertical="center" wrapText="1"/>
    </xf>
    <xf numFmtId="0" fontId="7" fillId="0" borderId="12" xfId="68" applyFont="1" applyFill="1" applyBorder="1" applyAlignment="1">
      <alignment horizontal="center" vertical="center" wrapText="1"/>
    </xf>
    <xf numFmtId="179" fontId="10" fillId="0" borderId="5" xfId="0" applyNumberFormat="1" applyFont="1" applyFill="1" applyBorder="1" applyAlignment="1">
      <alignment horizontal="center" vertical="center"/>
    </xf>
    <xf numFmtId="185" fontId="1" fillId="0" borderId="1" xfId="0" applyNumberFormat="1" applyFont="1" applyFill="1" applyBorder="1" applyAlignment="1">
      <alignment horizontal="center" vertical="center"/>
    </xf>
    <xf numFmtId="186" fontId="1" fillId="0" borderId="1" xfId="125" applyNumberFormat="1" applyFont="1" applyFill="1" applyBorder="1" applyAlignment="1" applyProtection="1">
      <alignment horizontal="center" vertical="center" wrapText="1"/>
    </xf>
    <xf numFmtId="186" fontId="14" fillId="0" borderId="1" xfId="125" applyNumberFormat="1" applyFont="1" applyFill="1" applyBorder="1" applyAlignment="1" applyProtection="1">
      <alignment horizontal="center" vertical="center" wrapText="1"/>
    </xf>
    <xf numFmtId="0" fontId="15" fillId="0" borderId="1" xfId="64" applyFont="1" applyFill="1" applyBorder="1" applyAlignment="1">
      <alignment horizontal="left" vertical="center" wrapText="1"/>
    </xf>
    <xf numFmtId="182" fontId="15" fillId="0" borderId="1" xfId="64" applyNumberFormat="1" applyFont="1" applyFill="1" applyBorder="1" applyAlignment="1">
      <alignment horizontal="center" vertical="center" wrapText="1"/>
    </xf>
    <xf numFmtId="0" fontId="15" fillId="0" borderId="0" xfId="0" applyFont="1" applyFill="1" applyBorder="1" applyAlignment="1">
      <alignment vertical="center"/>
    </xf>
    <xf numFmtId="10" fontId="15" fillId="0" borderId="1" xfId="64" applyNumberFormat="1" applyFont="1" applyFill="1" applyBorder="1" applyAlignment="1">
      <alignment horizontal="center" vertical="center"/>
    </xf>
    <xf numFmtId="43" fontId="15" fillId="0" borderId="18" xfId="64" applyNumberFormat="1" applyFont="1" applyFill="1" applyBorder="1" applyAlignment="1">
      <alignment horizontal="center" vertical="center"/>
    </xf>
    <xf numFmtId="0" fontId="15" fillId="0" borderId="18" xfId="64" applyFont="1" applyFill="1" applyBorder="1" applyAlignment="1">
      <alignment wrapText="1"/>
    </xf>
    <xf numFmtId="0" fontId="18" fillId="0" borderId="0" xfId="75" applyFont="1">
      <alignment vertical="center"/>
    </xf>
    <xf numFmtId="0" fontId="19" fillId="0" borderId="0" xfId="75" applyFont="1" applyAlignment="1">
      <alignment horizontal="center" vertical="center"/>
    </xf>
    <xf numFmtId="0" fontId="20" fillId="0" borderId="0" xfId="75" applyFont="1">
      <alignment vertical="center"/>
    </xf>
    <xf numFmtId="49" fontId="21" fillId="0" borderId="0" xfId="86" applyNumberFormat="1" applyFont="1" applyAlignment="1">
      <alignment horizontal="center" vertical="center"/>
    </xf>
    <xf numFmtId="0" fontId="21" fillId="0" borderId="0" xfId="86" applyFont="1" applyFill="1">
      <alignment vertical="center"/>
    </xf>
    <xf numFmtId="0" fontId="21" fillId="0" borderId="0" xfId="86" applyFont="1" applyAlignment="1">
      <alignment vertical="center"/>
    </xf>
    <xf numFmtId="0" fontId="21" fillId="0" borderId="0" xfId="86" applyFont="1" applyAlignment="1">
      <alignment horizontal="center" vertical="center"/>
    </xf>
    <xf numFmtId="182" fontId="21" fillId="0" borderId="0" xfId="1" applyNumberFormat="1" applyFont="1" applyFill="1" applyBorder="1" applyAlignment="1">
      <alignment horizontal="right" vertical="center"/>
    </xf>
    <xf numFmtId="10" fontId="21" fillId="0" borderId="0" xfId="3" applyNumberFormat="1" applyFont="1" applyFill="1" applyBorder="1" applyAlignment="1">
      <alignment horizontal="right" vertical="center"/>
    </xf>
    <xf numFmtId="43" fontId="21" fillId="0" borderId="0" xfId="1" applyFont="1" applyFill="1" applyBorder="1" applyAlignment="1">
      <alignment horizontal="right" vertical="center"/>
    </xf>
    <xf numFmtId="43" fontId="21" fillId="0" borderId="0" xfId="1" applyFont="1" applyFill="1" applyBorder="1" applyAlignment="1">
      <alignment horizontal="center" vertical="center"/>
    </xf>
    <xf numFmtId="0" fontId="22" fillId="0" borderId="0" xfId="75" applyFont="1">
      <alignment vertical="center"/>
    </xf>
    <xf numFmtId="0" fontId="23" fillId="0" borderId="0" xfId="68" applyFont="1" applyAlignment="1">
      <alignment horizontal="center" vertical="center"/>
    </xf>
    <xf numFmtId="0" fontId="23" fillId="0" borderId="0" xfId="68" applyFont="1" applyFill="1" applyAlignment="1">
      <alignment horizontal="center" vertical="center"/>
    </xf>
    <xf numFmtId="182" fontId="23" fillId="0" borderId="0" xfId="1" applyNumberFormat="1" applyFont="1" applyFill="1" applyBorder="1" applyAlignment="1">
      <alignment horizontal="right" vertical="center"/>
    </xf>
    <xf numFmtId="0" fontId="8" fillId="0" borderId="0" xfId="86" applyFont="1" applyAlignment="1">
      <alignment horizontal="left" vertical="center"/>
    </xf>
    <xf numFmtId="49" fontId="21" fillId="0" borderId="0" xfId="86" applyNumberFormat="1" applyFont="1" applyFill="1" applyAlignment="1">
      <alignment horizontal="left" vertical="center"/>
    </xf>
    <xf numFmtId="49" fontId="21" fillId="0" borderId="0" xfId="86" applyNumberFormat="1" applyFont="1" applyAlignment="1">
      <alignment horizontal="left" vertical="center"/>
    </xf>
    <xf numFmtId="49" fontId="24" fillId="4" borderId="1" xfId="61" applyNumberFormat="1" applyFont="1" applyFill="1" applyBorder="1" applyAlignment="1">
      <alignment horizontal="center" vertical="center" wrapText="1"/>
    </xf>
    <xf numFmtId="49" fontId="24" fillId="4" borderId="1" xfId="90" applyNumberFormat="1" applyFont="1" applyFill="1" applyBorder="1" applyAlignment="1">
      <alignment horizontal="center" vertical="center" wrapText="1"/>
    </xf>
    <xf numFmtId="49" fontId="25" fillId="4" borderId="1" xfId="61" applyNumberFormat="1" applyFont="1" applyFill="1" applyBorder="1" applyAlignment="1">
      <alignment horizontal="center" vertical="center" wrapText="1"/>
    </xf>
    <xf numFmtId="49" fontId="25" fillId="4" borderId="1" xfId="90" applyNumberFormat="1" applyFont="1" applyFill="1" applyBorder="1" applyAlignment="1">
      <alignment horizontal="center" vertical="center" wrapText="1"/>
    </xf>
    <xf numFmtId="49" fontId="26" fillId="0" borderId="1" xfId="86" applyNumberFormat="1" applyFont="1" applyFill="1" applyBorder="1" applyAlignment="1">
      <alignment horizontal="center" vertical="center"/>
    </xf>
    <xf numFmtId="0" fontId="26" fillId="0" borderId="1" xfId="86" applyFont="1" applyFill="1" applyBorder="1">
      <alignment vertical="center"/>
    </xf>
    <xf numFmtId="0" fontId="27" fillId="0" borderId="1" xfId="68" applyFont="1" applyFill="1" applyBorder="1" applyAlignment="1">
      <alignment horizontal="left" vertical="center" wrapText="1"/>
    </xf>
    <xf numFmtId="49" fontId="27" fillId="0" borderId="1" xfId="92" applyNumberFormat="1" applyFont="1" applyFill="1" applyBorder="1" applyAlignment="1">
      <alignment horizontal="center" vertical="center" wrapText="1"/>
    </xf>
    <xf numFmtId="41" fontId="27" fillId="0" borderId="1" xfId="1" applyNumberFormat="1" applyFont="1" applyFill="1" applyBorder="1" applyAlignment="1">
      <alignment horizontal="center" vertical="center"/>
    </xf>
    <xf numFmtId="43" fontId="28" fillId="0" borderId="1" xfId="95" applyNumberFormat="1" applyFont="1" applyFill="1" applyBorder="1" applyAlignment="1">
      <alignment horizontal="right" vertical="center"/>
    </xf>
    <xf numFmtId="49" fontId="24" fillId="0" borderId="1" xfId="61" applyNumberFormat="1" applyFont="1" applyFill="1" applyBorder="1" applyAlignment="1">
      <alignment horizontal="center" vertical="center" wrapText="1"/>
    </xf>
    <xf numFmtId="49" fontId="24" fillId="0" borderId="1" xfId="90" applyNumberFormat="1" applyFont="1" applyFill="1" applyBorder="1" applyAlignment="1">
      <alignment horizontal="left" vertical="center" wrapText="1"/>
    </xf>
    <xf numFmtId="49" fontId="8" fillId="0" borderId="1" xfId="90" applyNumberFormat="1" applyFont="1" applyFill="1" applyBorder="1" applyAlignment="1">
      <alignment horizontal="center" vertical="center" wrapText="1"/>
    </xf>
    <xf numFmtId="43" fontId="8" fillId="0" borderId="1" xfId="1" applyFont="1" applyFill="1" applyBorder="1" applyAlignment="1">
      <alignment horizontal="right" vertical="center" wrapText="1"/>
    </xf>
    <xf numFmtId="43" fontId="8" fillId="0" borderId="1" xfId="95" applyNumberFormat="1" applyFont="1" applyFill="1" applyBorder="1" applyAlignment="1">
      <alignment horizontal="right" vertical="center"/>
    </xf>
    <xf numFmtId="49" fontId="8" fillId="0" borderId="1" xfId="61" applyNumberFormat="1" applyFont="1" applyFill="1" applyBorder="1" applyAlignment="1">
      <alignment horizontal="center" vertical="center" wrapText="1"/>
    </xf>
    <xf numFmtId="49" fontId="8" fillId="0" borderId="1" xfId="91" applyNumberFormat="1" applyFont="1" applyFill="1" applyBorder="1" applyAlignment="1" applyProtection="1">
      <alignment horizontal="left" vertical="center" wrapText="1"/>
      <protection locked="0"/>
    </xf>
    <xf numFmtId="0" fontId="8" fillId="0" borderId="1" xfId="68" applyFont="1" applyFill="1" applyBorder="1" applyAlignment="1">
      <alignment horizontal="left" vertical="center" wrapText="1"/>
    </xf>
    <xf numFmtId="49" fontId="8" fillId="0" borderId="1" xfId="92" applyNumberFormat="1" applyFont="1" applyFill="1" applyBorder="1" applyAlignment="1">
      <alignment horizontal="center" vertical="center" wrapText="1"/>
    </xf>
    <xf numFmtId="43" fontId="29" fillId="0" borderId="10" xfId="1" applyFont="1" applyFill="1" applyBorder="1" applyAlignment="1">
      <alignment horizontal="right" vertical="center" wrapText="1"/>
    </xf>
    <xf numFmtId="49" fontId="8" fillId="0" borderId="1" xfId="68" applyNumberFormat="1" applyFont="1" applyFill="1" applyBorder="1" applyAlignment="1">
      <alignment horizontal="center" vertical="center" wrapText="1"/>
    </xf>
    <xf numFmtId="0" fontId="8" fillId="0" borderId="12" xfId="68" applyFont="1" applyFill="1" applyBorder="1" applyAlignment="1">
      <alignment horizontal="center" vertical="center" wrapText="1"/>
    </xf>
    <xf numFmtId="43" fontId="30" fillId="0" borderId="5" xfId="0" applyNumberFormat="1" applyFont="1" applyFill="1" applyBorder="1">
      <alignment vertical="center"/>
    </xf>
    <xf numFmtId="43" fontId="8" fillId="0" borderId="13" xfId="95" applyNumberFormat="1" applyFont="1" applyFill="1" applyBorder="1" applyAlignment="1">
      <alignment horizontal="right" vertical="center"/>
    </xf>
    <xf numFmtId="0" fontId="30" fillId="0" borderId="5" xfId="0" applyFont="1" applyFill="1" applyBorder="1">
      <alignment vertical="center"/>
    </xf>
    <xf numFmtId="0" fontId="30" fillId="0" borderId="5" xfId="0" applyNumberFormat="1" applyFont="1" applyFill="1" applyBorder="1">
      <alignment vertical="center"/>
    </xf>
    <xf numFmtId="182" fontId="8" fillId="0" borderId="1" xfId="68" applyNumberFormat="1" applyFont="1" applyFill="1" applyBorder="1" applyAlignment="1">
      <alignment horizontal="center" vertical="center" wrapText="1"/>
    </xf>
    <xf numFmtId="0" fontId="24" fillId="0" borderId="1" xfId="68" applyFont="1" applyFill="1" applyBorder="1" applyAlignment="1">
      <alignment horizontal="left" vertical="center" wrapText="1"/>
    </xf>
    <xf numFmtId="10" fontId="23" fillId="0" borderId="0" xfId="1" applyNumberFormat="1" applyFont="1" applyFill="1" applyBorder="1" applyAlignment="1">
      <alignment horizontal="right" vertical="center"/>
    </xf>
    <xf numFmtId="183" fontId="23" fillId="0" borderId="0" xfId="1" applyNumberFormat="1" applyFont="1" applyFill="1" applyBorder="1" applyAlignment="1">
      <alignment horizontal="right" vertical="center"/>
    </xf>
    <xf numFmtId="43" fontId="25" fillId="0" borderId="0" xfId="1" applyFont="1" applyFill="1" applyBorder="1" applyAlignment="1">
      <alignment horizontal="center" vertical="center"/>
    </xf>
    <xf numFmtId="10" fontId="21" fillId="0" borderId="0" xfId="1" applyNumberFormat="1" applyFont="1" applyFill="1" applyBorder="1" applyAlignment="1">
      <alignment horizontal="right" vertical="center"/>
    </xf>
    <xf numFmtId="183" fontId="21" fillId="0" borderId="0" xfId="1" applyNumberFormat="1" applyFont="1" applyFill="1" applyBorder="1" applyAlignment="1">
      <alignment horizontal="right" vertical="center"/>
    </xf>
    <xf numFmtId="43" fontId="24" fillId="4" borderId="1" xfId="1" applyFont="1" applyFill="1" applyBorder="1" applyAlignment="1">
      <alignment horizontal="center" vertical="center"/>
    </xf>
    <xf numFmtId="0" fontId="19" fillId="0" borderId="0" xfId="75" applyFont="1">
      <alignment vertical="center"/>
    </xf>
    <xf numFmtId="43" fontId="25" fillId="4" borderId="1" xfId="1" applyFont="1" applyFill="1" applyBorder="1" applyAlignment="1">
      <alignment horizontal="center" vertical="center"/>
    </xf>
    <xf numFmtId="9" fontId="28" fillId="0" borderId="1" xfId="3" applyFont="1" applyFill="1" applyBorder="1" applyAlignment="1">
      <alignment horizontal="right" vertical="center"/>
    </xf>
    <xf numFmtId="43" fontId="26" fillId="0" borderId="1" xfId="1" applyNumberFormat="1" applyFont="1" applyFill="1" applyBorder="1" applyAlignment="1">
      <alignment horizontal="right" vertical="center"/>
    </xf>
    <xf numFmtId="43" fontId="27" fillId="0" borderId="1" xfId="1" applyFont="1" applyFill="1" applyBorder="1" applyAlignment="1">
      <alignment horizontal="center" vertical="center"/>
    </xf>
    <xf numFmtId="43" fontId="27" fillId="0" borderId="1" xfId="1" applyNumberFormat="1" applyFont="1" applyFill="1" applyBorder="1" applyAlignment="1">
      <alignment horizontal="right" vertical="center"/>
    </xf>
    <xf numFmtId="43" fontId="31" fillId="0" borderId="1" xfId="1" applyFont="1" applyFill="1" applyBorder="1" applyAlignment="1">
      <alignment horizontal="center" vertical="center" wrapText="1"/>
    </xf>
    <xf numFmtId="43" fontId="31" fillId="0" borderId="1" xfId="1" applyFont="1" applyFill="1" applyBorder="1" applyAlignment="1">
      <alignment horizontal="center" vertical="center"/>
    </xf>
    <xf numFmtId="0" fontId="32" fillId="0" borderId="0" xfId="75" applyFont="1">
      <alignment vertical="center"/>
    </xf>
    <xf numFmtId="49" fontId="8" fillId="0" borderId="1" xfId="93" applyNumberFormat="1" applyFont="1" applyFill="1" applyBorder="1" applyAlignment="1" applyProtection="1">
      <alignment horizontal="left" vertical="center" wrapText="1"/>
      <protection locked="0"/>
    </xf>
    <xf numFmtId="49" fontId="8" fillId="0" borderId="12" xfId="92" applyNumberFormat="1" applyFont="1" applyFill="1" applyBorder="1" applyAlignment="1">
      <alignment horizontal="center" vertical="center" wrapText="1"/>
    </xf>
    <xf numFmtId="43" fontId="8" fillId="0" borderId="1" xfId="95" applyNumberFormat="1" applyFont="1" applyFill="1" applyBorder="1" applyAlignment="1">
      <alignment horizontal="center" vertical="center"/>
    </xf>
    <xf numFmtId="49" fontId="28" fillId="0" borderId="1" xfId="61" applyNumberFormat="1" applyFont="1" applyFill="1" applyBorder="1" applyAlignment="1">
      <alignment horizontal="center" vertical="center" wrapText="1"/>
    </xf>
    <xf numFmtId="0" fontId="28" fillId="0" borderId="1" xfId="68" applyFont="1" applyFill="1" applyBorder="1" applyAlignment="1">
      <alignment horizontal="left" vertical="center" wrapText="1"/>
    </xf>
    <xf numFmtId="0" fontId="28" fillId="0" borderId="1" xfId="68" applyFont="1" applyFill="1" applyBorder="1" applyAlignment="1">
      <alignment horizontal="left" vertical="top" wrapText="1"/>
    </xf>
    <xf numFmtId="49" fontId="28" fillId="0" borderId="1" xfId="68" applyNumberFormat="1" applyFont="1" applyFill="1" applyBorder="1" applyAlignment="1">
      <alignment horizontal="center" vertical="center" wrapText="1"/>
    </xf>
    <xf numFmtId="49" fontId="28" fillId="0" borderId="1" xfId="93" applyNumberFormat="1" applyFont="1" applyFill="1" applyBorder="1" applyAlignment="1" applyProtection="1">
      <alignment horizontal="left" vertical="center" wrapText="1"/>
      <protection locked="0"/>
    </xf>
    <xf numFmtId="49" fontId="29" fillId="0" borderId="1" xfId="86" applyNumberFormat="1" applyFont="1" applyFill="1" applyBorder="1" applyAlignment="1">
      <alignment horizontal="center" vertical="center"/>
    </xf>
    <xf numFmtId="49" fontId="33" fillId="0" borderId="1" xfId="99" applyNumberFormat="1" applyFont="1" applyFill="1" applyBorder="1" applyAlignment="1" applyProtection="1">
      <alignment horizontal="left" vertical="center" wrapText="1"/>
      <protection locked="0"/>
    </xf>
    <xf numFmtId="49" fontId="33" fillId="0" borderId="1" xfId="100" applyNumberFormat="1" applyFont="1" applyFill="1" applyBorder="1" applyAlignment="1">
      <alignment horizontal="center" vertical="center" wrapText="1"/>
    </xf>
    <xf numFmtId="49" fontId="33" fillId="0" borderId="11" xfId="100" applyNumberFormat="1" applyFont="1" applyFill="1" applyBorder="1" applyAlignment="1">
      <alignment horizontal="center" vertical="center" wrapText="1"/>
    </xf>
    <xf numFmtId="43" fontId="29" fillId="0" borderId="1" xfId="1" applyNumberFormat="1" applyFont="1" applyFill="1" applyBorder="1" applyAlignment="1">
      <alignment horizontal="right" vertical="center"/>
    </xf>
    <xf numFmtId="43" fontId="27" fillId="0" borderId="1" xfId="3" applyNumberFormat="1" applyFont="1" applyFill="1" applyBorder="1" applyAlignment="1">
      <alignment horizontal="right" vertical="center"/>
    </xf>
    <xf numFmtId="43" fontId="34" fillId="0" borderId="1" xfId="1" applyFont="1" applyFill="1" applyBorder="1" applyAlignment="1">
      <alignment horizontal="center" vertical="center"/>
    </xf>
    <xf numFmtId="0" fontId="28" fillId="0" borderId="0" xfId="68" applyFont="1" applyAlignment="1">
      <alignment horizontal="left" vertical="center" wrapText="1"/>
    </xf>
    <xf numFmtId="0" fontId="28" fillId="0" borderId="0" xfId="86" applyFont="1">
      <alignment vertical="center"/>
    </xf>
    <xf numFmtId="0" fontId="20" fillId="5" borderId="0" xfId="75" applyFont="1" applyFill="1">
      <alignment vertical="center"/>
    </xf>
    <xf numFmtId="0" fontId="20" fillId="0" borderId="0" xfId="86" applyFont="1">
      <alignment vertical="center"/>
    </xf>
    <xf numFmtId="0" fontId="18" fillId="0" borderId="0" xfId="86" applyFont="1">
      <alignment vertical="center"/>
    </xf>
    <xf numFmtId="0" fontId="18" fillId="0" borderId="0" xfId="75" applyFont="1" applyFill="1">
      <alignment vertical="center"/>
    </xf>
    <xf numFmtId="0" fontId="18" fillId="5" borderId="0" xfId="75" applyFont="1" applyFill="1">
      <alignment vertical="center"/>
    </xf>
    <xf numFmtId="0" fontId="21" fillId="0" borderId="0" xfId="86" applyFont="1">
      <alignment vertical="center"/>
    </xf>
    <xf numFmtId="182" fontId="35" fillId="0" borderId="0" xfId="1" applyNumberFormat="1" applyFont="1" applyFill="1" applyBorder="1" applyAlignment="1">
      <alignment horizontal="right" vertical="center"/>
    </xf>
    <xf numFmtId="0" fontId="1" fillId="2" borderId="0" xfId="64" applyFont="1" applyFill="1" applyBorder="1" applyAlignment="1">
      <alignment horizontal="left" vertical="center" wrapText="1"/>
    </xf>
    <xf numFmtId="43" fontId="1" fillId="2" borderId="0" xfId="64" applyNumberFormat="1" applyFont="1" applyFill="1" applyBorder="1" applyAlignment="1">
      <alignment horizontal="center" vertical="center" wrapText="1"/>
    </xf>
    <xf numFmtId="49" fontId="24" fillId="4" borderId="10" xfId="61" applyNumberFormat="1" applyFont="1" applyFill="1" applyBorder="1" applyAlignment="1">
      <alignment horizontal="center" vertical="center" wrapText="1"/>
    </xf>
    <xf numFmtId="49" fontId="24" fillId="4" borderId="10" xfId="90" applyNumberFormat="1" applyFont="1" applyFill="1" applyBorder="1" applyAlignment="1">
      <alignment horizontal="center" vertical="center" wrapText="1"/>
    </xf>
    <xf numFmtId="182" fontId="3" fillId="3" borderId="19" xfId="64" applyNumberFormat="1" applyFont="1" applyFill="1" applyBorder="1" applyAlignment="1">
      <alignment horizontal="center" vertical="center" wrapText="1"/>
    </xf>
    <xf numFmtId="43" fontId="24" fillId="4" borderId="1" xfId="1" applyFont="1" applyFill="1" applyBorder="1" applyAlignment="1">
      <alignment horizontal="center" vertical="center" wrapText="1"/>
    </xf>
    <xf numFmtId="49" fontId="24" fillId="4" borderId="20" xfId="61" applyNumberFormat="1" applyFont="1" applyFill="1" applyBorder="1" applyAlignment="1">
      <alignment horizontal="center" vertical="center" wrapText="1"/>
    </xf>
    <xf numFmtId="49" fontId="24" fillId="4" borderId="20" xfId="90" applyNumberFormat="1" applyFont="1" applyFill="1" applyBorder="1" applyAlignment="1">
      <alignment horizontal="center" vertical="center" wrapText="1"/>
    </xf>
    <xf numFmtId="182" fontId="3" fillId="3" borderId="20" xfId="64" applyNumberFormat="1" applyFont="1" applyFill="1" applyBorder="1" applyAlignment="1">
      <alignment horizontal="center" vertical="center" wrapText="1"/>
    </xf>
    <xf numFmtId="49" fontId="24" fillId="4" borderId="11" xfId="61" applyNumberFormat="1" applyFont="1" applyFill="1" applyBorder="1" applyAlignment="1">
      <alignment horizontal="center" vertical="center" wrapText="1"/>
    </xf>
    <xf numFmtId="49" fontId="24" fillId="4" borderId="11" xfId="90" applyNumberFormat="1" applyFont="1" applyFill="1" applyBorder="1" applyAlignment="1">
      <alignment horizontal="center" vertical="center" wrapText="1"/>
    </xf>
    <xf numFmtId="182" fontId="3" fillId="3" borderId="11" xfId="64" applyNumberFormat="1" applyFont="1" applyFill="1" applyBorder="1" applyAlignment="1">
      <alignment horizontal="center" vertical="center" wrapText="1"/>
    </xf>
    <xf numFmtId="49" fontId="33" fillId="0" borderId="1" xfId="61" applyNumberFormat="1" applyFont="1" applyFill="1" applyBorder="1" applyAlignment="1">
      <alignment horizontal="center" vertical="center" wrapText="1"/>
    </xf>
    <xf numFmtId="49" fontId="33" fillId="0" borderId="1" xfId="90" applyNumberFormat="1" applyFont="1" applyFill="1" applyBorder="1" applyAlignment="1">
      <alignment horizontal="left" vertical="center" wrapText="1"/>
    </xf>
    <xf numFmtId="49" fontId="34" fillId="0" borderId="1" xfId="90" applyNumberFormat="1" applyFont="1" applyFill="1" applyBorder="1" applyAlignment="1">
      <alignment horizontal="center" vertical="center" wrapText="1"/>
    </xf>
    <xf numFmtId="43" fontId="34" fillId="0" borderId="1" xfId="1" applyFont="1" applyFill="1" applyBorder="1" applyAlignment="1">
      <alignment horizontal="center" vertical="center" wrapText="1"/>
    </xf>
    <xf numFmtId="49" fontId="26" fillId="0" borderId="1" xfId="61" applyNumberFormat="1" applyFont="1" applyFill="1" applyBorder="1" applyAlignment="1">
      <alignment horizontal="center" vertical="center" wrapText="1"/>
    </xf>
    <xf numFmtId="49" fontId="26" fillId="0" borderId="1" xfId="90" applyNumberFormat="1" applyFont="1" applyFill="1" applyBorder="1" applyAlignment="1">
      <alignment horizontal="left" vertical="center" wrapText="1"/>
    </xf>
    <xf numFmtId="49" fontId="27" fillId="0" borderId="1" xfId="90" applyNumberFormat="1" applyFont="1" applyFill="1" applyBorder="1" applyAlignment="1">
      <alignment horizontal="center" vertical="center" wrapText="1"/>
    </xf>
    <xf numFmtId="43" fontId="27" fillId="0" borderId="1" xfId="1" applyFont="1" applyFill="1" applyBorder="1" applyAlignment="1">
      <alignment horizontal="center" vertical="center" wrapText="1"/>
    </xf>
    <xf numFmtId="49" fontId="27" fillId="0" borderId="1" xfId="61" applyNumberFormat="1" applyFont="1" applyFill="1" applyBorder="1" applyAlignment="1">
      <alignment horizontal="center" vertical="center" wrapText="1"/>
    </xf>
    <xf numFmtId="49" fontId="27" fillId="0" borderId="1" xfId="91" applyNumberFormat="1" applyFont="1" applyFill="1" applyBorder="1" applyAlignment="1" applyProtection="1">
      <alignment horizontal="left" vertical="center" wrapText="1"/>
      <protection locked="0"/>
    </xf>
    <xf numFmtId="49" fontId="27" fillId="0" borderId="1" xfId="68" applyNumberFormat="1" applyFont="1" applyFill="1" applyBorder="1" applyAlignment="1">
      <alignment horizontal="center" vertical="center" wrapText="1"/>
    </xf>
    <xf numFmtId="0" fontId="27" fillId="0" borderId="1" xfId="68" applyFont="1" applyFill="1" applyBorder="1" applyAlignment="1">
      <alignment horizontal="center" vertical="center" wrapText="1"/>
    </xf>
    <xf numFmtId="49" fontId="27" fillId="0" borderId="1" xfId="93" applyNumberFormat="1" applyFont="1" applyFill="1" applyBorder="1" applyAlignment="1" applyProtection="1">
      <alignment horizontal="left" vertical="center" wrapText="1"/>
      <protection locked="0"/>
    </xf>
    <xf numFmtId="49" fontId="27" fillId="0" borderId="1" xfId="94" applyNumberFormat="1" applyFont="1" applyFill="1" applyBorder="1" applyAlignment="1">
      <alignment horizontal="center" vertical="center" wrapText="1"/>
    </xf>
    <xf numFmtId="10" fontId="1" fillId="2" borderId="0" xfId="64" applyNumberFormat="1" applyFont="1" applyFill="1" applyBorder="1" applyAlignment="1">
      <alignment horizontal="center" vertical="center" wrapText="1"/>
    </xf>
    <xf numFmtId="43" fontId="3" fillId="3" borderId="1" xfId="63" applyNumberFormat="1" applyFont="1" applyFill="1" applyBorder="1" applyAlignment="1" applyProtection="1">
      <alignment horizontal="center" vertical="center" wrapText="1"/>
    </xf>
    <xf numFmtId="10" fontId="3" fillId="3" borderId="1" xfId="63" applyNumberFormat="1" applyFont="1" applyFill="1" applyBorder="1" applyAlignment="1" applyProtection="1">
      <alignment horizontal="center" vertical="center" wrapText="1"/>
    </xf>
    <xf numFmtId="10" fontId="3" fillId="3" borderId="1" xfId="78" applyNumberFormat="1" applyFont="1" applyFill="1" applyBorder="1" applyAlignment="1">
      <alignment horizontal="center" vertical="center" wrapText="1"/>
    </xf>
    <xf numFmtId="43" fontId="3" fillId="3" borderId="1" xfId="77" applyNumberFormat="1" applyFont="1" applyFill="1" applyBorder="1" applyAlignment="1" applyProtection="1">
      <alignment horizontal="center" vertical="center" wrapText="1"/>
    </xf>
    <xf numFmtId="43" fontId="35" fillId="0" borderId="1" xfId="1" applyNumberFormat="1" applyFont="1" applyFill="1" applyBorder="1" applyAlignment="1">
      <alignment horizontal="right" vertical="center"/>
    </xf>
    <xf numFmtId="43" fontId="34" fillId="0" borderId="1" xfId="1" applyNumberFormat="1" applyFont="1" applyFill="1" applyBorder="1" applyAlignment="1">
      <alignment horizontal="right" vertical="center"/>
    </xf>
    <xf numFmtId="9" fontId="34" fillId="0" borderId="1" xfId="3" applyFont="1" applyFill="1" applyBorder="1" applyAlignment="1" applyProtection="1">
      <alignment horizontal="right" vertical="center"/>
    </xf>
    <xf numFmtId="43" fontId="33" fillId="0" borderId="1" xfId="1" applyNumberFormat="1" applyFont="1" applyFill="1" applyBorder="1" applyAlignment="1">
      <alignment horizontal="right" vertical="center"/>
    </xf>
    <xf numFmtId="9" fontId="27" fillId="0" borderId="1" xfId="3" applyFont="1" applyFill="1" applyBorder="1" applyAlignment="1" applyProtection="1">
      <alignment horizontal="right" vertical="center"/>
    </xf>
    <xf numFmtId="43" fontId="27" fillId="0" borderId="21" xfId="1" applyNumberFormat="1" applyFont="1" applyFill="1" applyBorder="1" applyAlignment="1">
      <alignment horizontal="right" vertical="center"/>
    </xf>
    <xf numFmtId="43" fontId="36" fillId="4" borderId="1" xfId="1" applyFont="1" applyFill="1" applyBorder="1" applyAlignment="1">
      <alignment horizontal="center" vertical="center" wrapText="1"/>
    </xf>
    <xf numFmtId="0" fontId="18" fillId="0" borderId="0" xfId="75" applyFont="1" applyAlignment="1">
      <alignment horizontal="center" vertical="center"/>
    </xf>
    <xf numFmtId="0" fontId="27" fillId="0" borderId="1" xfId="1" applyNumberFormat="1" applyFont="1" applyFill="1" applyBorder="1" applyAlignment="1">
      <alignment horizontal="center" vertical="center"/>
    </xf>
    <xf numFmtId="0" fontId="27" fillId="0" borderId="1" xfId="68" applyFont="1" applyFill="1" applyBorder="1" applyAlignment="1">
      <alignment horizontal="center" vertical="center"/>
    </xf>
    <xf numFmtId="0" fontId="22" fillId="0" borderId="0" xfId="75" applyFont="1" applyFill="1">
      <alignment vertical="center"/>
    </xf>
    <xf numFmtId="0" fontId="20" fillId="0" borderId="0" xfId="75" applyFont="1" applyFill="1">
      <alignment vertical="center"/>
    </xf>
    <xf numFmtId="179" fontId="27" fillId="0" borderId="1" xfId="92" applyNumberFormat="1" applyFont="1" applyFill="1" applyBorder="1" applyAlignment="1">
      <alignment horizontal="left" vertical="center" wrapText="1"/>
    </xf>
    <xf numFmtId="49" fontId="26" fillId="0" borderId="1" xfId="91" applyNumberFormat="1" applyFont="1" applyFill="1" applyBorder="1" applyAlignment="1" applyProtection="1">
      <alignment horizontal="left" vertical="center" wrapText="1"/>
      <protection locked="0"/>
    </xf>
    <xf numFmtId="49" fontId="26" fillId="0" borderId="1" xfId="68" applyNumberFormat="1" applyFont="1" applyFill="1" applyBorder="1" applyAlignment="1">
      <alignment horizontal="center" vertical="center" wrapText="1"/>
    </xf>
    <xf numFmtId="41" fontId="29" fillId="0" borderId="1" xfId="1" applyNumberFormat="1" applyFont="1" applyFill="1" applyBorder="1" applyAlignment="1" applyProtection="1">
      <alignment horizontal="center" vertical="center"/>
    </xf>
    <xf numFmtId="0" fontId="27" fillId="0" borderId="1" xfId="96" applyFont="1" applyFill="1" applyBorder="1" applyAlignment="1">
      <alignment horizontal="left" vertical="center" wrapText="1"/>
    </xf>
    <xf numFmtId="0" fontId="27" fillId="0" borderId="1" xfId="96" applyFont="1" applyFill="1" applyBorder="1" applyAlignment="1">
      <alignment horizontal="center" vertical="center" wrapText="1"/>
    </xf>
    <xf numFmtId="9" fontId="27" fillId="0" borderId="1" xfId="3" applyFont="1" applyFill="1" applyBorder="1" applyAlignment="1">
      <alignment horizontal="right" vertical="center"/>
    </xf>
    <xf numFmtId="9" fontId="34" fillId="0" borderId="1" xfId="3" applyFont="1" applyFill="1" applyBorder="1" applyAlignment="1">
      <alignment horizontal="right" vertical="center"/>
    </xf>
    <xf numFmtId="182" fontId="28" fillId="0" borderId="1" xfId="103" applyNumberFormat="1" applyFont="1" applyFill="1" applyBorder="1" applyAlignment="1">
      <alignment horizontal="right" vertical="center" wrapText="1"/>
    </xf>
    <xf numFmtId="182" fontId="28" fillId="0" borderId="1" xfId="103" applyNumberFormat="1" applyFont="1" applyFill="1" applyBorder="1" applyAlignment="1">
      <alignment vertical="center" wrapText="1"/>
    </xf>
    <xf numFmtId="182" fontId="28" fillId="0" borderId="1" xfId="95" applyNumberFormat="1" applyFont="1" applyFill="1" applyBorder="1" applyAlignment="1">
      <alignment horizontal="right" vertical="center"/>
    </xf>
    <xf numFmtId="0" fontId="27" fillId="0" borderId="1" xfId="1" applyNumberFormat="1" applyFont="1" applyFill="1" applyBorder="1" applyAlignment="1">
      <alignment horizontal="center" vertical="center" wrapText="1"/>
    </xf>
    <xf numFmtId="0" fontId="37" fillId="0" borderId="1" xfId="86" applyFont="1" applyFill="1" applyBorder="1" applyAlignment="1">
      <alignment horizontal="center" vertical="center"/>
    </xf>
    <xf numFmtId="0" fontId="26" fillId="0" borderId="1" xfId="68" applyFont="1" applyFill="1" applyBorder="1" applyAlignment="1">
      <alignment horizontal="center" vertical="center"/>
    </xf>
    <xf numFmtId="0" fontId="27" fillId="0" borderId="1" xfId="86" applyFont="1" applyFill="1" applyBorder="1" applyAlignment="1">
      <alignment horizontal="center" vertical="center"/>
    </xf>
    <xf numFmtId="49" fontId="28" fillId="0" borderId="1" xfId="91" applyNumberFormat="1" applyFont="1" applyFill="1" applyBorder="1" applyAlignment="1" applyProtection="1">
      <alignment horizontal="left" vertical="center" wrapText="1"/>
      <protection locked="0"/>
    </xf>
    <xf numFmtId="49" fontId="28" fillId="0" borderId="1" xfId="92" applyNumberFormat="1" applyFont="1" applyFill="1" applyBorder="1" applyAlignment="1">
      <alignment horizontal="center" vertical="center" wrapText="1"/>
    </xf>
    <xf numFmtId="49" fontId="34" fillId="0" borderId="1" xfId="92" applyNumberFormat="1" applyFont="1" applyFill="1" applyBorder="1" applyAlignment="1">
      <alignment horizontal="center" vertical="center" wrapText="1"/>
    </xf>
    <xf numFmtId="0" fontId="27" fillId="0" borderId="1" xfId="83" applyFont="1" applyFill="1" applyBorder="1" applyAlignment="1">
      <alignment horizontal="left" vertical="center" wrapText="1"/>
    </xf>
    <xf numFmtId="43" fontId="27" fillId="0" borderId="1" xfId="1" applyFont="1" applyFill="1" applyBorder="1" applyAlignment="1" applyProtection="1">
      <alignment horizontal="center" vertical="center" wrapText="1"/>
    </xf>
    <xf numFmtId="0" fontId="34" fillId="0" borderId="1" xfId="86" applyFont="1" applyFill="1" applyBorder="1" applyAlignment="1">
      <alignment horizontal="center" vertical="center"/>
    </xf>
    <xf numFmtId="49" fontId="27" fillId="0" borderId="1" xfId="86" applyNumberFormat="1" applyFont="1" applyFill="1" applyBorder="1" applyAlignment="1">
      <alignment horizontal="center" vertical="center"/>
    </xf>
    <xf numFmtId="0" fontId="38" fillId="0" borderId="1" xfId="98" applyFont="1" applyFill="1" applyBorder="1" applyAlignment="1">
      <alignment horizontal="center" vertical="center" wrapText="1"/>
    </xf>
    <xf numFmtId="0" fontId="27" fillId="0" borderId="1" xfId="86" applyFont="1" applyFill="1" applyBorder="1" applyAlignment="1">
      <alignment vertical="center"/>
    </xf>
    <xf numFmtId="0" fontId="27" fillId="0" borderId="1" xfId="86" applyFont="1" applyFill="1" applyBorder="1">
      <alignment vertical="center"/>
    </xf>
    <xf numFmtId="0" fontId="27" fillId="0" borderId="1" xfId="86" applyFont="1" applyFill="1" applyBorder="1" applyAlignment="1">
      <alignment vertical="center" wrapText="1"/>
    </xf>
    <xf numFmtId="9" fontId="28" fillId="0" borderId="1" xfId="3" applyNumberFormat="1" applyFont="1" applyFill="1" applyBorder="1" applyAlignment="1">
      <alignment horizontal="right" vertical="center"/>
    </xf>
    <xf numFmtId="187" fontId="28" fillId="0" borderId="1" xfId="64" applyNumberFormat="1" applyFont="1" applyFill="1" applyBorder="1" applyAlignment="1">
      <alignment horizontal="left" vertical="center" wrapText="1"/>
    </xf>
    <xf numFmtId="187" fontId="28" fillId="0" borderId="1" xfId="64" applyNumberFormat="1" applyFont="1" applyFill="1" applyBorder="1" applyAlignment="1">
      <alignment horizontal="center" vertical="center" wrapText="1"/>
    </xf>
    <xf numFmtId="187" fontId="28" fillId="0" borderId="1" xfId="66" applyNumberFormat="1" applyFont="1" applyFill="1" applyBorder="1" applyAlignment="1" applyProtection="1">
      <alignment horizontal="left" vertical="center" wrapText="1"/>
    </xf>
    <xf numFmtId="183" fontId="29" fillId="0" borderId="1" xfId="1" applyNumberFormat="1" applyFont="1" applyFill="1" applyBorder="1" applyAlignment="1">
      <alignment horizontal="center" vertical="center" wrapText="1"/>
    </xf>
    <xf numFmtId="43" fontId="39" fillId="0" borderId="1" xfId="1" applyNumberFormat="1" applyFont="1" applyFill="1" applyBorder="1" applyAlignment="1">
      <alignment horizontal="right" vertical="center"/>
    </xf>
    <xf numFmtId="0" fontId="40" fillId="0" borderId="0" xfId="64" applyFont="1" applyFill="1" applyAlignment="1"/>
    <xf numFmtId="0" fontId="40" fillId="0" borderId="0" xfId="64" applyFont="1" applyFill="1" applyAlignment="1">
      <alignment horizontal="center"/>
    </xf>
    <xf numFmtId="10" fontId="40" fillId="0" borderId="0" xfId="64" applyNumberFormat="1" applyFont="1" applyFill="1" applyAlignment="1">
      <alignment horizontal="center"/>
    </xf>
    <xf numFmtId="183" fontId="40" fillId="0" borderId="0" xfId="64" applyNumberFormat="1" applyFont="1" applyFill="1" applyAlignment="1"/>
    <xf numFmtId="0" fontId="41" fillId="0" borderId="0" xfId="64" applyFont="1" applyFill="1" applyAlignment="1">
      <alignment horizontal="center" vertical="center" wrapText="1"/>
    </xf>
    <xf numFmtId="0" fontId="42" fillId="0" borderId="0" xfId="64" applyFont="1" applyFill="1" applyAlignment="1">
      <alignment horizontal="left" wrapText="1"/>
    </xf>
    <xf numFmtId="0" fontId="42" fillId="0" borderId="0" xfId="64" applyFont="1" applyFill="1" applyAlignment="1">
      <alignment horizontal="center" vertical="center" wrapText="1"/>
    </xf>
    <xf numFmtId="0" fontId="43" fillId="0" borderId="0" xfId="64" applyFont="1" applyFill="1" applyAlignment="1">
      <alignment horizontal="center" vertical="center" wrapText="1"/>
    </xf>
    <xf numFmtId="0" fontId="44" fillId="4" borderId="1" xfId="64" applyFont="1" applyFill="1" applyBorder="1" applyAlignment="1">
      <alignment horizontal="center" vertical="center" wrapText="1"/>
    </xf>
    <xf numFmtId="0" fontId="42" fillId="0" borderId="1" xfId="64" applyFont="1" applyFill="1" applyBorder="1" applyAlignment="1">
      <alignment horizontal="center" vertical="center" wrapText="1"/>
    </xf>
    <xf numFmtId="0" fontId="42" fillId="0" borderId="1" xfId="64" applyFont="1" applyFill="1" applyBorder="1" applyAlignment="1">
      <alignment horizontal="left" vertical="center" wrapText="1"/>
    </xf>
    <xf numFmtId="182" fontId="42" fillId="0" borderId="1" xfId="64" applyNumberFormat="1" applyFont="1" applyFill="1" applyBorder="1" applyAlignment="1">
      <alignment horizontal="center" vertical="center" wrapText="1"/>
    </xf>
    <xf numFmtId="0" fontId="43" fillId="0" borderId="1" xfId="64" applyFont="1" applyFill="1" applyBorder="1" applyAlignment="1">
      <alignment horizontal="center" vertical="center" wrapText="1"/>
    </xf>
    <xf numFmtId="10" fontId="3" fillId="3" borderId="14" xfId="63" applyNumberFormat="1" applyFont="1" applyFill="1" applyBorder="1" applyAlignment="1" applyProtection="1">
      <alignment horizontal="center" vertical="center" wrapText="1"/>
    </xf>
    <xf numFmtId="10" fontId="42" fillId="0" borderId="1" xfId="64" applyNumberFormat="1" applyFont="1" applyFill="1" applyBorder="1" applyAlignment="1">
      <alignment horizontal="center" vertical="center" wrapText="1"/>
    </xf>
    <xf numFmtId="183" fontId="42" fillId="0" borderId="1" xfId="64" applyNumberFormat="1" applyFont="1" applyFill="1" applyBorder="1" applyAlignment="1">
      <alignment horizontal="center" vertical="center" wrapText="1"/>
    </xf>
    <xf numFmtId="0" fontId="42" fillId="0" borderId="12" xfId="64" applyFont="1" applyFill="1" applyBorder="1" applyAlignment="1">
      <alignment horizontal="center" vertical="center" wrapText="1"/>
    </xf>
    <xf numFmtId="183" fontId="43" fillId="0" borderId="1" xfId="64" applyNumberFormat="1" applyFont="1" applyFill="1" applyBorder="1" applyAlignment="1">
      <alignment horizontal="center" vertical="center" wrapText="1"/>
    </xf>
    <xf numFmtId="0" fontId="14" fillId="0" borderId="0" xfId="64" applyFont="1" applyFill="1" applyBorder="1" applyAlignment="1"/>
    <xf numFmtId="0" fontId="15" fillId="0" borderId="0" xfId="64" applyFont="1" applyFill="1" applyBorder="1" applyAlignment="1"/>
    <xf numFmtId="0" fontId="14" fillId="0" borderId="0" xfId="64" applyFont="1" applyFill="1" applyAlignment="1"/>
    <xf numFmtId="0" fontId="1" fillId="0" borderId="0" xfId="64" applyFont="1" applyFill="1" applyBorder="1" applyAlignment="1"/>
    <xf numFmtId="182" fontId="1" fillId="0" borderId="0" xfId="64" applyNumberFormat="1" applyFont="1" applyFill="1" applyBorder="1" applyAlignment="1">
      <alignment horizontal="center"/>
    </xf>
    <xf numFmtId="43" fontId="1" fillId="0" borderId="0" xfId="64" applyNumberFormat="1" applyFont="1" applyFill="1" applyBorder="1" applyAlignment="1">
      <alignment horizontal="right"/>
    </xf>
    <xf numFmtId="43" fontId="1" fillId="0" borderId="0" xfId="64" applyNumberFormat="1" applyFont="1" applyFill="1" applyBorder="1" applyAlignment="1">
      <alignment horizontal="center" vertical="center"/>
    </xf>
    <xf numFmtId="10" fontId="1" fillId="0" borderId="0" xfId="64" applyNumberFormat="1" applyFont="1" applyFill="1" applyBorder="1" applyAlignment="1">
      <alignment horizontal="center" vertical="center"/>
    </xf>
    <xf numFmtId="43" fontId="1" fillId="0" borderId="0" xfId="64" applyNumberFormat="1" applyFont="1" applyFill="1" applyBorder="1" applyAlignment="1"/>
    <xf numFmtId="0" fontId="1" fillId="0" borderId="0" xfId="64" applyFont="1" applyFill="1" applyBorder="1" applyAlignment="1">
      <alignment wrapText="1"/>
    </xf>
    <xf numFmtId="0" fontId="3" fillId="0" borderId="0" xfId="64" applyFont="1" applyFill="1" applyBorder="1" applyAlignment="1">
      <alignment horizontal="center" vertical="center" wrapText="1"/>
    </xf>
    <xf numFmtId="43" fontId="3" fillId="0" borderId="0" xfId="64" applyNumberFormat="1" applyFont="1" applyFill="1" applyBorder="1" applyAlignment="1">
      <alignment horizontal="center" vertical="center" wrapText="1"/>
    </xf>
    <xf numFmtId="0" fontId="3" fillId="0" borderId="1" xfId="64" applyFont="1" applyFill="1" applyBorder="1" applyAlignment="1">
      <alignment horizontal="left" vertical="center"/>
    </xf>
    <xf numFmtId="43" fontId="1" fillId="0" borderId="12" xfId="64" applyNumberFormat="1" applyFont="1" applyFill="1" applyBorder="1" applyAlignment="1">
      <alignment horizontal="right" vertical="center" wrapText="1"/>
    </xf>
    <xf numFmtId="43" fontId="1" fillId="0" borderId="1" xfId="64" applyNumberFormat="1" applyFont="1" applyFill="1" applyBorder="1" applyAlignment="1">
      <alignment horizontal="center" vertical="center"/>
    </xf>
    <xf numFmtId="43" fontId="1" fillId="0" borderId="1" xfId="64" applyNumberFormat="1" applyFont="1" applyFill="1" applyBorder="1" applyAlignment="1">
      <alignment horizontal="right" vertical="center" wrapText="1"/>
    </xf>
    <xf numFmtId="10" fontId="3" fillId="0" borderId="0" xfId="64" applyNumberFormat="1" applyFont="1" applyFill="1" applyBorder="1" applyAlignment="1">
      <alignment horizontal="center" vertical="center" wrapText="1"/>
    </xf>
    <xf numFmtId="183" fontId="3" fillId="3" borderId="22" xfId="69" applyNumberFormat="1" applyFont="1" applyFill="1" applyBorder="1" applyAlignment="1">
      <alignment horizontal="center" vertical="center" wrapText="1"/>
    </xf>
    <xf numFmtId="183" fontId="3" fillId="3" borderId="18" xfId="69" applyNumberFormat="1" applyFont="1" applyFill="1" applyBorder="1" applyAlignment="1">
      <alignment horizontal="center" vertical="center" wrapText="1"/>
    </xf>
    <xf numFmtId="10" fontId="1" fillId="0" borderId="1" xfId="64" applyNumberFormat="1" applyFont="1" applyFill="1" applyBorder="1" applyAlignment="1">
      <alignment horizontal="center" vertical="center"/>
    </xf>
    <xf numFmtId="43" fontId="1" fillId="0" borderId="18" xfId="64" applyNumberFormat="1" applyFont="1" applyFill="1" applyBorder="1" applyAlignment="1"/>
    <xf numFmtId="43" fontId="1" fillId="0" borderId="18" xfId="64" applyNumberFormat="1" applyFont="1" applyFill="1" applyBorder="1" applyAlignment="1">
      <alignment vertical="center" wrapText="1"/>
    </xf>
    <xf numFmtId="43" fontId="1" fillId="0" borderId="18" xfId="64" applyNumberFormat="1" applyFont="1" applyFill="1" applyBorder="1" applyAlignment="1">
      <alignment vertical="center"/>
    </xf>
    <xf numFmtId="43" fontId="3" fillId="0" borderId="18" xfId="64" applyNumberFormat="1" applyFont="1" applyFill="1" applyBorder="1" applyAlignment="1">
      <alignment vertical="center" wrapText="1"/>
    </xf>
    <xf numFmtId="0" fontId="3" fillId="0" borderId="23" xfId="64" applyFont="1" applyFill="1" applyBorder="1" applyAlignment="1">
      <alignment horizontal="left" vertical="center"/>
    </xf>
    <xf numFmtId="0" fontId="1" fillId="0" borderId="23" xfId="64" applyFont="1" applyFill="1" applyBorder="1" applyAlignment="1">
      <alignment horizontal="left" vertical="center" wrapText="1"/>
    </xf>
    <xf numFmtId="182" fontId="1" fillId="0" borderId="23" xfId="64" applyNumberFormat="1" applyFont="1" applyFill="1" applyBorder="1" applyAlignment="1">
      <alignment horizontal="center" vertical="center" wrapText="1"/>
    </xf>
    <xf numFmtId="0" fontId="1" fillId="0" borderId="0" xfId="0" applyFont="1" applyFill="1" applyBorder="1" applyAlignment="1">
      <alignment vertical="center"/>
    </xf>
    <xf numFmtId="43" fontId="1" fillId="0" borderId="12" xfId="1" applyNumberFormat="1" applyFont="1" applyFill="1" applyBorder="1" applyAlignment="1">
      <alignment horizontal="right" vertical="center" wrapText="1"/>
    </xf>
    <xf numFmtId="43" fontId="3" fillId="0" borderId="1" xfId="64" applyNumberFormat="1" applyFont="1" applyFill="1" applyBorder="1" applyAlignment="1">
      <alignment horizontal="center" vertical="center"/>
    </xf>
    <xf numFmtId="43" fontId="3" fillId="0" borderId="18" xfId="64" applyNumberFormat="1" applyFont="1" applyFill="1" applyBorder="1" applyAlignment="1"/>
    <xf numFmtId="0" fontId="1" fillId="0" borderId="18" xfId="64" applyFont="1" applyFill="1" applyBorder="1" applyAlignment="1">
      <alignment wrapText="1"/>
    </xf>
    <xf numFmtId="43" fontId="1" fillId="2" borderId="0" xfId="64" applyNumberFormat="1" applyFont="1" applyFill="1" applyAlignment="1"/>
    <xf numFmtId="182" fontId="14" fillId="0" borderId="0" xfId="64" applyNumberFormat="1" applyFont="1" applyFill="1" applyBorder="1" applyAlignment="1">
      <alignment horizontal="center"/>
    </xf>
    <xf numFmtId="43" fontId="14" fillId="0" borderId="0" xfId="64" applyNumberFormat="1" applyFont="1" applyFill="1" applyBorder="1" applyAlignment="1">
      <alignment horizontal="right"/>
    </xf>
    <xf numFmtId="43" fontId="14" fillId="0" borderId="0" xfId="64" applyNumberFormat="1" applyFont="1" applyFill="1" applyBorder="1" applyAlignment="1">
      <alignment horizontal="center" vertical="center"/>
    </xf>
    <xf numFmtId="10" fontId="14" fillId="0" borderId="0" xfId="64" applyNumberFormat="1" applyFont="1" applyFill="1" applyBorder="1" applyAlignment="1">
      <alignment horizontal="center" vertical="center"/>
    </xf>
    <xf numFmtId="43" fontId="14" fillId="0" borderId="0" xfId="64" applyNumberFormat="1" applyFont="1" applyFill="1" applyBorder="1" applyAlignment="1"/>
    <xf numFmtId="0" fontId="14" fillId="0" borderId="0" xfId="64" applyFont="1" applyFill="1" applyBorder="1" applyAlignment="1">
      <alignment wrapText="1"/>
    </xf>
    <xf numFmtId="0" fontId="3" fillId="0" borderId="0" xfId="0" applyFont="1" applyFill="1" applyBorder="1" applyAlignment="1">
      <alignment vertical="center"/>
    </xf>
    <xf numFmtId="43" fontId="3" fillId="0" borderId="12" xfId="1" applyNumberFormat="1" applyFont="1" applyFill="1" applyBorder="1" applyAlignment="1">
      <alignment horizontal="right" vertical="center" wrapText="1"/>
    </xf>
    <xf numFmtId="10" fontId="3" fillId="0" borderId="1" xfId="64" applyNumberFormat="1" applyFont="1" applyFill="1" applyBorder="1" applyAlignment="1">
      <alignment horizontal="center" vertical="center"/>
    </xf>
    <xf numFmtId="0" fontId="3" fillId="0" borderId="18" xfId="64" applyFont="1" applyFill="1" applyBorder="1" applyAlignment="1">
      <alignment wrapText="1"/>
    </xf>
    <xf numFmtId="0" fontId="15" fillId="0" borderId="0" xfId="64" applyFont="1" applyFill="1" applyBorder="1" applyAlignment="1">
      <alignment horizontal="center" vertical="center" wrapText="1"/>
    </xf>
    <xf numFmtId="43" fontId="15" fillId="0" borderId="0" xfId="64" applyNumberFormat="1" applyFont="1" applyFill="1" applyBorder="1" applyAlignment="1">
      <alignment horizontal="center" vertical="center" wrapText="1"/>
    </xf>
    <xf numFmtId="10" fontId="15" fillId="0" borderId="0" xfId="64" applyNumberFormat="1" applyFont="1" applyFill="1" applyBorder="1" applyAlignment="1">
      <alignment horizontal="center" vertical="center" wrapText="1"/>
    </xf>
    <xf numFmtId="0" fontId="3" fillId="0" borderId="23" xfId="64" applyFont="1" applyFill="1" applyBorder="1" applyAlignment="1">
      <alignment horizontal="left" vertical="center" wrapText="1"/>
    </xf>
    <xf numFmtId="43" fontId="1" fillId="0" borderId="0" xfId="64" applyNumberFormat="1" applyFont="1" applyFill="1" applyAlignment="1"/>
    <xf numFmtId="0" fontId="14" fillId="6" borderId="0" xfId="64" applyFont="1" applyFill="1" applyBorder="1" applyAlignment="1"/>
    <xf numFmtId="0" fontId="14" fillId="0" borderId="0" xfId="0" applyFont="1" applyFill="1" applyBorder="1" applyAlignment="1">
      <alignment vertical="center"/>
    </xf>
    <xf numFmtId="0" fontId="14" fillId="0" borderId="0" xfId="64" applyFont="1" applyFill="1" applyBorder="1" applyAlignment="1">
      <alignment horizontal="center"/>
    </xf>
    <xf numFmtId="10" fontId="14" fillId="0" borderId="0" xfId="3" applyNumberFormat="1" applyFont="1" applyFill="1" applyBorder="1" applyAlignment="1" applyProtection="1">
      <alignment horizontal="center" vertical="center"/>
    </xf>
    <xf numFmtId="0" fontId="15" fillId="0" borderId="0" xfId="64" applyFont="1" applyFill="1" applyBorder="1" applyAlignment="1">
      <alignment horizontal="center" vertical="center"/>
    </xf>
    <xf numFmtId="43" fontId="15" fillId="0" borderId="0" xfId="64" applyNumberFormat="1" applyFont="1" applyFill="1" applyBorder="1" applyAlignment="1">
      <alignment horizontal="center" vertical="center"/>
    </xf>
    <xf numFmtId="0" fontId="1" fillId="0" borderId="0" xfId="64" applyFont="1" applyFill="1" applyBorder="1" applyAlignment="1">
      <alignment horizontal="left" vertical="center" wrapText="1"/>
    </xf>
    <xf numFmtId="43" fontId="1" fillId="0" borderId="0" xfId="64" applyNumberFormat="1" applyFont="1" applyFill="1" applyBorder="1" applyAlignment="1">
      <alignment horizontal="left" vertical="center" wrapText="1"/>
    </xf>
    <xf numFmtId="43" fontId="1" fillId="0" borderId="0" xfId="64" applyNumberFormat="1" applyFont="1" applyFill="1" applyBorder="1" applyAlignment="1">
      <alignment horizontal="center" vertical="center" wrapText="1"/>
    </xf>
    <xf numFmtId="0" fontId="3" fillId="4" borderId="1" xfId="64" applyFont="1" applyFill="1" applyBorder="1" applyAlignment="1">
      <alignment horizontal="center" vertical="center" wrapText="1"/>
    </xf>
    <xf numFmtId="182" fontId="3" fillId="4" borderId="1" xfId="64" applyNumberFormat="1" applyFont="1" applyFill="1" applyBorder="1" applyAlignment="1">
      <alignment horizontal="center" vertical="center" wrapText="1"/>
    </xf>
    <xf numFmtId="43" fontId="3" fillId="4" borderId="12" xfId="77" applyNumberFormat="1" applyFont="1" applyFill="1" applyBorder="1" applyAlignment="1">
      <alignment horizontal="center" vertical="center" wrapText="1"/>
    </xf>
    <xf numFmtId="43" fontId="3" fillId="4" borderId="1" xfId="63" applyNumberFormat="1" applyFont="1" applyFill="1" applyBorder="1" applyAlignment="1" applyProtection="1">
      <alignment horizontal="center" vertical="center" wrapText="1"/>
    </xf>
    <xf numFmtId="43" fontId="3" fillId="4" borderId="1" xfId="63" applyNumberFormat="1" applyFont="1" applyFill="1" applyBorder="1" applyAlignment="1">
      <alignment horizontal="center" vertical="center" wrapText="1"/>
    </xf>
    <xf numFmtId="10" fontId="15" fillId="0" borderId="0" xfId="3" applyNumberFormat="1" applyFont="1" applyFill="1" applyBorder="1" applyAlignment="1" applyProtection="1">
      <alignment horizontal="center" vertical="center"/>
    </xf>
    <xf numFmtId="10" fontId="1" fillId="0" borderId="0" xfId="3" applyNumberFormat="1" applyFont="1" applyFill="1" applyBorder="1" applyAlignment="1" applyProtection="1">
      <alignment horizontal="center" vertical="center" wrapText="1"/>
    </xf>
    <xf numFmtId="10" fontId="3" fillId="4" borderId="1" xfId="3" applyNumberFormat="1" applyFont="1" applyFill="1" applyBorder="1" applyAlignment="1" applyProtection="1">
      <alignment horizontal="center" vertical="center" wrapText="1"/>
    </xf>
    <xf numFmtId="43" fontId="3" fillId="4" borderId="12" xfId="69" applyNumberFormat="1" applyFont="1" applyFill="1" applyBorder="1" applyAlignment="1">
      <alignment horizontal="center" vertical="center" wrapText="1"/>
    </xf>
    <xf numFmtId="43" fontId="3" fillId="4" borderId="1" xfId="69" applyNumberFormat="1" applyFont="1" applyFill="1" applyBorder="1" applyAlignment="1">
      <alignment horizontal="center" vertical="center" wrapText="1"/>
    </xf>
    <xf numFmtId="10" fontId="3" fillId="4" borderId="1" xfId="3" applyNumberFormat="1" applyFont="1" applyFill="1" applyBorder="1" applyAlignment="1">
      <alignment horizontal="center" vertical="center" wrapText="1"/>
    </xf>
    <xf numFmtId="10" fontId="1" fillId="0" borderId="1" xfId="3" applyNumberFormat="1" applyFont="1" applyFill="1" applyBorder="1" applyAlignment="1" applyProtection="1">
      <alignment vertical="center"/>
    </xf>
    <xf numFmtId="43" fontId="1" fillId="0" borderId="12" xfId="64" applyNumberFormat="1" applyFont="1" applyFill="1" applyBorder="1" applyAlignment="1"/>
    <xf numFmtId="43" fontId="1" fillId="0" borderId="1" xfId="64" applyNumberFormat="1" applyFont="1" applyFill="1" applyBorder="1" applyAlignment="1"/>
    <xf numFmtId="10" fontId="1" fillId="0" borderId="1" xfId="3" applyNumberFormat="1" applyFont="1" applyFill="1" applyBorder="1" applyAlignment="1" applyProtection="1">
      <alignment horizontal="center" vertical="center"/>
    </xf>
    <xf numFmtId="43" fontId="1" fillId="0" borderId="12" xfId="64" applyNumberFormat="1" applyFont="1" applyFill="1" applyBorder="1" applyAlignment="1">
      <alignment vertical="center"/>
    </xf>
    <xf numFmtId="43" fontId="1" fillId="0" borderId="1" xfId="64" applyNumberFormat="1" applyFont="1" applyFill="1" applyBorder="1" applyAlignment="1">
      <alignment vertical="center"/>
    </xf>
    <xf numFmtId="43" fontId="1" fillId="0" borderId="1" xfId="64" applyNumberFormat="1" applyFont="1" applyFill="1" applyBorder="1" applyAlignment="1">
      <alignment vertical="center" wrapText="1"/>
    </xf>
    <xf numFmtId="43" fontId="3" fillId="0" borderId="24" xfId="64" applyNumberFormat="1" applyFont="1" applyFill="1" applyBorder="1" applyAlignment="1"/>
    <xf numFmtId="0" fontId="1" fillId="0" borderId="0" xfId="0" applyFont="1" applyFill="1">
      <alignment vertical="center"/>
    </xf>
    <xf numFmtId="43" fontId="1" fillId="0" borderId="1" xfId="64" applyNumberFormat="1" applyFont="1" applyFill="1" applyBorder="1" applyAlignment="1">
      <alignment horizontal="center" vertical="center" wrapText="1"/>
    </xf>
    <xf numFmtId="0" fontId="1" fillId="0" borderId="25" xfId="64" applyFont="1" applyFill="1" applyBorder="1" applyAlignment="1">
      <alignment horizontal="left" vertical="center" wrapText="1"/>
    </xf>
    <xf numFmtId="0" fontId="1" fillId="0" borderId="25" xfId="64" applyFont="1" applyFill="1" applyBorder="1" applyAlignment="1">
      <alignment horizontal="center" vertical="center" wrapText="1"/>
    </xf>
    <xf numFmtId="43" fontId="1" fillId="0" borderId="25" xfId="64" applyNumberFormat="1" applyFont="1" applyFill="1" applyBorder="1" applyAlignment="1">
      <alignment horizontal="center" vertical="center"/>
    </xf>
    <xf numFmtId="0" fontId="3" fillId="0" borderId="26" xfId="64" applyFont="1" applyFill="1" applyBorder="1" applyAlignment="1">
      <alignment horizontal="center" vertical="center"/>
    </xf>
    <xf numFmtId="0" fontId="3" fillId="0" borderId="26" xfId="64" applyFont="1" applyFill="1" applyBorder="1" applyAlignment="1">
      <alignment horizontal="center"/>
    </xf>
    <xf numFmtId="182" fontId="3" fillId="0" borderId="26" xfId="64" applyNumberFormat="1" applyFont="1" applyFill="1" applyBorder="1" applyAlignment="1">
      <alignment horizontal="center"/>
    </xf>
    <xf numFmtId="43" fontId="3" fillId="0" borderId="26" xfId="64" applyNumberFormat="1" applyFont="1" applyFill="1" applyBorder="1" applyAlignment="1">
      <alignment horizontal="center"/>
    </xf>
    <xf numFmtId="43" fontId="3" fillId="0" borderId="26" xfId="64" applyNumberFormat="1" applyFont="1" applyFill="1" applyBorder="1" applyAlignment="1">
      <alignment horizontal="center" vertical="center"/>
    </xf>
    <xf numFmtId="10" fontId="1" fillId="0" borderId="12" xfId="64" applyNumberFormat="1" applyFont="1" applyFill="1" applyBorder="1" applyAlignment="1">
      <alignment horizontal="center" vertical="center"/>
    </xf>
    <xf numFmtId="10" fontId="3" fillId="0" borderId="12" xfId="64" applyNumberFormat="1" applyFont="1" applyFill="1" applyBorder="1" applyAlignment="1">
      <alignment horizontal="center" vertical="center"/>
    </xf>
    <xf numFmtId="43" fontId="1" fillId="0" borderId="27" xfId="64" applyNumberFormat="1" applyFont="1" applyFill="1" applyBorder="1" applyAlignment="1">
      <alignment vertical="center" wrapText="1"/>
    </xf>
    <xf numFmtId="10" fontId="3" fillId="0" borderId="24" xfId="64" applyNumberFormat="1" applyFont="1" applyFill="1" applyBorder="1" applyAlignment="1">
      <alignment horizontal="center" vertical="center"/>
    </xf>
    <xf numFmtId="43" fontId="3" fillId="0" borderId="26" xfId="64" applyNumberFormat="1" applyFont="1" applyFill="1" applyBorder="1" applyAlignment="1">
      <alignment vertical="center"/>
    </xf>
    <xf numFmtId="179" fontId="3" fillId="0" borderId="28" xfId="64" applyNumberFormat="1" applyFont="1" applyFill="1" applyBorder="1" applyAlignment="1">
      <alignment vertical="center" wrapText="1"/>
    </xf>
    <xf numFmtId="0" fontId="14" fillId="0" borderId="0" xfId="0" applyFont="1" applyFill="1" applyAlignment="1">
      <alignment horizontal="center" vertical="center"/>
    </xf>
    <xf numFmtId="0" fontId="14" fillId="0" borderId="0" xfId="0" applyFont="1" applyFill="1" applyAlignment="1">
      <alignment horizontal="left" vertical="center"/>
    </xf>
    <xf numFmtId="182" fontId="14" fillId="0" borderId="0" xfId="0" applyNumberFormat="1" applyFont="1" applyFill="1" applyAlignment="1">
      <alignment horizontal="center" vertical="center"/>
    </xf>
    <xf numFmtId="0" fontId="45" fillId="0" borderId="0" xfId="0" applyFont="1" applyFill="1" applyAlignment="1">
      <alignment horizontal="center" vertical="center"/>
    </xf>
    <xf numFmtId="182" fontId="45" fillId="0" borderId="0" xfId="0" applyNumberFormat="1" applyFont="1" applyFill="1" applyAlignment="1">
      <alignment horizontal="center" vertical="center"/>
    </xf>
    <xf numFmtId="0" fontId="46" fillId="0" borderId="0" xfId="0" applyFont="1" applyFill="1" applyAlignment="1">
      <alignment horizontal="left" vertical="center"/>
    </xf>
    <xf numFmtId="182" fontId="46" fillId="0" borderId="0" xfId="0" applyNumberFormat="1" applyFont="1" applyFill="1" applyAlignment="1">
      <alignment horizontal="left" vertical="center"/>
    </xf>
    <xf numFmtId="0" fontId="15" fillId="0" borderId="1" xfId="0" applyFont="1" applyFill="1" applyBorder="1" applyAlignment="1">
      <alignment horizontal="center" vertical="center" wrapText="1"/>
    </xf>
    <xf numFmtId="0" fontId="15" fillId="0" borderId="12" xfId="0" applyFont="1" applyFill="1" applyBorder="1" applyAlignment="1">
      <alignment horizontal="center" vertical="center"/>
    </xf>
    <xf numFmtId="182" fontId="15"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9" fillId="0" borderId="10" xfId="0" applyFont="1" applyFill="1" applyBorder="1" applyAlignment="1">
      <alignment horizontal="center" vertical="center" wrapText="1"/>
    </xf>
    <xf numFmtId="0" fontId="9" fillId="0" borderId="12" xfId="0" applyFont="1" applyFill="1" applyBorder="1" applyAlignment="1">
      <alignment horizontal="left"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47" fillId="0" borderId="1" xfId="0" applyFont="1" applyFill="1" applyBorder="1" applyAlignment="1">
      <alignment vertical="center" wrapText="1"/>
    </xf>
    <xf numFmtId="181" fontId="14" fillId="0" borderId="1" xfId="0" applyNumberFormat="1" applyFont="1" applyFill="1" applyBorder="1" applyAlignment="1">
      <alignment horizontal="center" vertical="center" wrapText="1"/>
    </xf>
    <xf numFmtId="181" fontId="10" fillId="0" borderId="1" xfId="0" applyNumberFormat="1" applyFont="1" applyFill="1" applyBorder="1" applyAlignment="1">
      <alignment horizontal="left" vertical="center" wrapText="1"/>
    </xf>
    <xf numFmtId="0" fontId="14" fillId="0" borderId="1" xfId="0" applyFont="1" applyFill="1" applyBorder="1" applyAlignment="1">
      <alignment horizontal="center" vertical="center"/>
    </xf>
    <xf numFmtId="182" fontId="14" fillId="0" borderId="1" xfId="0" applyNumberFormat="1" applyFont="1" applyFill="1" applyBorder="1" applyAlignment="1">
      <alignment horizontal="center" vertical="center"/>
    </xf>
    <xf numFmtId="0" fontId="48" fillId="0" borderId="1" xfId="0" applyFont="1" applyFill="1" applyBorder="1" applyAlignment="1">
      <alignment horizontal="left" vertical="center" wrapText="1"/>
    </xf>
    <xf numFmtId="181" fontId="14" fillId="0" borderId="1" xfId="0" applyNumberFormat="1" applyFont="1" applyFill="1" applyBorder="1" applyAlignment="1">
      <alignment horizontal="left" vertical="center" wrapText="1"/>
    </xf>
    <xf numFmtId="181" fontId="14" fillId="0" borderId="1" xfId="0" applyNumberFormat="1" applyFont="1" applyFill="1" applyBorder="1" applyAlignment="1">
      <alignment horizontal="left" vertical="center"/>
    </xf>
    <xf numFmtId="181" fontId="9" fillId="0" borderId="1" xfId="0" applyNumberFormat="1" applyFont="1" applyFill="1" applyBorder="1" applyAlignment="1">
      <alignment horizontal="center" vertical="center" wrapText="1"/>
    </xf>
    <xf numFmtId="0" fontId="9" fillId="0" borderId="12" xfId="0" applyFont="1" applyFill="1" applyBorder="1" applyAlignment="1">
      <alignment horizontal="left" vertical="center" wrapText="1"/>
    </xf>
    <xf numFmtId="0" fontId="15" fillId="0" borderId="1" xfId="0" applyFont="1" applyFill="1" applyBorder="1" applyAlignment="1">
      <alignment horizontal="center" vertical="center"/>
    </xf>
    <xf numFmtId="0" fontId="49" fillId="0" borderId="11" xfId="0" applyFont="1" applyFill="1" applyBorder="1" applyAlignment="1">
      <alignment horizontal="left" vertical="center" wrapText="1"/>
    </xf>
    <xf numFmtId="181" fontId="14" fillId="0" borderId="1" xfId="0" applyNumberFormat="1" applyFont="1" applyFill="1" applyBorder="1" applyAlignment="1">
      <alignment horizontal="center" vertical="center"/>
    </xf>
    <xf numFmtId="0" fontId="10" fillId="0" borderId="1" xfId="0" applyFont="1" applyFill="1" applyBorder="1" applyAlignment="1">
      <alignment horizontal="left" vertical="center" wrapText="1"/>
    </xf>
    <xf numFmtId="0" fontId="10" fillId="0" borderId="1" xfId="0" applyFont="1" applyFill="1" applyBorder="1" applyAlignment="1">
      <alignment horizontal="left" vertical="center"/>
    </xf>
    <xf numFmtId="0" fontId="14" fillId="0" borderId="1" xfId="0" applyFont="1" applyFill="1" applyBorder="1" applyAlignment="1">
      <alignment horizontal="left" vertical="center"/>
    </xf>
    <xf numFmtId="181" fontId="15" fillId="0" borderId="1" xfId="0" applyNumberFormat="1" applyFont="1" applyFill="1" applyBorder="1" applyAlignment="1">
      <alignment vertical="center"/>
    </xf>
    <xf numFmtId="0" fontId="14" fillId="0" borderId="12" xfId="0" applyFont="1" applyFill="1" applyBorder="1" applyAlignment="1">
      <alignment horizontal="left" vertical="center" wrapText="1"/>
    </xf>
    <xf numFmtId="181" fontId="14" fillId="0" borderId="1" xfId="0" applyNumberFormat="1" applyFont="1" applyFill="1" applyBorder="1" applyAlignment="1">
      <alignment vertical="center"/>
    </xf>
    <xf numFmtId="181" fontId="10" fillId="0" borderId="5" xfId="0" applyNumberFormat="1" applyFont="1" applyBorder="1" applyAlignment="1">
      <alignment horizontal="left" vertical="center"/>
    </xf>
    <xf numFmtId="181" fontId="10" fillId="0" borderId="5" xfId="0" applyNumberFormat="1" applyFont="1" applyBorder="1" applyAlignment="1">
      <alignment horizontal="center" vertical="center" wrapText="1"/>
    </xf>
    <xf numFmtId="182" fontId="10" fillId="0" borderId="5" xfId="0" applyNumberFormat="1" applyFont="1" applyFill="1" applyBorder="1" applyAlignment="1">
      <alignment horizontal="center" vertical="center"/>
    </xf>
    <xf numFmtId="182" fontId="10" fillId="0" borderId="5" xfId="0" applyNumberFormat="1" applyFont="1" applyBorder="1" applyAlignment="1">
      <alignment horizontal="center" vertical="center"/>
    </xf>
    <xf numFmtId="2" fontId="14" fillId="0" borderId="1" xfId="0" applyNumberFormat="1" applyFont="1" applyFill="1" applyBorder="1" applyAlignment="1">
      <alignment horizontal="center" vertical="center"/>
    </xf>
    <xf numFmtId="0" fontId="10" fillId="0" borderId="5" xfId="0" applyFont="1" applyBorder="1" applyAlignment="1">
      <alignment horizontal="left" vertical="center"/>
    </xf>
    <xf numFmtId="181" fontId="14" fillId="0" borderId="12" xfId="0" applyNumberFormat="1" applyFont="1" applyFill="1" applyBorder="1" applyAlignment="1">
      <alignment horizontal="left" vertical="center" wrapText="1"/>
    </xf>
    <xf numFmtId="182" fontId="14" fillId="0" borderId="1" xfId="0" applyNumberFormat="1" applyFont="1" applyFill="1" applyBorder="1" applyAlignment="1">
      <alignment horizontal="center" vertical="center" wrapText="1"/>
    </xf>
    <xf numFmtId="181" fontId="15"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xf>
    <xf numFmtId="181" fontId="10" fillId="0" borderId="1" xfId="0" applyNumberFormat="1" applyFont="1" applyFill="1" applyBorder="1" applyAlignment="1">
      <alignment horizontal="center" vertical="center" wrapText="1"/>
    </xf>
    <xf numFmtId="0" fontId="10" fillId="0" borderId="12" xfId="0" applyFont="1" applyFill="1" applyBorder="1" applyAlignment="1">
      <alignment horizontal="left" vertical="center" wrapText="1"/>
    </xf>
    <xf numFmtId="181" fontId="15" fillId="0" borderId="12" xfId="0" applyNumberFormat="1" applyFont="1" applyFill="1" applyBorder="1" applyAlignment="1">
      <alignment horizontal="left" vertical="center" wrapText="1"/>
    </xf>
    <xf numFmtId="10" fontId="15" fillId="0" borderId="1" xfId="3" applyNumberFormat="1" applyFont="1" applyFill="1" applyBorder="1" applyAlignment="1">
      <alignment horizontal="center" vertical="center"/>
    </xf>
    <xf numFmtId="181" fontId="9" fillId="0" borderId="12" xfId="0" applyNumberFormat="1" applyFont="1" applyFill="1" applyBorder="1" applyAlignment="1">
      <alignment horizontal="center" vertical="center" wrapText="1"/>
    </xf>
    <xf numFmtId="181" fontId="9" fillId="0" borderId="2" xfId="0" applyNumberFormat="1" applyFont="1" applyFill="1" applyBorder="1" applyAlignment="1">
      <alignment horizontal="left" vertical="center" wrapText="1"/>
    </xf>
    <xf numFmtId="188" fontId="15" fillId="0" borderId="1" xfId="0" applyNumberFormat="1" applyFont="1" applyFill="1" applyBorder="1" applyAlignment="1">
      <alignment horizontal="center" vertical="center"/>
    </xf>
    <xf numFmtId="0" fontId="14" fillId="0" borderId="0" xfId="0" applyFont="1" applyFill="1" applyAlignment="1">
      <alignment horizontal="center" vertical="center" wrapText="1"/>
    </xf>
    <xf numFmtId="182" fontId="14" fillId="0" borderId="0" xfId="0" applyNumberFormat="1" applyFont="1" applyFill="1" applyAlignment="1">
      <alignment horizontal="center" vertical="center" wrapText="1"/>
    </xf>
    <xf numFmtId="0" fontId="1" fillId="0" borderId="0" xfId="74" applyFont="1" applyFill="1" applyBorder="1" applyAlignment="1"/>
    <xf numFmtId="0" fontId="1" fillId="0" borderId="0" xfId="75" applyFont="1" applyFill="1" applyBorder="1" applyAlignment="1">
      <alignment horizontal="left" vertical="center"/>
    </xf>
    <xf numFmtId="0" fontId="1" fillId="0" borderId="0" xfId="74" applyFont="1" applyFill="1" applyBorder="1" applyAlignment="1">
      <alignment horizontal="center" vertical="center"/>
    </xf>
    <xf numFmtId="0" fontId="1" fillId="0" borderId="0" xfId="74" applyFont="1" applyFill="1" applyBorder="1" applyAlignment="1">
      <alignment horizontal="center"/>
    </xf>
    <xf numFmtId="0" fontId="3" fillId="0" borderId="0" xfId="74" applyFont="1" applyFill="1" applyBorder="1" applyAlignment="1"/>
    <xf numFmtId="0" fontId="50" fillId="0" borderId="0" xfId="0" applyFont="1" applyFill="1" applyBorder="1" applyAlignment="1">
      <alignment vertical="center"/>
    </xf>
    <xf numFmtId="182" fontId="1" fillId="0" borderId="0" xfId="74" applyNumberFormat="1" applyFont="1" applyFill="1" applyBorder="1" applyAlignment="1">
      <alignment horizontal="center"/>
    </xf>
    <xf numFmtId="183" fontId="1" fillId="0" borderId="0" xfId="76" applyNumberFormat="1" applyFont="1" applyFill="1" applyBorder="1" applyAlignment="1">
      <alignment horizontal="right" vertical="center"/>
    </xf>
    <xf numFmtId="183" fontId="1" fillId="0" borderId="0" xfId="76" applyNumberFormat="1" applyFont="1" applyFill="1" applyBorder="1" applyAlignment="1">
      <alignment horizontal="center" vertical="center" wrapText="1"/>
    </xf>
    <xf numFmtId="0" fontId="2" fillId="0" borderId="0" xfId="53" applyFont="1" applyFill="1" applyBorder="1" applyAlignment="1">
      <alignment horizontal="center" vertical="center" wrapText="1"/>
    </xf>
    <xf numFmtId="182" fontId="2" fillId="0" borderId="0" xfId="53" applyNumberFormat="1" applyFont="1" applyFill="1" applyBorder="1" applyAlignment="1">
      <alignment horizontal="center" vertical="center" wrapText="1"/>
    </xf>
    <xf numFmtId="183" fontId="2" fillId="0" borderId="0" xfId="53" applyNumberFormat="1" applyFont="1" applyFill="1" applyBorder="1" applyAlignment="1">
      <alignment horizontal="center" vertical="center" wrapText="1"/>
    </xf>
    <xf numFmtId="0" fontId="1" fillId="0" borderId="0" xfId="53" applyFont="1" applyFill="1" applyBorder="1" applyAlignment="1">
      <alignment horizontal="left" vertical="center"/>
    </xf>
    <xf numFmtId="182" fontId="1" fillId="0" borderId="0" xfId="53" applyNumberFormat="1" applyFont="1" applyFill="1" applyBorder="1" applyAlignment="1">
      <alignment horizontal="center" vertical="center"/>
    </xf>
    <xf numFmtId="0" fontId="1" fillId="0" borderId="0" xfId="53" applyFont="1" applyFill="1" applyBorder="1" applyAlignment="1">
      <alignment horizontal="center" vertical="center"/>
    </xf>
    <xf numFmtId="183" fontId="1" fillId="0" borderId="0" xfId="53" applyNumberFormat="1" applyFont="1" applyFill="1" applyBorder="1" applyAlignment="1">
      <alignment horizontal="left" vertical="center"/>
    </xf>
    <xf numFmtId="0" fontId="3" fillId="0" borderId="1" xfId="74" applyFont="1" applyFill="1" applyBorder="1" applyAlignment="1">
      <alignment horizontal="center" vertical="center"/>
    </xf>
    <xf numFmtId="0" fontId="3" fillId="0" borderId="1" xfId="74" applyFont="1" applyFill="1" applyBorder="1" applyAlignment="1">
      <alignment horizontal="center" vertical="center" wrapText="1"/>
    </xf>
    <xf numFmtId="182" fontId="3" fillId="0" borderId="1" xfId="74" applyNumberFormat="1" applyFont="1" applyFill="1" applyBorder="1" applyAlignment="1">
      <alignment horizontal="center" vertical="center"/>
    </xf>
    <xf numFmtId="183" fontId="3" fillId="0" borderId="1" xfId="76" applyNumberFormat="1" applyFont="1" applyFill="1" applyBorder="1" applyAlignment="1">
      <alignment horizontal="center" vertical="center" wrapText="1"/>
    </xf>
    <xf numFmtId="0" fontId="1" fillId="0" borderId="1" xfId="53" applyFont="1" applyFill="1" applyBorder="1" applyAlignment="1">
      <alignment horizontal="center" vertical="center" wrapText="1"/>
    </xf>
    <xf numFmtId="0" fontId="1" fillId="0" borderId="1" xfId="74" applyFont="1" applyFill="1" applyBorder="1" applyAlignment="1">
      <alignment horizontal="center" vertical="center" wrapText="1"/>
    </xf>
    <xf numFmtId="183" fontId="1" fillId="0" borderId="1" xfId="74" applyNumberFormat="1" applyFont="1" applyFill="1" applyBorder="1" applyAlignment="1">
      <alignment horizontal="center" vertical="center" wrapText="1"/>
    </xf>
    <xf numFmtId="183" fontId="1" fillId="0" borderId="1" xfId="74" applyNumberFormat="1" applyFont="1" applyFill="1" applyBorder="1" applyAlignment="1">
      <alignment horizontal="center" vertical="center"/>
    </xf>
    <xf numFmtId="183" fontId="1" fillId="0" borderId="1" xfId="76" applyNumberFormat="1" applyFont="1" applyFill="1" applyBorder="1" applyAlignment="1">
      <alignment horizontal="center" vertical="center"/>
    </xf>
    <xf numFmtId="183" fontId="1" fillId="0" borderId="1" xfId="76" applyNumberFormat="1" applyFont="1" applyFill="1" applyBorder="1" applyAlignment="1">
      <alignment horizontal="center" vertical="center" wrapText="1"/>
    </xf>
    <xf numFmtId="0" fontId="3" fillId="0" borderId="12" xfId="74" applyFont="1" applyFill="1" applyBorder="1" applyAlignment="1">
      <alignment horizontal="left" vertical="center" wrapText="1"/>
    </xf>
    <xf numFmtId="0" fontId="3" fillId="0" borderId="2" xfId="74" applyFont="1" applyFill="1" applyBorder="1" applyAlignment="1">
      <alignment horizontal="left" vertical="center" wrapText="1"/>
    </xf>
    <xf numFmtId="0" fontId="3" fillId="0" borderId="2" xfId="74" applyFont="1" applyFill="1" applyBorder="1" applyAlignment="1">
      <alignment horizontal="center" vertical="center" wrapText="1"/>
    </xf>
    <xf numFmtId="0" fontId="3" fillId="0" borderId="13" xfId="74" applyFont="1" applyFill="1" applyBorder="1" applyAlignment="1">
      <alignment horizontal="left" vertical="center" wrapText="1"/>
    </xf>
    <xf numFmtId="0" fontId="3" fillId="0" borderId="1" xfId="53" applyFont="1" applyFill="1" applyBorder="1" applyAlignment="1">
      <alignment horizontal="center" vertical="center" wrapText="1"/>
    </xf>
    <xf numFmtId="0" fontId="3" fillId="0" borderId="1" xfId="74" applyFont="1" applyFill="1" applyBorder="1" applyAlignment="1">
      <alignment horizontal="left" vertical="center" wrapText="1"/>
    </xf>
    <xf numFmtId="183" fontId="3" fillId="0" borderId="1" xfId="74" applyNumberFormat="1" applyFont="1" applyFill="1" applyBorder="1" applyAlignment="1">
      <alignment horizontal="center" vertical="center" wrapText="1"/>
    </xf>
    <xf numFmtId="183" fontId="3" fillId="0" borderId="1" xfId="1" applyNumberFormat="1" applyFont="1" applyFill="1" applyBorder="1" applyAlignment="1">
      <alignment horizontal="right" vertical="center" wrapText="1"/>
    </xf>
    <xf numFmtId="43" fontId="3" fillId="0" borderId="1" xfId="1" applyFont="1" applyFill="1" applyBorder="1" applyAlignment="1">
      <alignment horizontal="center" vertical="center" wrapText="1"/>
    </xf>
    <xf numFmtId="0" fontId="1" fillId="0" borderId="1" xfId="74" applyFont="1" applyFill="1" applyBorder="1" applyAlignment="1">
      <alignment horizontal="left" vertical="center" wrapText="1"/>
    </xf>
    <xf numFmtId="183" fontId="1" fillId="0" borderId="1" xfId="3" applyNumberFormat="1" applyFont="1" applyFill="1" applyBorder="1" applyAlignment="1" applyProtection="1">
      <alignment horizontal="center" vertical="center" wrapText="1"/>
    </xf>
    <xf numFmtId="183" fontId="1" fillId="0" borderId="1" xfId="1" applyNumberFormat="1" applyFont="1" applyFill="1" applyBorder="1" applyAlignment="1">
      <alignment horizontal="right" vertical="center" wrapText="1"/>
    </xf>
    <xf numFmtId="43" fontId="1" fillId="0" borderId="1" xfId="1" applyFont="1" applyFill="1" applyBorder="1" applyAlignment="1">
      <alignment vertical="center" wrapText="1"/>
    </xf>
    <xf numFmtId="43" fontId="1" fillId="0" borderId="1" xfId="1" applyFont="1" applyFill="1" applyBorder="1" applyAlignment="1">
      <alignment horizontal="center" vertical="center" wrapText="1"/>
    </xf>
    <xf numFmtId="183" fontId="1" fillId="0" borderId="1" xfId="1" applyNumberFormat="1" applyFont="1" applyFill="1" applyBorder="1" applyAlignment="1">
      <alignment horizontal="center" vertical="center" wrapText="1"/>
    </xf>
    <xf numFmtId="43" fontId="1" fillId="0" borderId="1" xfId="1" applyFont="1" applyFill="1" applyBorder="1" applyAlignment="1">
      <alignment horizontal="right" vertical="center" wrapText="1"/>
    </xf>
    <xf numFmtId="183" fontId="3" fillId="0" borderId="1" xfId="1" applyNumberFormat="1" applyFont="1" applyFill="1" applyBorder="1" applyAlignment="1">
      <alignment horizontal="center" vertical="center" wrapText="1"/>
    </xf>
    <xf numFmtId="183" fontId="1" fillId="0" borderId="10" xfId="74" applyNumberFormat="1" applyFont="1" applyFill="1" applyBorder="1" applyAlignment="1">
      <alignment horizontal="center" vertical="center" wrapText="1"/>
    </xf>
    <xf numFmtId="43" fontId="1" fillId="0" borderId="1" xfId="1" applyFont="1" applyFill="1" applyBorder="1" applyAlignment="1">
      <alignment horizontal="left" vertical="center" wrapText="1"/>
    </xf>
    <xf numFmtId="183" fontId="1" fillId="0" borderId="20" xfId="74" applyNumberFormat="1" applyFont="1" applyFill="1" applyBorder="1" applyAlignment="1">
      <alignment horizontal="center" vertical="center" wrapText="1"/>
    </xf>
    <xf numFmtId="43" fontId="1" fillId="0" borderId="1" xfId="1" applyFont="1" applyFill="1" applyBorder="1" applyAlignment="1" applyProtection="1">
      <alignment horizontal="left" vertical="center" wrapText="1"/>
    </xf>
    <xf numFmtId="183" fontId="1" fillId="0" borderId="11" xfId="74" applyNumberFormat="1" applyFont="1" applyFill="1" applyBorder="1" applyAlignment="1">
      <alignment horizontal="center" vertical="center" wrapText="1"/>
    </xf>
    <xf numFmtId="43" fontId="3" fillId="0" borderId="1" xfId="1" applyFont="1" applyFill="1" applyBorder="1" applyAlignment="1">
      <alignment vertical="center" wrapText="1"/>
    </xf>
    <xf numFmtId="189" fontId="1" fillId="0" borderId="1" xfId="53" applyNumberFormat="1" applyFont="1" applyFill="1" applyBorder="1" applyAlignment="1">
      <alignment horizontal="center" vertical="center" wrapText="1"/>
    </xf>
    <xf numFmtId="183" fontId="1" fillId="0" borderId="1" xfId="74" applyNumberFormat="1" applyFont="1" applyFill="1" applyBorder="1" applyAlignment="1">
      <alignment horizontal="right" vertical="center" wrapText="1"/>
    </xf>
    <xf numFmtId="43" fontId="3" fillId="0" borderId="1" xfId="1" applyFont="1" applyFill="1" applyBorder="1" applyAlignment="1">
      <alignment horizontal="left" vertical="center" wrapText="1"/>
    </xf>
    <xf numFmtId="182" fontId="1" fillId="0" borderId="0" xfId="76" applyNumberFormat="1" applyFont="1" applyFill="1" applyBorder="1" applyAlignment="1">
      <alignment horizontal="center" vertical="center"/>
    </xf>
    <xf numFmtId="183" fontId="1" fillId="0" borderId="0" xfId="76" applyNumberFormat="1" applyFont="1" applyFill="1" applyBorder="1" applyAlignment="1">
      <alignment horizontal="center" vertical="center"/>
    </xf>
    <xf numFmtId="10" fontId="1" fillId="0" borderId="0" xfId="3" applyNumberFormat="1" applyFont="1" applyFill="1" applyBorder="1" applyAlignment="1">
      <alignment horizontal="right" vertical="center"/>
    </xf>
    <xf numFmtId="190" fontId="1" fillId="0" borderId="0" xfId="76" applyNumberFormat="1" applyFont="1" applyFill="1" applyBorder="1" applyAlignment="1">
      <alignment horizontal="right" vertical="center"/>
    </xf>
    <xf numFmtId="0" fontId="51"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53" applyFont="1" applyFill="1" applyBorder="1" applyAlignment="1">
      <alignment horizontal="center"/>
    </xf>
    <xf numFmtId="0" fontId="28" fillId="0" borderId="0" xfId="53" applyFont="1" applyFill="1" applyBorder="1" applyAlignment="1"/>
    <xf numFmtId="0" fontId="36" fillId="0" borderId="0" xfId="53" applyFont="1" applyFill="1" applyBorder="1" applyAlignment="1"/>
    <xf numFmtId="0" fontId="28" fillId="0" borderId="0" xfId="53" applyFont="1" applyFill="1" applyBorder="1" applyAlignment="1">
      <alignment vertical="center" wrapText="1"/>
    </xf>
    <xf numFmtId="0" fontId="0" fillId="0" borderId="0" xfId="0" applyFill="1" applyBorder="1" applyAlignment="1">
      <alignment vertical="center"/>
    </xf>
    <xf numFmtId="0" fontId="23" fillId="0" borderId="0" xfId="53" applyFont="1" applyFill="1" applyBorder="1" applyAlignment="1">
      <alignment horizontal="center" vertical="center" wrapText="1"/>
    </xf>
    <xf numFmtId="0" fontId="51" fillId="0" borderId="0" xfId="53" applyFont="1" applyFill="1" applyBorder="1" applyAlignment="1">
      <alignment vertical="center" wrapText="1"/>
    </xf>
    <xf numFmtId="0" fontId="28" fillId="0" borderId="0" xfId="53" applyFont="1" applyFill="1" applyBorder="1" applyAlignment="1">
      <alignment horizontal="left" vertical="center"/>
    </xf>
    <xf numFmtId="0" fontId="36" fillId="0" borderId="1" xfId="53" applyFont="1" applyFill="1" applyBorder="1" applyAlignment="1">
      <alignment horizontal="center" vertical="center" wrapText="1"/>
    </xf>
    <xf numFmtId="182" fontId="36" fillId="0" borderId="1" xfId="1" applyNumberFormat="1" applyFont="1" applyFill="1" applyBorder="1" applyAlignment="1">
      <alignment horizontal="center" vertical="center" wrapText="1"/>
    </xf>
    <xf numFmtId="183" fontId="36" fillId="0" borderId="1" xfId="1" applyNumberFormat="1" applyFont="1" applyFill="1" applyBorder="1" applyAlignment="1" applyProtection="1">
      <alignment horizontal="center" vertical="center" wrapText="1"/>
    </xf>
    <xf numFmtId="0" fontId="28" fillId="0" borderId="0" xfId="53" applyFont="1" applyFill="1" applyBorder="1" applyAlignment="1">
      <alignment horizontal="center" vertical="center" wrapText="1"/>
    </xf>
    <xf numFmtId="183" fontId="36" fillId="0" borderId="1" xfId="1" applyNumberFormat="1" applyFont="1" applyFill="1" applyBorder="1" applyAlignment="1">
      <alignment horizontal="center" vertical="center" wrapText="1"/>
    </xf>
    <xf numFmtId="0" fontId="36" fillId="0" borderId="1" xfId="53" applyFont="1" applyFill="1" applyBorder="1" applyAlignment="1">
      <alignment horizontal="left" vertical="center" wrapText="1"/>
    </xf>
    <xf numFmtId="43" fontId="36" fillId="0" borderId="1" xfId="1" applyFont="1" applyFill="1" applyBorder="1" applyAlignment="1">
      <alignment horizontal="center" vertical="center" wrapText="1"/>
    </xf>
    <xf numFmtId="183" fontId="52" fillId="0" borderId="1" xfId="1" applyNumberFormat="1" applyFont="1" applyFill="1" applyBorder="1" applyAlignment="1" applyProtection="1">
      <alignment horizontal="left" vertical="center" wrapText="1"/>
    </xf>
    <xf numFmtId="0" fontId="36" fillId="0" borderId="1" xfId="54" applyFont="1" applyFill="1" applyBorder="1" applyAlignment="1">
      <alignment horizontal="left" vertical="center" wrapText="1"/>
    </xf>
    <xf numFmtId="183" fontId="36" fillId="0" borderId="1" xfId="1" applyNumberFormat="1" applyFont="1" applyFill="1" applyBorder="1" applyAlignment="1" applyProtection="1">
      <alignment horizontal="left" vertical="center" wrapText="1"/>
    </xf>
    <xf numFmtId="183" fontId="28" fillId="0" borderId="1" xfId="1" applyNumberFormat="1" applyFont="1" applyFill="1" applyBorder="1" applyAlignment="1" applyProtection="1">
      <alignment horizontal="left" vertical="center" wrapText="1"/>
    </xf>
    <xf numFmtId="0" fontId="28" fillId="0" borderId="1" xfId="53" applyFont="1" applyFill="1" applyBorder="1" applyAlignment="1">
      <alignment horizontal="center" vertical="center" wrapText="1"/>
    </xf>
    <xf numFmtId="0" fontId="28" fillId="0" borderId="1" xfId="53" applyFont="1" applyFill="1" applyBorder="1" applyAlignment="1">
      <alignment horizontal="left" vertical="center" wrapText="1"/>
    </xf>
    <xf numFmtId="183" fontId="28" fillId="0" borderId="1" xfId="1" applyNumberFormat="1" applyFont="1" applyFill="1" applyBorder="1" applyAlignment="1">
      <alignment horizontal="center" vertical="center" wrapText="1"/>
    </xf>
    <xf numFmtId="43" fontId="28" fillId="0" borderId="1" xfId="1" applyFont="1" applyFill="1" applyBorder="1" applyAlignment="1">
      <alignment horizontal="center" vertical="center" wrapText="1"/>
    </xf>
    <xf numFmtId="183" fontId="28" fillId="0" borderId="1" xfId="53" applyNumberFormat="1" applyFont="1" applyFill="1" applyBorder="1" applyAlignment="1">
      <alignment horizontal="left" vertical="center" wrapText="1"/>
    </xf>
    <xf numFmtId="0" fontId="36" fillId="0" borderId="0" xfId="53" applyFont="1" applyFill="1" applyBorder="1" applyAlignment="1">
      <alignment vertical="center" wrapText="1"/>
    </xf>
    <xf numFmtId="183" fontId="36" fillId="0" borderId="1" xfId="53" applyNumberFormat="1" applyFont="1" applyFill="1" applyBorder="1" applyAlignment="1">
      <alignment vertical="center" wrapText="1"/>
    </xf>
    <xf numFmtId="182" fontId="36" fillId="0" borderId="1" xfId="53" applyNumberFormat="1" applyFont="1" applyFill="1" applyBorder="1" applyAlignment="1">
      <alignment horizontal="left" vertical="center" wrapText="1"/>
    </xf>
    <xf numFmtId="10" fontId="36" fillId="0" borderId="1" xfId="1" applyNumberFormat="1" applyFont="1" applyFill="1" applyBorder="1" applyAlignment="1">
      <alignment horizontal="center" vertical="center" wrapText="1"/>
    </xf>
    <xf numFmtId="0" fontId="36" fillId="0" borderId="0" xfId="53" applyFont="1" applyFill="1" applyAlignment="1">
      <alignment horizontal="left" vertical="center" wrapText="1"/>
    </xf>
    <xf numFmtId="182" fontId="28" fillId="0" borderId="0" xfId="1" applyNumberFormat="1" applyFont="1" applyFill="1" applyAlignment="1">
      <alignment horizontal="center" vertical="center" wrapText="1"/>
    </xf>
    <xf numFmtId="43" fontId="28" fillId="0" borderId="0" xfId="1" applyFont="1" applyFill="1" applyAlignment="1">
      <alignment horizontal="center" vertical="center" wrapText="1"/>
    </xf>
    <xf numFmtId="183" fontId="28" fillId="0" borderId="0" xfId="53" applyNumberFormat="1" applyFont="1" applyFill="1" applyBorder="1" applyAlignment="1">
      <alignment vertical="center" wrapText="1"/>
    </xf>
    <xf numFmtId="0" fontId="1" fillId="0" borderId="0" xfId="68" applyFont="1" applyFill="1" applyBorder="1" applyAlignment="1">
      <alignment vertical="center"/>
    </xf>
    <xf numFmtId="0" fontId="1" fillId="0" borderId="0" xfId="68" applyFont="1" applyFill="1" applyAlignment="1">
      <alignment vertical="center"/>
    </xf>
    <xf numFmtId="0" fontId="1" fillId="0" borderId="0" xfId="69" applyFont="1" applyFill="1" applyBorder="1" applyAlignment="1">
      <alignment vertical="center"/>
    </xf>
    <xf numFmtId="0" fontId="3" fillId="0" borderId="0" xfId="68" applyFont="1" applyFill="1" applyBorder="1" applyAlignment="1">
      <alignment horizontal="center" vertical="center" wrapText="1"/>
    </xf>
    <xf numFmtId="0" fontId="3" fillId="0" borderId="1" xfId="68" applyFont="1" applyFill="1" applyBorder="1" applyAlignment="1">
      <alignment horizontal="left" vertical="center" wrapText="1"/>
    </xf>
    <xf numFmtId="0" fontId="1" fillId="0" borderId="1" xfId="68" applyFont="1" applyFill="1" applyBorder="1" applyAlignment="1">
      <alignment horizontal="left" vertical="center" wrapText="1"/>
    </xf>
    <xf numFmtId="0" fontId="1" fillId="0" borderId="1" xfId="60" applyFont="1" applyFill="1" applyBorder="1" applyAlignment="1">
      <alignment horizontal="left" vertical="center" wrapText="1"/>
    </xf>
    <xf numFmtId="0" fontId="3" fillId="0" borderId="1" xfId="60" applyFont="1" applyFill="1" applyBorder="1" applyAlignment="1">
      <alignment horizontal="left" vertical="center" wrapText="1"/>
    </xf>
    <xf numFmtId="0" fontId="3" fillId="0" borderId="12" xfId="60" applyFont="1" applyFill="1" applyBorder="1" applyAlignment="1">
      <alignment horizontal="left" vertical="center" wrapText="1"/>
    </xf>
    <xf numFmtId="0" fontId="3" fillId="0" borderId="2" xfId="60" applyFont="1" applyFill="1" applyBorder="1" applyAlignment="1">
      <alignment horizontal="left" vertical="center" wrapText="1"/>
    </xf>
    <xf numFmtId="0" fontId="3" fillId="0" borderId="13" xfId="60" applyFont="1" applyFill="1" applyBorder="1" applyAlignment="1">
      <alignment horizontal="left" vertical="center" wrapText="1"/>
    </xf>
    <xf numFmtId="0" fontId="1" fillId="0" borderId="1" xfId="67" applyFont="1" applyFill="1" applyBorder="1" applyAlignment="1">
      <alignment horizontal="left" vertical="center" wrapText="1"/>
    </xf>
    <xf numFmtId="0" fontId="1" fillId="0" borderId="12" xfId="68" applyFont="1" applyFill="1" applyBorder="1" applyAlignment="1">
      <alignment horizontal="left" vertical="center" wrapText="1"/>
    </xf>
    <xf numFmtId="0" fontId="1" fillId="0" borderId="2" xfId="68" applyFont="1" applyFill="1" applyBorder="1" applyAlignment="1">
      <alignment horizontal="left" vertical="center" wrapText="1"/>
    </xf>
    <xf numFmtId="0" fontId="1" fillId="0" borderId="13" xfId="68" applyFont="1" applyFill="1" applyBorder="1" applyAlignment="1">
      <alignment horizontal="left" vertical="center" wrapText="1"/>
    </xf>
    <xf numFmtId="0" fontId="1" fillId="0" borderId="1" xfId="69" applyNumberFormat="1" applyFont="1" applyFill="1" applyBorder="1" applyAlignment="1">
      <alignment horizontal="center" vertical="center"/>
    </xf>
    <xf numFmtId="0" fontId="1" fillId="0" borderId="1" xfId="69" applyFont="1" applyFill="1" applyBorder="1" applyAlignment="1">
      <alignment horizontal="left" vertical="center" wrapText="1"/>
    </xf>
    <xf numFmtId="0" fontId="1" fillId="0" borderId="1" xfId="52" applyFont="1" applyFill="1" applyBorder="1" applyAlignment="1">
      <alignment horizontal="left" vertical="center" wrapText="1"/>
    </xf>
    <xf numFmtId="0" fontId="1" fillId="0" borderId="1" xfId="68" applyFont="1" applyFill="1" applyBorder="1" applyAlignment="1">
      <alignment horizontal="left" vertical="center"/>
    </xf>
    <xf numFmtId="0" fontId="1" fillId="0" borderId="0" xfId="60" applyFont="1" applyFill="1" applyAlignment="1">
      <alignment vertical="center"/>
    </xf>
    <xf numFmtId="0" fontId="1" fillId="0" borderId="0" xfId="52" applyFont="1" applyFill="1">
      <alignment vertical="center"/>
    </xf>
    <xf numFmtId="0" fontId="3" fillId="0" borderId="1" xfId="60" applyFont="1" applyFill="1" applyBorder="1" applyAlignment="1">
      <alignment horizontal="center" vertical="center" wrapText="1"/>
    </xf>
    <xf numFmtId="0" fontId="1" fillId="0" borderId="0" xfId="60" applyFont="1" applyFill="1" applyAlignment="1">
      <alignment vertical="center" wrapText="1"/>
    </xf>
    <xf numFmtId="0" fontId="1" fillId="0" borderId="12" xfId="60" applyFont="1" applyFill="1" applyBorder="1" applyAlignment="1">
      <alignment horizontal="left" vertical="center" wrapText="1"/>
    </xf>
    <xf numFmtId="0" fontId="1" fillId="0" borderId="2" xfId="60" applyFont="1" applyFill="1" applyBorder="1" applyAlignment="1">
      <alignment horizontal="left" vertical="center" wrapText="1"/>
    </xf>
    <xf numFmtId="0" fontId="1" fillId="0" borderId="13" xfId="6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2" xfId="67" applyFont="1" applyFill="1" applyBorder="1" applyAlignment="1">
      <alignment horizontal="left" vertical="center" wrapText="1"/>
    </xf>
    <xf numFmtId="0" fontId="1" fillId="0" borderId="2" xfId="67" applyFont="1" applyFill="1" applyBorder="1" applyAlignment="1">
      <alignment horizontal="left" vertical="center" wrapText="1"/>
    </xf>
    <xf numFmtId="0" fontId="1" fillId="0" borderId="13" xfId="67" applyFont="1" applyFill="1" applyBorder="1" applyAlignment="1">
      <alignment horizontal="left" vertical="center" wrapText="1"/>
    </xf>
    <xf numFmtId="0" fontId="1" fillId="0" borderId="12" xfId="0" applyFont="1" applyFill="1" applyBorder="1" applyAlignment="1">
      <alignment horizontal="left" vertical="center" wrapText="1"/>
    </xf>
    <xf numFmtId="0" fontId="1" fillId="0" borderId="1" xfId="0" applyFont="1" applyFill="1" applyBorder="1" applyAlignment="1">
      <alignment vertical="center"/>
    </xf>
    <xf numFmtId="0" fontId="1" fillId="0" borderId="2" xfId="0" applyFont="1" applyFill="1" applyBorder="1" applyAlignment="1">
      <alignment horizontal="left" vertical="center"/>
    </xf>
    <xf numFmtId="0" fontId="1" fillId="0" borderId="13" xfId="0" applyFont="1" applyFill="1" applyBorder="1" applyAlignment="1">
      <alignment horizontal="left" vertical="center"/>
    </xf>
    <xf numFmtId="0" fontId="1" fillId="0" borderId="12" xfId="52" applyFont="1" applyFill="1" applyBorder="1" applyAlignment="1">
      <alignment horizontal="left" vertical="center" wrapText="1"/>
    </xf>
    <xf numFmtId="0" fontId="1" fillId="0" borderId="2" xfId="52" applyFont="1" applyFill="1" applyBorder="1" applyAlignment="1">
      <alignment horizontal="left" vertical="center" wrapText="1"/>
    </xf>
    <xf numFmtId="0" fontId="1" fillId="0" borderId="13" xfId="52" applyFont="1" applyFill="1" applyBorder="1" applyAlignment="1">
      <alignment horizontal="left" vertical="center" wrapText="1"/>
    </xf>
    <xf numFmtId="0" fontId="1" fillId="0" borderId="1" xfId="60" applyFont="1" applyFill="1" applyBorder="1" applyAlignment="1">
      <alignment horizontal="left" vertical="center"/>
    </xf>
    <xf numFmtId="176" fontId="53" fillId="0" borderId="0" xfId="50" applyNumberFormat="1" applyFont="1" applyFill="1">
      <alignment vertical="center"/>
    </xf>
    <xf numFmtId="176" fontId="54" fillId="0" borderId="0" xfId="50" applyNumberFormat="1" applyFont="1" applyFill="1" applyAlignment="1">
      <alignment horizontal="center" vertical="center"/>
    </xf>
    <xf numFmtId="176" fontId="55" fillId="0" borderId="0" xfId="50" applyNumberFormat="1" applyFont="1" applyFill="1">
      <alignment vertical="center"/>
    </xf>
    <xf numFmtId="176" fontId="55" fillId="0" borderId="0" xfId="50" applyNumberFormat="1" applyFont="1" applyFill="1" applyBorder="1">
      <alignment vertical="center"/>
    </xf>
    <xf numFmtId="176" fontId="56" fillId="0" borderId="0" xfId="50" applyNumberFormat="1" applyFont="1" applyFill="1" applyBorder="1">
      <alignment vertical="center"/>
    </xf>
    <xf numFmtId="176" fontId="46" fillId="0" borderId="0" xfId="0" applyNumberFormat="1" applyFont="1" applyFill="1" applyAlignment="1">
      <alignment vertical="center"/>
    </xf>
    <xf numFmtId="176" fontId="46" fillId="0" borderId="0" xfId="50" applyNumberFormat="1" applyFont="1" applyFill="1" applyAlignment="1">
      <alignment horizontal="center" vertical="center"/>
    </xf>
    <xf numFmtId="176" fontId="14" fillId="0" borderId="0" xfId="50" applyNumberFormat="1" applyFont="1" applyFill="1" applyAlignment="1">
      <alignment horizontal="center" vertical="center"/>
    </xf>
    <xf numFmtId="176" fontId="57" fillId="0" borderId="0" xfId="50" applyNumberFormat="1" applyFont="1" applyFill="1" applyAlignment="1">
      <alignment horizontal="center" vertical="center"/>
    </xf>
    <xf numFmtId="176" fontId="58" fillId="0" borderId="0" xfId="50" applyNumberFormat="1" applyFont="1" applyFill="1" applyAlignment="1">
      <alignment horizontal="center" vertical="center"/>
    </xf>
    <xf numFmtId="49" fontId="54" fillId="0" borderId="1" xfId="50" applyNumberFormat="1" applyFont="1" applyFill="1" applyBorder="1" applyAlignment="1">
      <alignment horizontal="center" vertical="center" wrapText="1"/>
    </xf>
    <xf numFmtId="176" fontId="54" fillId="0" borderId="1" xfId="50" applyNumberFormat="1" applyFont="1" applyFill="1" applyBorder="1" applyAlignment="1">
      <alignment horizontal="center" vertical="center" wrapText="1"/>
    </xf>
    <xf numFmtId="49" fontId="55" fillId="0" borderId="1" xfId="50" applyNumberFormat="1" applyFont="1" applyFill="1" applyBorder="1" applyAlignment="1">
      <alignment horizontal="center" vertical="center"/>
    </xf>
    <xf numFmtId="49" fontId="55" fillId="0" borderId="1" xfId="50" applyNumberFormat="1" applyFont="1" applyFill="1" applyBorder="1" applyAlignment="1">
      <alignment horizontal="center" vertical="center" wrapText="1"/>
    </xf>
    <xf numFmtId="49" fontId="55" fillId="0" borderId="1" xfId="50" applyNumberFormat="1" applyFont="1" applyFill="1" applyBorder="1" applyAlignment="1">
      <alignment vertical="center"/>
    </xf>
    <xf numFmtId="49" fontId="14" fillId="0" borderId="1" xfId="50" applyNumberFormat="1" applyFont="1" applyFill="1" applyBorder="1" applyAlignment="1">
      <alignment horizontal="center" vertical="center" wrapText="1"/>
    </xf>
    <xf numFmtId="188" fontId="14" fillId="0" borderId="1" xfId="65" applyNumberFormat="1" applyFont="1" applyFill="1" applyBorder="1" applyAlignment="1">
      <alignment horizontal="center" vertical="center"/>
    </xf>
    <xf numFmtId="49" fontId="14" fillId="0" borderId="1" xfId="50" applyNumberFormat="1" applyFont="1" applyFill="1" applyBorder="1" applyAlignment="1">
      <alignment horizontal="left" vertical="center" wrapText="1"/>
    </xf>
    <xf numFmtId="176" fontId="14" fillId="0" borderId="1" xfId="50" applyNumberFormat="1" applyFont="1" applyFill="1" applyBorder="1" applyAlignment="1">
      <alignment horizontal="center" vertical="center" wrapText="1"/>
    </xf>
    <xf numFmtId="188" fontId="14" fillId="0" borderId="1" xfId="59" applyNumberFormat="1" applyFont="1" applyFill="1" applyBorder="1" applyAlignment="1">
      <alignment horizontal="center" vertical="center"/>
    </xf>
    <xf numFmtId="49" fontId="4" fillId="0" borderId="1" xfId="50" applyNumberFormat="1" applyFont="1" applyFill="1" applyBorder="1" applyAlignment="1">
      <alignment horizontal="left" vertical="center" wrapText="1"/>
    </xf>
    <xf numFmtId="49" fontId="55" fillId="0" borderId="1" xfId="50" applyNumberFormat="1" applyFont="1" applyFill="1" applyBorder="1" applyAlignment="1">
      <alignment horizontal="left" vertical="center" wrapText="1"/>
    </xf>
    <xf numFmtId="176" fontId="55" fillId="0" borderId="1" xfId="50" applyNumberFormat="1" applyFont="1" applyFill="1" applyBorder="1" applyAlignment="1">
      <alignment horizontal="center" vertical="center" wrapText="1"/>
    </xf>
    <xf numFmtId="188" fontId="55" fillId="0" borderId="1" xfId="59" applyNumberFormat="1" applyFont="1" applyFill="1" applyBorder="1" applyAlignment="1">
      <alignment horizontal="center" vertical="center"/>
    </xf>
    <xf numFmtId="176" fontId="55" fillId="0" borderId="1" xfId="62" applyNumberFormat="1" applyFont="1" applyFill="1" applyBorder="1" applyAlignment="1" applyProtection="1">
      <alignment vertical="center" wrapText="1"/>
    </xf>
    <xf numFmtId="176" fontId="55" fillId="0" borderId="1" xfId="50" applyNumberFormat="1" applyFont="1" applyFill="1" applyBorder="1" applyAlignment="1">
      <alignment vertical="center" wrapText="1"/>
    </xf>
    <xf numFmtId="176" fontId="55" fillId="0" borderId="1" xfId="50" applyNumberFormat="1" applyFont="1" applyFill="1" applyBorder="1" applyAlignment="1" applyProtection="1">
      <alignment horizontal="center" vertical="center" wrapText="1"/>
      <protection locked="0"/>
    </xf>
    <xf numFmtId="176" fontId="55" fillId="0" borderId="1" xfId="50" applyNumberFormat="1" applyFont="1" applyFill="1" applyBorder="1" applyAlignment="1" applyProtection="1">
      <alignment horizontal="center" vertical="center"/>
      <protection locked="0"/>
    </xf>
    <xf numFmtId="176" fontId="55" fillId="0" borderId="1" xfId="50" applyNumberFormat="1" applyFont="1" applyFill="1" applyBorder="1">
      <alignment vertical="center"/>
    </xf>
    <xf numFmtId="49" fontId="55" fillId="0" borderId="10" xfId="50" applyNumberFormat="1" applyFont="1" applyFill="1" applyBorder="1" applyAlignment="1">
      <alignment horizontal="center" vertical="center"/>
    </xf>
    <xf numFmtId="176" fontId="55" fillId="0" borderId="10" xfId="50" applyNumberFormat="1" applyFont="1" applyFill="1" applyBorder="1" applyAlignment="1">
      <alignment horizontal="center" vertical="center" wrapText="1"/>
    </xf>
    <xf numFmtId="176" fontId="55" fillId="0" borderId="10" xfId="50" applyNumberFormat="1" applyFont="1" applyFill="1" applyBorder="1" applyAlignment="1">
      <alignment horizontal="left" vertical="center" wrapText="1"/>
    </xf>
    <xf numFmtId="49" fontId="55" fillId="0" borderId="11" xfId="50" applyNumberFormat="1" applyFont="1" applyFill="1" applyBorder="1" applyAlignment="1">
      <alignment horizontal="center" vertical="center"/>
    </xf>
    <xf numFmtId="176" fontId="55" fillId="0" borderId="11" xfId="50" applyNumberFormat="1" applyFont="1" applyFill="1" applyBorder="1" applyAlignment="1">
      <alignment horizontal="center" vertical="center" wrapText="1"/>
    </xf>
    <xf numFmtId="176" fontId="55" fillId="0" borderId="20" xfId="50" applyNumberFormat="1" applyFont="1" applyFill="1" applyBorder="1" applyAlignment="1">
      <alignment horizontal="left" vertical="center" wrapText="1"/>
    </xf>
    <xf numFmtId="176" fontId="55" fillId="0" borderId="1" xfId="50" applyNumberFormat="1" applyFont="1" applyFill="1" applyBorder="1" applyAlignment="1">
      <alignment horizontal="left" vertical="center" wrapText="1"/>
    </xf>
    <xf numFmtId="179" fontId="55" fillId="0" borderId="1" xfId="49" applyNumberFormat="1" applyFont="1" applyFill="1" applyBorder="1" applyAlignment="1">
      <alignment horizontal="center" vertical="center" wrapText="1"/>
    </xf>
    <xf numFmtId="176" fontId="55" fillId="0" borderId="1" xfId="62" applyNumberFormat="1" applyFont="1" applyFill="1" applyBorder="1" applyAlignment="1">
      <alignment vertical="center" wrapText="1"/>
    </xf>
    <xf numFmtId="176" fontId="59" fillId="0" borderId="0" xfId="0" applyNumberFormat="1" applyFont="1" applyFill="1" applyAlignment="1">
      <alignment vertical="center"/>
    </xf>
    <xf numFmtId="0" fontId="14" fillId="0" borderId="1" xfId="50" applyNumberFormat="1" applyFont="1" applyFill="1" applyBorder="1" applyAlignment="1">
      <alignment horizontal="center" vertical="center"/>
    </xf>
    <xf numFmtId="49" fontId="14" fillId="0" borderId="1" xfId="50" applyNumberFormat="1" applyFont="1" applyFill="1" applyBorder="1" applyAlignment="1">
      <alignment horizontal="center" vertical="center"/>
    </xf>
    <xf numFmtId="49" fontId="14" fillId="0" borderId="1" xfId="50" applyNumberFormat="1" applyFont="1" applyFill="1" applyBorder="1" applyAlignment="1">
      <alignment vertical="center"/>
    </xf>
    <xf numFmtId="0" fontId="14" fillId="0" borderId="1" xfId="50" applyNumberFormat="1" applyFont="1" applyFill="1" applyBorder="1" applyAlignment="1">
      <alignment horizontal="left" vertical="center" wrapText="1"/>
    </xf>
    <xf numFmtId="0" fontId="14" fillId="0" borderId="1" xfId="50" applyNumberFormat="1" applyFont="1" applyFill="1" applyBorder="1" applyAlignment="1">
      <alignment horizontal="center" vertical="center" wrapText="1"/>
    </xf>
    <xf numFmtId="0" fontId="14" fillId="0" borderId="1" xfId="50" applyNumberFormat="1" applyFont="1" applyFill="1" applyBorder="1" applyAlignment="1">
      <alignment vertical="center" wrapText="1"/>
    </xf>
    <xf numFmtId="176" fontId="14" fillId="0" borderId="1" xfId="50" applyNumberFormat="1" applyFont="1" applyFill="1" applyBorder="1" applyAlignment="1">
      <alignment horizontal="left" vertical="center" wrapText="1"/>
    </xf>
    <xf numFmtId="187" fontId="14" fillId="0" borderId="1" xfId="64" applyNumberFormat="1" applyFont="1" applyFill="1" applyBorder="1" applyAlignment="1">
      <alignment horizontal="left" vertical="center" wrapText="1"/>
    </xf>
    <xf numFmtId="0" fontId="60" fillId="0" borderId="0" xfId="66" applyFont="1" applyFill="1" applyAlignment="1">
      <alignment vertical="center"/>
    </xf>
    <xf numFmtId="0" fontId="60" fillId="0" borderId="0" xfId="66" applyFont="1" applyFill="1" applyAlignment="1">
      <alignment horizontal="center" vertical="center"/>
    </xf>
    <xf numFmtId="0" fontId="60" fillId="0" borderId="0" xfId="66" applyFont="1" applyFill="1" applyAlignment="1">
      <alignment vertical="center" wrapText="1"/>
    </xf>
    <xf numFmtId="0" fontId="61" fillId="0" borderId="1" xfId="66" applyFont="1" applyFill="1" applyBorder="1" applyAlignment="1">
      <alignment horizontal="center" vertical="center"/>
    </xf>
    <xf numFmtId="0" fontId="61" fillId="0" borderId="1" xfId="66" applyFont="1" applyFill="1" applyBorder="1" applyAlignment="1">
      <alignment horizontal="center" vertical="center" wrapText="1"/>
    </xf>
    <xf numFmtId="0" fontId="1" fillId="0" borderId="1" xfId="66" applyFont="1" applyFill="1" applyBorder="1" applyAlignment="1">
      <alignment horizontal="left" vertical="center" wrapText="1"/>
    </xf>
    <xf numFmtId="0" fontId="1" fillId="0" borderId="1" xfId="66" applyFont="1" applyFill="1" applyBorder="1" applyAlignment="1">
      <alignment vertical="center" wrapText="1"/>
    </xf>
    <xf numFmtId="0" fontId="1" fillId="0" borderId="0" xfId="66" applyFont="1" applyFill="1" applyBorder="1" applyAlignment="1">
      <alignment vertical="center" wrapText="1"/>
    </xf>
    <xf numFmtId="0" fontId="1" fillId="0" borderId="0" xfId="66" applyFont="1" applyFill="1" applyAlignment="1">
      <alignment vertical="center" wrapText="1"/>
    </xf>
    <xf numFmtId="0" fontId="1" fillId="0" borderId="1" xfId="66" applyFont="1" applyFill="1" applyBorder="1" applyAlignment="1" applyProtection="1">
      <alignment vertical="center" wrapText="1"/>
      <protection locked="0"/>
    </xf>
    <xf numFmtId="0" fontId="1" fillId="0" borderId="1" xfId="66" applyFont="1" applyFill="1" applyBorder="1" applyAlignment="1">
      <alignment horizontal="center" vertical="center"/>
    </xf>
    <xf numFmtId="0" fontId="1" fillId="0" borderId="0" xfId="66" applyFont="1" applyFill="1" applyAlignment="1">
      <alignment horizontal="center" vertical="center"/>
    </xf>
    <xf numFmtId="0" fontId="53" fillId="0" borderId="0" xfId="0" applyFont="1" applyFill="1" applyBorder="1" applyAlignment="1" applyProtection="1">
      <alignment vertical="center"/>
    </xf>
    <xf numFmtId="0" fontId="62" fillId="0" borderId="0" xfId="0" applyFont="1" applyFill="1" applyBorder="1" applyAlignment="1" applyProtection="1">
      <alignment vertical="center"/>
    </xf>
    <xf numFmtId="0" fontId="53" fillId="0" borderId="0" xfId="0" applyFont="1" applyFill="1" applyBorder="1" applyAlignment="1" applyProtection="1">
      <alignment vertical="center" wrapText="1"/>
    </xf>
    <xf numFmtId="183" fontId="53" fillId="0" borderId="0" xfId="0" applyNumberFormat="1" applyFont="1" applyFill="1" applyBorder="1" applyAlignment="1" applyProtection="1">
      <alignment vertical="center"/>
    </xf>
    <xf numFmtId="0" fontId="63" fillId="0" borderId="0" xfId="72" applyFont="1" applyFill="1" applyBorder="1" applyAlignment="1" applyProtection="1">
      <alignment horizontal="center" vertical="center"/>
    </xf>
    <xf numFmtId="0" fontId="60" fillId="0" borderId="29" xfId="72" applyFont="1" applyFill="1" applyBorder="1" applyAlignment="1" applyProtection="1">
      <alignment horizontal="left" vertical="center" wrapText="1"/>
    </xf>
    <xf numFmtId="0" fontId="9" fillId="0" borderId="30" xfId="72" applyFont="1" applyFill="1" applyBorder="1" applyAlignment="1" applyProtection="1">
      <alignment horizontal="center" vertical="center" wrapText="1"/>
    </xf>
    <xf numFmtId="0" fontId="9" fillId="0" borderId="31" xfId="72" applyFont="1" applyFill="1" applyBorder="1" applyAlignment="1" applyProtection="1">
      <alignment horizontal="center" vertical="center" wrapText="1"/>
    </xf>
    <xf numFmtId="182" fontId="9" fillId="0" borderId="31" xfId="72" applyNumberFormat="1" applyFont="1" applyFill="1" applyBorder="1" applyAlignment="1" applyProtection="1">
      <alignment horizontal="center" vertical="center" wrapText="1"/>
    </xf>
    <xf numFmtId="182" fontId="9" fillId="0" borderId="32" xfId="72" applyNumberFormat="1" applyFont="1" applyFill="1" applyBorder="1" applyAlignment="1" applyProtection="1">
      <alignment horizontal="center" vertical="center" wrapText="1"/>
    </xf>
    <xf numFmtId="0" fontId="9" fillId="0" borderId="33" xfId="72" applyFont="1" applyFill="1" applyBorder="1" applyAlignment="1" applyProtection="1">
      <alignment horizontal="center" vertical="center" wrapText="1"/>
    </xf>
    <xf numFmtId="49" fontId="9" fillId="0" borderId="1" xfId="72" applyNumberFormat="1" applyFont="1" applyFill="1" applyBorder="1" applyAlignment="1" applyProtection="1">
      <alignment horizontal="center" vertical="center" wrapText="1"/>
    </xf>
    <xf numFmtId="43" fontId="9" fillId="0" borderId="1" xfId="72" applyNumberFormat="1" applyFont="1" applyFill="1" applyBorder="1" applyAlignment="1" applyProtection="1">
      <alignment horizontal="right" vertical="center"/>
    </xf>
    <xf numFmtId="9" fontId="9" fillId="5" borderId="12" xfId="72" applyNumberFormat="1" applyFont="1" applyFill="1" applyBorder="1" applyAlignment="1" applyProtection="1">
      <alignment horizontal="center" vertical="center"/>
      <protection locked="0"/>
    </xf>
    <xf numFmtId="0" fontId="10" fillId="0" borderId="33" xfId="72" applyFont="1" applyFill="1" applyBorder="1" applyAlignment="1" applyProtection="1">
      <alignment horizontal="center" vertical="center" wrapText="1"/>
    </xf>
    <xf numFmtId="49" fontId="10" fillId="0" borderId="1" xfId="72" applyNumberFormat="1" applyFont="1" applyFill="1" applyBorder="1" applyAlignment="1" applyProtection="1">
      <alignment horizontal="center" vertical="center" wrapText="1"/>
    </xf>
    <xf numFmtId="43" fontId="10" fillId="0" borderId="1" xfId="72" applyNumberFormat="1" applyFont="1" applyFill="1" applyBorder="1" applyAlignment="1" applyProtection="1">
      <alignment horizontal="right" vertical="center"/>
    </xf>
    <xf numFmtId="43" fontId="10" fillId="0" borderId="10" xfId="72" applyNumberFormat="1" applyFont="1" applyFill="1" applyBorder="1" applyAlignment="1" applyProtection="1">
      <alignment horizontal="right" vertical="center"/>
    </xf>
    <xf numFmtId="9" fontId="10" fillId="0" borderId="34" xfId="72" applyNumberFormat="1" applyFont="1" applyFill="1" applyBorder="1" applyAlignment="1" applyProtection="1">
      <alignment horizontal="center" vertical="center"/>
    </xf>
    <xf numFmtId="43" fontId="10" fillId="0" borderId="34" xfId="72" applyNumberFormat="1" applyFont="1" applyFill="1" applyBorder="1" applyAlignment="1" applyProtection="1">
      <alignment horizontal="right" vertical="center"/>
    </xf>
    <xf numFmtId="0" fontId="10" fillId="0" borderId="35" xfId="72" applyFont="1" applyFill="1" applyBorder="1" applyAlignment="1" applyProtection="1">
      <alignment horizontal="center" vertical="center" wrapText="1"/>
    </xf>
    <xf numFmtId="49" fontId="10" fillId="0" borderId="10" xfId="72" applyNumberFormat="1" applyFont="1" applyFill="1" applyBorder="1" applyAlignment="1" applyProtection="1">
      <alignment horizontal="center" vertical="center" wrapText="1"/>
    </xf>
    <xf numFmtId="49" fontId="9" fillId="0" borderId="36" xfId="72" applyNumberFormat="1" applyFont="1" applyFill="1" applyBorder="1" applyAlignment="1" applyProtection="1">
      <alignment horizontal="center" vertical="center" wrapText="1"/>
    </xf>
    <xf numFmtId="49" fontId="9" fillId="0" borderId="37" xfId="72" applyNumberFormat="1" applyFont="1" applyFill="1" applyBorder="1" applyAlignment="1" applyProtection="1">
      <alignment horizontal="center" vertical="center" wrapText="1"/>
    </xf>
    <xf numFmtId="43" fontId="9" fillId="0" borderId="37" xfId="72" applyNumberFormat="1" applyFont="1" applyFill="1" applyBorder="1" applyAlignment="1" applyProtection="1">
      <alignment horizontal="right" vertical="center"/>
    </xf>
    <xf numFmtId="43" fontId="9" fillId="0" borderId="38" xfId="72" applyNumberFormat="1" applyFont="1" applyFill="1" applyBorder="1" applyAlignment="1" applyProtection="1">
      <alignment horizontal="center" vertical="center"/>
    </xf>
    <xf numFmtId="0" fontId="62" fillId="0" borderId="0" xfId="0" applyFont="1" applyFill="1" applyAlignment="1" applyProtection="1">
      <alignment horizontal="left" vertical="center"/>
    </xf>
    <xf numFmtId="182" fontId="9" fillId="0" borderId="39" xfId="72" applyNumberFormat="1" applyFont="1" applyFill="1" applyBorder="1" applyAlignment="1" applyProtection="1">
      <alignment horizontal="center" vertical="center" wrapText="1"/>
    </xf>
    <xf numFmtId="43" fontId="9" fillId="0" borderId="12" xfId="72" applyNumberFormat="1" applyFont="1" applyFill="1" applyBorder="1" applyAlignment="1" applyProtection="1">
      <alignment horizontal="right" vertical="center"/>
    </xf>
    <xf numFmtId="182" fontId="3" fillId="0" borderId="40" xfId="73" applyNumberFormat="1" applyFont="1" applyFill="1" applyBorder="1" applyAlignment="1" applyProtection="1">
      <alignment horizontal="left" vertical="center" wrapText="1"/>
    </xf>
    <xf numFmtId="182" fontId="1" fillId="0" borderId="40" xfId="73" applyNumberFormat="1" applyFont="1" applyFill="1" applyBorder="1" applyAlignment="1" applyProtection="1">
      <alignment horizontal="left" vertical="center" wrapText="1"/>
    </xf>
    <xf numFmtId="182" fontId="1" fillId="0" borderId="41" xfId="73" applyNumberFormat="1" applyFont="1" applyFill="1" applyBorder="1" applyAlignment="1" applyProtection="1">
      <alignment horizontal="left" vertical="center" wrapText="1"/>
    </xf>
    <xf numFmtId="43" fontId="9" fillId="0" borderId="38" xfId="72" applyNumberFormat="1" applyFont="1" applyFill="1" applyBorder="1" applyAlignment="1" applyProtection="1">
      <alignment horizontal="right" vertical="center"/>
    </xf>
    <xf numFmtId="182" fontId="3" fillId="0" borderId="42" xfId="73" applyNumberFormat="1" applyFont="1" applyFill="1" applyBorder="1" applyAlignment="1" applyProtection="1">
      <alignment horizontal="center" vertical="center" wrapText="1"/>
    </xf>
    <xf numFmtId="183" fontId="53" fillId="7" borderId="0" xfId="0" applyNumberFormat="1" applyFont="1" applyFill="1" applyBorder="1" applyAlignment="1" applyProtection="1">
      <alignment vertical="center"/>
    </xf>
    <xf numFmtId="9" fontId="53" fillId="0" borderId="0" xfId="3" applyFont="1" applyFill="1" applyBorder="1" applyAlignment="1" applyProtection="1">
      <alignment vertical="center"/>
    </xf>
    <xf numFmtId="176" fontId="64" fillId="0" borderId="0" xfId="0" applyNumberFormat="1" applyFont="1" applyFill="1" applyAlignment="1">
      <alignment vertical="center"/>
    </xf>
    <xf numFmtId="176" fontId="65" fillId="0" borderId="0" xfId="0" applyNumberFormat="1" applyFont="1" applyFill="1" applyAlignment="1">
      <alignment horizontal="center" vertical="center"/>
    </xf>
    <xf numFmtId="176" fontId="65" fillId="0" borderId="0" xfId="0" applyNumberFormat="1" applyFont="1" applyFill="1" applyAlignment="1">
      <alignment vertical="center"/>
    </xf>
    <xf numFmtId="176" fontId="66" fillId="0" borderId="1" xfId="0" applyNumberFormat="1" applyFont="1" applyFill="1" applyBorder="1" applyAlignment="1">
      <alignment horizontal="center" vertical="center" wrapText="1"/>
    </xf>
    <xf numFmtId="176" fontId="67" fillId="0" borderId="20" xfId="0" applyNumberFormat="1" applyFont="1" applyFill="1" applyBorder="1" applyAlignment="1">
      <alignment horizontal="center" vertical="center"/>
    </xf>
    <xf numFmtId="176" fontId="68" fillId="0" borderId="11" xfId="0" applyNumberFormat="1" applyFont="1" applyFill="1" applyBorder="1" applyAlignment="1" applyProtection="1">
      <alignment horizontal="center" vertical="center"/>
      <protection locked="0"/>
    </xf>
    <xf numFmtId="176" fontId="69" fillId="0" borderId="0" xfId="0" applyNumberFormat="1" applyFont="1" applyFill="1" applyAlignment="1">
      <alignment vertical="center"/>
    </xf>
  </cellXfs>
  <cellStyles count="13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成都龙泉项目A1地块第一期回标后补篇一(二标段清单)对比表2014-7-24 2" xfId="49"/>
    <cellStyle name="常规 7 3" xfId="50"/>
    <cellStyle name="常规 10 2 2 3" xfId="51"/>
    <cellStyle name="常规 13 3" xfId="52"/>
    <cellStyle name="常规 6" xfId="53"/>
    <cellStyle name="常规_总包清单分册" xfId="54"/>
    <cellStyle name="常规 3 2 2 2 2" xfId="55"/>
    <cellStyle name="常规 16 4 2 2" xfId="56"/>
    <cellStyle name="千位分隔 3 2 2 2 2 11 4" xfId="57"/>
    <cellStyle name="常规 6 5" xfId="58"/>
    <cellStyle name="千位分隔 3 2 4 2 2" xfId="59"/>
    <cellStyle name="常规 2 29" xfId="60"/>
    <cellStyle name="常规_B4~B8清单-审核量-090928 2" xfId="61"/>
    <cellStyle name="常规 3 3" xfId="62"/>
    <cellStyle name="千位分隔 2 5" xfId="63"/>
    <cellStyle name="Normal" xfId="64"/>
    <cellStyle name="千位分隔 3 5 2 2" xfId="65"/>
    <cellStyle name="常规 15" xfId="66"/>
    <cellStyle name="常规_金域蓝湾三期标段一桩基签约清单(100622省基础)" xfId="67"/>
    <cellStyle name="常规 2" xfId="68"/>
    <cellStyle name="常规 4" xfId="69"/>
    <cellStyle name="常规_总包清单" xfId="70"/>
    <cellStyle name="常规 3" xfId="71"/>
    <cellStyle name="常规 19" xfId="72"/>
    <cellStyle name="千位分隔 3" xfId="73"/>
    <cellStyle name="常规 72" xfId="74"/>
    <cellStyle name="常规 10" xfId="75"/>
    <cellStyle name="千位分隔 10" xfId="76"/>
    <cellStyle name="千位分隔[0] 3 2" xfId="77"/>
    <cellStyle name="百分比 2" xfId="78"/>
    <cellStyle name="常规 2 4" xfId="79"/>
    <cellStyle name="常规 15 2" xfId="80"/>
    <cellStyle name="常规 2 3 2" xfId="81"/>
    <cellStyle name="常规 2 3_东莞金地香缇雅境模拟清单（安装） (2) 2" xfId="82"/>
    <cellStyle name="常规 2 8 5 2" xfId="83"/>
    <cellStyle name="常规 14" xfId="84"/>
    <cellStyle name="千位分隔 8" xfId="85"/>
    <cellStyle name="常规 13" xfId="86"/>
    <cellStyle name="常规 3 2" xfId="87"/>
    <cellStyle name="常规 2 3" xfId="88"/>
    <cellStyle name="常规_含量表" xfId="89"/>
    <cellStyle name="一般_万科四季花城三期工程量清单 3 2 2" xfId="90"/>
    <cellStyle name="常规_总包清单 2 2 2" xfId="91"/>
    <cellStyle name="一般_万科四季花城三期工程量清单 2 2" xfId="92"/>
    <cellStyle name="常规_总包清单 2 2 2 2" xfId="93"/>
    <cellStyle name="一般_万科四季花城三期工程量清单 2 2 2 2" xfId="94"/>
    <cellStyle name="常规_16.工程量汇总表及主要单价分析表" xfId="95"/>
    <cellStyle name="常规 2 7" xfId="96"/>
    <cellStyle name="常规 10 5" xfId="97"/>
    <cellStyle name="常规 3 3 3" xfId="98"/>
    <cellStyle name="常规_总包清单 2" xfId="99"/>
    <cellStyle name="一般_万科四季花城三期工程量清单 2" xfId="100"/>
    <cellStyle name="常规_广州体育职业技术学院新校区概算汇总表G4、G5、G8、G9、G10、G11(08.4.10)" xfId="101"/>
    <cellStyle name="千位分隔 2" xfId="102"/>
    <cellStyle name="常规 5" xfId="103"/>
    <cellStyle name="常规 3 2 2" xfId="104"/>
    <cellStyle name="常规 15 4" xfId="105"/>
    <cellStyle name="常规 4 3 3" xfId="106"/>
    <cellStyle name="常规 7 2 2 2 3 3" xfId="107"/>
    <cellStyle name="千位分隔 5" xfId="108"/>
    <cellStyle name="常规_成都龙泉项目A1地块第一期回标后补篇一(二标段清单)对比表2014-7-24 2 2 2 2 2" xfId="109"/>
    <cellStyle name="常规 8 2 2 2 2 2 2 3 4" xfId="110"/>
    <cellStyle name="千位分隔 3 2 4 4 4" xfId="111"/>
    <cellStyle name="常规 5 10 2" xfId="112"/>
    <cellStyle name="常规 25" xfId="113"/>
    <cellStyle name="样式 1" xfId="114"/>
    <cellStyle name="常规 7 2" xfId="115"/>
    <cellStyle name="常规_项目成本测算表200909" xfId="116"/>
    <cellStyle name="60% - 强调文字颜色 6 13 3" xfId="117"/>
    <cellStyle name="百分比 2 2" xfId="118"/>
    <cellStyle name="40% - 着色 3 2" xfId="119"/>
    <cellStyle name="常规 6 2" xfId="120"/>
    <cellStyle name="常规 11" xfId="121"/>
    <cellStyle name="_(D栋)(保利)广州科学城居住小区6区外墙装饰_土建清单_K3#-K4#、J3#土建清单  10" xfId="122"/>
    <cellStyle name="常规_0.00以上机电 2" xfId="123"/>
    <cellStyle name="常规 52" xfId="124"/>
    <cellStyle name="常规 6 2 6" xfId="125"/>
    <cellStyle name="常规 10 2" xfId="126"/>
    <cellStyle name="千位分隔 3 2 2 2" xfId="127"/>
    <cellStyle name="常规 5 4" xfId="128"/>
    <cellStyle name="常规 16 2" xfId="129"/>
    <cellStyle name="常规 2 2" xfId="130"/>
    <cellStyle name="A4 Small 210 x 297 mm" xfId="131"/>
    <cellStyle name="常规 4 2" xfId="132"/>
    <cellStyle name="20% - 强调文字颜色 4 2" xfId="133"/>
    <cellStyle name="常规 2 5 2" xfId="134"/>
    <cellStyle name="常规_(格式)1030广州飞碟训练中心工程量清单" xfId="135"/>
    <cellStyle name="常规 10 4" xfId="136"/>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70.xml"/><Relationship Id="rId98" Type="http://schemas.openxmlformats.org/officeDocument/2006/relationships/externalLink" Target="externalLinks/externalLink69.xml"/><Relationship Id="rId97" Type="http://schemas.openxmlformats.org/officeDocument/2006/relationships/externalLink" Target="externalLinks/externalLink68.xml"/><Relationship Id="rId96" Type="http://schemas.openxmlformats.org/officeDocument/2006/relationships/externalLink" Target="externalLinks/externalLink67.xml"/><Relationship Id="rId95" Type="http://schemas.openxmlformats.org/officeDocument/2006/relationships/externalLink" Target="externalLinks/externalLink66.xml"/><Relationship Id="rId94" Type="http://schemas.openxmlformats.org/officeDocument/2006/relationships/externalLink" Target="externalLinks/externalLink65.xml"/><Relationship Id="rId93" Type="http://schemas.openxmlformats.org/officeDocument/2006/relationships/externalLink" Target="externalLinks/externalLink64.xml"/><Relationship Id="rId92" Type="http://schemas.openxmlformats.org/officeDocument/2006/relationships/externalLink" Target="externalLinks/externalLink63.xml"/><Relationship Id="rId91" Type="http://schemas.openxmlformats.org/officeDocument/2006/relationships/externalLink" Target="externalLinks/externalLink62.xml"/><Relationship Id="rId90" Type="http://schemas.openxmlformats.org/officeDocument/2006/relationships/externalLink" Target="externalLinks/externalLink61.xml"/><Relationship Id="rId9" Type="http://schemas.openxmlformats.org/officeDocument/2006/relationships/worksheet" Target="worksheets/sheet9.xml"/><Relationship Id="rId89" Type="http://schemas.openxmlformats.org/officeDocument/2006/relationships/externalLink" Target="externalLinks/externalLink60.xml"/><Relationship Id="rId88" Type="http://schemas.openxmlformats.org/officeDocument/2006/relationships/externalLink" Target="externalLinks/externalLink59.xml"/><Relationship Id="rId87" Type="http://schemas.openxmlformats.org/officeDocument/2006/relationships/externalLink" Target="externalLinks/externalLink58.xml"/><Relationship Id="rId86" Type="http://schemas.openxmlformats.org/officeDocument/2006/relationships/externalLink" Target="externalLinks/externalLink57.xml"/><Relationship Id="rId85" Type="http://schemas.openxmlformats.org/officeDocument/2006/relationships/externalLink" Target="externalLinks/externalLink56.xml"/><Relationship Id="rId84" Type="http://schemas.openxmlformats.org/officeDocument/2006/relationships/externalLink" Target="externalLinks/externalLink55.xml"/><Relationship Id="rId83" Type="http://schemas.openxmlformats.org/officeDocument/2006/relationships/externalLink" Target="externalLinks/externalLink54.xml"/><Relationship Id="rId82" Type="http://schemas.openxmlformats.org/officeDocument/2006/relationships/externalLink" Target="externalLinks/externalLink53.xml"/><Relationship Id="rId81" Type="http://schemas.openxmlformats.org/officeDocument/2006/relationships/externalLink" Target="externalLinks/externalLink52.xml"/><Relationship Id="rId80" Type="http://schemas.openxmlformats.org/officeDocument/2006/relationships/externalLink" Target="externalLinks/externalLink51.xml"/><Relationship Id="rId8" Type="http://schemas.openxmlformats.org/officeDocument/2006/relationships/worksheet" Target="worksheets/sheet8.xml"/><Relationship Id="rId79" Type="http://schemas.openxmlformats.org/officeDocument/2006/relationships/externalLink" Target="externalLinks/externalLink50.xml"/><Relationship Id="rId78" Type="http://schemas.openxmlformats.org/officeDocument/2006/relationships/externalLink" Target="externalLinks/externalLink49.xml"/><Relationship Id="rId77" Type="http://schemas.openxmlformats.org/officeDocument/2006/relationships/externalLink" Target="externalLinks/externalLink48.xml"/><Relationship Id="rId76" Type="http://schemas.openxmlformats.org/officeDocument/2006/relationships/externalLink" Target="externalLinks/externalLink47.xml"/><Relationship Id="rId75" Type="http://schemas.openxmlformats.org/officeDocument/2006/relationships/externalLink" Target="externalLinks/externalLink46.xml"/><Relationship Id="rId74" Type="http://schemas.openxmlformats.org/officeDocument/2006/relationships/externalLink" Target="externalLinks/externalLink45.xml"/><Relationship Id="rId73" Type="http://schemas.openxmlformats.org/officeDocument/2006/relationships/externalLink" Target="externalLinks/externalLink44.xml"/><Relationship Id="rId72" Type="http://schemas.openxmlformats.org/officeDocument/2006/relationships/externalLink" Target="externalLinks/externalLink43.xml"/><Relationship Id="rId71" Type="http://schemas.openxmlformats.org/officeDocument/2006/relationships/externalLink" Target="externalLinks/externalLink42.xml"/><Relationship Id="rId70" Type="http://schemas.openxmlformats.org/officeDocument/2006/relationships/externalLink" Target="externalLinks/externalLink41.xml"/><Relationship Id="rId7" Type="http://schemas.openxmlformats.org/officeDocument/2006/relationships/worksheet" Target="worksheets/sheet7.xml"/><Relationship Id="rId69" Type="http://schemas.openxmlformats.org/officeDocument/2006/relationships/externalLink" Target="externalLinks/externalLink40.xml"/><Relationship Id="rId68" Type="http://schemas.openxmlformats.org/officeDocument/2006/relationships/externalLink" Target="externalLinks/externalLink39.xml"/><Relationship Id="rId67" Type="http://schemas.openxmlformats.org/officeDocument/2006/relationships/externalLink" Target="externalLinks/externalLink38.xml"/><Relationship Id="rId66" Type="http://schemas.openxmlformats.org/officeDocument/2006/relationships/externalLink" Target="externalLinks/externalLink37.xml"/><Relationship Id="rId65" Type="http://schemas.openxmlformats.org/officeDocument/2006/relationships/externalLink" Target="externalLinks/externalLink36.xml"/><Relationship Id="rId64" Type="http://schemas.openxmlformats.org/officeDocument/2006/relationships/externalLink" Target="externalLinks/externalLink35.xml"/><Relationship Id="rId63" Type="http://schemas.openxmlformats.org/officeDocument/2006/relationships/externalLink" Target="externalLinks/externalLink34.xml"/><Relationship Id="rId62" Type="http://schemas.openxmlformats.org/officeDocument/2006/relationships/externalLink" Target="externalLinks/externalLink33.xml"/><Relationship Id="rId61" Type="http://schemas.openxmlformats.org/officeDocument/2006/relationships/externalLink" Target="externalLinks/externalLink32.xml"/><Relationship Id="rId60" Type="http://schemas.openxmlformats.org/officeDocument/2006/relationships/externalLink" Target="externalLinks/externalLink31.xml"/><Relationship Id="rId6" Type="http://schemas.openxmlformats.org/officeDocument/2006/relationships/worksheet" Target="worksheets/sheet6.xml"/><Relationship Id="rId59" Type="http://schemas.openxmlformats.org/officeDocument/2006/relationships/externalLink" Target="externalLinks/externalLink30.xml"/><Relationship Id="rId58" Type="http://schemas.openxmlformats.org/officeDocument/2006/relationships/externalLink" Target="externalLinks/externalLink29.xml"/><Relationship Id="rId57" Type="http://schemas.openxmlformats.org/officeDocument/2006/relationships/externalLink" Target="externalLinks/externalLink28.xml"/><Relationship Id="rId56" Type="http://schemas.openxmlformats.org/officeDocument/2006/relationships/externalLink" Target="externalLinks/externalLink27.xml"/><Relationship Id="rId55" Type="http://schemas.openxmlformats.org/officeDocument/2006/relationships/externalLink" Target="externalLinks/externalLink26.xml"/><Relationship Id="rId54" Type="http://schemas.openxmlformats.org/officeDocument/2006/relationships/externalLink" Target="externalLinks/externalLink25.xml"/><Relationship Id="rId53" Type="http://schemas.openxmlformats.org/officeDocument/2006/relationships/externalLink" Target="externalLinks/externalLink24.xml"/><Relationship Id="rId52" Type="http://schemas.openxmlformats.org/officeDocument/2006/relationships/externalLink" Target="externalLinks/externalLink23.xml"/><Relationship Id="rId51" Type="http://schemas.openxmlformats.org/officeDocument/2006/relationships/externalLink" Target="externalLinks/externalLink22.xml"/><Relationship Id="rId50" Type="http://schemas.openxmlformats.org/officeDocument/2006/relationships/externalLink" Target="externalLinks/externalLink21.xml"/><Relationship Id="rId5" Type="http://schemas.openxmlformats.org/officeDocument/2006/relationships/worksheet" Target="worksheets/sheet5.xml"/><Relationship Id="rId49" Type="http://schemas.openxmlformats.org/officeDocument/2006/relationships/externalLink" Target="externalLinks/externalLink20.xml"/><Relationship Id="rId48" Type="http://schemas.openxmlformats.org/officeDocument/2006/relationships/externalLink" Target="externalLinks/externalLink19.xml"/><Relationship Id="rId47" Type="http://schemas.openxmlformats.org/officeDocument/2006/relationships/externalLink" Target="externalLinks/externalLink18.xml"/><Relationship Id="rId46" Type="http://schemas.openxmlformats.org/officeDocument/2006/relationships/externalLink" Target="externalLinks/externalLink17.xml"/><Relationship Id="rId45" Type="http://schemas.openxmlformats.org/officeDocument/2006/relationships/externalLink" Target="externalLinks/externalLink16.xml"/><Relationship Id="rId44" Type="http://schemas.openxmlformats.org/officeDocument/2006/relationships/externalLink" Target="externalLinks/externalLink15.xml"/><Relationship Id="rId43" Type="http://schemas.openxmlformats.org/officeDocument/2006/relationships/externalLink" Target="externalLinks/externalLink14.xml"/><Relationship Id="rId42" Type="http://schemas.openxmlformats.org/officeDocument/2006/relationships/externalLink" Target="externalLinks/externalLink13.xml"/><Relationship Id="rId41" Type="http://schemas.openxmlformats.org/officeDocument/2006/relationships/externalLink" Target="externalLinks/externalLink12.xml"/><Relationship Id="rId40" Type="http://schemas.openxmlformats.org/officeDocument/2006/relationships/externalLink" Target="externalLinks/externalLink11.xml"/><Relationship Id="rId4" Type="http://schemas.openxmlformats.org/officeDocument/2006/relationships/worksheet" Target="worksheets/sheet4.xml"/><Relationship Id="rId39" Type="http://schemas.openxmlformats.org/officeDocument/2006/relationships/externalLink" Target="externalLinks/externalLink10.xml"/><Relationship Id="rId38" Type="http://schemas.openxmlformats.org/officeDocument/2006/relationships/externalLink" Target="externalLinks/externalLink9.xml"/><Relationship Id="rId37" Type="http://schemas.openxmlformats.org/officeDocument/2006/relationships/externalLink" Target="externalLinks/externalLink8.xml"/><Relationship Id="rId36" Type="http://schemas.openxmlformats.org/officeDocument/2006/relationships/externalLink" Target="externalLinks/externalLink7.xml"/><Relationship Id="rId35" Type="http://schemas.openxmlformats.org/officeDocument/2006/relationships/externalLink" Target="externalLinks/externalLink6.xml"/><Relationship Id="rId34" Type="http://schemas.openxmlformats.org/officeDocument/2006/relationships/externalLink" Target="externalLinks/externalLink5.xml"/><Relationship Id="rId338" Type="http://schemas.openxmlformats.org/officeDocument/2006/relationships/styles" Target="styles.xml"/><Relationship Id="rId337" Type="http://schemas.openxmlformats.org/officeDocument/2006/relationships/sharedStrings" Target="sharedStrings.xml"/><Relationship Id="rId336" Type="http://schemas.openxmlformats.org/officeDocument/2006/relationships/theme" Target="theme/theme1.xml"/><Relationship Id="rId335" Type="http://schemas.openxmlformats.org/officeDocument/2006/relationships/externalLink" Target="externalLinks/externalLink306.xml"/><Relationship Id="rId334" Type="http://schemas.openxmlformats.org/officeDocument/2006/relationships/externalLink" Target="externalLinks/externalLink305.xml"/><Relationship Id="rId333" Type="http://schemas.openxmlformats.org/officeDocument/2006/relationships/externalLink" Target="externalLinks/externalLink304.xml"/><Relationship Id="rId332" Type="http://schemas.openxmlformats.org/officeDocument/2006/relationships/externalLink" Target="externalLinks/externalLink303.xml"/><Relationship Id="rId331" Type="http://schemas.openxmlformats.org/officeDocument/2006/relationships/externalLink" Target="externalLinks/externalLink302.xml"/><Relationship Id="rId330" Type="http://schemas.openxmlformats.org/officeDocument/2006/relationships/externalLink" Target="externalLinks/externalLink301.xml"/><Relationship Id="rId33" Type="http://schemas.openxmlformats.org/officeDocument/2006/relationships/externalLink" Target="externalLinks/externalLink4.xml"/><Relationship Id="rId329" Type="http://schemas.openxmlformats.org/officeDocument/2006/relationships/externalLink" Target="externalLinks/externalLink300.xml"/><Relationship Id="rId328" Type="http://schemas.openxmlformats.org/officeDocument/2006/relationships/externalLink" Target="externalLinks/externalLink299.xml"/><Relationship Id="rId327" Type="http://schemas.openxmlformats.org/officeDocument/2006/relationships/externalLink" Target="externalLinks/externalLink298.xml"/><Relationship Id="rId326" Type="http://schemas.openxmlformats.org/officeDocument/2006/relationships/externalLink" Target="externalLinks/externalLink297.xml"/><Relationship Id="rId325" Type="http://schemas.openxmlformats.org/officeDocument/2006/relationships/externalLink" Target="externalLinks/externalLink296.xml"/><Relationship Id="rId324" Type="http://schemas.openxmlformats.org/officeDocument/2006/relationships/externalLink" Target="externalLinks/externalLink295.xml"/><Relationship Id="rId323" Type="http://schemas.openxmlformats.org/officeDocument/2006/relationships/externalLink" Target="externalLinks/externalLink294.xml"/><Relationship Id="rId322" Type="http://schemas.openxmlformats.org/officeDocument/2006/relationships/externalLink" Target="externalLinks/externalLink293.xml"/><Relationship Id="rId321" Type="http://schemas.openxmlformats.org/officeDocument/2006/relationships/externalLink" Target="externalLinks/externalLink292.xml"/><Relationship Id="rId320" Type="http://schemas.openxmlformats.org/officeDocument/2006/relationships/externalLink" Target="externalLinks/externalLink291.xml"/><Relationship Id="rId32" Type="http://schemas.openxmlformats.org/officeDocument/2006/relationships/externalLink" Target="externalLinks/externalLink3.xml"/><Relationship Id="rId319" Type="http://schemas.openxmlformats.org/officeDocument/2006/relationships/externalLink" Target="externalLinks/externalLink290.xml"/><Relationship Id="rId318" Type="http://schemas.openxmlformats.org/officeDocument/2006/relationships/externalLink" Target="externalLinks/externalLink289.xml"/><Relationship Id="rId317" Type="http://schemas.openxmlformats.org/officeDocument/2006/relationships/externalLink" Target="externalLinks/externalLink288.xml"/><Relationship Id="rId316" Type="http://schemas.openxmlformats.org/officeDocument/2006/relationships/externalLink" Target="externalLinks/externalLink287.xml"/><Relationship Id="rId315" Type="http://schemas.openxmlformats.org/officeDocument/2006/relationships/externalLink" Target="externalLinks/externalLink286.xml"/><Relationship Id="rId314" Type="http://schemas.openxmlformats.org/officeDocument/2006/relationships/externalLink" Target="externalLinks/externalLink285.xml"/><Relationship Id="rId313" Type="http://schemas.openxmlformats.org/officeDocument/2006/relationships/externalLink" Target="externalLinks/externalLink284.xml"/><Relationship Id="rId312" Type="http://schemas.openxmlformats.org/officeDocument/2006/relationships/externalLink" Target="externalLinks/externalLink283.xml"/><Relationship Id="rId311" Type="http://schemas.openxmlformats.org/officeDocument/2006/relationships/externalLink" Target="externalLinks/externalLink282.xml"/><Relationship Id="rId310" Type="http://schemas.openxmlformats.org/officeDocument/2006/relationships/externalLink" Target="externalLinks/externalLink281.xml"/><Relationship Id="rId31" Type="http://schemas.openxmlformats.org/officeDocument/2006/relationships/externalLink" Target="externalLinks/externalLink2.xml"/><Relationship Id="rId309" Type="http://schemas.openxmlformats.org/officeDocument/2006/relationships/externalLink" Target="externalLinks/externalLink280.xml"/><Relationship Id="rId308" Type="http://schemas.openxmlformats.org/officeDocument/2006/relationships/externalLink" Target="externalLinks/externalLink279.xml"/><Relationship Id="rId307" Type="http://schemas.openxmlformats.org/officeDocument/2006/relationships/externalLink" Target="externalLinks/externalLink278.xml"/><Relationship Id="rId306" Type="http://schemas.openxmlformats.org/officeDocument/2006/relationships/externalLink" Target="externalLinks/externalLink277.xml"/><Relationship Id="rId305" Type="http://schemas.openxmlformats.org/officeDocument/2006/relationships/externalLink" Target="externalLinks/externalLink276.xml"/><Relationship Id="rId304" Type="http://schemas.openxmlformats.org/officeDocument/2006/relationships/externalLink" Target="externalLinks/externalLink275.xml"/><Relationship Id="rId303" Type="http://schemas.openxmlformats.org/officeDocument/2006/relationships/externalLink" Target="externalLinks/externalLink274.xml"/><Relationship Id="rId302" Type="http://schemas.openxmlformats.org/officeDocument/2006/relationships/externalLink" Target="externalLinks/externalLink273.xml"/><Relationship Id="rId301" Type="http://schemas.openxmlformats.org/officeDocument/2006/relationships/externalLink" Target="externalLinks/externalLink272.xml"/><Relationship Id="rId300" Type="http://schemas.openxmlformats.org/officeDocument/2006/relationships/externalLink" Target="externalLinks/externalLink271.xml"/><Relationship Id="rId30" Type="http://schemas.openxmlformats.org/officeDocument/2006/relationships/externalLink" Target="externalLinks/externalLink1.xml"/><Relationship Id="rId3" Type="http://schemas.openxmlformats.org/officeDocument/2006/relationships/worksheet" Target="worksheets/sheet3.xml"/><Relationship Id="rId299" Type="http://schemas.openxmlformats.org/officeDocument/2006/relationships/externalLink" Target="externalLinks/externalLink270.xml"/><Relationship Id="rId298" Type="http://schemas.openxmlformats.org/officeDocument/2006/relationships/externalLink" Target="externalLinks/externalLink269.xml"/><Relationship Id="rId297" Type="http://schemas.openxmlformats.org/officeDocument/2006/relationships/externalLink" Target="externalLinks/externalLink268.xml"/><Relationship Id="rId296" Type="http://schemas.openxmlformats.org/officeDocument/2006/relationships/externalLink" Target="externalLinks/externalLink267.xml"/><Relationship Id="rId295" Type="http://schemas.openxmlformats.org/officeDocument/2006/relationships/externalLink" Target="externalLinks/externalLink266.xml"/><Relationship Id="rId294" Type="http://schemas.openxmlformats.org/officeDocument/2006/relationships/externalLink" Target="externalLinks/externalLink265.xml"/><Relationship Id="rId293" Type="http://schemas.openxmlformats.org/officeDocument/2006/relationships/externalLink" Target="externalLinks/externalLink264.xml"/><Relationship Id="rId292" Type="http://schemas.openxmlformats.org/officeDocument/2006/relationships/externalLink" Target="externalLinks/externalLink263.xml"/><Relationship Id="rId291" Type="http://schemas.openxmlformats.org/officeDocument/2006/relationships/externalLink" Target="externalLinks/externalLink262.xml"/><Relationship Id="rId290" Type="http://schemas.openxmlformats.org/officeDocument/2006/relationships/externalLink" Target="externalLinks/externalLink261.xml"/><Relationship Id="rId29" Type="http://schemas.openxmlformats.org/officeDocument/2006/relationships/customXml" Target="../customXml/item4.xml"/><Relationship Id="rId289" Type="http://schemas.openxmlformats.org/officeDocument/2006/relationships/externalLink" Target="externalLinks/externalLink260.xml"/><Relationship Id="rId288" Type="http://schemas.openxmlformats.org/officeDocument/2006/relationships/externalLink" Target="externalLinks/externalLink259.xml"/><Relationship Id="rId287" Type="http://schemas.openxmlformats.org/officeDocument/2006/relationships/externalLink" Target="externalLinks/externalLink258.xml"/><Relationship Id="rId286" Type="http://schemas.openxmlformats.org/officeDocument/2006/relationships/externalLink" Target="externalLinks/externalLink257.xml"/><Relationship Id="rId285" Type="http://schemas.openxmlformats.org/officeDocument/2006/relationships/externalLink" Target="externalLinks/externalLink256.xml"/><Relationship Id="rId284" Type="http://schemas.openxmlformats.org/officeDocument/2006/relationships/externalLink" Target="externalLinks/externalLink255.xml"/><Relationship Id="rId283" Type="http://schemas.openxmlformats.org/officeDocument/2006/relationships/externalLink" Target="externalLinks/externalLink254.xml"/><Relationship Id="rId282" Type="http://schemas.openxmlformats.org/officeDocument/2006/relationships/externalLink" Target="externalLinks/externalLink253.xml"/><Relationship Id="rId281" Type="http://schemas.openxmlformats.org/officeDocument/2006/relationships/externalLink" Target="externalLinks/externalLink252.xml"/><Relationship Id="rId280" Type="http://schemas.openxmlformats.org/officeDocument/2006/relationships/externalLink" Target="externalLinks/externalLink251.xml"/><Relationship Id="rId28" Type="http://schemas.openxmlformats.org/officeDocument/2006/relationships/customXml" Target="../customXml/item3.xml"/><Relationship Id="rId279" Type="http://schemas.openxmlformats.org/officeDocument/2006/relationships/externalLink" Target="externalLinks/externalLink250.xml"/><Relationship Id="rId278" Type="http://schemas.openxmlformats.org/officeDocument/2006/relationships/externalLink" Target="externalLinks/externalLink249.xml"/><Relationship Id="rId277" Type="http://schemas.openxmlformats.org/officeDocument/2006/relationships/externalLink" Target="externalLinks/externalLink248.xml"/><Relationship Id="rId276" Type="http://schemas.openxmlformats.org/officeDocument/2006/relationships/externalLink" Target="externalLinks/externalLink247.xml"/><Relationship Id="rId275" Type="http://schemas.openxmlformats.org/officeDocument/2006/relationships/externalLink" Target="externalLinks/externalLink246.xml"/><Relationship Id="rId274" Type="http://schemas.openxmlformats.org/officeDocument/2006/relationships/externalLink" Target="externalLinks/externalLink245.xml"/><Relationship Id="rId273" Type="http://schemas.openxmlformats.org/officeDocument/2006/relationships/externalLink" Target="externalLinks/externalLink244.xml"/><Relationship Id="rId272" Type="http://schemas.openxmlformats.org/officeDocument/2006/relationships/externalLink" Target="externalLinks/externalLink243.xml"/><Relationship Id="rId271" Type="http://schemas.openxmlformats.org/officeDocument/2006/relationships/externalLink" Target="externalLinks/externalLink242.xml"/><Relationship Id="rId270" Type="http://schemas.openxmlformats.org/officeDocument/2006/relationships/externalLink" Target="externalLinks/externalLink241.xml"/><Relationship Id="rId27" Type="http://schemas.openxmlformats.org/officeDocument/2006/relationships/customXml" Target="../customXml/item2.xml"/><Relationship Id="rId269" Type="http://schemas.openxmlformats.org/officeDocument/2006/relationships/externalLink" Target="externalLinks/externalLink240.xml"/><Relationship Id="rId268" Type="http://schemas.openxmlformats.org/officeDocument/2006/relationships/externalLink" Target="externalLinks/externalLink239.xml"/><Relationship Id="rId267" Type="http://schemas.openxmlformats.org/officeDocument/2006/relationships/externalLink" Target="externalLinks/externalLink238.xml"/><Relationship Id="rId266" Type="http://schemas.openxmlformats.org/officeDocument/2006/relationships/externalLink" Target="externalLinks/externalLink237.xml"/><Relationship Id="rId265" Type="http://schemas.openxmlformats.org/officeDocument/2006/relationships/externalLink" Target="externalLinks/externalLink236.xml"/><Relationship Id="rId264" Type="http://schemas.openxmlformats.org/officeDocument/2006/relationships/externalLink" Target="externalLinks/externalLink235.xml"/><Relationship Id="rId263" Type="http://schemas.openxmlformats.org/officeDocument/2006/relationships/externalLink" Target="externalLinks/externalLink234.xml"/><Relationship Id="rId262" Type="http://schemas.openxmlformats.org/officeDocument/2006/relationships/externalLink" Target="externalLinks/externalLink233.xml"/><Relationship Id="rId261" Type="http://schemas.openxmlformats.org/officeDocument/2006/relationships/externalLink" Target="externalLinks/externalLink232.xml"/><Relationship Id="rId260" Type="http://schemas.openxmlformats.org/officeDocument/2006/relationships/externalLink" Target="externalLinks/externalLink231.xml"/><Relationship Id="rId26" Type="http://schemas.openxmlformats.org/officeDocument/2006/relationships/customXml" Target="../customXml/item1.xml"/><Relationship Id="rId259" Type="http://schemas.openxmlformats.org/officeDocument/2006/relationships/externalLink" Target="externalLinks/externalLink230.xml"/><Relationship Id="rId258" Type="http://schemas.openxmlformats.org/officeDocument/2006/relationships/externalLink" Target="externalLinks/externalLink229.xml"/><Relationship Id="rId257" Type="http://schemas.openxmlformats.org/officeDocument/2006/relationships/externalLink" Target="externalLinks/externalLink228.xml"/><Relationship Id="rId256" Type="http://schemas.openxmlformats.org/officeDocument/2006/relationships/externalLink" Target="externalLinks/externalLink227.xml"/><Relationship Id="rId255" Type="http://schemas.openxmlformats.org/officeDocument/2006/relationships/externalLink" Target="externalLinks/externalLink226.xml"/><Relationship Id="rId254" Type="http://schemas.openxmlformats.org/officeDocument/2006/relationships/externalLink" Target="externalLinks/externalLink225.xml"/><Relationship Id="rId253" Type="http://schemas.openxmlformats.org/officeDocument/2006/relationships/externalLink" Target="externalLinks/externalLink224.xml"/><Relationship Id="rId252" Type="http://schemas.openxmlformats.org/officeDocument/2006/relationships/externalLink" Target="externalLinks/externalLink223.xml"/><Relationship Id="rId251" Type="http://schemas.openxmlformats.org/officeDocument/2006/relationships/externalLink" Target="externalLinks/externalLink222.xml"/><Relationship Id="rId250" Type="http://schemas.openxmlformats.org/officeDocument/2006/relationships/externalLink" Target="externalLinks/externalLink221.xml"/><Relationship Id="rId25" Type="http://schemas.openxmlformats.org/officeDocument/2006/relationships/worksheet" Target="worksheets/sheet25.xml"/><Relationship Id="rId249" Type="http://schemas.openxmlformats.org/officeDocument/2006/relationships/externalLink" Target="externalLinks/externalLink220.xml"/><Relationship Id="rId248" Type="http://schemas.openxmlformats.org/officeDocument/2006/relationships/externalLink" Target="externalLinks/externalLink219.xml"/><Relationship Id="rId247" Type="http://schemas.openxmlformats.org/officeDocument/2006/relationships/externalLink" Target="externalLinks/externalLink218.xml"/><Relationship Id="rId246" Type="http://schemas.openxmlformats.org/officeDocument/2006/relationships/externalLink" Target="externalLinks/externalLink217.xml"/><Relationship Id="rId245" Type="http://schemas.openxmlformats.org/officeDocument/2006/relationships/externalLink" Target="externalLinks/externalLink216.xml"/><Relationship Id="rId244" Type="http://schemas.openxmlformats.org/officeDocument/2006/relationships/externalLink" Target="externalLinks/externalLink215.xml"/><Relationship Id="rId243" Type="http://schemas.openxmlformats.org/officeDocument/2006/relationships/externalLink" Target="externalLinks/externalLink214.xml"/><Relationship Id="rId242" Type="http://schemas.openxmlformats.org/officeDocument/2006/relationships/externalLink" Target="externalLinks/externalLink213.xml"/><Relationship Id="rId241" Type="http://schemas.openxmlformats.org/officeDocument/2006/relationships/externalLink" Target="externalLinks/externalLink212.xml"/><Relationship Id="rId240" Type="http://schemas.openxmlformats.org/officeDocument/2006/relationships/externalLink" Target="externalLinks/externalLink211.xml"/><Relationship Id="rId24" Type="http://schemas.openxmlformats.org/officeDocument/2006/relationships/worksheet" Target="worksheets/sheet24.xml"/><Relationship Id="rId239" Type="http://schemas.openxmlformats.org/officeDocument/2006/relationships/externalLink" Target="externalLinks/externalLink210.xml"/><Relationship Id="rId238" Type="http://schemas.openxmlformats.org/officeDocument/2006/relationships/externalLink" Target="externalLinks/externalLink209.xml"/><Relationship Id="rId237" Type="http://schemas.openxmlformats.org/officeDocument/2006/relationships/externalLink" Target="externalLinks/externalLink208.xml"/><Relationship Id="rId236" Type="http://schemas.openxmlformats.org/officeDocument/2006/relationships/externalLink" Target="externalLinks/externalLink207.xml"/><Relationship Id="rId235" Type="http://schemas.openxmlformats.org/officeDocument/2006/relationships/externalLink" Target="externalLinks/externalLink206.xml"/><Relationship Id="rId234" Type="http://schemas.openxmlformats.org/officeDocument/2006/relationships/externalLink" Target="externalLinks/externalLink205.xml"/><Relationship Id="rId233" Type="http://schemas.openxmlformats.org/officeDocument/2006/relationships/externalLink" Target="externalLinks/externalLink204.xml"/><Relationship Id="rId232" Type="http://schemas.openxmlformats.org/officeDocument/2006/relationships/externalLink" Target="externalLinks/externalLink203.xml"/><Relationship Id="rId231" Type="http://schemas.openxmlformats.org/officeDocument/2006/relationships/externalLink" Target="externalLinks/externalLink202.xml"/><Relationship Id="rId230" Type="http://schemas.openxmlformats.org/officeDocument/2006/relationships/externalLink" Target="externalLinks/externalLink201.xml"/><Relationship Id="rId23" Type="http://schemas.openxmlformats.org/officeDocument/2006/relationships/worksheet" Target="worksheets/sheet23.xml"/><Relationship Id="rId229" Type="http://schemas.openxmlformats.org/officeDocument/2006/relationships/externalLink" Target="externalLinks/externalLink200.xml"/><Relationship Id="rId228" Type="http://schemas.openxmlformats.org/officeDocument/2006/relationships/externalLink" Target="externalLinks/externalLink199.xml"/><Relationship Id="rId227" Type="http://schemas.openxmlformats.org/officeDocument/2006/relationships/externalLink" Target="externalLinks/externalLink198.xml"/><Relationship Id="rId226" Type="http://schemas.openxmlformats.org/officeDocument/2006/relationships/externalLink" Target="externalLinks/externalLink197.xml"/><Relationship Id="rId225" Type="http://schemas.openxmlformats.org/officeDocument/2006/relationships/externalLink" Target="externalLinks/externalLink196.xml"/><Relationship Id="rId224" Type="http://schemas.openxmlformats.org/officeDocument/2006/relationships/externalLink" Target="externalLinks/externalLink195.xml"/><Relationship Id="rId223" Type="http://schemas.openxmlformats.org/officeDocument/2006/relationships/externalLink" Target="externalLinks/externalLink194.xml"/><Relationship Id="rId222" Type="http://schemas.openxmlformats.org/officeDocument/2006/relationships/externalLink" Target="externalLinks/externalLink193.xml"/><Relationship Id="rId221" Type="http://schemas.openxmlformats.org/officeDocument/2006/relationships/externalLink" Target="externalLinks/externalLink192.xml"/><Relationship Id="rId220" Type="http://schemas.openxmlformats.org/officeDocument/2006/relationships/externalLink" Target="externalLinks/externalLink191.xml"/><Relationship Id="rId22" Type="http://schemas.openxmlformats.org/officeDocument/2006/relationships/worksheet" Target="worksheets/sheet22.xml"/><Relationship Id="rId219" Type="http://schemas.openxmlformats.org/officeDocument/2006/relationships/externalLink" Target="externalLinks/externalLink190.xml"/><Relationship Id="rId218" Type="http://schemas.openxmlformats.org/officeDocument/2006/relationships/externalLink" Target="externalLinks/externalLink189.xml"/><Relationship Id="rId217" Type="http://schemas.openxmlformats.org/officeDocument/2006/relationships/externalLink" Target="externalLinks/externalLink188.xml"/><Relationship Id="rId216" Type="http://schemas.openxmlformats.org/officeDocument/2006/relationships/externalLink" Target="externalLinks/externalLink187.xml"/><Relationship Id="rId215" Type="http://schemas.openxmlformats.org/officeDocument/2006/relationships/externalLink" Target="externalLinks/externalLink186.xml"/><Relationship Id="rId214" Type="http://schemas.openxmlformats.org/officeDocument/2006/relationships/externalLink" Target="externalLinks/externalLink185.xml"/><Relationship Id="rId213" Type="http://schemas.openxmlformats.org/officeDocument/2006/relationships/externalLink" Target="externalLinks/externalLink184.xml"/><Relationship Id="rId212" Type="http://schemas.openxmlformats.org/officeDocument/2006/relationships/externalLink" Target="externalLinks/externalLink183.xml"/><Relationship Id="rId211" Type="http://schemas.openxmlformats.org/officeDocument/2006/relationships/externalLink" Target="externalLinks/externalLink182.xml"/><Relationship Id="rId210" Type="http://schemas.openxmlformats.org/officeDocument/2006/relationships/externalLink" Target="externalLinks/externalLink181.xml"/><Relationship Id="rId21" Type="http://schemas.openxmlformats.org/officeDocument/2006/relationships/worksheet" Target="worksheets/sheet21.xml"/><Relationship Id="rId209" Type="http://schemas.openxmlformats.org/officeDocument/2006/relationships/externalLink" Target="externalLinks/externalLink180.xml"/><Relationship Id="rId208" Type="http://schemas.openxmlformats.org/officeDocument/2006/relationships/externalLink" Target="externalLinks/externalLink179.xml"/><Relationship Id="rId207" Type="http://schemas.openxmlformats.org/officeDocument/2006/relationships/externalLink" Target="externalLinks/externalLink178.xml"/><Relationship Id="rId206" Type="http://schemas.openxmlformats.org/officeDocument/2006/relationships/externalLink" Target="externalLinks/externalLink177.xml"/><Relationship Id="rId205" Type="http://schemas.openxmlformats.org/officeDocument/2006/relationships/externalLink" Target="externalLinks/externalLink176.xml"/><Relationship Id="rId204" Type="http://schemas.openxmlformats.org/officeDocument/2006/relationships/externalLink" Target="externalLinks/externalLink175.xml"/><Relationship Id="rId203" Type="http://schemas.openxmlformats.org/officeDocument/2006/relationships/externalLink" Target="externalLinks/externalLink174.xml"/><Relationship Id="rId202" Type="http://schemas.openxmlformats.org/officeDocument/2006/relationships/externalLink" Target="externalLinks/externalLink173.xml"/><Relationship Id="rId201" Type="http://schemas.openxmlformats.org/officeDocument/2006/relationships/externalLink" Target="externalLinks/externalLink172.xml"/><Relationship Id="rId200" Type="http://schemas.openxmlformats.org/officeDocument/2006/relationships/externalLink" Target="externalLinks/externalLink171.xml"/><Relationship Id="rId20" Type="http://schemas.openxmlformats.org/officeDocument/2006/relationships/worksheet" Target="worksheets/sheet20.xml"/><Relationship Id="rId2" Type="http://schemas.openxmlformats.org/officeDocument/2006/relationships/worksheet" Target="worksheets/sheet2.xml"/><Relationship Id="rId199" Type="http://schemas.openxmlformats.org/officeDocument/2006/relationships/externalLink" Target="externalLinks/externalLink170.xml"/><Relationship Id="rId198" Type="http://schemas.openxmlformats.org/officeDocument/2006/relationships/externalLink" Target="externalLinks/externalLink169.xml"/><Relationship Id="rId197" Type="http://schemas.openxmlformats.org/officeDocument/2006/relationships/externalLink" Target="externalLinks/externalLink168.xml"/><Relationship Id="rId196" Type="http://schemas.openxmlformats.org/officeDocument/2006/relationships/externalLink" Target="externalLinks/externalLink167.xml"/><Relationship Id="rId195" Type="http://schemas.openxmlformats.org/officeDocument/2006/relationships/externalLink" Target="externalLinks/externalLink166.xml"/><Relationship Id="rId194" Type="http://schemas.openxmlformats.org/officeDocument/2006/relationships/externalLink" Target="externalLinks/externalLink165.xml"/><Relationship Id="rId193" Type="http://schemas.openxmlformats.org/officeDocument/2006/relationships/externalLink" Target="externalLinks/externalLink164.xml"/><Relationship Id="rId192" Type="http://schemas.openxmlformats.org/officeDocument/2006/relationships/externalLink" Target="externalLinks/externalLink163.xml"/><Relationship Id="rId191" Type="http://schemas.openxmlformats.org/officeDocument/2006/relationships/externalLink" Target="externalLinks/externalLink162.xml"/><Relationship Id="rId190" Type="http://schemas.openxmlformats.org/officeDocument/2006/relationships/externalLink" Target="externalLinks/externalLink161.xml"/><Relationship Id="rId19" Type="http://schemas.openxmlformats.org/officeDocument/2006/relationships/worksheet" Target="worksheets/sheet19.xml"/><Relationship Id="rId189" Type="http://schemas.openxmlformats.org/officeDocument/2006/relationships/externalLink" Target="externalLinks/externalLink160.xml"/><Relationship Id="rId188" Type="http://schemas.openxmlformats.org/officeDocument/2006/relationships/externalLink" Target="externalLinks/externalLink159.xml"/><Relationship Id="rId187" Type="http://schemas.openxmlformats.org/officeDocument/2006/relationships/externalLink" Target="externalLinks/externalLink158.xml"/><Relationship Id="rId186" Type="http://schemas.openxmlformats.org/officeDocument/2006/relationships/externalLink" Target="externalLinks/externalLink157.xml"/><Relationship Id="rId185" Type="http://schemas.openxmlformats.org/officeDocument/2006/relationships/externalLink" Target="externalLinks/externalLink156.xml"/><Relationship Id="rId184" Type="http://schemas.openxmlformats.org/officeDocument/2006/relationships/externalLink" Target="externalLinks/externalLink155.xml"/><Relationship Id="rId183" Type="http://schemas.openxmlformats.org/officeDocument/2006/relationships/externalLink" Target="externalLinks/externalLink154.xml"/><Relationship Id="rId182" Type="http://schemas.openxmlformats.org/officeDocument/2006/relationships/externalLink" Target="externalLinks/externalLink153.xml"/><Relationship Id="rId181" Type="http://schemas.openxmlformats.org/officeDocument/2006/relationships/externalLink" Target="externalLinks/externalLink152.xml"/><Relationship Id="rId180" Type="http://schemas.openxmlformats.org/officeDocument/2006/relationships/externalLink" Target="externalLinks/externalLink151.xml"/><Relationship Id="rId18" Type="http://schemas.openxmlformats.org/officeDocument/2006/relationships/worksheet" Target="worksheets/sheet18.xml"/><Relationship Id="rId179" Type="http://schemas.openxmlformats.org/officeDocument/2006/relationships/externalLink" Target="externalLinks/externalLink150.xml"/><Relationship Id="rId178" Type="http://schemas.openxmlformats.org/officeDocument/2006/relationships/externalLink" Target="externalLinks/externalLink149.xml"/><Relationship Id="rId177" Type="http://schemas.openxmlformats.org/officeDocument/2006/relationships/externalLink" Target="externalLinks/externalLink148.xml"/><Relationship Id="rId176" Type="http://schemas.openxmlformats.org/officeDocument/2006/relationships/externalLink" Target="externalLinks/externalLink147.xml"/><Relationship Id="rId175" Type="http://schemas.openxmlformats.org/officeDocument/2006/relationships/externalLink" Target="externalLinks/externalLink146.xml"/><Relationship Id="rId174" Type="http://schemas.openxmlformats.org/officeDocument/2006/relationships/externalLink" Target="externalLinks/externalLink145.xml"/><Relationship Id="rId173" Type="http://schemas.openxmlformats.org/officeDocument/2006/relationships/externalLink" Target="externalLinks/externalLink144.xml"/><Relationship Id="rId172" Type="http://schemas.openxmlformats.org/officeDocument/2006/relationships/externalLink" Target="externalLinks/externalLink143.xml"/><Relationship Id="rId171" Type="http://schemas.openxmlformats.org/officeDocument/2006/relationships/externalLink" Target="externalLinks/externalLink142.xml"/><Relationship Id="rId170" Type="http://schemas.openxmlformats.org/officeDocument/2006/relationships/externalLink" Target="externalLinks/externalLink141.xml"/><Relationship Id="rId17" Type="http://schemas.openxmlformats.org/officeDocument/2006/relationships/worksheet" Target="worksheets/sheet17.xml"/><Relationship Id="rId169" Type="http://schemas.openxmlformats.org/officeDocument/2006/relationships/externalLink" Target="externalLinks/externalLink140.xml"/><Relationship Id="rId168" Type="http://schemas.openxmlformats.org/officeDocument/2006/relationships/externalLink" Target="externalLinks/externalLink139.xml"/><Relationship Id="rId167" Type="http://schemas.openxmlformats.org/officeDocument/2006/relationships/externalLink" Target="externalLinks/externalLink138.xml"/><Relationship Id="rId166" Type="http://schemas.openxmlformats.org/officeDocument/2006/relationships/externalLink" Target="externalLinks/externalLink137.xml"/><Relationship Id="rId165" Type="http://schemas.openxmlformats.org/officeDocument/2006/relationships/externalLink" Target="externalLinks/externalLink136.xml"/><Relationship Id="rId164" Type="http://schemas.openxmlformats.org/officeDocument/2006/relationships/externalLink" Target="externalLinks/externalLink135.xml"/><Relationship Id="rId163" Type="http://schemas.openxmlformats.org/officeDocument/2006/relationships/externalLink" Target="externalLinks/externalLink134.xml"/><Relationship Id="rId162" Type="http://schemas.openxmlformats.org/officeDocument/2006/relationships/externalLink" Target="externalLinks/externalLink133.xml"/><Relationship Id="rId161" Type="http://schemas.openxmlformats.org/officeDocument/2006/relationships/externalLink" Target="externalLinks/externalLink132.xml"/><Relationship Id="rId160" Type="http://schemas.openxmlformats.org/officeDocument/2006/relationships/externalLink" Target="externalLinks/externalLink131.xml"/><Relationship Id="rId16" Type="http://schemas.openxmlformats.org/officeDocument/2006/relationships/worksheet" Target="worksheets/sheet16.xml"/><Relationship Id="rId159" Type="http://schemas.openxmlformats.org/officeDocument/2006/relationships/externalLink" Target="externalLinks/externalLink130.xml"/><Relationship Id="rId158" Type="http://schemas.openxmlformats.org/officeDocument/2006/relationships/externalLink" Target="externalLinks/externalLink129.xml"/><Relationship Id="rId157" Type="http://schemas.openxmlformats.org/officeDocument/2006/relationships/externalLink" Target="externalLinks/externalLink128.xml"/><Relationship Id="rId156" Type="http://schemas.openxmlformats.org/officeDocument/2006/relationships/externalLink" Target="externalLinks/externalLink127.xml"/><Relationship Id="rId155" Type="http://schemas.openxmlformats.org/officeDocument/2006/relationships/externalLink" Target="externalLinks/externalLink126.xml"/><Relationship Id="rId154" Type="http://schemas.openxmlformats.org/officeDocument/2006/relationships/externalLink" Target="externalLinks/externalLink125.xml"/><Relationship Id="rId153" Type="http://schemas.openxmlformats.org/officeDocument/2006/relationships/externalLink" Target="externalLinks/externalLink124.xml"/><Relationship Id="rId152" Type="http://schemas.openxmlformats.org/officeDocument/2006/relationships/externalLink" Target="externalLinks/externalLink123.xml"/><Relationship Id="rId151" Type="http://schemas.openxmlformats.org/officeDocument/2006/relationships/externalLink" Target="externalLinks/externalLink122.xml"/><Relationship Id="rId150" Type="http://schemas.openxmlformats.org/officeDocument/2006/relationships/externalLink" Target="externalLinks/externalLink121.xml"/><Relationship Id="rId15" Type="http://schemas.openxmlformats.org/officeDocument/2006/relationships/worksheet" Target="worksheets/sheet15.xml"/><Relationship Id="rId149" Type="http://schemas.openxmlformats.org/officeDocument/2006/relationships/externalLink" Target="externalLinks/externalLink120.xml"/><Relationship Id="rId148" Type="http://schemas.openxmlformats.org/officeDocument/2006/relationships/externalLink" Target="externalLinks/externalLink119.xml"/><Relationship Id="rId147" Type="http://schemas.openxmlformats.org/officeDocument/2006/relationships/externalLink" Target="externalLinks/externalLink118.xml"/><Relationship Id="rId146" Type="http://schemas.openxmlformats.org/officeDocument/2006/relationships/externalLink" Target="externalLinks/externalLink117.xml"/><Relationship Id="rId145" Type="http://schemas.openxmlformats.org/officeDocument/2006/relationships/externalLink" Target="externalLinks/externalLink116.xml"/><Relationship Id="rId144" Type="http://schemas.openxmlformats.org/officeDocument/2006/relationships/externalLink" Target="externalLinks/externalLink115.xml"/><Relationship Id="rId143" Type="http://schemas.openxmlformats.org/officeDocument/2006/relationships/externalLink" Target="externalLinks/externalLink114.xml"/><Relationship Id="rId142" Type="http://schemas.openxmlformats.org/officeDocument/2006/relationships/externalLink" Target="externalLinks/externalLink113.xml"/><Relationship Id="rId141" Type="http://schemas.openxmlformats.org/officeDocument/2006/relationships/externalLink" Target="externalLinks/externalLink112.xml"/><Relationship Id="rId140" Type="http://schemas.openxmlformats.org/officeDocument/2006/relationships/externalLink" Target="externalLinks/externalLink111.xml"/><Relationship Id="rId14" Type="http://schemas.openxmlformats.org/officeDocument/2006/relationships/worksheet" Target="worksheets/sheet14.xml"/><Relationship Id="rId139" Type="http://schemas.openxmlformats.org/officeDocument/2006/relationships/externalLink" Target="externalLinks/externalLink110.xml"/><Relationship Id="rId138" Type="http://schemas.openxmlformats.org/officeDocument/2006/relationships/externalLink" Target="externalLinks/externalLink109.xml"/><Relationship Id="rId137" Type="http://schemas.openxmlformats.org/officeDocument/2006/relationships/externalLink" Target="externalLinks/externalLink108.xml"/><Relationship Id="rId136" Type="http://schemas.openxmlformats.org/officeDocument/2006/relationships/externalLink" Target="externalLinks/externalLink107.xml"/><Relationship Id="rId135" Type="http://schemas.openxmlformats.org/officeDocument/2006/relationships/externalLink" Target="externalLinks/externalLink106.xml"/><Relationship Id="rId134" Type="http://schemas.openxmlformats.org/officeDocument/2006/relationships/externalLink" Target="externalLinks/externalLink105.xml"/><Relationship Id="rId133" Type="http://schemas.openxmlformats.org/officeDocument/2006/relationships/externalLink" Target="externalLinks/externalLink104.xml"/><Relationship Id="rId132" Type="http://schemas.openxmlformats.org/officeDocument/2006/relationships/externalLink" Target="externalLinks/externalLink103.xml"/><Relationship Id="rId131" Type="http://schemas.openxmlformats.org/officeDocument/2006/relationships/externalLink" Target="externalLinks/externalLink102.xml"/><Relationship Id="rId130" Type="http://schemas.openxmlformats.org/officeDocument/2006/relationships/externalLink" Target="externalLinks/externalLink101.xml"/><Relationship Id="rId13" Type="http://schemas.openxmlformats.org/officeDocument/2006/relationships/worksheet" Target="worksheets/sheet13.xml"/><Relationship Id="rId129" Type="http://schemas.openxmlformats.org/officeDocument/2006/relationships/externalLink" Target="externalLinks/externalLink100.xml"/><Relationship Id="rId128" Type="http://schemas.openxmlformats.org/officeDocument/2006/relationships/externalLink" Target="externalLinks/externalLink99.xml"/><Relationship Id="rId127" Type="http://schemas.openxmlformats.org/officeDocument/2006/relationships/externalLink" Target="externalLinks/externalLink98.xml"/><Relationship Id="rId126" Type="http://schemas.openxmlformats.org/officeDocument/2006/relationships/externalLink" Target="externalLinks/externalLink97.xml"/><Relationship Id="rId125" Type="http://schemas.openxmlformats.org/officeDocument/2006/relationships/externalLink" Target="externalLinks/externalLink96.xml"/><Relationship Id="rId124" Type="http://schemas.openxmlformats.org/officeDocument/2006/relationships/externalLink" Target="externalLinks/externalLink95.xml"/><Relationship Id="rId123" Type="http://schemas.openxmlformats.org/officeDocument/2006/relationships/externalLink" Target="externalLinks/externalLink94.xml"/><Relationship Id="rId122" Type="http://schemas.openxmlformats.org/officeDocument/2006/relationships/externalLink" Target="externalLinks/externalLink93.xml"/><Relationship Id="rId121" Type="http://schemas.openxmlformats.org/officeDocument/2006/relationships/externalLink" Target="externalLinks/externalLink92.xml"/><Relationship Id="rId120" Type="http://schemas.openxmlformats.org/officeDocument/2006/relationships/externalLink" Target="externalLinks/externalLink91.xml"/><Relationship Id="rId12" Type="http://schemas.openxmlformats.org/officeDocument/2006/relationships/worksheet" Target="worksheets/sheet12.xml"/><Relationship Id="rId119" Type="http://schemas.openxmlformats.org/officeDocument/2006/relationships/externalLink" Target="externalLinks/externalLink90.xml"/><Relationship Id="rId118" Type="http://schemas.openxmlformats.org/officeDocument/2006/relationships/externalLink" Target="externalLinks/externalLink89.xml"/><Relationship Id="rId117" Type="http://schemas.openxmlformats.org/officeDocument/2006/relationships/externalLink" Target="externalLinks/externalLink88.xml"/><Relationship Id="rId116" Type="http://schemas.openxmlformats.org/officeDocument/2006/relationships/externalLink" Target="externalLinks/externalLink87.xml"/><Relationship Id="rId115" Type="http://schemas.openxmlformats.org/officeDocument/2006/relationships/externalLink" Target="externalLinks/externalLink86.xml"/><Relationship Id="rId114" Type="http://schemas.openxmlformats.org/officeDocument/2006/relationships/externalLink" Target="externalLinks/externalLink85.xml"/><Relationship Id="rId113" Type="http://schemas.openxmlformats.org/officeDocument/2006/relationships/externalLink" Target="externalLinks/externalLink84.xml"/><Relationship Id="rId112" Type="http://schemas.openxmlformats.org/officeDocument/2006/relationships/externalLink" Target="externalLinks/externalLink83.xml"/><Relationship Id="rId111" Type="http://schemas.openxmlformats.org/officeDocument/2006/relationships/externalLink" Target="externalLinks/externalLink82.xml"/><Relationship Id="rId110" Type="http://schemas.openxmlformats.org/officeDocument/2006/relationships/externalLink" Target="externalLinks/externalLink81.xml"/><Relationship Id="rId11" Type="http://schemas.openxmlformats.org/officeDocument/2006/relationships/worksheet" Target="worksheets/sheet11.xml"/><Relationship Id="rId109" Type="http://schemas.openxmlformats.org/officeDocument/2006/relationships/externalLink" Target="externalLinks/externalLink80.xml"/><Relationship Id="rId108" Type="http://schemas.openxmlformats.org/officeDocument/2006/relationships/externalLink" Target="externalLinks/externalLink79.xml"/><Relationship Id="rId107" Type="http://schemas.openxmlformats.org/officeDocument/2006/relationships/externalLink" Target="externalLinks/externalLink78.xml"/><Relationship Id="rId106" Type="http://schemas.openxmlformats.org/officeDocument/2006/relationships/externalLink" Target="externalLinks/externalLink77.xml"/><Relationship Id="rId105" Type="http://schemas.openxmlformats.org/officeDocument/2006/relationships/externalLink" Target="externalLinks/externalLink76.xml"/><Relationship Id="rId104" Type="http://schemas.openxmlformats.org/officeDocument/2006/relationships/externalLink" Target="externalLinks/externalLink75.xml"/><Relationship Id="rId103" Type="http://schemas.openxmlformats.org/officeDocument/2006/relationships/externalLink" Target="externalLinks/externalLink74.xml"/><Relationship Id="rId102" Type="http://schemas.openxmlformats.org/officeDocument/2006/relationships/externalLink" Target="externalLinks/externalLink73.xml"/><Relationship Id="rId101" Type="http://schemas.openxmlformats.org/officeDocument/2006/relationships/externalLink" Target="externalLinks/externalLink72.xml"/><Relationship Id="rId100" Type="http://schemas.openxmlformats.org/officeDocument/2006/relationships/externalLink" Target="externalLinks/externalLink7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d-20181105qfqc\&#24037;&#20316;\&#22826;&#20179;&#37202;&#24215;&#39033;&#30446;\03.&#24635;&#21253;\&#26631;&#24213;&#21021;&#31295;\My%20Documents\0902\11&#26376;&#20221;&#30707;&#26448;&#38138;&#35013;&#36827;&#24230;&#65288;&#20013;&#38081;&#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d-20181105qfqc\&#21326;&#21457;&#32929;&#20221;%20%20%20%20%20&#25104;&#26412;&#31649;&#29702;&#24037;&#20316;&#25991;&#20214;\6.&#23453;&#23703;&#22823;&#36947;\&#20027;&#20307;&#24635;&#21253;&#25307;&#26631;&#25511;&#21046;&#20215;\&#21442;&#32771;&#36164;&#26009;\&#29664;&#28023;&#20844;&#21496;\&#21313;&#23383;&#38376;&#22269;&#38469;&#31038;&#21306;\&#20998;&#39033;&#24037;&#31243;\&#20027;&#20307;\&#32511;&#27915;&#28286;\0&#12289;&#21326;&#21457;&#32511;&#27915;&#28286;&#20027;&#20307;&#24314;&#23433;&#24037;&#31243;&#25307;&#26631;&#25511;&#21046;&#20215;2015.08.07&#65288;&#26681;&#25454;&#20844;&#21496;&#39046;&#23548;&#35201;&#27714;&#22312;20150728&#29256;&#26412;&#30340;&#22522;&#30784;&#19978;+3%25&#65289;\&#21508;&#24037;&#31243;&#25991;&#26723;\&#21335;&#28023;&#31048;&#31119;&#21335;&#28286;&#21322;&#23707;\&#27915;&#27004;\A12b&#23627;&#22411;\A12b&#23627;&#22411;&#32467;&#26500;&#24037;&#31243;&#3732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d-20181105qfqc\Users\ZS\Desktop\&#20027;&#20307;&#24635;&#21253;\7&#12289;&#25307;&#26631;&#25511;&#21046;&#20215;\NS-wal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0-&#24314;&#37584;\&#24191;&#24030;&#22320;&#38081;&#39033;&#30446;\1-&#24180;&#24230;&#21512;&#21516;\2-&#22996;&#25176;&#39033;&#30446;\5-&#24191;&#24030;&#26032;&#22478;&#27169;&#25311;&#28165;&#21333;\3-&#21069;&#26399;&#36164;&#26009;\file:\&#24037;&#20316;\&#22826;&#20179;&#37202;&#24215;&#39033;&#30446;\03.&#24635;&#21253;\&#26631;&#24213;&#21021;&#31295;\&#22826;&#20179;&#31185;&#25945;&#26032;&#22478;&#21830;&#19994;&#12289;&#37202;&#24215;&#39033;&#30446;&#24635;&#21253;&#24037;&#31243;&#26631;&#24213;&#21021;&#31295;2018.3.30-3\file:\Sjb-zz\&#24037;&#20316;&#25991;&#20214;\&#29616;&#37329;&#27969;\&#21488;&#28246;2-&#29616;&#37329;&#27969;\&#12304;&#25104;&#26524;&#12305;&#21488;&#28246;2#-&#29616;&#37329;&#27969;-&#25104;&#26412;&#27719;&#24635;-&#23376;&#34920;&#65288;&#27169;&#26495;&#65289;.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L:\&#27494;&#27721;\&#24037;&#31243;\&#26080;&#38177;\&#22806;&#24149;&#22681;&#22270;&#32440;\&#26080;&#38177;A&#21306;&#26368;&#21518;&#20462;&#25913;&#22270;&#32440;\&#26080;&#38177;&#28165;&#21333;\&#25105;&#30340;&#25991;&#26723;\&#26700;&#38754;\&#19977;&#23777;&#25237;&#26631;&#24037;&#20316;\&#19977;&#23777;&#25237;&#26631;&#24037;&#20316;\&#19977;&#23777;&#25237;&#26631;&#24037;&#20316;\&#20248;&#21270;&#21518;&#25104;&#26412;\&#22825;&#27941;&#20844;&#21496;\2007\&#37197;&#21512;\3&#22825;&#37030;&#21335;&#26041;&#21830;&#22478;\&#26368;&#32456;&#25253;&#20215;&#34920;\3.28\&#38738;&#23707;&#33014;&#24030;&#28286;&#36130;&#23500;&#20013;&#24515;\&#33014;&#24030;&#28286;&#36130;&#23500;&#20013;&#24515;\&#25253;&#20215;&#35745;&#31639;&#34920;8.3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d-20181105qfqc\Documents%20and%20Settings\meiou\&#26700;&#38754;\&#21326;&#26126;&#31185;&#25216;\&#21326;&#26126;&#31185;&#25216;\&#39046;&#23548;&#36710;&#20301;&#22522;&#3078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26700;&#38754;&#25991;&#20214;\&#21326;&#21457;\&#21326;&#21457;&#26032;&#22478;&#20108;&#26399;(06-02-08)\&#21326;&#21457;&#20250;&#25152;&#31934;&#35013;\&#21326;&#21457;&#20465;&#20048;&#3709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20303;&#23429;&#22612;&#27004;&#35013;&#39280;&#24037;&#31243;&#37327;6.2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budg-04\gong\0works\5&#36164;&#26009;\&#21462;&#3615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Zyushu\&#39033;&#30446;&#31649;&#29702;&#21488;&#36134;\&#36164;&#26009;\&#23457;&#35745;&#36164;&#26009;\&#19994;&#21153;&#25805;&#20316;&#25351;&#21335;&#31532;1&#21495;&#8212;&#8212;&#24180;&#24230;&#20250;&#35745;&#25253;&#34920;&#23457;&#35745;&#65288;2004&#24180;&#20462;&#35746;&#65289;&#65288;2004.12.9&#23450;&#31295;&#65289;\&#23454;&#36136;&#24615;&#31243;&#24207;&#24037;&#20316;&#24213;&#31295;&#65288;&#19977;&#65289;\&#23457;&#35745;&#27979;&#35797;&#34920;&#65288;&#19977;&#65289;\&#20844;&#21496;\&#25191;&#19994;&#35268;&#31243;\&#20998;&#26512;&#3492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20998;&#26512;&#349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Zyushu\&#39033;&#30446;&#31649;&#29702;&#21488;&#36134;\&#19978;&#24066;&#20844;&#21496;\&#38108;&#37117;\2006&#24180;6&#26376;\&#20225;&#19994;&#25552;&#20379;&#36164;&#26009;\&#26472;&#26126;&#38155;\2002&#24180;&#39033;&#30446;\&#26410;&#23436;&#39033;&#30446;\&#28689;&#24067;&#27807;\&#35843;&#26597;&#34920;\&#20108;&#36731;&#21360;&#21047;&#21378;\CB\&#35774;&#22791;\&#21407;&#22987;\814\13%20&#38081;&#36335;&#37197;&#202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d-20181105qfqc\Documents\Tencent%20Files\24077551\FileRecv\LXL\&#24037;&#31243;&#35745;&#31639;&#34920;\&#21326;&#21457;&#24037;&#31243;\&#21326;&#26126;&#25913;&#25193;&#24314;\&#29664;&#28023;&#21326;&#26126;&#25913;&#25193;&#24314;&#24037;&#31243;-&#23454;&#39564;&#27004;\&#30002;&#20379;&#26448;%20&#65288;&#21326;&#21457;&#26684;&#24335;&#65289;\&#30002;&#20379;&#26448;\&#29943;&#30742;(&#21512;&#2151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0-&#24314;&#37584;\&#24191;&#24030;&#22320;&#38081;&#39033;&#30446;\1-&#24180;&#24230;&#21512;&#21516;\2-&#22996;&#25176;&#39033;&#30446;\5-&#24191;&#24030;&#26032;&#22478;&#27169;&#25311;&#28165;&#21333;\3-&#21069;&#26399;&#36164;&#26009;\file:\Kd-20181105qfqc\&#25104;&#26412;&#37319;&#36141;&#37096;&#20869;&#37096;&#25991;&#20214;\2.&#22320;&#22359;&#36164;&#26009;\2.&#36710;&#38466;&#39033;&#30446;\005-&#26045;&#24037;&#31867;\5.&#22303;&#26041;&#24037;&#31243;\http:\portal-szzb\My%20Documents\&#27494;&#27721;&#19975;&#31185;&#24635;&#21253;&#25307;&#26631;&#26631;&#20934;&#24037;&#31243;&#37327;&#28165;&#21333;\&#23452;&#26124;&#19975;&#36798;&#24191;&#22330;&#22303;&#24314;&#24037;&#31243;&#37327;&#28165;&#21333;&#65288;1-12#&#6528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LXL\&#24037;&#31243;&#35745;&#31639;&#34920;\&#21326;&#21457;&#24037;&#31243;\&#21326;&#26126;&#25913;&#25193;&#24314;\&#29664;&#28023;&#21326;&#26126;&#25913;&#25193;&#24314;&#24037;&#31243;-&#23454;&#39564;&#27004;\&#30002;&#20379;&#26448;%20&#65288;&#21326;&#21457;&#26684;&#24335;&#65289;\&#30002;&#20379;&#26448;\&#29943;&#30742;(&#21512;&#2151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d-20181105qfqc\&#24037;&#31243;&#39044;&#31639;\2009&#24180;&#39044;&#32467;&#31639;\&#32467;&#31639;\&#21326;&#21457;&#20844;&#39302;&#33457;&#22253;&#19968;&#26399;\B2-02&#26635;\&#32467;&#26500;&#27169;&#25968;-&#20844;&#39302;&#33457;&#22253;&#19968;&#26399;B2-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Kd-20181105qfqc\Documents\Tencent%20Files\553708011\FileRecv\RecoveredExternalLink49"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Kd-20181105qfqc\&#29992;&#25143;&#30446;&#24405;\&#25105;&#30340;&#25991;&#26723;\tencent%20files\1023364451\filerecv\RecoveredExternalLink16"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ttp:\portal-bjdc:88\&#29579;&#36154;&#23431;\&#22235;&#23395;&#33457;&#22478;\&#25104;&#26412;&#21450;&#38754;&#31215;\&#22235;&#23395;&#33457;&#22478;&#19977;&#26399;&#65288;6&#21306;&#65289;&#30446;&#26631;&#25104;&#26412;031031&#65288;&#29579;&#25913;2&#6528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Zyushu\&#39033;&#30446;&#31649;&#29702;&#21488;&#36134;\&#20013;&#31185;&#38108;&#37117;\2004\&#32508;&#21512;&#31867;\2\&#38108;&#37117;&#38108;&#19994;\2004&#24180;&#25253;\&#26412;&#37096;\&#40644;&#24935;&#20029;\&#22266;&#23450;&#36164;&#20135;&#20943;&#20540;&#20934;&#22791;-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Z:\&#26494;&#19979;&#30427;&#19968;&#36130;&#21153;&#36164;&#26009;\2007&#24180;\&#19975;&#31185;&#25112;&#30053;&#24615;&#21512;&#20316;&#35745;&#30011;\&#28145;&#22323;\&#28145;&#22323;&#31532;&#20116;&#22253;\2007&#24180;12&#26376;28&#26085;\&#19975;&#31185;\&#31532;5&#22290;&#39044;&#31639;&#31995;&#32479;2007-12-2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yushu\&#39033;&#30446;&#31649;&#29702;&#21488;&#36134;\&#21407;&#32852;&#24819;&#30005;&#33041;\&#38647;&#40483;&#31185;&#21270;\&#38647;&#40483;2004&#24180;&#24180;&#25253;&#23457;&#35745;\&#19994;&#21153;&#31867;\&#20844;&#21496;\&#25191;&#19994;&#35268;&#31243;\&#20998;&#26512;&#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d-20181105qfqc\&#29992;&#25143;&#30446;&#24405;\&#25105;&#30340;&#25991;&#26723;\tencent%20files\1023364451\filerecv\RecoveredExternalLink3"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Zyushu\&#39033;&#30446;&#31649;&#29702;&#21488;&#36134;\&#38518;&#38518;\&#38108;&#37117;&#26412;&#37096;06&#24180;6&#26376;\&#33436;&#28246;&#30005;&#24037;\&#33436;&#28246;&#30005;&#24037;2006&#24180;1-6&#26376;\&#20844;&#21496;\&#25191;&#19994;&#35268;&#31243;\EXCEL\&#23457;&#2668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lex\&#19975;&#31185;&#24191;&#22330;\&#20313;&#27589;&#28304;\&#24037;&#31243;&#37327;&#35745;&#31639;&#24335;\&#24037;&#31243;&#37327;&#35745;&#31639;(&#2716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G:\&#26494;&#19979;&#30427;&#19968;&#36130;&#21153;&#36164;&#26009;\2007&#24180;\&#19975;&#31185;&#25112;&#30053;&#24615;&#21512;&#20316;&#35745;&#30011;\&#28145;&#22323;\&#28145;&#22323;&#31532;&#20116;&#22253;\2007&#24180;12&#26376;28&#26085;\&#19975;&#31185;\&#31532;5&#22290;&#39044;&#31639;&#31995;&#32479;2007-12-2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Zyushu\&#39033;&#30446;&#31649;&#29702;&#21488;&#36134;\&#19978;&#24066;&#20844;&#21496;\&#38108;&#37117;\2006&#24180;6&#26376;\&#20225;&#19994;&#25552;&#20379;&#36164;&#26009;\&#26472;&#26126;&#38155;\2002&#24180;&#39033;&#30446;\&#26410;&#23436;&#39033;&#30446;\&#28689;&#24067;&#27807;\&#35843;&#26597;&#34920;\&#20108;&#36731;&#21360;&#21047;&#21378;\CB\&#35774;&#22791;\&#21407;&#22987;\814\20%20&#36816;&#36755;&#20844;&#2149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Program%20Files\Tencent\QQ\Users\435708419\FileRecv\&#24050;&#23436;&#25104;&#24037;&#31243;\&#28504;&#26480;\&#21326;&#26126;&#25913;&#25193;&#24314;&#24037;&#31243;\&#21326;&#26126;&#25913;&#25193;&#24314;&#24037;&#31243;\&#38376;&#21355;\&#30002;&#20379;&#26448;%20&#65288;&#21326;&#21457;&#26684;&#24335;&#65289;\&#30002;&#20379;&#26448;\&#29943;&#30742;(&#21512;&#2151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G:\&#24247;&#29618;\2023&#24180;\&#40857;&#29577;&#20016;\2-&#19978;&#23448;&#33489;&#35199;&#22320;&#22359;&#65288;&#27169;&#25311;&#28165;&#21333;-&#31034;&#33539;&#21306;&#24037;&#31243;&#65289;\4-&#23545;&#26631;&#39033;&#30446;\&#24635;&#21253;-&#30707;&#20117;\&#30707;&#20117;&#20108;&#26399;-&#25511;&#21046;&#20215;&#21457;&#24067;&#31295;\&#30333;&#20113;&#21306;&#24191;&#28023;&#36335;&#22320;&#22359;&#19968;&#65288;&#30707;&#20117;&#27700;&#27877;&#21378;&#35199;&#22320;&#22359;&#65289;&#32508;&#21512;&#24320;&#21457;&#39033;&#30446;&#20108;&#26399;&#24037;&#31243;&#35774;&#35745;&#26045;&#24037;&#24635;&#25215;&#21253;&#24037;&#31243;-&#25511;&#21046;&#20215;&#21457;&#24067;&#31295;\&#30333;&#20113;&#21306;&#24191;&#28023;&#36335;&#22320;&#22359;&#19968;&#65288;&#30707;&#20117;&#27700;&#27877;&#21378;&#35199;&#22320;&#22359;&#65289;&#32508;&#21512;&#24320;&#21457;&#39033;&#30446;&#20108;&#26399;&#24037;&#31243;&#35774;&#35745;&#26045;&#24037;&#24635;&#25215;&#21253;\04.&#30333;&#20113;&#21306;&#24191;&#28023;&#36335;&#22320;&#22359;&#19968;&#65288;&#30707;&#20117;&#27700;&#27877;&#21378;&#35199;&#22320;&#22359;&#65289;&#32508;&#21512;&#24320;&#21457;&#39033;&#30446;&#20108;&#26399;&#24037;&#31243;&#35774;&#35745;&#26045;&#24037;&#24635;&#25215;&#21253;&#22303;&#24314;&#23433;&#35013;&#24037;&#31243;&#27169;&#25311;&#28165;&#21333;.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d-20181105qfqc\&#25104;&#26412;&#37319;&#36141;&#37096;&#20869;&#37096;&#25991;&#20214;\2.&#22320;&#22359;&#36164;&#26009;\2.&#36710;&#38466;&#39033;&#30446;\005-&#26045;&#24037;&#31867;\5.&#22303;&#26041;&#24037;&#31243;\http:\www.a-housing.com\&#24037;&#31243;&#36164;&#26009;\&#19975;&#31185;\&#22478;&#33457;&#20843;&#26399;&#32467;&#31639;\&#38468;&#20214;3-1%20&#25237;&#26631;&#25253;&#20215;&#28165;&#21333;&#65288;&#21512;&#21516;&#20215;&#6528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d-20181105qfqc\Documents\Tencent%20Files\553708011\FileRecv\&#21326;&#20315;&#23665;&#22823;&#36947;&#19996;&#20391;&#12289;&#20146;&#20161;&#36335;&#21271;&#20391;&#22320;&#22359;&#39033;&#30446;&#23433;&#35013;&#37096;&#20998;&#28165;&#21333;(&#26377;&#20215;&#29256;&#65289;2017.12.14.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27700;&#21033;&#24320;&#21457;\2002&#12289;12&#12289;31\&#35013;&#39280;&#20844;&#21496;\Documents%20and%20Settings\df\Local%20Settings\Temp\2002%20&#24180;&#23457;&#35745;&#36807;&#31243;&#34920;&#31199;&#36161;&#20844;&#21496;.zip%20&#30340;&#20020;&#26102;&#30446;&#24405;%202\1133.01&#20854;&#20182;&#24212;&#25910;&#27454;(&#37096;&#38376;)&#20313;&#39069;&#3492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d-20181105qfqc\&#24037;&#20316;\&#22826;&#20179;&#37202;&#24215;&#39033;&#30446;\03.&#24635;&#21253;\&#26631;&#24213;&#21021;&#31295;\&#22826;&#20179;&#31185;&#25945;&#26032;&#22478;&#21830;&#19994;&#12289;&#37202;&#24215;&#39033;&#30446;&#24635;&#21253;&#24037;&#31243;&#26631;&#24213;&#21021;&#31295;2018.3.30-3\Documents%20and%20Settings\meiou\&#26700;&#38754;\&#21326;&#26126;&#31185;&#25216;\&#21326;&#26126;&#31185;&#25216;\&#39046;&#23548;&#36710;&#20301;&#22522;&#3078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Users\HANLIN~1\AppData\Local\Temp\Rar$DI02.281\RecoveredExternalLink2"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yushu\&#39033;&#30446;&#31649;&#29702;&#21488;&#36134;\&#38108;&#38517;&#31934;&#36798;\2003&#24180;&#24230;&#25253;&#21578;\2003&#24180;&#24230;&#23457;&#35745;&#25253;&#21578;\03&#24180;&#25253;&#21578;&#25991;&#20214;\1133.01&#20854;&#20182;&#24212;&#25910;&#27454;(&#37096;&#38376;)&#20313;&#39069;&#349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yushu\&#39033;&#30446;&#31649;&#29702;&#21488;&#36134;\&#19994;&#21153;&#25991;&#20214;\&#20854;&#20182;&#19994;&#21153;\&#27743;&#27827;&#24149;&#22681;\&#26032;&#24314;&#25991;&#20214;&#22841;\&#21333;&#20301;&#36164;&#26009;\&#21271;&#20140;&#27743;&#27827;&#24149;&#22681;\2004&#24102;&#22987;&#32456;\WINDOWS\Desktop\&#38108;&#26448;&#21378;\&#38108;&#26448;&#21378;-&#25972;&#29702;&#21518;\&#40644;&#24935;&#20029;\&#22266;&#23450;&#36164;&#20135;&#20943;&#20540;&#20934;&#22791;-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d-20181105qfqc\03&#24635;&#21253;&#24037;&#31243;\&#24635;&#21253;&#25253;&#20215;-&#27491;&#21319;\&#21326;&#21457;&#65288;&#33487;&#24030;&#65289;&#22303;&#24314;&#24037;&#31243;&#37327;&#28165;&#21333;&#25253;&#20215;&#34920;2016.9.14.xlsm"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20303;&#23429;&#22612;&#27004;&#35013;&#39280;&#24037;&#31243;&#37327;6.2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I:\me\&#28165;&#21333;&#26631;&#20934;\&#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yushu\&#39033;&#30446;&#31649;&#29702;&#21488;&#36134;\&#39044;&#23457;&#25351;&#20196;&#21450;&#23457;&#35745;&#25351;&#21335;&#65288;2004&#24180;&#65289;\&#19994;&#21153;&#25805;&#20316;&#25351;&#21335;&#31532;1&#21495;&#8212;&#8212;&#24180;&#24230;&#20250;&#35745;&#25253;&#34920;&#23457;&#35745;&#65288;2004&#24180;&#20462;&#35746;&#65289;&#65288;2004.12.9&#23450;&#31295;&#26032;&#65289;\&#23454;&#36136;&#24615;&#31243;&#24207;&#24037;&#20316;&#24213;&#31295;&#65288;&#19977;&#65289;\&#23457;&#35745;&#27979;&#35797;&#34920;&#65288;&#19977;&#65289;\&#20844;&#21496;\&#25191;&#19994;&#35268;&#31243;\&#20998;&#26512;&#3492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jb-zz\&#27888;&#31166;\6&#12289;&#21271;&#20140;&#24037;&#20316;\&#22823;&#20852;&#39033;&#30446;\01%20&#21488;&#28246;1%20&#21512;&#21516;&#21488;&#36134;\&#21271;&#20140;&#20013;&#32500;&#32622;&#19994;&#39033;&#30446;&#21512;&#21516;&#21488;&#24080;2014.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yushu\&#39033;&#30446;&#31649;&#29702;&#21488;&#36134;\&#38518;&#38518;\&#38108;&#37117;&#26412;&#37096;06&#24180;6&#26376;\&#33436;&#28246;&#30005;&#24037;\&#33436;&#28246;&#30005;&#24037;2006&#24180;1-6&#26376;\&#20844;&#21496;\&#25191;&#19994;&#35268;&#31243;\&#20998;&#26512;&#3492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I:\LXL\&#24037;&#31243;&#35745;&#31639;&#34920;\&#21326;&#21457;&#24037;&#31243;\&#21326;&#26126;&#25913;&#25193;&#24314;\&#29664;&#28023;&#21326;&#26126;&#25913;&#25193;&#24314;&#24037;&#31243;-&#23454;&#39564;&#27004;\&#30002;&#20379;&#26448;%20&#65288;&#21326;&#21457;&#26684;&#24335;&#65289;\&#30002;&#20379;&#26448;\&#29943;&#30742;(&#21512;&#2151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I:\2007&#24180;&#24230;&#24037;&#31243;\0802&#20013;&#20896;&#22823;&#21414;\&#25253;&#20215;\&#25253;&#20215;\&#26395;&#20140;A&#21306;&#25307;&#26631;\&#26395;&#20140;&#20303;&#23429;&#22806;&#39280;&#20998;&#21253;\&#22806;&#39280;&#35780;&#26631;\&#26395;&#20140;4&#65283;&#20303;&#23429;&#22806;&#39280;&#28165;&#21333;06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ttp:\webmail-ent.21cn.com\ry\crland\&#36130;&#21153;\CRLand\2002&#24180;&#39044;&#31639;\&#26631;&#20934;&#26684;&#24335;\&#30707;&#26757;&#28286;-6S&#39044;&#3163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Zyushu\&#39033;&#30446;&#31649;&#29702;&#21488;&#36134;\&#38108;&#38517;&#31934;&#36798;\2003&#24180;1-6&#26376;&#31934;&#36798;&#37324;&#20122;\&#27700;&#21033;&#24320;&#21457;\2002&#12289;12&#12289;31\&#35013;&#39280;&#20844;&#21496;\Documents%20and%20Settings\df\Local%20Settings\Temp\2002%20&#24180;&#23457;&#35745;&#36807;&#31243;&#34920;&#31199;&#36161;&#20844;&#21496;.zip%20&#30340;&#20020;&#26102;&#30446;&#24405;%202\1133.01&#20854;&#20182;&#24212;&#25910;&#27454;(&#37096;&#38376;)&#20313;&#39069;&#34920;.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Zyushu\&#39033;&#30446;&#31649;&#29702;&#21488;&#36134;\yrg\&#26412;&#37096;\WINDOWS\TEMP\&#27700;&#21033;&#24320;&#21457;\2002&#12289;12&#12289;31\&#35013;&#39280;&#20844;&#21496;\Documents%20and%20Settings\df\Local%20Settings\Temp\2002%20&#24180;&#23457;&#35745;&#36807;&#31243;&#34920;&#31199;&#36161;&#20844;&#21496;.zip%20&#30340;&#20020;&#26102;&#30446;&#24405;%202\1133.01&#20854;&#20182;&#24212;&#25910;&#27454;(&#37096;&#38376;)&#20313;&#39069;&#3492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d-20181105qfqc\03&#24635;&#21253;&#24037;&#31243;\&#27169;&#26495;&#24037;&#31243;&#32452;&#20215;\1%20&#22320;&#19978;&#21098;&#21147;&#22681;&#27169;&#26495;&#21021;&#27493;&#32452;&#20215;&#20998;&#26512;&#34920;-&#22686;&#20540;&#31246;&#27169;&#2433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Zyushu\&#39033;&#30446;&#31649;&#29702;&#21488;&#36134;\&#21512;&#32933;&#21307;&#33647;&#20844;&#21496;\2181.01&#20854;&#20182;&#24212;&#20184;&#27454;&#20313;&#39069;&#34920;(&#37096;&#38376;)&#20313;&#39069;&#349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37073;&#32654;&#20848;\&#24247;&#31098;\2002&#24180;\2181.01&#20854;&#20182;&#24212;&#20184;&#27454;&#20313;&#39069;&#34920;(&#37096;&#38376;)&#20313;&#39069;&#3492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f_006\cwc02\&#36130;&#21153;-01\&#36130;&#21153;&#25253;&#34920;\2001&#36130;&#21153;&#25253;&#34920;\2000.12&#25253;&#3492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1133.01&#20854;&#20182;&#24212;&#25910;&#27454;(&#37096;&#38376;)&#20313;&#39069;&#3492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I:\&#21326;&#21457;&#22303;&#24314;\&#22303;&#24314;3&#26631;&#27573;&#23545;&#25968;\3&#26631;&#27573;&#23545;&#25968;&#27719;&#24635;&#31295;&#65288;&#19982;&#30002;&#26041;&#23545;&#25968;&#21069;08.14)\&#20303;&#23429;&#22612;&#27004;&#35013;&#39280;&#24037;&#31243;&#37327;&#2603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Kd-20181105qfqc\Users\Administrator\Desktop\3.&#25307;&#26631;&#25511;&#21046;&#20215;&#32534;&#21046;\3.&#25104;&#26524;&#25991;&#20214;\RecoveredExternalLink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0-&#24314;&#37584;\&#24191;&#24030;&#22320;&#38081;&#39033;&#30446;\1-&#24180;&#24230;&#21512;&#21516;\2-&#22996;&#25176;&#39033;&#30446;\5-&#24191;&#24030;&#26032;&#22478;&#27169;&#25311;&#28165;&#21333;\3-&#21069;&#26399;&#36164;&#26009;\file:\Kd-20181105qfqc\&#21326;&#21457;&#23453;&#23703;&#22823;&#36947;&#39033;&#30446;\&#22522;&#22353;&#25903;&#25252;&#12289;&#26729;&#22522;&#30784;\20170909&#23545;&#25968;&#35843;&#25972;\5&#12289;&#20303;&#23429;&#21306;&#26729;&#22522;&#30784;&#25307;&#25511;&#20215;\&#32929;&#20221;&#23457;&#26680;\&#38472;&#20271;&#22362;\&#20975;&#33589;&#24037;&#31243;\&#20975;&#33589;&#26032;&#22478;&#32467;&#31639;\&#20975;&#33589;&#26032;&#22478;A02&#21306;&#23567;&#22411;&#21830;&#19994;&#24191;&#22330;\A&#26635;\b2#&#21830;&#38138;&#27700;&#30005;&#23433;&#35013;&#35745;&#31639;&#31295;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24037;&#31243;&#39044;&#31639;\2009&#24180;&#39044;&#32467;&#31639;\&#32467;&#31639;\&#21326;&#21457;&#20844;&#39302;&#33457;&#22253;&#19968;&#26399;\B2-02&#26635;\&#32467;&#26500;&#27169;&#25968;-&#20844;&#39302;&#33457;&#22253;&#19968;&#26399;B2-0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MH-Z8WHUGO44MQL\&#26412;&#22320;&#30913;&#30424;%20(E)\&#21517;&#35946;&#32463;&#33829;&#37096;2004&#29256;&#26412;\Book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d-20181105qfqc\&#24037;&#20316;\&#22826;&#20179;&#37202;&#24215;&#39033;&#30446;\03.&#24635;&#21253;\&#26631;&#24213;&#21021;&#31295;\&#22826;&#20179;&#31185;&#25945;&#26032;&#22478;&#21830;&#19994;&#12289;&#37202;&#24215;&#39033;&#30446;&#24635;&#21253;&#24037;&#31243;&#26631;&#24213;&#21021;&#31295;2018.3.30-3\Documents%20and%20Settings\liangg\&#26700;&#38754;\&#29616;&#22330;&#20986;&#20214;%20%20&#19968;&#26631;&#21416;&#28020;&#26588;&#38795;&#26588;&#32467;&#31639;09-04-08.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G:\Users\Administrator\Desktop\&#26032;&#24314;&#25991;&#20214;&#22841;\#REF"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Zyushu\&#39033;&#30446;&#31649;&#29702;&#21488;&#36134;\&#19994;&#21153;&#25991;&#20214;\&#20854;&#20182;&#19994;&#21153;\&#27743;&#27827;&#24149;&#22681;\&#26032;&#24314;&#25991;&#20214;&#22841;\&#21333;&#20301;&#36164;&#26009;\&#21271;&#20140;&#27743;&#27827;&#24149;&#22681;\2004&#24102;&#22987;&#32456;\WINDOWS\Desktop\&#38108;&#26448;&#21378;\&#38108;&#26448;&#21378;-&#25972;&#29702;&#21518;\&#24212;&#20184;&#36134;&#27454;&#24037;&#31243;&#39033;&#30446;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Kd-20181105qfqc\&#24037;&#20316;\&#22826;&#20179;&#37202;&#24215;&#39033;&#30446;\03.&#24635;&#21253;\&#26631;&#24213;&#21021;&#31295;\&#22826;&#20179;&#31185;&#25945;&#26032;&#22478;&#21830;&#19994;&#12289;&#37202;&#24215;&#39033;&#30446;&#24635;&#21253;&#24037;&#31243;&#26631;&#24213;&#21021;&#31295;2018.3.30-3\&#21556;&#20025;&#20964;\&#65288;&#24352;&#27895;&#28486;&#65289;&#21457;&#26469;&#20363;&#23376;\&#22312;&#20570;&#24037;&#31243;\&#22235;&#26399;3&#26631;&#22806;&#22681;&#28034;&#26009;&#32467;&#31639;\4&#26399;3&#26631;&#22806;&#22681;&#28034;&#26009;&#32467;&#31639;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Zyushu\&#39033;&#30446;&#31649;&#29702;&#21488;&#36134;\&#19994;&#21153;&#25991;&#20214;\&#20854;&#20182;&#19994;&#21153;\&#27743;&#27827;&#24149;&#22681;\&#26032;&#24314;&#25991;&#20214;&#22841;\&#21333;&#20301;&#36164;&#26009;\&#21271;&#20140;&#27743;&#27827;&#24149;&#22681;\2004&#24102;&#22987;&#32456;\WINDOWS\Desktop\&#38108;&#26448;&#21378;\&#38108;&#26448;&#21378;-&#25972;&#29702;&#21518;\&#37329;&#34739;&#34690;\2002&#24180;&#24230;\&#19994;&#21153;&#31867;\&#21508;&#23457;&#35745;&#34920;&#26684;\fcg\&#23457;&#35745;&#36807;&#31243;s\2002&#24180;&#33829;&#19994;&#36153;&#2999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Zyushu\&#39033;&#30446;&#31649;&#29702;&#21488;&#36134;\Documents%20and%20Settings\xuhui\&#26700;&#38754;\SHAO\204&#36134;&#22871;\&#20844;&#21496;\&#25191;&#19994;&#35268;&#31243;\&#20998;&#26512;&#3492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CHINA\616\BQ-MEA\MC\HOUSE\REIN_HSE.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24352;&#27426;\&#26080;&#38177;B&#21306;\&#26080;&#38177;&#28165;&#21333;05-27\&#26080;&#38177;B&#21306;\&#20998;&#20116;&#26631;&#27573;\&#19968;&#26631;&#27573;\&#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d-20181105qfqc\Documents\Tencent%20Files\24077551\FileRecv\&#40644;&#32874;&#65288;&#37325;&#35201;&#25991;&#20214;&#65292;&#21247;&#21024;&#65289;\&#40644;&#32874;\&#21326;&#21457;&#24050;&#23436;&#24037;&#31243;\&#21326;&#21457;&#19990;&#32426;&#22478;&#19968;&#26399;&#26223;&#35266;&#31614;&#35777;(&#20986;&#34917;&#20805;&#21512;&#21516;&#65289;\&#21326;&#21457;&#19990;&#32426;&#22478;&#19968;&#26399;&#22253;&#26519;&#32511;&#21270;&#24037;&#31243;&#34917;&#20805;&#21327;&#35758;08100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WINDOWS\TEMP\Leedsst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205%200083%20Al%20Durrah%20Tower%20Dubai\Commercial\Preliminary%20Design%20Cost%20Estimate%20Report\Updated%20Cost%2007%20Feb%2006\Updated%20Costs_07%20Feb%2005_working%20copy.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20849;&#20139;&#25991;&#26723;\H962&#65288;&#32736;&#22478;&#33457;&#22253;&#24037;&#22320;&#65289;\&#24037;&#31243;&#32467;&#31639;\&#32467;&#31639;&#30003;&#35831;&#23457;&#26680;\17-22&#26635;\&#24635;&#21253;&#32467;&#31639;\&#22522;&#22353;&#25903;&#25252;&#21644;&#26729;&#19982;&#22320;&#22522;&#22522;&#30784;&#20998;&#37096;&#24037;&#31243;2009.5.27\&#22522;&#22353;&#25903;&#25252;&#12289;&#26729;&#19982;&#22320;&#22522;&#22522;&#30784;&#24037;&#31243;&#32467;&#31639;9.9&#65288;&#20844;&#21496;&#23450;&#31295;&#65289;\&#36827;&#24230;(&#20462;&#25913;&#25968;)\&#32467;&#26500;&#28034;&#20214;&#36710;&#38388;&#31532;&#19968;&#27425;&#36827;&#24230;&#25253;&#3492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G:\&#27494;&#27721;\&#24037;&#31243;\&#26080;&#38177;\&#22806;&#24149;&#22681;&#22270;&#32440;\&#26080;&#38177;A&#21306;&#26368;&#21518;&#20462;&#25913;&#22270;&#32440;\&#26080;&#38177;&#28165;&#21333;\2007&#24180;&#24230;&#24037;&#31243;\0802&#20013;&#20896;&#22823;&#21414;\&#26395;&#20140;A&#21306;&#25307;&#26631;\&#26395;&#20140;&#20303;&#23429;&#22806;&#39280;&#20998;&#21253;\&#22806;&#39280;&#35780;&#26631;\&#26395;&#20140;4&#65283;&#20303;&#23429;&#22806;&#39280;&#28165;&#21333;06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1.&#26446;&#25991;&#38190;\&#22825;&#27827;&#21830;&#26053;&#22823;&#24066;&#25919;\0411&#26368;&#32456;&#29256;\865Temp\BOQtem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G:\&#24037;&#20316;&#25991;&#20214;\&#38480;&#20215;&#39033;&#30446;\&#27743;&#33487;&#22826;&#20179;&#39033;&#30446;\&#27743;&#33487;&#22826;&#20179;&#21521;&#19996;&#23707;&#39033;&#30446;&#31454;&#20215;&#31435;&#39033;\&#33487;&#24030;&#22826;&#20179;\&#28165;&#21333;&#38480;&#20215;\&#27743;&#33487;&#22826;&#20179;&#21521;&#19996;&#23707;&#39033;&#30446;&#22235;&#26399;&#26045;&#24037;&#24635;&#25215;&#21253;&#21450;&#24635;&#25215;&#21253;&#31649;&#29702;&#37197;&#21512;&#26381;&#21153;&#24037;&#31243;&#28165;&#21333;(2017-9-30)&#8212;&#24320;&#38480;&#20215;&#20250;&#35843;&#25972;&#29256;\&#27743;&#33487;&#22826;&#20179;&#21521;&#19996;&#23707;&#39033;&#30446;&#22235;&#26399;&#26045;&#24037;&#24635;&#25215;&#21253;&#21450;&#24635;&#25215;&#21253;&#31649;&#29702;&#37197;&#21512;&#26381;&#21153;&#24037;&#31243;&#28165;&#21333;-&#26426;&#30005;&#37096;&#20998;&#65288;2017-9-30&#65289;.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G:\&#26131;&#20581;\&#19975;&#31185;\&#37329;&#22495;&#34013;&#28286;\&#20998;&#21253;&#24037;&#31243;\&#28040;&#38450;&#24037;&#31243;\&#28040;&#38450;&#24037;&#31243;&#35780;&#26631;\&#35780;&#26631;&#25991;&#20214;\Documents%20and%20Settings\Administrator\&#26700;&#38754;\&#36890;&#39118;&#12289;&#28040;&#38450;&#35780;&#26631;\&#20998;&#21253;&#24037;&#31243;\&#24037;&#31243;&#36164;&#26009;\&#19975;&#31185;\&#22478;&#33457;&#20843;&#26399;&#32467;&#31639;\&#38468;&#20214;3-1%20&#25237;&#26631;&#25253;&#20215;&#28165;&#21333;&#65288;&#21512;&#21516;&#20215;&#65289;.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G:\&#24037;&#20316;-&#27743;&#27827;\&#21494;&#26607;-&#20013;&#19996;&#24037;&#20316;5-28\&#24037;&#31243;&#36164;&#26009;\City%20of%20lights-&#21494;&#26607;\C2-sap&#25104;&#26412;\D&#29256;\2013&#24180;1&#26376;\POWER%20ASSUMPTION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TENDER\2006&#24180;\CW%20%20SOHO\&#25104;&#26412;\Final%20cost%204\&#26397;&#22806;SOHO\060125-&#26397;&#22806;SOHO&#24149;&#22681;&#25307;&#26631;&#22270;&#20840;&#22871;&#36807;&#31243;&#22270;\&#24149;&#22681;&#38754;&#31215;1128&#27979;&#3163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26446;&#21355;&#20140;\&#26412;&#22320;&#30913;&#30424;%20(d)\&#26446;&#20255;&#20140;\&#35885;&#26144;&#36745;\&#35885;&#26144;&#36745;2007&#12290;7&#12290;25\&#37329;&#27801;&#27954;A1~A6&#26635;\&#21556;&#20142;\&#21556;&#20142;&#30340;&#25991;&#20214;\&#40527;&#19975;&#37329;&#27801;&#27954;C1&#2663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angwu\&#20315;&#23665;&#19975;&#31185;&#37329;&#22495;&#21326;&#24237;\&#19975;&#31185;&#24037;&#31243;\&#26032;&#22478;&#20108;&#26399;&#36896;&#20215;&#31649;&#29702;&#24037;&#31243;\&#25307;&#25237;&#26631;&#24037;&#20316;\&#38109;&#21512;&#37329;&#24037;&#31243;\1&#12289;2#&#27004;&#38109;&#21512;&#37329;&#24037;&#31243;\1.2#&#27004;&#31185;&#28304;&#26368;&#32456;&#28165;&#21333;&#29256;\CHEN\&#20844;&#36335;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G:\&#27494;&#27721;\2007&#24180;&#24230;&#24037;&#31243;\0802&#20013;&#20896;&#22823;&#21414;\&#25253;&#20215;\&#25253;&#20215;\&#26395;&#20140;A&#21306;&#25307;&#26631;\&#26395;&#20140;&#20303;&#23429;&#22806;&#39280;&#20998;&#21253;\&#22806;&#39280;&#35780;&#26631;\&#26395;&#20140;4&#65283;&#20303;&#23429;&#22806;&#39280;&#28165;&#21333;061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G:\865Temp\BOQtemp.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G:\&#25913;&#21046;\&#27743;&#27827;\2007.1-2\&#38738;&#23707;&#20998;&#20844;&#21496;\&#19994;&#21153;&#31867;\&#20844;&#21496;\&#25191;&#19994;&#35268;&#31243;\&#20998;&#26512;&#3492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G:\&#20844;&#21496;\&#25191;&#19994;&#35268;&#31243;\&#20998;&#26512;&#3492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Zyushu\&#39033;&#30446;&#31649;&#29702;&#21488;&#36134;\&#19994;&#21153;&#25991;&#20214;\&#20854;&#20182;&#19994;&#21153;\&#27743;&#27827;&#24149;&#22681;\&#26032;&#24314;&#25991;&#20214;&#22841;\&#21333;&#20301;&#36164;&#26009;\&#21271;&#20140;&#27743;&#27827;&#24149;&#22681;\2004&#24102;&#22987;&#32456;\WANGPF\&#21513;&#23439;\&#21513;&#23439;&#36130;&#21153;&#25253;&#34920;2002.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G:\1.&#26446;&#25991;&#38190;\&#22825;&#27827;&#21830;&#26053;&#22823;&#24066;&#25919;\0411&#26368;&#32456;&#29256;\Documents%20and%20Settings\sq\&#26700;&#38754;\&#31934;&#36798;2005&#24180;&#25253;\&#24191;&#19996;&#37324;&#20122;05\&#23457;&#35745;&#27979;&#35797;&#34920;&#65288;&#19977;&#65289;\&#20844;&#21496;\&#25191;&#19994;&#35268;&#31243;\&#20998;&#26512;&#3492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4g8u3\e\My%20Documents\&#29750;&#27954;&#23637;&#39302;\115770\&#40644;&#38401;&#30334;&#22995;\&#40644;&#38401;&#20108;&#26631;C1~C5\(&#20116;&#22871;&#65289;C1~C5\(&#20116;&#22871;)&#20892;&#27665;&#23433;&#32622;&#21306;C1~C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26032;&#36745;&#20845;&#31062;&#23567;&#38215;\&#24050;&#23436;&#39033;&#30446;\&#22522;&#22320;&#39033;&#30446;\&#22522;&#22320;&#25307;&#26631;\&#40857;&#23665;&#39033;&#30446;&#22522;&#22320;&#25307;&#26631;&#25511;&#21046;&#20215;7-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M:\&#24369;&#30005;&#26234;&#33021;&#21270;\&#24037;&#20316;\&#24037;&#20316;\Documents%20and%20Settings\bwu\My%20Projects\&#22825;&#27941;&#20013;&#29615;&#20844;&#21496;&#39033;&#30446;\&#28392;&#28023;&#22270;&#32440;\&#28392;&#28023;&#22269;&#361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M:\&#24369;&#30005;&#26234;&#33021;&#21270;\&#24037;&#20316;\&#24037;&#20316;\My%20Projects\&#20854;&#23427;\WD%20Business%20Palaze\&#2885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lex\&#19975;&#31185;&#24191;&#22330;\&#26032;&#24314;&#25991;&#20214;&#22841;\5&#26399;B&#26635;&#20250;&#25152;&#35013;&#39280;0619.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20309;-&#20449;&#21512;&#22823;&#21414;&#32467;&#31639;\&#20449;&#21512;\&#22303;&#24314;&#25552;&#20379;&#25968;&#25454;\&#20844;&#21496;&#25237;&#26631;\&#28145;&#22323;&#26041;&#27491;\&#26426;&#22330;&#25237;&#26631;&#35760;&#24405;\&#32508;&#21512;&#21333;&#20215;&#20998;&#26512;&#34920;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24196;&#24535;&#25104;\&#26102;&#20195;&#24266;&#26725;&#33457;&#22253;\26#~29#&#27004;\22#-25#&#21457;&#36865;&#30002;&#26041;\&#35745;&#31639;&#31295;\&#32473;&#25490;&#27700;&#24037;&#31243;\&#26102;&#20195;&#24266;&#26725;&#33457;&#22253;23&#26635;&#32473;&#25490;&#27700;&#24037;&#31243;&#37327;&#35745;&#31639;&#31295;.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24369;&#30005;&#26234;&#33021;&#21270;\&#24037;&#20316;\&#24037;&#20316;\My%20Projects\&#20854;&#23427;\618\61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20309;-&#20449;&#21512;&#22823;&#21414;&#32467;&#31639;\&#20449;&#21512;\&#22303;&#24314;&#25552;&#20379;&#25968;&#25454;\&#20844;&#21496;&#25237;&#26631;\&#28145;&#22323;&#26041;&#27491;\&#37329;&#28009;\&#32508;&#21512;&#21333;&#20215;&#20998;&#26512;&#34920;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M:\&#20309;-&#20449;&#21512;&#22823;&#21414;&#32467;&#31639;\&#20449;&#21512;\&#22303;&#24314;&#25552;&#20379;&#25968;&#25454;\&#20844;&#21496;&#25237;&#26631;\&#28145;&#22323;&#26041;&#27491;\&#38182;&#22478;&#22823;&#21414;&#38050;&#31563;\&#19996;&#25351;&#24266;1&#26376;&#20221;&#25253;&#37327;.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22823;&#22374;&#27801;&#20108;&#26399;&#24037;&#31243;\&#24050;&#23436;&#25104;&#24037;&#31243;\&#23545;&#25968;&#29256;\&#20108;&#26399;&#22253;&#24314;\&#20108;&#26399;&#22253;&#24314;&#32511;&#21270;&#28165;&#21333;&#25237;&#26631;&#28165;&#21333;7.8&#21457;.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M:\&#20309;-&#20449;&#21512;&#22823;&#21414;&#32467;&#31639;\&#20449;&#21512;\&#22303;&#24314;&#25552;&#20379;&#25968;&#25454;\&#20844;&#21496;&#25237;&#26631;\&#28145;&#22323;&#26041;&#27491;\WINDOWS\Desktop\meng\&#19996;&#36830;&#25509;&#27004;&#32467;&#31639;&#24037;&#31243;&#37327;&#65288;&#32467;&#26500;&#37096;&#20998;&#65289;\&#26426;&#22330;&#25237;&#26631;&#35760;&#24405;\&#32508;&#21512;&#21333;&#20215;&#20998;&#26512;&#3492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M:\&#24369;&#30005;&#26234;&#33021;&#21270;\&#24037;&#20316;\&#24037;&#20316;\&#21335;&#27801;&#24369;&#30005;&#28165;&#21333;\&#26102;&#20195;&#21335;&#27801;&#65288;&#26234;&#33021;&#65289;&#24037;&#31243;&#37327;&#35745;&#31639;&#31295;.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M:\&#36896;&#20215;&#36164;&#26009;\&#20854;&#23427;&#39033;&#30446;\&#19968;&#26631;&#22791;&#26696;&#29256;\&#28165;&#21333;\EXCEL\Users\gude\Desktop\&#24191;&#21307;\&#39033;&#30446;&#36164;&#26009;\&#26446;&#38451;&#26198;\26&#12289;&#24066;&#22478;&#24066;&#35268;&#21010;&#23637;&#35272;&#20013;&#24515;\26&#12289;&#24066;&#22478;&#24066;&#35268;&#21010;&#23637;&#35272;&#20013;&#24515;&#26045;&#24037;\18&#12289;&#28165;&#21333;&#35745;&#37327;&#35745;&#20215;\&#22478;&#24314;&#26723;&#26723;&#39302;&#32456;&#29256;&#28165;&#21333;&#65288;5&#26376;28&#26085;&#65289;\&#30005;&#23376;&#25991;&#26723;(&#26366;&#24605;&#26691;)\&#36896;&#20215;&#21672;&#35810;&#22806;&#21153;\&#25307;&#26631;&#20195;&#29702;\&#28165;&#21333;&#12289;&#38480;&#20215;&#32534;&#21046;\&#24191;&#24030;&#20122;&#36816;&#22478;&#21307;&#38498;\&#28165;&#21333;&#24320;&#39033;&#21450;&#35745;&#20215;&#35828;&#26126;\&#28165;&#21333;&#24320;&#39033;&#21450;&#35745;&#20215;&#35828;&#26126;&#65288;&#26368;&#32456;&#29256;&#65289;&#25353;&#26085;&#26399;&#25490;\20081127&#20122;&#36816;&#22478;&#28165;&#21333;&#24320;&#39033;\&#21307;&#38498;&#26426;&#30005;&#28165;&#21333;-081125.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M:\&#20309;-&#20449;&#21512;&#22823;&#21414;&#32467;&#31639;\&#20449;&#21512;\&#22303;&#24314;&#25552;&#20379;&#25968;&#25454;\&#20844;&#21496;&#25237;&#26631;\&#28145;&#22323;&#26041;&#27491;\&#26032;&#24314;&#25991;&#20214;&#22841;\&#25253;&#20215;\&#26426;&#22330;&#25237;&#26631;&#35760;&#24405;\&#32508;&#21512;&#21333;&#20215;&#20998;&#26512;&#349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d-20181105qfqc\Documents%20and%20Settings\Administrator\&#26700;&#38754;\&#20986;&#21697;&#28165;&#21333;\1&#26631;&#27573;&#28165;&#21333;\&#24314;&#23433;&#24037;&#31243;&#36153;\EVALUATE&#30005;&#26799;&#38598;&#27700;&#20117;&#12289;&#39118;&#20117;"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M:\&#38125;\&#26679;&#26495;&#27573;&#25991;&#20214;\7.10&#32467;&#31639;&#25991;&#20214;&#65288;&#37329;&#40718;&#65289;\&#26679;&#26495;&#27573;&#32467;&#31639;&#25991;&#20214;8.27&#25171;&#21360;\&#26679;&#26495;&#27573;&#32467;&#31639;&#25991;&#20214;\&#21271;12&#26679;&#26495;&#27573;&#24149;&#22681;&#35745;&#31639;&#24335;.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07-11\&#22303;&#24314;&#32452;&#20844;&#20849;&#30828;&#30424;\&#24658;&#36890;&#27704;&#36798;\&#20975;&#33589;&#35946;&#22253;\&#20975;&#33589;&#35946;&#22253;&#32467;&#31639;\&#20013;&#24515;&#21306;&#24037;&#31243;&#32467;&#31639;\&#22320;&#19979;&#23460;&#24037;&#31243;\&#38050;&#31563;-&#22522;&#30784;&#2675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36896;&#20215;&#36164;&#26009;\&#20854;&#23427;&#39033;&#30446;\&#32418;&#29642;&#29786;20140108&#25171;&#21360;&#30422;&#31456;&#29256;\&#21608;&#24037;&#36164;&#26009;\4-7&#31459;&#24037;&#22270;04\&#32418;&#29642;&#29786;2&#12289;4~7&#26635;&#24037;&#31243;&#37327;&#65288;&#39044;&#65289;&#32467;&#31639;2013-7-9(&#26519;&#24037;)\&#25105;&#30340;&#36164;&#26009;\&#24037;&#31243;&#36164;&#26009;\2009\&#26862;&#26519;&#28246;&#28246;&#23621;&#21035;&#22661;\&#26679;&#26495;&#25151;6&#26635;B&#22411;\&#37319;&#36141;\&#26448;&#26009;&#32479;&#35745;.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M:\&#36896;&#20215;&#36164;&#26009;\&#20854;&#23427;&#39033;&#30446;\&#32418;&#29642;&#29786;20140108&#25171;&#21360;&#30422;&#31456;&#29256;\&#21608;&#24037;&#36164;&#26009;\4-7&#31459;&#24037;&#22270;04\&#32418;&#29642;&#29786;2&#12289;4~7&#26635;&#24037;&#31243;&#37327;&#65288;&#39044;&#65289;&#32467;&#31639;2013-7-9(&#26519;&#24037;)\&#25105;&#30340;&#36164;&#26009;\&#24037;&#31243;&#36164;&#26009;\2009\&#26862;&#26519;&#28246;&#28246;&#23621;&#21035;&#22661;\&#26679;&#26495;&#25151;6&#26635;B&#22411;\&#26448;&#26009;&#32479;&#35745;.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M:\&#36896;&#20215;&#36164;&#26009;\&#20854;&#23427;&#39033;&#30446;\&#19968;&#26631;&#22791;&#26696;&#29256;\&#28165;&#21333;\EXCEL\Users\gude\Desktop\&#24191;&#21307;\&#39033;&#30446;&#36164;&#26009;\&#20122;&#36816;&#22330;&#39302;&#24369;&#30005;\&#23436;&#25972;&#29256;&#28165;&#21333;0929&#26202;\&#23436;&#25972;&#29256;&#28165;&#21333;\&#21672;&#35810;&#30041;&#24213;\&#24191;&#24030;&#20122;&#36816;&#22478;&#27801;&#28393;&#25490;&#29699;&#22330;&#35745;&#31639;&#20070;\&#20837;&#20405;&#25253;&#35686;&#31995;&#32479;&#35745;&#31639;&#20070;&#65288;&#27801;&#28393;&#25490;&#29699;&#22330;&#6528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M:\&#20309;-&#20449;&#21512;&#22823;&#21414;&#32467;&#31639;\&#20449;&#21512;\&#22303;&#24314;&#25552;&#20379;&#25968;&#25454;\&#20844;&#21496;&#25237;&#26631;\&#28145;&#22323;&#26041;&#27491;\WINDOWS\Desktop\meng\&#21512;&#21516;&#25991;&#20214;\&#26426;&#22330;&#25237;&#26631;&#35760;&#24405;\&#32508;&#21512;&#21333;&#20215;&#20998;&#26512;&#3492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20309;-&#20449;&#21512;&#22823;&#21414;&#32467;&#31639;\&#20449;&#21512;\&#22303;&#24314;&#25552;&#20379;&#25968;&#25454;\&#20844;&#21496;&#25237;&#26631;\&#28145;&#22323;&#26041;&#27491;\&#26032;&#24314;&#25991;&#20214;&#22841;\&#26426;&#22330;&#25237;&#26631;&#35760;&#24405;\&#32508;&#21512;&#21333;&#20215;&#20998;&#26512;&#34920;2.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DOCUME~1\ADMINI~1\LOCALS~1\Temp\A1-A6&#26223;&#35266;&#27979;&#31639;080526(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20542;&#22478;&#20108;&#26399;&#35013;&#20462;\&#38598;&#22242;3.18&#23457;&#26680;&#21518;&#21512;&#21516;&#37096;&#35843;&#25972;\&#31532;&#20108;&#26631;&#27573;47-50&#26635;&#26631;&#24213;&#65288;080318&#6528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28595;&#21338;1\e\Documents%20and%20Settings\Admin\&#26700;&#38754;\&#26700;&#38754;-&#39532;&#26415;\&#39532;&#26415;&#36187;&#36947;&#12289;&#27745;&#27700;&#21378;&#12289;&#27700;&#27744;&#35745;&#31639;-1022\excel&#35745;&#31639;&#31295;&#65288;&#39033;&#30446;&#27719;&#24635;&#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0-&#24314;&#37584;\&#24191;&#24030;&#22320;&#38081;&#39033;&#30446;\1-&#24180;&#24230;&#21512;&#21516;\2-&#22996;&#25176;&#39033;&#30446;\5-&#24191;&#24030;&#26032;&#22478;&#27169;&#25311;&#28165;&#21333;\3-&#21069;&#26399;&#36164;&#26009;\file:\Kd-20181105qfqc\Documents%20and%20Settings\Administrator\My%20Documents\WeChat%20Files\kennysu2011\Attachment\&#21326;&#21457;&#26032;&#22478;6#&#22320;&#24635;&#21253;&#28165;&#2133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cuments%20and%20Settings\Administrator\&#26700;&#38754;\Documents%20and%20Settings\jiangxl01\Local%20Settings\Temporary%20Internet%20Files\OLK9\&#25307;&#25237;&#26631;&#31649;&#29702;\&#38738;&#23665;&#28246;&#39033;&#30446;\&#21035;&#22661;&#38109;&#21512;&#37329;\8#&#27004;&#23637;&#31034;&#21306;\&#38738;&#23665;&#28246;8#&#27004;&#23637;&#31034;&#21306;&#38109;&#21512;&#37329;&#21512;&#21516;&#28165;&#21333;&#65288;&#32456;&#31295;&#65289;.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26446;&#26195;&#33805;\&#29422;&#23665;&#32467;&#31639;\&#29422;&#23665;&#22303;&#24314;2010.1.27\&#29422;&#23665;&#35745;&#31639;&#31295;2009.12.16\&#29422;&#23665;&#35745;&#31639;&#31295;2009.12.16\&#29422;&#23665;&#32479;&#35745;&#34920;2008.12.1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21016;&#28023;&#29141;\&#26412;&#22320;&#30913;&#30424;%20(e)\&#21016;&#28023;&#29141;\&#20108;00&#19971;&#24180;\7&#26376;\&#40527;&#19975;&#37329;&#27801;&#27954;&#39033;&#30446;7.23\&#32599;&#33395;&#30340;&#25991;&#20214;&#22841;\&#27743;&#30036;&#28286;&#33457;&#22253;&#23567;&#21306;123\&#39640;&#35201;&#24066;&#20048;&#28155;&#25151;&#20135;&#32463;&#33829;&#26377;&#38480;&#20844;&#21496;&#27743;&#30036;&#28286;&#33457;&#22253;&#23567;&#21306;07&#26635;.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M:\&#36896;&#20215;&#36164;&#26009;\&#20854;&#23427;&#39033;&#30446;\&#19968;&#26631;&#22791;&#26696;&#29256;\&#28165;&#21333;\EXCEL\Users\gude\Desktop\&#24191;&#21307;\&#39033;&#30446;&#36164;&#26009;\&#28165;&#21333;&#23545;&#27604;%20(2)\&#20122;&#36816;&#26449;&#26368;&#26032;&#28165;&#21333;(8[1].19)\&#20122;&#36816;&#26449;&#26368;&#26032;&#28165;&#21333;\&#21333;&#20307;&#27719;&#24635;&#34920;\&#21378;&#25151;&#20108;&#65288;&#24369;&#30005;&#65289;.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M:\2006\vanke\&#19977;&#26399;C&#21306;\3C&#32467;&#31639;\&#20013;&#23665;&#22478;&#24066;&#39118;&#26223;&#20108;&#26399;A&#21306;3&#32452;&#22242;%20&#35745;&#31639;&#31295;.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M:\&#36896;&#20215;&#36164;&#26009;\&#20854;&#23427;&#39033;&#30446;\&#19968;&#26631;&#22791;&#26696;&#29256;\&#28165;&#21333;\EXCEL\Users\gude\Desktop\&#24191;&#21307;\&#39033;&#30446;&#36164;&#26009;\YEARYHZF\&#26085;&#24120;&#24037;&#20316;&#25991;&#26723;\&#39044;&#32467;&#31639;&#25991;&#20214;\&#36896;&#20215;&#21672;&#35810;&#39033;&#30446;\&#22806;&#23457;\&#34382;&#38376;&#23500;&#27665;&#21830;&#21153;&#20013;&#24515;\&#24037;&#31243;&#37327;&#35745;&#31639;(&#34382;&#38376;)20070327.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M:\&#36896;&#20215;&#36164;&#26009;\&#20854;&#23427;&#39033;&#30446;\&#19968;&#26631;&#22791;&#26696;&#29256;\&#28165;&#21333;\EXCEL\Users\gude\Desktop\&#24191;&#21307;\&#39033;&#30446;&#36164;&#26009;\excel&#35745;&#31639;&#31295;&#65288;&#39033;&#30446;&#27719;&#24635;&#65289;.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M:\&#25991;&#20914;\&#24050;&#23436;&#25104;\&#25307;&#26631;\E&#22320;&#22359;&#22522;&#22353;&#25903;&#25252;\&#32422;&#35848;\&#28165;&#21333;&#25253;&#20215;&#65288;&#31532;&#19977;&#27425;&#32422;&#35848;&#30465;&#22522;&#65289;.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38125;\&#26679;&#26495;&#27573;&#25991;&#20214;\7.10&#32467;&#31639;&#25991;&#20214;&#65288;&#37329;&#40718;&#65289;\&#26679;&#26495;&#27573;&#32467;&#31639;&#25991;&#20214;8.27&#25171;&#21360;\&#26679;&#26495;&#27573;&#32467;&#31639;&#25991;&#20214;\1-&#24037;&#31243;&#32467;&#31639;&#23553;&#38754;&#12289;&#32534;&#21046;&#35828;&#26126;&#12289;&#27719;&#24635;&#34920;&#65288;2014.08.26%20&#65289;&#26679;&#26495;&#27573;&#22806;&#31435;&#38754;.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M:\&#36896;&#20215;&#36164;&#26009;\&#20854;&#23427;&#39033;&#30446;\&#19968;&#26631;&#22791;&#26696;&#29256;\&#28165;&#21333;\EXCEL\Users\gude\Desktop\&#24191;&#21307;\&#39033;&#30446;&#36164;&#26009;\&#36234;&#31168;&#23665;&#20307;&#32946;&#22330;\&#24037;&#31243;&#37327;&#35745;&#31639;&#31295;\&#36830;&#21335;&#27700;08.08.21\Documents%20and%20Settings\Owner\&#26700;&#38754;\sk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25991;&#20914;\&#26410;&#23436;&#25104;\&#25307;&#26631;\&#21806;&#27004;&#37096;\Documents%20and%20Settings\chengqun\Local%20Settings\Temporary%20Internet%20Files\OLK2C\Documents%20and%20Settings\prime73\&#26700;&#38754;\09-4-23&#29422;&#23725;&#39033;&#30446;A1~A4&#22522;&#30784;&#24037;&#31243;(&#20914;&#23380;&#26729;&#26041;&#266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Program%20Files\Tencent\QQ\Users\435708419\FileRecv\Documents%20and%20Settings\meiou\&#26700;&#38754;\&#21326;&#26126;&#31185;&#25216;\&#21326;&#26126;&#31185;&#25216;\&#39046;&#23548;&#36710;&#20301;&#22522;&#30784;.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36896;&#20215;&#36164;&#26009;\&#20854;&#23427;&#39033;&#30446;\&#19968;&#26631;&#22791;&#26696;&#29256;\&#28165;&#21333;\EXCEL\Users\gude\Desktop\&#24191;&#21307;\&#39033;&#30446;&#36164;&#26009;\&#26446;&#38451;&#26198;\26&#12289;&#24066;&#22478;&#24066;&#35268;&#21010;&#23637;&#35272;&#20013;&#24515;\26&#12289;&#24066;&#22478;&#24066;&#35268;&#21010;&#23637;&#35272;&#20013;&#24515;&#26045;&#24037;\18&#12289;&#28165;&#21333;&#35745;&#37327;&#35745;&#20215;\&#22478;&#24314;&#26723;&#26723;&#39302;&#32456;&#29256;&#28165;&#21333;&#65288;5&#26376;28&#26085;&#65289;\Documents%20and%20Settings\longyx.&#40857;&#27589;&#36132;\&#26700;&#38754;\&#28165;&#21333;&#23545;&#27604;%20(2)\&#20122;&#36816;&#26449;&#26368;&#26032;&#28165;&#21333;(8[1].19)\&#20122;&#36816;&#26449;&#26368;&#26032;&#28165;&#21333;\&#31532;&#20108;&#27425;&#30340;&#28165;&#21333;\&#25216;&#26415;&#23448;&#21592;&#26449;&#26426;&#30005;&#28165;&#21333;(0810).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21512;&#38182;&#21335;&#27801;&#39033;&#30446;\&#39033;&#30446;&#39044;&#31639;\&#22522;&#22353;&#25903;&#25252;\http:\www.a-housing.com\Upload\Invite\5D6A&#24635;&#21253;&#28165;&#21333;2.21\DOCUME~1\sucw\LOCALS~1\Temp\Rar$DI37.922\&#19975;&#31185;&#22235;&#23395;&#33457;&#22253;17-20#&#32452;&#22242;&#27700;&#30005;&#24037;&#31243;&#37327;&#35745;&#31639;&#34920;\&#30005;&#27668;&#24037;&#31243;&#37327;&#35745;&#31639;&#34920;\&#19975;&#31185;&#22235;&#23395;&#33457;&#22253;(18#&#32452;&#22242;)&#24037;&#31243;&#35745;&#37327;(&#30005;&#2766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21512;&#38182;&#21335;&#27801;&#39033;&#30446;\&#39033;&#30446;&#39044;&#31639;\&#22522;&#22353;&#25903;&#25252;\http:\www.a-housing.com\DOCUME~1\sucw\LOCALS~1\Temp\Rar$DI37.922\&#19975;&#31185;&#22235;&#23395;&#33457;&#22253;17-20#&#32452;&#22242;&#27700;&#30005;&#24037;&#31243;&#37327;&#35745;&#31639;&#34920;\&#30005;&#27668;&#24037;&#31243;&#37327;&#35745;&#31639;&#34920;\&#19975;&#31185;&#22235;&#23395;&#33457;&#22253;(18#&#32452;&#22242;)&#24037;&#31243;&#35745;&#37327;(&#30005;&#27668;).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M:\Users\ping\Desktop\&#37329;&#22495;&#34013;&#28286;\&#20108;&#26399;&#39044;&#31639;\B12-B13&#22253;&#24314;\2010-6-3\&#22238;&#26631;&#25991;&#20214;\&#21516;&#31119;&#35199;&#39033;&#30446;&#22253;&#24314;&#35745;&#31639;&#34920;&#65288;&#33457;&#65289;.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26446;&#26195;&#33805;\&#29422;&#23665;&#32467;&#31639;\&#29422;&#23665;&#22303;&#24314;2010.1.27\&#29422;&#23665;&#35745;&#31639;&#31295;2009.12.16\&#25187;&#20943;&#34920;6.17\&#19968;&#26399;&#20108;&#26631;&#32467;&#31639;(&#32456;&#31295;)\4.20&#23548;&#20986;&#34920;&#26684;\&#19968;&#26399;&#20108;&#26631;&#32467;&#31639;(&#32456;&#31295;)\&#26102;&#20195;4&#26376;&#24213;&#31295;\&#26102;&#20195;4&#26376;&#24213;&#31295;\Documents\lixiaoping\&#26700;&#38754;\&#29422;&#23665;&#23665;&#20307;&#25252;&#22369;&#24037;&#31243;&#32467;&#31639;(&#21016;&#27741;&#21326;)\&#29422;&#23665;&#25252;&#22369;&#32467;&#31639;(&#21016;&#27741;&#21326;).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2010\&#21335;&#27801;&#39033;&#30446;&#65288;&#19975;&#31185;&#65289;\&#24037;&#20316;&#20013;&#25991;&#26723;\&#21326;&#21335;&#20892;&#19994;&#22823;&#23398;\&#24037;&#31243;&#37327;&#35745;&#31639;\BC&#32852;&#20307;&#32467;&#26500;&#24037;&#31243;&#37327;&#35745;&#3163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31461;&#32849;&#26126;\&#33655;&#22616;&#26376;&#33394;&#20108;&#26399;\&#23567;&#22478;&#20043;&#26149;&#22253;&#26519;\&#28145;&#22323;&#22253;&#24314;\&#20313;&#36164;&#26009;&#24211;329\&#23567;&#22478;&#20043;&#26149;&#25237;&#26631;&#25253;&#20215;&#39033;&#30446;\&#24037;&#31243;&#37327;&#35745;&#31639;&#20070;(&#23567;&#22478;&#20043;&#26149;&#65289;.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24494;&#20449;\WeChat%20Files\wxid_33py6hibup9q22\FileStorage\File\2022-10\&#20445;&#21033;&#22823;&#37117;&#27719;\2-&#23545;&#25968;&#25104;&#26524;&#25991;&#20214;\1.&#36719;&#20214;&#24213;&#31295;\&#25581;&#38451;&#20445;&#21033;&#22823;&#37117;&#27719;&#39033;&#30446;&#19968;&#26399;&#24635;&#21253;&#28165;&#21333;(&#27719;&#24635;).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25581;&#38451;&#29577;&#37117;&#39033;&#30446;\&#25581;&#38451;&#20445;&#21033;&#22823;&#37117;&#27719;&#39044;&#31639;\B1#B4#&#23545;&#37327;&#21021;&#31295;\&#20445;&#21033;&#22823;&#37117;&#27719;B4#&#25552;&#37327;&#21021;&#3129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G:\&#38047;&#33395;&#28165;\&#24314;&#37584;\2020\1.&#37329;&#31185;&#40644;&#38401;&#21335;&#22320;&#22359;&#24635;&#21253;\&#23545;&#25968;&#25991;&#20214;\2~4#&#25104;&#26524;&#25991;&#20214;\&#36213;&#28023;&#27743;\working\&#24658;&#39034;&#24191;&#22330;1#\&#24658;&#39034;&#24191;&#22330;1#&#22303;&#2431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t\&#20013;&#36716;&#25991;&#20214;&#22841;\CHEN\&#20844;&#36335;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G:\&#24494;&#20449;\WeChat%20Files\wxid_33py6hibup9q22\FileStorage\File\2024-11\&#12304;&#23545;&#26631;&#21450;&#20998;&#26512;&#34920;&#12305;&#24191;&#24030;&#26032;&#22478;&#39033;&#30446;&#22320;&#38081;&#20445;&#25252;&#24037;&#31243;&#26045;&#24037;&#35774;&#35745;&#24635;&#25215;&#21253;&#24037;&#31243;&#37327;&#28165;&#21333;&#21450;&#25511;&#21046;&#20215;20241107(3).xlsm"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G:\&#24494;&#20449;\WeChat%20Files\wxid_33py6hibup9q22\FileStorage\File\2024-11\&#12304;&#23545;&#26631;&#21450;&#20998;&#26512;&#34920;&#12305;&#24191;&#24030;&#26032;&#22478;&#39033;&#30446;&#22320;&#38081;&#20445;&#25252;&#24037;&#31243;&#26045;&#24037;&#35774;&#35745;&#24635;&#25215;&#21253;&#24037;&#31243;&#37327;&#28165;&#21333;&#21450;&#25511;&#21046;&#20215;20241107(4).xlsm"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ever3\&#24037;&#20316;\&#24037;&#20316;\&#32508;&#21512;&#25104;&#26412;\19&#24180;&#24635;&#23545;&#24635;\&#34382;&#38376;&#19975;&#31185;&#33457;&#22253;&#22320;&#19979;&#23460;&#65288;&#20154;&#38450;&#21450;&#38750;&#20154;&#38450;&#65289;&#12289;&#19975;&#31185;&#22823;&#21414;1&#21495;&#27004;&#21450;&#19996;&#27743;&#20043;&#26143;18&#21495;&#27004;\&#34382;&#38376;&#19975;&#31185;&#33457;&#22253;&#22320;&#19979;&#23460;&#65288;&#20154;&#38450;&#21450;&#38750;&#20154;&#38450;&#65289;&#12289;&#19975;&#31185;&#22823;&#21414;1&#21495;&#27004;&#21450;&#19996;&#27743;&#20043;&#26143;18&#21495;&#27004;\&#36229;&#32423;&#28165;&#21333;&#27169;&#26495;%20-%20&#27700;&#30005;%20&#65288;&#19975;&#31185;&#22823;&#21414;1#&#20889;&#23383;&#27004;&#65289;.xlsm"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sever3\&#24037;&#20316;\&#24037;&#20316;\&#32508;&#21512;&#25104;&#26412;\19&#24180;&#24635;&#23545;&#24635;\&#34382;&#38376;&#19975;&#31185;&#33457;&#22253;&#22320;&#19979;&#23460;&#65288;&#20154;&#38450;&#21450;&#38750;&#20154;&#38450;&#65289;&#12289;&#19975;&#31185;&#22823;&#21414;1&#21495;&#27004;&#21450;&#19996;&#27743;&#20043;&#26143;18&#21495;&#27004;\&#34382;&#38376;&#19975;&#31185;&#33457;&#22253;&#22320;&#19979;&#23460;&#65288;&#20154;&#38450;&#21450;&#38750;&#20154;&#38450;&#65289;&#12289;&#19975;&#31185;&#22823;&#21414;1&#21495;&#27004;&#21450;&#19996;&#27743;&#20043;&#26143;18&#21495;&#27004;\&#36229;&#32423;&#28165;&#21333;&#27169;&#26495;%20-%20&#27700;&#30005;&#65288;&#19996;&#27743;&#20043;&#26143;18#&#20889;&#23383;&#27004;&#65289;.xlsm"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G:\&#24494;&#20449;\WeChat%20Files\wxid_33py6hibup9q22\FileStorage\File\2024-12\#REF"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G:\&#24494;&#20449;\WeChat%20Files\wxid_33py6hibup9q22\FileStorage\File\2023-09\#REF"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Kd-20181105qfqc\Documents%20and%20Settings\Administrator\My%20Documents\WeChat%20Files\kennysu2011\Attachment\&#21326;&#21457;&#26032;&#22478;6#&#22320;&#24635;&#21253;&#28165;&#21333;.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38472;&#20271;&#22362;\&#20975;&#33589;&#24037;&#31243;\&#20975;&#33589;&#26032;&#22478;&#32467;&#31639;\&#20975;&#33589;&#26032;&#22478;A02&#21306;&#23567;&#22411;&#21830;&#19994;&#24191;&#22330;\A&#26635;\b2#&#21830;&#38138;&#27700;&#30005;&#23433;&#35013;&#35745;&#31639;&#31295;2..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L:\101.&#21326;&#21457;&#26032;&#22478;&#20116;&#26399;&#26679;&#26495;&#25151;&#22253;&#24314;&#24037;&#31243;(&#21547;&#22312;1&#26631;&#27573;&#22253;&#24314;&#32467;&#31639;)&#12304;2014-01-09&#12305;\&#32467;&#31639;\&#20116;&#26399;&#23454;&#26408;&#27004;&#26799;\&#21326;&#21457;&#26032;&#22478;&#20116;&#26399;S1&#22320;&#22359;2&#26631;&#23454;&#26408;&#27004;&#26799;&#32467;&#31639;\&#21326;&#21457;&#26032;&#22478;&#20116;&#26399;8&#26631;&#22806;&#22681;&#28034;&#26009;\&#20116;&#26399;&#20843;&#26631;&#22806;&#22681;&#28034;&#260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My%20Documents\&#32467;&#31639;&#37096;&#20998;\&#30465;&#19971;&#24314;\WINDOWS\Profiles\LULIFANG\My%20Documents\U&#22411;&#20303;&#23429;&#35745;&#31639;\U5~U6&#22411;&#24037;&#31243;&#37327;&#35745;&#3163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19994;&#20313;&#24037;&#31243;\&#32418;&#28070;&#21672;&#35810;&#20844;&#21496;\&#24037;&#31243;&#37327;\&#25253;&#19994;&#20027;1\&#19975;&#31185;&#28165;&#21333;&#65288;&#31649;&#36947;&#29256;&#65289;\&#31649;&#36947;\&#20108;&#26631;&#27573;\&#24037;&#31243;&#36164;&#26009;\&#19975;&#31185;\&#37329;&#22495;&#34013;&#28286;\5-13&#35780;&#26631;\&#21672;&#35810;&#20844;&#21496;\&#24037;&#31243;&#36164;&#26009;\&#19975;&#31185;\&#22478;&#33457;&#20843;&#26399;&#32467;&#31639;\&#38468;&#20214;3-1%20&#25237;&#26631;&#25253;&#20215;&#28165;&#21333;&#65288;&#21512;&#21516;&#20215;&#6528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24037;&#20316;\&#22826;&#20179;&#37202;&#24215;&#39033;&#30446;\03.&#24635;&#21253;\&#26631;&#24213;&#21021;&#31295;\&#22826;&#20179;&#31185;&#25945;&#26032;&#22478;&#21830;&#19994;&#12289;&#37202;&#24215;&#39033;&#30446;&#24635;&#21253;&#24037;&#31243;&#26631;&#24213;&#21021;&#31295;2018.3.30-3\file:\Sjb-zz\&#24037;&#20316;&#25991;&#20214;\&#29616;&#37329;&#27969;\&#21488;&#28246;2-&#29616;&#37329;&#27969;\&#12304;&#25104;&#26524;&#12305;&#21488;&#28246;2#-&#29616;&#37329;&#27969;-&#25104;&#26412;&#27719;&#24635;-&#23376;&#34920;&#65288;&#27169;&#26495;&#65289;.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Kd-20181105qfqc\&#25104;&#26412;&#37319;&#36141;&#37096;&#20869;&#37096;&#25991;&#20214;\2.&#22320;&#22359;&#36164;&#26009;\2.&#36710;&#38466;&#39033;&#30446;\005-&#26045;&#24037;&#31867;\5.&#22303;&#26041;&#24037;&#31243;\http:\portal-szzb\My%20Documents\&#27494;&#27721;&#19975;&#31185;&#24635;&#21253;&#25307;&#26631;&#26631;&#20934;&#24037;&#31243;&#37327;&#28165;&#21333;\&#23452;&#26124;&#19975;&#36798;&#24191;&#22330;&#22303;&#24314;&#24037;&#31243;&#37327;&#28165;&#21333;&#65288;1-12#&#65289;.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G:\&#24494;&#20449;\WeChat%20Files\wxid_33py6hibup9q22\FileStorage\File\2024-12\&#30058;&#31162;&#21306;&#20122;&#36816;&#22823;&#36947;BD0210116&#22320;&#22359;(&#24191;&#24030;&#26032;&#22478;&#19968;&#26399;)&#39033;&#30446;&#35774;&#35745;&#26045;&#24037;&#24635;&#25215;&#21253;&#24037;&#31243;&#25307;&#26631;&#25511;&#21046;&#20215;%20-1205(2)(1)(1)(1).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G:\&#24191;&#24030;&#22320;&#38081;&#25104;&#26412;\&#30707;&#20117;&#39033;&#30446;\009.&#20854;&#20182;&#20107;&#39033;\&#25343;&#22320;&#27979;&#31639;\003.&#19978;&#28044;&#39033;&#30446;\&#19978;&#28044;&#39033;&#30446;&#25343;&#22320;&#27979;&#31639;20230726\&#19978;&#28044;&#39033;&#30446;&#25343;&#22320;&#27979;&#31639;20230726.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G:\&#25104;&#26412;&#30417;&#23519;&#37096;\&#35745;&#31639;&#31295;\&#39033;&#30446;\&#32500;&#20449;&#39033;&#30446;\&#30005;&#27668;\&#22253;&#26519;&#30005;&#27668;\32~35&#24231;&#22253;&#26519;&#32511;&#21270;&#30005;&#27668;&#35745;&#31639;&#31295;.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G:\03-XAA&#23436;&#25104;&#39033;&#30446;\&#39033;&#30446;&#24402;&#26723;&#36164;&#26009;-2023\PJ2023038%20&#30333;&#20113;&#21306;&#24191;&#28023;&#36335;&#22320;&#22359;&#20108;-&#21069;&#32622;\04&#25216;&#26415;&#25991;&#20214;\01&#26041;&#26696;\1&#26399;\01CAD\&#35268;&#21010;\202502\20250221%20&#30002;&#26041;&#21457;&#19968;&#36215;&#33539;&#22260;&#21644;&#25351;&#26631;\20250219%20&#24191;&#28023;&#36335;&#20108;&#26399;&#24378;&#25490;&#26041;&#26696;-&#27979;&#31639;&#25351;&#26631;-(&#19994;&#20027;&#34920;&#26684;-&#19968;&#26399;)-&#25913;.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G:\&#24037;&#20316;&#25991;&#20214;\&#24191;&#24030;&#22320;&#38081;&#25104;&#26412;\&#27086;&#22836;&#36710;&#36742;&#27573;&#39033;&#30446;\&#21487;&#30740;&#27979;&#31639;\&#25104;&#26412;&#27979;&#31639;20250627\&#24191;&#28023;&#36335;&#20108;&#26399;&#25343;&#22320;&#27979;&#31639;20250627-&#30041;&#24213;&#29256;.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23490;&#23518;&#39640;&#25163;\F\&#37329;&#28009;\&#32508;&#21512;&#21333;&#20215;&#20998;&#26512;&#34920;2.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py-svr-00004\&#39044;&#31639;&#37096;\&#25105;&#30340;&#25991;&#26723;\&#21521;&#24037;\&#21313;&#26399;A.B&#22411;&#38050;&#31563;&#32467;&#31639;&#21450;&#24066;&#25919;B&#36335;&#27573;&#32467;&#31639;\&#21313;&#26399;A.B&#22411;&#38050;&#31563;&#32467;&#31639;&#21450;&#24066;&#25919;B&#36335;&#27573;&#32467;&#31639;\&#33457;&#22253;&#21313;&#26399;&#38050;&#31563;&#32467;&#31639;\A&#22411;&#32467;&#31639;\&#24658;&#36890;&#27704;&#36798;\&#38271;&#27743;&amp;&#20975;&#33589;&#39033;&#30446;&#32467;&#31639;&#25991;&#26723;\&#23665;&#39030;S&#22411;&#21035;&#22661;&#32467;&#31639;&#25991;&#26723;\A&#22411;A8-12&#21035;&#22661;&#24037;&#31243;&#37327;&#35745;&#31639;&#34920;.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23490;&#23518;&#39640;&#25163;\F\WINDOWS\Desktop\meng\&#19996;&#36830;&#25509;&#27004;&#32467;&#31639;&#24037;&#31243;&#37327;&#65288;&#32467;&#26500;&#37096;&#20998;&#65289;\&#26426;&#22330;&#25237;&#26631;&#35760;&#24405;\&#32508;&#21512;&#21333;&#20215;&#20998;&#26512;&#3492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hiba2004\&#27611;&#12373;&#12435;&#12510;&#12471;&#12531;&#12398;Backup\&#35373;&#35336;&#25991;&#26360;\&#20445;&#23432;&#25991;&#26360;\61F\9-&#65420;&#65383;&#65394;&#65433;&#35373;&#35336;\2-&#65434;&#65402;&#65392;&#65412;&#65438;&#65420;&#65387;&#65392;&#65423;&#65391;&#65412;(PS)\2-&#20869;&#37096;&#65420;&#65383;&#65394;&#65433;\lengthcalc16.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E-budg-38\&#22797;&#20214;%20&#21335;&#36890;&#32467;&#31639;\A1&#65292;A2&#65292;A3#.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Apy-svr-00004\&#39044;&#31639;&#37096;\Documents%20and%20Settings\user\&#26700;&#38754;\2005-036&#24191;&#26680;&#20013;&#39640;&#23618;&#39044;&#31639;\AB&#22411;&#24037;&#31243;&#37327;\&#20027;&#20307;.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Aky-pc-00201\&#23384;&#25918;&#25991;&#20214;&#30446;&#24405;\L30,L31&#24037;&#31243;&#37327;&#35745;&#31639;&#31295;\L30&#12289;31&#30002;&#26041;\L30&#65292;L31&#30002;&#26041;&#35745;&#31639;&#31295;.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fzgroup\fz-dfs$\Users\ping\Desktop\&#23481;&#30340;&#25991;&#20214;\&#23481;&#30340;&#25991;&#20214;2008-2009\20081117-&#19975;&#31185;\20090204-&#40527;&#19975;&#37329;&#27801;&#27954;&#39033;&#30446;(B4-B8&#32452;&#22242;)&#29615;&#22659;&#32511;&#21270;&#24037;&#31243;\B4~B8&#22253;&#24314;&#21442;&#32771;&#25991;&#20214;\&#26223;&#35266;&#27979;&#31639;080526.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fzgroup\fz-dfs$\&#28165;&#36828;&#19975;&#31185;&#22478;\3&#28165;&#36828;&#19975;&#31185;&#22478;&#19968;&#26399;&#22253;&#26519;&#27700;&#30005;\&#21035;&#22661;730&#31034;&#33539;&#21306;&#22253;&#24314;&#31614;&#32422;&#28165;&#21333;&#65288;&#26222;&#37030;&#65289;2011-6-23.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fzgroup\fz-dfs$\&#21512;&#32422;&#31649;&#29702;\&#36947;&#36335;&#31649;&#32593;&#24037;&#31243;\&#24037;&#31243;&#25307;&#26631;&#28165;&#21333;\&#28165;&#36828;&#19975;&#31185;&#22478;&#20013;&#21306;&#21035;&#22661;&#21306;&#23460;&#22806;&#32473;&#27700;&#31649;&#32593;&#24037;&#31243;&#37327;&#28165;&#21333;2012.6.18&#26377;&#21333;&#2021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26366;&#29233;&#31168;\&#26032;&#24314;&#25991;&#20214;&#22841;\Users\Administrator\Desktop\&#23398;&#20064;&#36164;&#26009;&#25991;&#20214;\excel&#24212;&#29992;&#25991;&#20214;\&#30780;&#35745;&#31639;&#34920;&#36798;&#24335;.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fzgroup\fz-dfs$\Documents%20and%20Settings\ML\&#26700;&#38754;\&#26032;&#24314;&#25991;&#20214;&#22841;\&#21378;&#25151;&#38376;&#31383;&#25253;&#20215;.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fzgroup\fz-dfs$\Users\ping\Desktop\&#38109;&#21512;&#37329;&#31383;&#25307;&#26631;\Documents%20and%20Settings\ML\&#26700;&#38754;\&#26032;&#24314;&#25991;&#20214;&#22841;\&#21378;&#25151;&#38376;&#31383;&#25253;&#20215;.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40644;&#26195;&#40857;\&#40857;&#34892;&#22825;&#19979;\Users\ping\Desktop\&#37329;&#22495;&#34013;&#28286;\&#20108;&#26399;&#39044;&#31639;\B12-B13&#22253;&#24314;\2010-6-3\&#22238;&#26631;&#25991;&#20214;\&#21516;&#31119;&#35199;&#39033;&#30446;&#22253;&#24314;&#35745;&#31639;&#34920;&#65288;&#33457;&#652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36164;&#26009;&#25910;&#38598;\&#24037;&#31243;&#36164;&#26009;\&#24037;&#20316;\&#22996;&#25176;&#39033;&#30446;\&#22996;&#25176;&#39033;&#30446;&#32467;&#31639;\&#21378;&#21306;&#36947;&#36335;\&#21378;&#21306;&#38632;&#27700;&#31649;&#36947;&#21644;&#36947;&#36335;&#20915;&#31639;&#20070;.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zgroup\fz-dfs$\Documents%20and%20Settings\heyuan\Local%20Settings\Temporary%20Internet%20Files\Content.Outlook\ZEVNHCD3\DOCUME~1\ADMINI~1\LOCALS~1\Temp\&#37329;&#22495;&#34013;&#28286;&#21335;&#21306;&#22253;&#24314;&#35745;&#20215;&#28165;&#21333;(&#27700;&#30005;&#20986;&#22270;&#26085;&#26399;3&#26376;26&#26085;)08-3-31.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zgroup\fz-dfs$\Users\ping\Desktop\Documents%20and%20Settings\luoml\Local%20Settings\Temporary%20Internet%20Files\Content.Outlook\5MJSPU3G\DOCUME~1\sucw\LOCALS~1\Temp\Rar$DI37.922\&#19975;&#31185;&#22235;&#23395;&#33457;&#22253;17-20#&#32452;&#22242;&#27700;&#30005;&#24037;&#31243;&#37327;&#35745;&#31639;&#34920;\&#30005;&#27668;&#24037;&#31243;&#37327;&#35745;&#31639;&#34920;\&#19975;&#31185;&#22235;&#23395;&#33457;&#22253;(18#&#32452;&#22242;)&#24037;&#31243;&#35745;"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zgroup\fz-dfs$\Users\ping\Desktop\&#37329;&#22495;&#34013;&#28286;\&#20108;&#26399;&#39044;&#31639;\B12-B13&#22253;&#24314;\2010-6-3\&#22238;&#26631;&#25991;&#20214;\&#21516;&#31119;&#35199;&#39033;&#30446;&#22253;&#24314;&#35745;&#31639;&#34920;&#65288;&#33457;&#65289;.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Tech04\wy\YUE-97\REP\REPPJ39.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p-server\I\CHINA\616\BQ-MEA\MC\HOUSE\REIN_HSE.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26700;&#38754;\4&#12289;5#&#23545;&#25968;&#21518;&#25104;&#26524;&#25991;&#20214;&#65288;&#38500;&#20105;&#35758;&#65289;\4&#12289;5#&#23545;&#25968;&#21518;&#25104;&#26524;&#25991;&#20214;&#65288;&#38500;&#20105;&#35758;&#65289;\&#27719;&#24635;&#34920;\http:\m357.mail.qq.com\Documents%20and%20Settings\longyx.&#40857;&#27589;&#36132;\&#26700;&#38754;\&#28165;&#21333;&#23545;&#27604;%20(2)\&#20122;&#36816;&#26449;&#26368;&#26032;&#28165;&#21333;(8[1].19)\&#20122;&#36816;&#26449;&#26368;&#26032;&#28165;&#21333;\&#21333;&#20307;&#27719;&#24635;&#34920;\&#21378;&#25151;&#20108;&#65288;&#24369;&#30005;&#65289;.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40644;&#20908;&#29618;\2016&#24037;&#31243;&#25991;&#20214;\2\&#22686;&#22478;&#21019;&#22522;&#24635;&#21253;&#24037;&#31243;&#39044;&#31639;\4&#12289;&#35745;&#31639;&#31295;\3-&#25163;&#31639;&#35745;&#31639;&#31295;\http:\www.a-housing.com\Upload\Invite\5D6A&#24635;&#21253;&#28165;&#21333;2.21\DOCUME~1\sucw\LOCALS~1\Temp\Rar$DI37.922\&#19975;&#31185;&#22235;&#23395;&#33457;&#22253;17-20#&#32452;&#22242;&#27700;&#30005;&#24037;&#31243;&#37327;&#35745;&#31639;&#34920;\&#30005;&#27668;&#24037;&#31243;&#37327;&#35745;&#31639;&#34920;\&#19975;&#31185;&#22235;&#23395;&#33457;&#22253;(18#&#32452;&#22242;)&#24037;&#31243;&#35745;&#37327;(&#30005;&#27668;).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35874;&#38634;&#26757;&#25991;&#20214;&#22841;\2013&#24180;&#25991;&#20214;\&#39044;&#31639;\&#24191;&#24030;&#37329;&#23665;&#35895;&#33457;&#22253;&#19971;&#26399;&#39033;&#30446;&#26045;&#24037;&#22270;&#39044;&#31639;\&#30334;&#19994;&#35745;&#31639;&#24335;\15-16#&#23545;&#25968;&#20462;&#25913;&#29256;7-31\15-16&#35745;&#31639;&#20070;7-31\&#37329;&#23665;&#35895;&#19971;&#26399;15-16#&#22612;&#27004;&#38646;&#26143;&#35745;&#31639;&#20070;&#65288;&#23545;&#25968;&#26368;&#32456;&#29256;&#65289;.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G:\&#40644;&#20908;&#29618;\2014\9\&#27719;&#20449;&#21326;&#24220;\&#20570;\&#35745;&#31639;&#31295;\&#27719;&#20449;1&#24162;\&#35745;&#31639;&#24335;\&#27719;&#20449;&#21326;&#24220;1&#24162;-&#35745;&#31639;&#31295;.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G:\&#26446;&#26195;&#33805;\&#29422;&#23665;&#32467;&#31639;\&#29422;&#23665;&#22303;&#24314;2010.1.27\&#29422;&#23665;&#35745;&#31639;&#31295;2009.12.16\&#29422;&#23665;&#35745;&#31639;&#31295;2009.12.16\&#29422;&#23665;&#39044;&#31639;\&#29422;&#23665;&#32479;&#35745;&#34920;2008.12.1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lex\&#19975;&#31185;&#24191;&#22330;\&#24658;&#36890;&#27704;&#36798;\&#20975;&#33589;&#35946;&#22253;\&#20975;&#33589;&#35946;&#22253;&#32467;&#31639;\&#20013;&#24515;&#21306;&#24037;&#31243;&#32467;&#31639;\&#22320;&#19979;&#23460;&#24037;&#31243;\&#38050;&#31563;-&#22522;&#30784;&#26753;.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G:\N&#21306;&#37202;&#24215;\&#20570;&#26631;&#36807;&#31243;\&#32463;&#27982;&#26631;\&#28165;&#21333;-&#20445;&#21033;&#38134;&#28393;&#20116;&#26143;&#32423;&#24230;&#20551;&#37202;&#24215;&#21450;&#37202;&#24215;&#20844;&#23507;[1]\20120515&#20445;&#21033;&#38134;&#28393;&#20116;&#26143;&#32423;&#24230;&#20551;&#37202;&#24215;&#21450;&#37202;&#24215;&#20844;&#23507;&#22253;&#26519;&#32511;&#21270;&#24037;&#31243;.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40644;&#20908;&#29618;\2015&#24037;&#31243;&#25991;&#20214;\11\&#30333;&#20113;&#27719;&#21830;&#19994;&#24191;&#22330;\&#30333;&#20113;&#27719;&#21830;&#19994;&#24191;&#22330;\3-&#35745;&#31639;&#31295;\&#30333;&#20113;&#27719;&#21830;&#19994;&#24191;&#22330;-&#22320;&#19978;&#37096;&#20998;&#35745;&#31639;&#31295;-&#65288;&#40644;&#20908;&#29618;&#65289;\3-&#25163;&#31639;&#35745;&#31639;&#31295;\&#26032;&#24314;&#25991;&#20214;&#22841;\&#26032;&#24314;&#25991;&#20214;&#22841;\&#26032;&#24314;&#25991;&#20214;&#22841;\&#20912;~~\2013\&#26412;&#20154;&#39033;&#30446;\&#26102;&#20195;&#21335;&#28286;&#21035;&#22661;\&#21442;&#32771;&#25991;&#20214;\&#39034;&#24503;\&#25237;&#26631;&#25253;&#20215;20120625\&#65288;&#37329;&#28286;&#65289;&#26631;&#20934;&#21270;&#20303;&#23429;D01&#22411;&#23460;&#20869;&#35013;&#20462;&#24037;&#31243;&#28165;&#21333;&#21450;&#35745;&#31639;&#31295;-A.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G:\&#40644;&#20908;&#29618;\2015&#24037;&#31243;&#25991;&#20214;\11\&#30333;&#20113;&#27719;&#21830;&#19994;&#24191;&#22330;\&#30333;&#20113;&#27719;&#21830;&#19994;&#24191;&#22330;\3-&#35745;&#31639;&#31295;\&#30333;&#20113;&#27719;&#21830;&#19994;&#24191;&#22330;-&#22320;&#19978;&#37096;&#20998;&#35745;&#31639;&#31295;-&#65288;&#40644;&#20908;&#29618;&#65289;\3-&#25163;&#31639;&#35745;&#31639;&#31295;\&#26032;&#24314;&#25991;&#20214;&#22841;\&#26032;&#24314;&#25991;&#20214;&#22841;\&#26032;&#24314;&#25991;&#20214;&#22841;\&#24037;&#31243;&#39033;&#30446;2008\W&#19975;&#31185;\W&#19975;&#31185;&#20845;&#26399;\&#19975;&#31185;&#20307;&#32946;&#20844;&#22253;\&#20013;&#23665;&#19975;&#31185;&#20845;&#26399;&#20307;&#32946;&#20844;&#22253;&#22253;&#24314;2009-9-3-B\&#20307;&#32946;&#20844;&#22253;&#22253;&#24314;&#21450;&#27700;&#30005;&#23433;&#35013;&#24037;&#31243;&#65288;20090906&#65289;.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G:\&#38472;&#23569;&#22914;\2017\&#24352;&#20853;\&#23439;&#40718;&#26223;&#35029;&#35946;&#22253;&#20108;&#26399;2&#26631;&#27573;&#19968;&#23457;\&#35745;&#31639;&#31295;\3&#12289;&#23439;&#40718;&#26223;&#35029;&#35946;&#22253;-3#4#5#&#35745;&#31639;&#31295;&#65288;&#40644;&#20908;&#29618;&#31227;&#20132;&#38472;&#23569;&#22914;&#65289;\3&#12289;&#25163;&#31639;&#35745;&#31639;&#31295;\&#23439;&#40718;&#26223;&#35029;&#35946;&#22253;-3#4#5#&#25163;&#24037;&#35745;&#31639;&#31295;-(&#40644;&#20908;&#29618;20160213)1.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G:\&#38472;&#23569;&#22914;\2016\&#26366;&#31077;&#23391;\&#22825;&#35465;%20&#21019;&#23458;&#22478;\&#35745;&#31639;&#31295;\&#24037;&#20316;&#25991;&#20214;\&#21608;&#24037;&#25991;&#20214;\1&#32467;&#31639;\2#&#22320;&#27573;&#22806;&#29615;&#22659;\&#37197;&#30005;&#2515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G:\&#38472;&#23569;&#22914;\2016\&#26366;&#31077;&#23391;\&#22825;&#35465;%20&#21019;&#23458;&#22478;\&#35745;&#31639;&#31295;\&#38472;&#23569;&#22914;\2016\&#26366;&#31077;&#23391;\&#20122;&#36816;&#22478;\&#35745;&#31639;&#31295;-&#20122;&#36816;&#22478;1~4#-&#38472;&#23569;&#22914;\3&#12289;4#&#35745;&#31639;&#31295;\&#20912;~~\2013\&#26412;&#20154;&#39033;&#30446;\&#26102;&#20195;&#21335;&#28286;&#21035;&#22661;\&#21442;&#32771;&#25991;&#20214;\&#39034;&#24503;\&#25237;&#26631;&#25253;&#20215;20120625\&#65288;&#37329;&#28286;&#65289;&#26631;&#20934;&#21270;&#20303;&#23429;D01&#22411;&#23460;&#20869;&#35013;&#20462;&#24037;&#31243;&#28165;&#21333;&#21450;&#35745;&#31639;&#31295;-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G:\&#38472;&#23569;&#22914;\2016\&#26366;&#31077;&#23391;\&#22825;&#35465;%20&#21019;&#23458;&#22478;\&#35745;&#31639;&#31295;\&#38472;&#23569;&#22914;\2016\&#26366;&#31077;&#23391;\&#20122;&#36816;&#22478;\&#35745;&#31639;&#31295;-&#20122;&#36816;&#22478;1~4#-&#38472;&#23569;&#22914;\3&#12289;4#&#35745;&#31639;&#31295;\&#24037;&#31243;&#39033;&#30446;2008\W&#19975;&#31185;\W&#19975;&#31185;&#20845;&#26399;\&#19975;&#31185;&#20307;&#32946;&#20844;&#22253;\&#20013;&#23665;&#19975;&#31185;&#20845;&#26399;&#20307;&#32946;&#20844;&#22253;&#22253;&#24314;2009-9-3-B\&#20307;&#32946;&#20844;&#22253;&#22253;&#24314;&#21450;&#27700;&#30005;&#23433;&#35013;&#24037;&#31243;&#65288;20090906&#6528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G:\&#38472;&#23569;&#22914;\2016\&#26366;&#31077;&#23391;\&#22825;&#35465;%20&#21019;&#23458;&#22478;\&#35745;&#31639;&#31295;\&#38472;&#23569;&#22914;\2016\&#26366;&#31077;&#23391;\&#20122;&#36816;&#22478;\&#35745;&#31639;&#31295;-&#20122;&#36816;&#22478;1~4#-&#38472;&#23569;&#22914;\3&#12289;4#&#35745;&#31639;&#31295;\&#34103;&#34183;&#22269;&#38469;&#19968;&#26399;1-2&#21495;\1&#21495;&#27004;&#24037;&#20316;&#20869;&#23481;\#REF"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G:\&#20912;~~\2013\&#26412;&#20154;&#39033;&#30446;\&#26102;&#20195;&#21335;&#28286;&#21035;&#22661;\&#21442;&#32771;&#25991;&#20214;\&#39034;&#24503;\&#25237;&#26631;&#25253;&#20215;20120625\&#65288;&#37329;&#28286;&#65289;&#26631;&#20934;&#21270;&#20303;&#23429;D01&#22411;&#23460;&#20869;&#35013;&#20462;&#24037;&#31243;&#28165;&#21333;&#21450;&#35745;&#31639;&#31295;-A.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G:\&#24037;&#31243;&#39033;&#30446;2008\W&#19975;&#31185;\W&#19975;&#31185;&#20845;&#26399;\&#19975;&#31185;&#20307;&#32946;&#20844;&#22253;\&#20013;&#23665;&#19975;&#31185;&#20845;&#26399;&#20307;&#32946;&#20844;&#22253;&#22253;&#24314;2009-9-3-B\&#20307;&#32946;&#20844;&#22253;&#22253;&#24314;&#21450;&#27700;&#30005;&#23433;&#35013;&#24037;&#31243;&#65288;20090906&#6528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26790;&#28246;&#39321;&#37089;\&#38050;&#31563;\6#&#38050;&#31563;\&#26495;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G:\Documents%20and%20Settings\Administrator\&#26700;&#38754;\#REF"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2014\2014.2&#26376;\&#23385;&#24037;\&#26032;&#20975;&#22270;&#32440;&#35745;&#31639;&#31295;&#21450;&#35745;&#31639;&#24335;2014.8.9\&#26032;&#24314;&#25991;&#20214;&#22841;\&#22320;&#19978;&#37096;&#20998;\&#26032;&#20975;&#22270;&#32440;&#35745;&#31639;&#31295;&#21450;&#35745;&#31639;&#24335;2014.8.9\#REF"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38472;&#23569;&#22914;\2016\&#26366;&#31077;&#23391;\&#22825;&#35465;%20&#21019;&#23458;&#22478;\&#35745;&#31639;&#31295;\360&#23433;&#20840;&#27983;&#35272;&#22120;&#19979;&#36733;\&#24191;&#38050;&#37329;&#33538;&#24220;&#20840;&#26399;&#26045;&#24037;&#24635;&#25215;&#21253;&#24037;&#31243;&#21830;&#21153;&#22238;&#26631;&#25991;&#20214;&#65288;&#19977;&#65289;-&#20013;&#24314;&#22235;&#23616;&#20845;&#20844;&#21496;\&#37329;&#33538;&#24220;&#39033;&#30446;\&#22303;&#24314;&#24037;&#31243;&#37327;&#28165;&#21333;(&#25311;&#25253;&#20215;0&#65289;.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24037;&#31243;&#20998;&#31867;\2010&#24180;&#24037;&#31243;\6&#26376;\&#27827;&#21335;&#21033;&#28023;\&#25913;%20&#37073;&#24030;&#25176;&#26031;&#21345;&#32435;&#39033;&#30446;19&#12289;20&#21495;&#27004;&#25104;&#26524;&#25991;&#20214;\&#21547;&#37327;\&#37073;&#24030;&#21335;&#38451;&#25176;&#26031;&#21345;&#32435;&#23567;&#21306;20&#21495;&#27004;&#25104;&#26524;&#25991;&#20214;\&#37073;&#24030;&#21335;&#38451;&#25176;&#26031;&#21345;&#32435;&#23567;&#21306;(&#25913;&#65289;\&#37073;&#24030;&#21335;&#38451;&#25176;&#26031;&#21345;&#32435;&#23567;&#21306;&#22303;&#24314;&#25104;&#26524;&#25991;&#20214;\&#28165;&#21333;&#21450;&#32534;&#21046;&#35828;&#26126;\&#29579;&#20025;&#20964;\&#24037;&#31243;&#20998;&#31867;\2009&#24180;&#24037;&#31243;\2009&#24180;10&#26376;\&#37073;&#24030;\YEARYHZF\&#26085;&#24120;&#24037;&#20316;&#25991;&#26723;\&#39044;&#32467;&#31639;&#25991;&#20214;\&#36896;&#20215;&#21672;&#35810;&#39033;&#30446;\&#22806;&#23457;\&#34382;&#38376;&#23500;&#27665;&#21830;&#21153;&#20013;&#24515;\&#24037;&#31243;&#37327;&#35745;&#31639;(&#34382;&#38376;)20070327.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G:\&#20912;~~\2013\&#26412;&#20154;&#39033;&#30446;\&#26102;&#20195;&#21335;&#28286;&#21035;&#22661;\&#26102;&#20195;&#21335;&#27801;&#39033;&#30446;&#22235;&#26399;13&#26635;&#26679;&#26495;&#25151;&#35013;&#20462;&#28165;&#21333;2013.5.24.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G:\2003&#20869;&#36164;&#20225;&#19994;&#25253;&#34920;(&#20844;&#29992;&#20107;&#19994;).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G:\&#34103;&#34183;&#22269;&#38469;&#19968;&#26399;1-2&#21495;\1&#21495;&#27004;&#24037;&#20316;&#20869;&#23481;\#REF"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G:\&#21033;&#28023;\&#40857;&#20803;&#21035;&#22661;&#32467;&#31639;&#65288;&#26680;2010[1].8.21&#65289;\&#40857;&#20803;&#21035;&#22661;&#32467;&#31639;&#65288;&#26680;2010.8.21&#65289;\C2\&#35885;&#38155;\f\&#35885;\&#20174;&#21270;&#39033;&#30446;\&#20174;&#21270;&#20250;&#25152;&#26495;&#25151;&#39044;&#31639;\&#20174;&#21270;&#20004;&#22871;&#35946;&#35013;\&#20998;&#27495;\&#19996;&#25351;&#24266;1&#26376;&#20221;&#25253;&#37327;.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G:\&#38605;&#36920;&#24311;&#21346;&#25991;&#20214;&#22841;\&#33853;&#21494;&#39118;&#30340;&#36164;&#28304;\&#23398;&#20064;&#25991;&#20214;\&#26519;&#26641;&#24681;\&#39044;&#31639;&#37096;&#22797;&#21046;&#22238;&#25991;&#20214;\0works\5&#36164;&#26009;\&#21462;&#36153;(&#22303;&#24314;.&#26426;&#26800;&#22303;&#26041;).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38605;&#36920;&#24311;&#21346;&#25991;&#20214;&#22841;\&#29677;&#32452;&#24037;&#31243;&#37327;\&#29677;&#32452;&#24037;&#31243;&#37327;&#35745;&#31639;5.28&#65288;&#31532;&#19977;&#27425;&#20462;&#35746;&#65289;\&#38605;&#36920;&#24311;&#21346;&#25991;&#20214;&#22841;\&#23450;&#39069;&#24037;&#31243;&#37327;\&#23450;&#39069;&#24037;&#31243;&#37327;&#35745;&#3163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d-20181105qfqc\&#24037;&#31243;&#39044;&#31639;\2009&#24180;&#39044;&#32467;&#31639;\&#39044;&#31639;\&#29664;&#28023;&#21326;&#26126;&#31185;&#25216;&#21378;&#21306;&#25913;&#25193;&#25913;&#24037;&#31243;\&#23454;&#39564;&#27004;\&#32467;&#26500;&#27169;&#25968;-&#21326;&#26126;&#31185;&#25216;&#21378;&#21306;&#25913;&#25193;&#25913;&#24037;&#31243;--&#23454;&#39564;&#27004;.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G:\&#38605;&#36920;&#24311;&#21346;&#25991;&#20214;&#22841;\&#33853;&#21494;&#39118;&#30340;&#36164;&#28304;\&#23398;&#20064;&#25991;&#20214;\WINDOWS\Profiles\LULIFANG\My%20Documents\U&#22411;&#20303;&#23429;&#35745;&#31639;\U5~U6&#22411;&#24037;&#31243;&#37327;&#35745;&#31639;.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G:\My%20Documents\&#35885;&#20854;&#23071;\T&#22411;&#21035;&#22661;\T&#22411;&#21035;&#2266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G:\&#20912;~~\2013\&#26412;&#20154;&#39033;&#30446;\&#26102;&#20195;&#21335;&#28286;&#21035;&#22661;\&#21442;&#32771;&#25991;&#20214;\&#39034;&#24503;\&#25237;&#26631;&#25253;&#20215;20120625\&#26102;&#20195;&#183;&#23665;&#28246;&#28023;&#65288;&#37329;&#28286;&#20116;&#26399;&#65289;A9-D01&#25143;&#23460;&#20869;&#35013;&#20462;&#24037;&#31243;&#39044;&#31639;0708.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G:\&#24037;&#31243;&#20998;&#31867;\2010&#24180;&#24037;&#31243;\6&#26376;\&#27827;&#21335;&#21033;&#28023;\&#25913;%20&#37073;&#24030;&#25176;&#26031;&#21345;&#32435;&#39033;&#30446;19&#12289;20&#21495;&#27004;&#25104;&#26524;&#25991;&#20214;\&#21547;&#37327;\&#37073;&#24030;&#21335;&#38451;&#25176;&#26031;&#21345;&#32435;&#23567;&#21306;20&#21495;&#27004;&#25104;&#26524;&#25991;&#20214;\&#37073;&#24030;&#21335;&#38451;&#25176;&#26031;&#21345;&#32435;&#23567;&#21306;(&#25913;&#65289;\&#37073;&#24030;&#21335;&#38451;&#25176;&#26031;&#21345;&#32435;&#23567;&#21306;&#22303;&#24314;&#25104;&#26524;&#25991;&#20214;\&#28165;&#21333;&#21450;&#32534;&#21046;&#35828;&#26126;\&#29579;&#20025;&#20964;\&#24037;&#31243;&#20998;&#31867;\2009&#24180;&#24037;&#31243;\2009&#24180;10&#26376;\&#37073;&#24030;\&#30005;&#23376;&#25991;&#26723;(&#26366;&#24605;&#26691;)\&#36896;&#20215;&#21672;&#35810;&#22806;&#21153;\&#25307;&#26631;&#20195;&#29702;\&#28165;&#21333;&#12289;&#38480;&#20215;&#32534;&#21046;\&#24191;&#24030;&#20122;&#36816;&#22478;&#21307;&#38498;\&#28165;&#21333;&#24320;&#39033;&#21450;&#35745;&#20215;&#35828;&#26126;\&#28165;&#21333;&#24320;&#39033;&#21450;&#35745;&#20215;&#35828;&#26126;&#65288;&#26368;&#32456;&#29256;&#65289;&#25353;&#26085;&#26399;&#25490;\20081127&#20122;&#36816;&#22478;&#28165;&#21333;&#24320;&#39033;\&#21307;"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28113;&#33521;\&#19978;&#28023;&#23439;&#28070;&#23457;&#32467;&#31639;\&#38081;&#22478;&#33457;&#22253;E5&#22411;&#21035;&#22661;(&#23457;0&#65289;.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G:\01&#21306;&#39640;&#23618;\&#24037;&#31243;&#37327;&#35745;&#31639;&#20070;\&#39318;&#23618;&#20197;&#19979;\&#39044;&#31639;&#34920;&#26684;\&#24359;&#24418;&#20844;&#24335;\&#39044;&#31639;&#34920;&#26684;2.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G:\&#37101;&#26195;&#29141;&#24037;&#31243;&#25991;&#20214;\2010&#24180;&#24037;&#31243;&#25991;&#20214;\&#32467;&#31639;\&#29664;&#27743;&#26032;&#22478;F-2-4F&#22320;&#22359;&#39033;&#30446;-2010.11.02\&#35745;&#31639;&#24335;\&#25163;&#31639;&#35745;&#31639;&#24335;\&#35843;&#20108;\&#29664;&#27743;&#26032;&#22478;F-2-4F&#22320;&#22359;&#39033;&#30446;&#35033;&#27004;&#25163;&#31639;&#35745;&#31639;&#24335;&#21512;&#24182;-2010.11.29&#65288;1~6&#23618;&#65289;.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G:\My%20Documents\lxp\Sunny%20li\&#30887;&#22564;&#20108;&#26399;\A2-8%20&#22411;%20&#39640;&#23618;&#24037;&#31243;&#37327;&#35745;&#31639;&#31295;(&#30002;&#26041;)\My%20Documents\&#25105;&#30340;&#24037;&#31243;\&#38605;A&#22320;&#22359;&#24037;&#31243;\F1-1&#24037;&#31243;&#37327;(&#27491;).xlk"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G:\&#21033;&#28023;\&#40857;&#20803;&#21035;&#22661;&#32467;&#31639;&#65288;&#26680;2010[1].8.21&#65289;\&#40857;&#20803;&#21035;&#22661;&#32467;&#31639;&#65288;&#26680;2010.8.21&#65289;\C2\&#35885;&#38155;\f\&#35885;\&#20174;&#21270;&#39033;&#30446;\&#20174;&#21270;&#20250;&#25152;&#26495;&#25151;&#39044;&#31639;\&#20174;&#21270;&#20004;&#22871;&#35946;&#35013;\&#20998;&#27495;\&#26032;&#24314;&#25991;&#20214;&#22841;\&#25253;&#20215;\&#26426;&#22330;&#25237;&#26631;&#35760;&#24405;\&#32508;&#21512;&#21333;&#20215;&#20998;&#26512;&#34920;2.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38605;&#36920;&#24311;&#21346;&#25991;&#20214;&#22841;\&#33853;&#21494;&#39118;&#30340;&#36164;&#28304;\&#23398;&#20064;&#25991;&#20214;\&#26519;&#26641;&#24681;\&#39044;&#31639;&#37096;&#22797;&#21046;&#22238;&#25991;&#20214;\0works\5&#36164;&#26009;\&#24037;&#20316;&#21488;&#24080;&#20849;&#2999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24314;&#37584;\&#24191;&#24030;&#22320;&#38081;&#39033;&#30446;\1-&#24180;&#24230;&#21512;&#21516;\2-&#22996;&#25176;&#39033;&#30446;\5-&#24191;&#24030;&#26032;&#22478;&#27169;&#25311;&#28165;&#21333;\3-&#21069;&#26399;&#36164;&#26009;\file:\sever3\&#24037;&#20316;\&#24037;&#20316;\&#32508;&#21512;&#25104;&#26412;\19&#24180;&#24635;&#23545;&#24635;\&#34382;&#38376;&#19975;&#31185;&#33457;&#22253;&#22320;&#19979;&#23460;&#65288;&#20154;&#38450;&#21450;&#38750;&#20154;&#38450;&#65289;&#12289;&#19975;&#31185;&#22823;&#21414;1&#21495;&#27004;&#21450;&#19996;&#27743;&#20043;&#26143;18&#21495;&#27004;\&#34382;&#38376;&#19975;&#31185;&#33457;&#22253;&#22320;&#19979;&#23460;&#65288;&#20154;&#38450;&#21450;&#38750;&#20154;&#38450;&#65289;&#12289;&#19975;&#31185;&#22823;&#21414;1&#21495;&#27004;&#21450;&#19996;&#27743;&#20043;&#26143;18&#21495;&#27004;\&#36229;&#32423;&#28165;&#21333;&#27169;&#26495;%20-%20&#27700;&#30005;%20&#65288;&#19975;&#31185;&#22823;&#21414;1#&#20889;&#23383;&#27004;&#65289;.xlsm"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G:\My%20Documents\lxp\Sunny%20li\&#30887;&#22564;&#20108;&#26399;\A2-8%20&#22411;%20&#39640;&#23618;&#24037;&#31243;&#37327;&#35745;&#31639;&#31295;(&#30002;&#26041;)\My%20Documents\&#25105;&#30340;&#24037;&#31243;\&#38605;B&#22320;&#22359;G&#65292;D&#22411;\&#38605;&#36920;&#24311;D16\D16&#24037;&#31243;&#37327;(&#27491;).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G:\&#24037;&#31243;&#37327;&#35745;&#31639;&#34920;&#26684;(2010.5.28)\2009&#24180;&#32467;&#31639;\&#38597;&#23383;&#65288;2007&#65289;&#33457;&#31532;&#65288;004&#65289;2009.11.26\&#22612;&#27004;&#37096;&#20998;\&#22320;&#19979;&#23460;&#24037;&#31243;&#37327;&#35745;&#31639;.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G:\&#21033;&#28023;\&#40857;&#20803;&#21035;&#22661;&#32467;&#31639;&#65288;&#26680;2010[1].8.21&#65289;\&#40857;&#20803;&#21035;&#22661;&#32467;&#31639;&#65288;&#26680;2010.8.21&#65289;\C2\&#35885;&#38155;\f\&#35885;\&#20174;&#21270;&#39033;&#30446;\&#20174;&#21270;&#20250;&#25152;&#26495;&#25151;&#39044;&#31639;\&#20174;&#21270;&#20004;&#22871;&#35946;&#35013;\&#20998;&#27495;\WINDOWS\Desktop\meng\&#19996;&#36830;&#25509;&#27004;&#32467;&#31639;&#24037;&#31243;&#37327;&#65288;&#32467;&#26500;&#37096;&#20998;&#65289;\&#26426;&#22330;&#25237;&#26631;&#35760;&#24405;\&#32508;&#21512;&#21333;&#20215;&#20998;&#26512;&#34920;2.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G:\&#38605;&#36920;&#24311;&#21346;&#25991;&#20214;&#22841;\&#33853;&#21494;&#39118;&#30340;&#36164;&#28304;\&#23398;&#20064;&#25991;&#20214;\&#26519;&#26641;&#24681;\&#39044;&#31639;&#37096;&#22797;&#21046;&#22238;&#25991;&#20214;\&#22235;&#23395;&#33457;&#22478;\&#39044;&#31639;&#25991;&#26723;\&#26434;&#25991;\&#25105;&#30340;&#25991;&#26723;\&#21521;&#24037;\&#21313;&#26399;A.B&#22411;&#38050;&#31563;&#32467;&#31639;&#21450;&#24066;&#25919;B&#36335;&#27573;&#32467;&#31639;\&#21313;&#26399;A.B&#22411;&#38050;&#31563;&#32467;&#31639;&#21450;&#24066;&#25919;B&#36335;&#27573;&#32467;&#31639;\&#33457;&#22253;&#21313;&#26399;&#38050;&#31563;&#32467;&#31639;\A&#22411;&#32467;&#31639;\&#24658;&#36890;&#27704;&#36798;\&#38271;&#27743;&amp;&#20975;&#33589;&#39033;&#30446;&#32467;&#31639;&#25991;&#26723;\&#23665;&#39030;S&#22411;&#21035;&#22661;&#32467;&#31639;&#25991;&#26723;\A&#22411;A8-12&#21035;&#22661;&#24037;&#31243;&#37327;&#35745;&#31639;&#34920;.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G:\My%20Documents\lxp\Sunny%20li\&#30887;&#22564;&#20108;&#26399;\A2-8%20&#22411;%20&#39640;&#23618;&#24037;&#31243;&#37327;&#35745;&#31639;&#31295;(&#30002;&#26041;)\123&#38605;&#36920;&#24311;&#27719;&#26143;&#21488;G&#12289;D&#22411;\&#22320;&#19979;&#36710;&#24211;\&#22320;&#19979;&#23460;&#36710;&#24211;123.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40644;&#20908;&#29618;\2015\1\&#26102;&#20195;&#39321;&#28023;&#33457;&#22253;&#22235;&#26399;&#26045;&#24037;&#23457;&#26597;&#22270;\&#26102;&#20195;&#39321;&#28023;&#33457;&#22253;&#19977;&#26399;&#27979;&#31639;&#25104;&#26524;&#25253;&#21578;20141219\7&#12289;&#26102;&#20195;&#39321;&#28023;&#33457;&#22253;&#19977;&#26399;&#31532;21&#21495;&#27004;&#24037;&#31243;&#37327;&#35745;&#31639;&#24335;(&#24037;&#31243;&#37327;&#27719;&#24635;&#34920;%20&#22806;&#22681;&#35745;&#31639;&#34920;&#24050;&#21253;&#21547;&#22312;&#20869;).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G:\&#24196;&#24535;&#25104;\&#26102;&#20195;&#24266;&#26725;&#33457;&#22253;\&#31934;&#35013;&#20462;&#23433;&#35013;\&#39318;&#23618;&#30005;&#26799;&#21381;&#31649;&#32447;&#36208;&#32447;&#22270;&#32440;\&#39318;&#23618;B&#22411;&#20837;&#25143;&#22823;&#22530;&#37197;&#30005;&#22270;&#24037;&#31243;&#35745;&#31639;&#31295;&#23545;&#25968;.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28113;&#33521;\&#19978;&#28023;&#23439;&#28070;&#23457;E1&#22411;&#32467;&#31639;\&#38081;&#22478;&#33457;&#22253;E1&#22411;&#21035;&#22661;&#65288;&#19978;&#28023;&#23439;&#28070;&#32467;&#31639;&#31295;&#65289;.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G:\&#24037;&#31243;&#20998;&#31867;\2010&#24180;&#24037;&#31243;\6&#26376;\&#27827;&#21335;&#21033;&#28023;\&#25913;%20&#37073;&#24030;&#25176;&#26031;&#21345;&#32435;&#39033;&#30446;19&#12289;20&#21495;&#27004;&#25104;&#26524;&#25991;&#20214;\&#21547;&#37327;\&#37073;&#24030;&#21335;&#38451;&#25176;&#26031;&#21345;&#32435;&#23567;&#21306;20&#21495;&#27004;&#25104;&#26524;&#25991;&#20214;\&#37073;&#24030;&#21335;&#38451;&#25176;&#26031;&#21345;&#32435;&#23567;&#21306;(&#25913;&#65289;\&#37073;&#24030;&#21335;&#38451;&#25176;&#26031;&#21345;&#32435;&#23567;&#21306;&#22303;&#24314;&#25104;&#26524;&#25991;&#20214;\&#28165;&#21333;&#21450;&#32534;&#21046;&#35828;&#26126;\&#29579;&#20025;&#20964;\&#24037;&#31243;&#20998;&#31867;\2009&#24180;&#24037;&#31243;\2009&#24180;10&#26376;\&#37073;&#24030;\Documents%20and%20Settings\longyx.&#40857;&#27589;&#36132;\&#26700;&#38754;\&#28165;&#21333;&#23545;&#27604;%20(2)\&#20122;&#36816;&#26449;&#26368;&#26032;&#28165;&#21333;(8[1].19)\&#20122;&#36816;&#26449;&#26368;&#26032;&#28165;&#21333;\&#31532;&#20108;&#27425;&#30340;&#28165;&#21333;\&#25216;&#26415;&#23448;&#21592;&#26449;&#26426;"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G:\&#21608;&#27583;&#24179;\&#32467;&#31639;\&#20013;&#23665;&#19975;&#31185;&#22478;&#24066;&#39118;&#26223;&#20108;&#26399;7#&#27004;&#31934;&#35013;&#20462;&#24037;&#31243;&#32467;&#31639;\&#21608;&#27583;&#24179;\&#32467;&#31639;\&#20845;&#32452;&#22242;&#32467;&#31639;\&#20845;&#32452;&#22242;&#32467;&#31639;&#65288;2006&#24180;12&#26376;30&#26085;&#23450;&#65289;\&#20845;&#32452;&#22242;&#32467;&#31639;&#65288;2006&#24180;12&#26376;30&#26085;&#65289;\&#27733;&#24314;&#32467;&#31639;\&#19996;&#26041;&#25991;&#20214;\Documents%20and%20Settings\user\My%20Documents\&#22797;&#20214;%205&#32452;&#22242;\&#38468;&#20214;3%20-1%20&#22478;&#24066;&#39118;&#26223;&#20108;&#26399;5-1~5-4&#25253;&#20215;&#28165;&#21333;&#65288;&#23433;&#350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d-20181105qfqc\Users\houhualei\Desktop\40&#12289;&#21326;&#21457;&#26080;&#38177;\&#26080;&#38177;&#39033;&#30446;&#24635;&#21253;&#27169;&#25311;&#28165;&#21333;\&#35810;&#20215;\DOCUME~1\ADMINI~1\LOCALS~1\Temp\notes87944B\&#34945;&#20891;\&#24037;&#31243;&#36164;&#26009;\&#38598;&#22242;&#36164;&#26009;\&#25104;&#26412;&#31649;&#29702;\&#25104;&#26412;&#19982;&#21512;&#21516;&#31649;&#29702;&#27169;&#22359;\&#20316;&#19994;&#27169;&#26495;\(CF102)&#39033;&#30446;&#24635;&#25104;&#26412;&#36896;&#20215;&#25351;&#26631;&#32479;&#35745;&#349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an\&#32768;&#21326;&#21830;&#20303;&#27004;&#24037;&#31243;\CHEN\&#20844;&#36335;1.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G:\&#21033;&#28023;\&#40857;&#20803;&#21035;&#22661;&#32467;&#31639;&#65288;&#26680;2010[1].8.21&#65289;\&#40857;&#20803;&#21035;&#22661;&#32467;&#31639;&#65288;&#26680;2010.8.21&#65289;\C2\&#23567;&#38889;\&#32599;&#39532;&#23478;&#22253;D1~D3&#26635;.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G:\01&#21306;&#39640;&#23618;\&#24037;&#31243;&#37327;&#35745;&#31639;&#20070;\&#39318;&#23618;&#20197;&#19979;\&#19996;&#38451;&#19977;&#24314;\10&#21306;\A10&#21306;&#23567;&#39640;&#23618;&#177;0.00&#20197;&#19978;&#24037;&#31243;&#37327;&#35745;&#31639;&#34920;\10&#21306;B&#22411;&#23567;&#39640;&#23618;0.00&#20197;&#19978;&#21508;&#20998;&#39033;&#35745;&#31639;&#34920;.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G:\&#38472;&#29577;&#22359;&#25991;&#20214;&#22841;\&#24037;&#31243;&#37327;\&#30887;&#22564;&#28286;&#30036;EH&#22411;&#21035;&#22661;&#35745;&#31639;&#37327;\&#34382;&#38376;&#24314;&#21457;\E1-1&#24037;&#31243;&#37327;.xlk"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G:\&#21033;&#28023;\&#40857;&#20803;&#21035;&#22661;&#32467;&#31639;&#65288;&#26680;2010[1].8.21&#65289;\&#40857;&#20803;&#21035;&#22661;&#32467;&#31639;&#65288;&#26680;2010.8.21&#65289;\C2\&#35885;&#38155;\f\&#35885;\&#20174;&#21270;&#39033;&#30446;\&#20174;&#21270;&#20250;&#25152;&#26495;&#25151;&#39044;&#31639;\&#20174;&#21270;&#20004;&#22871;&#35946;&#35013;\&#20998;&#27495;\&#26032;&#24314;&#25991;&#20214;&#22841;\&#26426;&#22330;&#25237;&#26631;&#35760;&#24405;\&#32508;&#21512;&#21333;&#20215;&#20998;&#26512;&#34920;2.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G:\gbg\&#34920;&#26684;\&#22797;&#20214;%20&#36890;&#29992;&#34920;&#26684;.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G:\LLL\HHH&#39033;&#30446;&#36164;&#26009;\2025\16&#12289;&#24191;&#24030;&#22320;&#38081;&#21452;&#23703;&#39033;&#30446;&#27169;&#25311;&#28165;&#21333;&#32534;&#21046;\3&#12289;&#25104;&#26524;&#25991;&#20214;&#65288;&#26729;&#22836;&#12289;&#22260;&#34109;&#25307;&#26631;&#28165;&#21333;&#65289;\ESTIMA~1\LINK1.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G:\Users\Pan\AppData\Local\Temp\HZ$D.816.2025\HZ$D.816.2026\RecoveredExternalLink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Zyushu\&#39033;&#30446;&#31649;&#29702;&#21488;&#36134;\&#27700;&#21033;&#24320;&#21457;\2002&#12289;12&#12289;31\&#35013;&#39280;&#20844;&#21496;\Documents%20and%20Settings\df\Local%20Settings\Temp\2002%20&#24180;&#23457;&#35745;&#36807;&#31243;&#34920;&#31199;&#36161;&#20844;&#21496;.zip%20&#30340;&#20020;&#26102;&#30446;&#24405;%202\1133.01&#20854;&#20182;&#24212;&#25910;&#27454;(&#37096;&#38376;)&#20313;&#39069;&#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er4\d\&#20013;&#38081;&#21313;&#22235;&#23616;&#23458;&#26449;&#32852;&#32476;&#32447;&#25253;&#202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LINK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24037;&#20316;\&#24037;&#20316;\&#32508;&#21512;&#25104;&#26412;\19&#24180;&#24635;&#23545;&#24635;\&#34382;&#38376;&#19975;&#31185;&#33457;&#22253;&#22320;&#19979;&#23460;&#65288;&#20154;&#38450;&#21450;&#38750;&#20154;&#38450;&#65289;&#12289;&#19975;&#31185;&#22823;&#21414;1&#21495;&#27004;&#21450;&#19996;&#27743;&#20043;&#26143;18&#21495;&#27004;\&#34382;&#38376;&#19975;&#31185;&#33457;&#22253;&#22320;&#19979;&#23460;&#65288;&#20154;&#38450;&#21450;&#38750;&#20154;&#38450;&#65289;&#12289;&#19975;&#31185;&#22823;&#21414;1&#21495;&#27004;&#21450;&#19996;&#27743;&#20043;&#26143;18&#21495;&#27004;\&#36229;&#32423;&#28165;&#21333;&#27169;&#26495;%20-%20&#27700;&#30005;%20&#65288;&#19975;&#31185;&#22823;&#21414;1#&#20889;&#23383;&#27004;&#65289;.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40635;&#28044;&#19975;&#31185;\&#22303;&#26041;&#25253;&#20215;\3200288828-1(&#19996;&#33694;&#19975;&#31185;&#22303;&#26041;&#24066;&#22330;&#35810;&#20215;&#65288;9&#26376;&#65289;-&#40635;&#28044;&#22823;&#30427;&#39033;&#30446;&#22303;&#26041;&#24037;&#31243;)_&#25307;&#26631;&#28165;&#229;%25.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24314;&#37584;\&#24191;&#24030;&#22320;&#38081;&#39033;&#30446;\1-&#24180;&#24230;&#21512;&#21516;\2-&#22996;&#25176;&#39033;&#30446;\5-&#24191;&#24030;&#26032;&#22478;&#27169;&#25311;&#28165;&#21333;\3-&#21069;&#26399;&#36164;&#26009;\file:\sever3\&#24037;&#20316;\&#24037;&#20316;\&#32508;&#21512;&#25104;&#26412;\19&#24180;&#24635;&#23545;&#24635;\&#34382;&#38376;&#19975;&#31185;&#33457;&#22253;&#22320;&#19979;&#23460;&#65288;&#20154;&#38450;&#21450;&#38750;&#20154;&#38450;&#65289;&#12289;&#19975;&#31185;&#22823;&#21414;1&#21495;&#27004;&#21450;&#19996;&#27743;&#20043;&#26143;18&#21495;&#27004;\&#34382;&#38376;&#19975;&#31185;&#33457;&#22253;&#22320;&#19979;&#23460;&#65288;&#20154;&#38450;&#21450;&#38750;&#20154;&#38450;&#65289;&#12289;&#19975;&#31185;&#22823;&#21414;1&#21495;&#27004;&#21450;&#19996;&#27743;&#20043;&#26143;18&#21495;&#27004;\&#36229;&#32423;&#28165;&#21333;&#27169;&#26495;%20-%20&#27700;&#30005;&#65288;&#19996;&#27743;&#20043;&#26143;18#&#20889;&#23383;&#27004;&#65289;.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Users\c-zhangy11\Desktop\&#26032;&#24314;&#25991;&#20214;&#22841;\&#36229;&#32423;&#28165;&#21333;&#27169;&#26495;%20-%20&#23460;&#22806;&#32473;&#25490;&#27700;&#65288;&#34382;&#38376;&#19975;&#31185;&#33457;&#22253;&#65289;.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ver3\Users\c-zhangy11\Desktop\&#26032;&#24314;&#25991;&#20214;&#22841;\&#36229;&#32423;&#28165;&#21333;&#27169;&#26495;%20-%20&#27700;&#30005;(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d-20181105qfqc\20&#22826;&#20179;&#39033;&#30446;\14&#22303;&#24314;&#24635;&#25215;&#21253;&#24037;&#31243;\05&#23450;&#26631;&#21450;&#28165;&#26631;\&#21512;&#21516;&#20215;-&#30005;&#23376;&#29256;(&#22686;&#20540;&#31246;&#29575;10%25)\My%20Documents\0902\11&#26376;&#20221;&#30707;&#26448;&#38138;&#35013;&#36827;&#24230;&#65288;&#20013;&#38081;&#6528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lex\&#19975;&#31185;&#24191;&#22330;\&#26446;&#38182;(&#38472;&#24037;&#65289;\&#27599;&#20116;&#22253;12&#21306;\&#26494;&#19979;&#30427;&#19968;&#36130;&#21153;&#36164;&#26009;\2007&#24180;\&#19975;&#31185;&#25112;&#30053;&#24615;&#21512;&#20316;&#35745;&#30011;\&#28145;&#22323;\&#28145;&#22323;&#31532;&#20116;&#22253;\2007&#24180;12&#26376;28&#26085;\&#19975;&#31185;\&#31532;5&#22290;&#39044;&#31639;&#31995;&#32479;2007-12-2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24037;&#20316;\&#36149;&#38451;\&#20013;&#25151;\&#27169;&#25311;&#28165;&#21333;\&#22478;&#25237;&#22522;&#20934;&#28165;&#21333;\&#27169;&#25311;&#28165;&#21333;&#65288;&#24635;&#21253;&#24037;&#31243;&#65289;2021.3.3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1\linyong\LOCALS~1\Temp\&#37329;&#33394;&#23478;&#22253;&#19977;&#26399;&#30446;&#26631;&#25104;&#26412;&#27979;&#31639;&#34920;0402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Users\HANLIN~1\AppData\Local\Temp\Rar$DI02.467\RecoveredExternalLink3"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ENYI\2004&#24180;&#39044;&#31639;\ry\crland\&#36130;&#21153;\CRLand\2003&#24180;&#39044;&#31639;\&#38598;&#22242;&#26032;&#29256;6S\CRLand%202003%20Budget%20(CRC%20Version)-&#26368;&#21518;&#3129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Users\daixq\Desktop\&#35780;&#26631;\&#24418;&#25104;&#25991;&#20214;\RecoveredExternalLink4"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My%20Documents\&#32467;&#31639;&#37096;&#20998;\&#19996;&#38451;&#19977;&#24314;\&#23398;&#26657;\&#35745;&#31639;&#20070;\A06&#21306;B1&#65292;B2&#21035;&#22661;&#65288;&#20462;&#65289;\A06&#21306;%20B1&#22411;&#21035;&#22661;\B1&#24037;&#31243;&#37327;&#35745;&#31639;&#34920;&#65288;&#20462;&#6528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ANLIN~1\AppData\Local\Temp\Rar$DI02.281\RecoveredExternalLink13"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d-20181105qfqc\10%20&#31934;&#35013;&#20462;\03%20&#39044;&#31639;&#20070;\B2&#30005;&#26799;&#22823;&#22530;&#31934;&#35013;&#20462;&#39044;&#31639;&#2007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20181105qfqc\Users\ZS\Desktop\&#20027;&#20307;&#24635;&#21253;\7&#12289;&#25307;&#26631;&#25511;&#21046;&#20215;\&#29664;&#28023;&#20844;&#21496;\&#21313;&#23383;&#38376;&#22269;&#38469;&#31038;&#21306;\&#20998;&#39033;&#24037;&#31243;\&#20027;&#20307;\&#32511;&#27915;&#28286;\0&#12289;&#21326;&#21457;&#32511;&#27915;&#28286;&#20027;&#20307;&#24314;&#23433;&#24037;&#31243;&#25307;&#26631;&#25511;&#21046;&#20215;2015.08.07&#65288;&#26681;&#25454;&#20844;&#21496;&#39046;&#23548;&#35201;&#27714;&#22312;20150728&#29256;&#26412;&#30340;&#22522;&#30784;&#19978;+3%25&#65289;\&#21508;&#24037;&#31243;&#25991;&#26723;\&#21335;&#28023;&#31048;&#31119;&#21335;&#28286;&#21322;&#23707;\&#27915;&#27004;\A12b&#23627;&#22411;\A12b&#23627;&#22411;&#32467;&#26500;&#24037;&#31243;&#3732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92.168.1.144\&#26494;&#19979;&#30427;&#19968;&#36130;&#21153;&#36164;&#26009;\2007&#24180;\&#19975;&#31185;&#25112;&#30053;&#24615;&#21512;&#20316;&#35745;&#30011;\&#28145;&#22323;\&#28145;&#22323;&#31532;&#20116;&#22253;\2007&#24180;12&#26376;28&#26085;\&#19975;&#31185;\&#20869;&#37096;\&#31532;5&#22290;&#25104;&#26412;&#26680;&#31639;&#34920;2007-12-2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My%20Documents\&#32467;&#31639;&#37096;&#20998;\&#30465;&#19971;&#24314;\T19~25&#21035;&#22661;&#24037;&#31243;&#37327;\F8~9&#21035;&#22661;\F8~9&#21035;&#22661;\F8~9&#25215;&#2148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W11\2003&#25253;&#34920;\WINDOWS\TEMP\MP-97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d-20181105qfqc\&#21326;&#21457;&#23453;&#23703;&#22823;&#36947;&#39033;&#30446;\&#22522;&#22353;&#25903;&#25252;&#12289;&#26729;&#22522;&#30784;\20170909&#23545;&#25968;&#35843;&#25972;\5&#12289;&#20303;&#23429;&#21306;&#26729;&#22522;&#30784;&#25307;&#25511;&#20215;\&#32929;&#20221;&#23457;&#26680;\My%20Documents\&#32467;&#31639;&#37096;&#20998;\&#30465;&#19971;&#24314;\&#25105;&#30340;&#25991;&#26723;\&#26195;&#38686;\&#22806;&#29615;&#22659;\&#21322;&#23665;\&#21103;&#26412;53&#26635;&#23460;&#22806;&#27004;&#2679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Users\shangguanqi\AppData\Local\Temp\360zip$Temp\360$0\&#22320;&#38081;&#25151;&#22320;&#20135;&#65288;EPC&#26045;&#24037;&#65289;&#27169;&#25311;&#28165;&#21333;&#65288;&#35810;&#20215;&#65289;2023.11.03.xlsm#REF"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oni\soni\project\cvl\Electrical%20Boq\TEM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Zyushu\&#39033;&#30446;&#31649;&#29702;&#21488;&#36134;\&#28142;&#21270;&#38598;&#22242;\a&#23433;&#27704;&#22823;&#21326;\&#20225;&#19994;&#20250;&#35745;&#21046;&#24230;&#25253;&#3492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25104;&#26412;&#24037;&#20316;\&#25307;&#26631;&#25991;&#20214;\&#21335;&#28246;\&#20108;&#26399;\&#20108;&#26399;&#24635;&#21253;\&#35780;&#26631;\&#32463;&#27982;&#26631;&#65288;&#25215;&#24503;&#21326;&#23431;&#65289;\&#21776;&#23665;&#21335;&#28246;&#20108;&#26399;&#21830;&#21153;&#26631;\&#26032;&#24314;&#25991;&#20214;&#22841;q\Documents%20and%20Settings\chengy\Local%20Settings\Temporary%20Internet%20Files\OLK14\&#36131;&#20219;&#25104;&#26412;&#21450;&#20184;&#27454;&#35745;&#21010;&#27169;&#26495;20050114(xm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d-20181105qfqc\&#29664;&#28023;&#20844;&#21496;\&#21313;&#23383;&#38376;&#22269;&#38469;&#31038;&#21306;\&#20998;&#39033;&#24037;&#31243;\&#20027;&#20307;\&#32511;&#27915;&#28286;\0&#12289;&#21326;&#21457;&#32511;&#27915;&#28286;&#20027;&#20307;&#24314;&#23433;&#24037;&#31243;&#25307;&#26631;&#25511;&#21046;&#20215;2015.08.07&#65288;&#26681;&#25454;&#20844;&#21496;&#39046;&#23548;&#35201;&#27714;&#22312;20150728&#29256;&#26412;&#30340;&#22522;&#30784;&#19978;+3%25&#65289;\&#21508;&#24037;&#31243;&#25991;&#26723;\&#21335;&#28023;&#31048;&#31119;&#21335;&#28286;&#21322;&#23707;\&#27915;&#27004;\A12b&#23627;&#22411;\A12b&#23627;&#22411;&#32467;&#26500;&#24037;&#31243;&#3732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ttp:\webmail-ent.21cn.com\ry\crland\&#36130;&#21153;\CRLand\2003&#24180;&#39044;&#31639;\&#26631;&#20934;&#26684;&#24335;\&#26376;&#24230;\6s&#25253;&#34920;&#27169;&#29256;-CRLAND&#24635;&#34920;-fin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lex\&#19975;&#31185;&#24191;&#22330;\&#26631;&#24213;\&#20016;&#30000;\&#22303;&#24314;&#24037;&#31243;&#37327;&#35745;&#31639;&#24335;&#21464;&#21387;&#22120;&#2515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Zyushu\&#39033;&#30446;&#31649;&#29702;&#21488;&#36134;\&#23457;&#35745;&#24037;&#20316;&#24213;&#31295;\2003&#24180;&#24180;&#25253;\&#23433;&#20975;&#27773;&#36710;\&#19994;&#21153;\&#31934;&#36798;\&#31934;&#36798;2003\2181.01&#20854;&#20182;&#24212;&#20184;&#27454;&#20313;&#39069;&#34920;(&#37096;&#38376;)&#20313;&#39069;&#3492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Zyushu\&#39033;&#30446;&#31649;&#29702;&#21488;&#36134;\&#23457;&#35745;&#24037;&#20316;&#24213;&#31295;\2003&#24180;&#24180;&#25253;\&#23433;&#20975;&#27773;&#36710;\&#19994;&#21153;\&#31934;&#36798;\&#31934;&#36798;2003\1133.01&#20854;&#20182;&#24212;&#25910;&#27454;(&#37096;&#38376;)&#20313;&#39069;&#3492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25140;&#35802;\&#27719;&#24635;2003&#24180;&#26032;\1&#26376;\&#38598;&#22242;6S\CRLD990000-6S200301%20jl-21022003%20(Submissio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lex\&#37329;&#22495;&#22269;&#38469;\DOCUME~1\ADMINI~1\LOCALS~1\Temp\Rar$DI00.735\06&#24180;&#19975;&#31185;\06&#24180;&#19975;&#31185;\&#22825;&#26223;&#33457;&#22253;\&#22825;&#26223;&#19968;&#26399;&#24635;&#21253;&#28165;&#21333;-&#25105;&#21496;\A&#26635;&#23433;&#35013;&#35745;&#31639;&#24335;\&#24037;&#31243;&#37327;&#35745;&#31639;&#20070;&#22825;&#26223;A1~A3&#26635;(&#24378;&#30005;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er6\c\WINDOWS\lygbb@163.net\&#29983;&#20135;&#20225;&#19994;&#20813;&#25269;&#36864;&#31246;&#22521;&#35757;\4&#26376;&#20221;\WINDOWS\TEMP\GOLDPYR4\ARENTO\TOOLBO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b01\projects\MAJEED\JOB1027\1010boq.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d-20181105qfqc\&#33670;&#30000;&#39033;&#30446;&#32467;&#31639;\&#33670;&#30000;&#21150;&#20844;&#23460;&#35013;&#20462;\&#26368;&#21518;&#23450;&#31295;\&#26446;&#38182;(&#38472;&#24037;&#65289;\&#27599;&#20116;&#22253;12&#21306;\&#26494;&#19979;&#30427;&#19968;&#36130;&#21153;&#36164;&#26009;\2007&#24180;\&#19975;&#31185;&#25112;&#30053;&#24615;&#21512;&#20316;&#35745;&#30011;\&#28145;&#22323;\&#28145;&#22323;&#31532;&#20116;&#22253;\2007&#24180;12&#26376;28&#26085;\&#19975;&#31185;\&#20869;&#37096;\&#31532;5&#22290;&#25104;&#26412;&#26680;&#31639;&#34920;2007-12-2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HANLIN~1\AppData\Local\Temp\Rar$DI02.281\RecoveredExternalLink1"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24037;&#20316;-&#27743;&#27827;\&#21494;&#26607;-&#20013;&#19996;&#24037;&#20316;5-28\&#24037;&#31243;&#36164;&#26009;\City%20of%20lights-&#21494;&#26607;\C2-sap&#25104;&#26412;\D&#29256;\2013&#24180;1&#26376;\http:\mail.sina.com.cn\&#27700;&#21033;&#24320;&#21457;\2002&#12289;12&#12289;31\&#35013;&#39280;&#20844;&#21496;\Documents%20and%20Settings\df\Local%20Settings\Temp\2002%20&#24180;&#23457;&#35745;&#36807;&#31243;&#34920;&#31199;&#36161;&#20844;&#21496;.zip%20&#30340;&#20020;&#26102;&#30446;&#24405;%202\1133.01&#20854;&#20182;&#24212;&#25910;&#27454;(&#37096;&#38376;)&#20313;&#39069;&#349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d-20181105qfqc\&#26446;&#38182;(&#38472;&#24037;&#65289;\&#27599;&#20116;&#22253;12&#21306;\&#26494;&#19979;&#30427;&#19968;&#36130;&#21153;&#36164;&#26009;\2007&#24180;\&#19975;&#31185;&#25112;&#30053;&#24615;&#21512;&#20316;&#35745;&#30011;\&#28145;&#22323;\&#28145;&#22323;&#31532;&#20116;&#22253;\2007&#24180;12&#26376;28&#26085;\&#19975;&#31185;\&#20869;&#37096;\&#31532;5&#22290;&#25104;&#26412;&#26680;&#31639;&#34920;2007-12-2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Documents%20and%20Settings\prime61\&#26700;&#38754;\&#20020;&#26102;\&#19996;&#24179;B3.4&#26495;&#65288;1&#23618;&#20197;&#19978;&#6528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Zyushu\&#39033;&#30446;&#31649;&#29702;&#21488;&#36134;\&#26575;&#26519;\&#21326;&#26222;&#23457;&#35745;\2003&#23457;&#35745;\2181.01&#20854;&#20182;&#24212;&#20184;&#27454;&#20313;&#39069;&#34920;(&#37096;&#38376;)&#20313;&#39069;&#3492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yushu\&#39033;&#30446;&#31649;&#29702;&#21488;&#36134;\&#20844;&#21496;\&#25191;&#19994;&#35268;&#31243;\&#20998;&#26512;&#3492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d-20181105qfqc\&#33670;&#30000;&#39033;&#30446;&#32467;&#31639;\&#33670;&#30000;&#21150;&#20844;&#23460;&#35013;&#20462;\&#26368;&#21518;&#23450;&#31295;\&#26494;&#19979;&#30427;&#19968;&#36130;&#21153;&#36164;&#26009;\2007&#24180;\&#19975;&#31185;&#25112;&#30053;&#24615;&#21512;&#20316;&#35745;&#30011;\&#28145;&#22323;\&#28145;&#22323;&#31532;&#20116;&#22253;\2007&#24180;12&#26376;28&#26085;\&#19975;&#31185;\&#20869;&#37096;\&#31532;5&#22290;&#25104;&#26412;&#26680;&#31639;&#34920;2007-12-2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Zyushu\&#39033;&#30446;&#31649;&#29702;&#21488;&#36134;\&#19978;&#24066;&#20844;&#21496;\&#38108;&#37117;\2005&#24180;&#24230;\&#38108;&#37117;\2005&#24180;&#24230;\&#38108;&#26448;&#21378;\&#27743;&#28142;&#27773;&#36710;\&#27743;&#28142;&#38136;&#36896;2005.6.30\&#27743;&#27773;&#36164;&#26009;\&#38136;&#36896;&#24213;&#31295;\&#25105;&#30340;&#24213;&#31295;\&#21512;&#38050;\&#28966;&#28809;&#65288;&#26446;&#65289;\&#21644;&#23041;2002\&#40644;&#23665;&#27704;&#26032;\&#27704;&#26032;2002&#24180;8&#26376;\&#27704;&#26032;2002&#24180;8&#26376;\&#24037;&#20316;&#24213;&#31295;\&#24213;&#31295;-&#21016;&#23376;&#251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Zyushu\&#39033;&#30446;&#31649;&#29702;&#21488;&#36134;\yrg\&#26412;&#37096;\WINDOWS\TEMP\&#28422;&#21253;&#3244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Zyushu\&#39033;&#30446;&#31649;&#29702;&#21488;&#36134;\&#19994;&#21153;&#25991;&#20214;\&#20854;&#20182;&#19994;&#21153;\&#27743;&#27827;&#24149;&#22681;\&#26032;&#24314;&#25991;&#20214;&#22841;\&#21333;&#20301;&#36164;&#26009;\&#21271;&#20140;&#27743;&#27827;&#24149;&#22681;\2004&#24102;&#22987;&#32456;\&#20016;&#21407;&#29983;&#21270;\2004&#24180;1-6&#26376;\&#22266;&#23450;&#36164;&#20135;&#36807;&#31243;&#34920;2004.6.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portal-bjdc:88\Documents%20and%20Settings\zhenghh\Local%20Settings\Temporary%20Internet%20Files\OLKBB\&#38738;&#38738;2006&#24180;&#25104;&#26412;&#39044;&#31639;(&#19979;&#21322;&#2418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Zyushu\&#39033;&#30446;&#31649;&#29702;&#21488;&#36134;\&#19994;&#21153;&#25991;&#20214;\&#20854;&#20182;&#19994;&#21153;\&#27743;&#27827;&#24149;&#22681;\&#26032;&#24314;&#25991;&#20214;&#22841;\&#21333;&#20301;&#36164;&#26009;\&#21271;&#20140;&#27743;&#27827;&#24149;&#22681;\2004&#24102;&#22987;&#32456;\&#20016;&#21407;&#29983;&#21270;\&#27491;&#24335;\&#19994;&#21153;&#31867;\&#26412;&#37096;\&#20613;&#21513;\04&#23384;&#36135;\&#23384;&#36135;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yushu\&#39033;&#30446;&#31649;&#29702;&#21488;&#36134;\&#19978;&#24066;&#20844;&#21496;\&#38108;&#37117;\2005&#24180;&#24230;\&#38108;&#37117;\2005&#24180;&#24230;\&#38108;&#26448;&#21378;\&#24352;&#23478;&#28207;&#38108;&#19994;\&#24352;&#23478;&#28207;&#38108;&#19994;\&#24352;&#23478;&#28207;05&#24180;&#25253;\05&#23384;&#36135;&#23457;&#35745;\&#20135;&#25104;&#21697;&#12289;&#25104;&#26412;&#12289;&#21046;&#36896;&#36153;&#2999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Zyushu\&#39033;&#30446;&#31649;&#29702;&#21488;&#36134;\&#20016;&#21407;&#29983;&#21270;\2004&#24180;\04&#24180;&#25253;&#23457;&#35745;\&#25253;&#21578;\&#24180;&#24230;&#25253;&#21578;\&#25253;&#21578;\&#27491;&#24335;&#25253;&#21578;\&#20854;&#20182;&#24212;&#25910;&#27454;&#20313;&#39069;&#349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Zyushu\&#39033;&#30446;&#31649;&#29702;&#21488;&#36134;\csw\&#26032;&#27665;&#32442;&#32455;\&#32508;&#21512;&#31867;\&#26032;&#27665;&#35797;&#31639;&#24179;&#34913;&#34920;.2005&#24180;4&#26376;\&#26032;&#27665;&#32442;&#32455;\&#21556;&#27743;&#26032;&#27665;2004&#25253;&#21578;\20031231\X03-&#34453;&#33457;&#36827;&#20986;&#2147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92.168.0.166\&#26412;&#22320;&#30913;&#30424;%20(d)\&#25105;&#30340;&#24037;&#20316;\&#28145;&#22323;&#25104;&#26412;\&#25307;&#26631;\&#38109;&#21512;&#37329;&#25112;&#30053;&#37319;&#36141;\&#26631;&#20934;&#21270;&#38109;&#21512;&#37329;&#38376;&#31383;&#25253;&#20215;&#28165;&#21333;Rev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d-20181105qfqc\Documents\Tencent%20Files\553708011\FileRecv\RecoveredExternalLink35"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thbser\&#28246;&#21271;&#20339;&#36890;\&#25253;&#20986;&#25253;&#34920;\&#38472;&#19996;&#26519;&#25991;&#20214;&#22841;\&#23433;&#24509;&#36164;&#26009;\&#25253;&#34920;\2003&#24180;2&#26376;\2000.12&#25253;&#3492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lex\&#37329;&#22495;&#22269;&#38469;\&#26609;\&#24037;&#20316;\&#21335;&#27801;&#23457;&#26597;&#22270;&#32440;&#24402;&#26723;0915\&#24037;&#31243;&#37327;&#35745;&#31639;&#24335;\&#24037;&#31243;&#37327;&#35745;&#31639;&#24335;\&#30005;&#27668;&#19987;&#19994;&#24037;&#31243;&#37327;&#35745;&#31639;&#24335;\C1&#30005;&#27668;&#19987;&#19994;&#19987;&#19994;&#24037;&#31243;&#37327;&#35745;&#31639;&#20070;&#65288;&#22320;&#19978;&#37096;&#20998;&#6528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I:\me\&#28165;&#21333;&#26631;&#20934;\&#24037;&#31243;\&#26080;&#38177;\&#22806;&#24149;&#22681;&#22270;&#32440;\&#26080;&#38177;A&#21306;&#26368;&#21518;&#20462;&#25913;&#22270;&#32440;\&#26080;&#38177;&#28165;&#21333;\2007&#24180;&#24230;&#24037;&#31243;\0802&#20013;&#20896;&#22823;&#21414;\&#26395;&#20140;A&#21306;&#25307;&#26631;\&#26395;&#20140;&#20303;&#23429;&#22806;&#39280;&#20998;&#21253;\&#22806;&#39280;&#35780;&#26631;\&#26395;&#20140;4&#65283;&#20303;&#23429;&#22806;&#39280;&#28165;&#21333;06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d-20181105qfqc\Documents\Tencent%20Files\553708011\FileRecv\RecoveredExternalLink39"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2181.01&#20854;&#20182;&#24212;&#20184;&#27454;&#20313;&#39069;&#34920;(&#37096;&#38376;)&#20313;&#39069;&#349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Kd-20181105qfqc\&#24037;&#20316;\&#22826;&#20179;&#37202;&#24215;&#39033;&#30446;\03.&#24635;&#21253;\&#26631;&#24213;&#21021;&#31295;\&#22826;&#20179;&#31185;&#25945;&#26032;&#22478;&#21830;&#19994;&#12289;&#37202;&#24215;&#39033;&#30446;&#24635;&#21253;&#24037;&#31243;&#26631;&#24213;&#21021;&#31295;2018.3.30-3\wzh\&#27969;&#31243;&#25991;&#20214;&#20462;&#35746;\&#25237;&#36164;&#29256;&#22359;\&#25237;&#20837;&#20135;&#20986;&#34920;070626\&#25237;&#20837;&#20135;&#20986;&#34920;(1-4&#24180;,&#21608;&#26399;&#20026;&#23395;&#24230;)&#27169;&#2925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d-20181105qfqc\Documents\Tencent%20Files\553708011\FileRecv\RecoveredExternalLink38"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101.&#21326;&#21457;&#26032;&#22478;&#20116;&#26399;&#26679;&#26495;&#25151;&#22253;&#24314;&#24037;&#31243;(&#21547;&#22312;1&#26631;&#27573;&#22253;&#24314;&#32467;&#31639;)&#12304;2014-01-09&#12305;\&#32511;&#27915;&#22320;&#19979;&#23460;&#28034;&#26009;\A&#21306;\&#32511;&#27915;A&#21306;&#22320;&#19979;&#23460;&#28034;&#2600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ttp:\webmail-ent.21cn.com\WINDOWS\TEMP\&#19978;&#28070;&#39044;&#31639;v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24037;&#20316;-&#27743;&#27827;\&#21494;&#26607;-&#20013;&#19996;&#24037;&#20316;5-28\&#24037;&#31243;&#36164;&#26009;\City%20of%20lights-&#21494;&#26607;\C2-sap&#25104;&#26412;\D&#29256;\2013&#24180;1&#26376;\http:\mail.ahhpcpa.com.cn\temp\mail\W\G\X\zj@ahhpcpa.com.cn\inbox\1136775146.26086.244.mxvip10.hichina.com\&#21512;&#32933;&#21326;&#20940;\&#25972;&#29702;\&#21512;&#32933;&#21326;&#20940;&#32929;&#20221;&#26377;&#38480;&#20844;&#21496;&#20250;&#35745;&#25253;&#34920;2005&#24180;10&#2637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30334;&#28789;&#24605;\&#25105;&#30340;&#25991;&#20214;&#22841;\&#25307;&#25237;&#26631;\a&#26631;&#27573;&#25307;&#26631;&#25991;&#20214;2.20\&#24037;&#31243;&#37327;&#28165;&#2133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d-20181105qfqc\&#20313;&#27589;&#28304;\&#24037;&#31243;&#37327;&#35745;&#31639;&#24335;\&#24037;&#31243;&#37327;&#35745;&#31639;(&#2716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d-20181105qfqc\Users\litg01\AppData\Local\Microsoft\Windows\Temporary%20Internet%20Files\Content.Outlook\2CJVTX2N\&#26446;&#38182;(&#38472;&#24037;&#65289;\&#27599;&#20116;&#22253;12&#21306;\&#26494;&#19979;&#30427;&#19968;&#36130;&#21153;&#36164;&#26009;\2007&#24180;\&#19975;&#31185;&#25112;&#30053;&#24615;&#21512;&#20316;&#35745;&#30011;\&#28145;&#22323;\&#28145;&#22323;&#31532;&#20116;&#22253;\2007&#24180;12&#26376;28&#26085;\&#19975;&#31185;\&#31532;5&#22290;&#39044;&#31639;&#31995;&#32479;2007-12-2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1-&#26477;&#40644;&#39033;&#30446;\5-&#24635;&#21253;&#24037;&#31243;\8-&#25307;&#26631;&#25991;&#20214;\01%20&#23500;&#26149;&#28286;&#26032;&#22478;&#39033;&#30446;03&#21495;&#22320;&#22359;&#24635;&#21253;&#24037;&#31243;&#25307;&#26631;&#25991;&#20214;\03%20&#25307;&#26631;&#28165;&#21333;\&#34701;&#21019;&#20013;&#20132;&#23500;&#26149;&#28286;&#26032;&#22478;3#\1-&#12298;&#34701;&#21019;&#20013;&#22269;&#25511;&#32929;&#26377;&#38480;&#20844;&#21496;&#26631;&#20934;&#24635;&#21253;&#21512;&#21516;&#12299;\C&#28165;&#21333;&#21450;&#35745;&#20215;&#35268;&#21017;\10%20&#24037;&#31243;&#37327;&#28165;&#21333;\&#34701;&#21019;&#19996;&#21335;&#21306;&#22495;&#38598;&#22242;&#24635;&#21253;&#24037;&#31243;&#28165;&#21333;-&#22303;&#2431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Zyushu\&#39033;&#30446;&#31649;&#29702;&#21488;&#36134;\&#37329;&#34739;&#34690;\&#26412;&#37096;\2005&#24180;&#24230;\&#23457;&#35745;&#34920;&#26684;\&#36164;&#20135;\&#22266;&#23450;&#36164;&#20135;\&#19994;&#21153;&#34920;&#26684;\&#20844;&#21496;\&#25191;&#19994;&#35268;&#31243;\&#20998;&#26512;&#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F!"/>
      <sheetName val="零星"/>
      <sheetName val="主楼垫层"/>
      <sheetName val="骨浆计算式(备)"/>
      <sheetName val="地梁"/>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sum(Flooring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REF!"/>
      <sheetName val="sum(Flooring )"/>
      <sheetName val="NS-wall"/>
      <sheetName val="Sheet1"/>
      <sheetName val="Sheet2"/>
      <sheetName val="Sheet3"/>
      <sheetName val="B70.71#楼"/>
      <sheetName val="F10~22圆形柱及零星非通用"/>
      <sheetName val="厨厕通用"/>
      <sheetName val="地坪"/>
      <sheetName val="装饰"/>
      <sheetName val="过渡数据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表头"/>
      <sheetName val="泰禾科目"/>
      <sheetName val="泰禾科目(选择）"/>
      <sheetName val="泰禾科目(选择） (2)"/>
      <sheetName val="成本汇总表"/>
      <sheetName val="责任部门成本表"/>
      <sheetName val="动态成本"/>
      <sheetName val="Sheet2"/>
      <sheetName val="表1-项目规划指标表（运营部）"/>
      <sheetName val="模板"/>
      <sheetName val="Parameters"/>
      <sheetName val="复地集团项目开发周期表"/>
      <sheetName val="项目基本情况"/>
      <sheetName val="5201.2004"/>
      <sheetName val="#REF!"/>
      <sheetName val="B1-03"/>
      <sheetName val="凤一"/>
      <sheetName val="厨厕通用"/>
      <sheetName val="地坪"/>
      <sheetName val="装饰"/>
      <sheetName val="單價表S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REF!"/>
      <sheetName val="工程量"/>
      <sheetName val="报价清单表 "/>
      <sheetName val="报价明细表"/>
      <sheetName val="分项含量  "/>
      <sheetName val="合项含量"/>
      <sheetName val="#REF"/>
      <sheetName val="六.构造柱"/>
      <sheetName val="十八.门窗表,门框塞缝"/>
      <sheetName val="8"/>
      <sheetName val="2"/>
      <sheetName val="6"/>
      <sheetName val="面积合计（藏）"/>
      <sheetName val="7"/>
      <sheetName val="3"/>
      <sheetName val="4"/>
      <sheetName val="投标材料清单 "/>
      <sheetName val="5"/>
      <sheetName val="1"/>
      <sheetName val="工程量计算表"/>
      <sheetName val="厨厕通用"/>
      <sheetName val="F8~9承台"/>
      <sheetName val="地坪"/>
      <sheetName val="装饰"/>
      <sheetName val="八.单梁连续梁通用"/>
      <sheetName val="屋面板通用"/>
      <sheetName val="97取费(定额直接费)"/>
      <sheetName val="F10~22柱通用"/>
      <sheetName val="砖墙通用"/>
      <sheetName val="计算表(通用)"/>
      <sheetName val="构造柱通用"/>
      <sheetName val="矩形梁(F10~22)通用 "/>
      <sheetName val="楼梯通用"/>
      <sheetName val="门窗表通用"/>
      <sheetName val="板通用"/>
      <sheetName val="圈过梁通用"/>
      <sheetName val="门窗表"/>
      <sheetName val="基础项目"/>
      <sheetName val="泰禾科目(选择） (2)"/>
      <sheetName val="成本汇总表"/>
      <sheetName val="3.基础梁"/>
      <sheetName val="F10~22圆形柱及零星非通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总栋号统计"/>
      <sheetName val="屋面板通用"/>
      <sheetName val="97取费(定额直接费)"/>
      <sheetName val="F10~22柱通用"/>
      <sheetName val="砖墙通用"/>
      <sheetName val="计算表(通用)"/>
      <sheetName val="构造柱通用"/>
      <sheetName val="装饰"/>
      <sheetName val="矩形梁(F10~22)通用 "/>
      <sheetName val="楼梯通用"/>
      <sheetName val="门窗表通用"/>
      <sheetName val="板通用"/>
      <sheetName val="圈过梁通用"/>
      <sheetName val="#REF!"/>
      <sheetName val="F8~9承台"/>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一层"/>
      <sheetName val="五楼"/>
      <sheetName val="基础项目"/>
      <sheetName val="建筑面积 "/>
      <sheetName val="门窗表"/>
      <sheetName val="十八.门窗表,门框塞缝"/>
      <sheetName val="三.基础梁"/>
      <sheetName val="九.楼梯"/>
      <sheetName val="十一.屋面瓦通用"/>
      <sheetName val="十六.零星,屋面做法计算表"/>
      <sheetName val="分类"/>
      <sheetName val="8"/>
      <sheetName val="2"/>
      <sheetName val="6"/>
      <sheetName val="面积合计（藏）"/>
      <sheetName val="7"/>
      <sheetName val="3"/>
      <sheetName val="4"/>
      <sheetName val="投标材料清单 "/>
      <sheetName val="5"/>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公共"/>
      <sheetName val="厨卫修改文件"/>
      <sheetName val="地面 (2)"/>
      <sheetName val="外墙 "/>
      <sheetName val="屋面"/>
      <sheetName val="天花"/>
      <sheetName val="地面"/>
      <sheetName val="墙面"/>
      <sheetName val="厕所"/>
      <sheetName val="零星"/>
      <sheetName val="砌砖外墙3米"/>
      <sheetName val="砌砖外墙5米"/>
      <sheetName val="砌砖内墙3米改"/>
      <sheetName val="砌砖内墙5米改"/>
      <sheetName val="厨、厕内墙3米"/>
      <sheetName val="厨、厕内墙5米改"/>
      <sheetName val="厕所外墙"/>
      <sheetName val="F10~22圆形柱及零星非通用"/>
      <sheetName val="A8独立基础 "/>
      <sheetName val="3"/>
      <sheetName val="十八.门窗表,门框塞缝"/>
      <sheetName val="门窗表"/>
      <sheetName val="三.基础梁"/>
      <sheetName val="九.楼梯"/>
      <sheetName val="十一.屋面瓦通用"/>
      <sheetName val="十六.零星,屋面做法计算表"/>
      <sheetName val="8"/>
      <sheetName val="八.单梁连续梁通用"/>
      <sheetName val="2"/>
      <sheetName val="6"/>
      <sheetName val="面积合计（藏）"/>
      <sheetName val="7"/>
      <sheetName val="4"/>
      <sheetName val="投标材料清单 "/>
      <sheetName val="5"/>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取费93市"/>
      <sheetName val="4.1前"/>
      <sheetName val="4.1后"/>
      <sheetName val="取费01土"/>
      <sheetName val="不能删除"/>
      <sheetName val="97取费"/>
      <sheetName val="98取费"/>
      <sheetName val="2001取费"/>
      <sheetName val="3"/>
      <sheetName val="厨厕通用"/>
      <sheetName val="地坪"/>
      <sheetName val="装饰"/>
      <sheetName val="零星"/>
      <sheetName val="门窗表"/>
      <sheetName val="杂项钢筋"/>
      <sheetName val="十八.门窗表,门框塞缝"/>
      <sheetName val="三.基础梁"/>
      <sheetName val="九.楼梯"/>
      <sheetName val="十一.屋面瓦通用"/>
      <sheetName val="十六.零星,屋面做法计算表"/>
      <sheetName val="#REF!"/>
      <sheetName val="内围地梁钢筋说明"/>
      <sheetName val="台阶"/>
      <sheetName val="3.基础梁"/>
      <sheetName val="八.单梁连续梁通用"/>
      <sheetName val="屋面板通用"/>
      <sheetName val="97取费(定额直接费)"/>
      <sheetName val="F10~22柱通用"/>
      <sheetName val="砖墙通用"/>
      <sheetName val="计算表(通用)"/>
      <sheetName val="构造柱通用"/>
      <sheetName val="矩形梁(F10~22)通用 "/>
      <sheetName val="楼梯通用"/>
      <sheetName val="门窗表通用"/>
      <sheetName val="板通用"/>
      <sheetName val="圈过梁通用"/>
      <sheetName val="承台(砖模) "/>
      <sheetName val="工作台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核算项目余额表"/>
      <sheetName val="B"/>
      <sheetName val="审计调整"/>
      <sheetName val="其他应付款 "/>
      <sheetName val="14.可调材料价格表"/>
      <sheetName val="重要内部交易"/>
      <sheetName val="财务费用"/>
      <sheetName val="管理费用"/>
      <sheetName val="目录"/>
      <sheetName val="营业费用"/>
      <sheetName val="制造费用"/>
      <sheetName val="基本参数"/>
      <sheetName val="成本估算"/>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_REF!"/>
      <sheetName val="B"/>
      <sheetName val="核算项目余额表"/>
      <sheetName val="POWER ASSUMPTIONS"/>
      <sheetName val="主营业务收入明细表-1"/>
      <sheetName val="主营业务成本明细表-1"/>
      <sheetName val="基础项目"/>
      <sheetName val="改加胶玻璃、室外栏杆"/>
      <sheetName val="XL4Poppy"/>
      <sheetName val="设计部"/>
      <sheetName val="梁"/>
      <sheetName val="规划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企业表一"/>
      <sheetName val="M-5C"/>
      <sheetName val="M-5A"/>
      <sheetName val="基本参数"/>
      <sheetName val="成本估算"/>
      <sheetName val="三家其他应付公司"/>
      <sheetName val="房屋及建筑物"/>
      <sheetName val="承台(砖模) "/>
      <sheetName val="柱"/>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XL4Poppy"/>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Open"/>
      <sheetName val="说明"/>
      <sheetName val="销量"/>
      <sheetName val="共享"/>
      <sheetName val="促销活动"/>
      <sheetName val="活动"/>
      <sheetName val="总表"/>
      <sheetName val="固定资产折旧测试"/>
      <sheetName val="Main"/>
      <sheetName val="__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__µ_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SW_TEO"/>
      <sheetName val="Links"/>
      <sheetName val="Lead"/>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_¡ä¡é"/>
      <sheetName val="__DT"/>
      <sheetName val="____"/>
      <sheetName val="1_¦Ì_"/>
      <sheetName val=" _¨¹_¡ä"/>
      <sheetName val="1___"/>
      <sheetName val="___1"/>
      <sheetName val="_t___¡¥¨¬_"/>
      <sheetName val="_e_¨¬"/>
      <sheetName val="¡ã¨¹¨°_"/>
      <sheetName val="¡ã¨¹_t"/>
      <sheetName val="¡ã¨¹¨¨y"/>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1¨¬_¡§¡Á¨º2¨²___¨¦2a¨º_"/>
      <sheetName val="会计科目"/>
      <sheetName val="dm"/>
      <sheetName val="B"/>
      <sheetName val="核算项目余额表"/>
      <sheetName val="设计部"/>
      <sheetName val="_______"/>
      <sheetName val="BoatTMP"/>
      <sheetName val="梁"/>
      <sheetName val="21"/>
      <sheetName val="eqpmad2"/>
      <sheetName val="工程量"/>
      <sheetName val="#REF!"/>
      <sheetName val="规划建筑一览表"/>
      <sheetName val="G.1R-Shou COP Gf"/>
      <sheetName val="Toolbox"/>
      <sheetName val="Financ. Overview"/>
      <sheetName val="POWER ASSUMPTIONS"/>
      <sheetName val="建安工程费(全)"/>
      <sheetName val="建安工程费（住宅）"/>
      <sheetName val="利润测算 (按物业类型)"/>
      <sheetName val="item information"/>
      <sheetName val="单位库"/>
      <sheetName val="新明源销售财务日报"/>
      <sheetName val="销售回款预测"/>
      <sheetName val="FYYS-1-编制底稿04-招聘活动支出"/>
      <sheetName val="项目汇总"/>
      <sheetName val="电视监控"/>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11年计划"/>
      <sheetName val="字段"/>
      <sheetName val="3.投标总价汇总表"/>
      <sheetName val="4.1土建工程量清单计价表"/>
      <sheetName val="人员支出"/>
      <sheetName val="一般预算收入"/>
      <sheetName val="建安工程费"/>
      <sheetName val="基础设施费"/>
      <sheetName val="配套设施及不可预见"/>
      <sheetName val="前期工程费"/>
      <sheetName val="与原通过稿差异"/>
      <sheetName val="合同"/>
      <sheetName val="与方案版差异"/>
      <sheetName val="全周期汇总表"/>
      <sheetName val="与方案版差异分析表 "/>
      <sheetName val="成本下降执行情况一览表"/>
      <sheetName val="D栋计算式明细"/>
      <sheetName val="背景音乐"/>
      <sheetName val="_Recovered_SheetName_ 0_"/>
      <sheetName val="总人口"/>
      <sheetName val="中小学生"/>
      <sheetName val="内围地梁钢筋说明"/>
      <sheetName val="单价分析过程"/>
      <sheetName val="主要材料价格表 (2)"/>
      <sheetName val="门窗表"/>
      <sheetName val="00000ppy"/>
      <sheetName val="表2 扣减系数表"/>
      <sheetName val="表5 取费表"/>
      <sheetName val="表二报价"/>
      <sheetName val="表4 五金配置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总栋号统计"/>
      <sheetName val="清单名称"/>
      <sheetName val="汇总"/>
      <sheetName val="标段汇总"/>
      <sheetName val="2标段"/>
      <sheetName val="3标段"/>
      <sheetName val="4标段"/>
      <sheetName val="5标段"/>
      <sheetName val="6标段"/>
      <sheetName val="7标段"/>
      <sheetName val="电梯大堂"/>
      <sheetName val="#REF!"/>
      <sheetName val="杂项钢筋"/>
      <sheetName val="台阶"/>
      <sheetName val="屋面板通用"/>
      <sheetName val="97取费(定额直接费)"/>
      <sheetName val="F10~22柱通用"/>
      <sheetName val="砖墙通用"/>
      <sheetName val="计算表(通用)"/>
      <sheetName val="构造柱通用"/>
      <sheetName val="装饰"/>
      <sheetName val="矩形梁(F10~22)通用 "/>
      <sheetName val="楼梯通用"/>
      <sheetName val="门窗表通用"/>
      <sheetName val="板通用"/>
      <sheetName val="圈过梁通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指标及含量分配"/>
      <sheetName val="填报指引"/>
      <sheetName val="清单总目录"/>
      <sheetName val="投标总价表"/>
      <sheetName val="1.1#清单"/>
      <sheetName val="1.2#清单"/>
      <sheetName val="1.3#清单"/>
      <sheetName val="2∽12#土建工程量清单计价汇总表"/>
      <sheetName val="大商业部分清单"/>
      <sheetName val="大商业中酒店、商铺"/>
      <sheetName val="住宅楼部分"/>
      <sheetName val="土建工程综合单价表"/>
      <sheetName val="土建工程综合单价组价明细表"/>
      <sheetName val="台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总栋号统计"/>
      <sheetName val="清单名称"/>
      <sheetName val="汇总"/>
      <sheetName val="标段汇总"/>
      <sheetName val="2标段"/>
      <sheetName val="3标段"/>
      <sheetName val="4标段"/>
      <sheetName val="5标段"/>
      <sheetName val="6标段"/>
      <sheetName val="7标段"/>
      <sheetName val="电梯大堂"/>
      <sheetName val="材料价格"/>
      <sheetName val="计算稿"/>
      <sheetName val="台阶"/>
      <sheetName val="3.基础梁"/>
      <sheetName val="97取费(定额直接费)"/>
      <sheetName val="工作台帐"/>
      <sheetName val="土建工程综合单价表"/>
      <sheetName val="土建工程综合单价组价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B2-02(06-11~07-01)"/>
      <sheetName val="汇总表"/>
      <sheetName val="说明"/>
      <sheetName val="钢筋"/>
      <sheetName val="建筑面积"/>
      <sheetName val="屋脊线"/>
      <sheetName val="承台"/>
      <sheetName val="地梁"/>
      <sheetName val="底板"/>
      <sheetName val="柱"/>
      <sheetName val="梁"/>
      <sheetName val="板"/>
      <sheetName val="屋面斜板"/>
      <sheetName val="楼梯"/>
      <sheetName val="砌体"/>
      <sheetName val="外墙抹灰"/>
      <sheetName val="楼地面"/>
      <sheetName val="屋面"/>
      <sheetName val="栏杆"/>
      <sheetName val="脚手架"/>
      <sheetName val="其它构件"/>
      <sheetName val="台散坡"/>
      <sheetName val="门窗"/>
      <sheetName val="杂项钢筋"/>
      <sheetName val="零星"/>
      <sheetName val="3.基础梁"/>
      <sheetName val="台阶"/>
      <sheetName val="工作台帐"/>
      <sheetName val="基础项目"/>
      <sheetName val="#REF!"/>
      <sheetName val="工程量计算表"/>
      <sheetName val="内围地梁钢筋说明"/>
      <sheetName val="钢板桩"/>
      <sheetName val="其他"/>
      <sheetName val="二级成本动态表"/>
      <sheetName val="目标成本表"/>
      <sheetName val="总栋号统计"/>
      <sheetName val="清单名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毛利"/>
      <sheetName val="汇总"/>
      <sheetName val="249、250"/>
      <sheetName val="251、252"/>
      <sheetName val="253、254"/>
      <sheetName val="YCA300"/>
      <sheetName val="玻璃百叶"/>
      <sheetName val="汇总表"/>
      <sheetName val="分析表"/>
      <sheetName val="玻璃"/>
      <sheetName val="#REF"/>
      <sheetName val="清单名称"/>
      <sheetName val="单位"/>
      <sheetName val="总栋号统计"/>
      <sheetName val="独立费"/>
      <sheetName val="梯板"/>
      <sheetName val="室外楼梯"/>
      <sheetName val="花池土方"/>
      <sheetName val="外墙抹灰"/>
      <sheetName val="楼梯钢筋"/>
      <sheetName val="Sheet2"/>
      <sheetName val="屋脊线"/>
      <sheetName val="3.基础梁"/>
      <sheetName val="F1~2承台"/>
      <sheetName val="非通用工程量汇总表 (3-18) "/>
      <sheetName val="计算表 (非通用)"/>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广州万科四季花城一期"/>
      <sheetName val="#REF!"/>
      <sheetName val="3.基础梁"/>
      <sheetName val="结算书 (2)"/>
      <sheetName val="石材采购结算清单"/>
      <sheetName val="C编制说明"/>
      <sheetName val="结算书"/>
      <sheetName val="石材铺装结算清单"/>
      <sheetName val="钢架dun"/>
      <sheetName val="P编制说明"/>
      <sheetName val="骨浆计算式(备)"/>
      <sheetName val="总栋号统计"/>
      <sheetName val="清单名称"/>
      <sheetName val="汇总"/>
      <sheetName val="标段汇总"/>
      <sheetName val="2标段"/>
      <sheetName val="3标段"/>
      <sheetName val="4标段"/>
      <sheetName val="5标段"/>
      <sheetName val="6标段"/>
      <sheetName val="7标段"/>
      <sheetName val="电梯大堂"/>
      <sheetName val="0"/>
      <sheetName val="鋼筋統計表"/>
      <sheetName val="B4F柱筋"/>
      <sheetName val="B3F梁筋"/>
      <sheetName val="B3F板钢筋"/>
      <sheetName val="40M3水箱"/>
      <sheetName val="250M3水箱"/>
      <sheetName val="地库钻孔插铁"/>
      <sheetName val="sum(Flooring )"/>
      <sheetName val="柱计算"/>
      <sheetName val="过渡数据表"/>
      <sheetName val="60推拉窗"/>
      <sheetName val="型材表"/>
      <sheetName val="供应商表"/>
      <sheetName val="厂家类型表"/>
      <sheetName val="B7栋16-19层"/>
      <sheetName val="Sheet1"/>
      <sheetName val="Sheet2"/>
      <sheetName val="补LM4 (2)"/>
      <sheetName val="CM1"/>
      <sheetName val="单价"/>
      <sheetName val="97取费(定额直接费)"/>
      <sheetName val="F1~2承台"/>
      <sheetName val="4.基础梁拉梁"/>
      <sheetName val="非通用工程量汇总表 (3-18) "/>
      <sheetName val="计算表 (非通用)"/>
      <sheetName val="内围地梁钢筋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Sheet1"/>
      <sheetName val="说明"/>
      <sheetName val="目标责任成本指标"/>
      <sheetName val="基本参数"/>
      <sheetName val="成本估算"/>
      <sheetName val="主体造价"/>
      <sheetName val="报批报建费"/>
      <sheetName val="规划指标"/>
      <sheetName val="Sheet2"/>
      <sheetName val="2.1设计部"/>
      <sheetName val="设计部"/>
      <sheetName val="（室内）装饰工程量"/>
      <sheetName val="_Recovered_SheetName_ 1_"/>
      <sheetName val="5【住宅及配套】模拟清单汇总表（澄清后）"/>
      <sheetName val="6【车库】模拟清单汇总表（澄清后）"/>
      <sheetName val="材料清单"/>
      <sheetName val="地面过水泥砂"/>
      <sheetName val="楼板镂空及加楼板（部分项目有争议）"/>
      <sheetName val="材料表"/>
      <sheetName val="测算依据"/>
      <sheetName val="砂浆单价表"/>
      <sheetName val="墙面工程"/>
      <sheetName val="eqpmad2"/>
      <sheetName val="单位库"/>
      <sheetName val="基础项目"/>
      <sheetName val="楼梯间"/>
      <sheetName val="e"/>
      <sheetName val="G.1R-Shou COP Gf"/>
      <sheetName val="内部往来抵消"/>
      <sheetName val="#REF!"/>
      <sheetName val="2_1设计部"/>
      <sheetName val="_Recovered_SheetName__1_"/>
      <sheetName val="Toolbox"/>
      <sheetName val="POWER ASSUMPTIONS"/>
      <sheetName val="成本汇总"/>
      <sheetName val="当期规划指标"/>
      <sheetName val="5201.2004"/>
      <sheetName val="B4零星"/>
      <sheetName val="汇总表"/>
      <sheetName val="資料庫"/>
      <sheetName val="下拉"/>
      <sheetName val="14.可调材料价格表"/>
      <sheetName val="XLR_NoRangeSheet"/>
      <sheetName val="D1电气单价表"/>
      <sheetName val="合同付款"/>
      <sheetName val="13.可调材料价格表"/>
      <sheetName val="21"/>
      <sheetName val="主材价格"/>
    </sheetNames>
    <definedNames>
      <definedName name="B" sheetId="4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房屋及建筑物"/>
      <sheetName val="办公设备"/>
      <sheetName val="运输设备"/>
      <sheetName val="办公设备 (2)"/>
      <sheetName val="运输设备 (2)"/>
      <sheetName val="房屋及建筑物 (2)"/>
      <sheetName val="企业表一"/>
      <sheetName val="XL4Poppy"/>
      <sheetName val="总分类账"/>
      <sheetName val="核算项目余额表"/>
      <sheetName val="Sheet2"/>
      <sheetName val="审计调整"/>
      <sheetName val="科目余额表正式"/>
      <sheetName val="承台(砖模) "/>
      <sheetName val="柱"/>
      <sheetName val="M-5C"/>
      <sheetName val="M-5A"/>
      <sheetName val="重要内部交易"/>
      <sheetName val="财务费用"/>
      <sheetName val="管理费用"/>
      <sheetName val="目录"/>
      <sheetName val="营业费用"/>
      <sheetName val="制造费用"/>
      <sheetName val="墙面工程"/>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基础项目"/>
      <sheetName val="21"/>
      <sheetName val="梁"/>
      <sheetName val="内围地梁钢筋说明"/>
      <sheetName val="承台(砖模) "/>
      <sheetName val="柱"/>
      <sheetName val="四季花城城南地块户型面积"/>
      <sheetName val="工程量计算书"/>
      <sheetName val="标准表格"/>
      <sheetName val="#REF!"/>
      <sheetName val="单位"/>
      <sheetName val="5期B栋会所装饰精装修"/>
      <sheetName val="参数表"/>
      <sheetName val="总措施项目"/>
      <sheetName val="名称"/>
      <sheetName val="土建工程综合单价表"/>
      <sheetName val="土建工程综合单价组价明细表"/>
      <sheetName val="施工参考单价报价表"/>
      <sheetName val="其它工作项目报价清单"/>
      <sheetName val="甲指乙供材料报价表"/>
      <sheetName val="综合单价表"/>
      <sheetName val="下拉菜单"/>
      <sheetName val="5201.2004"/>
      <sheetName val="B4零星"/>
      <sheetName val="室外园林电气工程"/>
      <sheetName val="给排水工程量计算书"/>
      <sheetName val="石材购买量统计"/>
      <sheetName val="汇总表及手算计算格式 (2)"/>
      <sheetName val="主材表"/>
      <sheetName val="型材线密度表"/>
      <sheetName val="汇总表"/>
      <sheetName val="补充清单"/>
      <sheetName val="承台(木模)"/>
      <sheetName val="单位库"/>
      <sheetName val="电气照明汇总表"/>
      <sheetName val="园建计算表1梁工"/>
      <sheetName val="SW-TEO"/>
      <sheetName val="eqpmad2"/>
      <sheetName val="建筑面积 "/>
      <sheetName val="预制管桩"/>
      <sheetName val="门窗表"/>
      <sheetName val="基础梁"/>
      <sheetName val="楼梯"/>
      <sheetName val="屋面瓦通用"/>
      <sheetName val="工程材料"/>
      <sheetName val="室内汇总"/>
      <sheetName val="地上砌体 "/>
      <sheetName val="标准层幕墙综合单价分析表"/>
      <sheetName val="其它"/>
      <sheetName val="脚手架"/>
      <sheetName val="工程量对比表"/>
      <sheetName val="板"/>
      <sheetName val="大样图增减"/>
      <sheetName val="Open"/>
      <sheetName val="A1栋"/>
      <sheetName val="21#24#28#公共部位精装"/>
      <sheetName val="表3"/>
      <sheetName val="G.1R-Shou COP Gf"/>
      <sheetName val="sheet2"/>
      <sheetName val="四月份月报"/>
      <sheetName val="数据录入"/>
      <sheetName val="门窗"/>
      <sheetName val="代号(线密度)藏"/>
      <sheetName val="D01计算式"/>
      <sheetName val="XLR_NoRangeSheet"/>
      <sheetName val="钢筋设置"/>
      <sheetName val="型材断面表"/>
      <sheetName val="主材单价表"/>
      <sheetName val="清单-总"/>
      <sheetName val="材料损耗(不打印)"/>
      <sheetName val="121地块"/>
      <sheetName val="清单汇总"/>
      <sheetName val="铝材"/>
      <sheetName val="型材表"/>
      <sheetName val="1"/>
      <sheetName val="清单"/>
      <sheetName val="防水工程"/>
      <sheetName val="找平及抹灰"/>
      <sheetName val="砌体、抹灰工程"/>
      <sheetName val="零星钢筋工程"/>
      <sheetName val="Sheet1"/>
      <sheetName val="北区裙楼工程量"/>
      <sheetName val="人工调差表"/>
      <sheetName val="单价"/>
      <sheetName val="计算汇总（藏）"/>
      <sheetName val="用量分摊（藏）"/>
      <sheetName val="代号（藏）"/>
      <sheetName val="基本参数"/>
      <sheetName val="成本估算"/>
      <sheetName val="F1~2承台"/>
      <sheetName val="地坪"/>
      <sheetName val="厨厕通用"/>
      <sheetName val="手工计算"/>
      <sheetName val="GDP"/>
      <sheetName val="工作台帐"/>
      <sheetName val="计算式"/>
      <sheetName val="封面"/>
      <sheetName val="基础资料（B）"/>
      <sheetName val="分部分项工程量清单"/>
      <sheetName val="措施项目"/>
      <sheetName val="S1单价表"/>
      <sheetName val="事业发展"/>
      <sheetName val="Toolbox"/>
      <sheetName val="十八.门窗表,门框塞缝"/>
      <sheetName val="十六.零星,屋面做法计算表"/>
      <sheetName val="第5園预算系统2007-12-24"/>
      <sheetName val="3"/>
      <sheetName val="Financ. Overview"/>
      <sheetName val="工程量"/>
      <sheetName val="清单表12#"/>
      <sheetName val="1.审算工程量"/>
      <sheetName val="资产负债表及损益表"/>
      <sheetName val="重要内部交易"/>
      <sheetName val="财务费用"/>
      <sheetName val="管理费用"/>
      <sheetName val="目录"/>
      <sheetName val="营业费用"/>
      <sheetName val="制造费用"/>
      <sheetName val="职工花名册"/>
      <sheetName val="东一一层方柱砼"/>
      <sheetName val="计算表(通用)"/>
      <sheetName val="设计部"/>
      <sheetName val="4.基础梁拉梁"/>
      <sheetName val="计算表"/>
      <sheetName val="445005"/>
      <sheetName val="P1012001"/>
      <sheetName val="XL4Poppy"/>
      <sheetName val="综合单价分析表"/>
      <sheetName val="分部分项工程量清单计价表"/>
      <sheetName val="실행철강하도"/>
      <sheetName val="7"/>
      <sheetName val="投标材料清单 "/>
      <sheetName val="门窗拆料单"/>
      <sheetName val="玻璃表"/>
      <sheetName val="计价表"/>
      <sheetName val="help"/>
      <sheetName val="钢材表"/>
      <sheetName val="配件表"/>
      <sheetName val="改加胶玻璃、室外栏杆"/>
      <sheetName val="3.基础梁"/>
      <sheetName val="#REF"/>
      <sheetName val="弱电"/>
      <sheetName val="钢筋计算表"/>
      <sheetName val="2.1设计部"/>
      <sheetName val="노임"/>
      <sheetName val="模板"/>
      <sheetName val="台阶"/>
      <sheetName val="取费"/>
      <sheetName val="汇总"/>
      <sheetName val="非通用工程量汇总表 (3-18) "/>
      <sheetName val="计算表 (非通用)"/>
      <sheetName val="基础数据"/>
      <sheetName val="试算平衡表"/>
      <sheetName val="工程量报价表"/>
      <sheetName val="综合单价汇总表"/>
      <sheetName val="三.基础梁"/>
      <sheetName val="九.楼梯"/>
      <sheetName val="十一.屋面瓦通用"/>
      <sheetName val="8"/>
      <sheetName val="2"/>
      <sheetName val="6"/>
      <sheetName val="面积合计（藏）"/>
      <sheetName val="4"/>
      <sheetName val="5"/>
      <sheetName val="清单1"/>
      <sheetName val="红叶负一"/>
      <sheetName val="面积指标"/>
      <sheetName val="折线图2数据"/>
      <sheetName val="POWER ASSUMPTIONS"/>
      <sheetName val="企业表一"/>
      <sheetName val="计算式明细"/>
      <sheetName val="不锈钢栏杆清单"/>
      <sheetName val="基本资料"/>
      <sheetName val="总栋号统计"/>
      <sheetName val="规划指标"/>
      <sheetName val="資料庫"/>
      <sheetName val="包干费用表"/>
      <sheetName val="土建直接费"/>
      <sheetName val="钢结构汇总表"/>
      <sheetName val="过渡数据表"/>
      <sheetName val="F10~22圆形柱及零星非通用"/>
      <sheetName val="装饰"/>
      <sheetName val="楼梯通用"/>
      <sheetName val="屋面板通用"/>
      <sheetName val="F10~22柱通用"/>
      <sheetName val="砖墙通用"/>
      <sheetName val="构造柱通用"/>
      <sheetName val="矩形梁(F10~22)通用 "/>
      <sheetName val="门窗表通用"/>
      <sheetName val="板通用"/>
      <sheetName val="圈过梁通用"/>
      <sheetName val="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Main"/>
      <sheetName val="Sheet9"/>
      <sheetName val="dm"/>
      <sheetName val="房屋及建筑物"/>
      <sheetName val="提足折旧"/>
      <sheetName val="核算项目余额表"/>
      <sheetName val="XL4Poppy"/>
      <sheetName val="Toolbox"/>
      <sheetName val="墙面工程"/>
      <sheetName val="B"/>
      <sheetName val="规划指标"/>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REF!"/>
      <sheetName val="封面"/>
      <sheetName val="编制说明"/>
      <sheetName val="结算汇总"/>
      <sheetName val="签证汇总"/>
      <sheetName val="签证清单"/>
      <sheetName val="造价汇总"/>
      <sheetName val="B1-3复式"/>
      <sheetName val="H1-201小高"/>
      <sheetName val="00000000"/>
      <sheetName val="#REF"/>
      <sheetName val="sum(Flooring )"/>
      <sheetName val="骨浆计算式(备)"/>
      <sheetName val="finishing6-34"/>
      <sheetName val="finishing35-36"/>
      <sheetName val="finishing37"/>
      <sheetName val="finishing38"/>
      <sheetName val="finishingR"/>
      <sheetName val="finishingWT_UR"/>
      <sheetName val="classification(Flooring)"/>
      <sheetName val="EVALUATE电梯集水井、风井"/>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门窗表"/>
      <sheetName val="计算式明细"/>
      <sheetName val="含量分析"/>
      <sheetName val="建筑面积"/>
      <sheetName val="安置房"/>
      <sheetName val="商品房"/>
      <sheetName val="地下室"/>
      <sheetName val="脚手架"/>
      <sheetName val="飘窗"/>
      <sheetName val="楼地面"/>
      <sheetName val="踢脚"/>
      <sheetName val="墙面"/>
      <sheetName val="墙面工程"/>
      <sheetName val="F10~22圆形柱及零星非通用"/>
      <sheetName val="F10~22台阶非通用"/>
      <sheetName val="F10-22柱非通用"/>
      <sheetName val="F10-22脚手架及线条非通用"/>
      <sheetName val="F10-22独立基础非通用"/>
      <sheetName val="F10-22条型基础非通用"/>
      <sheetName val="F10-22挡土墙通用"/>
      <sheetName val="F10-22挡土墙回填土非通用"/>
      <sheetName val="F10-22地坪非通用"/>
      <sheetName val="F10~22基础梁非通用"/>
      <sheetName val="装饰"/>
      <sheetName val="非通用工程量汇总表"/>
      <sheetName val="签证计算表"/>
      <sheetName val="签证汇总表"/>
      <sheetName val="甲供料表"/>
      <sheetName val="人工挖孔桩"/>
      <sheetName val="承台(砖模) "/>
      <sheetName val="承台(木模)"/>
      <sheetName val="基础梁"/>
      <sheetName val="梁"/>
      <sheetName val="柱"/>
      <sheetName val="计算试"/>
      <sheetName val="砖墙"/>
      <sheetName val="A8独立基础 "/>
      <sheetName val="RecoveredExternalLink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徐"/>
      <sheetName val="管理文件清单"/>
      <sheetName val="B"/>
      <sheetName val="Toolbox"/>
      <sheetName val="企业表一"/>
      <sheetName val="_______"/>
      <sheetName val="核算项目余额表"/>
      <sheetName val="XL4Poppy"/>
      <sheetName val="三家其他应付公司"/>
      <sheetName val="SW-TEO"/>
      <sheetName val="BOQ_A"/>
      <sheetName val="BOQ-B"/>
      <sheetName val="BOQ-C"/>
      <sheetName val="M-5A"/>
      <sheetName val="M-5C"/>
      <sheetName val="土建工程综合单价组价明细表"/>
      <sheetName val="房屋及建筑物"/>
      <sheetName val="建筑面积 "/>
      <sheetName val="5201.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甲供料表"/>
      <sheetName val="人工挖孔桩"/>
      <sheetName val="承台(砖模) "/>
      <sheetName val="承台(木模)"/>
      <sheetName val="基础梁"/>
      <sheetName val="梁"/>
      <sheetName val="柱"/>
      <sheetName val="计算试"/>
      <sheetName val="砖墙"/>
      <sheetName val="门窗表"/>
      <sheetName val="基础项目"/>
      <sheetName val="#REF!"/>
      <sheetName val="基本参数"/>
      <sheetName val="成本估算"/>
      <sheetName val="墙面工程"/>
      <sheetName val="5期B栋会所装饰精装修"/>
      <sheetName val="内围地梁钢筋说明"/>
      <sheetName val="设计部"/>
      <sheetName val="型材线密度表"/>
      <sheetName val="資料庫"/>
      <sheetName val="工程量计算"/>
      <sheetName val="材料清单"/>
      <sheetName val="地面过水泥砂"/>
      <sheetName val="楼板镂空及加楼板（部分项目有争议）"/>
      <sheetName val="土建工程综合单价表"/>
      <sheetName val="土建工程综合单价组价明细表"/>
      <sheetName val="Sheet2"/>
      <sheetName val="工程材料"/>
      <sheetName val="单位库"/>
      <sheetName val="B4零星"/>
      <sheetName val="5201.2004"/>
      <sheetName val="施工参考单价报价表"/>
      <sheetName val="玻璃表"/>
      <sheetName val="室内汇总"/>
      <sheetName val="计算表"/>
      <sheetName val="21"/>
      <sheetName val="list"/>
      <sheetName val="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承台(砖模) "/>
      <sheetName val="柱"/>
      <sheetName val="21"/>
      <sheetName val="基础项目"/>
      <sheetName val="石材购买量统计"/>
      <sheetName val="B4零星"/>
      <sheetName val="内围地梁钢筋说明"/>
      <sheetName val="梁"/>
      <sheetName val="#REF!"/>
      <sheetName val="型材线密度表"/>
      <sheetName val="汇总表"/>
      <sheetName val="5期B栋会所装饰精装修"/>
      <sheetName val="工程量计算书"/>
      <sheetName val="预制管桩"/>
      <sheetName val="土建工程综合单价组价明细表"/>
      <sheetName val="XLR_NoRangeSheet"/>
      <sheetName val="建筑面积 "/>
      <sheetName val="标准表格"/>
      <sheetName val="四季花城城南地块户型面积"/>
      <sheetName val="下拉菜单"/>
      <sheetName val="5201.2004"/>
      <sheetName val="单位"/>
      <sheetName val="总措施项目"/>
      <sheetName val="参数表"/>
      <sheetName val="名称"/>
      <sheetName val="土建工程综合单价表"/>
      <sheetName val="施工参考单价报价表"/>
      <sheetName val="其它工作项目报价清单"/>
      <sheetName val="甲指乙供材料报价表"/>
      <sheetName val="综合单价表"/>
      <sheetName val="室外园林电气工程"/>
      <sheetName val="承台(木模)"/>
      <sheetName val="给排水工程量计算书"/>
      <sheetName val="主材表"/>
      <sheetName val="单位库"/>
      <sheetName val="园建计算表1梁工"/>
      <sheetName val="汇总表及手算计算格式 (2)"/>
      <sheetName val="补充清单"/>
      <sheetName val="设计部"/>
      <sheetName val="综合单价汇总表"/>
      <sheetName val="弱电"/>
      <sheetName val="sheet2"/>
      <sheetName val="Sheet9"/>
      <sheetName val="21#24#28#公共部位精装"/>
      <sheetName val="表3"/>
      <sheetName val="XL4Poppy"/>
      <sheetName val="综合报价单"/>
      <sheetName val="模板"/>
      <sheetName val="RGDP"/>
      <sheetName val="公检法司编制"/>
      <sheetName val="行政编制"/>
      <sheetName val="2001取费"/>
      <sheetName val="T1T2T3T4门窗表"/>
      <sheetName val="基本参数"/>
      <sheetName val="成本估算"/>
      <sheetName val="规划指标"/>
      <sheetName val="电气照明汇总表"/>
      <sheetName val="汇总"/>
      <sheetName val="材料清单"/>
      <sheetName val="地面过水泥砂"/>
      <sheetName val="楼板镂空及加楼板（部分项目有争议）"/>
      <sheetName val="门窗表"/>
      <sheetName val="基础梁"/>
      <sheetName val="楼梯"/>
      <sheetName val="屋面瓦通用"/>
      <sheetName val="工程材料"/>
      <sheetName val="A1栋"/>
      <sheetName val="F1~2承台"/>
      <sheetName val="地坪"/>
      <sheetName val="eqpmad2"/>
      <sheetName val="SW-TEO"/>
      <sheetName val="厨厕通用"/>
      <sheetName val="清单-总"/>
      <sheetName val="D1电气单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18原材料"/>
      <sheetName val="23产成品"/>
      <sheetName val="24在产品"/>
      <sheetName val="长期投资汇总表"/>
      <sheetName val="36其他长投"/>
      <sheetName val="固定资产汇总表"/>
      <sheetName val="41机器设备"/>
      <sheetName val="42车辆"/>
      <sheetName val="流动负债汇总表"/>
      <sheetName val="58应付帐"/>
      <sheetName val="59预收款"/>
      <sheetName val="61其他应付"/>
      <sheetName val="62应付工资"/>
      <sheetName val="63应付福利费"/>
      <sheetName val="64应交税金"/>
      <sheetName val="应付利润"/>
      <sheetName val="其他应交款"/>
      <sheetName val="67预提费"/>
      <sheetName val="长期负债汇总表"/>
      <sheetName val="71长期借款"/>
      <sheetName val="XL4Poppy"/>
      <sheetName val="B"/>
      <sheetName val="13.可调材料价格表"/>
      <sheetName val="企业表一"/>
      <sheetName val="M-5C"/>
      <sheetName val="M-5A"/>
      <sheetName val="核算项目余额表"/>
      <sheetName val="#REF!"/>
      <sheetName val="材料清单"/>
      <sheetName val="地面过水泥砂"/>
      <sheetName val="楼板镂空及加楼板（部分项目有争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总栋号统计"/>
      <sheetName val="清单名称"/>
      <sheetName val="汇总"/>
      <sheetName val="标段汇总"/>
      <sheetName val="2标段"/>
      <sheetName val="3标段"/>
      <sheetName val="4标段"/>
      <sheetName val="5标段"/>
      <sheetName val="6标段"/>
      <sheetName val="7标段"/>
      <sheetName val="电梯大堂"/>
      <sheetName val="汇总表"/>
      <sheetName val="计算稿"/>
      <sheetName val="材料单价"/>
      <sheetName val="#REF!"/>
      <sheetName val="内围地梁钢筋说明"/>
      <sheetName val="承台(砖模) "/>
      <sheetName val="柱"/>
      <sheetName val="厨厕通用"/>
      <sheetName val="地坪"/>
      <sheetName val="装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封面"/>
      <sheetName val="1.编制说明"/>
      <sheetName val="2.汇总表"/>
      <sheetName val="3.措施费"/>
      <sheetName val="4.土建(地下室)"/>
      <sheetName val="5.土建(高层及小高层) "/>
      <sheetName val="6.土建(商业)"/>
      <sheetName val="7.安装（地下室）"/>
      <sheetName val="8.安装(高层及小高层) "/>
      <sheetName val="9.安装(商业) "/>
      <sheetName val="10.安装（室外管网）"/>
      <sheetName val="11.独立费（土建-甲指分包）"/>
      <sheetName val="12.补充清单"/>
      <sheetName val="13.可调材料价格表"/>
      <sheetName val="附表1-1 其他项目清单（土建）"/>
      <sheetName val="附表1-2 其他项目清单（机电）"/>
      <sheetName val="附表2 甲供主材损耗率表"/>
      <sheetName val="附表2-2 甲指乙供损耗率表"/>
      <sheetName val="附表3 投标选用材料设备品牌表"/>
      <sheetName val="墙面工程"/>
      <sheetName val="Parameters"/>
      <sheetName val="基础项目"/>
      <sheetName val="B4零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甲指乙供材料报价表"/>
      <sheetName val="施工参考单价报价表"/>
      <sheetName val="其它工作项目报价清单"/>
      <sheetName val="包干费用报价表"/>
      <sheetName val="材料耗用量表"/>
      <sheetName val="甲方、三方分包工程"/>
      <sheetName val="甲方、三方材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地下室给排水"/>
      <sheetName val="地下室电气"/>
      <sheetName val="1#~6#商住房给排水"/>
      <sheetName val="1#~6#楼商住房电气"/>
      <sheetName val="7#~8#楼商业给排水"/>
      <sheetName val="7#~8#楼商业电气"/>
      <sheetName val="单分-阀门"/>
      <sheetName val="单分-给排水管道"/>
      <sheetName val="单分-电缆"/>
      <sheetName val="单分-电线"/>
      <sheetName val="单分-电线管"/>
      <sheetName val="单分-开关插座"/>
      <sheetName val="单分-桥架、线槽"/>
      <sheetName val="单分-灯具"/>
      <sheetName val="#REF!"/>
      <sheetName val="骨浆计算式(备)"/>
      <sheetName val="墙面工程"/>
      <sheetName val="门窗表"/>
      <sheetName val="十八.门窗表,门框塞缝"/>
      <sheetName val="三.基础梁"/>
      <sheetName val="九.楼梯"/>
      <sheetName val="十一.屋面瓦通用"/>
      <sheetName val="十六.零星,屋面做法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XL4Poppy"/>
      <sheetName val="企业表一"/>
      <sheetName val="M-5C"/>
      <sheetName val="三家其他应付公司"/>
      <sheetName val="K3代码"/>
      <sheetName val="M-5A"/>
      <sheetName val="#REF!"/>
      <sheetName val="房屋及建筑物"/>
      <sheetName val="资产负债表及损益表"/>
      <sheetName val="重要内部交易"/>
      <sheetName val="财务费用"/>
      <sheetName val="管理费用"/>
      <sheetName val="目录"/>
      <sheetName val="营业费用"/>
      <sheetName val="制造费用"/>
      <sheetName val="B"/>
      <sheetName val="提足折旧"/>
      <sheetName val="21"/>
      <sheetName val="BoatTMP"/>
      <sheetName val="材料清单"/>
      <sheetName val="地面过水泥砂"/>
      <sheetName val="楼板镂空及加楼板（部分项目有争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总栋号统计"/>
      <sheetName val="零星"/>
      <sheetName val="#REF!"/>
      <sheetName val="主楼垫层"/>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编制说明"/>
      <sheetName val="建筑面积"/>
      <sheetName val="5期B栋会所装饰精装修"/>
      <sheetName val="装修部份工程量"/>
      <sheetName val="安装部分工程量"/>
      <sheetName val="安装部分清单"/>
      <sheetName val="装修部份清单"/>
      <sheetName val="内围地梁钢筋说明"/>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REF!"/>
      <sheetName val="21"/>
      <sheetName val="墙面工程"/>
      <sheetName val="建筑面积 "/>
      <sheetName val="工程量计算书"/>
      <sheetName val="汇总表"/>
      <sheetName val="名称"/>
      <sheetName val="土建直接费"/>
      <sheetName val="安装直接费"/>
      <sheetName val="整体措施费"/>
      <sheetName val="其它措施费"/>
      <sheetName val="项目管理费用(土建)"/>
      <sheetName val="项目管理费用(安装)"/>
      <sheetName val="临电临水措施费"/>
      <sheetName val="项目成本汇总"/>
      <sheetName val="22"/>
      <sheetName val="24"/>
      <sheetName val="Module3"/>
      <sheetName val="Module2"/>
      <sheetName val="Module1"/>
      <sheetName val="目录"/>
      <sheetName val="工程结算工作交接单"/>
      <sheetName val="结算申请报告"/>
      <sheetName val="对账单"/>
      <sheetName val="结算书汇总封面"/>
      <sheetName val="工程量汇总表"/>
      <sheetName val="13#楼"/>
      <sheetName val="13#单价分析表"/>
      <sheetName val="13#楼主材表"/>
      <sheetName val="13#楼型材米重"/>
      <sheetName val="55号楼"/>
      <sheetName val="55#楼单价"/>
      <sheetName val="56号楼"/>
      <sheetName val="56#楼单价"/>
      <sheetName val="57号楼"/>
      <sheetName val="57#楼单价"/>
      <sheetName val="55-57号楼铝板吊顶"/>
      <sheetName val="55-57铝板吊顶单价"/>
      <sheetName val="55-57主材表"/>
      <sheetName val="55-57型材米重"/>
      <sheetName val="58#楼"/>
      <sheetName val="58#楼单价分析表"/>
      <sheetName val="58#楼主材表"/>
      <sheetName val="58#楼型材米重"/>
      <sheetName val="61#楼"/>
      <sheetName val="61#楼单价分析表"/>
      <sheetName val="61主材表"/>
      <sheetName val="61型材米重"/>
      <sheetName val="会所"/>
      <sheetName val="会所单价分析表"/>
      <sheetName val="主材表"/>
      <sheetName val="型材米重"/>
      <sheetName val="门窗计价调价规则"/>
      <sheetName val="门窗主材计算规则"/>
      <sheetName val="门窗单价分析"/>
      <sheetName val="百叶单价分析"/>
      <sheetName val="护栏单价分析"/>
      <sheetName val="栏杆单价分析"/>
      <sheetName val="钢材"/>
      <sheetName val="铝材"/>
      <sheetName val="玻璃"/>
      <sheetName val="五金配件(1)"/>
      <sheetName val="五金配件(2)"/>
      <sheetName val="五金配件(3)"/>
      <sheetName val="补充清单"/>
      <sheetName val="eqpmad2"/>
      <sheetName val="原表模"/>
      <sheetName val="内基梁J~R"/>
      <sheetName val="钢筋模1.1"/>
      <sheetName val="内基梁A~J"/>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承台(砖模) "/>
      <sheetName val="柱"/>
      <sheetName val="Template"/>
      <sheetName val="XLR_NoRangeSheet"/>
      <sheetName val="LC01 (2)"/>
      <sheetName val="型材线密度表"/>
      <sheetName val="铝材表面处理"/>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结算封面"/>
      <sheetName val="结算书汇总表"/>
      <sheetName val="结算书计价清单"/>
      <sheetName val="计算明细表"/>
      <sheetName val="CDKOHS"/>
      <sheetName val="投标报价表"/>
      <sheetName val="报价要求"/>
      <sheetName val="总汇总表"/>
      <sheetName val="装修工程汇总表"/>
      <sheetName val="16栋01户型"/>
      <sheetName val="11栋首层大堂及电梯厅"/>
      <sheetName val="11栋标准层电梯厅 "/>
      <sheetName val="12栋首层大堂及电梯厅"/>
      <sheetName val="12栋标准层电梯厅"/>
      <sheetName val="辅助表(16F)"/>
      <sheetName val="辅助表(11大堂)"/>
      <sheetName val="辅助表(12大堂)"/>
      <sheetName val="12栋L户型装修"/>
      <sheetName val="16栋A户型装修 "/>
      <sheetName val="12栋L户型装饰装修工程主材价格表"/>
      <sheetName val="16栋A户型装饰装修工程主材价格表"/>
      <sheetName val="安装工程汇总表"/>
      <sheetName val="12#L户型安装"/>
      <sheetName val="A16#A户型安装"/>
      <sheetName val="开关插座（B)"/>
      <sheetName val="灯具(B)"/>
      <sheetName val="灯饰比价表（B)"/>
      <sheetName val="五金及卫浴(B）"/>
      <sheetName val="厨房电器"/>
      <sheetName val="灯具、电器(D）"/>
      <sheetName val="D2-统装"/>
      <sheetName val="报价说明"/>
      <sheetName val="汇总"/>
      <sheetName val="P组团装修"/>
      <sheetName val="P组团样板房园建"/>
      <sheetName val="独栋给排水"/>
      <sheetName val="独栋电气"/>
      <sheetName val="主材暂定价"/>
      <sheetName val="Sheet1"/>
      <sheetName val="合同清单"/>
      <sheetName val="C1"/>
      <sheetName val="C2"/>
      <sheetName val="C3改"/>
      <sheetName val="C3"/>
      <sheetName val="C4改"/>
      <sheetName val="C4"/>
      <sheetName val="C5"/>
      <sheetName val="C5&quot;"/>
      <sheetName val="C10"/>
      <sheetName val="C11"/>
      <sheetName val="C12"/>
      <sheetName val="C13"/>
      <sheetName val="C14"/>
      <sheetName val="C15"/>
      <sheetName val="C16"/>
      <sheetName val="C17"/>
      <sheetName val="C18"/>
      <sheetName val="C19"/>
      <sheetName val="C20"/>
      <sheetName val="C21"/>
      <sheetName val="C22"/>
      <sheetName val="C23"/>
      <sheetName val="C24"/>
      <sheetName val="C25改"/>
      <sheetName val="C25"/>
      <sheetName val="C26改"/>
      <sheetName val="C26"/>
      <sheetName val="C27"/>
      <sheetName val="C28"/>
      <sheetName val="C29"/>
      <sheetName val="C30"/>
      <sheetName val="C31"/>
      <sheetName val="C32"/>
      <sheetName val="C33"/>
      <sheetName val="C34"/>
      <sheetName val="C35"/>
      <sheetName val="C37"/>
      <sheetName val="C38"/>
      <sheetName val="C39"/>
      <sheetName val="C40"/>
      <sheetName val="C41"/>
      <sheetName val="C42"/>
      <sheetName val="C43"/>
      <sheetName val="C44"/>
      <sheetName val="C45"/>
      <sheetName val="C46改"/>
      <sheetName val="C46"/>
      <sheetName val="C47"/>
      <sheetName val="LC0615A"/>
      <sheetName val="LC0615"/>
      <sheetName val="LMC2124"/>
      <sheetName val="LM49"/>
      <sheetName val="LM1"/>
      <sheetName val="LM2"/>
      <sheetName val="LM3"/>
      <sheetName val="LM5"/>
      <sheetName val="sheet2"/>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REF"/>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封面2"/>
      <sheetName val="清单"/>
      <sheetName val="结构工程量总表"/>
      <sheetName val="平整场地、三七灰土"/>
      <sheetName val="挖土方及回填土"/>
      <sheetName val="垫层"/>
      <sheetName val="基础"/>
      <sheetName val="地下室挡土墙、底板"/>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0c_"/>
      <sheetName val=""/>
      <sheetName val="石材购买量统计"/>
      <sheetName val="场ര혁_x005f_x000c_"/>
      <sheetName val="场ര혁_x005f_x005f_x005f_x000c_"/>
      <sheetName val="单位库"/>
      <sheetName val="场ര혁_x005f_x005f_x005f_x005f_x005f_x005f_x005f_x000c_"/>
      <sheetName val="1.工程预结算内部审核备忘"/>
      <sheetName val="2.竣工结算造价协议清单"/>
      <sheetName val="3.甲方结算审核书"/>
      <sheetName val="4.结算审核汇总表"/>
      <sheetName val="中轴园建"/>
      <sheetName val="中轴安装"/>
      <sheetName val="中轴入口分段园建"/>
      <sheetName val="中轴入口分段安装"/>
      <sheetName val="北二期园建"/>
      <sheetName val="北二期园建 (2)"/>
      <sheetName val="北二期安装"/>
      <sheetName val="北二期园建 (1)"/>
      <sheetName val="季华路改造"/>
      <sheetName val="N11展示区园建"/>
      <sheetName val="N11展示区安装"/>
      <sheetName val="签证汇总表"/>
      <sheetName val="签证明细表"/>
      <sheetName val="封面"/>
      <sheetName val="单价分析"/>
      <sheetName val="场ര혁_x005f_x005f_x005f_x005f_x005f_x005f_x005f_x005f_x00"/>
      <sheetName val="场ര혁_x005f_x005f_x005f_x005f_x00"/>
      <sheetName val="Macro1"/>
      <sheetName val="建筑面积表"/>
      <sheetName val="三、五、七期地下室电气安装部分"/>
      <sheetName val="三、五、七期地下室给排水安装部分"/>
      <sheetName val="三期多层电气安装部分"/>
      <sheetName val="三期多层给排水安装部分"/>
      <sheetName val="三期高层电气安装部分"/>
      <sheetName val="三期高层给排水安装部分"/>
      <sheetName val="五、七期高层电气安装部分"/>
      <sheetName val="五、七期高层给排水安装部分"/>
      <sheetName val="三期63座电气安装部分"/>
      <sheetName val="三期63座给排水安装部分"/>
      <sheetName val="过梁"/>
      <sheetName val="砼墙"/>
      <sheetName val="基础梁"/>
      <sheetName val="桩承台基础"/>
      <sheetName val="地面、天花"/>
      <sheetName val="内墙抹灰"/>
      <sheetName val="楼梯 "/>
      <sheetName val="零星砼"/>
      <sheetName val="开始(墙体)"/>
      <sheetName val="外墙装饰(标准户形) "/>
      <sheetName val="标准户形(墙体)"/>
      <sheetName val="总工程量(墙体)"/>
      <sheetName val="内墙190"/>
      <sheetName val="分户墙190"/>
      <sheetName val="外墙装饰"/>
      <sheetName val="总工程量(墙体) (2)"/>
      <sheetName val="结算汇总"/>
      <sheetName val="签证汇总"/>
      <sheetName val="签证清单"/>
      <sheetName val="造价汇总"/>
      <sheetName val="B1-3复式"/>
      <sheetName val="H1-201小高"/>
      <sheetName val="00000000"/>
      <sheetName val="1#楼"/>
      <sheetName val="1#楼单价分析表"/>
      <sheetName val="1#楼主材表"/>
      <sheetName val="1#楼型材米重"/>
      <sheetName val="规划指标"/>
      <sheetName val="给排水工程量计算书"/>
      <sheetName val="申报汇总表"/>
      <sheetName val="累计材料供应清单"/>
      <sheetName val="甲供材料款申请表"/>
      <sheetName val="B地块01&amp;02清单"/>
      <sheetName val="B地块03&amp;06清单"/>
      <sheetName val="B地块公共部位清单"/>
      <sheetName val="工程报价汇总表"/>
      <sheetName val="工程量清单报价汇总表"/>
      <sheetName val="学生宿舍C8"/>
      <sheetName val="学生宿舍C9"/>
      <sheetName val="学生宿舍C10"/>
      <sheetName val="学生宿舍C11"/>
      <sheetName val="学生宿舍C12"/>
      <sheetName val="学生宿舍C13"/>
      <sheetName val="学生宿舍C14"/>
      <sheetName val="第二学生食堂C24"/>
      <sheetName val="会堂及教师活动中心"/>
      <sheetName val="艺术楼"/>
      <sheetName val="学术交流中心及外国专家楼"/>
      <sheetName val="校行政办公楼"/>
      <sheetName val="院系办公楼"/>
      <sheetName val="图书馆"/>
      <sheetName val="广外二期清单汇总表"/>
      <sheetName val="合价汇总表"/>
      <sheetName val="总包服务管理协调配合费"/>
      <sheetName val="工程预留金"/>
      <sheetName val="建筑及装饰装修工程主要材料报价表"/>
      <sheetName val="甲招乙供材料表"/>
      <sheetName val="暂定主材价格表"/>
      <sheetName val="单合价分析表"/>
      <sheetName val="自定材料价"/>
      <sheetName val="单方分析"/>
      <sheetName val="住宅电气"/>
      <sheetName val="塔楼给排水"/>
      <sheetName val="商业电气"/>
      <sheetName val="商铺给排水"/>
      <sheetName val="施工参考单价报价表"/>
      <sheetName val="其它工作项目报价清单"/>
      <sheetName val="甲指乙供材料报价表"/>
      <sheetName val="土建工程综合单价表"/>
      <sheetName val="土建工程综合单价组价明细表"/>
      <sheetName val="结算书封面"/>
      <sheetName val="计算书封面"/>
      <sheetName val="结算费用表"/>
      <sheetName val="雨水计算表1"/>
      <sheetName val="雨水计算表2"/>
      <sheetName val="污水计算表1"/>
      <sheetName val="污水计算表2"/>
      <sheetName val="46#楼雨污水计算表"/>
      <sheetName val="46#楼费用计算表"/>
      <sheetName val="材料损耗(不打印)"/>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2.1设计部"/>
      <sheetName val="2.1标段主体劳务 "/>
      <sheetName val="results"/>
      <sheetName val="注意事项"/>
      <sheetName val="指标表"/>
      <sheetName val="B、C栋"/>
      <sheetName val="D栋"/>
      <sheetName val="E栋"/>
      <sheetName val="F栋 "/>
      <sheetName val="西塔（3-1厂房）"/>
      <sheetName val="室外給排水"/>
      <sheetName val="室外"/>
      <sheetName val="商业及配套设施(3-2BCD座)"/>
      <sheetName val="3-2A座厂房（剧场）"/>
      <sheetName val="西区地下室"/>
      <sheetName val="东塔铝模"/>
      <sheetName val="Sheet6"/>
      <sheetName val="西塔（3-1厂房）土建1"/>
      <sheetName val="西塔（3-1厂房）土建"/>
      <sheetName val="西塔（3-1厂房）模板 "/>
      <sheetName val="西塔（3-1厂房）措施清单"/>
      <sheetName val="商业及配套设施(3-2BCD座)土建"/>
      <sheetName val="商业及配套设施(3-2BCD座)土建1"/>
      <sheetName val="商业及配套设施(3-2BCD座)模板"/>
      <sheetName val="商业及配套设施(3-2BCD座)措施清单"/>
      <sheetName val="3-2A座厂房（剧场）土建"/>
      <sheetName val="3-2A座厂房（剧场）模板"/>
      <sheetName val="3-2A座厂房（剧场）措施清单"/>
      <sheetName val="西区地下室土建 "/>
      <sheetName val="西区地下室模板 "/>
      <sheetName val="西区地下室措施清单  "/>
      <sheetName val="安全文明清单 "/>
      <sheetName val="成品保护清单"/>
      <sheetName val="Sheet3"/>
      <sheetName val="塔楼"/>
      <sheetName val="商铺、架空车库、架空层大堂"/>
      <sheetName val="地下室"/>
      <sheetName val="Sheet4"/>
      <sheetName val="4-4座生态大厦汇总"/>
      <sheetName val="4-4座生态大厦土建"/>
      <sheetName val="塔楼木模"/>
      <sheetName val="4-4座生态大厦木模"/>
      <sheetName val="4-4座生态大厦土建措施"/>
      <sheetName val="4-2、4-3座IEO土建汇总"/>
      <sheetName val="4-2、4-3座IEO土建"/>
      <sheetName val="4-2、4-3座IEO土建木模"/>
      <sheetName val="4-2、4-3座IEO土建措施"/>
      <sheetName val="3-2座商业土建汇总"/>
      <sheetName val="3-2座商业土建"/>
      <sheetName val="3-2座商业土建木模"/>
      <sheetName val="3-2座商业土建措施清单"/>
      <sheetName val="商铺、架空车库、架空层大堂土建"/>
      <sheetName val="商铺、架空车库、架空层大堂模板"/>
      <sheetName val="商铺、架空车库、架空层大堂措施清单"/>
      <sheetName val="地下室土建"/>
      <sheetName val="地下室模板"/>
      <sheetName val="地下室措施清单"/>
      <sheetName val="出図表"/>
      <sheetName val="ElEC MATER"/>
      <sheetName val="ELEC EQUIP"/>
      <sheetName val="DEH94"/>
      <sheetName val="COVER"/>
      <sheetName val="GENERAL"/>
      <sheetName val="SUMMARY"/>
      <sheetName val="INDIRECT"/>
      <sheetName val="ENGRG"/>
      <sheetName val="CIVIL"/>
      <sheetName val="MECHANICAL"/>
      <sheetName val="E&amp;I"/>
      <sheetName val="PRECOM"/>
      <sheetName val="设备"/>
      <sheetName val="循球水"/>
      <sheetName val="工艺管道"/>
      <sheetName val="人工挖孔桩"/>
      <sheetName val="静压管桩"/>
      <sheetName val="锥形独立基础"/>
      <sheetName val="独立基础"/>
      <sheetName val="多阶承台"/>
      <sheetName val="三桩独立基础"/>
      <sheetName val="0以下剪力墙"/>
      <sheetName val="剪力墙"/>
      <sheetName val="0以下电梯井"/>
      <sheetName val="电梯井"/>
      <sheetName val="矩形柱"/>
      <sheetName val="圆形柱"/>
      <sheetName val="构造柱 (先浇后砌)"/>
      <sheetName val="构造柱"/>
      <sheetName val="有梁板梁"/>
      <sheetName val="有梁板板"/>
      <sheetName val="后浇带梁"/>
      <sheetName val="后浇带板"/>
      <sheetName val="单梁"/>
      <sheetName val="有梁板屋面梁"/>
      <sheetName val="有梁板屋面板"/>
      <sheetName val="斜屋面梁"/>
      <sheetName val="斜屋面板"/>
      <sheetName val="斜屋面梁超高"/>
      <sheetName val="基脚"/>
      <sheetName val="零星构件（结构）"/>
      <sheetName val="砖墙"/>
      <sheetName val="墙面粉刷"/>
      <sheetName val="坡屋面增加墙"/>
      <sheetName val="天棚梁"/>
      <sheetName val="楼地面天棚"/>
      <sheetName val="屋面及露台"/>
      <sheetName val="墙面"/>
      <sheetName val="门窗工程量"/>
      <sheetName val="楼梯"/>
      <sheetName val="栏杆、零星"/>
      <sheetName val="双层格备用"/>
      <sheetName val="单层表格备用"/>
      <sheetName val="做法表"/>
      <sheetName val="构造柱(先砌后浇)"/>
      <sheetName val="按新系统"/>
      <sheetName val="组价"/>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Notes"/>
      <sheetName val="A"/>
      <sheetName val="B"/>
      <sheetName val="C"/>
      <sheetName val="D"/>
      <sheetName val="E"/>
      <sheetName val="F"/>
      <sheetName val="G"/>
      <sheetName val="H"/>
      <sheetName val="J"/>
      <sheetName val="M"/>
      <sheetName val="K-L,N-R"/>
      <sheetName val="EXRATE"/>
      <sheetName val="CIMC"/>
      <sheetName val="CIEM"/>
      <sheetName val="OBYYASHI BREAKDOWN"/>
      <sheetName val="見積書"/>
      <sheetName val="变配电"/>
      <sheetName val="材料"/>
      <sheetName val="YC"/>
      <sheetName val="说明"/>
      <sheetName val="总量"/>
      <sheetName val="1"/>
      <sheetName val="2"/>
      <sheetName val="3"/>
      <sheetName val="4"/>
      <sheetName val="5"/>
      <sheetName val="6"/>
      <sheetName val="7"/>
      <sheetName val="8"/>
      <sheetName val="氟中"/>
      <sheetName val="氟L"/>
      <sheetName val="氟窗"/>
      <sheetName val="氟L窗"/>
      <sheetName val="氟L门"/>
      <sheetName val="氟门"/>
      <sheetName val="粉门"/>
      <sheetName val="粉窗"/>
      <sheetName val="钢构"/>
      <sheetName val="表1.1"/>
      <sheetName val="表1.2"/>
      <sheetName val="表1.3"/>
      <sheetName val="表1.4"/>
      <sheetName val="表1.5"/>
      <sheetName val="表1.6"/>
      <sheetName val="表1.7"/>
      <sheetName val="表1.8"/>
      <sheetName val="表1.9"/>
      <sheetName val="表1.10"/>
      <sheetName val="表1.11"/>
      <sheetName val="表1.12"/>
      <sheetName val="表1.13"/>
      <sheetName val="表1.14"/>
      <sheetName val="表1.15"/>
      <sheetName val="表1.16"/>
      <sheetName val="表2.1"/>
      <sheetName val="表2.2"/>
      <sheetName val="表2.3"/>
      <sheetName val="表2.4"/>
      <sheetName val="表2.5"/>
      <sheetName val="表2.6"/>
      <sheetName val="表2.7"/>
      <sheetName val="表2.8"/>
      <sheetName val="表2.9"/>
      <sheetName val="表2.10"/>
      <sheetName val="表2.11"/>
      <sheetName val="表2.12"/>
      <sheetName val="表2.13"/>
      <sheetName val="表2.14"/>
      <sheetName val="表2.15"/>
      <sheetName val="表2.16"/>
      <sheetName val="表2.17"/>
      <sheetName val="表2.18"/>
      <sheetName val="表2.19"/>
      <sheetName val="表2.20"/>
      <sheetName val="表2.21"/>
      <sheetName val="表2.22"/>
      <sheetName val="表2.23"/>
      <sheetName val="表2.24"/>
      <sheetName val="表2.25"/>
      <sheetName val="表2.26"/>
      <sheetName val="表2.27"/>
      <sheetName val="表2.28"/>
      <sheetName val="表2.29"/>
      <sheetName val="表2.30"/>
      <sheetName val="表2.31"/>
      <sheetName val="表2.32"/>
      <sheetName val="表2.33"/>
      <sheetName val="表2.34"/>
      <sheetName val="表2.35"/>
      <sheetName val="表2.36"/>
      <sheetName val="表2.37"/>
      <sheetName val="表2.38"/>
      <sheetName val="表2.39"/>
      <sheetName val="表2.40"/>
      <sheetName val="面积合计（藏）"/>
      <sheetName val="投标材料清单 "/>
      <sheetName val="差异分析"/>
      <sheetName val="面积指标"/>
      <sheetName val="计划"/>
      <sheetName val="销售收入"/>
      <sheetName val="成本表--持有物业"/>
      <sheetName val="成本表--销售物业"/>
      <sheetName val="酒店成本"/>
      <sheetName val="单体建安造价--持有物业"/>
      <sheetName val="单体建安造价--销售物业"/>
      <sheetName val="单体综合造价--持有物业"/>
      <sheetName val="单体综合造价--销售物业"/>
      <sheetName val="市政配套"/>
      <sheetName val="人工湖"/>
      <sheetName val="销售物业单体建安造价指标表"/>
      <sheetName val="01"/>
      <sheetName val="成本预算调整说明"/>
      <sheetName val="一、青青全项目资金计划"/>
      <sheetName val="二、青青四期各部门责任成本及资金计划"/>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四.变更签证计划"/>
      <sheetName val="审批查询1"/>
      <sheetName val="审批查询2"/>
      <sheetName val="装饰清单"/>
      <sheetName val="基本参数"/>
      <sheetName val="成本估算"/>
      <sheetName val="设计部"/>
      <sheetName val="12.措施项目清单计价表（一）"/>
      <sheetName val="表格设置"/>
      <sheetName val="合同明细"/>
      <sheetName val="楼梯间"/>
      <sheetName val="_Recovered_SheetName_ 1_"/>
      <sheetName val="9、措施项目清单计价表"/>
      <sheetName val="水平区"/>
      <sheetName val="干线区"/>
      <sheetName val="管理区"/>
      <sheetName val="报价单"/>
      <sheetName val="Toolbox"/>
      <sheetName val="Financ. Overview"/>
      <sheetName val="多媒体查询"/>
      <sheetName val="中心机房"/>
      <sheetName val="会议"/>
      <sheetName val="停车场"/>
      <sheetName val="BA"/>
      <sheetName val="物业"/>
      <sheetName val="移动通信"/>
      <sheetName val="防雷接地"/>
      <sheetName val="99CCTV"/>
      <sheetName val="99PA"/>
      <sheetName val="预算200326"/>
      <sheetName val="p2"/>
      <sheetName val="Headings"/>
      <sheetName val="网络合计"/>
      <sheetName val="BA "/>
      <sheetName val="Main"/>
      <sheetName val="工程量汇总及含量分析"/>
      <sheetName val="XL4Poppy"/>
      <sheetName val="点表"/>
      <sheetName val="POWER ASSUMPTIONS"/>
      <sheetName val="SW-TEO"/>
      <sheetName val="系数516"/>
      <sheetName val="08.7.31"/>
      <sheetName val="08.6.30"/>
      <sheetName val="预付帐款应收帐款"/>
      <sheetName val="开发成本"/>
      <sheetName val="08.3.31"/>
      <sheetName val="07.12.31"/>
      <sheetName val="07.10.31对帐调整新"/>
      <sheetName val="sheet"/>
      <sheetName val="Tickmarks"/>
      <sheetName val="工程款付款申报、审核、支付流程示意图"/>
      <sheetName val="（新）工程进度款审批表（不打印）"/>
      <sheetName val="附件1总包进度明细"/>
      <sheetName val="附件2单方造价计算表"/>
      <sheetName val="附件3核定完成的建筑面积"/>
      <sheetName val="附件4建筑面积计算表"/>
      <sheetName val="地下室累计11月完成量"/>
      <sheetName val="2008.6.30"/>
      <sheetName val="2008.3.31"/>
      <sheetName val="2007.12.31"/>
      <sheetName val="2007.10.31"/>
      <sheetName val="2007.03.31"/>
      <sheetName val="2007.03.31 (2)"/>
      <sheetName val="使用指引"/>
      <sheetName val="集团全成本费项"/>
      <sheetName val="费项说明"/>
      <sheetName val="分期、分区开发计划表"/>
      <sheetName val="项目基础资料"/>
      <sheetName val="土地出让金分摊表"/>
      <sheetName val="一、二期面积明细表"/>
      <sheetName val="各类产品建造标准"/>
      <sheetName val="全成本分析表"/>
      <sheetName val="成本汇总表"/>
      <sheetName val="分产品建安成本"/>
      <sheetName val="跨期分摊成本"/>
      <sheetName val="五类公摊成本"/>
      <sheetName val="合约规划"/>
      <sheetName val="回顾成本"/>
      <sheetName val="A3"/>
      <sheetName val="A5"/>
      <sheetName val="A6-2"/>
      <sheetName val="A7-6"/>
      <sheetName val="A8-2"/>
      <sheetName val="E1"/>
      <sheetName val="E2"/>
      <sheetName val="EE"/>
      <sheetName val="G1"/>
      <sheetName val="I"/>
      <sheetName val="I1"/>
      <sheetName val="L"/>
      <sheetName val="K"/>
      <sheetName val="K3"/>
      <sheetName val="N"/>
      <sheetName val="N1"/>
      <sheetName val="O"/>
      <sheetName val="O1"/>
      <sheetName val="O1-1"/>
      <sheetName val="O1-2"/>
      <sheetName val="O2"/>
      <sheetName val="P"/>
      <sheetName val="P1"/>
      <sheetName val="P3"/>
      <sheetName val="P4"/>
      <sheetName val="Q"/>
      <sheetName val="Q2"/>
      <sheetName val="S"/>
      <sheetName val="T"/>
      <sheetName val="T1"/>
      <sheetName val="U"/>
      <sheetName val="U1"/>
      <sheetName val="U2"/>
      <sheetName val="U2-1"/>
      <sheetName val="U3"/>
      <sheetName val="U3-1"/>
      <sheetName val="Sheet 3"/>
      <sheetName val="Sheet 4"/>
      <sheetName val="Sheet 5"/>
      <sheetName val="DATA"/>
      <sheetName val="TB"/>
      <sheetName val="-Adj-"/>
      <sheetName val="模板"/>
      <sheetName val="CS02表"/>
      <sheetName val="丽水项目成本分摊一览表"/>
      <sheetName val="政府收费及设计勘察费用"/>
      <sheetName val="三通一平费用"/>
      <sheetName val="35KV高压线迁移"/>
      <sheetName val="二期分部工程分析"/>
      <sheetName val="二期建安总汇表"/>
      <sheetName val="总措施项目"/>
      <sheetName val="单位工程措施项目"/>
      <sheetName val="综合单价汇总表"/>
      <sheetName val="A2"/>
      <sheetName val="B3"/>
      <sheetName val="B4"/>
      <sheetName val="D2"/>
      <sheetName val="F1"/>
      <sheetName val="G2b"/>
      <sheetName val="G2n"/>
      <sheetName val="H1"/>
      <sheetName val="J1"/>
      <sheetName val="公建"/>
      <sheetName val="市政"/>
      <sheetName val="塑钢窗"/>
      <sheetName val="门业"/>
      <sheetName val="集中采购部分"/>
      <sheetName val="一.2(人工挖基坑 )"/>
      <sheetName val="CFA"/>
      <sheetName val="Repayment Summary"/>
      <sheetName val="股本"/>
      <sheetName val="股本明细资料"/>
      <sheetName val="长期应付款"/>
      <sheetName val="盈余公积"/>
      <sheetName val="固定资产折旧表"/>
      <sheetName val="固定资产底稿"/>
      <sheetName val="固定资产补充底稿1"/>
      <sheetName val="固定资产减值准备汇总表 "/>
      <sheetName val="科目余额表"/>
      <sheetName val="货币资金"/>
      <sheetName val="银行存款底稿"/>
      <sheetName val="短期借款"/>
      <sheetName val="短期借款抽查表"/>
      <sheetName val="借款利息测试"/>
      <sheetName val="应付工资的测试"/>
      <sheetName val="应付工资"/>
      <sheetName val="应付福利费"/>
      <sheetName val="测试"/>
      <sheetName val="营业费用多栏明细账"/>
      <sheetName val="营业费用"/>
      <sheetName val="管理费用 "/>
      <sheetName val="管理费用多栏明细账"/>
      <sheetName val="财务费用"/>
      <sheetName val="财务费用多栏明细账"/>
      <sheetName val="NOTE 1.2"/>
      <sheetName val="NOTE 1.3"/>
      <sheetName val="NOTE 1.4"/>
      <sheetName val="NOTE 1.5"/>
      <sheetName val="NOTE 1.6"/>
      <sheetName val="NOTE 1.7"/>
      <sheetName val="NOTE 1.8"/>
      <sheetName val="ARP-U501"/>
      <sheetName val="CCTL"/>
      <sheetName val="WIP"/>
      <sheetName val="PL"/>
      <sheetName val="addiFA"/>
      <sheetName val="cash"/>
      <sheetName val="dfEX"/>
      <sheetName val="dispFA"/>
      <sheetName val="EQUITY"/>
      <sheetName val="faSUSP"/>
      <sheetName val="interAP"/>
      <sheetName val="interAR"/>
      <sheetName val="stock"/>
      <sheetName val="P1-sum"/>
      <sheetName val="P1-pyt"/>
      <sheetName val="P2-sum"/>
      <sheetName val="P2-pyt"/>
      <sheetName val="MAJOR_CURR"/>
      <sheetName val="18200"/>
      <sheetName val="MAJOR_YTD"/>
      <sheetName val="MINOR_CURR"/>
      <sheetName val="MINOR_YTD"/>
      <sheetName val="CAP_SUP"/>
      <sheetName val="TKO P1"/>
      <sheetName val="TKO P2"/>
      <sheetName val="Air Conditional"/>
      <sheetName val="Computer"/>
      <sheetName val="Equipment"/>
      <sheetName val="Motor Vehicle"/>
      <sheetName val="Renovation"/>
      <sheetName val="WORKING"/>
      <sheetName val="D4RP"/>
      <sheetName val="LinkData"/>
      <sheetName val="04预测现金流量表"/>
      <sheetName val="INVDAYS"/>
      <sheetName val="NBCF"/>
      <sheetName val="H101(OK)"/>
      <sheetName val="PMTE"/>
      <sheetName val="Ã«ÀûÂÊ·ÖÎö±í"/>
      <sheetName val="表三甲"/>
      <sheetName val="A901"/>
      <sheetName val="0002 - WORKING"/>
      <sheetName val="091231P410"/>
      <sheetName val="制造费用-钛粉车间"/>
      <sheetName val="制造费用-新厂"/>
      <sheetName val="制造费用-旧厂 "/>
      <sheetName val="M Schedules"/>
      <sheetName val="Index"/>
      <sheetName val="JUly97"/>
      <sheetName val="Sum"/>
      <sheetName val="四川中渝C100"/>
      <sheetName val="T100"/>
      <sheetName val="Credit Card"/>
      <sheetName val="0521"/>
      <sheetName val="土建表三乙"/>
      <sheetName val="Assumptions"/>
      <sheetName val="TB2000"/>
      <sheetName val="TB2001"/>
      <sheetName val="FDREPORT"/>
      <sheetName val="gl"/>
      <sheetName val="組立費算出シート"/>
      <sheetName val="    C&amp;A    "/>
      <sheetName val="    GWS    "/>
      <sheetName val="    EOH    "/>
      <sheetName val="KDL"/>
      <sheetName val="MF"/>
      <sheetName val="NP"/>
      <sheetName val="QA"/>
      <sheetName val="Material"/>
      <sheetName val="SUPPORT"/>
      <sheetName val="YP"/>
      <sheetName val="U101"/>
      <sheetName val="U102"/>
      <sheetName val="RB"/>
      <sheetName val="04合并现金流量表"/>
      <sheetName val="#511BkRec"/>
      <sheetName val="#511-DEC97"/>
      <sheetName val="#511-NOV97"/>
      <sheetName val="#511-OCT97"/>
      <sheetName val="#511-SEPT97"/>
      <sheetName val="_511_OCT97"/>
      <sheetName val="高层F毛坯"/>
      <sheetName val="支付计划一期"/>
      <sheetName val="绿化"/>
      <sheetName val="景观"/>
      <sheetName val="CY BS"/>
      <sheetName val="UFPrn20021113090847"/>
      <sheetName val="2002年12月预"/>
      <sheetName val="N201"/>
      <sheetName val="Karin(SH)"/>
      <sheetName val="E110"/>
      <sheetName val="Shine Best con BS"/>
      <sheetName val="K100"/>
      <sheetName val="材料费"/>
      <sheetName val="K401"/>
      <sheetName val="Collateral"/>
      <sheetName val="Disposition"/>
      <sheetName val="A300"/>
      <sheetName val="平整场地面积工程量计算表"/>
      <sheetName val="Trial Balance"/>
      <sheetName val="accode"/>
      <sheetName val="南站项目无效成本统计台账"/>
      <sheetName val="项目无效成本分类及界定"/>
      <sheetName val="二期二三五区全成本分类9月"/>
      <sheetName val="二期二、三、五区4月动态回顾"/>
      <sheetName val="二期二、三、五区5月动态回顾"/>
      <sheetName val="三期一区全成本分类NEW"/>
      <sheetName val="三期一区动态回顾"/>
      <sheetName val="三期二区全成本分类NEW"/>
      <sheetName val="三期二区动态回顾"/>
      <sheetName val="二期二、三、五区6月动态回顾"/>
      <sheetName val="二期二、三、五区7月动态回顾"/>
      <sheetName val="二期二、三、五区8月动态回顾"/>
      <sheetName val="二期二、三、五区9月动态回顾"/>
      <sheetName val="爱琴湾总图"/>
      <sheetName val="节超内容"/>
      <sheetName val="全成本分类"/>
      <sheetName val="汉溪奥园"/>
      <sheetName val="规划图"/>
      <sheetName val="增减主要内容"/>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目标成本填表指引"/>
      <sheetName val="全成本分析表-02"/>
      <sheetName val="分产品建安"/>
      <sheetName val="（对标用）建安成本目标控制表V4.1"/>
      <sheetName val="11111"/>
      <sheetName val="对标用（首期V4.1版成本测算）"/>
      <sheetName val="（对标用）基础信息"/>
      <sheetName val="成本回顾"/>
      <sheetName val="土地费用"/>
      <sheetName val="雨水工程"/>
      <sheetName val="工程量计算"/>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填表指引"/>
      <sheetName val="产品建造标准"/>
      <sheetName val="B地块项目基础资料 "/>
      <sheetName val="项目基础资料 (2)"/>
      <sheetName val="五类公摊成本 "/>
      <sheetName val="当地主要材料价格表"/>
      <sheetName val="合约规划 "/>
      <sheetName val="合约规划12.18 "/>
      <sheetName val="成本回顾12.18"/>
      <sheetName val="成本回顾 (备用)"/>
      <sheetName val="资金计划（B地块）"/>
      <sheetName val="合计"/>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酒店"/>
      <sheetName val="广奥小学"/>
      <sheetName val="北京四区 -幼儿园"/>
      <sheetName val="幼儿园"/>
      <sheetName val="奥园大厦 -住宅车库商铺 (2)"/>
      <sheetName val="营销费用"/>
      <sheetName val="管理费"/>
      <sheetName val="2005年行政事业单位收费"/>
      <sheetName val="Sheet1 (2)"/>
      <sheetName val="1.收函台帐"/>
      <sheetName val="2.发函台帐"/>
      <sheetName val="3.签证台帐"/>
      <sheetName val="4.图纸及设计变更台帐"/>
      <sheetName val="5.结算台帐 "/>
      <sheetName val="南沙结算移交财务"/>
      <sheetName val="海景城结算移交财务"/>
      <sheetName val="6.存档清单"/>
      <sheetName val="7.1、资金使用审批（工程）"/>
      <sheetName val="7.2、资金使用审批（营销）"/>
      <sheetName val="8.工程扣款单"/>
      <sheetName val="9、结算计划一览表"/>
      <sheetName val="报表模板"/>
      <sheetName val="中山园林水电清单"/>
      <sheetName val="填表说明"/>
      <sheetName val="附表1军令状节点表"/>
      <sheetName val="附表2销售合约利润预算表"/>
      <sheetName val="附表3项目销售交楼计划表"/>
      <sheetName val="表4现金流预算表"/>
      <sheetName val="附表5项目公司整盘成本预算汇总表"/>
      <sheetName val="附表5-1 土地成本分摊表"/>
      <sheetName val="附表5-2项目公司整盘建筑成本预算表"/>
      <sheetName val="工程款月度支付计划"/>
      <sheetName val="附表6自持物业租金预测"/>
      <sheetName val="销售回笼月计划"/>
      <sheetName val="附表7 返租租金收益测算表"/>
      <sheetName val="附表8项目公司行政类费用预算表"/>
      <sheetName val="项目公司人工成本预算表"/>
      <sheetName val="附表9项目公司管理费用汇总表"/>
      <sheetName val="附表10项目公司营销类费用预算表"/>
      <sheetName val="总价表"/>
      <sheetName val="数据"/>
      <sheetName val="对讲"/>
      <sheetName val="门禁、一卡通"/>
      <sheetName val="背景音乐"/>
      <sheetName val="电视监控"/>
      <sheetName val="电子围栏"/>
      <sheetName val="PILE CAP"/>
      <sheetName val="BEAM"/>
      <sheetName val="SLAB"/>
      <sheetName val="WALL"/>
      <sheetName val="COLUMN"/>
      <sheetName val="Sheet5"/>
      <sheetName val="Sheet7"/>
      <sheetName val="Sheet8"/>
      <sheetName val="Sheet9"/>
      <sheetName val="Sheet10"/>
      <sheetName val="Sheet11"/>
      <sheetName val="Sheet12"/>
      <sheetName val="Sheet13"/>
      <sheetName val="Sheet14"/>
      <sheetName val="Sheet15"/>
      <sheetName val="Sheet16"/>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暗渠以西人防地库（暂定）"/>
      <sheetName val="1 开办费汇总"/>
      <sheetName val="应供量清单"/>
      <sheetName val="資料庫"/>
      <sheetName val="合格证 (2)"/>
      <sheetName val="明細表"/>
      <sheetName val="UFPrn20020708110604"/>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企业表一"/>
      <sheetName val="M-5C"/>
      <sheetName val="M-5A"/>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G.1R-Shou COP Gf"/>
      <sheetName val="拆分步奏"/>
      <sheetName val="拆分实例"/>
      <sheetName val="成本科目"/>
      <sheetName val="二期B组团土建基础数据"/>
      <sheetName val="物业划分示意图"/>
      <sheetName val="工程量汇总表(地下部分）"/>
      <sheetName val="工程量汇总表(地上部分） "/>
      <sheetName val="汇总表最终"/>
      <sheetName val="开办费最终"/>
      <sheetName val="土建地下"/>
      <sheetName val="土建地上"/>
      <sheetName val="塔楼安装地上"/>
      <sheetName val="小学安装地上"/>
      <sheetName val="1.报价要求"/>
      <sheetName val="2 汇总表"/>
      <sheetName val="3.开办费"/>
      <sheetName val="4.土建(基础工程)"/>
      <sheetName val="5.塔楼土建(地下)"/>
      <sheetName val="6.塔楼土建(地上)"/>
      <sheetName val="9.塔楼安装(地下)"/>
      <sheetName val="10.塔楼安装(地上)"/>
      <sheetName val="安装（户内）"/>
      <sheetName val="附1主要大型施工机械"/>
      <sheetName val="附2总承包代开发票费"/>
      <sheetName val="附3-1主要综合单价构成分析表"/>
      <sheetName val="附4甲供材"/>
      <sheetName val="附5其他项目清单"/>
      <sheetName val="附6投标选用材料设备品牌表"/>
      <sheetName val="附7防水工程量汇总表"/>
      <sheetName val="规划证"/>
      <sheetName val="分析经济指标"/>
      <sheetName val="一期A区建筑面积核算"/>
      <sheetName val="土地成本分摊及面积指标"/>
      <sheetName val="6月科目余额表"/>
      <sheetName val="一期"/>
      <sheetName val="一期透视表"/>
      <sheetName val="预提10%"/>
      <sheetName val="预提10%数据透视表"/>
      <sheetName val="二期"/>
      <sheetName val="跨期合同"/>
      <sheetName val="工程类无合同部分"/>
      <sheetName val="成本计算"/>
      <sheetName val="土增"/>
      <sheetName val="成本差异说明"/>
      <sheetName val="A区面积"/>
      <sheetName val="B区面积"/>
      <sheetName val="C区面积"/>
      <sheetName val="D区面积"/>
      <sheetName val="明细账-合同号"/>
      <sheetName val="一期A区建筑面积核算（不包A-1)"/>
      <sheetName val="C区面积(设计填写）"/>
      <sheetName val="D区面积(未经审）"/>
      <sheetName val="后补变更3月"/>
      <sheetName val="变更金额及无效成本"/>
      <sheetName val="01龙坂"/>
      <sheetName val="02龙岗"/>
      <sheetName val="03城东"/>
      <sheetName val="04宝棠"/>
      <sheetName val="05惠州"/>
      <sheetName val="06龙华租屋"/>
      <sheetName val="07城区"/>
      <sheetName val="3月变更统计"/>
      <sheetName val="3月付款统计"/>
      <sheetName val="3月付款明细"/>
      <sheetName val="版本控制页"/>
      <sheetName val="图片"/>
      <sheetName val="Mem"/>
      <sheetName val="Auto"/>
      <sheetName val="Unit"/>
      <sheetName val="GL0102"/>
      <sheetName val="GL0103"/>
      <sheetName val="GL0104"/>
      <sheetName val="GL0105"/>
      <sheetName val="GL0106"/>
      <sheetName val="GL0107"/>
      <sheetName val="GL0108"/>
      <sheetName val="GL0109"/>
      <sheetName val="GL0110"/>
      <sheetName val="GL0111"/>
      <sheetName val="GL0112"/>
      <sheetName val="GL1"/>
      <sheetName val="GL2-3"/>
      <sheetName val="GL4-9"/>
      <sheetName val="Program"/>
      <sheetName val="总汇表"/>
      <sheetName val="B4G"/>
      <sheetName val="G1G"/>
      <sheetName val="G1G联体"/>
      <sheetName val="G2G "/>
      <sheetName val="G3G"/>
      <sheetName val="H1G"/>
      <sheetName val="H3G"/>
      <sheetName val="J1G"/>
      <sheetName val="J2G"/>
      <sheetName val="J3G"/>
      <sheetName val="K1G"/>
      <sheetName val="C2-1"/>
      <sheetName val="C2-3"/>
      <sheetName val="C5-1"/>
      <sheetName val="C5-3"/>
      <sheetName val="C5-2"/>
      <sheetName val="C5-4"/>
      <sheetName val="D1-2"/>
      <sheetName val="D1-4"/>
      <sheetName val="GIVHFK"/>
      <sheetName val="造价汇总表"/>
      <sheetName val="4月23日建筑面积"/>
      <sheetName val="对标含量表(含基础)"/>
      <sheetName val="分析"/>
      <sheetName val="1#-土建工程量清单"/>
      <sheetName val="2#-土建工程量清单"/>
      <sheetName val="3#-土建工程量清单"/>
      <sheetName val="4#-土建工程量清单"/>
      <sheetName val="5#-土建工程量清单"/>
      <sheetName val="6#-土建工程量清单"/>
      <sheetName val="7#-土建工程量清单"/>
      <sheetName val="8#-土建工程量清单"/>
      <sheetName val="9#-土建工程量清单"/>
      <sheetName val="10#号-土建工程量清单"/>
      <sheetName val="11#-土建工程量清单"/>
      <sheetName val="12#-土建工程量清单"/>
      <sheetName val="地下室-土建工程量清单"/>
      <sheetName val="5#商业-土建工程量清单"/>
      <sheetName val="9#商业-土建工程量清单"/>
      <sheetName val="10#商业-土建工程量清单"/>
      <sheetName val="11#商业-土建工程量清单"/>
      <sheetName val="12#商业-土建工程量清单"/>
      <sheetName val="门卫-土建工程量清单"/>
      <sheetName val="指标分析"/>
      <sheetName val="增项土建"/>
      <sheetName val="增项安装"/>
      <sheetName val="总包投标总价"/>
      <sheetName val="5月29日面积"/>
      <sheetName val="各类产品建造标准，未更新"/>
      <sheetName val="与昆山分析明细"/>
      <sheetName val="案例"/>
      <sheetName val="与昆山对比分析"/>
      <sheetName val="资金计划"/>
      <sheetName val="利润测算表"/>
      <sheetName val="销售中心成本分摊"/>
      <sheetName val="附表3 土地费用"/>
      <sheetName val="匡算数据附表"/>
      <sheetName val="5.土建(地下)"/>
      <sheetName val="6.土建(地上)"/>
      <sheetName val="9.土建补充清单"/>
      <sheetName val="8.安装(地上)"/>
      <sheetName val="9.安装(户内) "/>
      <sheetName val="10.安装补充清单"/>
      <sheetName val="附3主要综合单价构成分析表"/>
      <sheetName val="7.安装(地下) "/>
      <sheetName val="8.安装(户内) "/>
      <sheetName val="9.补充清单"/>
      <sheetName val="2007年成本计算"/>
      <sheetName val="洛雅卡组团"/>
      <sheetName val="悉尼一区"/>
      <sheetName val="悉尼三区"/>
      <sheetName val="高尔夫酒店"/>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项目公司利润预算表"/>
      <sheetName val="项目公司销售计划表"/>
      <sheetName val="项目公司交楼计划表"/>
      <sheetName val="项目公司整盘成本预算汇总表"/>
      <sheetName val="项目公司行政类费用预算表"/>
      <sheetName val="项目公司营业税费预算表"/>
      <sheetName val="项目公司营销类费用预算表"/>
      <sheetName val="项目公司财务费用预算表"/>
      <sheetName val="项目公司固定资产购置预算表"/>
      <sheetName val="项目公司现金流预算表"/>
      <sheetName val="现金流测算表"/>
      <sheetName val="土地增值税清算表"/>
      <sheetName val="D0026B3"/>
      <sheetName val="03国内不带安装"/>
      <sheetName val="04国外带安装"/>
      <sheetName val="05国外不带安装"/>
      <sheetName val="02国内带安装"/>
      <sheetName val="01成本表"/>
      <sheetName val="型材销售、加工承揽、家装、设计服务待定"/>
      <sheetName val="009动态回顾"/>
      <sheetName val="034动态回顾"/>
      <sheetName val="市政配套费"/>
      <sheetName val="对标用（成本测算）"/>
      <sheetName val="（对标用）建安成本目标控制表"/>
      <sheetName val="增值税 敏感)"/>
      <sheetName val="地价变动影响表2"/>
      <sheetName val="勾稽关系"/>
      <sheetName val="经济指标"/>
      <sheetName val="可研数据链接"/>
      <sheetName val="敏感分析"/>
      <sheetName val="利润测算"/>
      <sheetName val="土地增值税清算"/>
      <sheetName val="现金流量"/>
      <sheetName val="付款"/>
      <sheetName val="成本汇总 (2)"/>
      <sheetName val="税费说明"/>
      <sheetName val="成本封面"/>
      <sheetName val="目标成本审批表"/>
      <sheetName val="分期计划"/>
      <sheetName val="开发销售计划"/>
      <sheetName val="总体指标"/>
      <sheetName val="工程款支付"/>
      <sheetName val="定价利润测算"/>
      <sheetName val="运营计划"/>
      <sheetName val="成本-资本化利息"/>
      <sheetName val="地价分摊"/>
      <sheetName val="地价及规划"/>
      <sheetName val="藤创资产负债表"/>
      <sheetName val="成本汇总"/>
      <sheetName val="当期规划指标"/>
      <sheetName val="财务负责成本"/>
      <sheetName val="公摊费用及期间费"/>
      <sheetName val="合作方案设计对比"/>
      <sheetName val="主要经济指标"/>
      <sheetName val="住宅明细表"/>
      <sheetName val="各类产品建筑标准"/>
      <sheetName val="极小公寓"/>
      <sheetName val="公寓"/>
      <sheetName val="C栋3米公寓+soh0 "/>
      <sheetName val="写字楼"/>
      <sheetName val="B栋4.5平层"/>
      <sheetName val="B栋9米复式办公"/>
      <sheetName val="D栋4.5米平层办公 "/>
      <sheetName val="D栋9米复式办公"/>
      <sheetName val="底商"/>
      <sheetName val="普通地下室"/>
      <sheetName val="地价分摊表"/>
      <sheetName val="5税收优惠明细表"/>
      <sheetName val="S 26 创冠"/>
      <sheetName val="表6.在建项目变更签证统计表"/>
      <sheetName val="统计过程表"/>
      <sheetName val="10.01-10.27发生（透视）"/>
      <sheetName val="10月发生（手工）"/>
      <sheetName val="Query"/>
      <sheetName val="营销无文本"/>
      <sheetName val="工程款汇总表"/>
      <sheetName val="F05A支付明细"/>
      <sheetName val="当月发生当月必付"/>
      <sheetName val="8资金计划执行情况"/>
      <sheetName val="表1.成本资讯"/>
      <sheetName val="表2.月度成本变动回顾表 "/>
      <sheetName val="表3.在建项目变更签证、无效成本统计表  "/>
      <sheetName val="表4.月度新增合同(补充协议)统计表"/>
      <sheetName val="表5.结算进展情况回顾表"/>
      <sheetName val="表6.结算项目成本信息统计表"/>
      <sheetName val="附表.工程指令、设计变更成因类别界定和概念"/>
      <sheetName val="动态回顾"/>
      <sheetName val="项目总规分区图"/>
      <sheetName val="每月动态对比表"/>
      <sheetName val="付款统计"/>
      <sheetName val="二期二三五区全成本分类7月"/>
      <sheetName val="使用说明"/>
      <sheetName val="计算表"/>
      <sheetName val="单位"/>
      <sheetName val="基础T接头"/>
      <sheetName val="Lead（请增加的各自的合同台账内）"/>
      <sheetName val="【汇总】"/>
      <sheetName val="2017年6月科目余额"/>
      <sheetName val="取数表"/>
      <sheetName val="PUD2017"/>
      <sheetName val="工程"/>
      <sheetName val="无文本"/>
      <sheetName val="数据透视表数据"/>
      <sheetName val="土地款及契税"/>
      <sheetName val="营销"/>
      <sheetName val="其他"/>
      <sheetName val="PUD核对"/>
      <sheetName val="2017.5资产负债表"/>
      <sheetName val="面积计算"/>
      <sheetName val="门窗表"/>
      <sheetName val="脚手架通用"/>
      <sheetName val="楼梯通用"/>
      <sheetName val="楼梯栏杆"/>
      <sheetName val="平板"/>
      <sheetName val="屋面板"/>
      <sheetName val="圈过梁"/>
      <sheetName val="厨厕通用"/>
      <sheetName val="地坪"/>
      <sheetName val="台阶"/>
      <sheetName val="柱计算 (通用)"/>
      <sheetName val="承台及地坪下柱"/>
      <sheetName val="T1~7基础梁 "/>
      <sheetName val="带基"/>
      <sheetName val="装饰"/>
      <sheetName val="工程量汇总"/>
      <sheetName val="装饰及汇总表 E3栋"/>
      <sheetName val="板 "/>
      <sheetName val="内墙面抹灰"/>
      <sheetName val="地面天花"/>
      <sheetName val="外墙砌体(新)"/>
      <sheetName val="内墙砌体(新)"/>
      <sheetName val="屋面"/>
      <sheetName val="栏杆1"/>
      <sheetName val="防水工程"/>
      <sheetName val="栏杆1 (2)"/>
      <sheetName val="辅表(材料)"/>
      <sheetName val="T1T2T3T4门窗表"/>
      <sheetName val="U 510"/>
      <sheetName val="Part_Datum"/>
      <sheetName val="Source"/>
      <sheetName val="参数表"/>
      <sheetName val="其他费用分摊"/>
      <sheetName val="表1-利润预算表"/>
      <sheetName val="土地增值税测算"/>
      <sheetName val="表2-销售计划表"/>
      <sheetName val="表2-1-销售回笼表按月"/>
      <sheetName val="表3-交楼计划表"/>
      <sheetName val="工程节点【18】"/>
      <sheetName val="表4-一级节点计划表"/>
      <sheetName val="表4-一级节点计划表(珠海)"/>
      <sheetName val="表5-整盘成本预算汇总表"/>
      <sheetName val="表5-1整盘土地成本预算表"/>
      <sheetName val="表5-2整盘建筑成本预算表"/>
      <sheetName val="面积指标表"/>
      <sheetName val="表6-管理费用汇总表"/>
      <sheetName val="表6-1行政类费用预算表"/>
      <sheetName val="表6-2人工成本预算表"/>
      <sheetName val="珠海2015行政人事费用"/>
      <sheetName val="表6-3-组织架构与人员编制图"/>
      <sheetName val="表7-营销类费用预算表"/>
      <sheetName val="表7-1-营销费用分解表"/>
      <sheetName val="表8-财务费用预算表"/>
      <sheetName val="表9-营业税费预算表"/>
      <sheetName val="表10-固定资产购置预算表"/>
      <sheetName val="表11-现金流预算表"/>
      <sheetName val="指标 (2)"/>
      <sheetName val="敏感性"/>
      <sheetName val="投资测算总表"/>
      <sheetName val="地块季度销售分解"/>
      <sheetName val="简易现金流"/>
      <sheetName val="附表增值税测算"/>
      <sheetName val="成本中心数据"/>
      <sheetName val="成本"/>
      <sheetName val="2015.8.1-2015.10.31越时代渠道签约"/>
      <sheetName val="规划条件"/>
      <sheetName val="成本控制表"/>
      <sheetName val="合并前销售利润"/>
      <sheetName val="合并前交楼利润"/>
      <sheetName val="分摊vs真实"/>
      <sheetName val="表1-1销售利润预算表-压缩分摊版"/>
      <sheetName val="压缩真实版"/>
      <sheetName val="表1-2交楼利润预算表"/>
      <sheetName val="表1-3交楼利润预算表备案版"/>
      <sheetName val="表2-1国际城销售计划表"/>
      <sheetName val="表2-2会展销售计划表"/>
      <sheetName val="表3-1国际城交楼计划 "/>
      <sheetName val="表3-2会展交楼计划 "/>
      <sheetName val="表3-1-1国际城交楼计划（备案表口径）"/>
      <sheetName val="表3-2-2会展交楼计划（备案表口径）"/>
      <sheetName val="表4一级节点计划表"/>
      <sheetName val="商业公司开办费"/>
      <sheetName val="表6管理费用汇总表"/>
      <sheetName val="表6-1行政费用预算表"/>
      <sheetName val="表6-2人力费用预算表"/>
      <sheetName val="表6-3组织架构与人员编制图"/>
      <sheetName val="表7-1国际城营销费用分解表"/>
      <sheetName val="表7-2会展营销费用分解表"/>
      <sheetName val="表8财务费用预算表"/>
      <sheetName val="表9营业税费预算表"/>
      <sheetName val="表10固定资产购置预算表"/>
      <sheetName val="表11现金流预算表"/>
      <sheetName val="人力费用月度"/>
      <sheetName val="行政费用月度"/>
      <sheetName val="国际城月度销售计划"/>
      <sheetName val="会展月度销售计划"/>
      <sheetName val="工程月度"/>
      <sheetName val="融资计划"/>
      <sheetName val="营销计划汇总表"/>
      <sheetName val="销售排名"/>
      <sheetName val="佣金汇总"/>
      <sheetName val="销售佣金"/>
      <sheetName val="签约排行 "/>
      <sheetName val="私佣签约"/>
      <sheetName val="私佣往期签约本月备案"/>
      <sheetName val="私佣往期回全款60%"/>
      <sheetName val="私佣回全款30%"/>
      <sheetName val="私佣按揭回款30%"/>
      <sheetName val="私佣往期收楼 "/>
      <sheetName val="主管2014"/>
      <sheetName val="小组2014年公佣 "/>
      <sheetName val="主管2015 "/>
      <sheetName val="小组2015年公佣明细"/>
      <sheetName val="公佣签约 "/>
      <sheetName val="非销售签约明细"/>
      <sheetName val="公佣回款（60%）"/>
      <sheetName val="非销售回款60%明细"/>
      <sheetName val="公佣回款（30%） "/>
      <sheetName val="非销售回垫付30%明细 "/>
      <sheetName val="公佣按揭回款（30%）"/>
      <sheetName val="非销售回按揭30%明细 "/>
      <sheetName val="公佣收楼明细（5%） "/>
      <sheetName val="非销售收楼明细"/>
      <sheetName val="４月业绩"/>
      <sheetName val="４月排行私佣"/>
      <sheetName val="私佣往期回款"/>
      <sheetName val="私佣往期收楼"/>
      <sheetName val="销售主管公佣"/>
      <sheetName val="小组公佣明细"/>
      <sheetName val="公佣签约"/>
      <sheetName val="公佣回款"/>
      <sheetName val="非销售回款明细"/>
      <sheetName val="非销售按揭回款30%明细"/>
      <sheetName val="公佣收楼"/>
      <sheetName val="填写说明"/>
      <sheetName val="1.年度营销费用预算总数"/>
      <sheetName val="2.营销费用执行表"/>
      <sheetName val="营销预算表2015"/>
      <sheetName val="南沙代付工资"/>
      <sheetName val="汇总科目余额表"/>
      <sheetName val="会展科目余额表"/>
      <sheetName val="营销费明细"/>
      <sheetName val="4.借款、预付及固定资产"/>
      <sheetName val="5.当年应付未付预计"/>
      <sheetName val="6-1.上年国际城审定应付未付"/>
      <sheetName val="6-2.上年会展审定应付未付"/>
      <sheetName val="7.营销合同台帐"/>
      <sheetName val="科目编码过渡表（勿删）"/>
      <sheetName val="奥园集团有限公司工资表制作指引"/>
      <sheetName val="工资总表"/>
      <sheetName val="沈阳工资汇总表"/>
      <sheetName val="沈阳明细"/>
      <sheetName val="南站汇总表"/>
      <sheetName val="南站明细"/>
      <sheetName val="2月社保、公积金代扣表"/>
      <sheetName val="3月社保、公积金缴费明细表"/>
      <sheetName val="2月考勤月报表"/>
      <sheetName val="编外"/>
      <sheetName val="转入其他单位"/>
      <sheetName val="工资条母版（工资总表去掉小计、合计黏贴至此处）"/>
      <sheetName val="工资条"/>
      <sheetName val="主管2016 "/>
      <sheetName val="投入计算"/>
      <sheetName val="科目余额3"/>
      <sheetName val="明源导出销售回款表"/>
      <sheetName val="科目余额表2016.4"/>
      <sheetName val="科目余额表2016.6"/>
      <sheetName val="科目余额表2016.5"/>
      <sheetName val="其他特殊说明"/>
      <sheetName val="科目余额表2016.7"/>
      <sheetName val="科目余额表2016.8"/>
      <sheetName val="科目余额表2016.9"/>
      <sheetName val="科目余额表2016.10"/>
      <sheetName val="团购情况明细表2016.10"/>
      <sheetName val="Borrower Summary"/>
      <sheetName val="Earnings"/>
      <sheetName val="Forecast"/>
      <sheetName val="NPV Scenarios"/>
      <sheetName val="Balance Sheet"/>
      <sheetName val="Guarantors"/>
      <sheetName val="Timing"/>
      <sheetName val="A栋工程量计算书"/>
      <sheetName val="A栋数据汇总"/>
      <sheetName val="给排水清单"/>
      <sheetName val="给排水含量分析表"/>
      <sheetName val="强弱电含量分析表"/>
      <sheetName val="土地成本分摊（依据设计部提供的项目基础数据）"/>
      <sheetName val="跨期分摊成本 "/>
      <sheetName val="项目基础数据指标表"/>
      <sheetName val="营销费用明细"/>
      <sheetName val="销售计划"/>
      <sheetName val="云浮项目基础数据指标表(设计中心提供)"/>
      <sheetName val="云浮项目基础数据指标表(一期) "/>
      <sheetName val="工程量计算表"/>
      <sheetName val="填表指南"/>
      <sheetName val="1.汇总"/>
      <sheetName val="2.销售收入及销项"/>
      <sheetName val="3.项目投资及进项"/>
      <sheetName val="4.增值税进项税额"/>
      <sheetName val="5.土地增值税测算"/>
      <sheetName val="6.流转税测算"/>
      <sheetName val="7.利润比较"/>
      <sheetName val="全成本分析表（新）"/>
      <sheetName val="付款计划"/>
      <sheetName val="汉溪代莲花山付工程款"/>
      <sheetName val="汉溪代莲花山付蕉岭工程款"/>
      <sheetName val="明源导出销售回款表 "/>
      <sheetName val="附表4-1销售合约利润预算表（全盘)"/>
      <sheetName val="附表4-1销售合约利润预算表（我方）"/>
      <sheetName val="土地成本"/>
      <sheetName val="项目公司整盘成本预算汇总表（整盘）"/>
      <sheetName val="成本汇总表(全盘）"/>
      <sheetName val="项目公司整盘成本预算汇总表（我方)"/>
      <sheetName val="成本汇总表(我方）"/>
      <sheetName val="附表3现金流预算表"/>
      <sheetName val="二期规划指标"/>
      <sheetName val="二期规划指标（持有）"/>
      <sheetName val="成本汇总（二期）"/>
      <sheetName val="公摊费用及期间费（二期）"/>
      <sheetName val="高层住宅"/>
      <sheetName val="地下车库"/>
      <sheetName val="可售底层商业"/>
      <sheetName val="土地增值税汇算清缴"/>
      <sheetName val="财务部分"/>
      <sheetName val="跨期成本分摊明细表"/>
      <sheetName val="商业地下"/>
      <sheetName val="b2"/>
      <sheetName val="试算平衡表"/>
      <sheetName val="2015.8.1-2015.10.31盘龙壹号渠道签约"/>
      <sheetName val="2010年之前"/>
      <sheetName val="2013年之前"/>
      <sheetName val="2014年"/>
      <sheetName val="2015年1"/>
      <sheetName val="2015年2"/>
      <sheetName val="2015年3"/>
      <sheetName val="2015年4"/>
      <sheetName val="2016年"/>
      <sheetName val="奥园国际城营销佣金汇总表（2014年09月) (2)"/>
      <sheetName val="奥园国际城销售人员佣金总表（2014年08月佣金）"/>
      <sheetName val="奥园国际城非销售人员佣金总表（2014年08月）"/>
      <sheetName val="奥园国际城2014年08月非销售人员佣金汇总表"/>
      <sheetName val="最早开单及周冠军透视"/>
      <sheetName val="最早开单奖及周冠军（未发）"/>
      <sheetName val="8.16-8.21透视表"/>
      <sheetName val="8.16-8.21销售人员预提表"/>
      <sheetName val="8.21-8.26透视表"/>
      <sheetName val="8.21-8.26销售人员预提表"/>
      <sheetName val="8.27-8.31透视表"/>
      <sheetName val="8.27-8.31销售人员预提表"/>
      <sheetName val="8月认购业绩冠亚季军奖励（含升级）"/>
      <sheetName val="8月销售经理及文员奖励"/>
      <sheetName val="奖励汇总明细表"/>
      <sheetName val="奥园国际城营销佣金汇总表（2014年08月)"/>
      <sheetName val="最早开单及周冠军透视 (2)"/>
      <sheetName val="奥园国际城销售人员佣金总表（2014年09月佣金）"/>
      <sheetName val="奥园国际城非销售人员佣金总表（2014年09月）"/>
      <sheetName val="奥园国际城2014年09月非销售人员佣金汇总表"/>
      <sheetName val="2014年1-9月重庆项目销售签约完成率"/>
      <sheetName val="奥园国际城2014年09月退房明细表"/>
      <sheetName val="2014年9.1-9.5销售人员佣金及奖励预提表（已发）"/>
      <sheetName val="2014年9.8-9.16销售人员佣金预提及奖金表（已发）"/>
      <sheetName val="2014.9.17-9.30销售人员佣金及奖励预提表（已发）"/>
      <sheetName val="9月销售人员额外奖励表（已发）"/>
      <sheetName val="9月销售经理及文员奖励（已发） "/>
      <sheetName val="奥园国际城营销佣金汇总表（2014年09月)"/>
      <sheetName val="奥园国际城销售人员佣金总表（2014年10月佣金）"/>
      <sheetName val="2014年10月退房退佣金明细表"/>
      <sheetName val="徐总2014年2-10月佣金发明细表"/>
      <sheetName val="奥园国际城非销售人员佣金总表（2014年10月）"/>
      <sheetName val="奥园国际城2014年10月非销售人员佣金汇总表"/>
      <sheetName val="2014年10月销售经理国庆节房交会奖励表已发"/>
      <sheetName val="2014年10月销售人员额外奖励确认表已发"/>
      <sheetName val="2014年10.19-10.31销售人员额外奖励明细表（预已）"/>
      <sheetName val="2014年10.9-10.18销售人员额外奖励明细表（预提）已"/>
      <sheetName val="2014年10.1-10.8销售人员额外奖励表（预提）已发"/>
      <sheetName val="2014年10月销售冠亚季军奖励表（已发）"/>
      <sheetName val="奥园国际城营销佣金汇总表（2014年10月)"/>
      <sheetName val="奥园国际城销售人员佣金总表（2014年11月佣金）"/>
      <sheetName val="国际城2014年11月退房明细表"/>
      <sheetName val="国际城2014年11月奖励预提表"/>
      <sheetName val="国际城2014年升级11月转签约奖励预提表"/>
      <sheetName val="国际城2014年11月认购冠亚季军奖励"/>
      <sheetName val="补发国际城2014年3季度认购冠亚季军奖励"/>
      <sheetName val="补发2014年9月销售冠亚季军奖励明细"/>
      <sheetName val="国际城2014年11月销售额外奖励确认表"/>
      <sheetName val="奥园国际城非销售人员佣金总表（2014年11月）"/>
      <sheetName val="奥园国际城2014年11月非销售人员佣金汇总表"/>
      <sheetName val="奥园国际城营销佣金汇总表（2014年11月) "/>
      <sheetName val="奥园国际城销售人员佣金总表（2014年12月佣金）"/>
      <sheetName val="12月退房明细表"/>
      <sheetName val="奥园国际城非销售人员佣金总表（2014年12月）"/>
      <sheetName val="奥园国际城2014年12月非销售人员佣金汇总表"/>
      <sheetName val="12月补发-奥园国际城2014年09月非销售人员佣金汇总表"/>
      <sheetName val="12月补发-奥园国际城2014年06月非销售人员佣金汇总表"/>
      <sheetName val="12月补发-奥园国际城2014年3月非销售人员佣金汇总表"/>
      <sheetName val="12月补发-2014年5月奥园国际城非销售人员佣金汇总表"/>
      <sheetName val="12月补发-2014年4月奥园国际城非销售人员佣金汇总表"/>
      <sheetName val="12月补发-奥园国际城2014年07月非销售人员佣金汇总表"/>
      <sheetName val="12月补发-奥园国际城2014年08月非销售人员佣金汇总表"/>
      <sheetName val="12月补发-奥园国际城2014年10月非销售人员佣金汇总表"/>
      <sheetName val="12月补发-奥园国际城2014年11月非销售人员佣金汇总表"/>
      <sheetName val="12月补发-徐总2014年2-10月佣金发明细表"/>
      <sheetName val="销售人员12月奖励表（认购预提）表1"/>
      <sheetName val="销售人员12月奖励表（升级转签约）表2"/>
      <sheetName val="销售12月奖励表（周冠军等）表3"/>
      <sheetName val="销售人员12月奖励表（3）-月冠亚季军表4"/>
      <sheetName val="奥园国际城营销佣金汇总表（2014年12月)"/>
      <sheetName val="奥园国际城销售人员佣金总表（2015年01月）"/>
      <sheetName val="2015年01月退房明细表"/>
      <sheetName val="奥园国际城非销售人员佣金总表（2015年01月）"/>
      <sheetName val="奥园国际城营销佣金汇总表（2015年01月)"/>
      <sheetName val="奥园国际城销售人员佣金总表（2015年02月）"/>
      <sheetName val="2015年02月退房退佣明细表"/>
      <sheetName val="奥园国际城非销售人员佣金总表（2015年02月）"/>
      <sheetName val="奥园国际城营销佣金汇总表（2015年02月)"/>
      <sheetName val="2015.8.1-2015.10.31城市天地渠道认购"/>
      <sheetName val="2015.8.1-2015.10.31城市天地渠道签约"/>
      <sheetName val="佣金事宜"/>
      <sheetName val="奥园水云间销售人员佣金表（2015年02月）"/>
      <sheetName val="成品(copy)"/>
      <sheetName val="KC893"/>
      <sheetName val="邦機材料"/>
      <sheetName val="Category"/>
      <sheetName val="Sales for 2001"/>
      <sheetName val="¦¨«~(copy)"/>
      <sheetName val="¨¹¾÷§÷®Æ"/>
      <sheetName val="Salesfor2001"/>
      <sheetName val="Admin"/>
      <sheetName val="C.现金"/>
      <sheetName val="C.抵押存款"/>
      <sheetName val="D.可供出售投资-流动"/>
      <sheetName val="D.衍生金融资产"/>
      <sheetName val="D.持有至到期投资-流动"/>
      <sheetName val="D.交易性金融资产"/>
      <sheetName val="D.单列金融资产"/>
      <sheetName val="E.应收账款"/>
      <sheetName val="E.应收贸易款及票据"/>
      <sheetName val="E.应收票据"/>
      <sheetName val="F.存货"/>
      <sheetName val="F.房地产"/>
      <sheetName val="G.预付"/>
      <sheetName val="G.应收股利"/>
      <sheetName val="G.待售资产"/>
      <sheetName val="G.HK其他应收"/>
      <sheetName val="G.应收利息"/>
      <sheetName val="G.其他应收款"/>
      <sheetName val="G.其他流动资产"/>
      <sheetName val="H.可供出售投资-非流动"/>
      <sheetName val="H.HK长投"/>
      <sheetName val="H.商誉"/>
      <sheetName val="H.持有至到期投资-非流动"/>
      <sheetName val="H.投资性房地产"/>
      <sheetName val="H.PRC长投"/>
      <sheetName val="I.应收关联方"/>
      <sheetName val="I.应付关联方"/>
      <sheetName val="J.在建工程"/>
      <sheetName val="J.工程物资"/>
      <sheetName val="K.生物资产"/>
      <sheetName val="K.固定资产"/>
      <sheetName val="K.固定资产清理"/>
      <sheetName val="L.开发支出"/>
      <sheetName val="L.一年内到期长期资产"/>
      <sheetName val="L.无形"/>
      <sheetName val="L.长期待摊"/>
      <sheetName val="L.长期应收"/>
      <sheetName val="L.HK单列无形"/>
      <sheetName val="L.其他长期资产"/>
      <sheetName val="M.衍生金融负债"/>
      <sheetName val="M.交易性金融负债"/>
      <sheetName val="M.带息借款-流动"/>
      <sheetName val="M.无息借款-流动"/>
      <sheetName val="M.其他金融负债"/>
      <sheetName val="M.短借"/>
      <sheetName val="N.应付账款"/>
      <sheetName val="N.应付贸易款及票据"/>
      <sheetName val="N.应付票据"/>
      <sheetName val="U.所得税"/>
      <sheetName val="O.递延税资产"/>
      <sheetName val="O.递延税负债"/>
      <sheetName val="O.应交所得税"/>
      <sheetName val="O.应交税费"/>
      <sheetName val="U.税金及附加"/>
      <sheetName val="P.预收"/>
      <sheetName val="P.应付股利"/>
      <sheetName val="P.HK其他应付"/>
      <sheetName val="P.应付利息"/>
      <sheetName val="P.其他应付款"/>
      <sheetName val="P.其他流动负债"/>
      <sheetName val="P.应付职工薪酬"/>
      <sheetName val="P.预计负债"/>
      <sheetName val="Q.应付债券"/>
      <sheetName val="Q.可转债"/>
      <sheetName val="Q.递延收益"/>
      <sheetName val="Q.一年内到期负债"/>
      <sheetName val="Q.应付融资租赁款"/>
      <sheetName val="Q.带息借款-非流动"/>
      <sheetName val="Q.无息借款-非流动"/>
      <sheetName val="Q.长借"/>
      <sheetName val="Q.长期应付"/>
      <sheetName val="Q.其他长期负债"/>
      <sheetName val="Q.专项应付"/>
      <sheetName val="T.股本"/>
      <sheetName val="T.资本公积"/>
      <sheetName val="T.少数股东"/>
      <sheetName val="T.未分配利润"/>
      <sheetName val="T.盈余公积"/>
      <sheetName val="U.主营业务"/>
      <sheetName val="U.财务成本"/>
      <sheetName val="U.财务费用"/>
      <sheetName val="U.财务收入"/>
      <sheetName val="U.公允价值变动收益"/>
      <sheetName val="U.管理费用"/>
      <sheetName val="U.资产减值损失"/>
      <sheetName val="U.投资收益"/>
      <sheetName val="U.营业外"/>
      <sheetName val="U.成本倒轧表&amp;制造费用"/>
      <sheetName val="U.其他费用"/>
      <sheetName val="U.其他收入"/>
      <sheetName val="U.其他业务"/>
      <sheetName val="U.销售费用"/>
      <sheetName val="U.分占下属损益"/>
      <sheetName val="Accrual"/>
      <sheetName val="benefits"/>
      <sheetName val="K204"/>
      <sheetName val="机器设备"/>
      <sheetName val="A.R 01"/>
      <sheetName val="1 Eckdaten in LW"/>
      <sheetName val="上报资产负债表"/>
      <sheetName val="上报损益表"/>
      <sheetName val="现金流量表（月报）"/>
      <sheetName val="补充表"/>
      <sheetName val="A1000"/>
      <sheetName val="ASS"/>
      <sheetName val="Cust"/>
      <sheetName val="14 DCF-Acu"/>
      <sheetName val="Info. Request"/>
      <sheetName val="C - Cash and Bank"/>
      <sheetName val="A800"/>
      <sheetName val="C101"/>
      <sheetName val="G301(01)"/>
      <sheetName val="Salinfo"/>
      <sheetName val="??????¡¤???¡À¨ª"/>
      <sheetName val="______¡¤___¡À¨ª"/>
      <sheetName val="BS"/>
      <sheetName val="P&amp;L"/>
      <sheetName val="PL 註"/>
      <sheetName val="BS 註"/>
      <sheetName val="Staff cost"/>
      <sheetName val="附表28"/>
      <sheetName val="附表5-1"/>
      <sheetName val="附表8-1"/>
      <sheetName val="附表27"/>
      <sheetName val="附表17"/>
      <sheetName val="附表16"/>
      <sheetName val="附表4"/>
      <sheetName val="附表21"/>
      <sheetName val="附表24"/>
      <sheetName val="附表13"/>
      <sheetName val="附表15-1"/>
      <sheetName val="附表2"/>
      <sheetName val="附表32"/>
      <sheetName val="附表33"/>
      <sheetName val="附表3"/>
      <sheetName val="c7tb"/>
      <sheetName val="cycztb"/>
      <sheetName val="C6TB"/>
      <sheetName val="C8TB"/>
      <sheetName val="153541"/>
      <sheetName val="CY sales report"/>
      <sheetName val="资产负债表"/>
      <sheetName val="G130"/>
      <sheetName val="AGENT"/>
      <sheetName val="01ADDL.F.A."/>
      <sheetName val="master"/>
      <sheetName val="G201os"/>
      <sheetName val="F.A. movement OCT"/>
      <sheetName val="FA movement DEC&lt;K4&gt;"/>
      <sheetName val="Phase2 f.a.OCT"/>
      <sheetName val="Phase2 f.a.DEC (2)"/>
      <sheetName val="Phase1 movementOCT"/>
      <sheetName val="Phase2 movementOCT"/>
      <sheetName val="Phase1f.a.OCT"/>
      <sheetName val="Phase1f.a.DEC"/>
      <sheetName val="Retire (by asset class) Oct00"/>
      <sheetName val="Retire (by asset class) Dec 200"/>
      <sheetName val="MOVEMENT Dec 2000"/>
      <sheetName val="Phase2 f.a.DEC"/>
      <sheetName val="Phase2 movementDEC"/>
      <sheetName val="Phase2 f_a_DEC _2_"/>
      <sheetName val="Phase1f_a_DEC"/>
      <sheetName val="Phase2f_a_DEC_2_"/>
      <sheetName val="Phase2movementDEC"/>
      <sheetName val="COA"/>
      <sheetName val="CA_new"/>
      <sheetName val="c_data"/>
      <sheetName val="DR Cash Balance"/>
      <sheetName val="CR Cash Balance"/>
      <sheetName val="Finsum-NAS"/>
      <sheetName val="NAS-BS"/>
      <sheetName val="A3 &amp; U 09-01"/>
      <sheetName val="実績SK"/>
      <sheetName val="AirConditional"/>
      <sheetName val="MotorVehicle"/>
      <sheetName val="C _ Cash and Bank"/>
      <sheetName val="n7-e"/>
      <sheetName val="Details"/>
      <sheetName val="摊销表"/>
      <sheetName val="U510"/>
      <sheetName val="徐"/>
      <sheetName val="管理文件清单"/>
      <sheetName val="analyse"/>
      <sheetName val="应收票据"/>
      <sheetName val="应收账款"/>
      <sheetName val="预收账款"/>
      <sheetName val="应交税金"/>
      <sheetName val="其他应交款"/>
      <sheetName val="主营业务收入"/>
      <sheetName val="主营业务税金及附加"/>
      <sheetName val="其他业务利润"/>
      <sheetName val="预付账款"/>
      <sheetName val="固及累"/>
      <sheetName val="固减值"/>
      <sheetName val="工程物资"/>
      <sheetName val="在建工程"/>
      <sheetName val="在建减值"/>
      <sheetName val="固定清理"/>
      <sheetName val="应付票据"/>
      <sheetName val="应付账款"/>
      <sheetName val="存货"/>
      <sheetName val="生产成本"/>
      <sheetName val="制造费用"/>
      <sheetName val="劳务成本"/>
      <sheetName val="存货跌价准备"/>
      <sheetName val="代销商品款"/>
      <sheetName val="待摊费用"/>
      <sheetName val="预提费用"/>
      <sheetName val="主营业务成本"/>
      <sheetName val="短期投资"/>
      <sheetName val="短期投资-委托贷款"/>
      <sheetName val="应收股利"/>
      <sheetName val="应收利息"/>
      <sheetName val="应收补贴款"/>
      <sheetName val="其他应收款"/>
      <sheetName val="长期股权投资明细表"/>
      <sheetName val="长期股权投资-减值准备"/>
      <sheetName val="长期债权投资"/>
      <sheetName val="长期债权投资减值准备"/>
      <sheetName val="无形资产"/>
      <sheetName val="长期待摊费用"/>
      <sheetName val="应付股利"/>
      <sheetName val="其他应付款"/>
      <sheetName val="内部往来"/>
      <sheetName val="预计负债"/>
      <sheetName val="长期借款"/>
      <sheetName val="应付债券"/>
      <sheetName val="专项应付款"/>
      <sheetName val="其他长期负债"/>
      <sheetName val="递延税款"/>
      <sheetName val="一年内到期"/>
      <sheetName val="资本公积"/>
      <sheetName val="未分配利润"/>
      <sheetName val="投资收益"/>
      <sheetName val="补贴收入"/>
      <sheetName val="营业外收入"/>
      <sheetName val="营业外支出"/>
      <sheetName val="所得税"/>
      <sheetName val="以前年度损益"/>
      <sheetName val="减值准备"/>
      <sheetName val="股东权益增减变动表"/>
      <sheetName val="预算科目"/>
      <sheetName val="制费-分月"/>
      <sheetName val="成都费用（未分部门）"/>
      <sheetName val="利息7月-8月"/>
      <sheetName val="A1-A3"/>
      <sheetName val="A1_人员计划2009"/>
      <sheetName val="应收票据(关联方)"/>
      <sheetName val="for disclosure"/>
      <sheetName val="审核2"/>
      <sheetName val="所得税凭证抽查"/>
      <sheetName val="Memo"/>
      <sheetName val="A310"/>
      <sheetName val="A610"/>
      <sheetName val="E100"/>
      <sheetName val="E200"/>
      <sheetName val="F10 Workdone"/>
      <sheetName val="F100"/>
      <sheetName val="F100(new)"/>
      <sheetName val="ZS Stock prov"/>
      <sheetName val="I10"/>
      <sheetName val="Max OS"/>
      <sheetName val="K100 Depr Rtest"/>
      <sheetName val="N100"/>
      <sheetName val="S100"/>
      <sheetName val="FA Addition"/>
      <sheetName val="KA"/>
      <sheetName val="KA1-1"/>
      <sheetName val="KA1-2"/>
      <sheetName val="KA1-3"/>
      <sheetName val="KA1-4"/>
      <sheetName val="KA1-5"/>
      <sheetName val="KA1-6"/>
      <sheetName val="KA1-7"/>
      <sheetName val="KA1-8"/>
      <sheetName val="关联交易-存款"/>
      <sheetName val="CYBS"/>
      <sheetName val="六纺"/>
      <sheetName val="本部-K"/>
      <sheetName val="Raw materials"/>
      <sheetName val="original"/>
      <sheetName val="Pls do not delete"/>
      <sheetName val="F_B"/>
      <sheetName val="以前年度损益调整"/>
      <sheetName val="11-1"/>
      <sheetName val="ARP-U201"/>
      <sheetName val="g101"/>
      <sheetName val="E101"/>
      <sheetName val="PRC-TV (0)"/>
      <sheetName val="加压泵房"/>
      <sheetName val="余额表"/>
      <sheetName val="无合同付款"/>
      <sheetName val="南海合同台账"/>
      <sheetName val="营销合同2011.12"/>
      <sheetName val="预付账款11.28"/>
      <sheetName val="营销合同清单11.28"/>
      <sheetName val="中山奥园营销2011.09"/>
      <sheetName val="2011.8付款"/>
      <sheetName val="预付"/>
      <sheetName val="南海营销合同"/>
      <sheetName val="行政合同"/>
      <sheetName val="爱琴湾销售清单"/>
      <sheetName val="中山爱琴湾销售统计"/>
      <sheetName val="金域销售清单"/>
      <sheetName val="奥园金域销售统计"/>
      <sheetName val="1号地销售清单"/>
      <sheetName val="2号地销售清单"/>
      <sheetName val="2号地销售统计"/>
      <sheetName val="奥冠销售情况"/>
      <sheetName val="1号地销售统计"/>
      <sheetName val="事业发展"/>
      <sheetName val="农业用地"/>
      <sheetName val="项目投资及进项"/>
      <sheetName val="利润比较"/>
      <sheetName val="销售收入及销项"/>
      <sheetName val="增值税进项税额"/>
      <sheetName val="流转税测算"/>
      <sheetName val="南海动态回顾"/>
      <sheetName val="应付款项"/>
      <sheetName val="契税"/>
      <sheetName val="G402."/>
      <sheetName val="利润"/>
      <sheetName val="现金"/>
      <sheetName val="资产"/>
      <sheetName val=" 墙(调整)"/>
      <sheetName val="墙19"/>
      <sheetName val="(墙)模超高"/>
      <sheetName val="梁 明细 "/>
      <sheetName val=" 现浇板"/>
      <sheetName val=" 现浇板明细"/>
      <sheetName val="直形梯段(1)"/>
      <sheetName val=" 楼梯(2)"/>
      <sheetName val="楼梯（3）表格输入"/>
      <sheetName val=" 基础梁"/>
      <sheetName val="筏板基础"/>
      <sheetName val=" 条形基础"/>
      <sheetName val=" 独立基础"/>
      <sheetName val=" 垫层"/>
      <sheetName val="集水坑"/>
      <sheetName val=" 后浇带"/>
      <sheetName val="平整场地"/>
      <sheetName val="零星构件砼工程"/>
      <sheetName val="措施明细"/>
      <sheetName val="B3-土建工程"/>
      <sheetName val="B5人防工程 "/>
      <sheetName val="GS-综合总计 "/>
      <sheetName val="机电部分工程量清单"/>
      <sheetName val="土建部分工程量清单"/>
      <sheetName val="清单架构"/>
      <sheetName val="修改意见"/>
      <sheetName val="B1-措施项目费"/>
      <sheetName val="B2-室外工程"/>
      <sheetName val="B4-机电工程"/>
      <sheetName val="B6-选择性项目"/>
      <sheetName val="建筑装饰综合单价分析表"/>
      <sheetName val="机电综合单价分析表"/>
      <sheetName val="BQ2-住宅部分"/>
      <sheetName val="BQ2-商业街部分"/>
      <sheetName val="Wl. Fin."/>
      <sheetName val="型材表"/>
      <sheetName val="材料单价表"/>
      <sheetName val="配置表"/>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BQ2.10"/>
      <sheetName val="中海城三期（01A及01E小学）"/>
      <sheetName val="中海城四期（02C）"/>
      <sheetName val="主要项目单价分析表 "/>
      <sheetName val="电线"/>
      <sheetName val="电缆"/>
      <sheetName val="GS"/>
      <sheetName val="磨具余料庫"/>
      <sheetName val="Open"/>
      <sheetName val="内装"/>
      <sheetName val="外墙"/>
      <sheetName val="零星"/>
      <sheetName val="商业内装"/>
      <sheetName val="商业外墙"/>
      <sheetName val="商业建筑面积"/>
      <sheetName val="商业屋面"/>
      <sheetName val="南北立面"/>
      <sheetName val="东西立面"/>
      <sheetName val="20080125招标图纸工程量(南北)"/>
      <sheetName val="20080125(东西)"/>
      <sheetName val="20080125会议中心"/>
      <sheetName val="铝材含量(迈进图纸提供)"/>
      <sheetName val="20080409南北面"/>
      <sheetName val="20080409东西 "/>
      <sheetName val="20080409东西  (有电动遮阳百叶)"/>
      <sheetName val="20080409会议中心 "/>
      <sheetName val="20080409其他"/>
      <sheetName val="20080409汇总"/>
      <sheetName val="1.招标月报"/>
      <sheetName val="2.采购招标计划与执行情况（韶关项目）"/>
      <sheetName val="南海1号地二期动态回顾（16年6月）"/>
      <sheetName val="南海1号地二期动态回顾（16年7月）"/>
      <sheetName val="南海1号地二期动态回顾（16年8月）"/>
      <sheetName val="南海君湖二期总平面图"/>
      <sheetName val="全成本分类NEW"/>
      <sheetName val="二期二三五区全成本分类8月"/>
      <sheetName val="萝岗春晓"/>
      <sheetName val="各类产品建造标准 (2)"/>
      <sheetName val="支付计划2-4期"/>
      <sheetName val="南沙规划证明细"/>
      <sheetName val="预售证核对"/>
      <sheetName val="重庆新项目"/>
      <sheetName val="重庆"/>
      <sheetName val="南沙"/>
      <sheetName val="沈阳（整理）"/>
      <sheetName val="附表2沈阳竣工验收报告清单"/>
      <sheetName val="沈阳"/>
      <sheetName val="康城"/>
      <sheetName val="海景城"/>
      <sheetName val="江西14.5"/>
      <sheetName val="玉林14.4"/>
      <sheetName val="养生广场"/>
      <sheetName val="南奥 (整理)"/>
      <sheetName val="番奥"/>
      <sheetName val="广奥"/>
      <sheetName val="佛冈"/>
      <sheetName val="奥誉"/>
      <sheetName val="江奥"/>
      <sheetName val="清远"/>
      <sheetName val="江门 (滨江项目)"/>
      <sheetName val="江门（白石永颢)"/>
      <sheetName val="北京"/>
      <sheetName val="中山"/>
      <sheetName val="中山金域"/>
      <sheetName val="南海罗村14.3"/>
      <sheetName val="附表1中山竣工明细"/>
      <sheetName val="南站"/>
      <sheetName val="昆山佑林14.1"/>
      <sheetName val="昆山佑林泛太14.5"/>
      <sheetName val="万博"/>
      <sheetName val="萝岗奥园广场"/>
      <sheetName val="汉溪"/>
      <sheetName val="株洲"/>
      <sheetName val="阳江"/>
      <sheetName val="新塘"/>
      <sheetName val="梅州14.4"/>
      <sheetName val="南海狮山"/>
      <sheetName val="表一会展二期面积指标"/>
      <sheetName val="表二 项目基础资料(设计填写）"/>
      <sheetName val="A区面积（设计填写"/>
      <sheetName val="B区面积（设计填写）"/>
      <sheetName val="C、D区面积（设计填写）"/>
      <sheetName val="E区面积（设计填写）"/>
      <sheetName val="F区面积(设计填写）"/>
      <sheetName val="G区面积（设计填写）"/>
      <sheetName val="12月科目余额表"/>
      <sheetName val="基础数据"/>
      <sheetName val="P &amp; L"/>
      <sheetName val="Note"/>
      <sheetName val="Assets"/>
      <sheetName val="Hire Purchases"/>
      <sheetName val="Utility Deposit"/>
      <sheetName val="Prepayment"/>
      <sheetName val="Other AR"/>
      <sheetName val="Bank"/>
      <sheetName val="Bs Payable"/>
      <sheetName val="Other AP"/>
      <sheetName val="CA LKH"/>
      <sheetName val="Heng Yui"/>
      <sheetName val="Heng Tai"/>
      <sheetName val="Kelso Lake"/>
      <sheetName val="Yi Hin"/>
      <sheetName val="Davidson"/>
      <sheetName val="Step First"/>
      <sheetName val="Fiorfie"/>
      <sheetName val="Hurdle"/>
      <sheetName val="Jigsaw"/>
      <sheetName val="Golden Sector"/>
      <sheetName val="下拉菜单"/>
      <sheetName val="Parameters"/>
      <sheetName val="Note 1 - Recon Profit"/>
      <sheetName val="Cash Flow Statement"/>
      <sheetName val="基础资料（B）"/>
      <sheetName val="单方成本测算(帐面)"/>
      <sheetName val="成本结转表(IFRS)"/>
      <sheetName val="组团面积"/>
      <sheetName val="套数"/>
      <sheetName val="总指标"/>
      <sheetName val="2004年"/>
      <sheetName val="2006年"/>
      <sheetName val="2005年"/>
      <sheetName val="资本化利息分配表"/>
      <sheetName val="Aging Datasheet"/>
      <sheetName val="CFS"/>
      <sheetName val="敏感参数"/>
      <sheetName val="成本汇总 "/>
      <sheetName val="车库"/>
      <sheetName val="江宁新指标"/>
      <sheetName val="叠拼"/>
      <sheetName val="复式"/>
      <sheetName val="平层"/>
      <sheetName val="独立商业"/>
      <sheetName val="地下超市"/>
      <sheetName val="Mp-team 1"/>
      <sheetName val="土地款支出"/>
      <sheetName val="规划指标表"/>
      <sheetName val="B3板"/>
      <sheetName val="B4板"/>
      <sheetName val="B4零星"/>
      <sheetName val="预算制作"/>
      <sheetName val="项目分类"/>
      <sheetName val="地面工程"/>
      <sheetName val="顶面工程"/>
      <sheetName val="门窗工程"/>
      <sheetName val="水电工程"/>
      <sheetName val="拆除工程"/>
      <sheetName val="制作项目"/>
      <sheetName val="购买主材"/>
      <sheetName val="标准表格"/>
      <sheetName val="编辑说明"/>
      <sheetName val="金域蓝湾南区园林工程(水电)"/>
      <sheetName val="给排水数据汇总"/>
      <sheetName val="电气工程量计算书"/>
      <sheetName val="电气数据汇总"/>
      <sheetName val="细部结构"/>
      <sheetName val="条型基础"/>
      <sheetName val="平楼板表(进度)"/>
      <sheetName val="钢筋"/>
      <sheetName val="甲供料表"/>
      <sheetName val="承台(木模)"/>
      <sheetName val="计算试"/>
      <sheetName val="建筑做法"/>
      <sheetName val="土建图纸疑问"/>
      <sheetName val="水电图纸疑问"/>
      <sheetName val="物业共用部位接管验收标准29120620修改版"/>
      <sheetName val="土建含量表"/>
      <sheetName val="7.3期土建清单【地下室】"/>
      <sheetName val="7.3期水电清单【地下室】"/>
      <sheetName val="B43~B46#土建清单【塔楼】"/>
      <sheetName val="B43~B46#水电清单【塔楼】"/>
      <sheetName val="措施项目清单"/>
      <sheetName val="土建甲供材统计表"/>
      <sheetName val="水电甲供应材统计表"/>
      <sheetName val="甲限价材"/>
      <sheetName val="主要人工、材料、机械单价表"/>
      <sheetName val="零星项目综合单价表"/>
      <sheetName val="Define"/>
      <sheetName val="编制总说明"/>
      <sheetName val="工程量清单报价表"/>
      <sheetName val="MQ1"/>
      <sheetName val="MQ2"/>
      <sheetName val="MQ3"/>
      <sheetName val="MQ4"/>
      <sheetName val="MQ5"/>
      <sheetName val="MQ6"/>
      <sheetName val="MQ7"/>
      <sheetName val="MQ8"/>
      <sheetName val="MQ9"/>
      <sheetName val="MQ10"/>
      <sheetName val="MQ11"/>
      <sheetName val="MQ12"/>
      <sheetName val="MQ13"/>
      <sheetName val="MQ14"/>
      <sheetName val="MQ15"/>
      <sheetName val="MQ16"/>
      <sheetName val="MQ17"/>
      <sheetName val="MQ18"/>
      <sheetName val="玻璃顶蓬A"/>
      <sheetName val="玻璃顶蓬B"/>
      <sheetName val="玻璃顶蓬C"/>
      <sheetName val="玻璃顶蓬D"/>
      <sheetName val="MQ1不锈钢雨篷"/>
      <sheetName val="MQ2不锈钢雨篷"/>
      <sheetName val="MQ3不锈钢雨篷"/>
      <sheetName val="MQ4不锈钢雨篷"/>
      <sheetName val="MQ5-7不锈钢雨篷"/>
      <sheetName val="MQ8不锈钢雨篷"/>
      <sheetName val="MQ9不锈钢雨篷"/>
      <sheetName val="MQ10不锈钢雨篷"/>
      <sheetName val="LBC1"/>
      <sheetName val="LBC2"/>
      <sheetName val="LBC3"/>
      <sheetName val="材料清单"/>
      <sheetName val="砌体改造计算书 (2)"/>
      <sheetName val="砌体改造计算书"/>
      <sheetName val="假凸窗"/>
      <sheetName val="地面过水泥砂"/>
      <sheetName val="楼板镂空及加楼板（部分项目有争议）"/>
      <sheetName val="规划后阳台改房间"/>
      <sheetName val="阳台安装栏杆（待工程师出方案）"/>
      <sheetName val="卫生间、厨房水管井尺寸统一"/>
      <sheetName val="建筑汇总表 "/>
      <sheetName val="文化石通花隔栅"/>
      <sheetName val="抛光砖窗台板"/>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1#2#楼梯"/>
      <sheetName val="3#楼梯 "/>
      <sheetName val="4#5#楼梯"/>
      <sheetName val="6#楼梯"/>
      <sheetName val="7#楼梯 "/>
      <sheetName val="8#楼梯"/>
      <sheetName val="楼梯二次装修合计"/>
      <sheetName val="卫生间墙面及地面防水相关工程量计算表"/>
      <sheetName val="防水"/>
      <sheetName val="中庭栏杆"/>
      <sheetName val="TC356天窗工程量 "/>
      <sheetName val="点支式采光顶棚工程量计算"/>
      <sheetName val="拉杆式采光棚"/>
      <sheetName val="幕墙门套及幕墙底部收口"/>
      <sheetName val="窗帘盒"/>
      <sheetName val="管桩"/>
      <sheetName val="管桩 (结算)"/>
      <sheetName val="承台"/>
      <sheetName val="底板"/>
      <sheetName val="陶粒砼"/>
      <sheetName val="外墙面"/>
      <sheetName val="地面、天花、内墙柱面、踢脚线"/>
      <sheetName val="门窗表(A、B）"/>
      <sheetName val="玻璃幕墙"/>
      <sheetName val="砖墙、门窗、圈梁"/>
      <sheetName val="其他 (2)"/>
      <sheetName val="基本资料"/>
      <sheetName val="给排水管道"/>
      <sheetName val="给排水管道汇总"/>
      <sheetName val="给排水附件"/>
      <sheetName val="给排水设备"/>
      <sheetName val="电气（高压）"/>
      <sheetName val="高压设备"/>
      <sheetName val="高压附件"/>
      <sheetName val="争议"/>
      <sheetName val="二期-通风"/>
      <sheetName val="三期-通风"/>
      <sheetName val="三期-给排水"/>
      <sheetName val="给外排水"/>
      <sheetName val="存货明细表"/>
      <sheetName val="原材料明细表"/>
      <sheetName val="产成品明细表"/>
      <sheetName val="32.5R水泥"/>
      <sheetName val="42.5R水泥"/>
      <sheetName val="复合PC32.5R"/>
      <sheetName val="外购熟料"/>
      <sheetName val="低碱PO42.5水泥"/>
      <sheetName val="石灰石"/>
      <sheetName val="主营业务成本明细表"/>
      <sheetName val="实体项目清单(5＃住宅楼) (2)"/>
      <sheetName val="Print Sheet"/>
      <sheetName val="Loan Info"/>
      <sheetName val="Comparable"/>
      <sheetName val="Residual(Condo)"/>
      <sheetName val="Residual(SF)"/>
      <sheetName val="Residual(Income)"/>
      <sheetName val="Income"/>
      <sheetName val="CF Projection"/>
      <sheetName val="Scenario A"/>
      <sheetName val="Scenario B"/>
      <sheetName val="Tax"/>
      <sheetName val="Download"/>
      <sheetName val="Upload"/>
      <sheetName val="Print Macro"/>
      <sheetName val="土地成本分摊"/>
      <sheetName val="地块二销售计划"/>
      <sheetName val="交楼清单嫦2011.11"/>
      <sheetName val="12.15应收"/>
      <sheetName val="2011.11核对"/>
      <sheetName val="交楼清单2011"/>
      <sheetName val="未售清单（未认购）"/>
      <sheetName val="未售清单（签约未交楼）"/>
      <sheetName val="预收"/>
      <sheetName val="AR"/>
      <sheetName val="预售面积与基础数据对比表"/>
      <sheetName val="财务确认的一号地块土地款"/>
      <sheetName val="销售合约利润预算表"/>
      <sheetName val="整盘成本"/>
      <sheetName val="建筑成本"/>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结算台账"/>
      <sheetName val="2栋户型"/>
      <sheetName val="4栋02户型"/>
      <sheetName val="5栋"/>
      <sheetName val="万博项目"/>
      <sheetName val="玻璃分析表"/>
      <sheetName val="100X50方管内套上悬窗"/>
      <sheetName val="50系列上悬窗"/>
      <sheetName val="空调百叶窗、防雨百叶"/>
      <sheetName val="1."/>
      <sheetName val="投标汇总"/>
      <sheetName val="措施费"/>
      <sheetName val="措施分析"/>
      <sheetName val="主要材料"/>
      <sheetName val="材料表"/>
      <sheetName val="工程量"/>
      <sheetName val="内部时间安排"/>
      <sheetName val="土建"/>
      <sheetName val="工程量简表"/>
      <sheetName val="门窗汇总表"/>
      <sheetName val="百叶汇总表"/>
      <sheetName val="商业"/>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数据汇总表"/>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其他项目"/>
      <sheetName val="防水胶填缝"/>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非合同成本"/>
      <sheetName val="表1-基础信息"/>
      <sheetName val="表2-利润预算表"/>
      <sheetName val="表3-销售交楼计划表"/>
      <sheetName val="表4-开发节点计划表"/>
      <sheetName val="成本中心成本测算表"/>
      <sheetName val="表6土地增值税"/>
      <sheetName val="表7现金流预算表"/>
      <sheetName val="附表1-校验公式检查"/>
      <sheetName val="附表2-各地普通商品房标准"/>
      <sheetName val="地连墙"/>
      <sheetName val="G1102地块一区（省一建） "/>
      <sheetName val="二号清单"/>
      <sheetName val="BQ3-1"/>
      <sheetName val="BQ5.3-1"/>
      <sheetName val="项目公司整盘土地成本预算表"/>
      <sheetName val="附4-1其他项目清单（土建）"/>
      <sheetName val="sn"/>
      <sheetName val="8.地下室安装"/>
      <sheetName val="室外园林电气工程"/>
      <sheetName val="地上砌体 "/>
      <sheetName val="_x005f_x0000__x005f_x0000__x005f_x0000__x005f_x0000__x0"/>
      <sheetName val="设置"/>
      <sheetName val="苗木质量要求"/>
      <sheetName val="面积表"/>
      <sheetName val="园建清单"/>
      <sheetName val="绿化清单"/>
      <sheetName val="景观水电 "/>
      <sheetName val="铺装工艺清单"/>
      <sheetName val="硬景铺贴材料报价表"/>
      <sheetName val="石材价格清单"/>
      <sheetName val="石材处理清单"/>
      <sheetName val="甲供苗木移植费"/>
      <sheetName val="零星限价表"/>
      <sheetName val="地上土建及措施项目费"/>
      <sheetName val="材料单"/>
      <sheetName val="金御华府"/>
      <sheetName val="兰乔圣菲"/>
      <sheetName val="金域华庭"/>
      <sheetName val="瓷砖"/>
      <sheetName val="木饰面"/>
      <sheetName val="木地板"/>
      <sheetName val="软包"/>
      <sheetName val="墙纸"/>
      <sheetName val="马赛克"/>
      <sheetName val="摩恩洁具"/>
      <sheetName val="地毯"/>
      <sheetName val="乐家洁具"/>
      <sheetName val="清镜"/>
      <sheetName val="铝扣板"/>
      <sheetName val="灯具"/>
      <sheetName val="方太市场价"/>
      <sheetName val="洁具（五金）"/>
      <sheetName val="板材（木制品）"/>
      <sheetName val="零星附材"/>
      <sheetName val="欧普照明"/>
      <sheetName val="石材报价"/>
      <sheetName val="与万科谈的价钱"/>
      <sheetName val="乳胶漆与万科的合同价"/>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包干费用报价表"/>
      <sheetName val="材料耗用量表"/>
      <sheetName val="甲方、三方分包工程"/>
      <sheetName val="甲方、三方材料"/>
      <sheetName val="审批表"/>
      <sheetName val="施工方实际施工量"/>
      <sheetName val="备忘"/>
      <sheetName val="协议清单"/>
      <sheetName val="加工砖价格"/>
      <sheetName val="结算对帐单"/>
      <sheetName val="甲供材"/>
      <sheetName val="中天梯级"/>
      <sheetName val="中天装饰"/>
      <sheetName val="海辰装饰"/>
      <sheetName val="海辰梯级砖"/>
      <sheetName val="四季花城城南地块户型面积"/>
      <sheetName val="中小学生"/>
      <sheetName val="DN100污水泵台班费率"/>
      <sheetName val="1 (2)"/>
      <sheetName val="电线管修补"/>
      <sheetName val="1 (3)"/>
      <sheetName val="钢烟囱报价书"/>
      <sheetName val="烟囱加高400钢管"/>
      <sheetName val="1 (5)"/>
      <sheetName val="指标及含量分配"/>
      <sheetName val="填报指引"/>
      <sheetName val="清单总目录"/>
      <sheetName val="投标总价表"/>
      <sheetName val="1.1#清单"/>
      <sheetName val="1.2#清单"/>
      <sheetName val="1.3#清单"/>
      <sheetName val="2∽12#土建工程量清单计价汇总表"/>
      <sheetName val="大商业部分清单"/>
      <sheetName val="大商业中酒店、商铺"/>
      <sheetName val="住宅楼部分"/>
      <sheetName val="结算交接单"/>
      <sheetName val="园建"/>
      <sheetName val="安装"/>
      <sheetName val="乔灌木"/>
      <sheetName val="地被"/>
      <sheetName val="行政编制"/>
      <sheetName val="公检法司编制"/>
      <sheetName val="行政和公检法司人数"/>
      <sheetName val="建筑零星汇总"/>
      <sheetName val="零星砼,砌体"/>
      <sheetName val="I4地下室墙柱抹灰 "/>
      <sheetName val="汇总表及手算计算格式"/>
      <sheetName val="栏杆及预埋件"/>
      <sheetName val="外墙砌体"/>
      <sheetName val="内墙砌体 "/>
      <sheetName val="建筑面积  "/>
      <sheetName val="脚手架 "/>
      <sheetName val="门窗格式修"/>
      <sheetName val="含量表"/>
      <sheetName val="栏杆工程及手算计算格式 "/>
      <sheetName val="汇总清单"/>
      <sheetName val="已确定合同单价"/>
      <sheetName val="00 价目总计"/>
      <sheetName val="01 开办费"/>
      <sheetName val="02一期8#、9#商业地下室"/>
      <sheetName val="03一期商业8#、9#楼卫生间"/>
      <sheetName val="04一期商业8#、9#楼电梯间"/>
      <sheetName val="05一期商业8、9#楼公共部分"/>
      <sheetName val="06-连廊部分"/>
      <sheetName val="07 增补清单"/>
      <sheetName val="08 甲供材料清单 "/>
      <sheetName val="09 其他项目清单"/>
      <sheetName val="10主要单价汇总表"/>
      <sheetName val="室内汇总"/>
      <sheetName val="工程款项支付月度计划明细表"/>
      <sheetName val="当月发生支付"/>
      <sheetName val="付表 "/>
      <sheetName val="月度计划"/>
      <sheetName val="009全成本分类"/>
      <sheetName val="034全成本分类"/>
      <sheetName val="9"/>
      <sheetName val="10"/>
      <sheetName val="11"/>
      <sheetName val="12"/>
      <sheetName val="13"/>
      <sheetName val="14"/>
      <sheetName val="15"/>
      <sheetName val="16"/>
      <sheetName val="型材密度表"/>
      <sheetName val="财务成本"/>
      <sheetName val="变更项汇总表 (2)"/>
      <sheetName val="按投标图部分"/>
      <sheetName val="按施工图"/>
      <sheetName val="地下室标段汇总"/>
      <sheetName val="地下室电气"/>
      <sheetName val="弱电"/>
      <sheetName val="人防电气"/>
      <sheetName val="人防水"/>
      <sheetName val="人防通风"/>
      <sheetName val="分栋指标"/>
      <sheetName val="单体附属表"/>
      <sheetName val="外墙装饰线"/>
      <sheetName val="外墙面砖"/>
      <sheetName val="外墙喷涂"/>
      <sheetName val="表格"/>
      <sheetName val="室内装饰"/>
      <sheetName val="门窗拆料单"/>
      <sheetName val="玻璃表"/>
      <sheetName val="计价表"/>
      <sheetName val="help"/>
      <sheetName val="钢材表"/>
      <sheetName val="配件表"/>
      <sheetName val="窗型过程"/>
      <sheetName val="C18栋样板"/>
      <sheetName val="_x005f_x005f_x005f_x0000__x005f_x005f_x005f_x0000__x005"/>
      <sheetName val="13.可调材料价格表"/>
      <sheetName val="名称数据定义（请确保本表为第二张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科目余额表正式"/>
      <sheetName val="UFPrn20030305081341"/>
      <sheetName val="企业表一"/>
      <sheetName val="M-5A"/>
      <sheetName val="M-5C"/>
      <sheetName val="SW-TEO"/>
      <sheetName val="主营成本"/>
      <sheetName val="三家其他应付公司"/>
      <sheetName val="eqpmad2"/>
      <sheetName val="BoatTMP"/>
      <sheetName val="XLR_NoRangeSheet"/>
      <sheetName val="房屋及建筑物"/>
      <sheetName val="B4零星"/>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房屋及建筑物"/>
      <sheetName val="办公设备"/>
      <sheetName val="运输设备"/>
      <sheetName val="办公设备 (2)"/>
      <sheetName val="运输设备 (2)"/>
      <sheetName val="房屋及建筑物 (2)"/>
      <sheetName val="审计调整"/>
      <sheetName val="Main"/>
      <sheetName val="三家其他应付公司"/>
      <sheetName val="Sheet2"/>
      <sheetName val="核算项目余额表"/>
      <sheetName val="REINF-WTM"/>
      <sheetName val="XL4Poppy"/>
      <sheetName val="5期B栋会所装饰精装修"/>
      <sheetName val="BoatTMP"/>
      <sheetName val="B"/>
      <sheetName val="企业表一"/>
      <sheetName val="M-5A"/>
      <sheetName val="M-5C"/>
      <sheetName val="土建工程综合单价组价明细表"/>
      <sheetName val="单位库"/>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经济和技术指标"/>
      <sheetName val="单价分析"/>
      <sheetName val="材料人工表"/>
      <sheetName val="费用及指标表"/>
      <sheetName val="含量指标"/>
      <sheetName val="汇总"/>
      <sheetName val="2标段汇总"/>
      <sheetName val="1号清单（措施、规费等）"/>
      <sheetName val="大型机械明细"/>
      <sheetName val="1号清单2标段"/>
      <sheetName val="2标段大型机械明细"/>
      <sheetName val="2号清单汇总表"/>
      <sheetName val="2号清单2标段汇总表"/>
      <sheetName val="3号清单2标段 "/>
      <sheetName val="3号清单（配合）"/>
      <sheetName val="地下土建"/>
      <sheetName val="2号清单一标段地下安装(电气）"/>
      <sheetName val="2号清单一标段地下安装 (给排水)"/>
      <sheetName val="2号清单一标段地上安装 (电气)"/>
      <sheetName val="2号清单一标段地上安装 (给排水)"/>
      <sheetName val="2号清单二标段地下安装（电气）"/>
      <sheetName val="2号清单二标段地下安装 (给排水)"/>
      <sheetName val="2号清单二标段地上安装（电气）"/>
      <sheetName val="2号清单二标段地上安装 (给排水)"/>
      <sheetName val="2标段地下土建"/>
      <sheetName val="地上母表（多层-叠拼）"/>
      <sheetName val="地上母表 (高层)"/>
      <sheetName val="人工询价"/>
      <sheetName val="土方"/>
      <sheetName val="抹灰"/>
      <sheetName val="防水"/>
      <sheetName val="抹灰、防水、保温"/>
      <sheetName val="楼地面工程"/>
      <sheetName val="模板"/>
      <sheetName val="钢筋"/>
      <sheetName val="混凝土"/>
      <sheetName val="砌体"/>
      <sheetName val="钢筋、砼、砂加气"/>
      <sheetName val="保温"/>
      <sheetName val="天棚工程"/>
      <sheetName val="塔吊基础"/>
      <sheetName val="电梯基础"/>
      <sheetName val="大型机械使用费明细"/>
      <sheetName val="地下落地钢管架"/>
      <sheetName val="地上落地钢管架（叠拼）"/>
      <sheetName val="地上落地钢管架（高层）"/>
      <sheetName val="汇总表"/>
      <sheetName val="钢板桩"/>
      <sheetName val="其他"/>
      <sheetName val="五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公共"/>
      <sheetName val="厨卫修改文件"/>
      <sheetName val="地面 (2)"/>
      <sheetName val="外墙 "/>
      <sheetName val="屋面"/>
      <sheetName val="天花"/>
      <sheetName val="地面"/>
      <sheetName val="墙面"/>
      <sheetName val="厕所"/>
      <sheetName val="零星"/>
      <sheetName val="砌砖外墙3米"/>
      <sheetName val="砌砖外墙5米"/>
      <sheetName val="砌砖内墙3米改"/>
      <sheetName val="砌砖内墙5米改"/>
      <sheetName val="厨、厕内墙3米"/>
      <sheetName val="厨、厕内墙5米改"/>
      <sheetName val="厕所外墙"/>
      <sheetName val="地梁"/>
      <sheetName val="工程量表"/>
      <sheetName val="总栋号统计"/>
      <sheetName val="清单名称"/>
      <sheetName val="主楼垫层"/>
      <sheetName val="工程量计算表"/>
      <sheetName val="#REF!"/>
      <sheetName val="凤一"/>
      <sheetName val="钢板桩"/>
      <sheetName val="其他"/>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比率"/>
      <sheetName val="数据库"/>
      <sheetName val="型材线密度表"/>
      <sheetName val="柱"/>
      <sheetName val="墙面工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房屋及建筑物"/>
      <sheetName val="资产负债表(本部原报)"/>
      <sheetName val="G.1R-Shou COP Gf"/>
      <sheetName val="eqpmad2"/>
      <sheetName val="固定资产2001年折旧"/>
      <sheetName val="所得税凭证抽查"/>
      <sheetName val="Main"/>
      <sheetName val="FitOutConfCentre"/>
      <sheetName val="dm"/>
      <sheetName val="Sheet2"/>
      <sheetName val="核算项目余额表"/>
      <sheetName val="XL4Poppy"/>
      <sheetName val="型材线密度表"/>
      <sheetName val="单位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填表说明"/>
      <sheetName val="合同台帐汇总"/>
      <sheetName val="印花税税率"/>
      <sheetName val="成本科目"/>
      <sheetName val="土地T"/>
      <sheetName val="前期工程F"/>
      <sheetName val="建安工程G"/>
      <sheetName val="总包合同Z"/>
      <sheetName val="基础设施工程J"/>
      <sheetName val="配套设施工程P"/>
      <sheetName val="开发间接K"/>
      <sheetName val="企划营销Y"/>
      <sheetName val="管理B"/>
      <sheetName val="贷款利息表"/>
      <sheetName val="工程押金保证金明细表"/>
      <sheetName val="履约保函明细表"/>
      <sheetName val="总包及重大工程的合同款明细表"/>
      <sheetName val="Sheet1"/>
      <sheetName val="兼容性报表"/>
      <sheetName val="2、规划指标"/>
      <sheetName val="表1-项目规划指标表（运营部）"/>
      <sheetName val="模板"/>
      <sheetName val="华房01"/>
      <sheetName val="健翔01"/>
      <sheetName val="京通01"/>
      <sheetName val="合计"/>
      <sheetName val="动态成本"/>
      <sheetName val="指标分摊"/>
      <sheetName val="   合同台账  "/>
      <sheetName val="无合同工程及销费"/>
      <sheetName val="付款进度表"/>
      <sheetName val="科目列表"/>
      <sheetName val="成本动态台帐"/>
      <sheetName val="二级成本动态表"/>
      <sheetName val="规划指标"/>
      <sheetName val="目标成本表"/>
      <sheetName val="加压泵房"/>
      <sheetName val="屋脊线"/>
      <sheetName val="目录"/>
      <sheetName val="地梁"/>
      <sheetName val="复地集团项目开发周期表"/>
      <sheetName val="项目基本情况"/>
      <sheetName val="Parameters"/>
      <sheetName val="零星"/>
      <sheetName val="泰禾科目(选择） (2)"/>
      <sheetName val="成本汇总表"/>
      <sheetName val="利润"/>
      <sheetName val="现金"/>
      <sheetName val="资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核算项目余额表"/>
      <sheetName val="UFPrn20030305081341"/>
      <sheetName val="三家其他应付公司"/>
      <sheetName val="主营成本"/>
      <sheetName val="内围地梁钢筋说明"/>
      <sheetName val="房屋及建筑物"/>
      <sheetName val="墙面工程"/>
      <sheetName val="14.可调材料价格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总栋号统计"/>
      <sheetName val="清单名称"/>
      <sheetName val="汇总"/>
      <sheetName val="标段汇总"/>
      <sheetName val="2标段"/>
      <sheetName val="3标段"/>
      <sheetName val="4标段"/>
      <sheetName val="5标段"/>
      <sheetName val="6标段"/>
      <sheetName val="7标段"/>
      <sheetName val="电梯大堂"/>
      <sheetName val="零星"/>
      <sheetName val="地梁"/>
      <sheetName val="5201.2004"/>
      <sheetName val="1"/>
      <sheetName val="General"/>
      <sheetName val="#REF!"/>
      <sheetName val="成本科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索引"/>
      <sheetName val="单位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SHOPLIST"/>
      <sheetName val="BQ"/>
      <sheetName val="BQ External"/>
      <sheetName val="Notes"/>
      <sheetName val="_______"/>
      <sheetName val="核算项目余额表"/>
      <sheetName val="Basis"/>
      <sheetName val="TAS"/>
      <sheetName val="Criteria"/>
      <sheetName val="eqpmad2"/>
      <sheetName val="21"/>
      <sheetName val="XLR_NoRangeSheet"/>
      <sheetName val="梁"/>
      <sheetName val="资料库"/>
      <sheetName val="施工参考单价报价表"/>
      <sheetName val="其它工作项目报价清单"/>
      <sheetName val="甲指乙供材料报价表"/>
      <sheetName val="General"/>
      <sheetName val="SW-TEO"/>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Parameters"/>
      <sheetName val="目录"/>
      <sheetName val="092-1"/>
      <sheetName val="092-2"/>
      <sheetName val="092-3"/>
      <sheetName val="092-4"/>
      <sheetName val="092-5"/>
      <sheetName val="092-6"/>
      <sheetName val="092-7"/>
      <sheetName val="注解-1"/>
      <sheetName val="注解-2"/>
      <sheetName val="基础资料（B）"/>
      <sheetName val="综合单价汇总表"/>
      <sheetName val="总措施项目"/>
      <sheetName val="模板"/>
      <sheetName val="Aging Datasheet"/>
      <sheetName val="ECCS_1 DataSheet"/>
      <sheetName val="KPI Datasheet"/>
      <sheetName val="5201.2004"/>
      <sheetName val="PL 2007"/>
      <sheetName val="PL 2005"/>
      <sheetName val="PL 2006"/>
      <sheetName val="Inv_days #5"/>
      <sheetName val="成本测算"/>
      <sheetName val="报表项目基本情况表"/>
      <sheetName val="2004年"/>
      <sheetName val="2006年"/>
      <sheetName val="2005年"/>
      <sheetName val="资本化利息分配表"/>
      <sheetName val="华房01"/>
      <sheetName val="健翔01"/>
      <sheetName val="京通01"/>
      <sheetName val="单方成本测算(帐面)"/>
      <sheetName val="成本结转表(IFRS)"/>
      <sheetName val="5清波"/>
      <sheetName val="时间设置"/>
      <sheetName val="Sheet1"/>
      <sheetName val="编码"/>
      <sheetName val="楼宇价目表A10"/>
      <sheetName val="楼宇价目表A9"/>
      <sheetName val="楼宇价目表B1"/>
      <sheetName val="楼宇价目表B2"/>
      <sheetName val="list"/>
      <sheetName val="NAME"/>
      <sheetName val="040506利息分摊"/>
      <sheetName val="2006内部公司往来利息及调整（per entity）"/>
      <sheetName val="07利息分摊"/>
      <sheetName val="4结算明细"/>
      <sheetName val="6签约明细"/>
      <sheetName val="8未结转信息"/>
      <sheetName val="7项目成本表"/>
      <sheetName val="5项目签约"/>
      <sheetName val="工程量计算稿"/>
      <sheetName val="有关参数"/>
      <sheetName val="A翼写字楼"/>
      <sheetName val="8竣工明细"/>
      <sheetName val="9未结转信息"/>
      <sheetName val="泰禾科目(选择） (2)"/>
      <sheetName val="成本汇总表"/>
      <sheetName val="Sheet2"/>
      <sheetName val="指标分摊"/>
      <sheetName val="   合同台账  "/>
      <sheetName val="无合同工程及销费"/>
      <sheetName val="付款进度表"/>
      <sheetName val="科目列表"/>
      <sheetName val="成本科目"/>
      <sheetName val="成本动态台帐"/>
      <sheetName val="二级成本动态表"/>
      <sheetName val="规划指标"/>
      <sheetName val="目标成本表"/>
      <sheetName val="门窗表"/>
      <sheetName val="凤一"/>
      <sheetName val="基本信息"/>
      <sheetName val="资产负债表-海中国"/>
      <sheetName val="资产负债表-物业"/>
      <sheetName val="营业费用截止"/>
      <sheetName val="YS02-02"/>
      <sheetName val="资产负债表"/>
      <sheetName val="成本对标表"/>
      <sheetName val="基础表-住宅建安-独立地库"/>
      <sheetName val="Aging_Datasheet1"/>
      <sheetName val="ECCS_1_DataSheet1"/>
      <sheetName val="KPI_Datasheet1"/>
      <sheetName val="Aging_Datasheet"/>
      <sheetName val="ECCS_1_DataSheet"/>
      <sheetName val="KPI_Datasheet"/>
      <sheetName val="Aging_Datasheet3"/>
      <sheetName val="ECCS_1_DataSheet3"/>
      <sheetName val="KPI_Datasheet3"/>
      <sheetName val="Aging_Datasheet2"/>
      <sheetName val="ECCS_1_DataSheet2"/>
      <sheetName val="KPI_Datasheet2"/>
      <sheetName val="Aging_Datasheet4"/>
      <sheetName val="ECCS_1_DataSheet4"/>
      <sheetName val="KPI_Datasheet4"/>
      <sheetName val="Aging_Datasheet5"/>
      <sheetName val="ECCS_1_DataSheet5"/>
      <sheetName val="KPI_Datasheet5"/>
      <sheetName val="Aging_Datasheet6"/>
      <sheetName val="ECCS_1_DataSheet6"/>
      <sheetName val="KPI_Datasheet6"/>
      <sheetName val="Aging_Datasheet7"/>
      <sheetName val="ECCS_1_DataSheet7"/>
      <sheetName val="KPI_Datasheet7"/>
      <sheetName val="Aging_Datasheet12"/>
      <sheetName val="ECCS_1_DataSheet12"/>
      <sheetName val="KPI_Datasheet12"/>
      <sheetName val="Aging_Datasheet9"/>
      <sheetName val="ECCS_1_DataSheet9"/>
      <sheetName val="KPI_Datasheet9"/>
      <sheetName val="Aging_Datasheet8"/>
      <sheetName val="ECCS_1_DataSheet8"/>
      <sheetName val="KPI_Datasheet8"/>
      <sheetName val="Aging_Datasheet11"/>
      <sheetName val="ECCS_1_DataSheet11"/>
      <sheetName val="KPI_Datasheet11"/>
      <sheetName val="Aging_Datasheet10"/>
      <sheetName val="ECCS_1_DataSheet10"/>
      <sheetName val="KPI_Datasheet10"/>
      <sheetName val="Aging_Datasheet13"/>
      <sheetName val="ECCS_1_DataSheet13"/>
      <sheetName val="KPI_Datasheet13"/>
      <sheetName val="Aging_Datasheet15"/>
      <sheetName val="ECCS_1_DataSheet15"/>
      <sheetName val="KPI_Datasheet15"/>
      <sheetName val="Aging_Datasheet14"/>
      <sheetName val="ECCS_1_DataSheet14"/>
      <sheetName val="KPI_Datasheet14"/>
      <sheetName val="Aging_Datasheet17"/>
      <sheetName val="ECCS_1_DataSheet17"/>
      <sheetName val="KPI_Datasheet17"/>
      <sheetName val="Aging_Datasheet16"/>
      <sheetName val="ECCS_1_DataSheet16"/>
      <sheetName val="KPI_Datasheet16"/>
      <sheetName val="Aging_Datasheet18"/>
      <sheetName val="ECCS_1_DataSheet18"/>
      <sheetName val="KPI_Datasheet18"/>
      <sheetName val="Aging_Datasheet19"/>
      <sheetName val="ECCS_1_DataSheet19"/>
      <sheetName val="KPI_Datasheet19"/>
      <sheetName val="Aging_Datasheet20"/>
      <sheetName val="ECCS_1_DataSheet20"/>
      <sheetName val="KPI_Datasheet20"/>
      <sheetName val="持有假设"/>
      <sheetName val="持有投资估算"/>
      <sheetName val="空港KPI"/>
      <sheetName val="总栋号统计"/>
      <sheetName val="1"/>
      <sheetName val="加压泵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企业表一"/>
      <sheetName val="#REF!"/>
      <sheetName val="M-5A"/>
      <sheetName val="M-5C"/>
      <sheetName val="BoatTMP"/>
      <sheetName val="墙面工程"/>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下拉"/>
      <sheetName val="企业表一"/>
      <sheetName val="汇总表"/>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地上剪力墙模板综合单价分析"/>
      <sheetName val="地下剪力墙模板综合单价分析 "/>
      <sheetName val="模板计算表格"/>
      <sheetName val="枋木计算表格"/>
      <sheetName val="钢管计算表格"/>
      <sheetName val="对拉螺杆计算表格"/>
      <sheetName val="总栋号统计"/>
      <sheetName val="清单名称"/>
      <sheetName val="汇总表"/>
      <sheetName val="#REF!"/>
      <sheetName val="零星"/>
      <sheetName val="B1-03"/>
      <sheetName val="五楼"/>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房屋及建筑物"/>
      <sheetName val="企业表一"/>
      <sheetName val="XL4Poppy"/>
      <sheetName val="eqpmad2"/>
      <sheetName val="Financ. Overview"/>
      <sheetName val="Toolbox"/>
      <sheetName val="其他应付款 "/>
      <sheetName val="COL-SCH"/>
      <sheetName val="#REF!"/>
      <sheetName val="下拉"/>
      <sheetName val="M-5A"/>
      <sheetName val="M-5C"/>
      <sheetName val="设计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其他液氨采购"/>
      <sheetName val="B"/>
      <sheetName val="其他货币资金.dbf"/>
      <sheetName val="银行存款.dbf"/>
      <sheetName val="三家其他应付公司"/>
      <sheetName val="内销硫酸期初"/>
      <sheetName val="#REF!"/>
      <sheetName val="_______"/>
      <sheetName val="dm"/>
      <sheetName val="Toolbox"/>
      <sheetName val="预付账款04"/>
      <sheetName val="固定资产04"/>
      <sheetName val="累计折旧04"/>
      <sheetName val="在建工程-杏花镇"/>
      <sheetName val="在建工程-新厂区"/>
      <sheetName val="应付票据04"/>
      <sheetName val="其他凭证抽查"/>
      <sheetName val="eqpmad2"/>
      <sheetName val="包增减变动"/>
      <sheetName val="Sheet9"/>
      <sheetName val="审计调整"/>
      <sheetName val="企业表一"/>
      <sheetName val="房屋及建筑物"/>
      <sheetName val="GENERAL"/>
      <sheetName val="设计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资负2000.12三公司（2）"/>
      <sheetName val="佳合流-11"/>
      <sheetName val="佳纤-12-Z  "/>
      <sheetName val="佳丝-12-Z  "/>
      <sheetName val="佳织-12-Z"/>
      <sheetName val="佳织流-12"/>
      <sheetName val="佳捻流"/>
      <sheetName val="佳合流-12"/>
      <sheetName val="注释 2000.12纤维"/>
      <sheetName val="注释 2000.12.捻丝 "/>
      <sheetName val="注释 2000.12.织布 "/>
      <sheetName val="注释 2000.12.佳元三公司 "/>
      <sheetName val="资负2000.12佳元三公司"/>
      <sheetName val="利润表1"/>
      <sheetName val="产品销售成本表"/>
      <sheetName val="管理费"/>
      <sheetName val="财务费"/>
      <sheetName val="预提"/>
      <sheetName val="长借.费"/>
      <sheetName val="长借.本"/>
      <sheetName val="注释 "/>
      <sheetName val="存货明细表 (2)"/>
      <sheetName val="存货明细表"/>
      <sheetName val="长借 99"/>
      <sheetName val="长借1"/>
      <sheetName val="长借2"/>
      <sheetName val="外币资金情况表"/>
      <sheetName val="递延资产"/>
      <sheetName val="应收帐款"/>
      <sheetName val="预付帐款"/>
      <sheetName val="应付帐款"/>
      <sheetName val="三家其他应付公司"/>
      <sheetName val="三家应收公司 "/>
      <sheetName val="在建工程设安"/>
      <sheetName val="应收帐龄分"/>
      <sheetName val="在建三家"/>
      <sheetName val="固定资产（捻丝）"/>
      <sheetName val="固定资产（织布）"/>
      <sheetName val="固定资产（纤维）"/>
      <sheetName val="工业纤维库存设备"/>
      <sheetName val="织布库存设备"/>
      <sheetName val="报新固定资产（捻丝）"/>
      <sheetName val="报新固定资产（织布）"/>
      <sheetName val="报新固定资产（纤维）"/>
      <sheetName val="佳合-3"/>
      <sheetName val="Sheet12"/>
      <sheetName val="Sheet1"/>
      <sheetName val="佳织流-10"/>
      <sheetName val="佳捻流-10"/>
      <sheetName val="Sheet15"/>
      <sheetName val="在建工程三家预付"/>
      <sheetName val="利润表 "/>
      <sheetName val="应付帐款2000.10"/>
      <sheetName val="预付帐款 2000.10"/>
      <sheetName val="核算项目余额表"/>
      <sheetName val="其他液氨采购"/>
      <sheetName val="企业表一"/>
      <sheetName val="M-5A"/>
      <sheetName val="M-5C"/>
      <sheetName val="B"/>
      <sheetName val="包增减变动"/>
      <sheetName val="PER SALES ORG"/>
      <sheetName val="_______"/>
      <sheetName val="Toolbox"/>
      <sheetName val="SW-TEO"/>
      <sheetName val="其他货币资金.dbf"/>
      <sheetName val="银行存款.dbf"/>
      <sheetName val="#REF!"/>
      <sheetName val="户名"/>
      <sheetName val="Sheet9"/>
      <sheetName val="所得税凭证抽查"/>
      <sheetName val="POWER ASSUMPTIONS"/>
      <sheetName val="房屋及建筑物"/>
      <sheetName val="Elem Cost"/>
      <sheetName val="墙面工程"/>
      <sheetName val="承台(砖模) "/>
      <sheetName val="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_______"/>
      <sheetName val="三家其他应付公司"/>
      <sheetName val="B"/>
      <sheetName val="#REF!"/>
      <sheetName val="其他货币资金.dbf"/>
      <sheetName val="银行存款.dbf"/>
      <sheetName val="资产负债表(本部原报)"/>
      <sheetName val="其他液氨采购"/>
      <sheetName val="固定资产2001年折旧"/>
      <sheetName val="所得税凭证抽查"/>
      <sheetName val="企业表一"/>
      <sheetName val="M-5C"/>
      <sheetName val="M-5A"/>
      <sheetName val="for disclosure"/>
      <sheetName val="母子利润汇总"/>
      <sheetName val="Main"/>
      <sheetName val="房屋及建筑物"/>
      <sheetName val="资产负债表"/>
      <sheetName val="清单12.31"/>
      <sheetName val="长期借款"/>
      <sheetName val="在建工程设备"/>
      <sheetName val="调整分录汇总"/>
      <sheetName val="关联方及集团内清单"/>
      <sheetName val="Open"/>
      <sheetName val="资产负债表及损益表"/>
      <sheetName val="重要内部交易"/>
      <sheetName val="财务费用"/>
      <sheetName val="管理费用"/>
      <sheetName val="目录"/>
      <sheetName val="营业费用"/>
      <sheetName val="制造费用"/>
      <sheetName val="124301 查询"/>
      <sheetName val="经贸库存商品"/>
      <sheetName val="土建直接费"/>
      <sheetName val="基础项目"/>
      <sheetName val="墙面工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外墙 "/>
      <sheetName val="屋面"/>
      <sheetName val="天花"/>
      <sheetName val="地面"/>
      <sheetName val="墙面"/>
      <sheetName val="厕所"/>
      <sheetName val="零星"/>
      <sheetName val="砌砖外墙3米"/>
      <sheetName val="砌砖内墙3米"/>
      <sheetName val="厕所外墙"/>
      <sheetName val="厨、厕内墙3米"/>
      <sheetName val="砌砖外墙5米"/>
      <sheetName val="砌砖内墙5米"/>
      <sheetName val="厨、厕内墙5米"/>
      <sheetName val="问题"/>
      <sheetName val="主楼垫层"/>
      <sheetName val="1"/>
      <sheetName val="总栋号统计"/>
      <sheetName val="清单名称"/>
      <sheetName val="#REF!"/>
      <sheetName val="Parameters"/>
      <sheetName val="B1-03"/>
      <sheetName val="十八.门窗表,门框塞缝"/>
      <sheetName val="十六.零星,屋面做法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REF!"/>
      <sheetName val="封面"/>
      <sheetName val="编制说明"/>
      <sheetName val="结算汇总"/>
      <sheetName val="签证汇总"/>
      <sheetName val="签证清单"/>
      <sheetName val="造价汇总"/>
      <sheetName val="B1-3复式"/>
      <sheetName val="H1-201小高"/>
      <sheetName val="00000000"/>
      <sheetName val="#REF"/>
      <sheetName val="目录 "/>
      <sheetName val="05月度分析"/>
      <sheetName val="04成本动态月报"/>
      <sheetName val="03合同台账"/>
      <sheetName val="01合同付款台帐"/>
      <sheetName val="02变更台账"/>
      <sheetName val="分摊比例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封面"/>
      <sheetName val="汇总表"/>
      <sheetName val="消防水"/>
      <sheetName val="消防弱电"/>
      <sheetName val="单位"/>
      <sheetName val="过渡数据表"/>
      <sheetName val="骨浆计算式(备)"/>
      <sheetName val="11"/>
      <sheetName val="门窗表"/>
      <sheetName val="计算式明细"/>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B2-02(06-11~07-01)"/>
      <sheetName val="汇总表"/>
      <sheetName val="说明"/>
      <sheetName val="钢筋"/>
      <sheetName val="建筑面积"/>
      <sheetName val="屋脊线"/>
      <sheetName val="承台"/>
      <sheetName val="地梁"/>
      <sheetName val="底板"/>
      <sheetName val="柱"/>
      <sheetName val="梁"/>
      <sheetName val="板"/>
      <sheetName val="屋面斜板"/>
      <sheetName val="楼梯"/>
      <sheetName val="砌体"/>
      <sheetName val="外墙抹灰"/>
      <sheetName val="楼地面"/>
      <sheetName val="屋面"/>
      <sheetName val="栏杆"/>
      <sheetName val="脚手架"/>
      <sheetName val="其它构件"/>
      <sheetName val="台散坡"/>
      <sheetName val="门窗"/>
      <sheetName val="工程量计算表"/>
      <sheetName val="零星"/>
      <sheetName val="内围地梁钢筋说明"/>
      <sheetName val="钢板桩"/>
      <sheetName val="其他"/>
      <sheetName val="二级成本动态表"/>
      <sheetName val="目标成本表"/>
      <sheetName val="总栋号统计"/>
      <sheetName val="清单名称"/>
      <sheetName val="#REF!"/>
      <sheetName val="材料清单"/>
      <sheetName val="地面过水泥砂"/>
      <sheetName val="楼板镂空及加楼板（部分项目有争议）"/>
      <sheetName val="下拉"/>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广州万科四季花城一期"/>
      <sheetName val="#REF!"/>
      <sheetName val="屋项铝单板"/>
      <sheetName val="零星"/>
      <sheetName val="屋脊线"/>
      <sheetName val="总栋号统计"/>
      <sheetName val="清单名称"/>
      <sheetName val="钢板桩"/>
      <sheetName val="其他"/>
      <sheetName val="主楼垫层"/>
      <sheetName val="骨浆计算式(备)"/>
      <sheetName val="3.基础梁"/>
      <sheetName val="F1~2承台"/>
      <sheetName val="非通用工程量汇总表 (3-18) "/>
      <sheetName val="计算表 (非通用)"/>
      <sheetName val="1"/>
      <sheetName val="五楼"/>
      <sheetName val="计算稿"/>
      <sheetName val="Parameters"/>
      <sheetName val="工程材料"/>
      <sheetName val="厨厕通用"/>
      <sheetName val="F8~9承台"/>
      <sheetName val="地坪"/>
      <sheetName val="装饰"/>
      <sheetName val="门窗表"/>
      <sheetName val="计算表(通用)"/>
      <sheetName val="5201.2004"/>
      <sheetName val="承台(砖模) "/>
      <sheetName val="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REF!"/>
      <sheetName val="零星"/>
      <sheetName val="屋脊线"/>
      <sheetName val="第三方负责金额"/>
      <sheetName val="索赔 施工单位之间"/>
    </sheetNames>
    <sheetDataSet>
      <sheetData sheetId="0" refreshError="1"/>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REF"/>
      <sheetName val="建筑面积 "/>
      <sheetName val="#REF!"/>
      <sheetName val="XLR_NoRangeSheet"/>
      <sheetName val="14.可调材料价格表"/>
      <sheetName val="3.1"/>
      <sheetName val="5.1"/>
      <sheetName val="5.2"/>
      <sheetName val="5.3"/>
      <sheetName val="5.4"/>
      <sheetName val="5.5"/>
      <sheetName val="5.6"/>
      <sheetName val="5.7"/>
      <sheetName val="1.4.1"/>
      <sheetName val="1.4.2"/>
      <sheetName val="1.5.1"/>
      <sheetName val="1.5.2"/>
      <sheetName val="1.5.3"/>
      <sheetName val="1.8.1"/>
      <sheetName val="1.8.2"/>
      <sheetName val="1.8.3"/>
      <sheetName val="1.8.4"/>
      <sheetName val="1.8.5"/>
      <sheetName val="1.8.6"/>
      <sheetName val="1.8.7"/>
      <sheetName val="1.8.8"/>
      <sheetName val="1.8.9"/>
      <sheetName val="1.9.1"/>
      <sheetName val="2.1"/>
      <sheetName val="2.2"/>
      <sheetName val="2.3"/>
      <sheetName val="2.4"/>
      <sheetName val="2.5"/>
      <sheetName val="2.6"/>
      <sheetName val="2.7"/>
      <sheetName val="2.8"/>
      <sheetName val="2.9"/>
      <sheetName val="2.10.1"/>
      <sheetName val="2.10.2"/>
      <sheetName val="2.10.3"/>
      <sheetName val="2.11"/>
      <sheetName val="2.12"/>
      <sheetName val="3.1.1"/>
      <sheetName val="3.1.2"/>
      <sheetName val="3.2.1"/>
      <sheetName val="3.2.2"/>
      <sheetName val="3.3"/>
      <sheetName val="3.4"/>
      <sheetName val="3.5"/>
      <sheetName val="3.6.1"/>
      <sheetName val="3.6.2"/>
      <sheetName val="3.6.3"/>
      <sheetName val="4.1"/>
      <sheetName val="4.2"/>
      <sheetName val="4.3"/>
      <sheetName val="4.4"/>
      <sheetName val="4.5"/>
      <sheetName val="4.6"/>
      <sheetName val="4.7"/>
      <sheetName val="4.8"/>
      <sheetName val="4.9"/>
      <sheetName val="4.10"/>
      <sheetName val="4.11.1"/>
      <sheetName val="4.11.2"/>
      <sheetName val="4.11.3"/>
      <sheetName val="4.11.4"/>
      <sheetName val="4.11.5"/>
      <sheetName val="4.11.6"/>
      <sheetName val="4.12.1"/>
      <sheetName val="4.12.2"/>
      <sheetName val="5.1.1"/>
      <sheetName val="5.2.1"/>
      <sheetName val="5.3.1"/>
      <sheetName val="5.4.1"/>
      <sheetName val="5.5.1"/>
      <sheetName val="5.1 (2)"/>
      <sheetName val="5.2 (2)"/>
      <sheetName val="2.10.1 (2)"/>
      <sheetName val="2.10.2 (2)"/>
      <sheetName val="1"/>
      <sheetName val="1审核单价面"/>
      <sheetName val="2审核教学楼单价呈批汇总"/>
      <sheetName val="Sheet7"/>
      <sheetName val="89"/>
      <sheetName val="88"/>
      <sheetName val="87"/>
      <sheetName val="86"/>
      <sheetName val="85"/>
      <sheetName val="84"/>
      <sheetName val="83"/>
      <sheetName val="82"/>
      <sheetName val="81"/>
      <sheetName val="80"/>
      <sheetName val="79"/>
      <sheetName val="78"/>
      <sheetName val="77"/>
      <sheetName val="76"/>
      <sheetName val="75"/>
      <sheetName val="74"/>
      <sheetName val="73"/>
      <sheetName val="72"/>
      <sheetName val="71"/>
      <sheetName val="70"/>
      <sheetName val="69"/>
      <sheetName val="68"/>
      <sheetName val="67"/>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铝合金石膏板"/>
      <sheetName val="14.主要材料价格表"/>
      <sheetName val="2.汇总表"/>
      <sheetName val="板工程量计算"/>
      <sheetName val="计算表"/>
      <sheetName val="汇总表"/>
      <sheetName val="eqpmad2"/>
      <sheetName val="基础项目"/>
      <sheetName val="设计部"/>
      <sheetName val="墙面工程"/>
      <sheetName val="土建工程综合单价组价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科目余额表正式"/>
      <sheetName val="科目余额表正式 (2)"/>
      <sheetName val="Sheet2"/>
      <sheetName val="Sheet1"/>
      <sheetName val="Sheet3"/>
      <sheetName val="科目余额表 (2)"/>
      <sheetName val="科目余额表 (3)"/>
      <sheetName val="主营成本"/>
      <sheetName val="资产负债表(本部原报)"/>
      <sheetName val="Open"/>
      <sheetName val="_______"/>
      <sheetName val="核算项目余额表"/>
      <sheetName val="XL4Poppy"/>
      <sheetName val="dm"/>
      <sheetName val="资产负债表及损益表"/>
      <sheetName val="重要内部交易"/>
      <sheetName val="财务费用"/>
      <sheetName val="管理费用"/>
      <sheetName val="目录"/>
      <sheetName val="营业费用"/>
      <sheetName val="制造费用"/>
      <sheetName val="企业表一"/>
      <sheetName val="M-5C"/>
      <sheetName val="M-5A"/>
      <sheetName val="基础项目"/>
      <sheetName val="总分类账"/>
      <sheetName val="工程量计算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汇总表"/>
      <sheetName val="屋脊线"/>
      <sheetName val="#REF!"/>
    </sheetNames>
    <sheetDataSet>
      <sheetData sheetId="0" refreshError="1"/>
      <sheetData sheetId="1" refreshError="1"/>
      <sheetData sheetId="2"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总分类账"/>
      <sheetName val="管理费用调入营业费用"/>
      <sheetName val="设计成本"/>
      <sheetName val="房屋及建筑物"/>
      <sheetName val="核算项目余额表"/>
      <sheetName val="企业表一"/>
      <sheetName val="B"/>
      <sheetName val="主营成本"/>
      <sheetName val="CLS"/>
      <sheetName val="_______"/>
      <sheetName val="科目余额表正式"/>
      <sheetName val="设计部"/>
      <sheetName val="资产负债表(本部原报)"/>
      <sheetName val="三家其他应付公司"/>
      <sheetName val="eqpmad2"/>
      <sheetName val="B4零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总分类账"/>
      <sheetName val="土建工程综合单价组价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Summary"/>
      <sheetName val="PILE CAP"/>
      <sheetName val="BEAM"/>
      <sheetName val="SLAB"/>
      <sheetName val="WALL"/>
      <sheetName val="COLUMN"/>
      <sheetName val="General"/>
      <sheetName val="Sheet5"/>
      <sheetName val="Sheet6"/>
      <sheetName val="Sheet7"/>
      <sheetName val="Sheet8"/>
      <sheetName val="Sheet9"/>
      <sheetName val="Sheet10"/>
      <sheetName val="Sheet11"/>
      <sheetName val="Sheet12"/>
      <sheetName val="Sheet13"/>
      <sheetName val="Sheet14"/>
      <sheetName val="Sheet15"/>
      <sheetName val="Sheet16"/>
      <sheetName val="21"/>
      <sheetName val="_______"/>
      <sheetName val="核算项目余额表"/>
      <sheetName val="2.1设计部"/>
      <sheetName val="梁"/>
      <sheetName val="XLR_NoRangeSheet"/>
      <sheetName val="eqpmad2"/>
      <sheetName val="3"/>
      <sheetName val="SW-TEO"/>
      <sheetName val="11-12计算表"/>
      <sheetName val="7综合单价分析表"/>
      <sheetName val="企业表一"/>
      <sheetName val="#REF!"/>
      <sheetName val="墙面工程"/>
      <sheetName val="承台(砖模) "/>
      <sheetName val="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3"/>
      <sheetName val="梁"/>
      <sheetName val="矩形桩台"/>
      <sheetName val="General"/>
      <sheetName val="eqpmad2"/>
      <sheetName val="FitOutConfCentre"/>
      <sheetName val="XLR_NoRangeSheet"/>
      <sheetName val="A1塔楼零星（表12）"/>
      <sheetName val="21"/>
      <sheetName val="企业表一"/>
      <sheetName val="Sheet2"/>
      <sheetName val="2.1设计部"/>
      <sheetName val="墙面工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F!"/>
      <sheetName val="预算封面一标"/>
      <sheetName val="汇总表预算用一标"/>
      <sheetName val="编制说明1"/>
      <sheetName val="汇总表1"/>
      <sheetName val="非甲供1"/>
      <sheetName val="甲供1"/>
      <sheetName val="甲供2"/>
      <sheetName val="甲供3"/>
      <sheetName val="编制说明2标"/>
      <sheetName val="汇总表预算用二标"/>
      <sheetName val="预算封面二标"/>
      <sheetName val="编制说明3标 "/>
      <sheetName val="预算封面3标 "/>
      <sheetName val="汇总表预算用3标 "/>
      <sheetName val="21"/>
      <sheetName val="骨浆计算式(备)"/>
      <sheetName val="5期B栋会所装饰精装修"/>
      <sheetName val="11"/>
      <sheetName val="楼梯钢筋"/>
      <sheetName val="sum(Flooring )"/>
      <sheetName val="门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Register Listing"/>
      <sheetName val="Frontpage2"/>
      <sheetName val="MainMenu"/>
      <sheetName val="Post CM Count"/>
      <sheetName val="Report Proforma"/>
      <sheetName val="Pre CM Data"/>
      <sheetName val="Pre CM Count"/>
      <sheetName val="Pre CM £ Data"/>
      <sheetName val="Pre CM Value"/>
      <sheetName val="Post CM Data"/>
      <sheetName val="Post CM £ Data"/>
      <sheetName val="Post CM Value"/>
      <sheetName val="L &amp; I Criteria"/>
      <sheetName val="Criteria"/>
      <sheetName val="G.1R-Shou COP Gf"/>
      <sheetName val="3"/>
      <sheetName val="下拉"/>
      <sheetName val="Sheet9"/>
      <sheetName val="核算项目余额表"/>
      <sheetName val="Mp-team 1"/>
      <sheetName val="FitOutConfCentre"/>
      <sheetName val="内围地梁钢筋说明"/>
      <sheetName val="Sheet2"/>
      <sheetName val="零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Benchmark Copy 2"/>
      <sheetName val="Front Cover Sheet"/>
      <sheetName val="SUMMARY_Overall (2)"/>
      <sheetName val="SUMMARY_Overall"/>
      <sheetName val="DETAILED SUMMARY_Tower"/>
      <sheetName val="DETAILED SUMMARY_Car Park"/>
      <sheetName val="SECTION BREAK"/>
      <sheetName val="1 SUBSTRUCTURE"/>
      <sheetName val="2 SUPERSTRUCTURE"/>
      <sheetName val="3 INTERNAL FINISHES"/>
      <sheetName val="4 F,F&amp;E"/>
      <sheetName val="5 SERVICES"/>
      <sheetName val="7 EXTERNAL WORKS"/>
      <sheetName val="Sheet1"/>
      <sheetName val="Summary"/>
      <sheetName val="Facade"/>
      <sheetName val="Internal Partitions"/>
      <sheetName val="Summary_Finishes &amp; Intern Divis"/>
      <sheetName val="Wall Finishes"/>
      <sheetName val="Floor finishes"/>
      <sheetName val="Ceiling Finishes"/>
      <sheetName val="HVAC BoQ"/>
      <sheetName val="Elec Bill 3 &amp; 4"/>
      <sheetName val="plumb-Boq"/>
      <sheetName val="Summary_carpark"/>
      <sheetName val="Sheet2"/>
      <sheetName val="G Floor"/>
      <sheetName val="F Floor"/>
      <sheetName val="2nd Floor"/>
      <sheetName val="Levels 3-11"/>
      <sheetName val="Level 12"/>
      <sheetName val="Roof"/>
      <sheetName val="Substructures"/>
      <sheetName val="Finishes"/>
      <sheetName val="Summary of Hills comments"/>
      <sheetName val="Summary of Hills comments (2)"/>
      <sheetName val="Sheet3"/>
      <sheetName val="PC Rates"/>
      <sheetName val="Sheet1 (2)"/>
      <sheetName val="Sheet4"/>
      <sheetName val="ZONE A"/>
      <sheetName val="ZONE B"/>
      <sheetName val="ZONE C"/>
      <sheetName val="ZONE D"/>
      <sheetName val="7 EXTERNAL WORKS (2)"/>
      <sheetName val="Lifecycle"/>
      <sheetName val="Cost Movement"/>
      <sheetName val="SUMMARY_Overall (3)"/>
      <sheetName val="2 SUPERSTRUCTURE (2)"/>
      <sheetName val="Benchmark Copy 2 (2)"/>
      <sheetName val="Mp-team 1"/>
      <sheetName val="下拉"/>
      <sheetName val="梁"/>
      <sheetName val="规划指标"/>
      <sheetName val="Criteria"/>
      <sheetName val="Sheet9"/>
      <sheetName val="ancillary"/>
      <sheetName val="_______"/>
      <sheetName val="核算项目余额表"/>
      <sheetName val="#REF!"/>
      <sheetName val="General"/>
      <sheetName val="7综合单价分析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工程量汇总表"/>
      <sheetName val="XLR_NoRangeSheet"/>
      <sheetName val="21"/>
      <sheetName val="单位"/>
      <sheetName val="常用项目"/>
      <sheetName val="3"/>
      <sheetName val="梁"/>
      <sheetName val="5期B栋会所装饰精装修"/>
      <sheetName val="General"/>
      <sheetName val="eqpmad2"/>
      <sheetName val="矩形桩台"/>
      <sheetName val="板工程量计算"/>
      <sheetName val="RGDP"/>
      <sheetName val="资产负债表(本部原报)"/>
      <sheetName val="下拉"/>
      <sheetName val="内围地梁钢筋说明"/>
      <sheetName val="土建工程综合单价组价明细表"/>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梁"/>
      <sheetName val="General"/>
      <sheetName val="before"/>
      <sheetName val="内围地梁钢筋说明"/>
      <sheetName val="21"/>
      <sheetName val="常用项目"/>
      <sheetName val="7综合单价分析表"/>
      <sheetName val="矩形桩台"/>
      <sheetName val="Financ. Overview"/>
      <sheetName val="Toolbox"/>
      <sheetName val="XLR_NoRangeSheet"/>
      <sheetName val="下拉"/>
      <sheetName val="#REF!"/>
      <sheetName val="Main"/>
      <sheetName val="Crite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BoatTMP"/>
      <sheetName val="PrelimTMP"/>
      <sheetName val="BoatWshop TMP"/>
      <sheetName val="核算项目余额表"/>
      <sheetName val="#REF!"/>
      <sheetName val="建筑面积 "/>
      <sheetName val="SW-TEO"/>
      <sheetName val="Open"/>
      <sheetName val="梁"/>
      <sheetName val="XLR_NoRangeSheet"/>
      <sheetName val="Mp-team 1"/>
      <sheetName val="汇总表"/>
      <sheetName val="General"/>
      <sheetName val="下拉"/>
      <sheetName val="7综合单价分析表"/>
      <sheetName val="HVAC BoQ"/>
      <sheetName val="常用项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报价汇总表（机电）"/>
      <sheetName val="1.1安装地下"/>
      <sheetName val="1.2安装地上"/>
      <sheetName val="2.1措施项目"/>
      <sheetName val="3.其他项目清单"/>
      <sheetName val="4.甲供材料设备管理配合费"/>
      <sheetName val="5规费项目"/>
      <sheetName val="6.主要材料价格及设备选用表"/>
      <sheetName val="7综合单价分析表"/>
      <sheetName val="Sheet1"/>
      <sheetName val="矩形桩台"/>
      <sheetName val="Sheet2"/>
      <sheetName val="#REF!"/>
      <sheetName val="General"/>
      <sheetName val="梁"/>
      <sheetName val="核算项目余额表"/>
      <sheetName val="总分类账"/>
      <sheetName val="eqpmad2"/>
      <sheetName val="墙面工程"/>
      <sheetName val="下拉"/>
      <sheetName val="BoatTMP"/>
      <sheetName val="3"/>
    </sheetNames>
    <definedNames>
      <definedName name="Prix_SMC" sheetId="8"/>
      <definedName name="xin" sheetId="8"/>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甲指乙供材料报价表"/>
      <sheetName val="施工参考单价报价表"/>
      <sheetName val="其它工作项目报价清单"/>
      <sheetName val="包干费用报价表"/>
      <sheetName val="材料耗用量表"/>
      <sheetName val="甲方、三方分包工程"/>
      <sheetName val="甲方、三方材料"/>
      <sheetName val="XLR_NoRangeSheet"/>
      <sheetName val="梁"/>
      <sheetName val="Financ. Overview"/>
      <sheetName val="Toolbox"/>
      <sheetName val="矩形桩台"/>
      <sheetName val="3"/>
      <sheetName val="General"/>
      <sheetName val="Sheet9"/>
      <sheetName val="常用项目"/>
      <sheetName val="板工程量计算"/>
      <sheetName val="土建工程综合单价表"/>
      <sheetName val="土建工程综合单价组价明细表"/>
      <sheetName val="5201.2004"/>
      <sheetName val="#REF!"/>
      <sheetName val="下拉"/>
      <sheetName val="Sheet1"/>
      <sheetName val="核算项目余额表"/>
      <sheetName val="Mp-team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POWER ASSUMPTIONS"/>
      <sheetName val="_REF!"/>
      <sheetName val="Sheet1"/>
      <sheetName val="Sheet2"/>
      <sheetName val="Sheet3"/>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核算项目余额表"/>
      <sheetName val="说明"/>
      <sheetName val="销量"/>
      <sheetName val="共享"/>
      <sheetName val="促销活动"/>
      <sheetName val="活动"/>
      <sheetName val="总表"/>
      <sheetName val="XL4Poppy"/>
      <sheetName val="Toolbox"/>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G.1R-Shou COP Gf"/>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B"/>
      <sheetName val="22号"/>
      <sheetName val="gvl"/>
      <sheetName val="SW-TEO"/>
      <sheetName val="所得税凭证抽查"/>
      <sheetName val="资产负债表及损益表"/>
      <sheetName val="重要内部交易"/>
      <sheetName val="财务费用"/>
      <sheetName val="管理费用"/>
      <sheetName val="目录"/>
      <sheetName val="营业费用"/>
      <sheetName val="制造费用"/>
      <sheetName val="会计事项调整表"/>
      <sheetName val="企业表一"/>
      <sheetName val="GP analysis Per month"/>
      <sheetName val="Sales breakdown "/>
      <sheetName val="MA Adj. Test"/>
      <sheetName val="POWERASSUMPTIONS"/>
      <sheetName val="华泰"/>
      <sheetName val="华意"/>
      <sheetName val="21"/>
      <sheetName val="基础项目"/>
      <sheetName val="14.可调材料价格表"/>
      <sheetName val="下拉"/>
      <sheetName val="BoatTMP"/>
      <sheetName val="Crite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按新系统"/>
      <sheetName val="组价"/>
      <sheetName val="汇总"/>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XLR_NoRangeSheet"/>
      <sheetName val="汇总表"/>
      <sheetName val="审计调整"/>
      <sheetName val="其他应付款 "/>
      <sheetName val="三家其他应付公司"/>
      <sheetName val="提足折旧"/>
      <sheetName val="#REF!"/>
      <sheetName val="柱计算"/>
      <sheetName val="POWER ASSUMPTIONS"/>
      <sheetName val="3"/>
      <sheetName val="8"/>
      <sheetName val="2"/>
      <sheetName val="6"/>
      <sheetName val="面积合计（藏）"/>
      <sheetName val="7"/>
      <sheetName val="4"/>
      <sheetName val="投标材料清单 "/>
      <sheetName val="5"/>
      <sheetName val="1"/>
      <sheetName val="MOHKG"/>
      <sheetName val="3C清单工程量"/>
      <sheetName val="商业部分S1-1轴~S1-21轴"/>
      <sheetName val="3-B、3A座商业"/>
      <sheetName val="清单汇总"/>
      <sheetName val="Toolbox"/>
      <sheetName val="弱电"/>
      <sheetName val="2.1 受電設備棟"/>
      <sheetName val="2.2 受・防火水槽"/>
      <sheetName val="2.3 排水処理設備棟"/>
      <sheetName val="2.4 倉庫棟"/>
      <sheetName val="2.5 守衛棟"/>
      <sheetName val="General"/>
      <sheetName val="投保项目"/>
      <sheetName val="清单明细"/>
      <sheetName val="21"/>
      <sheetName val="Hoja1"/>
      <sheetName val="嘉里塔楼工程量"/>
      <sheetName val="Bill-2.1（1）"/>
      <sheetName val="予算推移"/>
      <sheetName val="主要材料价格表 (2)"/>
      <sheetName val="一発シート"/>
      <sheetName val="室内汇总"/>
      <sheetName val="地下室（安装）"/>
      <sheetName val="承台(砖模) "/>
      <sheetName val="设置"/>
      <sheetName val="内围地梁钢筋说明"/>
      <sheetName val="型材线密度表"/>
      <sheetName val="基础项目"/>
      <sheetName val="设计部"/>
      <sheetName val="HVAC BoQ"/>
      <sheetName val="型材线密度"/>
      <sheetName val="5201.2004"/>
      <sheetName val="P1012001"/>
      <sheetName val="东一一层方柱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结构砼含量表"/>
      <sheetName val="砼墙"/>
      <sheetName val="梁"/>
      <sheetName val="板"/>
      <sheetName val="柱"/>
      <sheetName val="楼梯 "/>
      <sheetName val="外墙砌体"/>
      <sheetName val="内墙砌体"/>
      <sheetName val="地面天花"/>
      <sheetName val="外装饰"/>
      <sheetName val="门窗（清单）"/>
      <sheetName val="脚手架"/>
      <sheetName val="零星砼"/>
      <sheetName val="168"/>
      <sheetName val="汇总表"/>
      <sheetName val="独立基础桩承台"/>
      <sheetName val="矩形桩台"/>
      <sheetName val="单位"/>
      <sheetName val="常用项目"/>
      <sheetName val="消防报警工程"/>
      <sheetName val="通风排风及排烟工程"/>
      <sheetName val="XLR_NoRangeSheet"/>
      <sheetName val="封面 (3)"/>
      <sheetName val="General"/>
      <sheetName val="eqpmad2"/>
      <sheetName val="21"/>
      <sheetName val="核算项目余额表"/>
      <sheetName val="3"/>
      <sheetName val="鹏万金沙洲C1栋"/>
      <sheetName val="7综合单价分析表"/>
      <sheetName val="Criteria"/>
      <sheetName val="其他应付款 "/>
      <sheetName val="墙面工程"/>
      <sheetName val="#REF!"/>
      <sheetName val="设计部"/>
      <sheetName val="内围地梁钢筋说明"/>
      <sheetName val="下拉"/>
      <sheetName val="改加胶玻璃、室外栏杆"/>
      <sheetName val="审计调整"/>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REF!"/>
      <sheetName val="室外园林电气工程"/>
      <sheetName val="地上砌体 "/>
      <sheetName val="一般预算收入"/>
      <sheetName val="5期B栋会所装饰精装修"/>
      <sheetName val="材料损耗(不打印)"/>
      <sheetName val="3"/>
      <sheetName val="工程清单"/>
      <sheetName val="主材表"/>
      <sheetName val="土建工程综合单价表"/>
      <sheetName val="XLR_NoRangeSheet"/>
      <sheetName val="汇总表"/>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清单"/>
      <sheetName val="数据汇总表"/>
      <sheetName val="基础项目"/>
      <sheetName val="墙面工程"/>
      <sheetName val="土建工程综合单价组价明细表"/>
      <sheetName val="主营业务成本明细表"/>
      <sheetName val="下拉菜单"/>
      <sheetName val="给排水工程量计算书"/>
      <sheetName val="内围地梁钢筋说明"/>
      <sheetName val="承台(砖模) "/>
      <sheetName val="柱"/>
      <sheetName val="建筑面积 "/>
      <sheetName val="Elem Cost"/>
      <sheetName val="施工参考单价报价表"/>
      <sheetName val="其它工作项目报价清单"/>
      <sheetName val="甲指乙供材料报价表"/>
      <sheetName val="设置"/>
      <sheetName val="预制管桩"/>
      <sheetName val="地梁"/>
      <sheetName val="过渡数据表"/>
      <sheetName val="骨浆计算式(备)"/>
      <sheetName val="楼梯钢筋"/>
      <sheetName val="材料清单"/>
      <sheetName val="地面过水泥砂"/>
      <sheetName val="楼板镂空及加楼板（部分项目有争议）"/>
      <sheetName val="5201.2004"/>
      <sheetName val="门窗表"/>
      <sheetName val="辅助表(11大堂)"/>
      <sheetName val="XL4Poppy"/>
      <sheetName val="材料表"/>
      <sheetName val="1"/>
      <sheetName val="1."/>
      <sheetName val="型材表"/>
      <sheetName val="进度款审核"/>
      <sheetName val="封面"/>
      <sheetName val="析-2"/>
      <sheetName val="人行道"/>
      <sheetName val="单位库"/>
      <sheetName val="eqpmad2"/>
      <sheetName val="分部分项工程量清单计价表"/>
      <sheetName val="板房区目标成本"/>
      <sheetName val="室内精简装修计价清单"/>
      <sheetName val="单位"/>
      <sheetName val="POWER ASSUMPTIONS"/>
      <sheetName val="Sheet2"/>
      <sheetName val="单位工程费汇总表"/>
      <sheetName val="园建计算表1梁工"/>
      <sheetName val="型材线密度表"/>
      <sheetName val=""/>
      <sheetName val="梁"/>
      <sheetName val="B4零星"/>
      <sheetName val="总措施项目"/>
      <sheetName val="综合单价表"/>
      <sheetName val="建筑汇总表 "/>
      <sheetName val="文化石通花隔栅"/>
      <sheetName val="抛光砖窗台板"/>
      <sheetName val="门窗面积计量"/>
      <sheetName val="门槛"/>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卫生间"/>
      <sheetName val="1#2#楼梯"/>
      <sheetName val="3#楼梯 "/>
      <sheetName val="4#5#楼梯"/>
      <sheetName val="6#楼梯"/>
      <sheetName val="7#楼梯 "/>
      <sheetName val="8#楼梯"/>
      <sheetName val="楼梯二次装修合计"/>
      <sheetName val="卫生间墙面及地面防水相关工程量计算表"/>
      <sheetName val="防水"/>
      <sheetName val="女儿墙"/>
      <sheetName val="排水沟"/>
      <sheetName val="中庭栏杆"/>
      <sheetName val="内外墙挂网"/>
      <sheetName val="TC356天窗工程量 "/>
      <sheetName val="点支式采光顶棚工程量计算"/>
      <sheetName val="拉杆式采光棚"/>
      <sheetName val="幕墙门套及幕墙底部收口"/>
      <sheetName val="窗帘盒"/>
      <sheetName val="8"/>
      <sheetName val="2"/>
      <sheetName val="6"/>
      <sheetName val="面积合计（藏）"/>
      <sheetName val="7"/>
      <sheetName val="4"/>
      <sheetName val="投标材料清单 "/>
      <sheetName val="5"/>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他工程"/>
      <sheetName val="其它"/>
      <sheetName val="栏杆"/>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名称"/>
      <sheetName val="工程量"/>
      <sheetName val="anti-termite"/>
      <sheetName val="改加胶玻璃、室外栏杆"/>
      <sheetName val="工程量清单计价表"/>
      <sheetName val="增加项目（塔楼栏杆、雨篷、百叶窗、钢梁）"/>
      <sheetName val="19#楼(作废)"/>
      <sheetName val="门窗"/>
      <sheetName val="单价分析过程"/>
      <sheetName val="主要材料价格表 (2)"/>
      <sheetName val="Main"/>
      <sheetName val="百叶"/>
      <sheetName val="剁琥"/>
      <sheetName val="剁琥黄锈石"/>
      <sheetName val="光面"/>
      <sheetName val="荔枝"/>
      <sheetName val="荔枝黄锈石"/>
      <sheetName val="哑面"/>
      <sheetName val="桩承台"/>
      <sheetName val="基础梁"/>
      <sheetName val="剪力墙"/>
      <sheetName val="楼板"/>
      <sheetName val="框架梁"/>
      <sheetName val="屋架梁"/>
      <sheetName val="屋顶水池"/>
      <sheetName val="零星项目"/>
      <sheetName val="_x005f_x0000__x005f_x0000__x005f_x0000__x005f_x0000__x0"/>
      <sheetName val="_x005f_x005f_x005f_x0000__x005f_x005f_x005f_x0000__x005"/>
      <sheetName val="_x005f_x0000__x005f_x0000__x005"/>
      <sheetName val="_x005f_x005f_x005f_x0000__x005f"/>
      <sheetName val="_x005f_x005f_x005f_x005f_x005f_x005f_x005f_x0000__x005f"/>
      <sheetName val="_x005f_x005f_x005f_x005f_"/>
      <sheetName val="手工计算"/>
      <sheetName val="板工程量计算"/>
      <sheetName val="Data"/>
      <sheetName val="_x005f_x005f_x005f_x005f_x005f_x005f_x005f_x005f_x005f_x005f_"/>
      <sheetName val="_x005f_x005f_x005f_x005f_x005f_x005f_x005f_x005f_"/>
      <sheetName val="计算式"/>
      <sheetName val="_x005f_x0000__x005f"/>
      <sheetName val="_x005f_x005f_"/>
      <sheetName val="防水工程"/>
      <sheetName val="村级支出"/>
      <sheetName val="职工花名册"/>
      <sheetName val="投标总结"/>
      <sheetName val="标准表格"/>
      <sheetName val="Aging Datasheet"/>
      <sheetName val="ECCS_1 DataSheet"/>
      <sheetName val="KPI Datasheet"/>
      <sheetName val="Wl. Fin."/>
      <sheetName val="Sheet1"/>
      <sheetName val="面积指标"/>
      <sheetName val="测算依据"/>
      <sheetName val="砂浆单价表"/>
      <sheetName val="目录"/>
      <sheetName val="下拉"/>
      <sheetName val="D01计算式"/>
      <sheetName val="不锈钢栏杆清单"/>
      <sheetName val="Financ. Overview"/>
      <sheetName val="Toolbox"/>
      <sheetName val="主材"/>
      <sheetName val="工程量清单(原价)"/>
      <sheetName val="3#砌筑、工程"/>
      <sheetName val="弱电"/>
      <sheetName val="EVALUATE工程量计算书"/>
      <sheetName val="工程材料"/>
      <sheetName val="A300"/>
      <sheetName val="零星表"/>
      <sheetName val="_x0"/>
      <sheetName val="Sheet96"/>
      <sheetName val="Sheet226"/>
      <sheetName val="A"/>
      <sheetName val="B"/>
      <sheetName val="C"/>
      <sheetName val="D"/>
      <sheetName val="承台"/>
      <sheetName val="零星钢筋"/>
      <sheetName val="底板"/>
      <sheetName val="零星"/>
      <sheetName val="挡土墙"/>
      <sheetName val="节点"/>
      <sheetName val="节点9"/>
      <sheetName val="2.1设计部"/>
      <sheetName val="装修"/>
      <sheetName val="石材购买量统计"/>
      <sheetName val="计算表（箱涵）"/>
      <sheetName val="CD-실적"/>
      <sheetName val="内部主要成本"/>
      <sheetName val="保安视频监控系统"/>
      <sheetName val="T1T2T3T4门窗表"/>
      <sheetName val="工程量清单"/>
      <sheetName val="签证汇总表"/>
      <sheetName val="97取费(定额直接费)"/>
      <sheetName val="总表（不打印）"/>
      <sheetName val="清单汇总"/>
      <sheetName val="-1层~26层地面"/>
      <sheetName val="C栋复式-1层~26层墙面"/>
      <sheetName val="计算簿"/>
      <sheetName val="指标分摊"/>
      <sheetName val="规划指标"/>
      <sheetName val="计算表"/>
      <sheetName val="03定额库"/>
      <sheetName val="94定额库"/>
      <sheetName val="清单库"/>
      <sheetName val="工程量汇总表"/>
      <sheetName val="门窗表 "/>
      <sheetName val="（附表4-1）工程任务书1"/>
      <sheetName val="强电过路砼保护管 "/>
      <sheetName val="KKKKKKKK"/>
      <sheetName val="搅拌桩计量"/>
      <sheetName val="旋挖桩混凝土量"/>
      <sheetName val="旋挖桩钢筋量"/>
      <sheetName val="汇总"/>
      <sheetName val="LTM销售"/>
      <sheetName val="HTM销售"/>
      <sheetName val="生鲜销售"/>
      <sheetName val="工程库"/>
      <sheetName val="雨水管网"/>
      <sheetName val="污水管网 "/>
      <sheetName val="单位工程汇总表"/>
      <sheetName val="热力"/>
      <sheetName val="二级成本动态表"/>
      <sheetName val="资料"/>
      <sheetName val="各截面长度"/>
      <sheetName val="总工程量计算"/>
      <sheetName val="基础数据"/>
      <sheetName val="铺贴砂浆分析表"/>
      <sheetName val="编制说明"/>
      <sheetName val="室内汇总"/>
      <sheetName val="凤凰城H区签证-徐静"/>
      <sheetName val="工程量清单全费用综合单价计价表"/>
      <sheetName val="售楼部幕墙清单"/>
      <sheetName val="事业发展"/>
      <sheetName val="钢筋设置"/>
      <sheetName val="进度款申请书"/>
      <sheetName val="2001取费"/>
      <sheetName val="31#楼（实）"/>
      <sheetName val="SW-TEO"/>
      <sheetName val="土建商业清单"/>
      <sheetName val="土方"/>
      <sheetName val="综合单价汇总表"/>
      <sheetName val="表3"/>
      <sheetName val="工程量计算"/>
      <sheetName val="一层柱砼C40"/>
      <sheetName val="一期F区六标段工程进度款申请支付表"/>
      <sheetName val="一期F区块六标段本期完成工程造价确认汇总表"/>
      <sheetName val="一期F区六标段本期土建完成工程造价明细表"/>
      <sheetName val="一期F区六标段土建形象进度表"/>
      <sheetName val="一期F区六标段土建单体百分比组成"/>
      <sheetName val="一期F区六标段别墅区安装完成工程造价明细汇总表"/>
      <sheetName val="一期F区六标段别墅区安装形象进度表"/>
      <sheetName val="一期F区六标段高层及地下室安装完成工程造价明细表"/>
      <sheetName val="一期F区六标段高层及地下室安装形象进度表"/>
      <sheetName val="一期F区六标段室外安装完成工程造价确认表"/>
      <sheetName val="一期F区六标段未列项别墅区室外污水系统造价明细"/>
      <sheetName val="一期F区六标段未列项别墅区室外雨水系统造价明细"/>
      <sheetName val="一期F区六标段室外安装工程形象进度表"/>
      <sheetName val="一期F区六标段室外土建完成工程造价确认表"/>
      <sheetName val="一期F区六标段未列项别墅区室外土建造价明细表"/>
      <sheetName val="一期F区六标段室外土建工程形象进度表 "/>
      <sheetName val="公共工程量底稿"/>
      <sheetName val="户型A工程量底稿"/>
      <sheetName val="户型A"/>
      <sheetName val="Parameters"/>
      <sheetName val="详图"/>
      <sheetName val="工艺单"/>
      <sheetName val="开料单"/>
      <sheetName val="实体项目(0上)"/>
      <sheetName val="措施项目(0上)"/>
      <sheetName val="钢筋(0上)"/>
      <sheetName val="实体项目(0下)"/>
      <sheetName val="外立面装修"/>
      <sheetName val="未列项目清单计价表(0上) "/>
      <sheetName val="措施项目(0下)"/>
      <sheetName val="钢筋(0下)"/>
      <sheetName val="A9栋清单"/>
      <sheetName val="型材米重表"/>
      <sheetName val="1#楼清单"/>
      <sheetName val="2#楼清单"/>
      <sheetName val="汇总表及手算"/>
      <sheetName val="_x005"/>
      <sheetName val="#REF"/>
      <sheetName val="分部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常用项目"/>
      <sheetName val="Sheet9"/>
      <sheetName val="#REF!"/>
      <sheetName val="下拉"/>
      <sheetName val="7综合单价分析表"/>
      <sheetName val="XLR_NoRangeSheet"/>
      <sheetName val="矩形桩台"/>
      <sheetName val="HVAC BoQ"/>
      <sheetName val="梁"/>
      <sheetName val="土建工程综合单价表"/>
      <sheetName val="土建工程综合单价组价明细表"/>
      <sheetName val="Main"/>
      <sheetName val="Open"/>
      <sheetName val="Financ. Overview"/>
      <sheetName val="Toolbox"/>
      <sheetName val="组价分析表"/>
      <sheetName val="单价分析表"/>
      <sheetName val="eqpmad2"/>
      <sheetName val="SW-TEO"/>
      <sheetName val="单位库"/>
      <sheetName val="금융비용"/>
      <sheetName val="给排水设置"/>
      <sheetName val="给排水计算"/>
      <sheetName val="清单1-裙楼Ea"/>
      <sheetName val="B1-B13户型清单"/>
      <sheetName val="第一部分定价"/>
      <sheetName val="综合单价分析表"/>
      <sheetName val="Sheet1"/>
      <sheetName val="雨棚"/>
      <sheetName val="材料"/>
      <sheetName val="汇总表"/>
      <sheetName val="13.可调材料价格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BoatTMP"/>
      <sheetName val="PrelimTMP"/>
      <sheetName val="BoatWshop TMP"/>
      <sheetName val="核算项目余额表"/>
      <sheetName val="21"/>
      <sheetName val="XL4Poppy"/>
      <sheetName val="房屋及建筑物"/>
      <sheetName val="工程量计算书"/>
      <sheetName val="#REF!"/>
      <sheetName val="7综合单价分析表"/>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三家其他应付公司"/>
      <sheetName val="核算项目余额表"/>
      <sheetName val="下拉"/>
      <sheetName val="房屋及建筑物"/>
      <sheetName val="#REF!"/>
      <sheetName val="基本参数"/>
      <sheetName val="成本估算"/>
      <sheetName val="POWER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_REF!"/>
      <sheetName val="UFPrn20060705140320"/>
      <sheetName val="UFPrn20060705113520"/>
      <sheetName val="Main"/>
      <sheetName val="核算项目余额表"/>
      <sheetName val="设计部"/>
      <sheetName val="三家其他应付公司"/>
      <sheetName val="规划指标"/>
      <sheetName val="资产负债表(本部原报)"/>
      <sheetName val="BoatTMP"/>
      <sheetName val="改加胶玻璃、室外栏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资产负债表(汇总正式)"/>
      <sheetName val="利润表(汇总正式)"/>
      <sheetName val="资产负债表(正式)(汇总过程)"/>
      <sheetName val="利润表(正式)(汇总过程)"/>
      <sheetName val="资产负债表(汇总原报)"/>
      <sheetName val="利润表(汇总原报)"/>
      <sheetName val="资产负债表(原报) (汇总过程)"/>
      <sheetName val="利润表(原报) (汇总过程)"/>
      <sheetName val="资产负债表(本部正式)"/>
      <sheetName val="利润表(本部正式)"/>
      <sheetName val="资产负债表试算表(本部)"/>
      <sheetName val="资产负债表试算表(本部年初数)"/>
      <sheetName val="利润表试算表(本部)"/>
      <sheetName val="资产负债表(本部原报)"/>
      <sheetName val="利润表(本部原报)"/>
      <sheetName val="会计事项调整(1)"/>
      <sheetName val="会计事项调整(2)"/>
      <sheetName val="现金流量表"/>
      <sheetName val="现金流量表审核表"/>
      <sheetName val="现金流量表其他事项说明"/>
      <sheetName val="Toolbox"/>
      <sheetName val="G.1R-Shou COP Gf"/>
      <sheetName val="企业表一"/>
      <sheetName val="核算项目余额表"/>
      <sheetName val="提足折旧"/>
      <sheetName val="eqpmad2"/>
      <sheetName val="包增减变动"/>
      <sheetName val="#REF!"/>
      <sheetName val="科目余额表正式"/>
      <sheetName val="建筑面积 "/>
      <sheetName val="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总分类账"/>
      <sheetName val="包增减变动"/>
      <sheetName val="XL4Poppy"/>
      <sheetName val="三家其他应付公司"/>
      <sheetName val="#REF!"/>
      <sheetName val="科目余额表正式"/>
      <sheetName val="核算项目余额表"/>
      <sheetName val="B4零星"/>
      <sheetName val="eqpmad2"/>
      <sheetName val="BoatT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Sheet1"/>
      <sheetName val="汇总表"/>
      <sheetName val="承台(木模)"/>
      <sheetName val="基础梁"/>
      <sheetName val="梁"/>
      <sheetName val="柱"/>
      <sheetName val="板"/>
      <sheetName val="砖墙表"/>
      <sheetName val="门窗表"/>
      <sheetName val="给排水工程量计算书"/>
      <sheetName val="B4零星"/>
      <sheetName val="职工花名册"/>
      <sheetName val="T5"/>
      <sheetName val="清单-总"/>
      <sheetName val="工程量计算书"/>
      <sheetName val="建筑面积 "/>
      <sheetName val="POWER ASSUMPTIONS"/>
      <sheetName val="21"/>
      <sheetName val="1#"/>
      <sheetName val="地梁"/>
      <sheetName val="加工砖价格"/>
      <sheetName val="手工计算"/>
      <sheetName val="裙楼B1-B2清单"/>
      <sheetName val="弱电"/>
      <sheetName val="1"/>
      <sheetName val="配置单"/>
      <sheetName val="内围地梁钢筋说明"/>
      <sheetName val="清单汇总"/>
      <sheetName val="基础项目"/>
      <sheetName val="计算表"/>
      <sheetName val="十八.门窗表,门框塞缝"/>
      <sheetName val="十六.零星,屋面做法计算表"/>
      <sheetName val="基础"/>
      <sheetName val="A9栋标准层电梯厅"/>
      <sheetName val="#REF!"/>
      <sheetName val="5201.2004"/>
      <sheetName val="T1T2T3T4门窗表"/>
      <sheetName val="04型（商品展示区绿化）"/>
      <sheetName val="米重表"/>
      <sheetName val="C4栋"/>
      <sheetName val="主材表"/>
      <sheetName val="土建工程综合单价表"/>
      <sheetName val="土建工程综合单价组价明细表"/>
      <sheetName val="零星"/>
      <sheetName val="承台(砖模) "/>
      <sheetName val="开料单"/>
      <sheetName val="工艺单"/>
      <sheetName val="给排水管道"/>
      <sheetName val="单位库"/>
      <sheetName val="明细1"/>
      <sheetName val="明细2"/>
      <sheetName val="室内汇总"/>
      <sheetName val="sheet2"/>
      <sheetName val="费率表"/>
      <sheetName val="清单"/>
      <sheetName val="#REF"/>
      <sheetName val="16、25、26、33、34"/>
      <sheetName val="材料清单"/>
      <sheetName val="地面过水泥砂"/>
      <sheetName val="楼板镂空及加楼板（部分项目有争议）"/>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封面"/>
      <sheetName val="扉页"/>
      <sheetName val="编制说明"/>
      <sheetName val="汇总表"/>
      <sheetName val="暂定材料价格表"/>
      <sheetName val="单位工程汇总表"/>
      <sheetName val="宿舍楼土建工程"/>
      <sheetName val="办公楼土建工程"/>
      <sheetName val="宿舍楼安装工程"/>
      <sheetName val="办公楼安装工程"/>
      <sheetName val="围墙道路排水管"/>
      <sheetName val="室外安装工程"/>
      <sheetName val="21"/>
      <sheetName val="工作台帐"/>
      <sheetName val="工程量计算表"/>
      <sheetName val="计算表"/>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BA-Pl"/>
      <sheetName val="BA"/>
      <sheetName val="#REF!"/>
      <sheetName val="给排水工程量计算书"/>
      <sheetName val="Sheet3"/>
      <sheetName val="内围地梁钢筋说明"/>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点表"/>
      <sheetName val="priceD"/>
      <sheetName val="Sheet2"/>
      <sheetName val="Sheet3"/>
      <sheetName val="内围地梁钢筋说明"/>
      <sheetName val="计算式"/>
      <sheetName val="BA-P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编制说明"/>
      <sheetName val="建筑面积"/>
      <sheetName val="5期B栋会所装饰精装修"/>
      <sheetName val="装修部份工程量"/>
      <sheetName val="安装部分工程量"/>
      <sheetName val="安装部分清单"/>
      <sheetName val="装修部份清单"/>
      <sheetName val="内围地梁钢筋说明"/>
      <sheetName val="21"/>
      <sheetName val="eqpmad2"/>
      <sheetName val="石材购买量统计"/>
      <sheetName val="墙面工程"/>
      <sheetName val="汇总表"/>
      <sheetName val="2.1设计部"/>
      <sheetName val="写字楼B"/>
      <sheetName val="貨品科目"/>
      <sheetName val="資料庫"/>
      <sheetName val="惠州海伦堡13-15座 (车库照明)"/>
      <sheetName val="5201.2004"/>
      <sheetName val="General"/>
      <sheetName val="基础项目"/>
      <sheetName val="sum(Flooring )"/>
      <sheetName val="#REF!"/>
      <sheetName val="Sheet1"/>
      <sheetName val="锚杆（索）工程量表"/>
      <sheetName val="其他项目工程量"/>
      <sheetName val="工程量计算表"/>
      <sheetName val="sheet"/>
      <sheetName val="脚手架"/>
      <sheetName val="室外园林电气工程"/>
      <sheetName val="园建计算书2"/>
      <sheetName val="园建计算书1"/>
      <sheetName val="园建计算书3"/>
      <sheetName val="园建计算书4"/>
      <sheetName val="工程材料"/>
      <sheetName val="Aging Datasheet"/>
      <sheetName val="ECCS_1 DataSheet"/>
      <sheetName val="KPI Datasheet"/>
      <sheetName val="用料分析表（不打印）"/>
      <sheetName val="主要材料明细表"/>
      <sheetName val="综合单价 (不打印)"/>
      <sheetName val="总表（不打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REF!"/>
      <sheetName val="四季花城城南地块户型面积"/>
      <sheetName val="点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时代廊桥花园23栋给排水工程"/>
      <sheetName val="数据汇总"/>
      <sheetName val="#REF!"/>
      <sheetName val="单位库"/>
    </sheetNames>
    <sheetDataSet>
      <sheetData sheetId="0" refreshError="1"/>
      <sheetData sheetId="1" refreshError="1"/>
      <sheetData sheetId="2" refreshError="1"/>
      <sheetData sheetId="3"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点表"/>
      <sheetName val="price1"/>
      <sheetName val="#REF!"/>
      <sheetName val="时代廊桥花园23栋给排水工程"/>
    </sheetNames>
    <sheetDataSet>
      <sheetData sheetId="0" refreshError="1"/>
      <sheetData sheetId="1" refreshError="1"/>
      <sheetData sheetId="2" refreshError="1"/>
      <sheetData sheetId="3"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sk4"/>
      <sheetName val="工作台帐"/>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进度款结算清单"/>
      <sheetName val="工程量清单"/>
      <sheetName val="钢筋汇总"/>
      <sheetName val="预埋件量及砼汇总"/>
      <sheetName val="东一三层板面加强筋"/>
      <sheetName val="东一三层板面面筋"/>
      <sheetName val="东一三层板筋"/>
      <sheetName val="东一二层柱"/>
      <sheetName val="东一三层梁"/>
      <sheetName val="东二三层板面加强筋"/>
      <sheetName val="东二三层板面面筋"/>
      <sheetName val="东二三层板筋"/>
      <sheetName val="东二三层梁钢筋"/>
      <sheetName val="东一一层圆柱砼"/>
      <sheetName val="东一一层方柱砼"/>
      <sheetName val="东一二层圆柱砼"/>
      <sheetName val="东一二层方柱砼"/>
      <sheetName val="东一二层梁砼"/>
      <sheetName val="东一二层板砼"/>
      <sheetName val="东一三层梁砼"/>
      <sheetName val="东一三层板砼"/>
      <sheetName val="东二三层梁砼"/>
      <sheetName val="东二三层板砼"/>
      <sheetName val="二层加厚区砼"/>
      <sheetName val="楼梯"/>
      <sheetName val="板马凳筋"/>
      <sheetName val="电梯井"/>
      <sheetName val="东一幕墙"/>
      <sheetName val="东二幕墙"/>
      <sheetName val="登机桥预埋件"/>
      <sheetName val="比重及价格"/>
      <sheetName val="清单-总"/>
      <sheetName val="#REF!"/>
      <sheetName val="建筑面积 "/>
      <sheetName val="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总封面"/>
      <sheetName val="编制说明"/>
      <sheetName val="汇总表"/>
      <sheetName val="园建编制说明"/>
      <sheetName val="编制说明 (水电)"/>
      <sheetName val="二期硬景清单(除基层外)"/>
      <sheetName val="架空层(除基层外)"/>
      <sheetName val="绿化清单"/>
      <sheetName val="二期水电清单"/>
      <sheetName val="硬景增补清单 "/>
      <sheetName val="绿化增补清单"/>
      <sheetName val="水电增补清单"/>
      <sheetName val="优化清单"/>
      <sheetName val="#REF!"/>
      <sheetName val="电房"/>
      <sheetName val="工程材料"/>
      <sheetName val="弱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比重及价格"/>
      <sheetName val="sk4"/>
      <sheetName val="B4零星"/>
      <sheetName val="编制说明"/>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计算说明"/>
      <sheetName val="参考数据"/>
      <sheetName val="入侵报警系统"/>
      <sheetName val="单位库"/>
      <sheetName val="工作台帐"/>
      <sheetName val="过渡数据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名称"/>
      <sheetName val="示例"/>
      <sheetName val="入侵报警系统"/>
      <sheetName val="计算书"/>
      <sheetName val="单位库"/>
      <sheetName val="使用说明"/>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清单-总"/>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EVALUATE电梯集水井、风井"/>
      <sheetName val="21"/>
      <sheetName val="sum(Flooring )"/>
      <sheetName val="#REF!"/>
      <sheetName val="地梁"/>
      <sheetName val="骨浆计算式(备)"/>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汇总表"/>
      <sheetName val="工程量计算表"/>
      <sheetName val="Sheet3"/>
      <sheetName val="弱电"/>
      <sheetName val="电房"/>
      <sheetName val="#REF!"/>
      <sheetName val="工作台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REF!"/>
      <sheetName val="地梁"/>
      <sheetName val="给排水工程量计算书"/>
      <sheetName val="工程材料"/>
      <sheetName val="301-6"/>
      <sheetName val="封面"/>
      <sheetName val="职工花名册"/>
      <sheetName val="点表"/>
      <sheetName val="楼梯钢筋"/>
      <sheetName val="编制说明"/>
      <sheetName val="建筑面积 "/>
      <sheetName val="单位"/>
      <sheetName val="清单-总"/>
      <sheetName val="A8独立基础 "/>
      <sheetName val="工程量计算"/>
      <sheetName val="J1-11-20基础梁非通用 "/>
      <sheetName val="+0.00以上柱通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华发附框(实)"/>
      <sheetName val="12"/>
      <sheetName val="材料统计"/>
      <sheetName val="材料统表计"/>
      <sheetName val="材料采购单01"/>
      <sheetName val="配件统计"/>
      <sheetName val="Sheet2"/>
      <sheetName val="Sheet3"/>
      <sheetName val="比重及价格"/>
      <sheetName val="工作台帐"/>
      <sheetName val="弱电"/>
      <sheetName val="内围地梁钢筋说明"/>
      <sheetName val="建筑面积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华发附框(实)"/>
      <sheetName val="12"/>
      <sheetName val="材料统计"/>
      <sheetName val="材料统表计"/>
      <sheetName val="材料采购单01"/>
      <sheetName val="配件统计"/>
      <sheetName val="材料采购单06"/>
      <sheetName val="材料采购单07"/>
      <sheetName val="材料采购单08"/>
      <sheetName val="Sheet2"/>
      <sheetName val="Sheet3"/>
      <sheetName val="比重及价格"/>
      <sheetName val="工作台帐"/>
      <sheetName val="点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汇总"/>
      <sheetName val="入侵报警系统"/>
      <sheetName val="汇总表及手算计算格式 (2)"/>
      <sheetName val="弱电"/>
      <sheetName val="使用说明"/>
      <sheetName val="比重及价格"/>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单位库"/>
      <sheetName val="点表"/>
      <sheetName val="弱电"/>
      <sheetName val="入侵报警系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预制管桩"/>
      <sheetName val="建筑面积 "/>
      <sheetName val="计量"/>
      <sheetName val="工作台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编辑说明"/>
      <sheetName val="汇总表"/>
      <sheetName val="园建"/>
      <sheetName val="游泳池统计表"/>
      <sheetName val="绿化"/>
      <sheetName val="部品"/>
      <sheetName val="金域蓝湾南区园林工程(水电)"/>
      <sheetName val="含量表"/>
      <sheetName val="万科园建统一做法"/>
      <sheetName val="面积计算表"/>
      <sheetName val="园建计算表1梁工"/>
      <sheetName val="园建计算表2龚工)"/>
      <sheetName val="保安亭"/>
      <sheetName val="更衣室"/>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清单封面"/>
      <sheetName val="编制说明"/>
      <sheetName val="汇总表 "/>
      <sheetName val="47-50栋架空层"/>
      <sheetName val="样板房"/>
      <sheetName val="住户大堂"/>
      <sheetName val="标准层"/>
      <sheetName val="石材标底"/>
      <sheetName val="园建计算表1梁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单位"/>
      <sheetName val="常用项目"/>
      <sheetName val="21"/>
      <sheetName val="#REF!"/>
      <sheetName val="样板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费用汇总表"/>
      <sheetName val="费用汇总表（安装）"/>
      <sheetName val="一号清单费用"/>
      <sheetName val="三号清单汇总"/>
      <sheetName val="二号清单汇总表"/>
      <sheetName val="地下室 "/>
      <sheetName val="商业"/>
      <sheetName val="1~15#高层"/>
      <sheetName val="幼儿园"/>
      <sheetName val="垃圾房、公厕"/>
      <sheetName val="三号清单汇总 "/>
      <sheetName val="防震工程"/>
      <sheetName val="费用及指标表 （打印)"/>
      <sheetName val="费用及指标表"/>
      <sheetName val="造价指标"/>
      <sheetName val="安装清单"/>
      <sheetName val="一号清单 待修改"/>
      <sheetName val="1号清单待修改"/>
      <sheetName val="三号清单待修改"/>
      <sheetName val="超高降效费"/>
      <sheetName val="编制说明"/>
      <sheetName val="汇总表"/>
      <sheetName val="对比分析表"/>
      <sheetName val="含量指标表"/>
      <sheetName val="地下室给排水"/>
      <sheetName val="地下室给排水工程量"/>
      <sheetName val="1#~7#商住房给排水"/>
      <sheetName val="1#~7#商住房给排水工程量 "/>
      <sheetName val="商业、配套给排水"/>
      <sheetName val="商业给排水工程量"/>
      <sheetName val="综合单价分析--给排水"/>
      <sheetName val="给排水定额人工"/>
      <sheetName val="主材--阀门"/>
      <sheetName val="主材--钢管"/>
      <sheetName val="主材--塑料管"/>
      <sheetName val="主材--给排水零星项"/>
      <sheetName val="地下室电气"/>
      <sheetName val="地下室电气 工程量"/>
      <sheetName val="1#~7#楼商住房电气"/>
      <sheetName val="1#~7#楼商住房电气工程量"/>
      <sheetName val="商业、配套电气"/>
      <sheetName val="商业电气工程量"/>
      <sheetName val="电气综合单价分析(除线缆外）"/>
      <sheetName val="综合单价分析一电线电缆"/>
      <sheetName val="电气定额人工"/>
      <sheetName val="主材--桥架、线槽"/>
      <sheetName val="主材--PC管"/>
      <sheetName val="主材--镀锌电线管"/>
      <sheetName val="主材--灯具"/>
      <sheetName val="主材--其它"/>
      <sheetName val="主材--电缆"/>
      <sheetName val="主材--电线"/>
      <sheetName val="主材--套管"/>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heet1"/>
      <sheetName val="合同清单"/>
      <sheetName val="C1"/>
      <sheetName val="C2"/>
      <sheetName val="C3改"/>
      <sheetName val="C3"/>
      <sheetName val="C4改"/>
      <sheetName val="C4"/>
      <sheetName val="C5"/>
      <sheetName val="C5&quot;"/>
      <sheetName val="C10"/>
      <sheetName val="C11"/>
      <sheetName val="C12"/>
      <sheetName val="C13"/>
      <sheetName val="C14"/>
      <sheetName val="C15"/>
      <sheetName val="C16"/>
      <sheetName val="C17"/>
      <sheetName val="C18"/>
      <sheetName val="C19"/>
      <sheetName val="C20"/>
      <sheetName val="C21"/>
      <sheetName val="C22"/>
      <sheetName val="C23"/>
      <sheetName val="C24"/>
      <sheetName val="C25改"/>
      <sheetName val="C25"/>
      <sheetName val="C26改"/>
      <sheetName val="C26"/>
      <sheetName val="C27"/>
      <sheetName val="C28"/>
      <sheetName val="C29"/>
      <sheetName val="C30"/>
      <sheetName val="C31"/>
      <sheetName val="C32"/>
      <sheetName val="C33"/>
      <sheetName val="C34"/>
      <sheetName val="C35"/>
      <sheetName val="C37"/>
      <sheetName val="C38"/>
      <sheetName val="C39"/>
      <sheetName val="C40"/>
      <sheetName val="C41"/>
      <sheetName val="C42"/>
      <sheetName val="C43"/>
      <sheetName val="C44"/>
      <sheetName val="C45"/>
      <sheetName val="C46改"/>
      <sheetName val="C46"/>
      <sheetName val="C47"/>
      <sheetName val="LC0615A"/>
      <sheetName val="LC0615"/>
      <sheetName val="LMC2124"/>
      <sheetName val="LM49"/>
      <sheetName val="LM1"/>
      <sheetName val="LM2"/>
      <sheetName val="LM3"/>
      <sheetName val="LM5"/>
      <sheetName val="sheet2"/>
      <sheetName val="XLR_NoRangeSheet"/>
      <sheetName val="JUJS400.XLS"/>
      <sheetName val="before"/>
      <sheetName val="工程量计算规则"/>
      <sheetName val="eqpmad2"/>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123"/>
      <sheetName val="sheet"/>
      <sheetName val="独立费"/>
      <sheetName val="脚手架"/>
      <sheetName val="楼梯"/>
      <sheetName val="承台土方"/>
      <sheetName val="面积"/>
      <sheetName val="经济指标"/>
      <sheetName val="Sheet1"/>
      <sheetName val="外墙砖供货数量"/>
      <sheetName val="sheet (2)"/>
      <sheetName val="#REF!"/>
      <sheetName val="计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Sheet1"/>
      <sheetName val="Sheet2"/>
      <sheetName val="Sheet3"/>
      <sheetName val="承台定额土方量"/>
      <sheetName val="承台修改"/>
      <sheetName val="汇总表及手算计算格式 "/>
      <sheetName val="地面天花"/>
      <sheetName val="门窗"/>
      <sheetName val="外墙砌体"/>
      <sheetName val="内墙砌体"/>
      <sheetName val="砼墙"/>
      <sheetName val="楼梯"/>
      <sheetName val="悬挑板"/>
      <sheetName val="板"/>
      <sheetName val="梁"/>
      <sheetName val="柱"/>
      <sheetName val="基础梁"/>
      <sheetName val="基础承台"/>
      <sheetName val="#REF!"/>
      <sheetName val="21"/>
      <sheetName val="301-6"/>
      <sheetName val="工程材料"/>
      <sheetName val="住户大堂"/>
      <sheetName val="标准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 val="时代廊桥花园23栋给排水工程"/>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3组团园建"/>
      <sheetName val="计算式"/>
      <sheetName val="工程材料"/>
      <sheetName val="52-56栋标准层"/>
      <sheetName val="54栋住户大堂"/>
    </sheetNames>
    <sheetDataSet>
      <sheetData sheetId="0" refreshError="1"/>
      <sheetData sheetId="1" refreshError="1"/>
      <sheetData sheetId="2" refreshError="1"/>
      <sheetData sheetId="3" refreshError="1"/>
      <sheetData sheetId="4"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封面"/>
      <sheetName val="目录"/>
      <sheetName val="工程概况"/>
      <sheetName val="成果文件呈批表"/>
      <sheetName val="策划实施方案呈批表"/>
      <sheetName val="工程量汇总"/>
      <sheetName val="图纸"/>
      <sheetName val="问题记录"/>
      <sheetName val="Sheet1"/>
      <sheetName val="幕墙计算"/>
      <sheetName val="型材计算"/>
      <sheetName val="钢材调整表"/>
      <sheetName val="铝管线重"/>
      <sheetName val="铝板线重"/>
      <sheetName val="门窗计算"/>
      <sheetName val="主材"/>
      <sheetName val="主材单价部位表"/>
      <sheetName val="理论重量"/>
      <sheetName val="分部分项工程量清单"/>
      <sheetName val="电房"/>
      <sheetName val="人工挖孔桩"/>
      <sheetName val="钻(冲)孔桩"/>
      <sheetName val="静压桩(方桩)"/>
      <sheetName val="静压桩(管桩)"/>
      <sheetName val="钢板桩"/>
      <sheetName val="地下连续墙"/>
      <sheetName val="阶式承台"/>
      <sheetName val="阶式天然基础"/>
      <sheetName val="锥式天然基础"/>
      <sheetName val="梁"/>
      <sheetName val="板"/>
      <sheetName val="柱"/>
      <sheetName val="墙"/>
      <sheetName val="楼梯"/>
      <sheetName val="悬挑板"/>
      <sheetName val="窗套"/>
      <sheetName val="栏板"/>
      <sheetName val="其它基坑土方开挖"/>
      <sheetName val="大型土方开挖(网络挖填土)"/>
      <sheetName val="设计高程"/>
      <sheetName val="砖墙"/>
      <sheetName val="脚手架"/>
      <sheetName val="外墙块料"/>
      <sheetName val="楼地、墙面块料"/>
      <sheetName val="市政管线"/>
      <sheetName val="室外道路"/>
      <sheetName val="变更、签证"/>
      <sheetName val="其它"/>
      <sheetName val="预应力钢筋抽料"/>
      <sheetName val="非预应力钢筋抽料"/>
      <sheetName val="钢筋含量"/>
      <sheetName val="钢筋分析"/>
      <sheetName val="上悬窗"/>
      <sheetName val="平开窗"/>
      <sheetName val="推拉窗"/>
      <sheetName val="固定窗"/>
      <sheetName val="平开门"/>
      <sheetName val="地弹门"/>
      <sheetName val="推拉门"/>
      <sheetName val="给排水工程量计算书"/>
      <sheetName val="四季花城城南地块户型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使用说明"/>
      <sheetName val="封面"/>
      <sheetName val="汇总"/>
      <sheetName val="计算表"/>
      <sheetName val="单位"/>
      <sheetName val="常用项目"/>
      <sheetName val="工程量计算式"/>
      <sheetName val="内围地梁钢筋说明"/>
      <sheetName val="电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编制说明"/>
      <sheetName val="汇总"/>
      <sheetName val="工程量清单"/>
      <sheetName val="综合单价分析表"/>
      <sheetName val="发电机组增加费用明细"/>
      <sheetName val="#REF!"/>
      <sheetName val="工程量计算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第一分册封面 "/>
      <sheetName val="结算资料目录-第一分册"/>
      <sheetName val="结算书封面"/>
      <sheetName val="目录"/>
      <sheetName val="结算编制说明"/>
      <sheetName val="造价汇总表 "/>
      <sheetName val="分部分项"/>
      <sheetName val="综合单价分析表"/>
      <sheetName val="工程量汇总表"/>
      <sheetName val="工程量计算式"/>
      <sheetName val="sk4"/>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汇总"/>
      <sheetName val="sk5"/>
      <sheetName val="sk4"/>
      <sheetName val="al7"/>
      <sheetName val="Sheet1"/>
      <sheetName val="名称"/>
      <sheetName val="工程量计算式"/>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编制说明"/>
      <sheetName val="清单"/>
      <sheetName val="挖土方"/>
      <sheetName val="冲孔灌注桩"/>
      <sheetName val="承台"/>
      <sheetName val="筏板"/>
      <sheetName val="#REF!"/>
      <sheetName val="工程材料"/>
      <sheetName val="s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计算式明细"/>
      <sheetName val="工程量汇总表"/>
      <sheetName val="门窗表"/>
      <sheetName val="门窗汇总表"/>
      <sheetName val="工程指标"/>
      <sheetName val="地梁"/>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封面"/>
      <sheetName val="工程汇总表"/>
      <sheetName val="清单-总"/>
      <sheetName val="措施费总表－总"/>
      <sheetName val="其它项目总表－总"/>
      <sheetName val="单项工程汇总表"/>
      <sheetName val="分部分项单价分析表-总"/>
      <sheetName val="措施项目单价分析表-总"/>
      <sheetName val="主要材料价格表-总"/>
      <sheetName val="清单-地下室"/>
      <sheetName val="措施费－单体 (1)"/>
      <sheetName val="其它项目费－单体(1)"/>
      <sheetName val="清单-1栋"/>
      <sheetName val="清单-2栋"/>
      <sheetName val="清单-3栋"/>
      <sheetName val="清单-4栋"/>
      <sheetName val="清单-5栋"/>
      <sheetName val="清单-6栋"/>
      <sheetName val="清单-7栋"/>
      <sheetName val="清单-8栋"/>
      <sheetName val="清单-9栋"/>
      <sheetName val="清单-10栋"/>
      <sheetName val="清单-11栋"/>
      <sheetName val="清单-12栋"/>
      <sheetName val="清单-服务中心"/>
      <sheetName val="清单-市政"/>
      <sheetName val="单位库"/>
      <sheetName val="入侵报警系统"/>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表12"/>
      <sheetName val="表13"/>
      <sheetName val="弱电"/>
      <sheetName val="户外照明线管"/>
      <sheetName val="户内照明"/>
      <sheetName val="电力预埋管"/>
      <sheetName val="单方含量"/>
      <sheetName val="样板房"/>
      <sheetName val="工程材料"/>
      <sheetName val="汇总表及手算计算格式 (2)"/>
      <sheetName val="清单-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表12"/>
      <sheetName val="表13"/>
      <sheetName val="弱电"/>
      <sheetName val="户外照明线管"/>
      <sheetName val="户内照明"/>
      <sheetName val="电力预埋管"/>
      <sheetName val="单方含量"/>
      <sheetName val="编制说明"/>
      <sheetName val="#REF!"/>
      <sheetName val="园建计算表1梁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汇总表"/>
      <sheetName val="景观指标表"/>
      <sheetName val="景观清单 "/>
      <sheetName val="园建清单"/>
      <sheetName val="计算书"/>
      <sheetName val="绿化清单 (2)"/>
      <sheetName val="机电清单"/>
      <sheetName val="比重及价格"/>
      <sheetName val="工程量计算表"/>
      <sheetName val="单位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封面"/>
      <sheetName val="编制说明"/>
      <sheetName val="总价表"/>
      <sheetName val="Sheet1"/>
      <sheetName val="护坡合同单价(刘汝华)"/>
      <sheetName val="合同内"/>
      <sheetName val="合同外"/>
      <sheetName val="护坡合同单价(于建军)"/>
      <sheetName val="工程材料"/>
      <sheetName val="工程量计算式"/>
      <sheetName val="计算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预制管桩"/>
      <sheetName val="桩承台"/>
      <sheetName val="基础梁"/>
      <sheetName val="柱"/>
      <sheetName val="剪力墙"/>
      <sheetName val="框架梁"/>
      <sheetName val="屋架梁"/>
      <sheetName val="楼板"/>
      <sheetName val="屋顶水池"/>
      <sheetName val="零星项目"/>
      <sheetName val="楼梯"/>
      <sheetName val="#REF!"/>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综合计算表(饰面)"/>
      <sheetName val="综合计算表 (2)"/>
      <sheetName val="给排水工程量计算书"/>
      <sheetName val="sheet2"/>
      <sheetName val="给排水管道"/>
      <sheetName val="柱计算"/>
      <sheetName val="#REF!"/>
      <sheetName val="XLR_NoRangeSheet"/>
      <sheetName val="计算式"/>
      <sheetName val="建筑面积 "/>
      <sheetName val="弱电"/>
      <sheetName val="墙面工程"/>
      <sheetName val="项目汇总表"/>
      <sheetName val="施工参考单价报价表"/>
      <sheetName val="其它工作项目报价清单"/>
      <sheetName val="甲指乙供材料报价表"/>
      <sheetName val="预制管桩"/>
      <sheetName val="土建工程综合单价表"/>
      <sheetName val="土建工程综合单价组价明细表"/>
      <sheetName val="综合单价表"/>
      <sheetName val="汇总表及手算计算格式 (2)"/>
      <sheetName val="计算书"/>
      <sheetName val="单位库"/>
      <sheetName val="XL4Poppy"/>
      <sheetName val="Mp-team 1"/>
      <sheetName val="板工程量计算"/>
      <sheetName val="电气设置"/>
      <sheetName val="电气计算"/>
      <sheetName val="工程量清单"/>
      <sheetName val="一级目录及编码"/>
      <sheetName val="工作台帐"/>
      <sheetName val="清单-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玉都面积"/>
      <sheetName val="含量分析（玉都）"/>
      <sheetName val="封面"/>
      <sheetName val="目录"/>
      <sheetName val="含量指标表"/>
      <sheetName val="投标报价表（浮动率）调整"/>
      <sheetName val="清单编制说明"/>
      <sheetName val="计量计价规则一"/>
      <sheetName val="计量计价规则二"/>
      <sheetName val="报价汇总表"/>
      <sheetName val="价格汇总表"/>
      <sheetName val="住宅土建清单"/>
      <sheetName val="地上土建与装饰清单（社区配套）"/>
      <sheetName val="措施费清单"/>
      <sheetName val="展示区音响安防及排水工程清单"/>
      <sheetName val="地下室补充清单"/>
      <sheetName val="零星工程单价清单"/>
      <sheetName val="甲分包项目一览表"/>
      <sheetName val="基准价主材一览表"/>
      <sheetName val="甲方集中采购材料设备一览表 "/>
      <sheetName val="甲方认质认价一览表"/>
      <sheetName val="甲定品牌一览表"/>
      <sheetName val="土建计价程序表"/>
      <sheetName val="水电安装计价程序表"/>
      <sheetName val="市政工程计价程序表"/>
      <sheetName val="综合计算表(饰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住宅土建清单"/>
      <sheetName val="构件类型级别直径汇总表"/>
      <sheetName val="清单定额汇总表"/>
      <sheetName val="(砌体墙)清单工程量"/>
      <sheetName val="(现浇板)清单工程量"/>
      <sheetName val="目录"/>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含量表"/>
      <sheetName val="建筑面积"/>
      <sheetName val="Sheet1"/>
      <sheetName val="零星"/>
      <sheetName val="脚手架"/>
      <sheetName val="定额汇总表"/>
      <sheetName val="21"/>
      <sheetName val="广州新城一期1地块招标产品配置清单及结构指标"/>
      <sheetName val="主要含量指标表"/>
      <sheetName val="表1-招标控制价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单位"/>
      <sheetName val="常用项目"/>
      <sheetName val="汇总"/>
      <sheetName val="XLR_NoRangeSheet"/>
      <sheetName val="11-12计算表"/>
      <sheetName val="矩形桩台"/>
      <sheetName val="General"/>
      <sheetName val="窗型过程"/>
      <sheetName val="窗变量"/>
      <sheetName val="eqpmad2"/>
      <sheetName val="分部分项工程-机电 "/>
      <sheetName val="#REF!"/>
      <sheetName val="FitOutConfCentre"/>
      <sheetName val="EXRATE"/>
      <sheetName val="梁"/>
      <sheetName val="2.1设计部"/>
      <sheetName val="5期B栋会所装饰精装修"/>
      <sheetName val="给排水工程量计算书"/>
      <sheetName val="工程量计算式（市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封面"/>
      <sheetName val="A.计量计价规则"/>
      <sheetName val="广州新城一期1地块招标产品配置清单及结构指标"/>
      <sheetName val="模拟清单编制说明"/>
      <sheetName val="B1土石方工程编制说明"/>
      <sheetName val="B2基坑支护、桩基工程编制说明"/>
      <sheetName val="主要含量指标表"/>
      <sheetName val="表1-招标控制价汇总表"/>
      <sheetName val="0.正式汇总表"/>
      <sheetName val="表2-专业单方对比表"/>
      <sheetName val="表3-专业单方对比表"/>
      <sheetName val="表4-单价对标表(不含税）"/>
      <sheetName val="表4.1-单价对标表(不含税）辅材"/>
      <sheetName val="设计费"/>
      <sheetName val="0.措施费"/>
      <sheetName val="1.土建(土方、基坑支护、桩基工程、溶洞工程)"/>
      <sheetName val="2.土建(地下室)"/>
      <sheetName val="3.土建-超高层"/>
      <sheetName val="3.土建-高层"/>
      <sheetName val="4.土建-学校"/>
      <sheetName val="5.土建-公建配套"/>
      <sheetName val="6.安装工程"/>
      <sheetName val="采用下浮率部分"/>
      <sheetName val="附表1 集采清单损耗率表"/>
      <sheetName val="附表2 主材价格表"/>
      <sheetName val="附表3-1零星项目限价表（土建）"/>
      <sheetName val="附表3-2零星项目限价表（机电）"/>
      <sheetName val="附表3-3零星项目限价表（土石方及基础工程）"/>
      <sheetName val="工程量来源表"/>
      <sheetName val="附表3 投标选用材料设备品牌表"/>
      <sheetName val="钢筋工程量来源"/>
      <sheetName val="砌体、混凝土、模板工程量来源"/>
      <sheetName val="装修工程量来源"/>
      <sheetName val="装修工程量来源 (2)"/>
      <sheetName val="装修工程量来源1"/>
      <sheetName val="模拟清单-全费率综合单价包干部分"/>
      <sheetName val="学校"/>
      <sheetName val="土方-基坑支护"/>
      <sheetName val="精装"/>
      <sheetName val="Sheet1"/>
      <sheetName val="设计费计算来源"/>
      <sheetName val="商业配套"/>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封面"/>
      <sheetName val="A.计量计价规则"/>
      <sheetName val="广州新城一期1地块招标产品配置清单及结构指标"/>
      <sheetName val="模拟清单编制说明"/>
      <sheetName val="B1土石方工程编制说明"/>
      <sheetName val="B2基坑支护、桩基工程编制说明"/>
      <sheetName val="主要含量指标表"/>
      <sheetName val="表1-招标控制价汇总表"/>
      <sheetName val="0.正式汇总表"/>
      <sheetName val="表2-专业单方对比表"/>
      <sheetName val="表3-专业单方对比表"/>
      <sheetName val="表4-单价对标表(不含税）"/>
      <sheetName val="表4.1-单价对标表(不含税）辅材"/>
      <sheetName val="设计费"/>
      <sheetName val="0.措施费"/>
      <sheetName val="1.土建(土方、基坑支护、桩基工程、溶洞工程)"/>
      <sheetName val="2.土建(地下室)"/>
      <sheetName val="3.土建-超高层"/>
      <sheetName val="3.土建-高层"/>
      <sheetName val="4.土建-学校"/>
      <sheetName val="5.土建-公建配套"/>
      <sheetName val="6.安装工程"/>
      <sheetName val="采用下浮率部分"/>
      <sheetName val="附表1 集采清单损耗率表"/>
      <sheetName val="附表2 主材价格表"/>
      <sheetName val="附表3-1零星项目限价表（土建）"/>
      <sheetName val="附表3-2零星项目限价表（机电）"/>
      <sheetName val="附表3-3零星项目限价表（土石方及基础工程）"/>
      <sheetName val="工程量来源表"/>
      <sheetName val="附表3 投标选用材料设备品牌表"/>
      <sheetName val="钢筋工程量来源"/>
      <sheetName val="砌体、混凝土、模板工程量来源"/>
      <sheetName val="装修工程量来源"/>
      <sheetName val="装修工程量来源 (2)"/>
      <sheetName val="装修工程量来源1"/>
      <sheetName val="模拟清单-全费率综合单价包干部分"/>
      <sheetName val="学校"/>
      <sheetName val="土方-基坑支护"/>
      <sheetName val="精装"/>
      <sheetName val="Sheet1"/>
      <sheetName val="设计费计算来源"/>
      <sheetName val="商业配套"/>
      <sheetName val="eqpmad2"/>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下拉"/>
      <sheetName val="01型（非人防地下室）土建"/>
      <sheetName val="01型（全人防地下室）土建"/>
      <sheetName val="01型（塔楼住宅）土建"/>
      <sheetName val="01型（乐高别墅）土建"/>
      <sheetName val="01型（塔楼底商）土建"/>
      <sheetName val="01型（独立商业）土建"/>
      <sheetName val="01型（幼儿园）土建"/>
      <sheetName val="01型（围墙）"/>
      <sheetName val="01型（地上）水电"/>
      <sheetName val="内围地梁钢筋说明"/>
      <sheetName val="21"/>
      <sheetName val="Sheet1"/>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下拉"/>
      <sheetName val="01型（非人防地下室）土建"/>
      <sheetName val="01型（全人防地下室）土建"/>
      <sheetName val="01型（塔楼住宅）土建"/>
      <sheetName val="01型（乐高别墅）土建"/>
      <sheetName val="01型（塔楼底商）土建"/>
      <sheetName val="01型（独立商业）土建"/>
      <sheetName val="01型（幼儿园）土建"/>
      <sheetName val="01型（围墙）"/>
      <sheetName val="01型（地上）水电"/>
      <sheetName val="基础项目"/>
      <sheetName val="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REF"/>
      <sheetName val="建筑面积 "/>
      <sheetName val="#REF!"/>
      <sheetName val="XLR_NoRangeSheet"/>
      <sheetName val="14.可调材料价格表"/>
      <sheetName val="3.1"/>
      <sheetName val="5.1"/>
      <sheetName val="5.2"/>
      <sheetName val="5.3"/>
      <sheetName val="5.4"/>
      <sheetName val="5.5"/>
      <sheetName val="5.6"/>
      <sheetName val="5.7"/>
      <sheetName val="1.4.1"/>
      <sheetName val="1.4.2"/>
      <sheetName val="1.5.1"/>
      <sheetName val="1.5.2"/>
      <sheetName val="1.5.3"/>
      <sheetName val="1.8.1"/>
      <sheetName val="1.8.2"/>
      <sheetName val="1.8.3"/>
      <sheetName val="1.8.4"/>
      <sheetName val="1.8.5"/>
      <sheetName val="1.8.6"/>
      <sheetName val="1.8.7"/>
      <sheetName val="1.8.8"/>
      <sheetName val="1.8.9"/>
      <sheetName val="1.9.1"/>
      <sheetName val="2.1"/>
      <sheetName val="2.2"/>
      <sheetName val="2.3"/>
      <sheetName val="2.4"/>
      <sheetName val="2.5"/>
      <sheetName val="2.6"/>
      <sheetName val="2.7"/>
      <sheetName val="2.8"/>
      <sheetName val="2.9"/>
      <sheetName val="2.10.1"/>
      <sheetName val="2.10.2"/>
      <sheetName val="2.10.3"/>
      <sheetName val="2.11"/>
      <sheetName val="2.12"/>
      <sheetName val="3.1.1"/>
      <sheetName val="3.1.2"/>
      <sheetName val="3.2.1"/>
      <sheetName val="3.2.2"/>
      <sheetName val="3.3"/>
      <sheetName val="3.4"/>
      <sheetName val="3.5"/>
      <sheetName val="3.6.1"/>
      <sheetName val="3.6.2"/>
      <sheetName val="3.6.3"/>
      <sheetName val="4.1"/>
      <sheetName val="4.2"/>
      <sheetName val="4.3"/>
      <sheetName val="4.4"/>
      <sheetName val="4.5"/>
      <sheetName val="4.6"/>
      <sheetName val="4.7"/>
      <sheetName val="4.8"/>
      <sheetName val="4.9"/>
      <sheetName val="4.10"/>
      <sheetName val="4.11.1"/>
      <sheetName val="4.11.2"/>
      <sheetName val="4.11.3"/>
      <sheetName val="4.11.4"/>
      <sheetName val="4.11.5"/>
      <sheetName val="4.11.6"/>
      <sheetName val="4.12.1"/>
      <sheetName val="4.12.2"/>
      <sheetName val="5.1.1"/>
      <sheetName val="5.2.1"/>
      <sheetName val="5.3.1"/>
      <sheetName val="5.4.1"/>
      <sheetName val="5.5.1"/>
      <sheetName val="5.1 (2)"/>
      <sheetName val="5.2 (2)"/>
      <sheetName val="2.10.1 (2)"/>
      <sheetName val="2.10.2 (2)"/>
      <sheetName val="1"/>
      <sheetName val="1审核单价面"/>
      <sheetName val="2审核教学楼单价呈批汇总"/>
      <sheetName val="Sheet7"/>
      <sheetName val="89"/>
      <sheetName val="88"/>
      <sheetName val="87"/>
      <sheetName val="86"/>
      <sheetName val="85"/>
      <sheetName val="84"/>
      <sheetName val="83"/>
      <sheetName val="82"/>
      <sheetName val="81"/>
      <sheetName val="80"/>
      <sheetName val="79"/>
      <sheetName val="78"/>
      <sheetName val="77"/>
      <sheetName val="76"/>
      <sheetName val="75"/>
      <sheetName val="74"/>
      <sheetName val="73"/>
      <sheetName val="72"/>
      <sheetName val="71"/>
      <sheetName val="70"/>
      <sheetName val="69"/>
      <sheetName val="68"/>
      <sheetName val="67"/>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铝合金石膏板"/>
      <sheetName val="14.主要材料价格表"/>
      <sheetName val="2.汇总表"/>
      <sheetName val="板工程量计算"/>
      <sheetName val="计算表"/>
      <sheetName val="汇总表"/>
      <sheetName val="eqpmad2"/>
      <sheetName val="基础项目"/>
      <sheetName val="设计部"/>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REF"/>
      <sheetName val="建筑面积 "/>
      <sheetName val="#REF!"/>
      <sheetName val="XLR_NoRangeSheet"/>
      <sheetName val="14.可调材料价格表"/>
      <sheetName val="3.1"/>
      <sheetName val="5.1"/>
      <sheetName val="5.2"/>
      <sheetName val="5.3"/>
      <sheetName val="5.4"/>
      <sheetName val="5.5"/>
      <sheetName val="5.6"/>
      <sheetName val="5.7"/>
      <sheetName val="1.4.1"/>
      <sheetName val="1.4.2"/>
      <sheetName val="1.5.1"/>
      <sheetName val="1.5.2"/>
      <sheetName val="1.5.3"/>
      <sheetName val="1.8.1"/>
      <sheetName val="1.8.2"/>
      <sheetName val="1.8.3"/>
      <sheetName val="1.8.4"/>
      <sheetName val="1.8.5"/>
      <sheetName val="1.8.6"/>
      <sheetName val="1.8.7"/>
      <sheetName val="1.8.8"/>
      <sheetName val="1.8.9"/>
      <sheetName val="1.9.1"/>
      <sheetName val="2.1"/>
      <sheetName val="2.2"/>
      <sheetName val="2.3"/>
      <sheetName val="2.4"/>
      <sheetName val="2.5"/>
      <sheetName val="2.6"/>
      <sheetName val="2.7"/>
      <sheetName val="2.8"/>
      <sheetName val="2.9"/>
      <sheetName val="2.10.1"/>
      <sheetName val="2.10.2"/>
      <sheetName val="2.10.3"/>
      <sheetName val="2.11"/>
      <sheetName val="2.12"/>
      <sheetName val="3.1.1"/>
      <sheetName val="3.1.2"/>
      <sheetName val="3.2.1"/>
      <sheetName val="3.2.2"/>
      <sheetName val="3.3"/>
      <sheetName val="3.4"/>
      <sheetName val="3.5"/>
      <sheetName val="3.6.1"/>
      <sheetName val="3.6.2"/>
      <sheetName val="3.6.3"/>
      <sheetName val="4.1"/>
      <sheetName val="4.2"/>
      <sheetName val="4.3"/>
      <sheetName val="4.4"/>
      <sheetName val="4.5"/>
      <sheetName val="4.6"/>
      <sheetName val="4.7"/>
      <sheetName val="4.8"/>
      <sheetName val="4.9"/>
      <sheetName val="4.10"/>
      <sheetName val="4.11.1"/>
      <sheetName val="4.11.2"/>
      <sheetName val="4.11.3"/>
      <sheetName val="4.11.4"/>
      <sheetName val="4.11.5"/>
      <sheetName val="4.11.6"/>
      <sheetName val="4.12.1"/>
      <sheetName val="4.12.2"/>
      <sheetName val="5.1.1"/>
      <sheetName val="5.2.1"/>
      <sheetName val="5.3.1"/>
      <sheetName val="5.4.1"/>
      <sheetName val="5.5.1"/>
      <sheetName val="5.1 (2)"/>
      <sheetName val="5.2 (2)"/>
      <sheetName val="2.10.1 (2)"/>
      <sheetName val="2.10.2 (2)"/>
      <sheetName val="1"/>
      <sheetName val="1审核单价面"/>
      <sheetName val="2审核教学楼单价呈批汇总"/>
      <sheetName val="Sheet7"/>
      <sheetName val="89"/>
      <sheetName val="88"/>
      <sheetName val="87"/>
      <sheetName val="86"/>
      <sheetName val="85"/>
      <sheetName val="84"/>
      <sheetName val="83"/>
      <sheetName val="82"/>
      <sheetName val="81"/>
      <sheetName val="80"/>
      <sheetName val="79"/>
      <sheetName val="78"/>
      <sheetName val="77"/>
      <sheetName val="76"/>
      <sheetName val="75"/>
      <sheetName val="74"/>
      <sheetName val="73"/>
      <sheetName val="72"/>
      <sheetName val="71"/>
      <sheetName val="70"/>
      <sheetName val="69"/>
      <sheetName val="68"/>
      <sheetName val="67"/>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铝合金石膏板"/>
      <sheetName val="14.主要材料价格表"/>
      <sheetName val="2.汇总表"/>
      <sheetName val="板工程量计算"/>
      <sheetName val="计算表"/>
      <sheetName val="汇总表"/>
      <sheetName val="eqpmad2"/>
      <sheetName val="基础项目"/>
      <sheetName val="设计部"/>
      <sheetName val="墙面工程"/>
      <sheetName val="土建工程综合单价组价明细表"/>
      <sheetName val="5期B栋会所装饰精装修"/>
      <sheetName val="材料清单"/>
      <sheetName val="地面过水泥砂"/>
      <sheetName val="楼板镂空及加楼板（部分项目有争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费用汇总表"/>
      <sheetName val="费用汇总表（安装）"/>
      <sheetName val="一号清单费用"/>
      <sheetName val="三号清单汇总"/>
      <sheetName val="二号清单汇总表"/>
      <sheetName val="地下室 "/>
      <sheetName val="商业"/>
      <sheetName val="1~15#高层"/>
      <sheetName val="幼儿园"/>
      <sheetName val="垃圾房、公厕"/>
      <sheetName val="三号清单汇总 "/>
      <sheetName val="防震工程"/>
      <sheetName val="费用及指标表 （打印)"/>
      <sheetName val="费用及指标表"/>
      <sheetName val="造价指标"/>
      <sheetName val="安装清单"/>
      <sheetName val="一号清单 待修改"/>
      <sheetName val="1号清单待修改"/>
      <sheetName val="三号清单待修改"/>
      <sheetName val="超高降效费"/>
      <sheetName val="编制说明"/>
      <sheetName val="汇总表"/>
      <sheetName val="对比分析表"/>
      <sheetName val="含量指标表"/>
      <sheetName val="地下室给排水"/>
      <sheetName val="地下室给排水工程量"/>
      <sheetName val="1#~7#商住房给排水"/>
      <sheetName val="1#~7#商住房给排水工程量 "/>
      <sheetName val="商业、配套给排水"/>
      <sheetName val="商业给排水工程量"/>
      <sheetName val="综合单价分析--给排水"/>
      <sheetName val="给排水定额人工"/>
      <sheetName val="主材--阀门"/>
      <sheetName val="主材--钢管"/>
      <sheetName val="主材--塑料管"/>
      <sheetName val="主材--给排水零星项"/>
      <sheetName val="地下室电气"/>
      <sheetName val="地下室电气 工程量"/>
      <sheetName val="1#~7#楼商住房电气"/>
      <sheetName val="1#~7#楼商住房电气工程量"/>
      <sheetName val="商业、配套电气"/>
      <sheetName val="商业电气工程量"/>
      <sheetName val="电气综合单价分析(除线缆外）"/>
      <sheetName val="综合单价分析一电线电缆"/>
      <sheetName val="电气定额人工"/>
      <sheetName val="主材--桥架、线槽"/>
      <sheetName val="主材--PC管"/>
      <sheetName val="主材--镀锌电线管"/>
      <sheetName val="主材--灯具"/>
      <sheetName val="主材--其它"/>
      <sheetName val="主材--电缆"/>
      <sheetName val="主材--电线"/>
      <sheetName val="主材--套管"/>
      <sheetName val="地梁"/>
      <sheetName val="Sheet2"/>
      <sheetName val="企业表一"/>
      <sheetName val="eqpmad2"/>
      <sheetName val="5期B栋会所装饰精装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封面"/>
      <sheetName val="汇总表"/>
      <sheetName val="消防水"/>
      <sheetName val="消防弱电"/>
      <sheetName val="单位"/>
      <sheetName val="过渡数据表"/>
      <sheetName val="骨浆计算式(备)"/>
      <sheetName val="11"/>
      <sheetName val="门窗表"/>
      <sheetName val="计算式明细"/>
      <sheetName val="地梁"/>
      <sheetName val="Sheet1"/>
      <sheetName val="企业表一"/>
      <sheetName val="5期B栋会所装饰精装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签证"/>
      <sheetName val="第三方索赔"/>
      <sheetName val="罚款"/>
      <sheetName val="索赔汇总表"/>
      <sheetName val="汇总表1"/>
      <sheetName val="汇总表"/>
      <sheetName val="182梁"/>
      <sheetName val="182天花"/>
      <sheetName val="182外墙"/>
      <sheetName val="182管道"/>
      <sheetName val="182门窗清洁"/>
      <sheetName val="179梁"/>
      <sheetName val="179天花"/>
      <sheetName val="179外墙"/>
      <sheetName val="179管道"/>
      <sheetName val="179门窗清洁"/>
      <sheetName val="G,H涂料"/>
      <sheetName val="140栋"/>
      <sheetName val="141栋"/>
      <sheetName val="140，141栋管道"/>
      <sheetName val="140，141栋门窗清洁"/>
      <sheetName val="B户型涂料"/>
      <sheetName val="B户型管道"/>
      <sheetName val="B户型外立面玻璃"/>
      <sheetName val="B户型门窗分隔缝及防水"/>
      <sheetName val="F户型涂料"/>
      <sheetName val="F户型管道"/>
      <sheetName val="F户型玻璃"/>
      <sheetName val="Sheet1"/>
      <sheetName val="外墙 (130栋)  "/>
      <sheetName val="3"/>
      <sheetName val="五期八标外墙涂料"/>
      <sheetName val="21"/>
      <sheetName val="EVALUATE电梯集水井、风井"/>
      <sheetName val="楼梯钢筋"/>
      <sheetName val="#REF!"/>
      <sheetName val="门窗表"/>
      <sheetName val="工作台帐"/>
      <sheetName val="5201.2004"/>
      <sheetName val="地梁"/>
      <sheetName val="sum(Flooring )"/>
      <sheetName val="基础梁"/>
      <sheetName val="内围地梁钢筋说明"/>
      <sheetName val="企业表一"/>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Sheet2"/>
      <sheetName val="甲方U型工程量分期汇总"/>
      <sheetName val="工程量分期汇总"/>
      <sheetName val="Sheet1"/>
      <sheetName val="工程量汇总"/>
      <sheetName val="面积计算"/>
      <sheetName val="脚手架"/>
      <sheetName val="屋面瓦通用"/>
      <sheetName val="装饰"/>
      <sheetName val="结构板工程量计算"/>
      <sheetName val="厨厕通用"/>
      <sheetName val="楼梯"/>
      <sheetName val="砖墙"/>
      <sheetName val="单梁连续梁通用"/>
      <sheetName val="基础梁"/>
      <sheetName val="破桩"/>
      <sheetName val="窗套板窗台板"/>
      <sheetName val="圈过梁"/>
      <sheetName val="构造柱"/>
      <sheetName val="承台及地坪下柱"/>
      <sheetName val="首层柱"/>
      <sheetName val="二层柱 "/>
      <sheetName val="三层柱 "/>
      <sheetName val="梯屋面层柱 "/>
      <sheetName val="计算表"/>
      <sheetName val="联系单签证单"/>
      <sheetName val="回填土"/>
      <sheetName val="外墙面砖"/>
      <sheetName val="楼地面、内墙面块料面层"/>
      <sheetName val="门窗表"/>
      <sheetName val="工程量汇总分期汇总"/>
      <sheetName val="#REF!"/>
      <sheetName val="U5~U6型工程量计算"/>
      <sheetName val="十八.门窗表,门框塞缝"/>
      <sheetName val="三.基础梁"/>
      <sheetName val="九.楼梯"/>
      <sheetName val="十一.屋面瓦通用"/>
      <sheetName val="十六.零星,屋面做法计算表"/>
      <sheetName val="过渡数据表"/>
      <sheetName val="墙面工程"/>
      <sheetName val="地梁"/>
      <sheetName val="内围地梁钢筋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甲指乙供材料报价表"/>
      <sheetName val="施工参考单价报价表"/>
      <sheetName val="其它工作项目报价清单"/>
      <sheetName val="包干费用报价表"/>
      <sheetName val="材料耗用量表"/>
      <sheetName val="甲方、三方分包工程"/>
      <sheetName val="甲方、三方材料"/>
      <sheetName val="sheet2"/>
      <sheetName val="#REF!"/>
      <sheetName val="钢筋计算表"/>
      <sheetName val="面积指标"/>
      <sheetName val="Sheet1"/>
      <sheetName val="5期B栋会所装饰精装修"/>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表头"/>
      <sheetName val="泰禾科目"/>
      <sheetName val="泰禾科目(选择）"/>
      <sheetName val="泰禾科目(选择） (2)"/>
      <sheetName val="成本汇总表"/>
      <sheetName val="责任部门成本表"/>
      <sheetName val="动态成本"/>
      <sheetName val="Sheet2"/>
      <sheetName val="表1-项目规划指标表（运营部）"/>
      <sheetName val="模板"/>
      <sheetName val="Parameters"/>
      <sheetName val="复地集团项目开发周期表"/>
      <sheetName val="项目基本情况"/>
      <sheetName val="5201.2004"/>
      <sheetName val="#REF!"/>
      <sheetName val="B1-03"/>
      <sheetName val="凤一"/>
      <sheetName val="厨厕通用"/>
      <sheetName val="地坪"/>
      <sheetName val="装饰"/>
      <sheetName val="單價表STD"/>
      <sheetName val="下拉"/>
      <sheetName val="内围地梁钢筋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指标及含量分配"/>
      <sheetName val="填报指引"/>
      <sheetName val="清单总目录"/>
      <sheetName val="投标总价表"/>
      <sheetName val="1.1#清单"/>
      <sheetName val="1.2#清单"/>
      <sheetName val="1.3#清单"/>
      <sheetName val="2∽12#土建工程量清单计价汇总表"/>
      <sheetName val="大商业部分清单"/>
      <sheetName val="大商业中酒店、商铺"/>
      <sheetName val="住宅楼部分"/>
      <sheetName val="土建工程综合单价表"/>
      <sheetName val="土建工程综合单价组价明细表"/>
      <sheetName val="台阶"/>
      <sheetName val="下拉"/>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封面"/>
      <sheetName val="A.计量计价规则"/>
      <sheetName val="模拟清单编制说明"/>
      <sheetName val="B1土石方工程编制说明"/>
      <sheetName val="B2基坑支护、桩基工程编制说明"/>
      <sheetName val="表1-招标控制价汇总表"/>
      <sheetName val="主要含量指标表"/>
      <sheetName val="番禺区亚运大道BD0210116地块招标产品配置清单及结构指标"/>
      <sheetName val="表2-专业单方对比表"/>
      <sheetName val="建安工程费汇总表"/>
      <sheetName val="表4-单价对标表(不含税）"/>
      <sheetName val="表4.1-单价对标表(不含税）辅材"/>
      <sheetName val="设计费"/>
      <sheetName val="设计费-明细"/>
      <sheetName val="设计费-明细原版"/>
      <sheetName val="0.措施费"/>
      <sheetName val="1.土建(土方、基坑支护、桩基工程、溶洞工程)"/>
      <sheetName val="2.土建(地下室)"/>
      <sheetName val="3.土建-超高层"/>
      <sheetName val="3.土建-高层"/>
      <sheetName val="4.土建-学校"/>
      <sheetName val="5.土建-公建配套"/>
      <sheetName val="6.安装工程"/>
      <sheetName val="7.小市政"/>
      <sheetName val="8.改造工程"/>
      <sheetName val="采用下浮率部分"/>
      <sheetName val="附表1 集采清单损耗率表"/>
      <sheetName val="附表2 主材价格表"/>
      <sheetName val="15号"/>
      <sheetName val="6号"/>
      <sheetName val="26号"/>
      <sheetName val="附表3-1零星项目限价表（土建）"/>
      <sheetName val="附表3-2零星项目限价表（机电）"/>
      <sheetName val="附表3-3零星项目限价表（土石方及基础工程）"/>
      <sheetName val="工程量来源表"/>
      <sheetName val="附表3 投标选用材料设备品牌表"/>
      <sheetName val="钢筋工程量来源"/>
      <sheetName val="砌体、混凝土、模板工程量来源"/>
      <sheetName val="装修工程量来源"/>
      <sheetName val="装修工程量来源 (2)"/>
      <sheetName val="装修工程量来源1"/>
      <sheetName val="模拟清单-全费率综合单价包干部分"/>
      <sheetName val="学校"/>
      <sheetName val="土方-基坑支护"/>
      <sheetName val="精装"/>
      <sheetName val="Sheet1"/>
      <sheetName val="改造工程量计算稿"/>
      <sheetName val="设计费计算来源"/>
      <sheetName val="商业配套"/>
      <sheetName val="#REF!"/>
      <sheetName val="GENERAL"/>
      <sheetName val="厨厕通用"/>
      <sheetName val="地坪"/>
      <sheetName val="装饰"/>
      <sheetName val="下拉"/>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规划指标表-总指标"/>
      <sheetName val="规划指标表-住宅地块"/>
      <sheetName val="规划指标表 -商办地块"/>
      <sheetName val="成本测算表"/>
      <sheetName val="关联表"/>
      <sheetName val="装配式构件综合单价分析(高层部份)"/>
      <sheetName val="市政配套费计算表"/>
      <sheetName val="土方费用预估"/>
      <sheetName val="售楼处费用测算"/>
      <sheetName val="园林景观工程费用测算"/>
      <sheetName val="结构指标"/>
      <sheetName val="指标确认事宜"/>
      <sheetName val="下拉"/>
      <sheetName val="#REF!"/>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园林电气汇总"/>
      <sheetName val="园林电气计算"/>
      <sheetName val="梁"/>
      <sheetName val="建筑面积 "/>
      <sheetName val="承台(砖模) "/>
      <sheetName val="柱"/>
      <sheetName val="sn"/>
      <sheetName val="A8独立基础 "/>
      <sheetName val="#REF!"/>
      <sheetName val="柱计算±0.000以下"/>
      <sheetName val="电气工程计算式"/>
      <sheetName val="给排水工程计算式"/>
      <sheetName val="   合同台账  "/>
      <sheetName val="东一一层方柱砼"/>
      <sheetName val="铝合金"/>
      <sheetName val="工程材料"/>
      <sheetName val="32~35座园林绿化电气计算稿"/>
      <sheetName val="B4零星"/>
      <sheetName val="5201.2004"/>
      <sheetName val="Sheet2"/>
      <sheetName val="单方成本测算(帐面)"/>
      <sheetName val="成本结转表(IFRS)"/>
      <sheetName val="材料"/>
      <sheetName val="ABCDE户型清单"/>
      <sheetName val="成本测算-太科园"/>
      <sheetName val="主要规划指标"/>
      <sheetName val="目录"/>
      <sheetName val="一层"/>
      <sheetName val="21"/>
      <sheetName val="XLR_NoRangeSheet"/>
      <sheetName val="土建工程综合单价组价明细表"/>
      <sheetName val="装饰"/>
      <sheetName val="汇总表"/>
      <sheetName val="设置"/>
      <sheetName val="表B1 工程量清单（装修）（B2栋标准层）"/>
      <sheetName val="F10~22圆形柱及零星非通用"/>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方案设计户型配比"/>
      <sheetName val="方案设计地块1234总指标"/>
      <sheetName val="主要经济指标"/>
      <sheetName val="一期强排（2.19）"/>
      <sheetName val="一期强排（2.20）改-核量"/>
      <sheetName val="二期强排"/>
      <sheetName val="一期车位核算"/>
      <sheetName val="整体车位核算 "/>
      <sheetName val="配套评估"/>
      <sheetName val="8"/>
      <sheetName val="6"/>
      <sheetName val="7"/>
      <sheetName val="3"/>
      <sheetName val="4"/>
      <sheetName val="投标材料清单 "/>
      <sheetName val="5"/>
      <sheetName val="结构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槎头项目可研与新城及双岗项目总建面单方对比明细表-打印"/>
      <sheetName val="专项汇总ppt"/>
      <sheetName val="槎头项目与新城及双岗总建面单方对比明细表-汇总"/>
      <sheetName val="槎头项目与新城及双岗总建面单方对比明细表-明细"/>
      <sheetName val="与江语新城双岗总建面单方对比汇总表"/>
      <sheetName val="与江语新城双岗总建面单方对比汇总表-同口径"/>
      <sheetName val="槎头项目与新城及双岗总建面单方对比明细表-底稿"/>
      <sheetName val="成本测算表一期 (汇总)-ppt调整分摊"/>
      <sheetName val="一期规划指标表20250530"/>
      <sheetName val="槎头项目可研成本6.22日审核调减事项及金额"/>
      <sheetName val="槎头项目与新城及双岗总建面单方对比明细表-明细0625"/>
      <sheetName val="成本测算表一期 (汇总)"/>
      <sheetName val="关联表"/>
      <sheetName val="总指标表0530 "/>
      <sheetName val="单体指标表0530"/>
      <sheetName val="总指标表-0525 "/>
      <sheetName val="总指标表 0515"/>
      <sheetName val="总指标表 0330"/>
      <sheetName val="单体指标表 0330"/>
      <sheetName val="装修除以计容"/>
      <sheetName val="附表1 总包单价测算表"/>
      <sheetName val="附表2 桩基础及溶洞处理费用测算-1"/>
      <sheetName val="附表2 桩基础及溶洞处理费用测算-2"/>
      <sheetName val="附表2 桩基础及溶洞处理费用测算-3"/>
      <sheetName val="附表3 土方工程测算"/>
      <sheetName val="附表4 地垄墙造价测算"/>
      <sheetName val="附表5转换层及盖板加建费用"/>
      <sheetName val="新增盖板费用"/>
      <sheetName val="附表6 防火门单价测算"/>
      <sheetName val="附表7 装标对比"/>
      <sheetName val="附表8 珑曜上城项目防水单方测算"/>
      <sheetName val="附表9 广州新城IDI合同及单方"/>
      <sheetName val="市政配套费"/>
      <sheetName val="附表10 广州新城图纸测算结构指标"/>
      <sheetName val="按重建6300m2盖板不考虑转换费用"/>
      <sheetName val="Sheet1"/>
      <sheetName val="7"/>
      <sheetName val="投标材料清单 "/>
      <sheetName val="园林电气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时代廊桥花园23栋给排水工程"/>
      <sheetName val="内围地梁钢筋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工程量分期 (中天)"/>
      <sheetName val="工程量分期汇总表"/>
      <sheetName val="工程量分期"/>
      <sheetName val="柱计算表(模板)"/>
      <sheetName val="计算表(模板)"/>
      <sheetName val="计算表(通用)"/>
      <sheetName val="A8独立基础 "/>
      <sheetName val="A9独立基础"/>
      <sheetName val="A10独立基础"/>
      <sheetName val="A11独立基础"/>
      <sheetName val="A12独立基础"/>
      <sheetName val="基础梁"/>
      <sheetName val="带形基础"/>
      <sheetName val="梁计算表(通用)"/>
      <sheetName val="柱计算表"/>
      <sheetName val="门窗表"/>
      <sheetName val="抹灰含量表"/>
      <sheetName val="厨厕通用"/>
      <sheetName val="地坪"/>
      <sheetName val="装饰"/>
      <sheetName val="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东一一层方柱砼"/>
      <sheetName val="名称"/>
      <sheetName val="承台砼(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lengthcalc16"/>
      <sheetName val="sum(Flooring )"/>
      <sheetName val="A计算"/>
      <sheetName val="#REF!"/>
      <sheetName val="门窗表"/>
      <sheetName val="厨厕通用"/>
      <sheetName val="地坪"/>
      <sheetName val="墙面工程"/>
      <sheetName val="过渡数据表"/>
      <sheetName val="骨浆计算式(备)"/>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承台"/>
      <sheetName val="基础梁"/>
      <sheetName val="顶板梁"/>
      <sheetName val="柱"/>
      <sheetName val="剪力墙"/>
      <sheetName val="底板"/>
      <sheetName val="顶板"/>
      <sheetName val="楼梯"/>
      <sheetName val="其它"/>
      <sheetName val="3.基础梁"/>
      <sheetName val="A8独立基础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计算书封面"/>
      <sheetName val="建筑面积"/>
      <sheetName val="土石方"/>
      <sheetName val="承台"/>
      <sheetName val="承台筋"/>
      <sheetName val="基础梁"/>
      <sheetName val="柱"/>
      <sheetName val="二层梁"/>
      <sheetName val="三层梁"/>
      <sheetName val="四层梁"/>
      <sheetName val="屋面梁"/>
      <sheetName val="板"/>
      <sheetName val="楼梯"/>
      <sheetName val="节点"/>
      <sheetName val="砖墙"/>
      <sheetName val="门窗"/>
      <sheetName val="签证"/>
      <sheetName val="计算表"/>
      <sheetName val="价差"/>
      <sheetName val="门窗草"/>
      <sheetName val="其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建筑面积"/>
      <sheetName val="-5.3M承台"/>
      <sheetName val="地板砼"/>
      <sheetName val="基础梁"/>
      <sheetName val="集水井,集水沟"/>
      <sheetName val="风井大样"/>
      <sheetName val="砼墙"/>
      <sheetName val="顶板梁"/>
      <sheetName val="地下室顶板"/>
      <sheetName val="地下室柱子"/>
      <sheetName val="管道层柱"/>
      <sheetName val="±0.00以上柱"/>
      <sheetName val="一板"/>
      <sheetName val="二板"/>
      <sheetName val="三板"/>
      <sheetName val="一梁"/>
      <sheetName val="二梁"/>
      <sheetName val="三梁"/>
      <sheetName val="屋面梁"/>
      <sheetName val="屋面板"/>
      <sheetName val="楼梯"/>
      <sheetName val="砌体 "/>
      <sheetName val="外墙面砖"/>
      <sheetName val="内粉"/>
      <sheetName val="0.00以上天棚抹灰"/>
      <sheetName val="阳台地砖"/>
      <sheetName val="大样"/>
      <sheetName val="接桩"/>
      <sheetName val="3.基础梁"/>
      <sheetName val="承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园建计算表1梁工"/>
      <sheetName val="编辑说明"/>
      <sheetName val="汇总表"/>
      <sheetName val="园建"/>
      <sheetName val="游泳池统计表"/>
      <sheetName val="绿化"/>
      <sheetName val="部品"/>
      <sheetName val="金域蓝湾南区园林工程(水电)"/>
      <sheetName val="含量表"/>
      <sheetName val="万科园建统一做法"/>
      <sheetName val="面积计算表"/>
      <sheetName val="苗木计算表"/>
      <sheetName val="园建计算表2龚工)"/>
      <sheetName val="保安亭"/>
      <sheetName val="更衣室"/>
      <sheetName val="资金计划 "/>
      <sheetName val="承台(砖模)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REF!"/>
      <sheetName val="汇总表"/>
      <sheetName val="基础梁"/>
    </sheetNames>
    <sheetDataSet>
      <sheetData sheetId="0" refreshError="1"/>
      <sheetData sheetId="1" refreshError="1"/>
      <sheetData sheetId="2"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REF!"/>
    </sheetNames>
    <sheetDataSet>
      <sheetData sheetId="0" refreshError="1"/>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梁"/>
      <sheetName val="独立基础"/>
      <sheetName val="柱"/>
      <sheetName val="板"/>
      <sheetName val="计算表达式"/>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REF!"/>
      <sheetName val="Sheet2"/>
      <sheetName val="B1"/>
      <sheetName val="C1C2C3"/>
      <sheetName val="门窗单价分析"/>
      <sheetName val="General"/>
      <sheetName val="工程量计算"/>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REF!"/>
      <sheetName val="Sheet2"/>
      <sheetName val="B1"/>
      <sheetName val="C1C2C3"/>
      <sheetName val="门窗单价分析"/>
      <sheetName val="A8独立基础 "/>
      <sheetName val="计算表达式"/>
      <sheetName val="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汇总表"/>
      <sheetName val="景观指标表"/>
      <sheetName val="景观清单 "/>
      <sheetName val="园建清单"/>
      <sheetName val="计算书"/>
      <sheetName val="绿化清单 (2)"/>
      <sheetName val="机电清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封面"/>
      <sheetName val="编制说明"/>
      <sheetName val="汇总表"/>
      <sheetName val="土石方费用表"/>
      <sheetName val="费用表"/>
      <sheetName val="预算表"/>
      <sheetName val="材料表"/>
      <sheetName val="机械表"/>
      <sheetName val="工程量表"/>
      <sheetName val="单位"/>
      <sheetName val="说明与问题"/>
      <sheetName val="门窗表"/>
      <sheetName val="厨厕通用"/>
      <sheetName val="地坪"/>
      <sheetName val="厂区雨水管道和道路决算书"/>
      <sheetName val="#REF!"/>
      <sheetName val="建筑面积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给排水工程量计算书"/>
      <sheetName val="工程量汇总表 (3-18)"/>
      <sheetName val="弱电"/>
    </sheetNames>
    <sheetDataSet>
      <sheetData sheetId="0" refreshError="1"/>
      <sheetData sheetId="1" refreshError="1"/>
      <sheetData sheetId="2"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弱电"/>
      <sheetName val="计算书"/>
    </sheetNames>
    <sheetDataSet>
      <sheetData sheetId="0" refreshError="1"/>
      <sheetData sheetId="1"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计算书"/>
      <sheetName val="汇总表"/>
      <sheetName val="景观指标表"/>
      <sheetName val="景观清单 "/>
      <sheetName val="园建清单"/>
      <sheetName val="绿化清单 (2)"/>
      <sheetName val="机电清单"/>
      <sheetName val="给排水工程量计算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REF!"/>
      <sheetName val="工程量汇总表 (3-18)"/>
      <sheetName val="XLR_NoRangeSheet"/>
    </sheetNames>
    <sheetDataSet>
      <sheetData sheetId="0" refreshError="1"/>
      <sheetData sheetId="1" refreshError="1"/>
      <sheetData sheetId="2" refreshError="1"/>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Summary"/>
      <sheetName val="PILE CAP"/>
      <sheetName val="BEAM"/>
      <sheetName val="SLAB"/>
      <sheetName val="WALL"/>
      <sheetName val="COLUMN"/>
      <sheetName val="General"/>
      <sheetName val="Sheet5"/>
      <sheetName val="Sheet6"/>
      <sheetName val="Sheet7"/>
      <sheetName val="Sheet8"/>
      <sheetName val="Sheet9"/>
      <sheetName val="Sheet10"/>
      <sheetName val="Sheet11"/>
      <sheetName val="Sheet12"/>
      <sheetName val="Sheet13"/>
      <sheetName val="Sheet14"/>
      <sheetName val="Sheet15"/>
      <sheetName val="Sheet16"/>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Sheet1"/>
      <sheetName val="暗渠以西人防地库（暂定）"/>
      <sheetName val="1 开办费汇总"/>
      <sheetName val="编制说明"/>
      <sheetName val="应供量清单"/>
      <sheetName val="資料庫"/>
      <sheetName val="Sheet4"/>
      <sheetName val="#REF!"/>
      <sheetName val="合格证 (2)"/>
      <sheetName val="明細表"/>
      <sheetName val="磨具余料庫"/>
      <sheetName val="预算200326"/>
      <sheetName val="BQ2.10"/>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21"/>
      <sheetName val="BQ2-住宅部分"/>
      <sheetName val="BQ2-商业街部分"/>
      <sheetName val="POWER ASSUMPTIONS"/>
      <sheetName val="3"/>
      <sheetName val="8"/>
      <sheetName val="中海城三期（01A及01E小学）"/>
      <sheetName val="中海城四期（02C）"/>
      <sheetName val="Toolbox"/>
      <sheetName val="主要项目单价分析表 "/>
      <sheetName val="电线"/>
      <sheetName val="电缆"/>
      <sheetName val="Wl. Fin."/>
      <sheetName val="GS"/>
      <sheetName val="型材表"/>
      <sheetName val="材料单价表"/>
      <sheetName val="汇总表"/>
      <sheetName val="配置表"/>
      <sheetName val="Main"/>
      <sheetName val="XLR_NoRangeSheet"/>
      <sheetName val="地连墙"/>
      <sheetName val="Financ. Overview"/>
      <sheetName val="Open"/>
      <sheetName val="eqpmad2"/>
      <sheetName val="SW-TEO"/>
      <sheetName val="G1102地块一区（省一建） "/>
      <sheetName val="清单"/>
      <sheetName val="内围地梁钢筋说明"/>
      <sheetName val="4、综合单价分析表"/>
      <sheetName val="材料价格"/>
      <sheetName val="工程量A"/>
      <sheetName val="单价报价明细表"/>
      <sheetName val="报价明细表"/>
      <sheetName val="2"/>
      <sheetName val="6"/>
      <sheetName val="面积合计（藏）"/>
      <sheetName val="7"/>
      <sheetName val="4"/>
      <sheetName val="投标材料清单 "/>
      <sheetName val="5"/>
      <sheetName val="1"/>
      <sheetName val="面积表"/>
      <sheetName val="单位"/>
      <sheetName val="二号清单"/>
      <sheetName val="单价分析表格式"/>
      <sheetName val="1#"/>
      <sheetName val="材料"/>
      <sheetName val="S1单价表"/>
      <sheetName val="일반공사"/>
      <sheetName val="2012-9科目余额表 (6)"/>
      <sheetName val="科目余额表 (5)"/>
      <sheetName val="工料测量师报告"/>
      <sheetName val="7.1APP3"/>
      <sheetName val="G2TempSheet"/>
      <sheetName val="2.1设计部"/>
      <sheetName val="银行账户"/>
      <sheetName val="电视监控"/>
      <sheetName val="计算表"/>
      <sheetName val="03定额库"/>
      <sheetName val="94定额库"/>
      <sheetName val="封面"/>
      <sheetName val="清单库"/>
      <sheetName val="雨棚"/>
      <sheetName val="工程量"/>
      <sheetName val="1."/>
      <sheetName val="BQ4.1.1至4.1.4"/>
      <sheetName val="BQ3-1"/>
      <sheetName val="BQ5.3-1"/>
      <sheetName val="月报表"/>
      <sheetName val="Hic_150EOffice"/>
      <sheetName val="投标价目总计"/>
      <sheetName val="开办费"/>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00000ppy"/>
      <sheetName val="Data"/>
      <sheetName val="一层·C区"/>
      <sheetName val="单位库"/>
      <sheetName val="CD"/>
      <sheetName val="柱"/>
      <sheetName val="费率表"/>
      <sheetName val="A"/>
      <sheetName val="单价表"/>
      <sheetName val="before"/>
      <sheetName val="土建地上商业部分"/>
      <sheetName val="貨品科目"/>
      <sheetName val="14.桥架"/>
      <sheetName val="计算稿-3#楼"/>
      <sheetName val="XL4Poppy"/>
      <sheetName val="Mp-team 1"/>
      <sheetName val="三号清单之电气工程综合单价分析"/>
      <sheetName val="三号清单之给排水工程综合单价分析"/>
      <sheetName val="工程量清单计价表-塔楼-03"/>
      <sheetName val="改加胶玻璃、室外栏杆"/>
      <sheetName val="P1012001"/>
      <sheetName val="B1-1清单外装修"/>
      <sheetName val="设计部"/>
      <sheetName val="Aging Datasheet"/>
      <sheetName val="ECCS_1 DataSheet"/>
      <sheetName val="KPI Datasheet"/>
      <sheetName val="机房工程B"/>
      <sheetName val="土建工程综合单价表"/>
      <sheetName val="土建工程综合单价组价明细表"/>
      <sheetName val="Bill-2.1（1）"/>
      <sheetName val="sn"/>
      <sheetName val="RA-markate"/>
      <sheetName val="Setting"/>
      <sheetName val="总量统计"/>
      <sheetName val="10"/>
      <sheetName val="节点（12-2立面）"/>
      <sheetName val="附件二"/>
      <sheetName val="rebrand"/>
      <sheetName val="下拉菜单"/>
      <sheetName val="dw list"/>
      <sheetName val="KDB"/>
      <sheetName val="A翼写字楼"/>
      <sheetName val="S-Hotel"/>
      <sheetName val="SR6SUM"/>
      <sheetName val="基本资料"/>
      <sheetName val="清单汇总"/>
      <sheetName val="基 础"/>
      <sheetName val="企业格式单价分析表"/>
      <sheetName val="基础项目"/>
      <sheetName val="目录"/>
      <sheetName val="Sheet1 (11)"/>
      <sheetName val="第二章 - 可视对讲系统"/>
      <sheetName val="JOA首頁"/>
      <sheetName val="数据"/>
      <sheetName val="T(B)Summary"/>
      <sheetName val="EXRATE"/>
      <sheetName val="BQ"/>
      <sheetName val="KKKKKKKK"/>
      <sheetName val="G.1R-Shou COP Gf"/>
      <sheetName val="S"/>
      <sheetName val="ID"/>
      <sheetName val="M&amp;E"/>
      <sheetName val="FS"/>
      <sheetName val="M-Par"/>
      <sheetName val="Col"/>
      <sheetName val="Wall(int)"/>
      <sheetName val="Wall(ext) "/>
      <sheetName val="Reinf"/>
      <sheetName val="Summary of Cost"/>
      <sheetName val="材料表"/>
      <sheetName val="G单价分析"/>
      <sheetName val="H单价分析"/>
      <sheetName val="N单价分析 "/>
      <sheetName val="C单价分析 "/>
      <sheetName val="一层电梯厅单价分析"/>
      <sheetName val="二层电梯厅单价分析"/>
      <sheetName val="参数"/>
      <sheetName val="Data Sheet"/>
      <sheetName val="A3地块围护结构"/>
      <sheetName val="第一部分定价"/>
      <sheetName val="Combo"/>
      <sheetName val="取费系数"/>
      <sheetName val="92#"/>
      <sheetName val=""/>
      <sheetName val="MOTOR"/>
      <sheetName val="材料名称标准表"/>
      <sheetName val="ben"/>
      <sheetName val="CFA"/>
      <sheetName val="Contents"/>
      <sheetName val="开发成本(PUD)"/>
      <sheetName val="开发产品变动表(Compelted units)"/>
      <sheetName val="JCT80"/>
      <sheetName val="2008实际(每月)"/>
      <sheetName val="2008实际(截至)"/>
      <sheetName val="2008予算(每月)"/>
      <sheetName val="2008予算(截至)"/>
      <sheetName val="目錄"/>
      <sheetName val="SkLabVariable"/>
      <sheetName val="11"/>
      <sheetName val="電気設備表"/>
      <sheetName val="含量"/>
      <sheetName val="Sheet2"/>
      <sheetName val="销售"/>
      <sheetName val="3.1"/>
      <sheetName val="C"/>
      <sheetName val="Fly Sheets"/>
      <sheetName val="建筑面积 "/>
      <sheetName val="单价分析过程"/>
      <sheetName val="报价细目表"/>
      <sheetName val="D0026B3"/>
      <sheetName val="推拉"/>
      <sheetName val="G2C2"/>
      <sheetName val="单价分析"/>
      <sheetName val="主要材料价格表 (2)"/>
      <sheetName val="电气设置"/>
      <sheetName val="电气计算"/>
      <sheetName val="塔楼主体"/>
      <sheetName val="总价"/>
      <sheetName val="点表"/>
      <sheetName val="index"/>
      <sheetName val="附表02.管材管件"/>
      <sheetName val="五金（华建+坚朗）"/>
      <sheetName val="材料表-王瑜"/>
      <sheetName val="架空层绿化回填土计算表"/>
      <sheetName val="架空层消防路回填土计算表"/>
      <sheetName val="Fee Rate Summary"/>
      <sheetName val="工程计算书"/>
      <sheetName val="MC"/>
      <sheetName val="7#强电"/>
      <sheetName val="按新系统"/>
      <sheetName val="措施费测算"/>
      <sheetName val="承台(砖模) "/>
      <sheetName val="dm"/>
      <sheetName val="Sum"/>
      <sheetName val="辅助表"/>
      <sheetName val="Summary T(A)"/>
      <sheetName val="甲"/>
      <sheetName val="材料库"/>
      <sheetName val="一层板"/>
      <sheetName val="底板梁"/>
      <sheetName val="PUR资料库"/>
      <sheetName val="甲指乙供材料报价表"/>
      <sheetName val="表3"/>
      <sheetName val="8、主材品牌表 "/>
      <sheetName val="定额"/>
      <sheetName val="配合比"/>
      <sheetName val="封"/>
      <sheetName val="做法表"/>
      <sheetName val="模板参数"/>
      <sheetName val="送电装材统计"/>
      <sheetName val="_______"/>
      <sheetName val="核算项目余额表"/>
      <sheetName val="铁塔材料明细"/>
      <sheetName val="混凝土杆材料"/>
      <sheetName val="单位工程2"/>
      <sheetName val="土石方计算(2)"/>
      <sheetName val="安装综合单价分析表"/>
      <sheetName val="slipsumpR"/>
      <sheetName val="名称"/>
      <sheetName val="BQ2.2"/>
      <sheetName val="BQ2.1"/>
      <sheetName val="@cover"/>
      <sheetName val="工程材料"/>
      <sheetName val="土建直接费"/>
      <sheetName val="室内汇总"/>
      <sheetName val="综合单价分析表-详细"/>
      <sheetName val="15-1-A户型"/>
      <sheetName val="单价分析表"/>
      <sheetName val="分部分项清单(模板)"/>
      <sheetName val="材料汇总"/>
      <sheetName val="P1封面"/>
      <sheetName val="Estimate Details"/>
      <sheetName val="   合同台账  "/>
      <sheetName val="辅材"/>
      <sheetName val="敏感参数"/>
      <sheetName val="园建人工测算"/>
      <sheetName val="资料库"/>
      <sheetName val="开办费项目"/>
      <sheetName val="T1T2T3T4门窗表"/>
      <sheetName val="墙面工程"/>
      <sheetName val="工程量计算"/>
      <sheetName val="工程清单"/>
      <sheetName val="主材表"/>
      <sheetName val="材料损耗(不打印)"/>
      <sheetName val="手工计算"/>
      <sheetName val="汇总"/>
      <sheetName val="其他项目清单"/>
      <sheetName val="125户型样板房"/>
      <sheetName val="工程量计算式"/>
      <sheetName val="Bill 3"/>
      <sheetName val="招标补充说明2017.6.3"/>
      <sheetName val="301-6"/>
      <sheetName val="门窗表"/>
      <sheetName val="总措施项目"/>
      <sheetName val="给排水工程综合单价分析"/>
      <sheetName val="成本多栏明细账"/>
      <sheetName val="Bill 5 - Carpark"/>
      <sheetName val="10.Linkway"/>
      <sheetName val="11.Bus Shelter-Bay"/>
      <sheetName val="KG-LS"/>
      <sheetName val="2号-土建"/>
      <sheetName val="基础工程量估算"/>
      <sheetName val="计算公式"/>
      <sheetName val="地梁"/>
      <sheetName val="Pick List"/>
      <sheetName val="1#量统计"/>
      <sheetName val="1-2A"/>
      <sheetName val="系数516"/>
      <sheetName val="Content"/>
      <sheetName val="gsde06"/>
      <sheetName val="Ref"/>
      <sheetName val="CHECKLIST"/>
      <sheetName val="WP-Matrix"/>
      <sheetName val="REIN_HSE"/>
      <sheetName val="BQ9 地下室（城市广场）(2)"/>
      <sheetName val="장비당단가 (1)"/>
      <sheetName val="Arch"/>
      <sheetName val="一次汇总"/>
      <sheetName val="成本汇总"/>
      <sheetName val="装修材料费"/>
      <sheetName val="1S"/>
      <sheetName val="2S"/>
      <sheetName val="3.1S"/>
      <sheetName val="3.2"/>
      <sheetName val="3.2S"/>
      <sheetName val="3.3"/>
      <sheetName val="3.3S"/>
      <sheetName val="3.4"/>
      <sheetName val="3.4S"/>
      <sheetName val="3.5"/>
      <sheetName val="3.5S"/>
      <sheetName val="3.6"/>
      <sheetName val="3.6S"/>
      <sheetName val="3S"/>
      <sheetName val="8S"/>
      <sheetName val="ANL"/>
      <sheetName val="计算表2"/>
      <sheetName val="e"/>
      <sheetName val="数据采集"/>
      <sheetName val="资产负债表"/>
      <sheetName val="报价修改"/>
      <sheetName val="主要材料价格表"/>
      <sheetName val="成本预测"/>
      <sheetName val="成本结转表"/>
      <sheetName val="四季花城城南地块户型面积"/>
      <sheetName val="成本测算"/>
      <sheetName val="土方"/>
      <sheetName val="110KV"/>
      <sheetName val="铝合金门窗类型分析报价表"/>
      <sheetName val="基本参数表"/>
      <sheetName val="一号清单－措施费（高层+叠拼+地下室）"/>
      <sheetName val="二号清单—协调服务费"/>
      <sheetName val="电气工程综合单价分析"/>
      <sheetName val="乙供材料设备表"/>
      <sheetName val="弱电"/>
      <sheetName val="eva"/>
      <sheetName val="BQ2"/>
      <sheetName val="2.1收益测算及指标(均摊)"/>
      <sheetName val="uint"/>
      <sheetName val="6号地给排水"/>
      <sheetName val="Criteria"/>
      <sheetName val="柱计算"/>
      <sheetName val="裙房"/>
      <sheetName val="明细表"/>
      <sheetName val="材料单价"/>
      <sheetName val="含量 "/>
      <sheetName val="Cost Plan -2"/>
      <sheetName val="单价"/>
      <sheetName val="5201.2004"/>
      <sheetName val="快速代码 "/>
      <sheetName val="1.投标总价排名对比表"/>
      <sheetName val="工程量分析表"/>
      <sheetName val="变量单"/>
      <sheetName val="主材价格"/>
      <sheetName val="设计指标"/>
      <sheetName val="计算式"/>
      <sheetName val="索引"/>
      <sheetName val="门窗"/>
      <sheetName val="施工参考单价报价表"/>
      <sheetName val="其它工作项目报价清单"/>
      <sheetName val="PL 2007"/>
      <sheetName val="PL 2005"/>
      <sheetName val="PL 2006"/>
      <sheetName val="表3.1增城土建工程综合单价组价明细表"/>
      <sheetName val="A1、A2栏杆和百叶清单 "/>
      <sheetName val="A1、A2单价分析表"/>
      <sheetName val="A1门窗清单"/>
      <sheetName val="A20单价分析表"/>
      <sheetName val="A20栋清单"/>
      <sheetName val="A21、A22单价分析表"/>
      <sheetName val="A21、22栋清单"/>
      <sheetName val="A3-4单价分析表"/>
      <sheetName val="A3门窗清单"/>
      <sheetName val="A4门窗清单"/>
      <sheetName val="B1、B2、B4-B7栋清单"/>
      <sheetName val="B1、B2、B4-B7单价分析表"/>
      <sheetName val="B1幕墙价分析表"/>
      <sheetName val="B1幕墙"/>
      <sheetName val="B2幕墙价分析表"/>
      <sheetName val="B2幕墙"/>
      <sheetName val="B3单价分析表"/>
      <sheetName val="B3幕墙价分析表"/>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售楼部单价分析表"/>
      <sheetName val="售楼部"/>
      <sheetName val="小学单价分析表"/>
      <sheetName val="小学"/>
      <sheetName val="幼儿园单价分析表"/>
      <sheetName val="幼儿园"/>
      <sheetName val="零星钢筋工程"/>
      <sheetName val="防水工程"/>
      <sheetName val="找平及抹灰"/>
      <sheetName val="砌体、抹灰工程"/>
      <sheetName val="试算平衡表"/>
      <sheetName val="XBase"/>
      <sheetName val="2006年10月"/>
      <sheetName val="金地临平南"/>
      <sheetName val="BAU"/>
      <sheetName val="价格表"/>
      <sheetName val="공통가설"/>
      <sheetName val="방배동내역(리라)"/>
      <sheetName val="부대공사총괄"/>
      <sheetName val="현장경비"/>
      <sheetName val="건축공사집계표"/>
      <sheetName val="방배동내역 (총괄)"/>
      <sheetName val="6#"/>
      <sheetName val="数据汇总"/>
      <sheetName val="计算稿 (3)"/>
      <sheetName val="钢筋型号表"/>
      <sheetName val="问题"/>
      <sheetName val="9#楼大堂（装饰）"/>
      <sheetName val="使用说明"/>
      <sheetName val="梁"/>
      <sheetName val="五号清单塔楼地上强电工程"/>
      <sheetName val="开关价"/>
      <sheetName val="二号清单-联排别墅地下土建（14#）"/>
      <sheetName val="ancillary"/>
      <sheetName val="企业表一"/>
      <sheetName val="村级支出"/>
      <sheetName val="dongia (2)"/>
      <sheetName val="5期B栋会所装饰精装修"/>
      <sheetName val="零料缴库"/>
      <sheetName val="报价单"/>
      <sheetName val="多媒体查询"/>
      <sheetName val="中心机房"/>
      <sheetName val="会议"/>
      <sheetName val="停车场"/>
      <sheetName val="BA"/>
      <sheetName val="物业"/>
      <sheetName val="移动通信"/>
      <sheetName val="防雷接地"/>
      <sheetName val="土建"/>
      <sheetName val="下拉"/>
      <sheetName val="高层地上"/>
      <sheetName val="BQ2.1围护"/>
      <sheetName val="BQ2.2土下"/>
      <sheetName val="BQ3.1土上"/>
      <sheetName val="BQ3.2安上"/>
      <sheetName val="BQ4总包配合费"/>
      <sheetName val="BQ6甲指乙供"/>
      <sheetName val="BQ7甲限材料设备清单"/>
      <sheetName val="GS1汇总表"/>
      <sheetName val="GS1.1编制说明"/>
      <sheetName val="BQ1.1"/>
      <sheetName val="BQ2.3安下"/>
      <sheetName val="安全文明施工措施项目清单"/>
      <sheetName val="BQ5其他项目"/>
      <sheetName val="BQ8主要材料表"/>
      <sheetName val="BQ1.11"/>
      <sheetName val="BQ1.2"/>
      <sheetName val="人工基价"/>
      <sheetName val="费用表"/>
      <sheetName val="单位表"/>
      <sheetName val="比率"/>
      <sheetName val="成本项目"/>
      <sheetName val="BQ7.1地下车库机电"/>
      <sheetName val="BQ7.4底商机电"/>
      <sheetName val="BQ7.3住宅地上机电"/>
      <sheetName val="BQ7.2住宅地下机电"/>
      <sheetName val="GS1.3二标段 "/>
      <sheetName val="BQ3.1【地下车库】  "/>
      <sheetName val="BQ6.1【裙房商业】"/>
      <sheetName val="BQ5.1【上部结构之高层】"/>
      <sheetName val="BQ4.1【住宅地下室】"/>
      <sheetName val="综合单价分析表-地库电气"/>
      <sheetName val="0707版价格表"/>
      <sheetName val="乙供材料表"/>
      <sheetName val="综合单价分析表-高层"/>
      <sheetName val="E_Summary"/>
      <sheetName val="D_Cntnts"/>
      <sheetName val="MOHKG"/>
      <sheetName val="B1.2SUM"/>
      <sheetName val="B1.3SUM"/>
      <sheetName val="B1SUM"/>
      <sheetName val="华房01"/>
      <sheetName val="健翔01"/>
      <sheetName val="京通01"/>
      <sheetName val="coa"/>
      <sheetName val="指定名称"/>
      <sheetName val="SUMIF"/>
      <sheetName val="DATEDIF3"/>
      <sheetName val="多条件查找"/>
      <sheetName val="计算出现频率最高的数和文本"/>
      <sheetName val="COUNTIF3"/>
      <sheetName val="FREQUENCY"/>
      <sheetName val="WEEKDAY2"/>
      <sheetName val="VLOOKUP2"/>
      <sheetName val="用公式建立频率分布"/>
      <sheetName val="OFFSET2"/>
      <sheetName val="LARGE"/>
      <sheetName val="时间求和2"/>
      <sheetName val="SUMIF、COUNTIF"/>
      <sheetName val="区分大小写查找"/>
      <sheetName val="INDEX4"/>
      <sheetName val="VLOOKUP4"/>
      <sheetName val="销售数据统计"/>
      <sheetName val="创建交叉数据表"/>
      <sheetName val="CFG桩工程量计算"/>
      <sheetName val="INDIRECT2"/>
      <sheetName val="统计(新地勘优化)"/>
      <sheetName val="财务费用"/>
      <sheetName val="收入与成本"/>
      <sheetName val="销售比率"/>
      <sheetName val="隔墙"/>
      <sheetName val="型材计算表(50平开窗)"/>
      <sheetName val="AA小双拼（6栋）"/>
      <sheetName val="AB、BA小双拼（7栋） "/>
      <sheetName val="BB小双拼（3栋） "/>
      <sheetName val="型材计算表（幕墙）"/>
      <sheetName val="2#"/>
      <sheetName val="型材计算表(90推拉门)"/>
      <sheetName val="26#"/>
      <sheetName val="27、28、29#"/>
      <sheetName val="3#"/>
      <sheetName val="35#"/>
      <sheetName val="4#（商业）"/>
      <sheetName val="5#（商业）"/>
      <sheetName val="主要材料清单"/>
      <sheetName val="基础资料（B）"/>
      <sheetName val="凤一"/>
      <sheetName val="测算依据"/>
      <sheetName val="砂浆单价表"/>
      <sheetName val="付款进度表"/>
      <sheetName val="科目列表"/>
      <sheetName val="无合同工程及销费"/>
      <sheetName val="BQMP"/>
      <sheetName val="BQMPALOC"/>
      <sheetName val="A-summary"/>
      <sheetName val="8.2-EX Summary"/>
      <sheetName val="东一一层方柱砼"/>
      <sheetName val="二级成本动态表"/>
      <sheetName val="顶板梁"/>
      <sheetName val="计算书"/>
      <sheetName val="1320CT"/>
      <sheetName val="单位工程汇总表"/>
      <sheetName val="工程量清单计价表"/>
      <sheetName val="B1-03"/>
      <sheetName val="杂项钢筋"/>
      <sheetName val="表2-3建筑工程分部分项成本分析表"/>
      <sheetName val="小院围墙劈开砖现场核量"/>
      <sheetName val="建築面積"/>
      <sheetName val="给排水工程清单项目库"/>
      <sheetName val="Validation source"/>
      <sheetName val="Basis"/>
      <sheetName val="PILE_CAP"/>
      <sheetName val="1#非桩基础_"/>
      <sheetName val="塔楼给排水清单_"/>
      <sheetName val="18#裙楼土建_"/>
      <sheetName val="18#非桩基础_"/>
      <sheetName val="1_开办费汇总"/>
      <sheetName val="合格证_(2)"/>
      <sheetName val="POWER_ASSUMPTIONS"/>
      <sheetName val="Wl__Fin_"/>
      <sheetName val="BQ2_10"/>
      <sheetName val="D1#地库汇总BQ3_1-SUM"/>
      <sheetName val="A6#小高层地上汇总BQ5_1-SUM"/>
      <sheetName val="A7#小高层地上汇总BQ6_1-SUM"/>
      <sheetName val="A11#高层地上汇总BQ7_1-SUM"/>
      <sheetName val="A12#小高层地上汇总BQ8_1-SUM"/>
      <sheetName val="A15#高层汇总BQ9_1-SUM"/>
      <sheetName val="A16#高层汇总BQ10_1-SUM_"/>
      <sheetName val="S1#裙楼地上汇总BQ4_1-SUM"/>
      <sheetName val="主要项目单价分析表_"/>
      <sheetName val="Financ__Overview"/>
      <sheetName val="PILE_CAP1"/>
      <sheetName val="1#非桩基础_1"/>
      <sheetName val="塔楼给排水清单_1"/>
      <sheetName val="18#裙楼土建_1"/>
      <sheetName val="18#非桩基础_1"/>
      <sheetName val="1_开办费汇总1"/>
      <sheetName val="合格证_(2)1"/>
      <sheetName val="POWER_ASSUMPTIONS1"/>
      <sheetName val="Wl__Fin_1"/>
      <sheetName val="BQ2_101"/>
      <sheetName val="D1#地库汇总BQ3_1-SUM1"/>
      <sheetName val="A6#小高层地上汇总BQ5_1-SUM1"/>
      <sheetName val="A7#小高层地上汇总BQ6_1-SUM1"/>
      <sheetName val="A11#高层地上汇总BQ7_1-SUM1"/>
      <sheetName val="A12#小高层地上汇总BQ8_1-SUM1"/>
      <sheetName val="A15#高层汇总BQ9_1-SUM1"/>
      <sheetName val="A16#高层汇总BQ10_1-SUM_1"/>
      <sheetName val="S1#裙楼地上汇总BQ4_1-SUM1"/>
      <sheetName val="主要项目单价分析表_1"/>
      <sheetName val="Financ__Overview1"/>
      <sheetName val="E系列"/>
      <sheetName val="附4-1其他项目清单（土建）"/>
      <sheetName val="汇总表及手算计算格式 (2)"/>
      <sheetName val="4.5投标报价汇总表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 val="汇总表别墅地下室--手算（原版本）"/>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表12"/>
      <sheetName val="表13"/>
      <sheetName val="弱电"/>
      <sheetName val="户外照明线管"/>
      <sheetName val="户内照明"/>
      <sheetName val="电力预埋管"/>
      <sheetName val="单方含量"/>
      <sheetName val="铝合金"/>
      <sheetName val="汇总表-手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建筑面积"/>
      <sheetName val="楼梯砼、天棚"/>
      <sheetName val="楼梯模板、踢脚"/>
      <sheetName val="飘窗(室内)装饰"/>
      <sheetName val="卫生间"/>
      <sheetName val="厨房("/>
      <sheetName val="水电管井"/>
      <sheetName val="阳台"/>
      <sheetName val="屋面(地面)及防水"/>
      <sheetName val="室外天棚"/>
      <sheetName val="内墙抹灰"/>
      <sheetName val="外墙块料计算书"/>
      <sheetName val="其他项目"/>
      <sheetName val="清单汇总表"/>
      <sheetName val="楼层导出表"/>
      <sheetName val="图集"/>
      <sheetName val="厨房反坎备存"/>
      <sheetName val="对数导出表"/>
      <sheetName val="Sheet1"/>
      <sheetName val="利润"/>
      <sheetName val="现金"/>
      <sheetName val="资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总指标含量表"/>
      <sheetName val="指标含量表(1)"/>
      <sheetName val="工程量汇总（1） "/>
      <sheetName val="清单汇总表(1)"/>
      <sheetName val="钢筋定额表（1）"/>
      <sheetName val="接头定额表（1）"/>
      <sheetName val="建筑面积(1)"/>
      <sheetName val="楼梯 (1)"/>
      <sheetName val="零星(1)"/>
      <sheetName val="防水 （1)"/>
      <sheetName val="外墙装饰（1）"/>
      <sheetName val="砼(1)"/>
      <sheetName val="栏杆（1）"/>
      <sheetName val="门（1）"/>
      <sheetName val="窗（1）"/>
      <sheetName val="指标含量表(2)"/>
      <sheetName val="工程量汇总(2)"/>
      <sheetName val="清单汇总表（2）"/>
      <sheetName val="钢筋定额表（2）"/>
      <sheetName val="接头定额表（2）"/>
      <sheetName val="建筑面积(2)"/>
      <sheetName val="外墙装饰 (2)"/>
      <sheetName val="砼(2)"/>
      <sheetName val="楼梯 (2)"/>
      <sheetName val="零星(2)"/>
      <sheetName val="防水 (2) "/>
      <sheetName val="栏杆(2)"/>
      <sheetName val="门（2）"/>
      <sheetName val="窗（2)"/>
      <sheetName val="精装修"/>
      <sheetName val="铝合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123"/>
      <sheetName val="sheet"/>
      <sheetName val="独立费"/>
      <sheetName val="脚手架"/>
      <sheetName val="楼梯"/>
      <sheetName val="承台土方"/>
      <sheetName val="面积"/>
      <sheetName val="经济指标"/>
      <sheetName val="Sheet1"/>
      <sheetName val="外墙砖供货数量"/>
      <sheetName val="sheet (2)"/>
      <sheetName val="时代廊桥花园23栋给排水工程"/>
      <sheetName val="内墙抹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5期B栋会所装饰精装修"/>
      <sheetName val="墙面工程"/>
      <sheetName val="材料表"/>
      <sheetName val="测算依据"/>
      <sheetName val="砂浆单价表"/>
      <sheetName val="Sheet2"/>
      <sheetName val="承台(砖模) "/>
      <sheetName val="柱"/>
      <sheetName val="5201.2004"/>
      <sheetName val="单位库"/>
      <sheetName val="基础项目"/>
      <sheetName val="eqpmad2"/>
      <sheetName val="Financ. Overview"/>
      <sheetName val="Toolbox"/>
      <sheetName val="資料庫"/>
      <sheetName val="工程量计算"/>
      <sheetName val="材料清单"/>
      <sheetName val="地面过水泥砂"/>
      <sheetName val="楼板镂空及加楼板（部分项目有争议）"/>
      <sheetName val="before"/>
      <sheetName val="常用项目"/>
      <sheetName val="给排水工程量计算书"/>
      <sheetName val="#REF!"/>
      <sheetName val="工程量计算表"/>
      <sheetName val="汇总表"/>
      <sheetName val="综合计算表(饰面)"/>
      <sheetName val="21"/>
      <sheetName val="石材购买量统计"/>
      <sheetName val="XLR_NoRangeSheet"/>
      <sheetName val="9、酒店基坑锚杆、锚索工程量统计表"/>
      <sheetName val=" 8、合同-锚杆工程量统计表 "/>
      <sheetName val="Sheet9"/>
      <sheetName val="电房"/>
      <sheetName val="工程材料"/>
      <sheetName val="园建计算书2"/>
      <sheetName val="园建计算书1"/>
      <sheetName val="园建计算书3"/>
      <sheetName val="园建计算书4"/>
      <sheetName val="应付款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StartUp"/>
      <sheetName val="绿化封面"/>
      <sheetName val="绿化说明"/>
      <sheetName val="酒店及酒店公寓"/>
      <sheetName val="天台花园"/>
      <sheetName val="#REF!"/>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REF!"/>
    </sheetNames>
    <sheetDataSet>
      <sheetData sheetId="0" refreshError="1"/>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REF!"/>
      <sheetName val="汇总表"/>
      <sheetName val="万科城风-休育公园园建"/>
      <sheetName val="体育公园给排水"/>
      <sheetName val="体育公园电气"/>
      <sheetName val="其它措施"/>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含量表"/>
      <sheetName val="定额分部分项工程预算表"/>
      <sheetName val="措施项目费汇总表"/>
      <sheetName val="独立费"/>
      <sheetName val="景裕豪园3#4#5#钢筋汇总表(汇总单栋)"/>
      <sheetName val="工程量汇总"/>
      <sheetName val="清单定额汇总表"/>
      <sheetName val="建筑面积"/>
      <sheetName val="棚工(3#)(4#)(5#)"/>
      <sheetName val="零星项目计算表"/>
      <sheetName val="外墙装饰(3#)"/>
      <sheetName val="外墙装饰(4#）"/>
      <sheetName val="外墙装饰(5#)"/>
      <sheetName val="门塞缝（3#)"/>
      <sheetName val="门塞缝（4#)"/>
      <sheetName val="门塞缝（5#)"/>
      <sheetName val="楼梯"/>
      <sheetName val="零星砼"/>
      <sheetName val="零星砌砖"/>
      <sheetName val="门窗"/>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独立费"/>
      <sheetName val="计算表"/>
      <sheetName val="抹灰含量表"/>
      <sheetName val="钢筋计算表"/>
      <sheetName val="门窗表"/>
      <sheetName val="零星项目计算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REF!"/>
      <sheetName val="门窗表"/>
    </sheetNames>
    <sheetDataSet>
      <sheetData sheetId="0" refreshError="1"/>
      <sheetData sheetId="1" refreshError="1"/>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REF!"/>
      <sheetName val="汇总表"/>
      <sheetName val="万科城风-休育公园园建"/>
      <sheetName val="体育公园给排水"/>
      <sheetName val="体育公园电气"/>
      <sheetName val="其它措施"/>
      <sheetName val="#REF"/>
      <sheetName val="门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REF"/>
      <sheetName val="3.1"/>
      <sheetName val="5.1"/>
      <sheetName val="5.2"/>
      <sheetName val="5.3"/>
      <sheetName val="5.4"/>
      <sheetName val="5.5"/>
      <sheetName val="5.6"/>
      <sheetName val="5.7"/>
      <sheetName val="1.4.1"/>
      <sheetName val="1.4.2"/>
      <sheetName val="1.5.1"/>
      <sheetName val="1.5.2"/>
      <sheetName val="1.5.3"/>
      <sheetName val="1.8.1"/>
      <sheetName val="1.8.2"/>
      <sheetName val="1.8.3"/>
      <sheetName val="1.8.4"/>
      <sheetName val="1.8.5"/>
      <sheetName val="1.8.6"/>
      <sheetName val="1.8.7"/>
      <sheetName val="1.8.8"/>
      <sheetName val="1.8.9"/>
      <sheetName val="1.9.1"/>
      <sheetName val="2.1"/>
      <sheetName val="2.2"/>
      <sheetName val="2.3"/>
      <sheetName val="2.4"/>
      <sheetName val="2.5"/>
      <sheetName val="2.6"/>
      <sheetName val="2.7"/>
      <sheetName val="2.8"/>
      <sheetName val="2.9"/>
      <sheetName val="2.10.1"/>
      <sheetName val="2.10.2"/>
      <sheetName val="2.10.3"/>
      <sheetName val="2.11"/>
      <sheetName val="2.12"/>
      <sheetName val="3.1.1"/>
      <sheetName val="3.1.2"/>
      <sheetName val="3.2.1"/>
      <sheetName val="3.2.2"/>
      <sheetName val="3.3"/>
      <sheetName val="3.4"/>
      <sheetName val="3.5"/>
      <sheetName val="3.6.1"/>
      <sheetName val="3.6.2"/>
      <sheetName val="3.6.3"/>
      <sheetName val="4.1"/>
      <sheetName val="4.2"/>
      <sheetName val="4.3"/>
      <sheetName val="4.4"/>
      <sheetName val="4.5"/>
      <sheetName val="4.6"/>
      <sheetName val="4.7"/>
      <sheetName val="4.8"/>
      <sheetName val="4.9"/>
      <sheetName val="4.10"/>
      <sheetName val="4.11.1"/>
      <sheetName val="4.11.2"/>
      <sheetName val="4.11.3"/>
      <sheetName val="4.11.4"/>
      <sheetName val="4.11.5"/>
      <sheetName val="4.11.6"/>
      <sheetName val="4.12.1"/>
      <sheetName val="4.12.2"/>
      <sheetName val="5.1.1"/>
      <sheetName val="5.2.1"/>
      <sheetName val="5.3.1"/>
      <sheetName val="5.4.1"/>
      <sheetName val="5.5.1"/>
      <sheetName val="5.1 (2)"/>
      <sheetName val="5.2 (2)"/>
      <sheetName val="2.10.1 (2)"/>
      <sheetName val="2.10.2 (2)"/>
      <sheetName val="1"/>
      <sheetName val="1审核单价面"/>
      <sheetName val="2审核教学楼单价呈批汇总"/>
      <sheetName val="Sheet7"/>
      <sheetName val="89"/>
      <sheetName val="88"/>
      <sheetName val="87"/>
      <sheetName val="86"/>
      <sheetName val="85"/>
      <sheetName val="84"/>
      <sheetName val="83"/>
      <sheetName val="82"/>
      <sheetName val="81"/>
      <sheetName val="80"/>
      <sheetName val="79"/>
      <sheetName val="78"/>
      <sheetName val="77"/>
      <sheetName val="76"/>
      <sheetName val="75"/>
      <sheetName val="74"/>
      <sheetName val="73"/>
      <sheetName val="72"/>
      <sheetName val="71"/>
      <sheetName val="70"/>
      <sheetName val="69"/>
      <sheetName val="68"/>
      <sheetName val="67"/>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铝合金石膏板"/>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REF!"/>
      <sheetName val="门窗表"/>
      <sheetName val="厨厕通用"/>
      <sheetName val="地坪"/>
    </sheetNames>
    <sheetDataSet>
      <sheetData sheetId="0" refreshError="1"/>
      <sheetData sheetId="1" refreshError="1"/>
      <sheetData sheetId="2" refreshError="1"/>
      <sheetData sheetId="3" refreshError="1"/>
    </sheetDataSet>
  </externalBook>
</externalLink>
</file>

<file path=xl/externalLinks/externalLink269.xml><?xml version="1.0" encoding="utf-8"?>
<externalLink xmlns="http://schemas.openxmlformats.org/spreadsheetml/2006/main">
  <externalBook xmlns:r="http://schemas.openxmlformats.org/officeDocument/2006/relationships" r:id="rId1">
    <sheetNames>
      <sheetName val="#REF!"/>
      <sheetName val="汇总表"/>
      <sheetName val="万科城风-休育公园园建"/>
      <sheetName val="体育公园给排水"/>
      <sheetName val="体育公园电气"/>
      <sheetName val="其它措施"/>
      <sheetName val="#REF"/>
      <sheetName val="门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F!"/>
      <sheetName val="半架空层"/>
      <sheetName val="一层平面"/>
      <sheetName val="二层平面 "/>
      <sheetName val="三层平面"/>
      <sheetName val="8.700"/>
      <sheetName val="顶棚"/>
      <sheetName val="汇总"/>
      <sheetName val="summary"/>
      <sheetName val="BQ3-1"/>
      <sheetName val="基本参数表"/>
      <sheetName val="BQ5.3-1"/>
      <sheetName val="数据采集"/>
      <sheetName val="General"/>
      <sheetName val="1.招标封面"/>
      <sheetName val="Main"/>
      <sheetName val="内围地梁钢筋说明"/>
      <sheetName val="Sheet2"/>
      <sheetName val="5期B栋会所装饰精装修"/>
      <sheetName val="eqpmad2"/>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70.xml><?xml version="1.0" encoding="utf-8"?>
<externalLink xmlns="http://schemas.openxmlformats.org/spreadsheetml/2006/main">
  <externalBook xmlns:r="http://schemas.openxmlformats.org/officeDocument/2006/relationships" r:id="rId1">
    <sheetNames>
      <sheetName val="#REF"/>
      <sheetName val="3.1"/>
      <sheetName val="5.1"/>
      <sheetName val="5.2"/>
      <sheetName val="5.3"/>
      <sheetName val="5.4"/>
      <sheetName val="5.5"/>
      <sheetName val="5.6"/>
      <sheetName val="5.7"/>
      <sheetName val="1.4.1"/>
      <sheetName val="1.4.2"/>
      <sheetName val="1.5.1"/>
      <sheetName val="1.5.2"/>
      <sheetName val="1.5.3"/>
      <sheetName val="1.8.1"/>
      <sheetName val="1.8.2"/>
      <sheetName val="1.8.3"/>
      <sheetName val="1.8.4"/>
      <sheetName val="1.8.5"/>
      <sheetName val="1.8.6"/>
      <sheetName val="1.8.7"/>
      <sheetName val="1.8.8"/>
      <sheetName val="1.8.9"/>
      <sheetName val="1.9.1"/>
      <sheetName val="2.1"/>
      <sheetName val="2.2"/>
      <sheetName val="2.3"/>
      <sheetName val="2.4"/>
      <sheetName val="2.5"/>
      <sheetName val="2.6"/>
      <sheetName val="2.7"/>
      <sheetName val="2.8"/>
      <sheetName val="2.9"/>
      <sheetName val="2.10.1"/>
      <sheetName val="2.10.2"/>
      <sheetName val="2.10.3"/>
      <sheetName val="2.11"/>
      <sheetName val="2.12"/>
      <sheetName val="3.1.1"/>
      <sheetName val="3.1.2"/>
      <sheetName val="3.2.1"/>
      <sheetName val="3.2.2"/>
      <sheetName val="3.3"/>
      <sheetName val="3.4"/>
      <sheetName val="3.5"/>
      <sheetName val="3.6.1"/>
      <sheetName val="3.6.2"/>
      <sheetName val="3.6.3"/>
      <sheetName val="4.1"/>
      <sheetName val="4.2"/>
      <sheetName val="4.3"/>
      <sheetName val="4.4"/>
      <sheetName val="4.5"/>
      <sheetName val="4.6"/>
      <sheetName val="4.7"/>
      <sheetName val="4.8"/>
      <sheetName val="4.9"/>
      <sheetName val="4.10"/>
      <sheetName val="4.11.1"/>
      <sheetName val="4.11.2"/>
      <sheetName val="4.11.3"/>
      <sheetName val="4.11.4"/>
      <sheetName val="4.11.5"/>
      <sheetName val="4.11.6"/>
      <sheetName val="4.12.1"/>
      <sheetName val="4.12.2"/>
      <sheetName val="5.1.1"/>
      <sheetName val="5.2.1"/>
      <sheetName val="5.3.1"/>
      <sheetName val="5.4.1"/>
      <sheetName val="5.5.1"/>
      <sheetName val="5.1 (2)"/>
      <sheetName val="5.2 (2)"/>
      <sheetName val="2.10.1 (2)"/>
      <sheetName val="2.10.2 (2)"/>
      <sheetName val="1"/>
      <sheetName val="1审核单价面"/>
      <sheetName val="2审核教学楼单价呈批汇总"/>
      <sheetName val="Sheet7"/>
      <sheetName val="89"/>
      <sheetName val="88"/>
      <sheetName val="87"/>
      <sheetName val="86"/>
      <sheetName val="85"/>
      <sheetName val="84"/>
      <sheetName val="83"/>
      <sheetName val="82"/>
      <sheetName val="81"/>
      <sheetName val="80"/>
      <sheetName val="79"/>
      <sheetName val="78"/>
      <sheetName val="77"/>
      <sheetName val="76"/>
      <sheetName val="75"/>
      <sheetName val="74"/>
      <sheetName val="73"/>
      <sheetName val="72"/>
      <sheetName val="71"/>
      <sheetName val="70"/>
      <sheetName val="69"/>
      <sheetName val="68"/>
      <sheetName val="67"/>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铝合金石膏板"/>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271.xml><?xml version="1.0" encoding="utf-8"?>
<externalLink xmlns="http://schemas.openxmlformats.org/spreadsheetml/2006/main">
  <externalBook xmlns:r="http://schemas.openxmlformats.org/officeDocument/2006/relationships" r:id="rId1">
    <sheetNames>
      <sheetName val="#REF"/>
      <sheetName val="3.1"/>
      <sheetName val="5.1"/>
      <sheetName val="5.2"/>
      <sheetName val="5.3"/>
      <sheetName val="5.4"/>
      <sheetName val="5.5"/>
      <sheetName val="5.6"/>
      <sheetName val="5.7"/>
      <sheetName val="1.4.1"/>
      <sheetName val="1.4.2"/>
      <sheetName val="1.5.1"/>
      <sheetName val="1.5.2"/>
      <sheetName val="1.5.3"/>
      <sheetName val="1.8.1"/>
      <sheetName val="1.8.2"/>
      <sheetName val="1.8.3"/>
      <sheetName val="1.8.4"/>
      <sheetName val="1.8.5"/>
      <sheetName val="1.8.6"/>
      <sheetName val="1.8.7"/>
      <sheetName val="1.8.8"/>
      <sheetName val="1.8.9"/>
      <sheetName val="1.9.1"/>
      <sheetName val="2.1"/>
      <sheetName val="2.2"/>
      <sheetName val="2.3"/>
      <sheetName val="2.4"/>
      <sheetName val="2.5"/>
      <sheetName val="2.6"/>
      <sheetName val="2.7"/>
      <sheetName val="2.8"/>
      <sheetName val="2.9"/>
      <sheetName val="2.10.1"/>
      <sheetName val="2.10.2"/>
      <sheetName val="2.10.3"/>
      <sheetName val="2.11"/>
      <sheetName val="2.12"/>
      <sheetName val="3.1.1"/>
      <sheetName val="3.1.2"/>
      <sheetName val="3.2.1"/>
      <sheetName val="3.2.2"/>
      <sheetName val="3.3"/>
      <sheetName val="3.4"/>
      <sheetName val="3.5"/>
      <sheetName val="3.6.1"/>
      <sheetName val="3.6.2"/>
      <sheetName val="3.6.3"/>
      <sheetName val="4.1"/>
      <sheetName val="4.2"/>
      <sheetName val="4.3"/>
      <sheetName val="4.4"/>
      <sheetName val="4.5"/>
      <sheetName val="4.6"/>
      <sheetName val="4.7"/>
      <sheetName val="4.8"/>
      <sheetName val="4.9"/>
      <sheetName val="4.10"/>
      <sheetName val="4.11.1"/>
      <sheetName val="4.11.2"/>
      <sheetName val="4.11.3"/>
      <sheetName val="4.11.4"/>
      <sheetName val="4.11.5"/>
      <sheetName val="4.11.6"/>
      <sheetName val="4.12.1"/>
      <sheetName val="4.12.2"/>
      <sheetName val="5.1.1"/>
      <sheetName val="5.2.1"/>
      <sheetName val="5.3.1"/>
      <sheetName val="5.4.1"/>
      <sheetName val="5.5.1"/>
      <sheetName val="5.1 (2)"/>
      <sheetName val="5.2 (2)"/>
      <sheetName val="2.10.1 (2)"/>
      <sheetName val="2.10.2 (2)"/>
      <sheetName val="1"/>
      <sheetName val="1审核单价面"/>
      <sheetName val="2审核教学楼单价呈批汇总"/>
      <sheetName val="Sheet7"/>
      <sheetName val="89"/>
      <sheetName val="88"/>
      <sheetName val="87"/>
      <sheetName val="86"/>
      <sheetName val="85"/>
      <sheetName val="84"/>
      <sheetName val="83"/>
      <sheetName val="82"/>
      <sheetName val="81"/>
      <sheetName val="80"/>
      <sheetName val="79"/>
      <sheetName val="78"/>
      <sheetName val="77"/>
      <sheetName val="76"/>
      <sheetName val="75"/>
      <sheetName val="74"/>
      <sheetName val="73"/>
      <sheetName val="72"/>
      <sheetName val="71"/>
      <sheetName val="70"/>
      <sheetName val="69"/>
      <sheetName val="68"/>
      <sheetName val="67"/>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铝合金石膏板"/>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272.xml><?xml version="1.0" encoding="utf-8"?>
<externalLink xmlns="http://schemas.openxmlformats.org/spreadsheetml/2006/main">
  <externalBook xmlns:r="http://schemas.openxmlformats.org/officeDocument/2006/relationships" r:id="rId1">
    <sheetNames>
      <sheetName val="填报指引"/>
      <sheetName val="清单总目录"/>
      <sheetName val="投标总价表"/>
      <sheetName val="措施项目清单"/>
      <sheetName val="其它项目清单计价汇总表"/>
      <sheetName val="材料暂估价表 "/>
      <sheetName val="专业工程暂估价表"/>
      <sheetName val="总承包服务费计价表"/>
      <sheetName val="1∽7#土建工程量清单计价汇总表"/>
      <sheetName val="大商业及室外街部分清单"/>
      <sheetName val="写字楼及底商部分清单"/>
      <sheetName val="土建工程综合单价表"/>
      <sheetName val="土建工程综合单价组价明细表"/>
      <sheetName val="测算依据"/>
      <sheetName val="指标统计"/>
      <sheetName val="材料表"/>
      <sheetName val="砂浆单价表"/>
      <sheetName val="單價表S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3.xml><?xml version="1.0" encoding="utf-8"?>
<externalLink xmlns="http://schemas.openxmlformats.org/spreadsheetml/2006/main">
  <externalBook xmlns:r="http://schemas.openxmlformats.org/officeDocument/2006/relationships" r:id="rId1">
    <sheetNames>
      <sheetName val="封面"/>
      <sheetName val="目录"/>
      <sheetName val="工程概况"/>
      <sheetName val="成果文件呈批表"/>
      <sheetName val="策划实施方案呈批表"/>
      <sheetName val="工程量汇总"/>
      <sheetName val="图纸"/>
      <sheetName val="问题记录"/>
      <sheetName val="Sheet1"/>
      <sheetName val="幕墙计算"/>
      <sheetName val="型材计算"/>
      <sheetName val="钢材调整表"/>
      <sheetName val="铝管线重"/>
      <sheetName val="铝板线重"/>
      <sheetName val="门窗计算"/>
      <sheetName val="主材"/>
      <sheetName val="主材单价部位表"/>
      <sheetName val="理论重量"/>
      <sheetName val="分部分项工程量清单"/>
      <sheetName val="电房"/>
      <sheetName val="人工挖孔桩"/>
      <sheetName val="钻(冲)孔桩"/>
      <sheetName val="静压桩(方桩)"/>
      <sheetName val="静压桩(管桩)"/>
      <sheetName val="钢板桩"/>
      <sheetName val="地下连续墙"/>
      <sheetName val="阶式承台"/>
      <sheetName val="阶式天然基础"/>
      <sheetName val="锥式天然基础"/>
      <sheetName val="梁"/>
      <sheetName val="板"/>
      <sheetName val="柱"/>
      <sheetName val="墙"/>
      <sheetName val="楼梯"/>
      <sheetName val="悬挑板"/>
      <sheetName val="窗套"/>
      <sheetName val="栏板"/>
      <sheetName val="其它基坑土方开挖"/>
      <sheetName val="大型土方开挖(网络挖填土)"/>
      <sheetName val="设计高程"/>
      <sheetName val="砖墙"/>
      <sheetName val="脚手架"/>
      <sheetName val="外墙块料"/>
      <sheetName val="楼地、墙面块料"/>
      <sheetName val="市政管线"/>
      <sheetName val="室外道路"/>
      <sheetName val="变更、签证"/>
      <sheetName val="其它"/>
      <sheetName val="预应力钢筋抽料"/>
      <sheetName val="非预应力钢筋抽料"/>
      <sheetName val="钢筋含量"/>
      <sheetName val="钢筋分析"/>
      <sheetName val="上悬窗"/>
      <sheetName val="平开窗"/>
      <sheetName val="推拉窗"/>
      <sheetName val="固定窗"/>
      <sheetName val="平开门"/>
      <sheetName val="地弹门"/>
      <sheetName val="推拉门"/>
      <sheetName val="材料表"/>
      <sheetName val="测算依据"/>
      <sheetName val="砂浆单价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74.xml><?xml version="1.0" encoding="utf-8"?>
<externalLink xmlns="http://schemas.openxmlformats.org/spreadsheetml/2006/main">
  <externalBook xmlns:r="http://schemas.openxmlformats.org/officeDocument/2006/relationships" r:id="rId1">
    <sheetNames>
      <sheetName val="汇总表"/>
      <sheetName val="说明"/>
      <sheetName val="01户型"/>
      <sheetName val="02户型"/>
      <sheetName val="03户型"/>
      <sheetName val="时代南沙项目四期13栋样板房装修清单2013.5.24"/>
      <sheetName val="引用数据"/>
      <sheetName val="基础梁工程量 (外)"/>
      <sheetName val="基础梁工程量(内)"/>
      <sheetName val="F1~2承台"/>
      <sheetName val="地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5.xml><?xml version="1.0" encoding="utf-8"?>
<externalLink xmlns="http://schemas.openxmlformats.org/spreadsheetml/2006/main">
  <externalBook xmlns:r="http://schemas.openxmlformats.org/officeDocument/2006/relationships" r:id="rId1">
    <sheetNames>
      <sheetName val="资产"/>
      <sheetName val="利润"/>
      <sheetName val="现金"/>
      <sheetName val="附注"/>
      <sheetName val="XL4Test5"/>
      <sheetName val="引用数据"/>
      <sheetName val="基础梁工程量 (外)"/>
      <sheetName val="基础梁工程量(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6.xml><?xml version="1.0" encoding="utf-8"?>
<externalLink xmlns="http://schemas.openxmlformats.org/spreadsheetml/2006/main">
  <externalBook xmlns:r="http://schemas.openxmlformats.org/officeDocument/2006/relationships" r:id="rId1">
    <sheetNames>
      <sheetName val="#REF"/>
      <sheetName val="3.1"/>
      <sheetName val="5.1"/>
      <sheetName val="5.2"/>
      <sheetName val="5.3"/>
      <sheetName val="5.4"/>
      <sheetName val="5.5"/>
      <sheetName val="5.6"/>
      <sheetName val="5.7"/>
      <sheetName val="1.4.1"/>
      <sheetName val="1.4.2"/>
      <sheetName val="1.5.1"/>
      <sheetName val="1.5.2"/>
      <sheetName val="1.5.3"/>
      <sheetName val="1.8.1"/>
      <sheetName val="1.8.2"/>
      <sheetName val="1.8.3"/>
      <sheetName val="1.8.4"/>
      <sheetName val="1.8.5"/>
      <sheetName val="1.8.6"/>
      <sheetName val="1.8.7"/>
      <sheetName val="1.8.8"/>
      <sheetName val="1.8.9"/>
      <sheetName val="1.9.1"/>
      <sheetName val="2.1"/>
      <sheetName val="2.2"/>
      <sheetName val="2.3"/>
      <sheetName val="2.4"/>
      <sheetName val="2.5"/>
      <sheetName val="2.6"/>
      <sheetName val="2.7"/>
      <sheetName val="2.8"/>
      <sheetName val="2.9"/>
      <sheetName val="2.10.1"/>
      <sheetName val="2.10.2"/>
      <sheetName val="2.10.3"/>
      <sheetName val="2.11"/>
      <sheetName val="2.12"/>
      <sheetName val="3.1.1"/>
      <sheetName val="3.1.2"/>
      <sheetName val="3.2.1"/>
      <sheetName val="3.2.2"/>
      <sheetName val="3.3"/>
      <sheetName val="3.4"/>
      <sheetName val="3.5"/>
      <sheetName val="3.6.1"/>
      <sheetName val="3.6.2"/>
      <sheetName val="3.6.3"/>
      <sheetName val="4.1"/>
      <sheetName val="4.2"/>
      <sheetName val="4.3"/>
      <sheetName val="4.4"/>
      <sheetName val="4.5"/>
      <sheetName val="4.6"/>
      <sheetName val="4.7"/>
      <sheetName val="4.8"/>
      <sheetName val="4.9"/>
      <sheetName val="4.10"/>
      <sheetName val="4.11.1"/>
      <sheetName val="4.11.2"/>
      <sheetName val="4.11.3"/>
      <sheetName val="4.11.4"/>
      <sheetName val="4.11.5"/>
      <sheetName val="4.11.6"/>
      <sheetName val="4.12.1"/>
      <sheetName val="4.12.2"/>
      <sheetName val="5.1.1"/>
      <sheetName val="5.2.1"/>
      <sheetName val="5.3.1"/>
      <sheetName val="5.4.1"/>
      <sheetName val="5.5.1"/>
      <sheetName val="5.1 (2)"/>
      <sheetName val="5.2 (2)"/>
      <sheetName val="2.10.1 (2)"/>
      <sheetName val="2.10.2 (2)"/>
      <sheetName val="1"/>
      <sheetName val="1审核单价面"/>
      <sheetName val="2审核教学楼单价呈批汇总"/>
      <sheetName val="Sheet7"/>
      <sheetName val="89"/>
      <sheetName val="88"/>
      <sheetName val="87"/>
      <sheetName val="86"/>
      <sheetName val="85"/>
      <sheetName val="84"/>
      <sheetName val="83"/>
      <sheetName val="82"/>
      <sheetName val="81"/>
      <sheetName val="80"/>
      <sheetName val="79"/>
      <sheetName val="78"/>
      <sheetName val="77"/>
      <sheetName val="76"/>
      <sheetName val="75"/>
      <sheetName val="74"/>
      <sheetName val="73"/>
      <sheetName val="72"/>
      <sheetName val="71"/>
      <sheetName val="70"/>
      <sheetName val="69"/>
      <sheetName val="68"/>
      <sheetName val="67"/>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铝合金石膏板"/>
      <sheetName val="常用项目"/>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277.xml><?xml version="1.0" encoding="utf-8"?>
<externalLink xmlns="http://schemas.openxmlformats.org/spreadsheetml/2006/main">
  <externalBook xmlns:r="http://schemas.openxmlformats.org/officeDocument/2006/relationships" r:id="rId1">
    <sheetNames>
      <sheetName val="进度款结算清单"/>
      <sheetName val="工程量清单"/>
      <sheetName val="钢筋汇总"/>
      <sheetName val="预埋件量及砼汇总"/>
      <sheetName val="东一三层板面加强筋"/>
      <sheetName val="东一三层板面面筋"/>
      <sheetName val="东一三层板筋"/>
      <sheetName val="东一二层柱"/>
      <sheetName val="东一三层梁"/>
      <sheetName val="东二三层板面加强筋"/>
      <sheetName val="东二三层板面面筋"/>
      <sheetName val="东二三层板筋"/>
      <sheetName val="东二三层梁钢筋"/>
      <sheetName val="东一一层圆柱砼"/>
      <sheetName val="东一一层方柱砼"/>
      <sheetName val="东一二层圆柱砼"/>
      <sheetName val="东一二层方柱砼"/>
      <sheetName val="东一二层梁砼"/>
      <sheetName val="东一二层板砼"/>
      <sheetName val="东一三层梁砼"/>
      <sheetName val="东一三层板砼"/>
      <sheetName val="东二三层梁砼"/>
      <sheetName val="东二三层板砼"/>
      <sheetName val="二层加厚区砼"/>
      <sheetName val="楼梯"/>
      <sheetName val="板马凳筋"/>
      <sheetName val="电梯井"/>
      <sheetName val="东一幕墙"/>
      <sheetName val="东二幕墙"/>
      <sheetName val="登机桥预埋件"/>
      <sheetName val="Sheet3"/>
      <sheetName val="板工程量计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8.xml><?xml version="1.0" encoding="utf-8"?>
<externalLink xmlns="http://schemas.openxmlformats.org/spreadsheetml/2006/main">
  <externalBook xmlns:r="http://schemas.openxmlformats.org/officeDocument/2006/relationships" r:id="rId1">
    <sheetNames>
      <sheetName val="98取费"/>
      <sheetName val="2001取费"/>
      <sheetName val="97取费(定额直接费)"/>
      <sheetName val="98取费(定额人工费)"/>
      <sheetName val="97取费(定额人工费)"/>
      <sheetName val="不能删除"/>
      <sheetName val="3"/>
      <sheetName val="F25.26双飞粉费用"/>
      <sheetName val="F6.11.12复式楼梯费用"/>
      <sheetName val="单位台账F22.23"/>
      <sheetName val="单位台账J10.11"/>
      <sheetName val="#REF"/>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9.xml><?xml version="1.0" encoding="utf-8"?>
<externalLink xmlns="http://schemas.openxmlformats.org/spreadsheetml/2006/main">
  <externalBook xmlns:r="http://schemas.openxmlformats.org/officeDocument/2006/relationships" r:id="rId1">
    <sheetNames>
      <sheetName val="说明、疑问"/>
      <sheetName val="分部分项工程量汇总"/>
      <sheetName val="汇总一（砼）"/>
      <sheetName val="汇总二"/>
      <sheetName val="定额子目套价"/>
      <sheetName val="B型首层~十一层柱、构造柱工程量"/>
      <sheetName val="B型353637栋主楼首层板"/>
      <sheetName val="B型353637二~十一层、夹层板、天面板"/>
      <sheetName val="零星项目"/>
      <sheetName val="挑檐"/>
      <sheetName val="砼墙"/>
      <sheetName val="入口台阶"/>
      <sheetName val="阳台、雨棚"/>
      <sheetName val="卫生间防水"/>
      <sheetName val="脚手架"/>
      <sheetName val="安全挡板"/>
      <sheetName val="栏板、反檐"/>
      <sheetName val="首层~天面楼梯砼，模板，墙柱面，天面"/>
      <sheetName val="地下层~天面电梯井砼、模板，抹灰"/>
      <sheetName val="阳台地砖"/>
      <sheetName val="+0.000梁"/>
      <sheetName val="B二层梁"/>
      <sheetName val="B型三、十层梁"/>
      <sheetName val="B型四~八、十一层梁"/>
      <sheetName val="B型九层梁"/>
      <sheetName val="B型夹层梁"/>
      <sheetName val="B型天面梁"/>
      <sheetName val="梯井梁39.600"/>
      <sheetName val="-1.100，+0.000砌砖"/>
      <sheetName val="B型35-37首层砖墙"/>
      <sheetName val="B型35-37二层砖墙"/>
      <sheetName val="B型35-37三、十层砖墙"/>
      <sheetName val="B型35-37四~八、十一层砖墙"/>
      <sheetName val="B型35-37九层砖墙"/>
      <sheetName val="夹层砖墙"/>
      <sheetName val="天面36.388以上砖墙"/>
      <sheetName val="35-37首层面砖"/>
      <sheetName val="35-37二层、九层、十一层面砖"/>
      <sheetName val="35-37三层、十层面砖"/>
      <sheetName val="35-37四~八层面砖"/>
      <sheetName val="35-37夹层处线条面砖"/>
      <sheetName val="小型构件、线条"/>
      <sheetName val="屋顶女儿墙、梯间女儿墙面砖"/>
      <sheetName val="屋面挂瓦、防水工程量"/>
      <sheetName val="门窗表"/>
      <sheetName val="变形伸缩缝"/>
      <sheetName val="B型首层楼地面、天面工程量"/>
      <sheetName val="35-37二~十一层楼地面、天面面积"/>
      <sheetName val="35-37首层~十一层墙柱面内粉、踢脚线"/>
      <sheetName val="B型首层~十一层建筑面积"/>
      <sheetName val="楼梯防滑条工程量"/>
      <sheetName val="外环境工程量"/>
      <sheetName val="闲人勿进"/>
      <sheetName val="外环境水池"/>
      <sheetName val="F10~22圆形柱及零星非通用"/>
      <sheetName val="门窗种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汇总表"/>
      <sheetName val="清单"/>
      <sheetName val="地面"/>
      <sheetName val="楼梯面"/>
      <sheetName val="柱"/>
      <sheetName val="脚手架"/>
      <sheetName val="楼梯栏杆"/>
      <sheetName val="砌体"/>
      <sheetName val="其它砌体"/>
      <sheetName val="抹灰"/>
      <sheetName val="外墙构件"/>
      <sheetName val="植筋"/>
      <sheetName val="钢筋"/>
      <sheetName val="门"/>
      <sheetName val="窗"/>
      <sheetName val="门联窗"/>
      <sheetName val="原门窗"/>
      <sheetName val="粘钢加固"/>
      <sheetName val="拆除工程"/>
      <sheetName val="#REF!"/>
      <sheetName val="sum(Flooring )"/>
      <sheetName val="单位"/>
      <sheetName val="楼梯钢筋"/>
      <sheetName val="21"/>
      <sheetName val="5期B栋会所装饰精装修"/>
      <sheetName val="分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80.xml><?xml version="1.0" encoding="utf-8"?>
<externalLink xmlns="http://schemas.openxmlformats.org/spreadsheetml/2006/main">
  <externalBook xmlns:r="http://schemas.openxmlformats.org/officeDocument/2006/relationships" r:id="rId1">
    <sheetNames>
      <sheetName val="Sheet2"/>
      <sheetName val="甲方U型工程量分期汇总"/>
      <sheetName val="工程量分期汇总"/>
      <sheetName val="Sheet1"/>
      <sheetName val="工程量汇总"/>
      <sheetName val="面积计算"/>
      <sheetName val="脚手架"/>
      <sheetName val="屋面瓦通用"/>
      <sheetName val="装饰"/>
      <sheetName val="结构板工程量计算"/>
      <sheetName val="厨厕通用"/>
      <sheetName val="楼梯"/>
      <sheetName val="砖墙"/>
      <sheetName val="单梁连续梁通用"/>
      <sheetName val="基础梁"/>
      <sheetName val="破桩"/>
      <sheetName val="窗套板窗台板"/>
      <sheetName val="圈过梁"/>
      <sheetName val="构造柱"/>
      <sheetName val="承台及地坪下柱"/>
      <sheetName val="首层柱"/>
      <sheetName val="二层柱 "/>
      <sheetName val="三层柱 "/>
      <sheetName val="梯屋面层柱 "/>
      <sheetName val="计算表"/>
      <sheetName val="联系单签证单"/>
      <sheetName val="回填土"/>
      <sheetName val="外墙面砖"/>
      <sheetName val="楼地面、内墙面块料面层"/>
      <sheetName val="门窗表"/>
      <sheetName val="工程量汇总分期汇总"/>
      <sheetName val="地坪"/>
      <sheetName val="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1.xml><?xml version="1.0" encoding="utf-8"?>
<externalLink xmlns="http://schemas.openxmlformats.org/spreadsheetml/2006/main">
  <externalBook xmlns:r="http://schemas.openxmlformats.org/officeDocument/2006/relationships" r:id="rId1">
    <sheetNames>
      <sheetName val="面积计算"/>
      <sheetName val="门窗表"/>
      <sheetName val="脚手架通用"/>
      <sheetName val="楼梯通用"/>
      <sheetName val="楼梯栏杆"/>
      <sheetName val="砼墙"/>
      <sheetName val="平板"/>
      <sheetName val="屋面板"/>
      <sheetName val="砖墙"/>
      <sheetName val="梁"/>
      <sheetName val="圈过梁"/>
      <sheetName val="厨厕通用"/>
      <sheetName val="地坪"/>
      <sheetName val="计算表"/>
      <sheetName val="柱计算 (通用)"/>
      <sheetName val="构造柱"/>
      <sheetName val="装饰"/>
      <sheetName val="承台及地坪下柱"/>
      <sheetName val="工程量汇总"/>
      <sheetName val="带基"/>
      <sheetName val="台阶"/>
      <sheetName val="T1~7基础梁 "/>
      <sheetName val="承台(砖模)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2.xml><?xml version="1.0" encoding="utf-8"?>
<externalLink xmlns="http://schemas.openxmlformats.org/spreadsheetml/2006/main">
  <externalBook xmlns:r="http://schemas.openxmlformats.org/officeDocument/2006/relationships" r:id="rId1">
    <sheetNames>
      <sheetName val="D01计算式"/>
      <sheetName val="门窗表"/>
      <sheetName val="基础梁"/>
      <sheetName val="楼梯"/>
      <sheetName val="屋面瓦通用"/>
      <sheetName val="3.承台"/>
      <sheetName val="6.楼板"/>
      <sheetName val="4.基础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3.xml><?xml version="1.0" encoding="utf-8"?>
<externalLink xmlns="http://schemas.openxmlformats.org/spreadsheetml/2006/main">
  <externalBook xmlns:r="http://schemas.openxmlformats.org/officeDocument/2006/relationships" r:id="rId1">
    <sheetNames>
      <sheetName val="名称"/>
      <sheetName val="示例"/>
      <sheetName val="柱计算"/>
      <sheetName val="门窗表"/>
    </sheetNames>
    <sheetDataSet>
      <sheetData sheetId="0" refreshError="1"/>
      <sheetData sheetId="1" refreshError="1"/>
      <sheetData sheetId="2" refreshError="1"/>
      <sheetData sheetId="3" refreshError="1"/>
    </sheetDataSet>
  </externalBook>
</externalLink>
</file>

<file path=xl/externalLinks/externalLink284.xml><?xml version="1.0" encoding="utf-8"?>
<externalLink xmlns="http://schemas.openxmlformats.org/spreadsheetml/2006/main">
  <externalBook xmlns:r="http://schemas.openxmlformats.org/officeDocument/2006/relationships" r:id="rId1">
    <sheetNames>
      <sheetName val="结算书第二封面"/>
      <sheetName val="主材取定价"/>
      <sheetName val="工程主材分析统计表"/>
      <sheetName val="钢筋计算表封面"/>
      <sheetName val="钢筋汇总表"/>
      <sheetName val="不同型号封面"/>
      <sheetName val="封面"/>
      <sheetName val="1.建筑面积"/>
      <sheetName val="2.承台"/>
      <sheetName val="3.基础梁"/>
      <sheetName val="4.梁"/>
      <sheetName val="5.楼板"/>
      <sheetName val="6.柱"/>
      <sheetName val="7.门窗表"/>
      <sheetName val="8.脚手架"/>
      <sheetName val="9.砖墙"/>
      <sheetName val="楼梯"/>
      <sheetName val="12.屋面"/>
      <sheetName val="13.外装饰"/>
      <sheetName val="14.内装饰"/>
      <sheetName val="16.装饰汇总"/>
      <sheetName val="E5型所有装饰汇总"/>
      <sheetName val="E5型所有结构汇总"/>
      <sheetName val="24.结构汇总"/>
      <sheetName val="17.大样"/>
      <sheetName val="18.零星工程量"/>
      <sheetName val="19.承台钢筋"/>
      <sheetName val="20.板钢筋"/>
      <sheetName val="21.梁柱钢筋"/>
      <sheetName val="22.楼梯钢筋"/>
      <sheetName val="23.零星钢筋"/>
      <sheetName val="24.签证钢筋"/>
      <sheetName val="签证"/>
      <sheetName val="D01计算式"/>
      <sheetName val="柱计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5.xml><?xml version="1.0" encoding="utf-8"?>
<externalLink xmlns="http://schemas.openxmlformats.org/spreadsheetml/2006/main">
  <externalBook xmlns:r="http://schemas.openxmlformats.org/officeDocument/2006/relationships" r:id="rId1">
    <sheetNames>
      <sheetName val="楼层梁"/>
      <sheetName val="楼层板"/>
      <sheetName val="汇总表"/>
      <sheetName val="1.建筑面积"/>
      <sheetName val="2.管桩"/>
      <sheetName val="3.承台"/>
      <sheetName val="4.基础梁拉梁"/>
      <sheetName val="4.基础梁"/>
      <sheetName val="5.梁"/>
      <sheetName val="6.板"/>
      <sheetName val="7.柱 (±0.00以下)"/>
      <sheetName val="7.柱(±0.00以上)"/>
      <sheetName val="8.墙"/>
      <sheetName val="9.砖砌体"/>
      <sheetName val="10.脚手架"/>
      <sheetName val="11.楼梯"/>
      <sheetName val="12.门窗表"/>
      <sheetName val="13.屋面"/>
      <sheetName val="14.内外装饰"/>
      <sheetName val="23签证、联系单"/>
      <sheetName val="15.大样"/>
      <sheetName val="16.零星"/>
      <sheetName val="17.承台钢筋"/>
      <sheetName val="18.梁钢筋"/>
      <sheetName val="19.柱钢筋(±0.00以下)"/>
      <sheetName val="19.柱钢筋(±0.00以上)"/>
      <sheetName val="20.板钢筋"/>
      <sheetName val="21.楼梯钢筋"/>
      <sheetName val="22.零星钢筋"/>
      <sheetName val="3.基础梁"/>
      <sheetName val="常用参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86.xml><?xml version="1.0" encoding="utf-8"?>
<externalLink xmlns="http://schemas.openxmlformats.org/spreadsheetml/2006/main">
  <externalBook xmlns:r="http://schemas.openxmlformats.org/officeDocument/2006/relationships" r:id="rId1">
    <sheetNames>
      <sheetName val="钢管梁,柱"/>
      <sheetName val="工程量汇总表"/>
      <sheetName val="室内幕墙"/>
      <sheetName val="楼梯"/>
      <sheetName val="柱 "/>
      <sheetName val="剪力墙 "/>
      <sheetName val="斜板"/>
      <sheetName val="板 "/>
      <sheetName val="梁"/>
      <sheetName val="地梁"/>
      <sheetName val="砖基础"/>
      <sheetName val="门"/>
      <sheetName val="建筑面积"/>
      <sheetName val="脚手架"/>
      <sheetName val="公厕"/>
      <sheetName val="外墙装饰"/>
      <sheetName val="楼梯 "/>
      <sheetName val="后浇带剪力墙 "/>
      <sheetName val="后浇带板 "/>
      <sheetName val="后浇带梁"/>
      <sheetName val="3.基础梁"/>
      <sheetName val="块料名称"/>
      <sheetName val="门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7.xml><?xml version="1.0" encoding="utf-8"?>
<externalLink xmlns="http://schemas.openxmlformats.org/spreadsheetml/2006/main">
  <externalBook xmlns:r="http://schemas.openxmlformats.org/officeDocument/2006/relationships" r:id="rId1">
    <sheetNames>
      <sheetName val="工程量"/>
      <sheetName val="承台 "/>
      <sheetName val="基础梁"/>
      <sheetName val="梁 "/>
      <sheetName val="柱 "/>
      <sheetName val="砖墙"/>
      <sheetName val="其它 (2)"/>
      <sheetName val="其它"/>
      <sheetName val="吉屋、标准装修 "/>
      <sheetName val="梁面双飞粉"/>
      <sheetName val="铝合金门窗统计"/>
      <sheetName val="桩"/>
      <sheetName val="汇总"/>
      <sheetName val="信息价统计"/>
      <sheetName val="4.基础梁拉梁"/>
      <sheetName val="J1-11-20基础梁非通用 "/>
      <sheetName val="+0.00以上柱通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8.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F1~2承台"/>
      <sheetName val="计算表(通用)"/>
      <sheetName val="3.基础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9.xml><?xml version="1.0" encoding="utf-8"?>
<externalLink xmlns="http://schemas.openxmlformats.org/spreadsheetml/2006/main">
  <externalBook xmlns:r="http://schemas.openxmlformats.org/officeDocument/2006/relationships" r:id="rId1">
    <sheetNames>
      <sheetName val="工作台帐"/>
      <sheetName val="结算封面"/>
      <sheetName val="承台 "/>
      <sheetName val="砌体及抹灰"/>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下拉"/>
      <sheetName val="01型（非人防地下室）土建"/>
      <sheetName val="01型（全人防地下室）土建"/>
      <sheetName val="01型（塔楼住宅）土建"/>
      <sheetName val="01型（乐高别墅）土建"/>
      <sheetName val="01型（塔楼底商）土建"/>
      <sheetName val="01型（独立商业）土建"/>
      <sheetName val="01型（幼儿园）土建"/>
      <sheetName val="01型（围墙）"/>
      <sheetName val="01型（地上）水电"/>
      <sheetName val="内围地梁钢筋说明"/>
      <sheetName val="2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0.xml><?xml version="1.0" encoding="utf-8"?>
<externalLink xmlns="http://schemas.openxmlformats.org/spreadsheetml/2006/main">
  <externalBook xmlns:r="http://schemas.openxmlformats.org/officeDocument/2006/relationships" r:id="rId1">
    <sheetNames>
      <sheetName val="引用数据"/>
      <sheetName val="承台工程量"/>
      <sheetName val="基础梁工程量(外)"/>
      <sheetName val="基础梁工程量(内)"/>
      <sheetName val="消防集水坑"/>
      <sheetName val="地下室地板"/>
      <sheetName val="水沟、集水井工程量"/>
      <sheetName val="挡土墙工程量"/>
      <sheetName val="地下室柱子"/>
      <sheetName val="首层梁"/>
      <sheetName val="地下室顶板"/>
      <sheetName val="3-A轴悬挑板"/>
      <sheetName val="楼梯工程量"/>
      <sheetName val="首层柱子"/>
      <sheetName val="二层梁"/>
      <sheetName val="二层板"/>
      <sheetName val="二层柱子"/>
      <sheetName val="工程材料"/>
      <sheetName val="钢管梁,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1.xml><?xml version="1.0" encoding="utf-8"?>
<externalLink xmlns="http://schemas.openxmlformats.org/spreadsheetml/2006/main">
  <externalBook xmlns:r="http://schemas.openxmlformats.org/officeDocument/2006/relationships" r:id="rId1">
    <sheetNames>
      <sheetName val="基础"/>
      <sheetName val="承台（主体）"/>
      <sheetName val="8栋负一层剪力墙(±0.000以下)"/>
      <sheetName val="8栋负一层剪力墙 (±0.000以上)"/>
      <sheetName val="8栋首层剪力墙"/>
      <sheetName val="7栋负一层剪力墙(±0.000以下)"/>
      <sheetName val="7栋负一层剪力墙 (±0.000以上)"/>
      <sheetName val="7栋首层剪力墙"/>
      <sheetName val="6栋负一层剪力墙(±0.000以下）2"/>
      <sheetName val="6栋(±0.000以上~二层）剪力墙 "/>
      <sheetName val="5栋负一层层剪力墙±0.000以下"/>
      <sheetName val="5栋负一层层剪力墙 ±0.000以上"/>
      <sheetName val="5栋首层剪力墙"/>
      <sheetName val="±0.000以下挡土墙 (2)"/>
      <sheetName val="±0.000以上挡土墙"/>
      <sheetName val="±0.000以下柱"/>
      <sheetName val="±0.000以上柱 (2)"/>
      <sheetName val="6栋首层柱 "/>
      <sheetName val="5栋负一层柱~首层"/>
      <sheetName val="7栋首层柱"/>
      <sheetName val="8栋首层柱 "/>
      <sheetName val="地下室顶板梁"/>
      <sheetName val="基础梁"/>
      <sheetName val="地下室顶板"/>
      <sheetName val="地下室顶板(装修)"/>
      <sheetName val="墙柱面装饰工程"/>
      <sheetName val="地下室砌体"/>
      <sheetName val="楼梯(地下室部分）"/>
      <sheetName val="地下室地面 (2)"/>
      <sheetName val="墙柱面踢脚线工程"/>
      <sheetName val="零星工程"/>
      <sheetName val="凿桩"/>
      <sheetName val="土方开挖"/>
      <sheetName val="汇总表"/>
      <sheetName val="7、8栋2层板"/>
      <sheetName val="7、8栋2层梁"/>
      <sheetName val="7+8栋首层抹灰"/>
      <sheetName val="首层砌砖"/>
      <sheetName val="商铺砌砖"/>
      <sheetName val="商铺装修"/>
      <sheetName val="首层外墙砖"/>
      <sheetName val="防水工程"/>
      <sheetName val="脚手架"/>
      <sheetName val="建筑面积"/>
      <sheetName val="工作台帐"/>
      <sheetName val="分类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92.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引用数据"/>
      <sheetName val="设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3.xml><?xml version="1.0" encoding="utf-8"?>
<externalLink xmlns="http://schemas.openxmlformats.org/spreadsheetml/2006/main">
  <externalBook xmlns:r="http://schemas.openxmlformats.org/officeDocument/2006/relationships" r:id="rId1">
    <sheetNames>
      <sheetName val="工程量分期 (中天)"/>
      <sheetName val="工程量分期汇总表"/>
      <sheetName val="工程量分期"/>
      <sheetName val="柱计算表(模板)"/>
      <sheetName val="计算表(模板)"/>
      <sheetName val="计算表(通用)"/>
      <sheetName val="A8独立基础 "/>
      <sheetName val="A9独立基础"/>
      <sheetName val="A10独立基础"/>
      <sheetName val="A11独立基础"/>
      <sheetName val="A12独立基础"/>
      <sheetName val="基础梁"/>
      <sheetName val="带形基础"/>
      <sheetName val="梁计算表(通用)"/>
      <sheetName val="柱计算表"/>
      <sheetName val="门窗表"/>
      <sheetName val="抹灰含量表"/>
      <sheetName val="#REF!"/>
      <sheetName val="引用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4.xml><?xml version="1.0" encoding="utf-8"?>
<externalLink xmlns="http://schemas.openxmlformats.org/spreadsheetml/2006/main">
  <externalBook xmlns:r="http://schemas.openxmlformats.org/officeDocument/2006/relationships" r:id="rId1">
    <sheetNames>
      <sheetName val="引用数据"/>
      <sheetName val="承台工程量"/>
      <sheetName val="基础梁工程量(内)"/>
      <sheetName val="地板砼"/>
      <sheetName val="集水井、排水沟"/>
      <sheetName val="挡土墙"/>
      <sheetName val="地下室柱子"/>
      <sheetName val="首层梁 (2)"/>
      <sheetName val="地下室顶板"/>
      <sheetName val="墙面抹灰"/>
      <sheetName val="柱抹灰"/>
      <sheetName val="梁侧抹灰(同天棚)"/>
      <sheetName val="天棚抹灰"/>
      <sheetName val="砖墙"/>
      <sheetName val="地坪"/>
      <sheetName val="脚手架"/>
      <sheetName val="零星"/>
      <sheetName val="基础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5.xml><?xml version="1.0" encoding="utf-8"?>
<externalLink xmlns="http://schemas.openxmlformats.org/spreadsheetml/2006/main">
  <externalBook xmlns:r="http://schemas.openxmlformats.org/officeDocument/2006/relationships" r:id="rId1">
    <sheetNames>
      <sheetName val="土建清单"/>
      <sheetName val="工程量汇总"/>
      <sheetName val="含量表"/>
      <sheetName val="外墙计算表（初稿）"/>
      <sheetName val="外墙装饰(复核)"/>
      <sheetName val="零星项目计算表"/>
      <sheetName val="棚工"/>
      <sheetName val="建筑面积"/>
      <sheetName val="1层清单"/>
      <sheetName val="1层模板"/>
      <sheetName val="2层清单"/>
      <sheetName val="2层模板"/>
      <sheetName val="6层清单"/>
      <sheetName val="6层模板"/>
      <sheetName val="屋面层清单"/>
      <sheetName val="屋面层模板"/>
      <sheetName val="构架层清单"/>
      <sheetName val="构架层模板"/>
      <sheetName val="楼梯计算表"/>
      <sheetName val="首层钢筋汇总表"/>
      <sheetName val="2层钢筋汇总表"/>
      <sheetName val="6层钢筋汇总表"/>
      <sheetName val="屋面层钢筋汇总表"/>
      <sheetName val="构架层钢筋汇总表"/>
      <sheetName val="5.夹层柱(√)"/>
      <sheetName val="零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6.xml><?xml version="1.0" encoding="utf-8"?>
<externalLink xmlns="http://schemas.openxmlformats.org/spreadsheetml/2006/main">
  <externalBook xmlns:r="http://schemas.openxmlformats.org/officeDocument/2006/relationships" r:id="rId1">
    <sheetNames>
      <sheetName val="配电工程"/>
      <sheetName val="数据汇总"/>
      <sheetName val="2001取费"/>
      <sheetName val="A8独立基础 "/>
    </sheetNames>
    <sheetDataSet>
      <sheetData sheetId="0" refreshError="1"/>
      <sheetData sheetId="1" refreshError="1"/>
      <sheetData sheetId="2" refreshError="1"/>
      <sheetData sheetId="3" refreshError="1"/>
    </sheetDataSet>
  </externalBook>
</externalLink>
</file>

<file path=xl/externalLinks/externalLink297.xml><?xml version="1.0" encoding="utf-8"?>
<externalLink xmlns="http://schemas.openxmlformats.org/spreadsheetml/2006/main">
  <externalBook xmlns:r="http://schemas.openxmlformats.org/officeDocument/2006/relationships" r:id="rId1">
    <sheetNames>
      <sheetName val="1.建筑面积"/>
      <sheetName val="2.承台"/>
      <sheetName val="3.基础梁"/>
      <sheetName val="4.梁"/>
      <sheetName val="5.楼板"/>
      <sheetName val="6.柱"/>
      <sheetName val="7.门窗表"/>
      <sheetName val="8.脚手架"/>
      <sheetName val="9.砖墙"/>
      <sheetName val="10.台阶"/>
      <sheetName val="11.楼梯"/>
      <sheetName val="12.屋面"/>
      <sheetName val="13.外墙装饰"/>
      <sheetName val="14.内装饰工程量"/>
      <sheetName val="16.装饰汇总"/>
      <sheetName val="17.大样"/>
      <sheetName val="签证"/>
      <sheetName val="18.零星工程量"/>
      <sheetName val="24.结构汇总"/>
      <sheetName val="19.承台钢筋"/>
      <sheetName val="20.板钢筋"/>
      <sheetName val="21.梁柱钢筋"/>
      <sheetName val="22.楼梯钢筋"/>
      <sheetName val="23.零星钢筋"/>
      <sheetName val="引用数据"/>
      <sheetName val="5.夹层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8.xml><?xml version="1.0" encoding="utf-8"?>
<externalLink xmlns="http://schemas.openxmlformats.org/spreadsheetml/2006/main">
  <externalBook xmlns:r="http://schemas.openxmlformats.org/officeDocument/2006/relationships" r:id="rId1">
    <sheetNames>
      <sheetName val="封面"/>
      <sheetName val="工程汇总表"/>
      <sheetName val="清单-总"/>
      <sheetName val="措施费总表－总"/>
      <sheetName val="其它项目总表－总"/>
      <sheetName val="单项工程汇总表"/>
      <sheetName val="分部分项单价分析表-总"/>
      <sheetName val="措施项目单价分析表-总"/>
      <sheetName val="主要材料价格表-总"/>
      <sheetName val="清单-地下室"/>
      <sheetName val="措施费－单体 (1)"/>
      <sheetName val="其它项目费－单体(1)"/>
      <sheetName val="清单-1栋"/>
      <sheetName val="清单-2栋"/>
      <sheetName val="清单-3栋"/>
      <sheetName val="清单-4栋"/>
      <sheetName val="清单-5栋"/>
      <sheetName val="清单-6栋"/>
      <sheetName val="清单-7栋"/>
      <sheetName val="清单-8栋"/>
      <sheetName val="清单-9栋"/>
      <sheetName val="清单-10栋"/>
      <sheetName val="清单-11栋"/>
      <sheetName val="清单-12栋"/>
      <sheetName val="清单-服务中心"/>
      <sheetName val="清单-市政"/>
      <sheetName val="门窗表"/>
      <sheetName val="2001取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99.xml><?xml version="1.0" encoding="utf-8"?>
<externalLink xmlns="http://schemas.openxmlformats.org/spreadsheetml/2006/main">
  <externalBook xmlns:r="http://schemas.openxmlformats.org/officeDocument/2006/relationships" r:id="rId1">
    <sheetNames>
      <sheetName val="#REF!"/>
      <sheetName val="5-1报价汇总表(安装)"/>
      <sheetName val="5-2价汇总表(安装)"/>
      <sheetName val="5-3价汇总表(安装)"/>
      <sheetName val="5-4价汇总表(安装) "/>
      <sheetName val="5-1强电清单报价表"/>
      <sheetName val="5-1弱电清单报价表"/>
      <sheetName val="5-1给水清单报价表  "/>
      <sheetName val=" 5-1排水清单报价表 "/>
      <sheetName val="5-1甲供材料"/>
      <sheetName val="5-2强电清单报价表"/>
      <sheetName val="5-2弱电清单报价表"/>
      <sheetName val="5-2 给水清单报价表  "/>
      <sheetName val="5-2 排水清单报价表  "/>
      <sheetName val="5-2甲供材料"/>
      <sheetName val="5-3强电清单报价表"/>
      <sheetName val="5-3弱电清单报价表"/>
      <sheetName val=" 5-3给水 清单报价表  "/>
      <sheetName val=" 5-3排水清单报价表 "/>
      <sheetName val="5-3甲供材料"/>
      <sheetName val="5-4强电清单报价表"/>
      <sheetName val="5-4弱电清单报价表"/>
      <sheetName val="5-4给水清单报价表"/>
      <sheetName val="5-4排水清单报价表"/>
      <sheetName val="5-4消防水清单报价表"/>
      <sheetName val="清单调整报价（安装）"/>
      <sheetName val="主要材料价格表（乙供）"/>
      <sheetName val="5-4甲供材料"/>
      <sheetName val="铺材单价表"/>
      <sheetName val="配电工程"/>
      <sheetName val="引用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版本控制页"/>
      <sheetName val="汇总表"/>
      <sheetName val="清单"/>
      <sheetName val="图片"/>
      <sheetName val="模板"/>
      <sheetName val="Sheet2"/>
      <sheetName val="地梁"/>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建筑汇总表 "/>
      <sheetName val="文化石通花隔栅"/>
      <sheetName val="抛光砖窗台板"/>
      <sheetName val="门窗面积计量"/>
      <sheetName val="门槛"/>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卫生间"/>
      <sheetName val="1#2#楼梯"/>
      <sheetName val="3#楼梯 "/>
      <sheetName val="4#5#楼梯"/>
      <sheetName val="6#楼梯"/>
      <sheetName val="7#楼梯 "/>
      <sheetName val="8#楼梯"/>
      <sheetName val="楼梯二次装修合计"/>
      <sheetName val="卫生间墙面及地面防水相关工程量计算表"/>
      <sheetName val="防水"/>
      <sheetName val="女儿墙"/>
      <sheetName val="排水沟"/>
      <sheetName val="中庭栏杆"/>
      <sheetName val="内外墙挂网"/>
      <sheetName val="TC356天窗工程量 "/>
      <sheetName val="点支式采光顶棚工程量计算"/>
      <sheetName val="拉杆式采光棚"/>
      <sheetName val="幕墙门套及幕墙底部收口"/>
      <sheetName val="窗帘盒"/>
      <sheetName val="XLR_NoRangeSheet"/>
      <sheetName val="汇总表（土） "/>
      <sheetName val="单位"/>
      <sheetName val="常用项目"/>
      <sheetName val="#REF!"/>
      <sheetName val="eqpmad2"/>
      <sheetName val="General"/>
      <sheetName val="措施项目清单与计价表"/>
      <sheetName val="汇总表"/>
      <sheetName val="梁"/>
      <sheetName val="SW-TEO"/>
      <sheetName val="資料庫"/>
      <sheetName val="Sheet2"/>
      <sheetName val="FitOutConfCentre"/>
      <sheetName val="科目余额表"/>
      <sheetName val="科目余额表(原稿)"/>
      <sheetName val="防水工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00.xml><?xml version="1.0" encoding="utf-8"?>
<externalLink xmlns="http://schemas.openxmlformats.org/spreadsheetml/2006/main">
  <externalBook xmlns:r="http://schemas.openxmlformats.org/officeDocument/2006/relationships" r:id="rId1">
    <sheetNames>
      <sheetName val="外墙装饰线"/>
      <sheetName val="外墙面砖"/>
      <sheetName val="外墙喷涂"/>
      <sheetName val="外墙装饰"/>
      <sheetName val="表格"/>
      <sheetName val="室内装饰"/>
      <sheetName val="室内汇总"/>
      <sheetName val="3.基础梁"/>
      <sheetName val="门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1.xml><?xml version="1.0" encoding="utf-8"?>
<externalLink xmlns="http://schemas.openxmlformats.org/spreadsheetml/2006/main">
  <externalBook xmlns:r="http://schemas.openxmlformats.org/officeDocument/2006/relationships" r:id="rId1">
    <sheetNames>
      <sheetName val="建筑面积"/>
      <sheetName val="脚手架"/>
      <sheetName val="墙柱 "/>
      <sheetName val="楼层梁"/>
      <sheetName val="楼层板"/>
      <sheetName val="楼梯"/>
      <sheetName val="屋面"/>
      <sheetName val="地面与天花"/>
      <sheetName val="内墙面"/>
      <sheetName val="9.砖砌体"/>
      <sheetName val="厕所沉箱"/>
      <sheetName val="外墙面"/>
      <sheetName val="零星大样"/>
      <sheetName val="钢筋汇总 "/>
      <sheetName val="工程量汇总"/>
      <sheetName val="97取费(定额直接费)"/>
      <sheetName val="室内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2.xml><?xml version="1.0" encoding="utf-8"?>
<externalLink xmlns="http://schemas.openxmlformats.org/spreadsheetml/2006/main">
  <externalBook xmlns:r="http://schemas.openxmlformats.org/officeDocument/2006/relationships" r:id="rId1">
    <sheetNames>
      <sheetName val="工程量"/>
      <sheetName val="承台 "/>
      <sheetName val="基础梁 (3)"/>
      <sheetName val="E1-1梁"/>
      <sheetName val="F1-1梁 "/>
      <sheetName val="E1-1柱"/>
      <sheetName val="F1-1柱 "/>
      <sheetName val="砖墙"/>
      <sheetName val="其它"/>
      <sheetName val="标准装修"/>
      <sheetName val="柱 (2)"/>
      <sheetName val="E1-1梁 (2)"/>
      <sheetName val="承台  (2)"/>
      <sheetName val="基础梁 (2)"/>
      <sheetName val="柱计算±0.000以下"/>
      <sheetName val="97取费(定额直接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3.xml><?xml version="1.0" encoding="utf-8"?>
<externalLink xmlns="http://schemas.openxmlformats.org/spreadsheetml/2006/main">
  <externalBook xmlns:r="http://schemas.openxmlformats.org/officeDocument/2006/relationships" r:id="rId1">
    <sheetNames>
      <sheetName val="工程材料"/>
      <sheetName val="合价"/>
      <sheetName val="单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工作台帐"/>
      <sheetName val="独台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04.xml><?xml version="1.0" encoding="utf-8"?>
<externalLink xmlns="http://schemas.openxmlformats.org/spreadsheetml/2006/main">
  <externalBook xmlns:r="http://schemas.openxmlformats.org/officeDocument/2006/relationships" r:id="rId1">
    <sheetNames>
      <sheetName val="面积"/>
      <sheetName val="门窗"/>
      <sheetName val="桩基"/>
      <sheetName val="承台"/>
      <sheetName val="承台筋"/>
      <sheetName val="地梁"/>
      <sheetName val="地梁筋"/>
      <sheetName val="顶板梁"/>
      <sheetName val="顶板梁筋"/>
      <sheetName val="地板"/>
      <sheetName val="地板筋"/>
      <sheetName val="梁"/>
      <sheetName val="梁筋"/>
      <sheetName val="顶板板"/>
      <sheetName val="顶板板筋"/>
      <sheetName val="板 (2)"/>
      <sheetName val="板"/>
      <sheetName val="板筋"/>
      <sheetName val="柱(2)"/>
      <sheetName val="柱1"/>
      <sheetName val="柱筋1"/>
      <sheetName val="柱"/>
      <sheetName val="柱筋"/>
      <sheetName val="砼墙"/>
      <sheetName val="砼墙筋"/>
      <sheetName val="楼梯"/>
      <sheetName val="梯梁筋"/>
      <sheetName val="砖墙"/>
      <sheetName val="主体统计"/>
      <sheetName val="内装"/>
      <sheetName val="外装"/>
      <sheetName val="装饰统计"/>
      <sheetName val="其他"/>
      <sheetName val="变签"/>
      <sheetName val="屋面"/>
      <sheetName val="工作台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05.xml><?xml version="1.0" encoding="utf-8"?>
<externalLink xmlns="http://schemas.openxmlformats.org/spreadsheetml/2006/main">
  <externalBook xmlns:r="http://schemas.openxmlformats.org/officeDocument/2006/relationships" r:id="rId1">
    <sheetNames>
      <sheetName val="Sheet9"/>
      <sheetName val="核算项目余额表"/>
      <sheetName val="三家其他应付公司"/>
      <sheetName val="Sales branch breakdown"/>
      <sheetName val="新模板"/>
      <sheetName val="企业表一"/>
      <sheetName val="M-5A"/>
      <sheetName val="其他液氨采购"/>
      <sheetName val="4-2.销售分公司应收帐款"/>
      <sheetName val="10-3.向关联方采购固定资产"/>
      <sheetName val="应收账款明细表"/>
      <sheetName val="#REF!"/>
      <sheetName val="LINK1"/>
      <sheetName val="Financ. Overview"/>
      <sheetName val="Toolbox"/>
      <sheetName val="Sheet3"/>
      <sheetName val="chiet tinh"/>
      <sheetName val="Sheet1"/>
      <sheetName val="结论2"/>
      <sheetName val="结论1"/>
      <sheetName val="透视"/>
      <sheetName val="计算表"/>
      <sheetName val="内垫标准成本"/>
      <sheetName val="标准套"/>
      <sheetName val="TMS-1.7胎重"/>
      <sheetName val="基表"/>
      <sheetName val="RM Price Forecast"/>
      <sheetName val="制造费用凭证抽查"/>
      <sheetName val="Tickmarks"/>
      <sheetName val="summary "/>
      <sheetName val="XREF"/>
      <sheetName val="已背书转让"/>
      <sheetName val="已抵押"/>
      <sheetName val="在帐"/>
      <sheetName val="Assumptions"/>
      <sheetName val="Main"/>
      <sheetName val="下拉"/>
      <sheetName val="墙面工程"/>
      <sheetName val="常用项目"/>
      <sheetName val="Sheet2"/>
      <sheetName val="before"/>
      <sheetName val="3"/>
      <sheetName val="梁"/>
      <sheetName val="Criteria"/>
      <sheetName val="Mp-team 1"/>
      <sheetName val="21"/>
      <sheetName val="工程量"/>
      <sheetName val="WilliamSheet"/>
      <sheetName val=""/>
      <sheetName val="工程材料"/>
      <sheetName val="盈A030617使用格式"/>
      <sheetName val="_x005f_x0000__x005f_x0000__x005"/>
      <sheetName val="XL4Poppy"/>
      <sheetName val="_x005f_x005f_x005f_x0000__x005f"/>
      <sheetName val="_x005f_x005f_x005f_x005f_"/>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小学教学综合楼"/>
      <sheetName val="输入表"/>
      <sheetName val="材料损耗(不打印)"/>
      <sheetName val="XLR_NoRangeSheet"/>
      <sheetName val="1"/>
      <sheetName val="清单"/>
      <sheetName val="C18栋样板"/>
      <sheetName val="内围地梁钢筋说明"/>
      <sheetName val="基础项目"/>
      <sheetName val="材料单价表"/>
      <sheetName val="门窗表"/>
      <sheetName val="00000ppy"/>
      <sheetName val="Trial Balance"/>
      <sheetName val="屋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06.xml><?xml version="1.0" encoding="utf-8"?>
<externalLink xmlns="http://schemas.openxmlformats.org/spreadsheetml/2006/main">
  <externalBook xmlns:r="http://schemas.openxmlformats.org/officeDocument/2006/relationships" r:id="rId1">
    <sheetNames>
      <sheetName val="汇总表"/>
      <sheetName val="附录一汇总表"/>
      <sheetName val="附录一(土建)"/>
      <sheetName val="附录一(安装) (新)"/>
      <sheetName val="附录二（土建）"/>
      <sheetName val="附录二（安装）"/>
      <sheetName val="附录三(土建)"/>
      <sheetName val="附录三 (安装)"/>
      <sheetName val="(大机电)分部分项工程报价表"/>
      <sheetName val="（大机电）措施项目报价表"/>
      <sheetName val="（大机电）其他项目报价"/>
      <sheetName val="（大机电）附表一"/>
      <sheetName val="（大机电）附表二"/>
      <sheetName val="21"/>
      <sheetName val="22"/>
      <sheetName val="24"/>
      <sheetName val="Module3"/>
      <sheetName val="Module2"/>
      <sheetName val="Module1"/>
      <sheetName val="建筑汇总表 "/>
      <sheetName val="文化石通花隔栅"/>
      <sheetName val="抛光砖窗台板"/>
      <sheetName val="门窗面积计量"/>
      <sheetName val="门槛"/>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卫生间"/>
      <sheetName val="1#2#楼梯"/>
      <sheetName val="3#楼梯 "/>
      <sheetName val="4#5#楼梯"/>
      <sheetName val="6#楼梯"/>
      <sheetName val="7#楼梯 "/>
      <sheetName val="8#楼梯"/>
      <sheetName val="楼梯二次装修合计"/>
      <sheetName val="卫生间墙面及地面防水相关工程量计算表"/>
      <sheetName val="防水"/>
      <sheetName val="女儿墙"/>
      <sheetName val="排水沟"/>
      <sheetName val="中庭栏杆"/>
      <sheetName val="内外墙挂网"/>
      <sheetName val="TC356天窗工程量 "/>
      <sheetName val="点支式采光顶棚工程量计算"/>
      <sheetName val="拉杆式采光棚"/>
      <sheetName val="幕墙门套及幕墙底部收口"/>
      <sheetName val="窗帘盒"/>
      <sheetName val="rOdPd9"/>
      <sheetName val="21.机电报价汇总"/>
      <sheetName val="分部分项"/>
      <sheetName val="新增单价综合单价分析表"/>
      <sheetName val="24.总价措施项目(机电)"/>
      <sheetName val="25.其他项目(机电)"/>
      <sheetName val="26.甲询乙供管理配合(机电)"/>
      <sheetName val="27.甲供管理配合(机电)"/>
      <sheetName val="XLR_NoRangeSheet"/>
      <sheetName val="工程量汇总表"/>
      <sheetName val="汇总表（土） "/>
      <sheetName val="单位"/>
      <sheetName val="常用项目"/>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规划指标"/>
      <sheetName val="Summary"/>
      <sheetName val="PILE CAP"/>
      <sheetName val="BEAM"/>
      <sheetName val="SLAB"/>
      <sheetName val="WALL"/>
      <sheetName val="COLUMN"/>
      <sheetName val="General"/>
      <sheetName val="Sheet5"/>
      <sheetName val="Sheet6"/>
      <sheetName val="Sheet7"/>
      <sheetName val="Sheet8"/>
      <sheetName val="Sheet9"/>
      <sheetName val="Sheet10"/>
      <sheetName val="Sheet11"/>
      <sheetName val="Sheet12"/>
      <sheetName val="Sheet13"/>
      <sheetName val="Sheet14"/>
      <sheetName val="Sheet15"/>
      <sheetName val="Sheet16"/>
      <sheetName val="#REF!"/>
      <sheetName val="材料表"/>
      <sheetName val="ben"/>
      <sheetName val="建筑面积 "/>
      <sheetName val="工程量"/>
      <sheetName val="封面"/>
      <sheetName val="机电工程"/>
      <sheetName val="单位库"/>
      <sheetName val="计算表 (2)"/>
      <sheetName val="地板送风工程"/>
      <sheetName val="机电工程 (变更图纸2011.7.4)"/>
      <sheetName val="机电工程 (变更图纸2011.7.4) (2)"/>
      <sheetName val="Sheet3"/>
      <sheetName val="H1裙房"/>
      <sheetName val="塔楼3层到19层"/>
      <sheetName val="空调水"/>
      <sheetName val="空调风"/>
      <sheetName val="排烟"/>
      <sheetName val="正压送风"/>
      <sheetName val="冷却塔"/>
      <sheetName val="塔楼空调风"/>
      <sheetName val="塔楼正压送风"/>
      <sheetName val="塔楼空调水"/>
      <sheetName val="塔楼防排烟"/>
      <sheetName val="B2.1"/>
      <sheetName val="B2.2"/>
      <sheetName val="B2.3"/>
      <sheetName val="土建B2.1-2.2"/>
      <sheetName val="机电3.1"/>
      <sheetName val="机电3.2"/>
      <sheetName val="门"/>
      <sheetName val="coa"/>
      <sheetName val="CoaDlg"/>
      <sheetName val="Macro"/>
      <sheetName val="MOHKG"/>
      <sheetName val="main"/>
      <sheetName val="东4#娱乐楼机电"/>
      <sheetName val="Sheet2"/>
      <sheetName val="工程量清单"/>
      <sheetName val="报价汇总表"/>
      <sheetName val="清单报价表"/>
      <sheetName val="综合单价分析表"/>
      <sheetName val="工料机价格表"/>
      <sheetName val="计日工人工费报价表"/>
      <sheetName val="清单报价汇总"/>
      <sheetName val="Coversheet"/>
      <sheetName val="Scope"/>
      <sheetName val="EdeA Cost Form"/>
      <sheetName val="Estimate Summary"/>
      <sheetName val="Estimate Details"/>
      <sheetName val="统计"/>
      <sheetName val="Sheet1"/>
      <sheetName val="统计A"/>
      <sheetName val="统计C"/>
      <sheetName val="分部分项工程报价表"/>
      <sheetName val="总价措施项目清单计价表"/>
      <sheetName val="其他项目清单"/>
      <sheetName val="甲询乙供材料配合费"/>
      <sheetName val="甲供材料配合费"/>
      <sheetName val="主要材料价格及设备选用表"/>
      <sheetName val="汇总表（土建）"/>
      <sheetName val="总价汇总表"/>
      <sheetName val="使用说明"/>
      <sheetName val="汇总"/>
      <sheetName val="计算表"/>
      <sheetName val="基础T接头"/>
      <sheetName val="汇总(原计算表次序）"/>
      <sheetName val="1.总报价表 "/>
      <sheetName val="2.单位工程报价汇总表(土建)"/>
      <sheetName val="3分部分项工程量清单与计价表"/>
      <sheetName val="3分部分项工程量清单与计价表 (2)"/>
      <sheetName val="4.措施项目清单计价表 "/>
      <sheetName val="4.1.单价措施中脚手架明细表"/>
      <sheetName val="4.2.安全文明施工措施费"/>
      <sheetName val="4.3单价措施项目清单（模板、泵送砼）"/>
      <sheetName val="4.3总价措施项目清单（模板、泵送砼） (2)"/>
      <sheetName val="5.其他项目清单计价表(土建)"/>
      <sheetName val="5.1.总承包管理配合服务项目费分析表"/>
      <sheetName val="5.2.询价人甲供材料 设备的管理配合费（土建）"/>
      <sheetName val="6.规费项目计价表"/>
      <sheetName val="7.人工、机械、材料汇总表"/>
      <sheetName val="8、综合单价分析表"/>
      <sheetName val="9.无类似或适用价格项目的计价方法（土建工程"/>
      <sheetName val="梁"/>
      <sheetName val="施工参考单价报价表"/>
      <sheetName val="其它工作项目报价清单"/>
      <sheetName val="甲指乙供材料报价表"/>
      <sheetName val="eqpmad2"/>
      <sheetName val="策划任务表"/>
      <sheetName val="施工图工程量统计表（混凝土、模板）"/>
      <sheetName val="施工图工程统计表（钢筋）"/>
      <sheetName val="工作包划分表"/>
      <sheetName val="施工图合同收入统计表"/>
      <sheetName val="施工图工程量统计表（装修及其他）"/>
      <sheetName val="主要工程量指标表"/>
      <sheetName val="项目二三次经营策划"/>
      <sheetName val="项目成本策划表"/>
      <sheetName val="上缴比例汇总表"/>
      <sheetName val="劳务费成本清单"/>
      <sheetName val="专业分包成本清单"/>
      <sheetName val="材料费成本清单（实体消耗部分）"/>
      <sheetName val="材料费成本清单（周转材料部分）"/>
      <sheetName val="设备租赁成本"/>
      <sheetName val="8,临建劳务"/>
      <sheetName val="9,临建专业"/>
      <sheetName val="10,临建材料"/>
      <sheetName val="11,临建其他"/>
      <sheetName val="安全文明施工措施费用"/>
      <sheetName val="办公费用"/>
      <sheetName val="规费"/>
      <sheetName val="量价盈亏对比分析"/>
      <sheetName val="项目风险识别表"/>
      <sheetName val="项目法律风险控制评价表"/>
      <sheetName val="项目履约时限分析表"/>
      <sheetName val="sum(Flooring )"/>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说明"/>
      <sheetName val="销量"/>
      <sheetName val="共享"/>
      <sheetName val="促销活动"/>
      <sheetName val="活动"/>
      <sheetName val="总表"/>
      <sheetName val="POWER ASSUMPTIONS"/>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企业表一"/>
      <sheetName val="M-5C"/>
      <sheetName val="M-5A"/>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G.1R-Shou COP Gf"/>
      <sheetName val=""/>
      <sheetName val="矩形桩台"/>
      <sheetName val="地梁表"/>
      <sheetName val="夹层梁表 "/>
      <sheetName val="圈梁表"/>
      <sheetName val="板计算"/>
      <sheetName val="构柱"/>
      <sheetName val="18外墙"/>
      <sheetName val="18内墙"/>
      <sheetName val="梯表"/>
      <sheetName val="KKKKKKKK"/>
      <sheetName val="SMCTSSP2"/>
      <sheetName val="Market share"/>
      <sheetName val="fs(for Consol)"/>
      <sheetName val="10-2.固定资产处置表"/>
      <sheetName val="资产表横向"/>
      <sheetName val="目录"/>
      <sheetName val="期初调整"/>
      <sheetName val="平均年限法(基于入账原值和入账预计使用期间)"/>
      <sheetName val="56271-2"/>
      <sheetName val="_x005f_x005f_x005f_x0000__x005f_x005f_x005f_x0000__x005"/>
      <sheetName val="3、工程在施情况明细表 "/>
      <sheetName val="_x005f_x005f_x005f_x005f_x005f_x005f_x005f_x0000__x005f"/>
      <sheetName val="Financ. Overview"/>
      <sheetName val="Toolbox"/>
      <sheetName val="代码表"/>
      <sheetName val="_x005f_x0000__x005f_x0000__x005f_x0000__x005f_x0000__x0"/>
      <sheetName val="工商税收"/>
      <sheetName val="GDP"/>
      <sheetName val="Open"/>
      <sheetName val="SW-TEO"/>
      <sheetName val="2.1设计部"/>
      <sheetName val="00000ppy"/>
      <sheetName val="改加胶玻璃、室外栏杆"/>
      <sheetName val="分类说明"/>
      <sheetName val="原因说明"/>
      <sheetName val="土建工程综合单价表"/>
      <sheetName val="_x005f_x005f_x005f_x0000__x005f"/>
      <sheetName val="_x005f_x005f_x005f_x005f_"/>
      <sheetName val="墙面工程"/>
      <sheetName val="计算稿封面"/>
      <sheetName val="门窗表"/>
      <sheetName val="计算稿"/>
      <sheetName val="一般预算收入"/>
      <sheetName val="_x005f_x005f_x005f_x005f_x005f_x005f_x005f_x005f_"/>
      <sheetName val="_x005f_x005f_x005f_x005f_x005f_x005f_x005f_x005f_x005f_x005f_"/>
      <sheetName val="五金"/>
      <sheetName val="土建工程综合单价组价明细表"/>
      <sheetName val="地上结构重计量争议汇总表"/>
      <sheetName val="地下结构重计量争议汇总表"/>
      <sheetName val="二层"/>
      <sheetName val="_x005f_x0000__x005f_x0000__x005"/>
      <sheetName val="固化库"/>
      <sheetName val="_x005f_x0000__x005f"/>
      <sheetName val="Criteria"/>
      <sheetName val="内围地梁钢筋说明"/>
      <sheetName val="_"/>
      <sheetName val="经济指标"/>
      <sheetName val="钢筋计算表"/>
      <sheetName val="石材购买量统计"/>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电视监控"/>
      <sheetName val="11年计划"/>
      <sheetName val="字段"/>
      <sheetName val="折线图2数据"/>
      <sheetName val="1.投标总价封面"/>
      <sheetName val="合计"/>
      <sheetName val="P1012001"/>
      <sheetName val="变更部分 (3) "/>
      <sheetName val="D栋计算式明细"/>
      <sheetName val="1-4栋结算清单汇总表"/>
      <sheetName val="参数表"/>
      <sheetName val="Sheet1 (11)"/>
      <sheetName val="工程量清单（一标段）"/>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_701"/>
      <sheetName val="_702"/>
      <sheetName val="_703"/>
      <sheetName val="_704"/>
      <sheetName val="_705"/>
      <sheetName val="_712"/>
      <sheetName val="新产品贡献率"/>
      <sheetName val="Financ__Overview"/>
      <sheetName val="管比表（2缉"/>
      <sheetName val="祑余"/>
      <sheetName val="预捐表"/>
      <sheetName val="13.6ᛪ花分配ࡨ"/>
      <sheetName val="13.65沈ᘳ分配表"/>
      <sheetName val="攰水分配表"/>
      <sheetName val="酿造鸦銵"/>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_"/>
      <sheetName val="4.3.1物料损耗率"/>
      <sheetName val="#REF"/>
      <sheetName val="月计划"/>
      <sheetName val="单价"/>
      <sheetName val="隔墙"/>
      <sheetName val="房屋及建筑物"/>
      <sheetName val="名称数据定义（请确保本表为第二张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Financ. Overview"/>
      <sheetName val="Toolbox"/>
      <sheetName val="_REF!"/>
      <sheetName val="Sheet1"/>
      <sheetName val="Sheet2"/>
      <sheetName val="2002年3月份"/>
      <sheetName val="2004年4月份"/>
      <sheetName val="Sheet3"/>
      <sheetName val="XL4Poppy"/>
      <sheetName val="仓储"/>
      <sheetName val="企业表一"/>
      <sheetName val="M-5A"/>
      <sheetName val="POWER ASSUMPTIONS"/>
      <sheetName val="eqpmad2"/>
      <sheetName val="2002Äê3ÔÂ·Ý"/>
      <sheetName val="2004Äê4ÔÂ·Ý"/>
      <sheetName val="²Ö´¢"/>
      <sheetName val="ÆóÒµ±íÒ»"/>
      <sheetName val="B"/>
      <sheetName val="Financ_ Overview"/>
      <sheetName val="2002_¨º3__¡¤Y"/>
      <sheetName val="2004_¨º4__¡¤Y"/>
      <sheetName val="2_¡ä¡é"/>
      <sheetName val="_¨®¨°¦Ì¡À¨ª¨°_"/>
      <sheetName val="#REF!"/>
      <sheetName val="GP_AT"/>
      <sheetName val="Breakdown-Intrim"/>
      <sheetName val="关联方及集团内清单"/>
      <sheetName val="调整分录汇总"/>
      <sheetName val="预付清单"/>
      <sheetName val="在建工程设备"/>
      <sheetName val="财务费用"/>
      <sheetName val="资产负债表及损益表"/>
      <sheetName val="制造费用"/>
      <sheetName val="重要内部交易"/>
      <sheetName val="管理费用"/>
      <sheetName val="目录"/>
      <sheetName val="营业费用"/>
      <sheetName val="核算项目余额表"/>
      <sheetName val="64151支付情况"/>
      <sheetName val="包增减变动"/>
      <sheetName val="Main"/>
      <sheetName val="会计科目"/>
      <sheetName val="共機J"/>
      <sheetName val="2002_ê3__·Y"/>
      <sheetName val="2004_ê4__·Y"/>
      <sheetName val="2_′￠"/>
      <sheetName val="_óòμ±íò_"/>
      <sheetName val="22号"/>
      <sheetName val="资产负债表"/>
      <sheetName val="M-5C"/>
      <sheetName val="盈余公积 （合并)"/>
      <sheetName val="试算平衡表"/>
      <sheetName val="HVAC BoQ"/>
      <sheetName val="下拉"/>
      <sheetName val="_______"/>
      <sheetName val="常用项目"/>
      <sheetName val="3"/>
      <sheetName val="FitOutConfCentre"/>
      <sheetName val="梁"/>
      <sheetName val="矩形桩台"/>
      <sheetName val="内围地梁钢筋说明"/>
      <sheetName val="General"/>
      <sheetName val="嘉里塔楼工程量"/>
      <sheetName val="Financ__Overview"/>
      <sheetName val="测算模式"/>
      <sheetName val="在水一方"/>
      <sheetName val="SW-TEO"/>
      <sheetName val="G.1R-Shou COP Gf"/>
      <sheetName val="电视监控"/>
      <sheetName val="规划面积"/>
      <sheetName val="建安付款规划"/>
      <sheetName val="敏感性分析"/>
      <sheetName val="酒店盈利测算"/>
      <sheetName val="1-4栋结算清单汇总表"/>
      <sheetName val="合同"/>
      <sheetName val="钢筋计算表"/>
      <sheetName val="Open"/>
      <sheetName val="税金预测"/>
      <sheetName val="参照表"/>
      <sheetName val="11年计划"/>
      <sheetName val="字段"/>
      <sheetName val="折线图2数据"/>
      <sheetName val="总人口"/>
      <sheetName val="事业发展"/>
      <sheetName val="村级支出"/>
      <sheetName val="销售财务日报表②"/>
      <sheetName val="平衡表"/>
      <sheetName val="工程量计算"/>
      <sheetName val="金悦派"/>
      <sheetName val="7"/>
      <sheetName val="投标材料清单 "/>
      <sheetName val="00000ppy"/>
      <sheetName val="6"/>
      <sheetName val="1"/>
      <sheetName val="MOHKG"/>
      <sheetName val="07水"/>
      <sheetName val="楼梯间"/>
      <sheetName val="主要规划指标"/>
      <sheetName val="Sheet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梁"/>
      <sheetName val="下拉"/>
      <sheetName val="Financ. Overview"/>
      <sheetName val="Toolbox"/>
      <sheetName val="_______"/>
      <sheetName val="Main"/>
      <sheetName val="Sheet9"/>
      <sheetName val="3"/>
      <sheetName val="#REF!"/>
      <sheetName val="5期B栋会所装饰精装修"/>
      <sheetName val="矩形桩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清单汇总表"/>
      <sheetName val="工程量清单"/>
      <sheetName val="调整报价"/>
      <sheetName val="2.1"/>
      <sheetName val="2.2"/>
      <sheetName val="2.3"/>
      <sheetName val="2.4"/>
      <sheetName val="2.5"/>
      <sheetName val="2.6"/>
      <sheetName val="2.7"/>
      <sheetName val="2.8"/>
      <sheetName val="2.9"/>
      <sheetName val="2.10"/>
      <sheetName val="2.11"/>
      <sheetName val="2.11.1"/>
      <sheetName val="2.11.2"/>
      <sheetName val="2.12"/>
      <sheetName val="2.13"/>
      <sheetName val="2.14-1"/>
      <sheetName val="2.14"/>
      <sheetName val="2.15"/>
      <sheetName val="2.16"/>
      <sheetName val="2.17"/>
      <sheetName val="2.18"/>
      <sheetName val="2.19"/>
      <sheetName val="2.20"/>
      <sheetName val="2.21"/>
      <sheetName val="3.1"/>
      <sheetName val="3.2"/>
      <sheetName val="3.8"/>
      <sheetName val="3.14"/>
      <sheetName val="3.16"/>
      <sheetName val="3.18"/>
      <sheetName val="3.19"/>
      <sheetName val="4.1"/>
      <sheetName val="4.2"/>
      <sheetName val="4.3"/>
      <sheetName val="4.4"/>
      <sheetName val="4.5"/>
      <sheetName val="4.6"/>
      <sheetName val="4.7"/>
      <sheetName val="4.8"/>
      <sheetName val="4.10"/>
      <sheetName val="4.12"/>
      <sheetName val="4.13"/>
      <sheetName val="5.1"/>
      <sheetName val="5.4"/>
      <sheetName val="5.7"/>
      <sheetName val="5.10"/>
      <sheetName val="项目包干2"/>
      <sheetName val="监理2.1"/>
      <sheetName val="钢筋砼单价3"/>
      <sheetName val="用款计划4"/>
      <sheetName val="业主供料表5"/>
      <sheetName val="防水价格表6"/>
      <sheetName val="砼采用价7"/>
      <sheetName val="计算程序表8"/>
      <sheetName val="数据库"/>
      <sheetName val="比率"/>
      <sheetName val="工程数量汇总"/>
      <sheetName val="各工法临时支护数量"/>
      <sheetName val="各项费用汇总"/>
      <sheetName val="8"/>
      <sheetName val="2"/>
      <sheetName val="6"/>
      <sheetName val="面积合计（藏）"/>
      <sheetName val="7"/>
      <sheetName val="3"/>
      <sheetName val="4"/>
      <sheetName val="投标材料清单 "/>
      <sheetName val="5"/>
      <sheetName val="1"/>
      <sheetName val="墙面工程"/>
      <sheetName val="承台(砖模) "/>
      <sheetName val="土建工程综合单价表"/>
      <sheetName val="土建工程综合单价组价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heet9"/>
      <sheetName val="核算项目余额表"/>
      <sheetName val="三家其他应付公司"/>
      <sheetName val="Sales branch breakdown"/>
      <sheetName val="新模板"/>
      <sheetName val="企业表一"/>
      <sheetName val="M-5A"/>
      <sheetName val="其他液氨采购"/>
      <sheetName val="4-2.销售分公司应收帐款"/>
      <sheetName val="10-3.向关联方采购固定资产"/>
      <sheetName val="应收账款明细表"/>
      <sheetName val="#REF!"/>
      <sheetName val="LINK1"/>
      <sheetName val="Financ. Overview"/>
      <sheetName val="Toolbox"/>
      <sheetName val="Sheet3"/>
      <sheetName val="chiet tinh"/>
      <sheetName val="Sheet1"/>
      <sheetName val="结论2"/>
      <sheetName val="结论1"/>
      <sheetName val="透视"/>
      <sheetName val="计算表"/>
      <sheetName val="内垫标准成本"/>
      <sheetName val="标准套"/>
      <sheetName val="TMS-1.7胎重"/>
      <sheetName val="基表"/>
      <sheetName val="RM Price Forecast"/>
      <sheetName val="制造费用凭证抽查"/>
      <sheetName val="Tickmarks"/>
      <sheetName val="summary "/>
      <sheetName val="XREF"/>
      <sheetName val="已背书转让"/>
      <sheetName val="已抵押"/>
      <sheetName val="在帐"/>
      <sheetName val="Assumptions"/>
      <sheetName val="Main"/>
      <sheetName val="下拉"/>
      <sheetName val="墙面工程"/>
      <sheetName val="常用项目"/>
      <sheetName val="Sheet2"/>
      <sheetName val="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下拉"/>
      <sheetName val="01型（非人防地下室）土建"/>
      <sheetName val="01型（全人防地下室）土建"/>
      <sheetName val="01型（塔楼住宅）土建"/>
      <sheetName val="01型（乐高别墅）土建"/>
      <sheetName val="01型（塔楼底商）土建"/>
      <sheetName val="01型（独立商业）土建"/>
      <sheetName val="01型（幼儿园）土建"/>
      <sheetName val="01型（围墙）"/>
      <sheetName val="01型（地上）水电"/>
      <sheetName val="名称表"/>
      <sheetName val="电气管线"/>
      <sheetName val="给排水管道"/>
      <sheetName val="火灾报警管线"/>
      <sheetName val="弱电管线"/>
      <sheetName val="外墙装饰工程"/>
      <sheetName val="消防管道"/>
      <sheetName val="计算表"/>
      <sheetName val="#REF!"/>
      <sheetName val="内围地梁钢筋说明"/>
      <sheetName val="Sheet2"/>
      <sheetName val="2.1设计部"/>
      <sheetName val="5期B栋会所装饰精装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投标人封皮"/>
      <sheetName val="编制说明"/>
      <sheetName val="零星价格"/>
      <sheetName val="汇总表"/>
      <sheetName val="下拉"/>
      <sheetName val="清单"/>
      <sheetName val="C1、C2栋及室外消防水电计算式"/>
      <sheetName val="#REF!"/>
      <sheetName val="eqpmad2"/>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下拉"/>
      <sheetName val="01型（非人防地下室）土建"/>
      <sheetName val="01型（全人防地下室）土建"/>
      <sheetName val="01型（塔楼住宅）土建"/>
      <sheetName val="01型（乐高别墅）土建"/>
      <sheetName val="01型（塔楼底商）土建"/>
      <sheetName val="01型（独立商业）土建"/>
      <sheetName val="01型（幼儿园）土建"/>
      <sheetName val="01型（围墙）"/>
      <sheetName val="01型（地上）水电"/>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下拉"/>
      <sheetName val="01型（非人防地下室）土建"/>
      <sheetName val="01型（全人防地下室）土建"/>
      <sheetName val="01型（塔楼住宅）土建"/>
      <sheetName val="01型（乐高别墅）土建"/>
      <sheetName val="01型（塔楼底商）土建"/>
      <sheetName val="01型（独立商业）土建"/>
      <sheetName val="01型（幼儿园）土建"/>
      <sheetName val="01型（围墙）"/>
      <sheetName val="01型（地下室）水电 "/>
      <sheetName val="01型（地上）水电"/>
      <sheetName val="01型（室外管网 ）"/>
      <sheetName val="土建工程综合单价组价明细表"/>
      <sheetName val="设计部"/>
      <sheetName val="型材线密度表"/>
      <sheetName val="内围地梁钢筋说明"/>
      <sheetName val="Sheet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下拉"/>
      <sheetName val="01型（非人防地下室）土建"/>
      <sheetName val="01型（全人防地下室）土建"/>
      <sheetName val="01型（塔楼住宅）土建"/>
      <sheetName val="01型（乐高别墅）土建"/>
      <sheetName val="01型（塔楼底商）土建"/>
      <sheetName val="01型（独立商业）土建"/>
      <sheetName val="01型（幼儿园）土建"/>
      <sheetName val="01型（围墙）"/>
      <sheetName val="01型（地下室）水电 "/>
      <sheetName val="01型（室外管网 ）"/>
      <sheetName val="基础项目"/>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F!"/>
      <sheetName val="零星"/>
      <sheetName val="主楼垫层"/>
      <sheetName val="地梁"/>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墙面工程"/>
      <sheetName val="#REF!"/>
      <sheetName val="5期B栋会所装饰精装修"/>
      <sheetName val="内围地梁钢筋说明"/>
      <sheetName val="基础项目"/>
      <sheetName val="5201.2004"/>
      <sheetName val="材料清单"/>
      <sheetName val="地面过水泥砂"/>
      <sheetName val="楼板镂空及加楼板（部分项目有争议）"/>
      <sheetName val="下拉"/>
      <sheetName val="Toolbox"/>
      <sheetName val="Open"/>
      <sheetName val="售楼部幕墙清单"/>
      <sheetName val="常用项目"/>
      <sheetName val="Rent Input"/>
      <sheetName val="Sheet1"/>
      <sheetName val="Elem Cost"/>
      <sheetName val="土建工程综合单价表"/>
      <sheetName val="承台3"/>
      <sheetName val="A"/>
      <sheetName val="B"/>
      <sheetName val="C"/>
      <sheetName val="D"/>
      <sheetName val="承台"/>
      <sheetName val="零星钢筋"/>
      <sheetName val="底板"/>
      <sheetName val="零星"/>
      <sheetName val="挡土墙"/>
      <sheetName val="基础梁"/>
      <sheetName val="节点"/>
      <sheetName val="节点9"/>
      <sheetName val="建筑面积 "/>
      <sheetName val="21"/>
      <sheetName val="2.1设计部"/>
      <sheetName val="工程材料"/>
      <sheetName val="石材购买量统计"/>
      <sheetName val="eqpmad2"/>
      <sheetName val="总量统计"/>
      <sheetName val="园建计算书2"/>
      <sheetName val="园建计算书1"/>
      <sheetName val="园建计算书4"/>
      <sheetName val="PL"/>
      <sheetName val="Data"/>
      <sheetName val="Source"/>
      <sheetName val="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封面"/>
      <sheetName val="1.编制说明"/>
      <sheetName val="2.汇总表"/>
      <sheetName val="3.措施费"/>
      <sheetName val="4.土建(基础工程)"/>
      <sheetName val="5.土建(地下室)"/>
      <sheetName val="6.土建(高层) "/>
      <sheetName val="8.安装（地下）"/>
      <sheetName val="9.安装(地上) "/>
      <sheetName val="10.安装（室外管网）"/>
      <sheetName val="11.独立费（土建-甲指分包）"/>
      <sheetName val="12.补充清单"/>
      <sheetName val="13.可调材料价格表"/>
      <sheetName val="附表1-1 其他项目清单（土建）"/>
      <sheetName val="附表1-2 其他项目清单（机电）"/>
      <sheetName val="附表2 甲供主材损耗率表"/>
      <sheetName val="附表3 投标选用材料设备品牌表"/>
      <sheetName val="B4零星"/>
      <sheetName val="模拟清单（总包工程）2021.3.30"/>
      <sheetName val="下拉"/>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木门套"/>
      <sheetName val="防火门"/>
      <sheetName val="目标责任成本指标"/>
      <sheetName val="规划指标"/>
      <sheetName val="明细"/>
      <sheetName val="成本汇总"/>
      <sheetName val="六类公摊费用及期间费"/>
      <sheetName val="高层"/>
      <sheetName val="小高层"/>
      <sheetName val="多层"/>
      <sheetName val="半地下车库"/>
      <sheetName val="商业主体"/>
      <sheetName val="各类产品建筑标准"/>
      <sheetName val="填表指引"/>
      <sheetName val="规划面积附表 "/>
      <sheetName val="设计部"/>
      <sheetName val="Sheet2"/>
      <sheetName val="2.1设计部"/>
      <sheetName val="基本参数"/>
      <sheetName val="成本估算"/>
      <sheetName val="基础项目"/>
      <sheetName val="承台(砖模) "/>
      <sheetName val="柱"/>
      <sheetName val="墙面工程"/>
      <sheetName val="建筑面积 "/>
      <sheetName val="计算式模板"/>
      <sheetName val="汇总表"/>
      <sheetName val="XLR_NoRangeSheet"/>
      <sheetName val="梁"/>
      <sheetName val="下拉"/>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REF!"/>
      <sheetName val="21"/>
      <sheetName val="墙面工程"/>
      <sheetName val="内围地梁钢筋说明"/>
      <sheetName val="建筑面积 "/>
      <sheetName val="成本汇总 "/>
      <sheetName val="施工参考单价报价表"/>
      <sheetName val="甲指乙供材料报价表"/>
      <sheetName val="规划指标"/>
      <sheetName val="名称"/>
      <sheetName val="工程量计算书"/>
      <sheetName val="汇总表"/>
      <sheetName val="计算表"/>
      <sheetName val="土建工程综合单价表"/>
      <sheetName val="综合单价汇总表"/>
      <sheetName val="给排水工程量计算书"/>
      <sheetName val="其它工作项目报价清单"/>
      <sheetName val="XLR_NoRangeSheet"/>
      <sheetName val="Cashflow(Scenario)"/>
      <sheetName val="梁"/>
      <sheetName val="指标表"/>
      <sheetName val="车库"/>
      <sheetName val="门窗表"/>
      <sheetName val="Parameters"/>
      <sheetName val="目录"/>
      <sheetName val="Note 1 - Recon Profit"/>
      <sheetName val="Cash Flow Statement"/>
      <sheetName val="基础资料（B）"/>
      <sheetName val="单方成本测算(帐面)"/>
      <sheetName val="成本结转表(IFRS)"/>
      <sheetName val="组团面积"/>
      <sheetName val="套数"/>
      <sheetName val="总指标"/>
      <sheetName val="2004年"/>
      <sheetName val="2006年"/>
      <sheetName val="2005年"/>
      <sheetName val="资本化利息分配表"/>
      <sheetName val="面积指标"/>
      <sheetName val="Aging Datasheet"/>
      <sheetName val="CFS"/>
      <sheetName val="参数表"/>
      <sheetName val="敏感参数"/>
      <sheetName val="土建工程综合单价组价明细表"/>
      <sheetName val="土建直接费"/>
      <sheetName val="江宁新指标"/>
      <sheetName val="叠拼"/>
      <sheetName val="复式"/>
      <sheetName val="平层"/>
      <sheetName val="独立商业"/>
      <sheetName val="地下超市"/>
      <sheetName val="Mp-team 1"/>
      <sheetName val="土地款支出"/>
      <sheetName val="规划指标表"/>
      <sheetName val="基础项目"/>
      <sheetName val="下拉菜单"/>
      <sheetName val="承台(砖模) "/>
      <sheetName val="柱"/>
      <sheetName val="四季花城城南地块户型面积"/>
      <sheetName val="301-6"/>
      <sheetName val="工程材料"/>
      <sheetName val="工程量计算"/>
      <sheetName val="内部往来"/>
      <sheetName val="折线图2数据"/>
      <sheetName val="写字楼B"/>
      <sheetName val="全期规划指标 "/>
      <sheetName val="财务费用"/>
      <sheetName val="收入与成本"/>
      <sheetName val="销售比率"/>
      <sheetName val="枣园--建安-间接"/>
      <sheetName val="BS"/>
      <sheetName val="材料费"/>
      <sheetName val="Sheetl"/>
      <sheetName val="2、明细表"/>
      <sheetName val="六类"/>
      <sheetName val="总体指标表"/>
      <sheetName val="地下车库"/>
      <sheetName val="时间设置"/>
      <sheetName val="成本测算"/>
      <sheetName val="Sheet1"/>
      <sheetName val="sheet2"/>
      <sheetName val="Main"/>
      <sheetName val="Global"/>
      <sheetName val="ls"/>
      <sheetName val="职工花名册"/>
      <sheetName val="型材线密度表"/>
      <sheetName val="报批报建计划"/>
      <sheetName val="电（计算式）"/>
      <sheetName val="弱电"/>
      <sheetName val="系数516"/>
      <sheetName val="报价单"/>
      <sheetName val="CJA 2006"/>
      <sheetName val="板房区目标成本"/>
      <sheetName val="Sheet9"/>
      <sheetName val="测算明细表(0+1+1)"/>
      <sheetName val="主要规划指标"/>
      <sheetName val="附 录 一"/>
      <sheetName val="Collateral"/>
      <sheetName val="Disposition"/>
      <sheetName val="公摊费用及期间费"/>
      <sheetName val="Financial highligts"/>
      <sheetName val="XL4Poppy"/>
      <sheetName val="040506利息分摊"/>
      <sheetName val="2006内部公司往来利息及调整（per entity）"/>
      <sheetName val="07利息分摊"/>
      <sheetName val="list"/>
      <sheetName val="NAME"/>
      <sheetName val="东一一层方柱砼"/>
      <sheetName val="单位库"/>
      <sheetName val="总表"/>
      <sheetName val="成就共享（全周期）"/>
      <sheetName val="设计指标"/>
      <sheetName val="Open"/>
      <sheetName val="   合同台账  "/>
      <sheetName val="A投资指标"/>
      <sheetName val="Z控制表"/>
      <sheetName val="K流量表过渡"/>
      <sheetName val="O售价敏感分析"/>
      <sheetName val="15年御湾"/>
      <sheetName val="收入预测"/>
      <sheetName val="分摊基础"/>
      <sheetName val="测算2-当前状态（含返迁）"/>
      <sheetName val="PL 2007"/>
      <sheetName val="PL 2005"/>
      <sheetName val="PL 2006"/>
      <sheetName val="盈A030617使用格式"/>
      <sheetName val="参数1"/>
      <sheetName val="2006年10月"/>
      <sheetName val="summary"/>
      <sheetName val="HVAC BoQ"/>
      <sheetName val="附表-规划指标表一期"/>
      <sheetName val="附表-规划指标表三期"/>
      <sheetName val="营销费用合同－付款（城花）0109"/>
      <sheetName val="成本汇总"/>
      <sheetName val="指标"/>
      <sheetName val="139叠加"/>
      <sheetName val="室内装修价格明细"/>
      <sheetName val="全区规划指标"/>
      <sheetName val="全区成本汇总"/>
      <sheetName val="土方"/>
      <sheetName val="4301_2004ch"/>
      <sheetName val="5201_2004"/>
      <sheetName val="预算执行情况_(2)"/>
      <sheetName val="General"/>
      <sheetName val="甲供材表一水电材料(开关)"/>
      <sheetName val="甲供材表二水电材料（灯具）"/>
      <sheetName val="甲供材表三水电材料（浴霸）"/>
      <sheetName val="甲供材表四水电材料（五金洁具）"/>
      <sheetName val="2.1设计部"/>
      <sheetName val="营业费用"/>
      <sheetName val="应付款项"/>
      <sheetName val="2007.03.31"/>
      <sheetName val="附表28"/>
      <sheetName val="附表5-1"/>
      <sheetName val="附表8-1"/>
      <sheetName val="附表27"/>
      <sheetName val="附表17"/>
      <sheetName val="附表16"/>
      <sheetName val="附表4"/>
      <sheetName val="附表21"/>
      <sheetName val="附表24"/>
      <sheetName val="附表32"/>
      <sheetName val="附表33"/>
      <sheetName val="附表13"/>
      <sheetName val="附表15-1"/>
      <sheetName val="附表2"/>
      <sheetName val="附表3"/>
      <sheetName val="基本参数"/>
      <sheetName val="成本估算"/>
      <sheetName val="K401"/>
      <sheetName val="RA-markate"/>
      <sheetName val="T1T2T3T4门窗表"/>
      <sheetName val="97取费(定额直接费)"/>
      <sheetName val="3.基础梁"/>
      <sheetName val="常用项目"/>
      <sheetName val="封面"/>
      <sheetName val="技术经济指标"/>
      <sheetName val="基础数据"/>
      <sheetName val="主营业务成本明细表"/>
      <sheetName val="室内汇总"/>
      <sheetName val="D户型防水"/>
      <sheetName val="Estimate Details"/>
      <sheetName val="每日C300"/>
      <sheetName val="项目指标"/>
      <sheetName val="动态成本"/>
      <sheetName val="付款台账"/>
      <sheetName val="附表1"/>
      <sheetName val="合同台账"/>
      <sheetName val="材料"/>
      <sheetName val="计算稿"/>
      <sheetName val="设计部"/>
      <sheetName val="Macro1"/>
      <sheetName val="成本测算-太科园"/>
      <sheetName val="Toolbox"/>
      <sheetName val="POWER ASSUMPTIONS"/>
      <sheetName val="计量单位数据有效性"/>
      <sheetName val="1"/>
      <sheetName val="A1、A2栏杆和百叶清单 "/>
      <sheetName val="A1、A2单价分析表"/>
      <sheetName val="A1门窗清单"/>
      <sheetName val="A20单价分析表"/>
      <sheetName val="A20栋清单"/>
      <sheetName val="A21、A22单价分析表"/>
      <sheetName val="A21、22栋清单"/>
      <sheetName val="A3-4单价分析表"/>
      <sheetName val="A3门窗清单"/>
      <sheetName val="A4门窗清单"/>
      <sheetName val="B1、B2、B4-B7栋清单"/>
      <sheetName val="B1、B2、B4-B7单价分析表"/>
      <sheetName val="B1幕墙价分析表"/>
      <sheetName val="B1幕墙"/>
      <sheetName val="B2幕墙价分析表"/>
      <sheetName val="B2幕墙"/>
      <sheetName val="B3单价分析表"/>
      <sheetName val="B3幕墙价分析表"/>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售楼部单价分析表"/>
      <sheetName val="售楼部"/>
      <sheetName val="小学单价分析表"/>
      <sheetName val="小学"/>
      <sheetName val="幼儿园单价分析表"/>
      <sheetName val="幼儿园"/>
      <sheetName val="主材表"/>
      <sheetName val="清单1"/>
      <sheetName val="8"/>
      <sheetName val="2"/>
      <sheetName val="6"/>
      <sheetName val="面积合计（藏）"/>
      <sheetName val="7"/>
      <sheetName val="3"/>
      <sheetName val="4"/>
      <sheetName val="投标材料清单 "/>
      <sheetName val="5"/>
      <sheetName val="Financ. Overview"/>
      <sheetName val="TAX COM"/>
      <sheetName val="付款进度表"/>
      <sheetName val="科目列表"/>
      <sheetName val="无合同工程及销费"/>
      <sheetName val="5、销售费用预算表"/>
      <sheetName val="选项"/>
      <sheetName val="3-工程现金流"/>
      <sheetName val="计量"/>
      <sheetName val="财务费用多栏明细账"/>
      <sheetName val="管理费用多栏明细账"/>
      <sheetName val="营业费用多栏明细账"/>
      <sheetName val="变更"/>
      <sheetName val="日报_无证（扣除变更数）"/>
      <sheetName val="日报_有证（扣除变更数）"/>
      <sheetName val="挞定退房"/>
      <sheetName val="ECCS_1 DataSheet"/>
      <sheetName val="KPI Datasheet"/>
      <sheetName val="A3"/>
      <sheetName val="A300"/>
      <sheetName val="二级成本动态表"/>
      <sheetName val="成本表1 项目规划指标及收入计划"/>
      <sheetName val="基本数据计算底稿"/>
      <sheetName val="資料庫"/>
      <sheetName val="3、销售物业开发销售表"/>
      <sheetName val="门窗"/>
      <sheetName val="2-汇总"/>
      <sheetName val="6-科目表"/>
      <sheetName val="3-收益利润"/>
      <sheetName val="5-运作安排"/>
      <sheetName val="地库三安装工程"/>
      <sheetName val="B标段叠拼"/>
      <sheetName val="B标段联排"/>
      <sheetName val="一期规划面积"/>
      <sheetName val="1-指标"/>
      <sheetName val="1.1-楼栋情况"/>
      <sheetName val="2.1-补充协议明细"/>
      <sheetName val="Note_1_-_Recon_Profit"/>
      <sheetName val="Cash_Flow_Statement"/>
      <sheetName val="Aging_Datasheet"/>
      <sheetName val="1_1-楼栋情况"/>
      <sheetName val="2_1-补充协议明细"/>
      <sheetName val="技术指标"/>
      <sheetName val="计算表达式"/>
      <sheetName val="BS 2006"/>
      <sheetName val="Cash flow"/>
      <sheetName val="A8独立基础 "/>
      <sheetName val="资料库"/>
      <sheetName val="B"/>
      <sheetName val="摊销表"/>
      <sheetName val="#511BkRec"/>
      <sheetName val="#511-SEPT97"/>
      <sheetName val="#511-OCT97"/>
      <sheetName val="#511-NOV97"/>
      <sheetName val="#511-DEC97"/>
      <sheetName val="Hotel"/>
      <sheetName val="G201os"/>
      <sheetName val="FA Addition"/>
      <sheetName val="B4零星"/>
      <sheetName val="人工费"/>
      <sheetName val="ZH COA"/>
      <sheetName val="KKKKKKKK"/>
      <sheetName val="Sheet3"/>
      <sheetName val="UFPrn20031203195053"/>
      <sheetName val="貨品科目"/>
      <sheetName val="G.1R-Shou COP Gf"/>
      <sheetName val="材料清单"/>
      <sheetName val="地面过水泥砂"/>
      <sheetName val="楼板镂空及加楼板（部分项目有争议）"/>
      <sheetName val="地价利息"/>
      <sheetName val="帮助"/>
      <sheetName val="单位"/>
      <sheetName val="三家其他应付公司"/>
      <sheetName val="计算表2"/>
      <sheetName val="材料表"/>
      <sheetName val="LAVT"/>
      <sheetName val="面积"/>
      <sheetName val="清单"/>
      <sheetName val="营销费用预算"/>
      <sheetName val="营销合约"/>
      <sheetName val="temp"/>
      <sheetName val="模板"/>
      <sheetName val="地上砌体 "/>
      <sheetName val="G2TempSheet"/>
      <sheetName val="19#楼(作废)"/>
      <sheetName val="计算式"/>
      <sheetName val="成本对标表"/>
      <sheetName val="报表项目基本情况表"/>
      <sheetName val="表3"/>
      <sheetName val="2经济测算"/>
      <sheetName val="A翼写字楼"/>
      <sheetName val="裙楼土建成本分析"/>
      <sheetName val="99CCTV"/>
      <sheetName val="地下室劳务"/>
      <sheetName val="地上劳务"/>
      <sheetName val="表10计算规则表"/>
      <sheetName val="表9单位情况"/>
      <sheetName val="BTH-TMDT"/>
      <sheetName val="gd_02"/>
      <sheetName val="TH-TDT"/>
      <sheetName val="BTH"/>
      <sheetName val="DDETABLE "/>
      <sheetName val="基本设置"/>
      <sheetName val="Sheet1 (11)"/>
      <sheetName val="管理费用明细表"/>
      <sheetName val="汇率"/>
      <sheetName val="生产成本明细表"/>
      <sheetName val="营业费用明细表"/>
      <sheetName val="策划4"/>
      <sheetName val="有已开票数"/>
      <sheetName val="5-1、规划指标"/>
      <sheetName val="附件1、六类公摊费用及期间费"/>
      <sheetName val="方案1"/>
      <sheetName val="销量"/>
      <sheetName val="Adjustment"/>
      <sheetName val="成本测算及分摊"/>
      <sheetName val="Enhanced FASB 123"/>
      <sheetName val="Occ, Other Rev, Exp, Dispo"/>
      <sheetName val="A-General"/>
      <sheetName val="材料汇总"/>
      <sheetName val="测算依据"/>
      <sheetName val="砂浆单价表"/>
      <sheetName val="表六 "/>
      <sheetName val="调整系数"/>
      <sheetName val="甲供材料清单"/>
      <sheetName val="标准层幕墙综合单价分析表"/>
      <sheetName val="5期B栋会所装饰精装修"/>
      <sheetName val="19号楼"/>
      <sheetName val="20号楼"/>
      <sheetName val="21号楼 "/>
      <sheetName val="31号楼 "/>
      <sheetName val="预算200326"/>
      <sheetName val="4.产品成本分摊"/>
      <sheetName val="价格数据库"/>
      <sheetName val="分类"/>
      <sheetName val="一层柱砼C40"/>
      <sheetName val="2007年成本计算"/>
      <sheetName val="合格证 (2)"/>
      <sheetName val="eqpmad2"/>
      <sheetName val="强电过路砼保护管 "/>
      <sheetName val="园林电气汇总"/>
      <sheetName val="建筑面积及其它"/>
      <sheetName val="雨水管网"/>
      <sheetName val="污水管网 "/>
      <sheetName val="合价"/>
      <sheetName val="顶板"/>
      <sheetName val="湿装饰"/>
      <sheetName val="工程量汇总表"/>
      <sheetName val="零星工程"/>
      <sheetName val="科目余额表"/>
      <sheetName val="Air Conditional"/>
      <sheetName val="Computer"/>
      <sheetName val="Equipment"/>
      <sheetName val="Motor Vehicle"/>
      <sheetName val="Renovation"/>
      <sheetName val="Marco"/>
      <sheetName val="accode"/>
      <sheetName val="指标分摊"/>
      <sheetName val="Drop List References"/>
      <sheetName val="基础信息"/>
      <sheetName val="tph-comrental"/>
      <sheetName val="招标项目"/>
      <sheetName val="编码"/>
      <sheetName val="QY"/>
      <sheetName val="E1020"/>
      <sheetName val="1.资金支付台帐"/>
      <sheetName val="A"/>
      <sheetName val="应付账款1-11明细表"/>
      <sheetName val="新城资金明细"/>
      <sheetName val="申鑫大厦租金明细"/>
      <sheetName val="三林明细"/>
      <sheetName val="东陆明细"/>
      <sheetName val="ITEM"/>
      <sheetName val="威灵电机"/>
      <sheetName val="Cost Plan -2"/>
      <sheetName val="月度预算表"/>
      <sheetName val="PRC GAAP"/>
      <sheetName val="Bill-1基本要求费用"/>
      <sheetName val="Bill-3小计"/>
      <sheetName val="Bill-4雨篷"/>
      <sheetName val="定义构件"/>
      <sheetName val="现场签证"/>
      <sheetName val="工程量计算表2"/>
      <sheetName val="工程量计算书3"/>
      <sheetName val="分部分项工程量计算式"/>
      <sheetName val="利润表"/>
      <sheetName val="初步规划表"/>
      <sheetName val="楼层梁筋"/>
      <sheetName val="计算书"/>
      <sheetName val="#REF"/>
      <sheetName val=""/>
      <sheetName val="XX排总"/>
      <sheetName val="定额(清单)库"/>
      <sheetName val="至10月末全成本汇总表（动态）"/>
      <sheetName val="_x005f_x0000__x005f_x0000__x005f_x0000__x005f_x0000__x0"/>
      <sheetName val="至4月末全成本汇总表（动态）"/>
      <sheetName val="园建工程（后期）"/>
      <sheetName val="评估结论"/>
      <sheetName val="当期规划指标"/>
      <sheetName val="基础资料"/>
      <sheetName val="Bill-2.1（1）"/>
      <sheetName val="成本项目"/>
      <sheetName val="汇总"/>
      <sheetName val="Journal Entries - EJE(09930)"/>
      <sheetName val="PUD adjust in Consol level"/>
      <sheetName val="全区分摊项目汇总"/>
      <sheetName val="加压泵房"/>
      <sheetName val="CP"/>
      <sheetName val="公司清单"/>
      <sheetName val="内地面"/>
      <sheetName val="资产试算"/>
      <sheetName val="项目单价"/>
      <sheetName val="完"/>
      <sheetName val="综合单价表"/>
      <sheetName val="利息7月-8月"/>
      <sheetName val="Setting"/>
      <sheetName val="_x005f_x005f_x005f_x0000__x005f_x005f_x005f_x0000__x005"/>
      <sheetName val="A.R 01"/>
      <sheetName val="PL"/>
      <sheetName val="南沙奥园环湖工程 "/>
      <sheetName val="sheet"/>
      <sheetName val="工商税收"/>
      <sheetName val="DATA"/>
      <sheetName val="应收票据(关联方)"/>
      <sheetName val="成本控制表"/>
      <sheetName val="GDP"/>
      <sheetName val="列表"/>
      <sheetName val="5税收优惠明细表"/>
      <sheetName val="N201"/>
      <sheetName val="安装工程量计算书单项模板"/>
      <sheetName val="行政区划"/>
      <sheetName val="农业用地"/>
      <sheetName val="C01-1"/>
      <sheetName val="财政供养人员增幅"/>
      <sheetName val="本年收入合计"/>
      <sheetName val="人员支出"/>
      <sheetName val="事业发展"/>
      <sheetName val="营销无文本"/>
      <sheetName val="村级支出"/>
      <sheetName val="农业人口"/>
      <sheetName val="四月份月报"/>
      <sheetName val="基础编码"/>
      <sheetName val="总措施项目"/>
      <sheetName val="变配电"/>
      <sheetName val="清单(成本)"/>
      <sheetName val="工程量清单报价表（裙楼幕墙工程） "/>
      <sheetName val="26栋01户型"/>
      <sheetName val="柱计算"/>
      <sheetName val="单价分析过程"/>
      <sheetName val="主要材料价格表 (2)"/>
      <sheetName val="土建地上（X号楼)"/>
      <sheetName val="内装修"/>
      <sheetName val="10月发生（手工）"/>
      <sheetName val="SW-TEO"/>
      <sheetName val="分部分项工程量清单计价表"/>
      <sheetName val="工程清单"/>
      <sheetName val="损益预算执行（分月）"/>
      <sheetName val="承台(木模)"/>
      <sheetName val="19.门窗"/>
      <sheetName val="综合单价分析表 "/>
      <sheetName val="1.1.1（土建6#楼）"/>
      <sheetName val="BA-Pl"/>
      <sheetName val="7号签证"/>
      <sheetName val="EVALUATE"/>
      <sheetName val="补充清单"/>
      <sheetName val="電気設備表"/>
      <sheetName val="合同付款"/>
      <sheetName val="出租写字楼方案"/>
      <sheetName val="比率"/>
      <sheetName val="数据库"/>
      <sheetName val="分部分项清单(模板)"/>
      <sheetName val="对标-甲级写字楼"/>
      <sheetName val="销售预测表"/>
      <sheetName val="销售财务日报表②"/>
      <sheetName val="Construction"/>
      <sheetName val="石材购买量统计"/>
      <sheetName val="标准表格"/>
      <sheetName val="下拉"/>
      <sheetName val="Register"/>
      <sheetName val="手工计算"/>
      <sheetName val="室外涂料（抹灰）"/>
      <sheetName val="_x005f_x0000__x005f_x0000__x005"/>
      <sheetName val="材料损耗(不打印)"/>
      <sheetName val="工艺单"/>
      <sheetName val="开料单"/>
      <sheetName val="设置"/>
      <sheetName val="D栋计算式明细"/>
      <sheetName val="制造费用明细账"/>
      <sheetName val="对比"/>
      <sheetName val="调整分录"/>
      <sheetName val="金色二期产品成本分摊表"/>
      <sheetName val="P&amp;L"/>
      <sheetName val="合并TB"/>
      <sheetName val="役"/>
      <sheetName val="高层F毛坯"/>
      <sheetName val="C.现金流量表"/>
      <sheetName val="4301_2004ch1"/>
      <sheetName val="5201_20041"/>
      <sheetName val="预算执行情况_(2)1"/>
      <sheetName val="建筑面积_"/>
      <sheetName val="成本汇总_"/>
      <sheetName val="Financial_highligts"/>
      <sheetName val="Mp-team_1"/>
      <sheetName val="全期规划指标_"/>
      <sheetName val="2006内部公司往来利息及调整（per_entity）"/>
      <sheetName val="___合同台账__"/>
      <sheetName val="POWER_ASSUMPTIONS"/>
      <sheetName val="PL_2007"/>
      <sheetName val="PL_2005"/>
      <sheetName val="PL_2006"/>
      <sheetName val="承台(砖模)_"/>
      <sheetName val="CJA_2006"/>
      <sheetName val="2_1设计部"/>
      <sheetName val="1_资金支付台帐"/>
      <sheetName val="G_1R-Shou_COP_Gf"/>
      <sheetName val="ECCS_1_DataSheet"/>
      <sheetName val="KPI_Datasheet"/>
      <sheetName val="项目开发周期表"/>
      <sheetName val="项目基本情况"/>
      <sheetName val="规划面积"/>
      <sheetName val="采购公司抵销"/>
      <sheetName val="UFPrn20100203142250"/>
      <sheetName val="UFPrn20091103150220"/>
      <sheetName val="6601"/>
      <sheetName val="6602"/>
      <sheetName val="6603"/>
      <sheetName val="102 清单"/>
      <sheetName val="楼宇价目表A10"/>
      <sheetName val="楼宇价目表A9"/>
      <sheetName val="楼宇价目表B1"/>
      <sheetName val="楼宇价目表B2"/>
      <sheetName val="总成本、总收入、租赁收入、资产估值"/>
      <sheetName val="基本档案"/>
      <sheetName val="现金流量表"/>
      <sheetName val="住宅建安-公寓"/>
      <sheetName val="序列表"/>
      <sheetName val="工作台帐"/>
      <sheetName val="改加胶玻璃、室外栏杆"/>
      <sheetName val="基础"/>
      <sheetName val="Elem Cost"/>
      <sheetName val="金泽蓝湾强电工程量"/>
      <sheetName val="_x005f_x005f_x005f_x005f_x005f_x005f_x005f_x0000__x005f"/>
      <sheetName val="_x005f_x005f_x005f_x005f_x005f_x005f_x005f_x005f_x005f_x005f_"/>
      <sheetName val="D1电气单价表"/>
      <sheetName val="配置单"/>
      <sheetName val="基本资料"/>
      <sheetName val="清单-总"/>
      <sheetName val="项目签名封面"/>
      <sheetName val="G402."/>
      <sheetName val="清单1-裙楼Ea"/>
      <sheetName val="给排水"/>
      <sheetName val="date"/>
      <sheetName val="龙江销售收入"/>
      <sheetName val="成本科目维护"/>
      <sheetName val="成本指标"/>
      <sheetName val="合同付款台账"/>
      <sheetName val="合同基本信息"/>
      <sheetName val="预算招标 "/>
      <sheetName val="敏感详细分析"/>
      <sheetName val="目标进度表(扣除变更数）"/>
      <sheetName val="设计费用-ICP"/>
      <sheetName val="总公司序时帐"/>
      <sheetName val="售价"/>
      <sheetName val="页码引用"/>
      <sheetName val="03定额库"/>
      <sheetName val="94定额库"/>
      <sheetName val="清单库"/>
      <sheetName val="VAS TB"/>
      <sheetName val="LS-BS"/>
      <sheetName val="参照表"/>
      <sheetName val="46亩(新)"/>
      <sheetName val="税金预测"/>
      <sheetName val="税金缴纳情况"/>
      <sheetName val="土地款预测"/>
      <sheetName val="销售回款预测"/>
      <sheetName val="政府性收费预测"/>
      <sheetName val="X1"/>
      <sheetName val="基本信息"/>
      <sheetName val="工程量计算表"/>
      <sheetName val="工程量"/>
      <sheetName val="结构"/>
      <sheetName val="其它"/>
      <sheetName val="措施"/>
      <sheetName val="综合单价分析表"/>
      <sheetName val="S1单价表"/>
      <sheetName val="Wl. Fin."/>
      <sheetName val="园建"/>
      <sheetName val="9-12月供货（9-10月）"/>
      <sheetName val="各产品类型指标"/>
      <sheetName val="利润预测"/>
      <sheetName val="项目经济技术指标"/>
      <sheetName val="单价分析表"/>
      <sheetName val="分期产品类型去化率"/>
      <sheetName val="尾货去化比例"/>
      <sheetName val="信息"/>
      <sheetName val="自动计算"/>
      <sheetName val="实际签约"/>
      <sheetName val="销售计划（分期）-手工填报"/>
      <sheetName val="清远玖龙府（清晖路50亩）"/>
      <sheetName val="计算式明细"/>
      <sheetName val="总栋号统计"/>
      <sheetName val="工费及管理费利润税金"/>
      <sheetName val="Phase2 movementDEC"/>
      <sheetName val="Phase1f.a.DEC"/>
      <sheetName val="Phase2 f.a.DEC (2)"/>
      <sheetName val="材料价格"/>
      <sheetName val="引用数据"/>
      <sheetName val="基础梁工程量 (外)"/>
      <sheetName val="基础梁工程量(内)"/>
      <sheetName val="家具"/>
      <sheetName val="试算平衡表"/>
      <sheetName val="数据录入"/>
      <sheetName val="南沙尚品国际3#（底商）"/>
      <sheetName val="分产品销售收入、成本分析表"/>
      <sheetName val="3层装修计算"/>
      <sheetName val="北区裙楼工程量"/>
      <sheetName val="平窗"/>
      <sheetName val="JOA首頁"/>
      <sheetName val="方案4"/>
      <sheetName val="3.成本盈利预测表"/>
      <sheetName val="标准合同目录"/>
      <sheetName val="万科四季花城城南项目面积解疑表"/>
      <sheetName val="E系列"/>
      <sheetName val="Input"/>
      <sheetName val="清单名称"/>
      <sheetName val="3#门窗表"/>
      <sheetName val="技术经济指标表"/>
      <sheetName val="F_OH"/>
      <sheetName val="2011利息"/>
      <sheetName val="2010利息"/>
      <sheetName val="洽谈类项目类型说明"/>
      <sheetName val="_x005f_x0000__x005f"/>
      <sheetName val="_x005f_x005f_x005f_x0000__x005f"/>
      <sheetName val="_x005f_x005f_x005f_x005f_"/>
      <sheetName val="财务指标"/>
      <sheetName val="进度款台帐"/>
      <sheetName val="付款计划（投委会）"/>
      <sheetName val="弗莱明戈1A区"/>
      <sheetName val="PUR资料库"/>
      <sheetName val="华房01"/>
      <sheetName val="健翔01"/>
      <sheetName val="京通01"/>
      <sheetName val="零星"/>
      <sheetName val="TBM"/>
      <sheetName val="地价分摊表"/>
      <sheetName val="4301_2004ch2"/>
      <sheetName val="5201_20042"/>
      <sheetName val="预算执行情况_(2)2"/>
      <sheetName val="建筑面积_1"/>
      <sheetName val="Note_1_-_Recon_Profit1"/>
      <sheetName val="Cash_Flow_Statement1"/>
      <sheetName val="2006内部公司往来利息及调整（per_entity）1"/>
      <sheetName val="成本汇总_1"/>
      <sheetName val="___合同台账__1"/>
      <sheetName val="Aging_Datasheet1"/>
      <sheetName val="全期规划指标_1"/>
      <sheetName val="Financial_highligts1"/>
      <sheetName val="Mp-team_11"/>
      <sheetName val="承台(砖模)_1"/>
      <sheetName val="工程量清单(原价)"/>
      <sheetName val="基础数据情况"/>
      <sheetName val="计量单位（综）"/>
      <sheetName val="Contacts"/>
      <sheetName val="一标段地上"/>
      <sheetName val="银行账户"/>
      <sheetName val="截止2006年6月17日股权投资"/>
      <sheetName val="04-06折旧"/>
      <sheetName val="成本动态台帐"/>
      <sheetName val="04-05年运营费用"/>
      <sheetName val="明细"/>
      <sheetName val="存货"/>
      <sheetName val="P&amp;A"/>
      <sheetName val="参数"/>
      <sheetName val="sum(Flooring )"/>
      <sheetName val="附表10"/>
      <sheetName val="动态成本差异分析表"/>
      <sheetName val="2018版成本动态台帐"/>
      <sheetName val="凤一"/>
      <sheetName val="工程量A"/>
      <sheetName val="5-现金流"/>
      <sheetName val="d-7"/>
      <sheetName val="地产口"/>
      <sheetName val="磨具余料庫"/>
      <sheetName val="B1、B2清单表"/>
      <sheetName val="核算项目余额表"/>
      <sheetName val="FOL - Bar"/>
      <sheetName val="COST"/>
      <sheetName val="A1-A3清单表"/>
      <sheetName val="A1-A3门窗单价分析表"/>
      <sheetName val="型材米重表"/>
      <sheetName val="主材"/>
      <sheetName val="土方、桩基、支护、降水工程综合单价表"/>
      <sheetName val="cashflow-commercial"/>
      <sheetName val="5-1工料机(1-4#装饰)"/>
      <sheetName val="8费率表"/>
      <sheetName val="售楼部装饰部分"/>
      <sheetName val="电气设置"/>
      <sheetName val="电气计算"/>
      <sheetName val="BQ7主要材料表"/>
      <sheetName val="人工价格表"/>
      <sheetName val="右翼"/>
      <sheetName val="部位"/>
      <sheetName val="e"/>
      <sheetName val="建筑成本(9月修正版)"/>
      <sheetName val="6C装修"/>
      <sheetName val="6A装修"/>
      <sheetName val="Headings"/>
      <sheetName val="点表"/>
      <sheetName val="p2"/>
      <sheetName val="2001取费"/>
      <sheetName val="_x005f_x005f_"/>
      <sheetName val="门窗拆料单"/>
      <sheetName val="玻璃表"/>
      <sheetName val="计价表"/>
      <sheetName val="help"/>
      <sheetName val="钢材表"/>
      <sheetName val="型材表"/>
      <sheetName val="配件表"/>
      <sheetName val="1."/>
      <sheetName val="窗型过程"/>
      <sheetName val="材料单价表"/>
      <sheetName val="Assumptions"/>
      <sheetName val="Scenarios"/>
      <sheetName val="Sales for 2001"/>
      <sheetName val="基础梁计算 "/>
      <sheetName val="基础台帐（土建）"/>
      <sheetName val="Source"/>
      <sheetName val="一.2(人工挖基坑 )"/>
      <sheetName val="Part_Datum"/>
      <sheetName val="编码表"/>
      <sheetName val="附二.项目清单"/>
      <sheetName val="日"/>
      <sheetName val="工程量计算手写稿"/>
      <sheetName val="4#号清单之地下室土建"/>
      <sheetName val="C1"/>
      <sheetName val="PopCache"/>
      <sheetName val="附件36-电动隔光帘系统测算"/>
      <sheetName val="（成本清查）汇总表"/>
      <sheetName val="附件1 合同规划（招采）"/>
      <sheetName val="vip会员费启动费"/>
      <sheetName val="量(原)"/>
      <sheetName val="地上办公60(土建)"/>
      <sheetName val="主材价格"/>
      <sheetName val="变更16"/>
      <sheetName val="洋房电梯厅变更"/>
      <sheetName val="建设路增加梯步"/>
      <sheetName val="新增二环路门卫室变更24"/>
      <sheetName val="签证"/>
      <sheetName val="新增停车场22"/>
      <sheetName val="13楼侧"/>
      <sheetName val="变更19"/>
      <sheetName val="二环路梯步"/>
      <sheetName val="自行车出入口一"/>
      <sheetName val="16#楼公共区域"/>
      <sheetName val="外墙装饰"/>
      <sheetName val="明細表"/>
      <sheetName val="1#计算书"/>
      <sheetName val="备选项"/>
      <sheetName val="6号地给排水"/>
      <sheetName val="2A2户型86m2装饰"/>
      <sheetName val="统计分析表"/>
      <sheetName val="园建计算表1梁工"/>
      <sheetName val="推拉"/>
      <sheetName val="Bieu 8-Ty gia "/>
      <sheetName val="销售分析"/>
      <sheetName val="利润"/>
      <sheetName val="其他货币资金.dbf"/>
      <sheetName val="银行存款.dbf"/>
      <sheetName val="Metadata"/>
      <sheetName val="5清波"/>
      <sheetName val="铝合金栏杆、雨篷 (渝园)"/>
      <sheetName val="一期产品指标表"/>
      <sheetName val="基 础"/>
      <sheetName val="dm"/>
      <sheetName val="零星项目计价清单"/>
      <sheetName val="企业表一"/>
      <sheetName val="M-5C"/>
      <sheetName val="M-5A"/>
      <sheetName val="地上首层"/>
      <sheetName val="UFPrn20021113090847"/>
      <sheetName val="LevModel"/>
      <sheetName val="Financial"/>
      <sheetName val="出租开发产品明细"/>
      <sheetName val="塔楼主体"/>
      <sheetName val="附注"/>
      <sheetName val="G"/>
      <sheetName val="G3"/>
      <sheetName val="07水"/>
      <sheetName val="目标成本表"/>
      <sheetName val="ACC"/>
      <sheetName val="基础工程量估算"/>
      <sheetName val="sn"/>
      <sheetName val="G核"/>
      <sheetName val="定义（勿删）"/>
      <sheetName val="本"/>
      <sheetName val="销售利润明细表"/>
      <sheetName val="项目信息"/>
      <sheetName val="销售计划"/>
      <sheetName val="酒店"/>
      <sheetName val="商业"/>
      <sheetName val="写字楼"/>
      <sheetName val="D1-项目现金流量表"/>
      <sheetName val="A1 OUTPUT"/>
      <sheetName val="B5目标成本"/>
      <sheetName val="B8参数设定"/>
      <sheetName val="隔墙"/>
      <sheetName val="费用表"/>
      <sheetName val="股利分配抵销09.06.30"/>
      <sheetName val="4结算明细"/>
      <sheetName val="6签约明细"/>
      <sheetName val="8未结转信息"/>
      <sheetName val="7项目成本表"/>
      <sheetName val="5项目签约"/>
      <sheetName val="B1-1清单外装修"/>
      <sheetName val="05惠州"/>
      <sheetName val="04宝棠"/>
      <sheetName val="03城东"/>
      <sheetName val="表c-1-6 二次成本分摊表"/>
      <sheetName val="成本测算PBC"/>
      <sheetName val="使用说明"/>
      <sheetName val="Master Data"/>
      <sheetName val="Planner"/>
      <sheetName val="11 成就共享计算表"/>
      <sheetName val="科目表"/>
      <sheetName val="料单输入"/>
      <sheetName val="表1-总体规划指标"/>
      <sheetName val="HTM销售"/>
      <sheetName val="LTM销售"/>
      <sheetName val="生鲜销售"/>
      <sheetName val="_"/>
      <sheetName val="收入确认"/>
      <sheetName val="取费标准"/>
      <sheetName val="机械台班费"/>
      <sheetName val="入侵报警系统"/>
      <sheetName val="LHSH-001"/>
      <sheetName val="做法表"/>
      <sheetName val="时代廊桥花园23栋给排水工程"/>
      <sheetName val="跨期分摊表"/>
      <sheetName val="Template"/>
      <sheetName val="材料价格表"/>
      <sheetName val="门窗及阳台栏杆"/>
      <sheetName val="02龙岗"/>
      <sheetName val="3.1 Configuration"/>
      <sheetName val="标准层电梯厅清单"/>
      <sheetName val="防水工程"/>
      <sheetName val="5#质感"/>
      <sheetName val="厨厕通用"/>
      <sheetName val="地坪"/>
      <sheetName val="装饰"/>
      <sheetName val="架空层绿化回填土计算表"/>
      <sheetName val="架空层消防路回填土计算表"/>
      <sheetName val="综合计算表(饰面)"/>
      <sheetName val="其他值列表"/>
      <sheetName val="采购类别"/>
      <sheetName val="项目分期"/>
      <sheetName val="责任人"/>
      <sheetName val="pcQueryData"/>
      <sheetName val="科目"/>
      <sheetName val="PO Office - Bran"/>
      <sheetName val="09--土建主材单价表（必填）"/>
      <sheetName val="BQ（标段I)"/>
      <sheetName val="房型DN2b-1Z"/>
      <sheetName val="房型DN2a-1Z"/>
      <sheetName val="房型HN3b-2Z1(2-4)"/>
      <sheetName val="房型HN3b-5Z1"/>
      <sheetName val="房型DN3b-1D"/>
      <sheetName val="房型HN3b-1Z1"/>
      <sheetName val="房型DN3b-2D(2-5)"/>
      <sheetName val="二段公共部分 "/>
      <sheetName val="房型DN3a-1Z"/>
      <sheetName val="房型DN3a-2Z(2-5)"/>
      <sheetName val="房型XS3b-2Z"/>
      <sheetName val="房型DN2a-2Z(3-5)"/>
      <sheetName val="房型XS3b-1Z"/>
      <sheetName val="房型DN2b-2Z(3-5)"/>
      <sheetName val="房型XS3b-3Z(3-11)"/>
      <sheetName val="三段公共部分"/>
      <sheetName val="建筑计算"/>
      <sheetName val="结构计算"/>
      <sheetName val="31#楼（实）"/>
      <sheetName val="_x005f_x005f_x005f_x005f_x005f_x005f_x005f_x005f_"/>
      <sheetName val="分户墙铝板"/>
      <sheetName val="Repayment Summary"/>
      <sheetName val="VSNHEMQP"/>
      <sheetName val="华府二期4-8#楼地上土建工程"/>
      <sheetName val="门窗统计表"/>
      <sheetName val="抹灰"/>
      <sheetName val="1#梁侧面积"/>
      <sheetName val="电气清单"/>
      <sheetName val="型材"/>
      <sheetName val="收方单__地被"/>
      <sheetName val="名称表"/>
      <sheetName val="计算"/>
      <sheetName val="47座GRC构件 "/>
      <sheetName val="异形承台模板"/>
      <sheetName val="排水管-总图"/>
      <sheetName val="钢筋检查井"/>
      <sheetName val="排水管-主楼"/>
      <sheetName val="汇总表及手算计算格式"/>
      <sheetName val="西区二期园建"/>
      <sheetName val="资金计划 "/>
      <sheetName val="P1012001"/>
      <sheetName val="总人口"/>
      <sheetName val="b2"/>
      <sheetName val="合计"/>
      <sheetName val="成本计算"/>
      <sheetName val="2002年一般预算收入"/>
      <sheetName val="U 510"/>
      <sheetName val="平整场地面积工程量计算表"/>
      <sheetName val="6.土建(地上)"/>
      <sheetName val="外墙"/>
      <sheetName val="119-4"/>
      <sheetName val="余额表"/>
      <sheetName val="楼梯钢筋"/>
      <sheetName val="_x0"/>
      <sheetName val="_x005"/>
      <sheetName val="_x005f"/>
      <sheetName val="成本台帐"/>
      <sheetName val="uint"/>
      <sheetName val="计算过程"/>
      <sheetName val="商业经营期现金流量表(出售)"/>
      <sheetName val="单价表"/>
      <sheetName val="销售(合同)"/>
      <sheetName val="计算簿"/>
      <sheetName val="单价分析表格式"/>
      <sheetName val="1#屋面"/>
      <sheetName val="样板房"/>
      <sheetName val="234#屋面 "/>
      <sheetName val="比重及价格"/>
      <sheetName val="15-1-A户型"/>
      <sheetName val="辅材"/>
      <sheetName val="苗木询价（施志敏）"/>
      <sheetName val="管线计算表"/>
      <sheetName val="二层"/>
      <sheetName val="地下"/>
      <sheetName val="城邦一期项目利润率"/>
      <sheetName val="调整台账"/>
      <sheetName val="已签约未回笼明细"/>
      <sheetName val="圈(过)梁"/>
      <sheetName val="营销去化"/>
      <sheetName val="9栋A座d1户型"/>
      <sheetName val="预算科目"/>
      <sheetName val="第一部分定价"/>
      <sheetName val="4#看楼通道"/>
      <sheetName val="一般预算收入"/>
      <sheetName val="公检法司编制"/>
      <sheetName val="行政编制"/>
      <sheetName val="骨浆计算式(备)"/>
      <sheetName val="凤凰城H区签证-徐静"/>
      <sheetName val="锚杆(索)、基坑边坡计算表"/>
      <sheetName val="披露表(标准)"/>
      <sheetName val="披露表(国资)"/>
      <sheetName val="室内涂装材料（公共部分）"/>
      <sheetName val="户型2a"/>
      <sheetName val="户型1a"/>
      <sheetName val="32"/>
      <sheetName val="PDA2"/>
      <sheetName val="DWok"/>
      <sheetName val="增加浴室镜及储物架"/>
      <sheetName val="DWi"/>
      <sheetName val="Cert1"/>
      <sheetName val="Bldg"/>
      <sheetName val="各标段面积指标"/>
      <sheetName val="control"/>
      <sheetName val="15版成本动态台帐"/>
      <sheetName val="CCTL"/>
      <sheetName val="WIP"/>
      <sheetName val="汇总(分项)"/>
      <sheetName val="Trial Balance"/>
      <sheetName val="合同计划表"/>
      <sheetName val="人工+利管税"/>
      <sheetName val="管理费用表"/>
      <sheetName val="1.合同台账"/>
      <sheetName val="总工程量计算"/>
      <sheetName val="adj10#-b"/>
      <sheetName val="制费-分月"/>
      <sheetName val="明细分类账"/>
      <sheetName val="维多利实收明细(05.1-4)"/>
      <sheetName val="科目余额表(原稿)"/>
      <sheetName val="Sales"/>
      <sheetName val="楼梯"/>
      <sheetName val="基础梁"/>
      <sheetName val="Plan1"/>
      <sheetName val="T形账户"/>
      <sheetName val="master"/>
      <sheetName val="铝合金"/>
      <sheetName val="11年计划"/>
      <sheetName val="字段"/>
      <sheetName val="4.基础梁拉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承台(砖模) "/>
      <sheetName val="柱"/>
      <sheetName val="Template"/>
      <sheetName val="XLR_NoRangeSheet"/>
      <sheetName val="21"/>
      <sheetName val="22"/>
      <sheetName val="24"/>
      <sheetName val="Module3"/>
      <sheetName val="Module2"/>
      <sheetName val="Module1"/>
      <sheetName val="编制说明"/>
      <sheetName val="建筑面积"/>
      <sheetName val="5期B栋会所装饰精装修"/>
      <sheetName val="装修部份工程量"/>
      <sheetName val="安装部分工程量"/>
      <sheetName val="安装部分清单"/>
      <sheetName val="装修部份清单"/>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REF!"/>
      <sheetName val="墙面工程"/>
      <sheetName val="建筑面积 "/>
      <sheetName val="工程量计算书"/>
      <sheetName val="汇总表"/>
      <sheetName val="名称"/>
      <sheetName val="土建直接费"/>
      <sheetName val="安装直接费"/>
      <sheetName val="整体措施费"/>
      <sheetName val="其它措施费"/>
      <sheetName val="项目管理费用(土建)"/>
      <sheetName val="项目管理费用(安装)"/>
      <sheetName val="临电临水措施费"/>
      <sheetName val="项目成本汇总"/>
      <sheetName val="LC01 (2)"/>
      <sheetName val="型材线密度表"/>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目录"/>
      <sheetName val="工程结算工作交接单"/>
      <sheetName val="结算申请报告"/>
      <sheetName val="对账单"/>
      <sheetName val="结算书汇总封面"/>
      <sheetName val="工程量汇总表"/>
      <sheetName val="13#楼"/>
      <sheetName val="13#单价分析表"/>
      <sheetName val="13#楼主材表"/>
      <sheetName val="13#楼型材米重"/>
      <sheetName val="55号楼"/>
      <sheetName val="55#楼单价"/>
      <sheetName val="56号楼"/>
      <sheetName val="56#楼单价"/>
      <sheetName val="57号楼"/>
      <sheetName val="57#楼单价"/>
      <sheetName val="55-57号楼铝板吊顶"/>
      <sheetName val="55-57铝板吊顶单价"/>
      <sheetName val="55-57主材表"/>
      <sheetName val="55-57型材米重"/>
      <sheetName val="58#楼"/>
      <sheetName val="58#楼单价分析表"/>
      <sheetName val="58#楼主材表"/>
      <sheetName val="58#楼型材米重"/>
      <sheetName val="61#楼"/>
      <sheetName val="61#楼单价分析表"/>
      <sheetName val="61主材表"/>
      <sheetName val="61型材米重"/>
      <sheetName val="会所"/>
      <sheetName val="会所单价分析表"/>
      <sheetName val="主材表"/>
      <sheetName val="型材米重"/>
      <sheetName val="门窗计价调价规则"/>
      <sheetName val="门窗主材计算规则"/>
      <sheetName val="门窗单价分析"/>
      <sheetName val="百叶单价分析"/>
      <sheetName val="护栏单价分析"/>
      <sheetName val="栏杆单价分析"/>
      <sheetName val="铝材"/>
      <sheetName val="补充清单"/>
      <sheetName val="B3板"/>
      <sheetName val="B4板"/>
      <sheetName val="B4零星"/>
      <sheetName val="封面"/>
      <sheetName val="结算汇总"/>
      <sheetName val="签证汇总"/>
      <sheetName val="签证清单"/>
      <sheetName val="造价汇总"/>
      <sheetName val="B1-3复式"/>
      <sheetName val="H1-201小高"/>
      <sheetName val="00000000"/>
      <sheetName val="#REF"/>
      <sheetName val="编辑说明"/>
      <sheetName val="金域蓝湾南区园林工程(水电)"/>
      <sheetName val="给排水工程量计算书"/>
      <sheetName val="给排水数据汇总"/>
      <sheetName val="电气工程量计算书"/>
      <sheetName val="电气数据汇总"/>
      <sheetName val="eqpmad2"/>
      <sheetName val="结算封面"/>
      <sheetName val="结算书汇总表"/>
      <sheetName val="结算书计价清单"/>
      <sheetName val="计算明细表"/>
      <sheetName val="Sheet1"/>
      <sheetName val="合同清单"/>
      <sheetName val="C1"/>
      <sheetName val="C2"/>
      <sheetName val="C3改"/>
      <sheetName val="C3"/>
      <sheetName val="C4改"/>
      <sheetName val="C4"/>
      <sheetName val="C5"/>
      <sheetName val="C5&quot;"/>
      <sheetName val="C10"/>
      <sheetName val="C11"/>
      <sheetName val="C12"/>
      <sheetName val="C13"/>
      <sheetName val="C14"/>
      <sheetName val="C15"/>
      <sheetName val="C16"/>
      <sheetName val="C17"/>
      <sheetName val="C18"/>
      <sheetName val="C19"/>
      <sheetName val="C20"/>
      <sheetName val="C21"/>
      <sheetName val="C22"/>
      <sheetName val="C23"/>
      <sheetName val="C24"/>
      <sheetName val="C25改"/>
      <sheetName val="C25"/>
      <sheetName val="C26改"/>
      <sheetName val="C26"/>
      <sheetName val="C27"/>
      <sheetName val="C28"/>
      <sheetName val="C29"/>
      <sheetName val="C30"/>
      <sheetName val="C31"/>
      <sheetName val="C32"/>
      <sheetName val="C33"/>
      <sheetName val="C34"/>
      <sheetName val="C35"/>
      <sheetName val="C37"/>
      <sheetName val="C38"/>
      <sheetName val="C39"/>
      <sheetName val="C40"/>
      <sheetName val="C41"/>
      <sheetName val="C42"/>
      <sheetName val="C43"/>
      <sheetName val="C44"/>
      <sheetName val="C45"/>
      <sheetName val="C46改"/>
      <sheetName val="C46"/>
      <sheetName val="C47"/>
      <sheetName val="LC0615A"/>
      <sheetName val="LC0615"/>
      <sheetName val="LMC2124"/>
      <sheetName val="LM49"/>
      <sheetName val="LM1"/>
      <sheetName val="LM2"/>
      <sheetName val="LM3"/>
      <sheetName val="LM5"/>
      <sheetName val="sheet2"/>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封面2"/>
      <sheetName val="清单"/>
      <sheetName val="结构工程量总表"/>
      <sheetName val="平整场地、三七灰土"/>
      <sheetName val="挖土方及回填土"/>
      <sheetName val="垫层"/>
      <sheetName val="基础"/>
      <sheetName val="地下室挡土墙、底板"/>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0c_"/>
      <sheetName val=""/>
      <sheetName val="石材购买量统计"/>
      <sheetName val="场ര혁_x005f_x000c_"/>
      <sheetName val="场ര혁_x005f_x005f_x005f_x000c_"/>
      <sheetName val="单位库"/>
      <sheetName val="场ര혁_x005f_x005f_x005f_x005f_x005f_x005f_x005f_x000c_"/>
      <sheetName val="1.工程预结算内部审核备忘"/>
      <sheetName val="2.竣工结算造价协议清单"/>
      <sheetName val="3.甲方结算审核书"/>
      <sheetName val="4.结算审核汇总表"/>
      <sheetName val="中轴园建"/>
      <sheetName val="中轴安装"/>
      <sheetName val="中轴入口分段园建"/>
      <sheetName val="中轴入口分段安装"/>
      <sheetName val="北二期园建"/>
      <sheetName val="北二期园建 (2)"/>
      <sheetName val="北二期安装"/>
      <sheetName val="北二期园建 (1)"/>
      <sheetName val="季华路改造"/>
      <sheetName val="N11展示区园建"/>
      <sheetName val="N11展示区安装"/>
      <sheetName val="签证汇总表"/>
      <sheetName val="签证明细表"/>
      <sheetName val="单价分析"/>
      <sheetName val="场ര혁_x005f_x005f_x005f_x005f_x005f_x005f_x005f_x005f_x00"/>
      <sheetName val="场ര혁_x005f_x005f_x005f_x005f_x00"/>
      <sheetName val="报价说明"/>
      <sheetName val="汇总"/>
      <sheetName val="P组团装修"/>
      <sheetName val="P组团样板房园建"/>
      <sheetName val="独栋给排水"/>
      <sheetName val="独栋电气"/>
      <sheetName val="主材暂定价"/>
      <sheetName val="Macro1"/>
      <sheetName val="建筑面积表"/>
      <sheetName val="三、五、七期地下室电气安装部分"/>
      <sheetName val="三、五、七期地下室给排水安装部分"/>
      <sheetName val="三期多层电气安装部分"/>
      <sheetName val="三期多层给排水安装部分"/>
      <sheetName val="三期高层电气安装部分"/>
      <sheetName val="三期高层给排水安装部分"/>
      <sheetName val="五、七期高层电气安装部分"/>
      <sheetName val="五、七期高层给排水安装部分"/>
      <sheetName val="三期63座电气安装部分"/>
      <sheetName val="三期63座给排水安装部分"/>
      <sheetName val="过梁"/>
      <sheetName val="砼墙"/>
      <sheetName val="基础梁"/>
      <sheetName val="桩承台基础"/>
      <sheetName val="地面、天花"/>
      <sheetName val="内墙抹灰"/>
      <sheetName val="楼梯 "/>
      <sheetName val="零星砼"/>
      <sheetName val="开始(墙体)"/>
      <sheetName val="外墙装饰(标准户形) "/>
      <sheetName val="标准户形(墙体)"/>
      <sheetName val="总工程量(墙体)"/>
      <sheetName val="内墙190"/>
      <sheetName val="分户墙190"/>
      <sheetName val="外墙装饰"/>
      <sheetName val="总工程量(墙体) (2)"/>
      <sheetName val="1#楼"/>
      <sheetName val="1#楼单价分析表"/>
      <sheetName val="1#楼主材表"/>
      <sheetName val="1#楼型材米重"/>
      <sheetName val="规划指标"/>
      <sheetName val="申报汇总表"/>
      <sheetName val="累计材料供应清单"/>
      <sheetName val="甲供材料款申请表"/>
      <sheetName val="B地块01&amp;02清单"/>
      <sheetName val="B地块03&amp;06清单"/>
      <sheetName val="B地块公共部位清单"/>
      <sheetName val="工程报价汇总表"/>
      <sheetName val="工程量清单报价汇总表"/>
      <sheetName val="学生宿舍C8"/>
      <sheetName val="学生宿舍C9"/>
      <sheetName val="学生宿舍C10"/>
      <sheetName val="学生宿舍C11"/>
      <sheetName val="学生宿舍C12"/>
      <sheetName val="学生宿舍C13"/>
      <sheetName val="学生宿舍C14"/>
      <sheetName val="第二学生食堂C24"/>
      <sheetName val="会堂及教师活动中心"/>
      <sheetName val="艺术楼"/>
      <sheetName val="学术交流中心及外国专家楼"/>
      <sheetName val="校行政办公楼"/>
      <sheetName val="院系办公楼"/>
      <sheetName val="图书馆"/>
      <sheetName val="广外二期清单汇总表"/>
      <sheetName val="合价汇总表"/>
      <sheetName val="总包服务管理协调配合费"/>
      <sheetName val="工程预留金"/>
      <sheetName val="建筑及装饰装修工程主要材料报价表"/>
      <sheetName val="甲招乙供材料表"/>
      <sheetName val="暂定主材价格表"/>
      <sheetName val="单合价分析表"/>
      <sheetName val="自定材料价"/>
      <sheetName val="单方分析"/>
      <sheetName val="住宅电气"/>
      <sheetName val="塔楼给排水"/>
      <sheetName val="商业电气"/>
      <sheetName val="商铺给排水"/>
      <sheetName val="施工参考单价报价表"/>
      <sheetName val="其它工作项目报价清单"/>
      <sheetName val="甲指乙供材料报价表"/>
      <sheetName val="土建工程综合单价表"/>
      <sheetName val="土建工程综合单价组价明细表"/>
      <sheetName val="细部结构"/>
      <sheetName val="条型基础"/>
      <sheetName val="平楼板表(进度)"/>
      <sheetName val="钢筋"/>
      <sheetName val="Sheet3"/>
      <sheetName val="预算制作"/>
      <sheetName val="项目分类"/>
      <sheetName val="地面工程"/>
      <sheetName val="顶面工程"/>
      <sheetName val="门窗工程"/>
      <sheetName val="水电工程"/>
      <sheetName val="拆除工程"/>
      <sheetName val="制作项目"/>
      <sheetName val="购买主材"/>
      <sheetName val="甲供料表"/>
      <sheetName val="人工挖孔桩"/>
      <sheetName val="承台(木模)"/>
      <sheetName val="计算试"/>
      <sheetName val="砖墙"/>
      <sheetName val="门窗表"/>
      <sheetName val="计算表"/>
      <sheetName val="综合单价汇总表"/>
      <sheetName val="造价汇总表"/>
      <sheetName val="建筑做法"/>
      <sheetName val="土建图纸疑问"/>
      <sheetName val="水电图纸疑问"/>
      <sheetName val="物业共用部位接管验收标准29120620修改版"/>
      <sheetName val="土建含量表"/>
      <sheetName val="7.3期土建清单【地下室】"/>
      <sheetName val="7.3期水电清单【地下室】"/>
      <sheetName val="B43~B46#土建清单【塔楼】"/>
      <sheetName val="B43~B46#水电清单【塔楼】"/>
      <sheetName val="措施项目清单"/>
      <sheetName val="土建甲供材统计表"/>
      <sheetName val="水电甲供应材统计表"/>
      <sheetName val="甲限价材"/>
      <sheetName val="主要人工、材料、机械单价表"/>
      <sheetName val="零星项目综合单价表"/>
      <sheetName val="Define"/>
      <sheetName val="事业发展"/>
      <sheetName val="编制总说明"/>
      <sheetName val="工程量清单报价表"/>
      <sheetName val="MQ1"/>
      <sheetName val="MQ2"/>
      <sheetName val="MQ3"/>
      <sheetName val="MQ4"/>
      <sheetName val="MQ5"/>
      <sheetName val="MQ6"/>
      <sheetName val="MQ7"/>
      <sheetName val="MQ8"/>
      <sheetName val="MQ9"/>
      <sheetName val="MQ10"/>
      <sheetName val="MQ11"/>
      <sheetName val="MQ12"/>
      <sheetName val="MQ13"/>
      <sheetName val="MQ14"/>
      <sheetName val="MQ15"/>
      <sheetName val="MQ16"/>
      <sheetName val="MQ17"/>
      <sheetName val="MQ18"/>
      <sheetName val="玻璃顶蓬A"/>
      <sheetName val="玻璃顶蓬B"/>
      <sheetName val="玻璃顶蓬C"/>
      <sheetName val="玻璃顶蓬D"/>
      <sheetName val="MQ1不锈钢雨篷"/>
      <sheetName val="MQ2不锈钢雨篷"/>
      <sheetName val="MQ3不锈钢雨篷"/>
      <sheetName val="MQ4不锈钢雨篷"/>
      <sheetName val="MQ5-7不锈钢雨篷"/>
      <sheetName val="MQ8不锈钢雨篷"/>
      <sheetName val="MQ9不锈钢雨篷"/>
      <sheetName val="MQ10不锈钢雨篷"/>
      <sheetName val="LBC1"/>
      <sheetName val="LBC2"/>
      <sheetName val="LBC3"/>
      <sheetName val="材料清单"/>
      <sheetName val="说明"/>
      <sheetName val="报价单"/>
      <sheetName val="砌体改造计算书 (2)"/>
      <sheetName val="砌体改造计算书"/>
      <sheetName val="假凸窗"/>
      <sheetName val="地面过水泥砂"/>
      <sheetName val="楼板镂空及加楼板（部分项目有争议）"/>
      <sheetName val="规划后阳台改房间"/>
      <sheetName val="阳台安装栏杆（待工程师出方案）"/>
      <sheetName val="卫生间、厨房水管井尺寸统一"/>
      <sheetName val="标准表格"/>
      <sheetName val="Parameters"/>
      <sheetName val="Note 1 - Recon Profit"/>
      <sheetName val="Cash Flow Statement"/>
      <sheetName val="基础资料（B）"/>
      <sheetName val="单方成本测算(帐面)"/>
      <sheetName val="成本结转表(IFRS)"/>
      <sheetName val="组团面积"/>
      <sheetName val="套数"/>
      <sheetName val="总指标"/>
      <sheetName val="2004年"/>
      <sheetName val="2006年"/>
      <sheetName val="2005年"/>
      <sheetName val="资本化利息分配表"/>
      <sheetName val="面积指标"/>
      <sheetName val="Aging Datasheet"/>
      <sheetName val="CFS"/>
      <sheetName val="参数表"/>
      <sheetName val="敏感参数"/>
      <sheetName val="成本汇总 "/>
      <sheetName val="下拉菜单"/>
      <sheetName val="指标表"/>
      <sheetName val="车库"/>
      <sheetName val="江宁新指标"/>
      <sheetName val="叠拼"/>
      <sheetName val="复式"/>
      <sheetName val="平层"/>
      <sheetName val="独立商业"/>
      <sheetName val="地下超市"/>
      <sheetName val="Mp-team 1"/>
      <sheetName val="土地款支出"/>
      <sheetName val="规划指标表"/>
      <sheetName val="建筑汇总表 "/>
      <sheetName val="文化石通花隔栅"/>
      <sheetName val="抛光砖窗台板"/>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1#2#楼梯"/>
      <sheetName val="3#楼梯 "/>
      <sheetName val="4#5#楼梯"/>
      <sheetName val="6#楼梯"/>
      <sheetName val="7#楼梯 "/>
      <sheetName val="8#楼梯"/>
      <sheetName val="楼梯二次装修合计"/>
      <sheetName val="卫生间墙面及地面防水相关工程量计算表"/>
      <sheetName val="防水"/>
      <sheetName val="中庭栏杆"/>
      <sheetName val="TC356天窗工程量 "/>
      <sheetName val="点支式采光顶棚工程量计算"/>
      <sheetName val="拉杆式采光棚"/>
      <sheetName val="幕墙门套及幕墙底部收口"/>
      <sheetName val="窗帘盒"/>
      <sheetName val="管桩"/>
      <sheetName val="管桩 (结算)"/>
      <sheetName val="承台"/>
      <sheetName val="底板"/>
      <sheetName val="陶粒砼"/>
      <sheetName val="楼梯"/>
      <sheetName val="剪力墙"/>
      <sheetName val="外墙面"/>
      <sheetName val="地面、天花、内墙柱面、踢脚线"/>
      <sheetName val="门窗表(A、B）"/>
      <sheetName val="玻璃幕墙"/>
      <sheetName val="砖墙、门窗、圈梁"/>
      <sheetName val="其他 (2)"/>
      <sheetName val="基本资料"/>
      <sheetName val="给排水管道"/>
      <sheetName val="给排水管道汇总"/>
      <sheetName val="给排水附件"/>
      <sheetName val="给排水设备"/>
      <sheetName val="电气（高压）"/>
      <sheetName val="高压设备"/>
      <sheetName val="高压附件"/>
      <sheetName val="争议"/>
      <sheetName val="地上土建及措施项目费"/>
      <sheetName val="材料单"/>
      <sheetName val="金御华府"/>
      <sheetName val="兰乔圣菲"/>
      <sheetName val="金域华庭"/>
      <sheetName val="瓷砖"/>
      <sheetName val="木饰面"/>
      <sheetName val="木地板"/>
      <sheetName val="软包"/>
      <sheetName val="墙纸"/>
      <sheetName val="马赛克"/>
      <sheetName val="摩恩洁具"/>
      <sheetName val="地毯"/>
      <sheetName val="乐家洁具"/>
      <sheetName val="清镜"/>
      <sheetName val="铝扣板"/>
      <sheetName val="灯具"/>
      <sheetName val="方太市场价"/>
      <sheetName val="洁具（五金）"/>
      <sheetName val="板材（木制品）"/>
      <sheetName val="零星附材"/>
      <sheetName val="欧普照明"/>
      <sheetName val="石材报价"/>
      <sheetName val="与万科谈的价钱"/>
      <sheetName val="乳胶漆与万科的合同价"/>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包干费用报价表"/>
      <sheetName val="材料耗用量表"/>
      <sheetName val="甲方、三方分包工程"/>
      <sheetName val="甲方、三方材料"/>
      <sheetName val="审批表"/>
      <sheetName val="施工方实际施工量"/>
      <sheetName val="备忘"/>
      <sheetName val="协议清单"/>
      <sheetName val="加工砖价格"/>
      <sheetName val="结算对帐单"/>
      <sheetName val="甲供材"/>
      <sheetName val="中天梯级"/>
      <sheetName val="中天装饰"/>
      <sheetName val="海辰装饰"/>
      <sheetName val="海辰梯级砖"/>
      <sheetName val="四季花城城南地块户型面积"/>
      <sheetName val="中小学生"/>
      <sheetName val="Sheet9"/>
      <sheetName val="DN100污水泵台班费率"/>
      <sheetName val="1 (2)"/>
      <sheetName val="电线管修补"/>
      <sheetName val="1 (3)"/>
      <sheetName val="钢烟囱报价书"/>
      <sheetName val="烟囱加高400钢管"/>
      <sheetName val="1 (5)"/>
      <sheetName val="指标及含量分配"/>
      <sheetName val="填报指引"/>
      <sheetName val="清单总目录"/>
      <sheetName val="投标总价表"/>
      <sheetName val="1.1#清单"/>
      <sheetName val="1.2#清单"/>
      <sheetName val="1.3#清单"/>
      <sheetName val="2∽12#土建工程量清单计价汇总表"/>
      <sheetName val="大商业部分清单"/>
      <sheetName val="大商业中酒店、商铺"/>
      <sheetName val="住宅楼部分"/>
      <sheetName val="结算交接单"/>
      <sheetName val="园建"/>
      <sheetName val="安装"/>
      <sheetName val="乔灌木"/>
      <sheetName val="地被"/>
      <sheetName val="行政编制"/>
      <sheetName val="公检法司编制"/>
      <sheetName val="行政和公检法司人数"/>
      <sheetName val="results"/>
      <sheetName val="B、C栋"/>
      <sheetName val="D栋"/>
      <sheetName val="E栋"/>
      <sheetName val="F栋 "/>
      <sheetName val="保障房"/>
      <sheetName val="LOFT公寓"/>
      <sheetName val="商业及相关配套"/>
      <sheetName val="地下室"/>
      <sheetName val="室外給排水"/>
      <sheetName val="塔楼(保障房)土建"/>
      <sheetName val="LOFT公寓土建"/>
      <sheetName val="商业、配套等土建"/>
      <sheetName val="地下室土建"/>
      <sheetName val="塔楼(保障房)木模"/>
      <sheetName val="塔楼(保障房)铝模"/>
      <sheetName val="塔楼(保障房)措施清单"/>
      <sheetName val="LOFT公寓木模"/>
      <sheetName val="LOFT公寓措施清单"/>
      <sheetName val="商业、配套等模板"/>
      <sheetName val="商业、配套等措施清单"/>
      <sheetName val="Sheet6"/>
      <sheetName val="地下室模板"/>
      <sheetName val="地下室措施清单"/>
      <sheetName val="安全文明清单 "/>
      <sheetName val="成品保护清单"/>
      <sheetName val="注意事项"/>
      <sheetName val="西塔（3-1厂房）"/>
      <sheetName val="商业及配套设施"/>
      <sheetName val="室外"/>
      <sheetName val="剧场和宴会厅"/>
      <sheetName val="西区地下室"/>
      <sheetName val="东塔铝模"/>
      <sheetName val="西塔（3-1厂房）土建"/>
      <sheetName val="西塔（3-1厂房）木模"/>
      <sheetName val="西塔（3-1厂房）措施清单"/>
      <sheetName val="商业及配套设施土建"/>
      <sheetName val="商业及配套设施模板"/>
      <sheetName val="商业及配套设施措施清单"/>
      <sheetName val="西区地下室土建 "/>
      <sheetName val="西区地下室模板 "/>
      <sheetName val="西区地下室措施清单"/>
      <sheetName val="汇总稿 "/>
      <sheetName val="F2-4地块工程量"/>
      <sheetName val="RecoveredExternalLink3"/>
      <sheetName val="综合表"/>
      <sheetName val="土费"/>
      <sheetName val="装费"/>
      <sheetName val="土建"/>
      <sheetName val="材料"/>
      <sheetName val="费水 "/>
      <sheetName val="费电"/>
      <sheetName val="照明"/>
      <sheetName val="费讯"/>
      <sheetName val="电讯"/>
      <sheetName val="ElEC MATER"/>
      <sheetName val="ELEC EQUIP"/>
      <sheetName val="DEH94"/>
      <sheetName val="COVER"/>
      <sheetName val="GENERAL"/>
      <sheetName val="SUMMARY"/>
      <sheetName val="INDIRECT"/>
      <sheetName val="ENGRG"/>
      <sheetName val="CIVIL"/>
      <sheetName val="MECHANICAL"/>
      <sheetName val="E&amp;I"/>
      <sheetName val="PRECOM"/>
      <sheetName val="设备"/>
      <sheetName val="循球水"/>
      <sheetName val="工艺管道"/>
      <sheetName val="静压管桩"/>
      <sheetName val="锥形独立基础"/>
      <sheetName val="独立基础"/>
      <sheetName val="多阶承台"/>
      <sheetName val="三桩独立基础"/>
      <sheetName val="0以下剪力墙"/>
      <sheetName val="0以下电梯井"/>
      <sheetName val="电梯井"/>
      <sheetName val="矩形柱"/>
      <sheetName val="圆形柱"/>
      <sheetName val="构造柱"/>
      <sheetName val="有梁板梁"/>
      <sheetName val="有梁板板"/>
      <sheetName val="后浇带梁"/>
      <sheetName val="后浇带板"/>
      <sheetName val="单梁"/>
      <sheetName val="有梁板屋面梁"/>
      <sheetName val="有梁板屋面板"/>
      <sheetName val="斜屋面梁"/>
      <sheetName val="斜屋面板"/>
      <sheetName val="斜屋面梁超高"/>
      <sheetName val="基脚"/>
      <sheetName val="零星构件（结构）"/>
      <sheetName val="墙面粉刷"/>
      <sheetName val="坡屋面增加墙"/>
      <sheetName val="天棚梁"/>
      <sheetName val="楼地面天棚"/>
      <sheetName val="屋面及露台"/>
      <sheetName val="墙面"/>
      <sheetName val="门窗工程量"/>
      <sheetName val="栏杆、零星"/>
      <sheetName val="双层格备用"/>
      <sheetName val="单层表格备用"/>
      <sheetName val="做法表"/>
      <sheetName val="按新系统"/>
      <sheetName val="组价"/>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出図表"/>
      <sheetName val="개요입력"/>
      <sheetName val="수량기준"/>
      <sheetName val="단가기준"/>
      <sheetName val="품질보증대상"/>
      <sheetName val="출력"/>
      <sheetName val="TABLE"/>
      <sheetName val="금액내역서"/>
      <sheetName val="중동상가"/>
      <sheetName val="COST"/>
      <sheetName val="CFS3"/>
      <sheetName val="绿化"/>
      <sheetName val="景观"/>
      <sheetName val="基本参数"/>
      <sheetName val="成本估算"/>
      <sheetName val="设计部"/>
      <sheetName val="7.1附表1 外装脚手架平米单价组成"/>
      <sheetName val="2.1设计部"/>
      <sheetName val="楼梯间"/>
      <sheetName val="二次对量汇总"/>
      <sheetName val="合同明细"/>
      <sheetName val="表格设置"/>
      <sheetName val="_Recovered_SheetName_ 1_"/>
      <sheetName val="e"/>
      <sheetName val="木门套"/>
      <sheetName val="防火门"/>
      <sheetName val="目标责任成本指标"/>
      <sheetName val="明细"/>
      <sheetName val="成本汇总"/>
      <sheetName val="六类公摊费用及期间费"/>
      <sheetName val="高层"/>
      <sheetName val="小高层"/>
      <sheetName val="多层"/>
      <sheetName val="半地下车库"/>
      <sheetName val="商业主体"/>
      <sheetName val="各类产品建筑标准"/>
      <sheetName val="填表指引"/>
      <sheetName val="规划面积附表 "/>
      <sheetName val="成本预算调整说明"/>
      <sheetName val="一、青青全项目资金计划"/>
      <sheetName val="二、青青四期各部门责任成本及资金计划"/>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四.变更签证计划"/>
      <sheetName val="审批查询1"/>
      <sheetName val="审批查询2"/>
      <sheetName val="装饰清单"/>
      <sheetName val="12.措施项目清单计价表（一）"/>
      <sheetName val="3"/>
      <sheetName val="下拉"/>
      <sheetName val="07硬景工程主材单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物业管理"/>
      <sheetName val="经营利润表-明细-5-1-CRLD250000租务"/>
      <sheetName val="经营利润表-明细-5-1-CRLD260000其他收入"/>
      <sheetName val="经营利润表-明细-5-1-CRLD270000会所"/>
      <sheetName val="经营利润表-明细-5-1-CRLD620000"/>
      <sheetName val="经营利润表-明细-物业销售-上海"/>
      <sheetName val="经营利润表-明细-物业管理-上海"/>
      <sheetName val="经营利润表-明细-租金收入-上海"/>
      <sheetName val="经营利润表-明细-5-1-CRLD630000"/>
      <sheetName val="经营利润表-明细-物业销售-成都"/>
      <sheetName val="经营利润表-明细-物业管理-成都"/>
      <sheetName val="经营利润表-明细-租金收入-成都"/>
      <sheetName val="经营利润表-明细-5-1-CRLD640000"/>
      <sheetName val="营业额分析-物业销售-北京"/>
      <sheetName val="营业额分析-物业销售-上海"/>
      <sheetName val="营业额分析-物业销售-成都"/>
      <sheetName val="营业额分析表-物业出租-北京"/>
      <sheetName val="营业额分析表-物业出租-上海"/>
      <sheetName val="营业额分析表-物业出租-成都"/>
      <sheetName val="营业额分析表-会所收入-北京"/>
      <sheetName val="营业额分析表-物业管理收入-北京"/>
      <sheetName val="营业额分析表-物业管理收入-上海"/>
      <sheetName val="营业额分析表-物业管理收入-成都"/>
      <sheetName val="一般及行政费用分析表-11"/>
      <sheetName val="一般及行政费用-明细-11-1"/>
      <sheetName val="销售及分销费用分析表-14"/>
      <sheetName val="销售及分销费用-明细-14-1"/>
      <sheetName val="其它经营费用分析表-15"/>
      <sheetName val="成本及费用-汇总"/>
      <sheetName val="成本及费用-北京"/>
      <sheetName val="成本及费用-转让土地-北京"/>
      <sheetName val="成本及费用-出售物业发展权-北京"/>
      <sheetName val="成本及费用-物业销售-北京"/>
      <sheetName val="成本及费用-物业管理-北京"/>
      <sheetName val="成本及费用-租金收入-北京"/>
      <sheetName val="成本及费用-其他收入-北京"/>
      <sheetName val="成本及费用-会所收入-北京"/>
      <sheetName val="成本及费用-上海"/>
      <sheetName val="成本及费用-物业销售-上海"/>
      <sheetName val="成本及费用-物业管理-上海"/>
      <sheetName val="成本及费用-租金收入-上海"/>
      <sheetName val="成本及费用-成都"/>
      <sheetName val="成本及费用-物业销售-成都"/>
      <sheetName val="成本及费用-物业管理-成都"/>
      <sheetName val="成本及费用-租金收入-成都"/>
      <sheetName val="成本及费用-香港本部"/>
      <sheetName val="其它经营收入分析表-20"/>
      <sheetName val="其他收入分析表-北京"/>
      <sheetName val="其他收入分析表-转让土地-北京"/>
      <sheetName val="其他收入分析表-出售物业发展权-北京"/>
      <sheetName val="其他收入分析表-物业销售-北京"/>
      <sheetName val="其他收入分析表-物业管理-北京"/>
      <sheetName val="其他收入分析表-租金收入-北京"/>
      <sheetName val="其他收入分析表-其他收入-北京"/>
      <sheetName val="其他收入分析表-会所收入-北京"/>
      <sheetName val="其他收入分析表-上海"/>
      <sheetName val="其他收入分析表-物业销售-上海"/>
      <sheetName val="其他收入分析表-物业管理-上海"/>
      <sheetName val="其他收入分析表-租金收入-上海"/>
      <sheetName val="其他收入分析表-成都"/>
      <sheetName val="其他收入分析表-物业销售-成都"/>
      <sheetName val="其他收入分析表-物业管理-成都"/>
      <sheetName val="其他收入分析表-租金收入-成都"/>
      <sheetName val="其他收入分析表-租金收入-香港本部"/>
      <sheetName val="其它非经营性收入及支出分析表-23"/>
      <sheetName val="财务收支分析表-24"/>
      <sheetName val="土地储备表"/>
      <sheetName val="资产负债表-26"/>
      <sheetName val="资金情怳表-27"/>
      <sheetName val="应收帐款周转天数表-按利润中心-29"/>
      <sheetName val="资本性支出表-35"/>
      <sheetName val="现金流量表-45"/>
      <sheetName val="现金流量表-直接法-汇总"/>
      <sheetName val="现金流量表-直接法-北京公司"/>
      <sheetName val="现金流量表-直接法-上海公司"/>
      <sheetName val="现金流量表-直接法-成都公司"/>
      <sheetName val="现金流量表-直接法-香港本部"/>
      <sheetName val="按揭应收款分析表"/>
      <sheetName val="项目资金占用情况表"/>
      <sheetName val="税项表"/>
      <sheetName val="员工人数"/>
      <sheetName val="三年综述表-115"/>
      <sheetName val="Validation"/>
      <sheetName val="Toolbox"/>
      <sheetName val="99CCTV"/>
      <sheetName val="成本测算"/>
      <sheetName val="经营利润表-明细-5-1-CRɌ"/>
      <sheetName val="经营利润表-明细-5-1-"/>
      <sheetName val="Aging Datasheet"/>
      <sheetName val="ECCS_1 DataSheet"/>
      <sheetName val="KPI Datasheet"/>
      <sheetName val="面积指标"/>
      <sheetName val="写字楼B"/>
      <sheetName val="资产负债表"/>
      <sheetName val="华房01"/>
      <sheetName val="健翔01"/>
      <sheetName val="京通01"/>
      <sheetName val="银行借款询证"/>
      <sheetName val="物业服务收入"/>
      <sheetName val="基础数据2"/>
      <sheetName val="经营利润表-明细-5-1-CRɌ_x0"/>
      <sheetName val="经营利润表-明细-5-1-_x005f"/>
      <sheetName val="POWER ASSUMPTIONS"/>
      <sheetName val="Sheet1"/>
      <sheetName val="CFS"/>
      <sheetName val="付款进度表"/>
      <sheetName val="科目列表"/>
      <sheetName val="   合同台账  "/>
      <sheetName val="无合同工程及销费"/>
      <sheetName val="資料庫"/>
      <sheetName val="凤一"/>
      <sheetName val="屋脊线"/>
      <sheetName val="#REF!"/>
      <sheetName val="经营利润表-明细-5-1-CRɌ_x005f_x0000_᠀ᕻ"/>
      <sheetName val="经营利润表-明细-5-1-_x005f_x0000__x005"/>
      <sheetName val="经营利润表-明细-5-1-CRɌ_x005f_x005f_x0"/>
      <sheetName val="经营利润表-明细-5-1-_x005f_x005f_x005f"/>
      <sheetName val="成本科目"/>
      <sheetName val="材料单价"/>
      <sheetName val="复地集团项目开发周期表"/>
      <sheetName val="项目基本情况"/>
      <sheetName val="B1-03"/>
      <sheetName val="CFA"/>
      <sheetName val="变更"/>
      <sheetName val="日报_无证（扣除变更数）"/>
      <sheetName val="日报_有证（扣除变更数）"/>
      <sheetName val="挞定退房"/>
      <sheetName val="Phase2 movementDEC"/>
      <sheetName val="Phase1f.a.DEC"/>
      <sheetName val="Phase2 f.a.DEC (2)"/>
      <sheetName val="list"/>
      <sheetName val="NAME"/>
      <sheetName val="Trial Balance"/>
      <sheetName val="QY"/>
      <sheetName val="成本台帐"/>
      <sheetName val="成本项目"/>
      <sheetName val="编码表"/>
      <sheetName val="附二.项目清单"/>
      <sheetName val="日"/>
      <sheetName val="5201.2004"/>
      <sheetName val="材料费"/>
      <sheetName val="销售分析"/>
      <sheetName val="经营利润表-明细-5-1-CRɌ_x005f_x005f_x005f_x0000_᠀ᕻ"/>
      <sheetName val="经营利润表-明细-5-1-_x005f_x005f_x005f_x0000__x005"/>
      <sheetName val="经营利润表-明细-5-1-CRɌ_x005f_x005f_x005f_x005f_x0"/>
      <sheetName val="经营利润表-明细-5-1-_x005f_x005f_x005f_x005f_x005f"/>
      <sheetName val="加压泵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墙面工程"/>
      <sheetName val="#REF!"/>
      <sheetName val="5期B栋会所装饰精装修"/>
      <sheetName val="编制说明"/>
      <sheetName val="建筑面积"/>
      <sheetName val="装修部份工程量"/>
      <sheetName val="安装部分工程量"/>
      <sheetName val="安装部分清单"/>
      <sheetName val="装修部份清单"/>
      <sheetName val="内围地梁钢筋说明"/>
      <sheetName val="21"/>
      <sheetName val="22"/>
      <sheetName val="24"/>
      <sheetName val="Module3"/>
      <sheetName val="Module2"/>
      <sheetName val="Module1"/>
      <sheetName val="XLR_NoRangeSheet"/>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建筑面积 "/>
      <sheetName val="工程量计算书"/>
      <sheetName val="汇总表"/>
      <sheetName val="名称"/>
      <sheetName val="土建直接费"/>
      <sheetName val="安装直接费"/>
      <sheetName val="整体措施费"/>
      <sheetName val="其它措施费"/>
      <sheetName val="项目管理费用(土建)"/>
      <sheetName val="项目管理费用(安装)"/>
      <sheetName val="临电临水措施费"/>
      <sheetName val="项目成本汇总"/>
      <sheetName val="目录"/>
      <sheetName val="工程结算工作交接单"/>
      <sheetName val="结算申请报告"/>
      <sheetName val="对账单"/>
      <sheetName val="结算书汇总封面"/>
      <sheetName val="工程量汇总表"/>
      <sheetName val="13#楼"/>
      <sheetName val="13#单价分析表"/>
      <sheetName val="13#楼主材表"/>
      <sheetName val="13#楼型材米重"/>
      <sheetName val="55号楼"/>
      <sheetName val="55#楼单价"/>
      <sheetName val="56号楼"/>
      <sheetName val="56#楼单价"/>
      <sheetName val="57号楼"/>
      <sheetName val="57#楼单价"/>
      <sheetName val="55-57号楼铝板吊顶"/>
      <sheetName val="55-57铝板吊顶单价"/>
      <sheetName val="55-57主材表"/>
      <sheetName val="55-57型材米重"/>
      <sheetName val="58#楼"/>
      <sheetName val="58#楼单价分析表"/>
      <sheetName val="58#楼主材表"/>
      <sheetName val="58#楼型材米重"/>
      <sheetName val="61#楼"/>
      <sheetName val="61#楼单价分析表"/>
      <sheetName val="61主材表"/>
      <sheetName val="61型材米重"/>
      <sheetName val="会所"/>
      <sheetName val="会所单价分析表"/>
      <sheetName val="主材表"/>
      <sheetName val="型材米重"/>
      <sheetName val="门窗计价调价规则"/>
      <sheetName val="门窗主材计算规则"/>
      <sheetName val="门窗单价分析"/>
      <sheetName val="百叶单价分析"/>
      <sheetName val="护栏单价分析"/>
      <sheetName val="栏杆单价分析"/>
      <sheetName val="钢材"/>
      <sheetName val="铝材"/>
      <sheetName val="玻璃"/>
      <sheetName val="五金配件(1)"/>
      <sheetName val="五金配件(2)"/>
      <sheetName val="五金配件(3)"/>
      <sheetName val="补充清单"/>
      <sheetName val="原表模"/>
      <sheetName val="内基梁J~R"/>
      <sheetName val="钢筋模1.1"/>
      <sheetName val="内基梁A~J"/>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承台(砖模) "/>
      <sheetName val="柱"/>
      <sheetName val="Template"/>
      <sheetName val="LC01 (2)"/>
      <sheetName val="型材线密度表"/>
      <sheetName val="铝材表面处理"/>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eqpmad2"/>
      <sheetName val="结算封面"/>
      <sheetName val="结算书汇总表"/>
      <sheetName val="结算书计价清单"/>
      <sheetName val="计算明细表"/>
      <sheetName val="Sheet1"/>
      <sheetName val="合同清单"/>
      <sheetName val="C1"/>
      <sheetName val="C2"/>
      <sheetName val="C3改"/>
      <sheetName val="C3"/>
      <sheetName val="C4改"/>
      <sheetName val="C4"/>
      <sheetName val="C5"/>
      <sheetName val="C5&quot;"/>
      <sheetName val="C10"/>
      <sheetName val="C11"/>
      <sheetName val="C12"/>
      <sheetName val="C13"/>
      <sheetName val="C14"/>
      <sheetName val="C15"/>
      <sheetName val="C16"/>
      <sheetName val="C17"/>
      <sheetName val="C18"/>
      <sheetName val="C19"/>
      <sheetName val="C20"/>
      <sheetName val="C21"/>
      <sheetName val="C22"/>
      <sheetName val="C23"/>
      <sheetName val="C24"/>
      <sheetName val="C25改"/>
      <sheetName val="C25"/>
      <sheetName val="C26改"/>
      <sheetName val="C26"/>
      <sheetName val="C27"/>
      <sheetName val="C28"/>
      <sheetName val="C29"/>
      <sheetName val="C30"/>
      <sheetName val="C31"/>
      <sheetName val="C32"/>
      <sheetName val="C33"/>
      <sheetName val="C34"/>
      <sheetName val="C35"/>
      <sheetName val="C37"/>
      <sheetName val="C38"/>
      <sheetName val="C39"/>
      <sheetName val="C40"/>
      <sheetName val="C41"/>
      <sheetName val="C42"/>
      <sheetName val="C43"/>
      <sheetName val="C44"/>
      <sheetName val="C45"/>
      <sheetName val="C46改"/>
      <sheetName val="C46"/>
      <sheetName val="C47"/>
      <sheetName val="LC0615A"/>
      <sheetName val="LC0615"/>
      <sheetName val="LMC2124"/>
      <sheetName val="LM49"/>
      <sheetName val="LM1"/>
      <sheetName val="LM2"/>
      <sheetName val="LM3"/>
      <sheetName val="LM5"/>
      <sheetName val="sheet2"/>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REF"/>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封面2"/>
      <sheetName val="清单"/>
      <sheetName val="结构工程量总表"/>
      <sheetName val="平整场地、三七灰土"/>
      <sheetName val="挖土方及回填土"/>
      <sheetName val="垫层"/>
      <sheetName val="基础"/>
      <sheetName val="地下室挡土墙、底板"/>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0c_"/>
      <sheetName val=""/>
      <sheetName val="石材购买量统计"/>
      <sheetName val="场ര혁_x005f_x000c_"/>
      <sheetName val="场ര혁_x005f_x005f_x005f_x000c_"/>
      <sheetName val="单位库"/>
      <sheetName val="场ര혁_x005f_x005f_x005f_x005f_x005f_x005f_x005f_x000c_"/>
      <sheetName val="1.工程预结算内部审核备忘"/>
      <sheetName val="2.竣工结算造价协议清单"/>
      <sheetName val="3.甲方结算审核书"/>
      <sheetName val="4.结算审核汇总表"/>
      <sheetName val="中轴园建"/>
      <sheetName val="中轴安装"/>
      <sheetName val="中轴入口分段园建"/>
      <sheetName val="中轴入口分段安装"/>
      <sheetName val="北二期园建"/>
      <sheetName val="北二期园建 (2)"/>
      <sheetName val="北二期安装"/>
      <sheetName val="北二期园建 (1)"/>
      <sheetName val="季华路改造"/>
      <sheetName val="N11展示区园建"/>
      <sheetName val="N11展示区安装"/>
      <sheetName val="签证汇总表"/>
      <sheetName val="签证明细表"/>
      <sheetName val="封面"/>
      <sheetName val="单价分析"/>
      <sheetName val="场ര혁_x005f_x005f_x005f_x005f_x005f_x005f_x005f_x005f_x00"/>
      <sheetName val="场ര혁_x005f_x005f_x005f_x005f_x00"/>
      <sheetName val="报价说明"/>
      <sheetName val="汇总"/>
      <sheetName val="P组团装修"/>
      <sheetName val="P组团样板房园建"/>
      <sheetName val="独栋给排水"/>
      <sheetName val="独栋电气"/>
      <sheetName val="主材暂定价"/>
      <sheetName val="报价汇总"/>
      <sheetName val="TH大堂及垃圾房周边铺装"/>
      <sheetName val="小区围墙"/>
      <sheetName val="设置"/>
      <sheetName val="预算制作"/>
      <sheetName val="项目分类"/>
      <sheetName val="地面工程"/>
      <sheetName val="顶面工程"/>
      <sheetName val="门窗工程"/>
      <sheetName val="水电工程"/>
      <sheetName val="拆除工程"/>
      <sheetName val="制作项目"/>
      <sheetName val="购买主材"/>
      <sheetName val="甲供料表"/>
      <sheetName val="人工挖孔桩"/>
      <sheetName val="承台(木模)"/>
      <sheetName val="基础梁"/>
      <sheetName val="计算试"/>
      <sheetName val="砖墙"/>
      <sheetName val="门窗表"/>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其他项目"/>
      <sheetName val="防水胶填缝"/>
      <sheetName val="主营业务成本明细表"/>
      <sheetName val="数据汇总表"/>
      <sheetName val="材料损耗(不打印)"/>
      <sheetName val="施工参考单价报价表"/>
      <sheetName val="其它工作项目报价清单"/>
      <sheetName val="甲指乙供材料报价表"/>
      <sheetName val="土建工程综合单价表"/>
      <sheetName val="土建工程综合单价组价明细表"/>
      <sheetName val="下拉菜单"/>
      <sheetName val="XL4Poppy"/>
      <sheetName val="材料表"/>
      <sheetName val="1"/>
      <sheetName val="1."/>
      <sheetName val="型材表"/>
      <sheetName val="100x44x1.5(NC-0)(重做)更改"/>
      <sheetName val="100x44x1.5(NC-0)(重做)"/>
      <sheetName val="(四扇)90推拉窗NC-1(重做)"/>
      <sheetName val="(四扇)90推拉窗NC-1a(重做)"/>
      <sheetName val="(四扇)90推拉窗NC-2(重做)"/>
      <sheetName val="(四扇)90推拉窗NC-3(重做)"/>
      <sheetName val="(四扇)90推拉窗NC-3a(重做)"/>
      <sheetName val="(三扇)90推拉窗NC-4(重做)"/>
      <sheetName val="(二扇)90推拉窗NC-5(重做)"/>
      <sheetName val="(四扇)90推拉窗NC-6(重做)"/>
      <sheetName val="(四扇)90推拉窗NC-6(换扇)"/>
      <sheetName val="76x25x1.2(C1)(重做)"/>
      <sheetName val="(二扇)90推拉窗C2(换扇)"/>
      <sheetName val="(二扇带亮子)90推拉窗C3(换扇)"/>
      <sheetName val="(二扇带亮子)90推拉窗C4(重做)"/>
      <sheetName val="(四扇)90推拉窗C5(换扇)"/>
      <sheetName val="38平开窗(固定)c7(1)(换玻璃)"/>
      <sheetName val="38平开窗(固定)c7(2)(重做)"/>
      <sheetName val="38平开窗(固定)c7(3)(重做)"/>
      <sheetName val="(二扇)90推拉窗C8(换扇)"/>
      <sheetName val="(二扇带亮子)90推拉窗C9(换扇)"/>
      <sheetName val="(四扇)90推拉窗C10(重做)"/>
      <sheetName val="(四扇)90推拉窗C10(换扇)"/>
      <sheetName val="(二扇带亮子)90推拉窗C11(换扇)"/>
      <sheetName val="(四扇)90推拉窗C12(换扇)"/>
      <sheetName val="(四扇)90推拉窗C12 (重做)"/>
      <sheetName val="(二扇)90推拉窗C13(换扇)"/>
      <sheetName val="(二扇)90推拉窗C14(换扇)"/>
      <sheetName val="(二扇)90推拉窗C14(重做)"/>
      <sheetName val="(二扇)90推拉窗C15(重做)"/>
      <sheetName val="小学教学综合楼"/>
      <sheetName val="小学教学综合楼 (2)"/>
      <sheetName val="Sheet3"/>
      <sheetName val="结算汇总"/>
      <sheetName val="签证汇总"/>
      <sheetName val="签证清单"/>
      <sheetName val="造价汇总"/>
      <sheetName val="B1-3复式"/>
      <sheetName val="H1-201小高"/>
      <sheetName val="00000000"/>
      <sheetName val="细部结构"/>
      <sheetName val="条型基础"/>
      <sheetName val="平楼板表(进度)"/>
      <sheetName val="钢筋"/>
      <sheetName val="地上土建及措施项目费"/>
      <sheetName val="编制总说明"/>
      <sheetName val="工程量清单报价表"/>
      <sheetName val="MQ1"/>
      <sheetName val="MQ2"/>
      <sheetName val="MQ3"/>
      <sheetName val="MQ4"/>
      <sheetName val="MQ5"/>
      <sheetName val="MQ6"/>
      <sheetName val="MQ7"/>
      <sheetName val="MQ8"/>
      <sheetName val="MQ9"/>
      <sheetName val="MQ10"/>
      <sheetName val="MQ11"/>
      <sheetName val="MQ12"/>
      <sheetName val="MQ13"/>
      <sheetName val="MQ14"/>
      <sheetName val="MQ15"/>
      <sheetName val="MQ16"/>
      <sheetName val="MQ17"/>
      <sheetName val="MQ18"/>
      <sheetName val="玻璃顶蓬A"/>
      <sheetName val="玻璃顶蓬B"/>
      <sheetName val="玻璃顶蓬C"/>
      <sheetName val="玻璃顶蓬D"/>
      <sheetName val="MQ1不锈钢雨篷"/>
      <sheetName val="MQ2不锈钢雨篷"/>
      <sheetName val="MQ3不锈钢雨篷"/>
      <sheetName val="MQ4不锈钢雨篷"/>
      <sheetName val="MQ5-7不锈钢雨篷"/>
      <sheetName val="MQ8不锈钢雨篷"/>
      <sheetName val="MQ9不锈钢雨篷"/>
      <sheetName val="MQ10不锈钢雨篷"/>
      <sheetName val="LBC1"/>
      <sheetName val="LBC2"/>
      <sheetName val="LBC3"/>
      <sheetName val="材料清单"/>
      <sheetName val="计算表（箱涵）"/>
      <sheetName val="二期-通风"/>
      <sheetName val="三期-通风"/>
      <sheetName val="三期-给排水"/>
      <sheetName val="给外排水"/>
      <sheetName val="标准表格"/>
      <sheetName val="四季花城城南地块户型面积"/>
      <sheetName val="B4零星"/>
      <sheetName val="工程清单"/>
      <sheetName val="ElEC MATER"/>
      <sheetName val="ELEC EQUIP"/>
      <sheetName val="DEH94"/>
      <sheetName val="COVER"/>
      <sheetName val="GENERAL"/>
      <sheetName val="SUMMARY"/>
      <sheetName val="INDIRECT"/>
      <sheetName val="ENGRG"/>
      <sheetName val="CIVIL"/>
      <sheetName val="MECHANICAL"/>
      <sheetName val="E&amp;I"/>
      <sheetName val="PRECOM"/>
      <sheetName val="设备"/>
      <sheetName val="循球水"/>
      <sheetName val="工艺管道"/>
      <sheetName val="OBYYASHI BREAKDOWN"/>
      <sheetName val="見積書"/>
      <sheetName val="综合表"/>
      <sheetName val="土费"/>
      <sheetName val="装费"/>
      <sheetName val="土建"/>
      <sheetName val="材料"/>
      <sheetName val="费水 "/>
      <sheetName val="给排水"/>
      <sheetName val="费电"/>
      <sheetName val="照明"/>
      <sheetName val="费讯"/>
      <sheetName val="电讯"/>
      <sheetName val="装饰汇总"/>
      <sheetName val="2"/>
      <sheetName val="3"/>
      <sheetName val="4"/>
      <sheetName val="5"/>
      <sheetName val="6"/>
      <sheetName val="7"/>
      <sheetName val="8"/>
      <sheetName val="单价"/>
      <sheetName val="投标材料清单 "/>
      <sheetName val="材料汇总"/>
      <sheetName val="面积合计（藏）"/>
      <sheetName val="用量分摊(藏）"/>
      <sheetName val="静压管桩"/>
      <sheetName val="锥形独立基础"/>
      <sheetName val="独立基础"/>
      <sheetName val="多阶承台"/>
      <sheetName val="三桩独立基础"/>
      <sheetName val="0以下剪力墙"/>
      <sheetName val="剪力墙"/>
      <sheetName val="0以下电梯井"/>
      <sheetName val="电梯井"/>
      <sheetName val="矩形柱"/>
      <sheetName val="圆形柱"/>
      <sheetName val="构造柱 (先浇后砌)"/>
      <sheetName val="构造柱"/>
      <sheetName val="有梁板梁"/>
      <sheetName val="有梁板板"/>
      <sheetName val="后浇带梁"/>
      <sheetName val="后浇带板"/>
      <sheetName val="单梁"/>
      <sheetName val="有梁板屋面梁"/>
      <sheetName val="有梁板屋面板"/>
      <sheetName val="斜屋面梁"/>
      <sheetName val="斜屋面板"/>
      <sheetName val="斜屋面梁超高"/>
      <sheetName val="基脚"/>
      <sheetName val="零星构件（结构）"/>
      <sheetName val="墙面粉刷"/>
      <sheetName val="坡屋面增加墙"/>
      <sheetName val="天棚梁"/>
      <sheetName val="楼地面天棚"/>
      <sheetName val="屋面及露台"/>
      <sheetName val="墙面"/>
      <sheetName val="门窗工程量"/>
      <sheetName val="楼梯"/>
      <sheetName val="栏杆、零星"/>
      <sheetName val="双层格备用"/>
      <sheetName val="单层表格备用"/>
      <sheetName val="做法表"/>
      <sheetName val="构造柱(先砌后浇)"/>
      <sheetName val="计算表"/>
      <sheetName val="门窗"/>
      <sheetName val="000000"/>
      <sheetName val="INNER FULE"/>
      <sheetName val="적용할증"/>
      <sheetName val="연돌일위집계"/>
      <sheetName val="일위대가"/>
      <sheetName val="고소할증품"/>
      <sheetName val="특수비계공품"/>
      <sheetName val="수량산출서"/>
      <sheetName val="플랫폼집계"/>
      <sheetName val="플랫폼수량"/>
      <sheetName val="계단집계"/>
      <sheetName val="계단수량"/>
      <sheetName val="랜딩집계"/>
      <sheetName val="랜딩수량"/>
      <sheetName val="사다리집계"/>
      <sheetName val="사다리수량"/>
      <sheetName val="연돌내역서"/>
      <sheetName val="연돌"/>
      <sheetName val="(76)배관총괄"/>
      <sheetName val="M2-1-1"/>
      <sheetName val="M2-1-2"/>
      <sheetName val="M2-1-3"/>
      <sheetName val="M2-1-4"/>
      <sheetName val="M2-1-5"/>
      <sheetName val="M2-1-6"/>
      <sheetName val="M2-1-7"/>
      <sheetName val="M2-1-8"/>
      <sheetName val="M2-1-9"/>
      <sheetName val="M2-1-10"/>
      <sheetName val="정산"/>
      <sheetName val="관리비"/>
      <sheetName val="기성공제"/>
      <sheetName val="실행내역"/>
      <sheetName val="1월보고(99종합)"/>
      <sheetName val="00년 1월"/>
      <sheetName val="00년 2월"/>
      <sheetName val="00년 3월"/>
      <sheetName val="00년 4월"/>
      <sheetName val="00년 5월"/>
      <sheetName val="00년상반기"/>
      <sheetName val="00년 7월"/>
      <sheetName val="00년 8월"/>
      <sheetName val="00년 9월"/>
      <sheetName val="00년10월"/>
      <sheetName val="12월가공서비스"/>
      <sheetName val="Sheet10"/>
      <sheetName val="Sheet11"/>
      <sheetName val="Sheet12"/>
      <sheetName val="Sheet13"/>
      <sheetName val="Sheet14"/>
      <sheetName val="Sheet15"/>
      <sheetName val="Sheet16"/>
      <sheetName val="그래프data"/>
      <sheetName val="정부노임단가"/>
      <sheetName val="목표세부명세"/>
      <sheetName val="갑지(추정)"/>
      <sheetName val="PIPE내역(FCN)"/>
      <sheetName val="01"/>
      <sheetName val="설계예산서"/>
      <sheetName val="SG"/>
      <sheetName val="단가표"/>
      <sheetName val="노원열병합  건축공사기성내역서"/>
      <sheetName val="실행(1)"/>
      <sheetName val="공문"/>
      <sheetName val="㽓다리수량"/>
      <sheetName val="금액내역서"/>
      <sheetName val="일위대가-목록"/>
      <sheetName val="TOWER 12TON"/>
      <sheetName val="TOWER 10TON"/>
      <sheetName val="직재"/>
      <sheetName val="건축집계"/>
      <sheetName val="결과조달"/>
      <sheetName val="가시설흙막이"/>
      <sheetName val="0226"/>
      <sheetName val="S003031"/>
      <sheetName val="APT"/>
      <sheetName val="기계설비"/>
      <sheetName val="Sheet5"/>
      <sheetName val="실행"/>
      <sheetName val="배관(TDI ISBL)"/>
      <sheetName val="DRUM"/>
      <sheetName val="노임단가"/>
      <sheetName val="소비자가"/>
      <sheetName val="IW-LIST"/>
      <sheetName val="h-013211-2"/>
      <sheetName val="품셈"/>
      <sheetName val="당초"/>
      <sheetName val="PBS"/>
      <sheetName val="CAT_5"/>
      <sheetName val="단중"/>
      <sheetName val="품셈표"/>
      <sheetName val=" 견적서"/>
      <sheetName val="1ST"/>
      <sheetName val="3.공통공사대비"/>
      <sheetName val="연돌내역일위"/>
      <sheetName val="1단계"/>
      <sheetName val="PIPE"/>
      <sheetName val="FLANGE"/>
      <sheetName val="VALVE"/>
      <sheetName val="TB-내역서"/>
      <sheetName val="유림골조"/>
      <sheetName val="기준"/>
      <sheetName val="misc"/>
      <sheetName val="집계"/>
      <sheetName val="기본일위"/>
      <sheetName val="직노"/>
      <sheetName val="I一般比"/>
      <sheetName val="내역서2안"/>
      <sheetName val="설직재-1"/>
      <sheetName val="안국연체"/>
      <sheetName val="현장경상비"/>
      <sheetName val="6호기"/>
      <sheetName val="설계예시"/>
      <sheetName val="내역서(총)"/>
      <sheetName val="Sheet4"/>
      <sheetName val="세대내부"/>
      <sheetName val="금융"/>
      <sheetName val="전기"/>
      <sheetName val="일반부표"/>
      <sheetName val="일위대가(여기까지)"/>
      <sheetName val="건축(광주)"/>
      <sheetName val="ELECTRIC"/>
      <sheetName val="CTEMCOST"/>
      <sheetName val="SCHEDULE"/>
      <sheetName val="INNER_FULE"/>
      <sheetName val="00년_1월"/>
      <sheetName val="00년_2월"/>
      <sheetName val="00년_3월"/>
      <sheetName val="00년_4월"/>
      <sheetName val="00년_5월"/>
      <sheetName val="00년_7월"/>
      <sheetName val="00년_8월"/>
      <sheetName val="00년_9월"/>
      <sheetName val="노원열병합__건축공사기성내역서"/>
      <sheetName val="배관(TDI_ISBL)"/>
      <sheetName val="TOWER_12TON"/>
      <sheetName val="TOWER_10TON"/>
      <sheetName val="TDI ISBL"/>
      <sheetName val="동축분 종합설계서"/>
      <sheetName val="전기일위대가"/>
      <sheetName val="금융비용"/>
      <sheetName val="공사내역"/>
      <sheetName val="D-3109"/>
      <sheetName val="견적조건"/>
      <sheetName val="품셈TABLE"/>
      <sheetName val="모니터"/>
      <sheetName val="노임"/>
      <sheetName val="지급자재"/>
      <sheetName val="청산공사"/>
      <sheetName val="예가표"/>
      <sheetName val="카메라(TO양식변경)"/>
      <sheetName val="공통비총괄표"/>
      <sheetName val="제직재"/>
      <sheetName val="제-노임"/>
      <sheetName val="조건표"/>
      <sheetName val="월별cashflow"/>
      <sheetName val="사업검토"/>
      <sheetName val="월별경비집행"/>
      <sheetName val="공사비증감"/>
      <sheetName val="6PILE  (돌출)"/>
      <sheetName val="TRE TABLE"/>
      <sheetName val="DATA"/>
      <sheetName val="내역서(증축)"/>
      <sheetName val="입상내역"/>
      <sheetName val="수문일위1"/>
      <sheetName val="견"/>
      <sheetName val="외주계약현황"/>
      <sheetName val="자재계약내용"/>
      <sheetName val="도"/>
      <sheetName val="견적"/>
      <sheetName val="DB"/>
      <sheetName val="표지"/>
      <sheetName val="수금 "/>
      <sheetName val="12월정산수금현황"/>
      <sheetName val="수정시산표"/>
      <sheetName val="B"/>
      <sheetName val="BACKDATA"/>
      <sheetName val="A"/>
      <sheetName val="외화"/>
      <sheetName val="2 카드채권(대출포함)"/>
      <sheetName val="자금동향"/>
      <sheetName val="수입"/>
      <sheetName val="내"/>
      <sheetName val="도면자료제출일정"/>
      <sheetName val="AC포장수량"/>
      <sheetName val="수주전망영업부"/>
      <sheetName val="부표총괄"/>
      <sheetName val="기계경비 (2)"/>
      <sheetName val="교통대책내역"/>
      <sheetName val="Fly Sheets"/>
      <sheetName val="General Index"/>
      <sheetName val="General Summary"/>
      <sheetName val="Plumb"/>
      <sheetName val="HVAC"/>
      <sheetName val="Emer"/>
      <sheetName val="Elec"/>
      <sheetName val="差异分析"/>
      <sheetName val="面积指标"/>
      <sheetName val="计划"/>
      <sheetName val="销售收入"/>
      <sheetName val="成本表--持有物业"/>
      <sheetName val="成本表--销售物业"/>
      <sheetName val="酒店成本"/>
      <sheetName val="单体建安造价--持有物业"/>
      <sheetName val="单体建安造价--销售物业"/>
      <sheetName val="单体综合造价--持有物业"/>
      <sheetName val="单体综合造价--销售物业"/>
      <sheetName val="市政配套"/>
      <sheetName val="人工湖"/>
      <sheetName val="销售物业单体建安造价指标表"/>
      <sheetName val="地面过水泥砂"/>
      <sheetName val="楼板镂空及加楼板（部分项目有争议）"/>
      <sheetName val="一期-自动报警系统"/>
      <sheetName val="设计部"/>
      <sheetName val="08年计划销售资源"/>
      <sheetName val="09年开盘资源"/>
      <sheetName val="基本参数"/>
      <sheetName val="成本估算"/>
      <sheetName val="ZH COA"/>
      <sheetName val="绿化"/>
      <sheetName val="景观"/>
      <sheetName val="Cashflow(Scenario)"/>
      <sheetName val="外墙装饰线"/>
      <sheetName val="外墙面砖"/>
      <sheetName val="外墙喷涂"/>
      <sheetName val="外墙装饰"/>
      <sheetName val="表格"/>
      <sheetName val="室内装饰"/>
      <sheetName val="室内汇总"/>
      <sheetName val="PILE CAP"/>
      <sheetName val="BEAM"/>
      <sheetName val="SLAB"/>
      <sheetName val="WALL"/>
      <sheetName val="COLUMN"/>
      <sheetName val="Sheet6"/>
      <sheetName val="Sheet7"/>
      <sheetName val="Sheet8"/>
      <sheetName val="Sheet9"/>
      <sheetName val="Wl. Fin."/>
      <sheetName val="03定额库"/>
      <sheetName val="94定额库"/>
      <sheetName val="清单库"/>
      <sheetName val="给排水管道"/>
      <sheetName val="给排水管道汇总"/>
      <sheetName val="给排水附件"/>
      <sheetName val="给排水设备"/>
      <sheetName val="电气（高压）"/>
      <sheetName val="高压设备"/>
      <sheetName val="高压附件"/>
      <sheetName val="Parameters"/>
      <sheetName val="损益表(一般)-1"/>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经营利润表-明细-5-1-CRLD650000"/>
      <sheetName val="经营利润表-明细-5-1-CRLD660000"/>
      <sheetName val="经营利润表-明细-5-1-CRLD670000"/>
      <sheetName val="一般及行政费用-明细-11-1"/>
      <sheetName val="一般及行政费用分析表-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资本性支出表-35"/>
      <sheetName val="资本性支出表-明细-35-1"/>
      <sheetName val="关联交易"/>
      <sheetName val="重要指标表-47"/>
      <sheetName val="员工人数表-113"/>
      <sheetName val="现金流量表-45"/>
      <sheetName val="现金流量表(直接法)-50"/>
      <sheetName val="三年综述表-115"/>
      <sheetName val="FS"/>
      <sheetName val="Aging"/>
      <sheetName val="Validation"/>
      <sheetName val="KPI"/>
      <sheetName val="Cash Flow"/>
      <sheetName val="DataSheetIndex_1"/>
      <sheetName val="DataSheetIndex"/>
      <sheetName val="Cell Copy"/>
      <sheetName val="成本汇总 "/>
      <sheetName val="规划指标"/>
      <sheetName val="综合单价汇总表"/>
      <sheetName val="给排水工程量计算书"/>
      <sheetName val="工程量清单"/>
      <sheetName val="增补清单"/>
      <sheetName val="零星项目单价（确认）"/>
      <sheetName val="0"/>
      <sheetName val="鋼筋統計表"/>
      <sheetName val="B4F柱筋"/>
      <sheetName val="B3F梁筋"/>
      <sheetName val="B3F板钢筋"/>
      <sheetName val="40M3水箱"/>
      <sheetName val="250M3水箱"/>
      <sheetName val="地库钻孔插铁"/>
      <sheetName val="   合同台账  "/>
      <sheetName val="指标分摊"/>
      <sheetName val="SAPBEXqueries"/>
      <sheetName val="SAPBEXfilters"/>
      <sheetName val="TOC"/>
      <sheetName val="损益表(物业出租)-1-1"/>
      <sheetName val="损益表-明细-5-2"/>
      <sheetName val="经营利润表-明细-5-1"/>
      <sheetName val="OPBITDA分析表-6"/>
      <sheetName val="OPBITDA-明细-6-1"/>
      <sheetName val="税前利润分析表-7"/>
      <sheetName val="股东应占溢利分析表-8"/>
      <sheetName val="银行借款余额表-27-1"/>
      <sheetName val="应收帐款表-按利润中心-30"/>
      <sheetName val="应付帐款表-按利润中心-32"/>
      <sheetName val="库存周转天数表-按利润中心-33-1"/>
      <sheetName val="库存表-按利润中心-34-1"/>
      <sheetName val="资本承担及或有负债-43"/>
      <sheetName val="财务比率分析表-63"/>
      <sheetName val="ECCS_1 DataSheet"/>
      <sheetName val="Aging Datasheet"/>
      <sheetName val="KPI Datasheet"/>
      <sheetName val="ECCS"/>
      <sheetName val="成本科目"/>
      <sheetName val="付款进度表"/>
      <sheetName val="科目列表"/>
      <sheetName val="无合同工程及销费"/>
      <sheetName val="Financ. Overview"/>
      <sheetName val="Toolbox"/>
      <sheetName val="Note"/>
      <sheetName val="IS"/>
      <sheetName val="BS"/>
      <sheetName val="Global"/>
      <sheetName val="Control"/>
      <sheetName val="Use of Proceeds"/>
      <sheetName val="Valuation"/>
      <sheetName val="Key Financials"/>
      <sheetName val="GFA Summary"/>
      <sheetName val="Consol"/>
      <sheetName val="MI Co"/>
      <sheetName val="HoldCo"/>
      <sheetName val="All"/>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P27"/>
      <sheetName val="P28"/>
      <sheetName val="P29"/>
      <sheetName val="P30"/>
      <sheetName val="P31"/>
      <sheetName val="P32"/>
      <sheetName val="P33"/>
      <sheetName val="P34"/>
      <sheetName val="P35"/>
      <sheetName val="P36"/>
      <sheetName val="P37"/>
      <sheetName val="P38"/>
      <sheetName val="P39"/>
      <sheetName val="P40"/>
      <sheetName val="P41"/>
      <sheetName val="P42"/>
      <sheetName val="P43"/>
      <sheetName val="P44"/>
      <sheetName val="P45"/>
      <sheetName val="P46"/>
      <sheetName val="P47"/>
      <sheetName val="P48"/>
      <sheetName val="P49"/>
      <sheetName val="P50"/>
      <sheetName val="P51"/>
      <sheetName val="P52"/>
      <sheetName val="P53"/>
      <sheetName val="P54"/>
      <sheetName val="P55"/>
      <sheetName val="P56"/>
      <sheetName val="P57"/>
      <sheetName val="P58"/>
      <sheetName val="P59"/>
      <sheetName val="P60"/>
      <sheetName val="P61"/>
      <sheetName val="P62"/>
      <sheetName val="P63"/>
      <sheetName val="A投资指标"/>
      <sheetName val="Z控制表"/>
      <sheetName val="K流量表过渡"/>
      <sheetName val="O售价敏感分析"/>
      <sheetName val="利润表"/>
      <sheetName val="初步规划表"/>
      <sheetName val="Macro1"/>
      <sheetName val="建筑面积表"/>
      <sheetName val="三、五、七期地下室电气安装部分"/>
      <sheetName val="三、五、七期地下室给排水安装部分"/>
      <sheetName val="三期多层电气安装部分"/>
      <sheetName val="三期多层给排水安装部分"/>
      <sheetName val="三期高层电气安装部分"/>
      <sheetName val="三期高层给排水安装部分"/>
      <sheetName val="五、七期高层电气安装部分"/>
      <sheetName val="五、七期高层给排水安装部分"/>
      <sheetName val="三期63座电气安装部分"/>
      <sheetName val="三期63座给排水安装部分"/>
      <sheetName val="过梁"/>
      <sheetName val="砼墙"/>
      <sheetName val="桩承台基础"/>
      <sheetName val="地面、天花"/>
      <sheetName val="内墙抹灰"/>
      <sheetName val="楼梯 "/>
      <sheetName val="零星砼"/>
      <sheetName val="开始(墙体)"/>
      <sheetName val="外墙装饰(标准户形) "/>
      <sheetName val="标准户形(墙体)"/>
      <sheetName val="总工程量(墙体)"/>
      <sheetName val="内墙190"/>
      <sheetName val="分户墙190"/>
      <sheetName val="总工程量(墙体) (2)"/>
      <sheetName val="1#楼"/>
      <sheetName val="1#楼单价分析表"/>
      <sheetName val="1#楼主材表"/>
      <sheetName val="1#楼型材米重"/>
      <sheetName val="申报汇总表"/>
      <sheetName val="累计材料供应清单"/>
      <sheetName val="甲供材料款申请表"/>
      <sheetName val="B地块01&amp;02清单"/>
      <sheetName val="B地块03&amp;06清单"/>
      <sheetName val="B地块公共部位清单"/>
      <sheetName val="工程报价汇总表"/>
      <sheetName val="工程量清单报价汇总表"/>
      <sheetName val="学生宿舍C8"/>
      <sheetName val="学生宿舍C9"/>
      <sheetName val="学生宿舍C10"/>
      <sheetName val="学生宿舍C11"/>
      <sheetName val="学生宿舍C12"/>
      <sheetName val="学生宿舍C13"/>
      <sheetName val="学生宿舍C14"/>
      <sheetName val="第二学生食堂C24"/>
      <sheetName val="普铝平开窗"/>
      <sheetName val="断桥平开窗"/>
      <sheetName val="推拉门窗"/>
      <sheetName val="地弹簧门"/>
      <sheetName val="连杆类"/>
      <sheetName val="锁座，锁钉"/>
      <sheetName val="增补滑撑"/>
      <sheetName val="轮子"/>
      <sheetName val="执手类"/>
      <sheetName val="地弹簧类"/>
      <sheetName val="PKM"/>
      <sheetName val="GDC"/>
      <sheetName val="SXC"/>
      <sheetName val="NKXC"/>
      <sheetName val="PKC"/>
      <sheetName val="BYC"/>
      <sheetName val="MQ"/>
      <sheetName val="GS"/>
      <sheetName val="SC"/>
      <sheetName val="工程量"/>
      <sheetName val="改加胶玻璃、室外栏杆"/>
      <sheetName val="数据源"/>
      <sheetName val="数据源2"/>
      <sheetName val="RT56-C1"/>
      <sheetName val="RT56-C2"/>
      <sheetName val="RT56-C3"/>
      <sheetName val="RT56-C4"/>
      <sheetName val="RT43-C1"/>
      <sheetName val="RT43-C2"/>
      <sheetName val="RT43-C3"/>
      <sheetName val="会堂及教师活动中心"/>
      <sheetName val="艺术楼"/>
      <sheetName val="学术交流中心及外国专家楼"/>
      <sheetName val="校行政办公楼"/>
      <sheetName val="院系办公楼"/>
      <sheetName val="图书馆"/>
      <sheetName val="广外二期清单汇总表"/>
      <sheetName val="合价汇总表"/>
      <sheetName val="总包服务管理协调配合费"/>
      <sheetName val="工程预留金"/>
      <sheetName val="建筑及装饰装修工程主要材料报价表"/>
      <sheetName val="甲招乙供材料表"/>
      <sheetName val="暂定主材价格表"/>
      <sheetName val="单合价分析表"/>
      <sheetName val="自定材料价"/>
      <sheetName val="单方分析"/>
      <sheetName val="住宅电气"/>
      <sheetName val="塔楼给排水"/>
      <sheetName val="商业电气"/>
      <sheetName val="商铺给排水"/>
      <sheetName val="结算书封面"/>
      <sheetName val="计算书封面"/>
      <sheetName val="结算费用表"/>
      <sheetName val="雨水计算表1"/>
      <sheetName val="雨水计算表2"/>
      <sheetName val="表1、编制说明"/>
      <sheetName val="甲方结算审核书"/>
      <sheetName val="结算审核汇总表"/>
      <sheetName val="大堂清单"/>
      <sheetName val="电梯厅清单"/>
      <sheetName val="石材限价单"/>
      <sheetName val="零星项目单价"/>
      <sheetName val="甲供材料损耗表格"/>
      <sheetName val="辅材要求表"/>
      <sheetName val="户型清单"/>
      <sheetName val="污水计算表1"/>
      <sheetName val="污水计算表2"/>
      <sheetName val="46#楼雨污水计算表"/>
      <sheetName val="46#楼费用计算表"/>
      <sheetName val="外墙砌体"/>
      <sheetName val="内墙砌体"/>
      <sheetName val="不同做法的房间装饰"/>
      <sheetName val="悬挑板"/>
      <sheetName val="零星"/>
      <sheetName val="桩承台定额土方量"/>
      <sheetName val="汇总表及手算计算格式"/>
      <sheetName val="钻孔桩"/>
      <sheetName val="工程材料"/>
      <sheetName val="合价"/>
      <sheetName val="清单汇总"/>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使用说明"/>
      <sheetName val="城花八期报价汇总表"/>
      <sheetName val="A区土建±0.00以下土建工程"/>
      <sheetName val="A区土建±0.00以上建工程"/>
      <sheetName val="B区土建工程"/>
      <sheetName val="电气"/>
      <sheetName val="A区土建±0.00以下清单调整报价表"/>
      <sheetName val="A区土建±0.00以上清单调整报价表"/>
      <sheetName val="B区土建清单调整报价表"/>
      <sheetName val="电气清单调整报价表"/>
      <sheetName val="给排水清单调整报价表"/>
      <sheetName val="包干费用报价表"/>
      <sheetName val="材料耗用量表"/>
      <sheetName val="甲方、三方分包工程"/>
      <sheetName val="甲方、三方材料"/>
      <sheetName val="Open"/>
      <sheetName val="POWER ASSUMPTIONS"/>
      <sheetName val="G.1R-Shou COP Gf"/>
      <sheetName val="SW-TEO"/>
      <sheetName val="电视监控"/>
      <sheetName val="Main"/>
      <sheetName val="POWER ASSUMPTION"/>
      <sheetName val="钢筋计算表"/>
      <sheetName val="前(栖居)"/>
      <sheetName val="建(栖居)"/>
      <sheetName val="基(栖居)"/>
      <sheetName val="11年计划"/>
      <sheetName val="字段"/>
      <sheetName val="指标分类汇总"/>
      <sheetName val="汇总表及手算计算格式 (2)"/>
      <sheetName val="Note 1 - Recon Profit"/>
      <sheetName val="Cash Flow Statement"/>
      <sheetName val="基础资料（B）"/>
      <sheetName val="单方成本测算(帐面)"/>
      <sheetName val="成本结转表(IFRS)"/>
      <sheetName val="组团面积"/>
      <sheetName val="套数"/>
      <sheetName val="总指标"/>
      <sheetName val="2004年"/>
      <sheetName val="2006年"/>
      <sheetName val="2005年"/>
      <sheetName val="资本化利息分配表"/>
      <sheetName val="CFS"/>
      <sheetName val="参数表"/>
      <sheetName val="敏感参数"/>
      <sheetName val="指标表"/>
      <sheetName val="车库"/>
      <sheetName val="江宁新指标"/>
      <sheetName val="叠拼"/>
      <sheetName val="复式"/>
      <sheetName val="平层"/>
      <sheetName val="独立商业"/>
      <sheetName val="地下超市"/>
      <sheetName val="Mp-team 1"/>
      <sheetName val="土地款支出"/>
      <sheetName val="规划指标表"/>
      <sheetName val="说明"/>
      <sheetName val="班组分布楼栋"/>
      <sheetName val="财务明细"/>
      <sheetName val="项目实际用量明细表"/>
      <sheetName val="石材班组材料用量"/>
      <sheetName val="钢架班组材料用量"/>
      <sheetName val="财务明细表"/>
      <sheetName val="6月30日前已落架楼栋工程量"/>
      <sheetName val="班组材料领用汇总"/>
      <sheetName val="材料外调清单"/>
      <sheetName val="班组分布楼栋1"/>
      <sheetName val="已完工楼栋情况列表"/>
      <sheetName val="B3板"/>
      <sheetName val="B4板"/>
      <sheetName val="计量"/>
      <sheetName val="编辑说明"/>
      <sheetName val="金域蓝湾南区园林工程(水电)"/>
      <sheetName val="给排水数据汇总"/>
      <sheetName val="电气工程量计算书"/>
      <sheetName val="电气数据汇总"/>
      <sheetName val="场ര혁_x005f_x005f_x00"/>
      <sheetName val="承台3"/>
      <sheetName val="97取费(定额直接费)"/>
      <sheetName val="地上砌体 "/>
      <sheetName val="Financ__Overview"/>
      <sheetName val="折线图2数据"/>
      <sheetName val="总人口"/>
      <sheetName val="事业发展"/>
      <sheetName val="村级支出"/>
      <sheetName val="1-4栋结算清单汇总表"/>
      <sheetName val="合同"/>
      <sheetName val="顶板"/>
      <sheetName val="3.基础梁"/>
      <sheetName val="报价要求"/>
      <sheetName val="园建"/>
      <sheetName val="乔木"/>
      <sheetName val="灌木"/>
      <sheetName val="水电"/>
      <sheetName val="雕塑"/>
      <sheetName val="栏杆及雕塑"/>
      <sheetName val="限价材料清单（暂未设置）"/>
      <sheetName val="石材计价清单"/>
      <sheetName val="新增项目费率计价表"/>
      <sheetName val="零星工作项目价格表"/>
      <sheetName val="工程量计算"/>
      <sheetName val="总说明"/>
      <sheetName val="安装说明"/>
      <sheetName val="5~8#楼住宅土建清单"/>
      <sheetName val="开闭所 "/>
      <sheetName val="配电房土建清单"/>
      <sheetName val="幼儿园土建清单"/>
      <sheetName val="地下室二标土建清单"/>
      <sheetName val="5~8#楼住宅安装清单 "/>
      <sheetName val="幼儿园安装清单"/>
      <sheetName val="地下室二标段安装清单"/>
      <sheetName val="措施费清单"/>
      <sheetName val="总承包服务费"/>
      <sheetName val="暂列金额"/>
      <sheetName val="暂定工程量清单项"/>
      <sheetName val="可调材料价格表"/>
      <sheetName val="指标及含量分配"/>
      <sheetName val="填报指引"/>
      <sheetName val="清单总目录"/>
      <sheetName val="投标总价表"/>
      <sheetName val="1.1#清单"/>
      <sheetName val="1.2#清单"/>
      <sheetName val="1.3#清单"/>
      <sheetName val="2∽12#土建工程量清单计价汇总表"/>
      <sheetName val="大商业部分清单"/>
      <sheetName val="大商业中酒店、商铺"/>
      <sheetName val="住宅楼部分"/>
      <sheetName val="Define"/>
      <sheetName val="行政编制"/>
      <sheetName val="公检法司编制"/>
      <sheetName val="行政和公检法司人数"/>
      <sheetName val="综合计算表(饰面)"/>
      <sheetName val="综合计算表 (2)"/>
      <sheetName val="柱计算"/>
      <sheetName val="造价汇总表"/>
      <sheetName val="建筑做法"/>
      <sheetName val="土建图纸疑问"/>
      <sheetName val="水电图纸疑问"/>
      <sheetName val="物业共用部位接管验收标准29120620修改版"/>
      <sheetName val="土建含量表"/>
      <sheetName val="7.3期土建清单【地下室】"/>
      <sheetName val="7.3期水电清单【地下室】"/>
      <sheetName val="B43~B46#土建清单【塔楼】"/>
      <sheetName val="B43~B46#水电清单【塔楼】"/>
      <sheetName val="措施项目清单"/>
      <sheetName val="土建甲供材统计表"/>
      <sheetName val="水电甲供应材统计表"/>
      <sheetName val="甲限价材"/>
      <sheetName val="主要人工、材料、机械单价表"/>
      <sheetName val="零星项目综合单价表"/>
      <sheetName val="实体项目清单(5＃住宅楼) (2)"/>
      <sheetName val="DN100污水泵台班费率"/>
      <sheetName val="1 (2)"/>
      <sheetName val="电线管修补"/>
      <sheetName val="1 (3)"/>
      <sheetName val="钢烟囱报价书"/>
      <sheetName val="烟囱加高400钢管"/>
      <sheetName val="1 (5)"/>
      <sheetName val="面板"/>
      <sheetName val="门窗拆料单"/>
      <sheetName val="help"/>
      <sheetName val="钢材表"/>
      <sheetName val="玻璃表"/>
      <sheetName val="配件表"/>
      <sheetName val="计价表"/>
      <sheetName val="分类汇总表"/>
      <sheetName val="预算汇总表"/>
      <sheetName val="13#14# "/>
      <sheetName val="15# "/>
      <sheetName val="建筑汇总表 "/>
      <sheetName val="文化石通花隔栅"/>
      <sheetName val="抛光砖窗台板"/>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1#2#楼梯"/>
      <sheetName val="3#楼梯 "/>
      <sheetName val="4#5#楼梯"/>
      <sheetName val="6#楼梯"/>
      <sheetName val="7#楼梯 "/>
      <sheetName val="8#楼梯"/>
      <sheetName val="楼梯二次装修合计"/>
      <sheetName val="卫生间墙面及地面防水相关工程量计算表"/>
      <sheetName val="防水"/>
      <sheetName val="中庭栏杆"/>
      <sheetName val="TC356天窗工程量 "/>
      <sheetName val="点支式采光顶棚工程量计算"/>
      <sheetName val="拉杆式采光棚"/>
      <sheetName val="幕墙门套及幕墙底部收口"/>
      <sheetName val="窗帘盒"/>
      <sheetName val="管桩"/>
      <sheetName val="管桩 (结算)"/>
      <sheetName val="承台"/>
      <sheetName val="底板"/>
      <sheetName val="陶粒砼"/>
      <sheetName val="外墙面"/>
      <sheetName val="地面、天花、内墙柱面、踢脚线"/>
      <sheetName val="门窗表(A、B）"/>
      <sheetName val="玻璃幕墙"/>
      <sheetName val="砖墙、门窗、圈梁"/>
      <sheetName val="其他 (2)"/>
      <sheetName val="基本资料"/>
      <sheetName val="争议"/>
      <sheetName val="成本汇总（成本不含税）"/>
      <sheetName val="成本汇总（成本含税）"/>
      <sheetName val="出标合计"/>
      <sheetName val="税金缴纳"/>
      <sheetName val="劳务分包指标"/>
      <sheetName val="分包成本指标"/>
      <sheetName val="主材工程量汇总表"/>
      <sheetName val="专业分包工程量汇总表"/>
      <sheetName val="机械费"/>
      <sheetName val="管理费"/>
      <sheetName val="管理人员工资（65人）"/>
      <sheetName val="措施费"/>
      <sheetName val="安全文明"/>
      <sheetName val="临时设施明细"/>
      <sheetName val="周转材汇总表"/>
      <sheetName val="周转材料计算表-实际量"/>
      <sheetName val="周转材统计表-理论量"/>
      <sheetName val="材料含量汇总表"/>
      <sheetName val="周转材料计算表-理论量"/>
      <sheetName val="周转材统计表"/>
      <sheetName val="資料庫"/>
      <sheetName val="P1012001"/>
      <sheetName val="土地底稿"/>
      <sheetName val="下拉"/>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工程量汇总表B1型"/>
      <sheetName val="汇总表"/>
      <sheetName val="甲供材"/>
      <sheetName val="铝合金门窗"/>
      <sheetName val="建筑面积B1,B2"/>
      <sheetName val="挖土方"/>
      <sheetName val="室外土方"/>
      <sheetName val="B1-5~9桩承台"/>
      <sheetName val="独立基础"/>
      <sheetName val="B1-2独立基础"/>
      <sheetName val="B2-1独立基础"/>
      <sheetName val="三.基础梁"/>
      <sheetName val="四.柱计算"/>
      <sheetName val="八.单梁连续梁通用"/>
      <sheetName val="板"/>
      <sheetName val="楼梯"/>
      <sheetName val="地坪"/>
      <sheetName val="天沟,线条,节点"/>
      <sheetName val="十.脚手架"/>
      <sheetName val="墙"/>
      <sheetName val="屋面"/>
      <sheetName val="厨卫"/>
      <sheetName val="楼地面"/>
      <sheetName val="内墙抹灰"/>
      <sheetName val="天棚"/>
      <sheetName val="外墙抹灰"/>
      <sheetName val="签证单"/>
      <sheetName val="装饰工程"/>
      <sheetName val="8"/>
      <sheetName val="2"/>
      <sheetName val="6"/>
      <sheetName val="面积合计（藏）"/>
      <sheetName val="7"/>
      <sheetName val="3"/>
      <sheetName val="4"/>
      <sheetName val="投标材料清单 "/>
      <sheetName val="5"/>
      <sheetName val="1"/>
      <sheetName val="柱"/>
      <sheetName val="钢架dun"/>
      <sheetName val="分类"/>
      <sheetName val="2001取费"/>
      <sheetName val="单位库"/>
      <sheetName val="基础项目"/>
      <sheetName val="墙面工程"/>
      <sheetName val="sum(Flooring )"/>
      <sheetName val="#REF!"/>
      <sheetName val="3.基础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墙面工程"/>
      <sheetName val="#REF!"/>
      <sheetName val="预算总表"/>
      <sheetName val="预算明细"/>
      <sheetName val="预算制作"/>
      <sheetName val="项目分类"/>
      <sheetName val="地面工程"/>
      <sheetName val="顶面工程"/>
      <sheetName val="门窗工程"/>
      <sheetName val="水电工程"/>
      <sheetName val="拆除工程"/>
      <sheetName val="制作项目"/>
      <sheetName val="其他工程"/>
      <sheetName val="购买主材"/>
      <sheetName val="基础项目"/>
      <sheetName val="21"/>
      <sheetName val="内围地梁钢筋说明"/>
      <sheetName val="甲供料表"/>
      <sheetName val="人工挖孔桩"/>
      <sheetName val="承台(砖模) "/>
      <sheetName val="承台(木模)"/>
      <sheetName val="基础梁"/>
      <sheetName val="计算试"/>
      <sheetName val="砖墙"/>
      <sheetName val="门窗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规划指标"/>
      <sheetName val="计算表"/>
      <sheetName val="工程量计算书"/>
      <sheetName val="汇总表"/>
      <sheetName val="名称"/>
      <sheetName val="土建工程综合单价表"/>
      <sheetName val="综合单价汇总表"/>
      <sheetName val="造价汇总表"/>
      <sheetName val="编制说明"/>
      <sheetName val="建筑做法"/>
      <sheetName val="土建图纸疑问"/>
      <sheetName val="水电图纸疑问"/>
      <sheetName val="物业共用部位接管验收标准29120620修改版"/>
      <sheetName val="土建含量表"/>
      <sheetName val="7.3期土建清单【地下室】"/>
      <sheetName val="7.3期水电清单【地下室】"/>
      <sheetName val="B43~B46#土建清单【塔楼】"/>
      <sheetName val="B43~B46#水电清单【塔楼】"/>
      <sheetName val="措施项目清单"/>
      <sheetName val="土建甲供材统计表"/>
      <sheetName val="水电甲供应材统计表"/>
      <sheetName val="甲限价材"/>
      <sheetName val="主要人工、材料、机械单价表"/>
      <sheetName val="零星项目综合单价表"/>
      <sheetName val="松下成品柜"/>
      <sheetName val="整体厨房"/>
      <sheetName val="预算制作明细"/>
      <sheetName val="辅材组成"/>
      <sheetName val="人工组成"/>
      <sheetName val="辅材统计"/>
      <sheetName val="主材统计"/>
      <sheetName val="成本分析表"/>
      <sheetName val="管理费用"/>
      <sheetName val="Define"/>
      <sheetName val="事业发展"/>
      <sheetName val="石材购买量统计"/>
      <sheetName val="B4零星"/>
      <sheetName val="封面"/>
      <sheetName val="结算汇总"/>
      <sheetName val="签证汇总"/>
      <sheetName val="签证清单"/>
      <sheetName val="造价汇总"/>
      <sheetName val="B1-3复式"/>
      <sheetName val="H1-201小高"/>
      <sheetName val="00000000"/>
      <sheetName val="#REF"/>
      <sheetName val="地上土建及措施项目费"/>
      <sheetName val="报价说明"/>
      <sheetName val="汇总"/>
      <sheetName val="P组团装修"/>
      <sheetName val="P组团样板房园建"/>
      <sheetName val="独栋给排水"/>
      <sheetName val="独栋电气"/>
      <sheetName val="主材暂定价"/>
      <sheetName val="单位库"/>
      <sheetName val="建筑汇总表 "/>
      <sheetName val="文化石通花隔栅"/>
      <sheetName val="抛光砖窗台板"/>
      <sheetName val="门窗面积计量"/>
      <sheetName val="门槛"/>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卫生间"/>
      <sheetName val="1#2#楼梯"/>
      <sheetName val="3#楼梯 "/>
      <sheetName val="4#5#楼梯"/>
      <sheetName val="6#楼梯"/>
      <sheetName val="7#楼梯 "/>
      <sheetName val="8#楼梯"/>
      <sheetName val="楼梯二次装修合计"/>
      <sheetName val="卫生间墙面及地面防水相关工程量计算表"/>
      <sheetName val="防水"/>
      <sheetName val="女儿墙"/>
      <sheetName val="排水沟"/>
      <sheetName val="中庭栏杆"/>
      <sheetName val="内外墙挂网"/>
      <sheetName val="TC356天窗工程量 "/>
      <sheetName val="点支式采光顶棚工程量计算"/>
      <sheetName val="拉杆式采光棚"/>
      <sheetName val="幕墙门套及幕墙底部收口"/>
      <sheetName val="窗帘盒"/>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它"/>
      <sheetName val="栏杆"/>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管桩"/>
      <sheetName val="管桩 (结算)"/>
      <sheetName val="承台"/>
      <sheetName val="底板"/>
      <sheetName val="板"/>
      <sheetName val="陶粒砼"/>
      <sheetName val="楼梯"/>
      <sheetName val="剪力墙"/>
      <sheetName val="外墙面"/>
      <sheetName val="地面、天花、内墙柱面、踢脚线"/>
      <sheetName val="门窗表(A、B）"/>
      <sheetName val="玻璃幕墙"/>
      <sheetName val="砖墙、门窗、圈梁"/>
      <sheetName val="其他 (2)"/>
      <sheetName val="基本资料"/>
      <sheetName val="争议"/>
      <sheetName val="5期B栋会所装饰精装修"/>
      <sheetName val="指标及含量分配"/>
      <sheetName val="填报指引"/>
      <sheetName val="清单总目录"/>
      <sheetName val="投标总价表"/>
      <sheetName val="1.1#清单"/>
      <sheetName val="1.2#清单"/>
      <sheetName val="1.3#清单"/>
      <sheetName val="2∽12#土建工程量清单计价汇总表"/>
      <sheetName val="大商业部分清单"/>
      <sheetName val="大商业中酒店、商铺"/>
      <sheetName val="住宅楼部分"/>
      <sheetName val="土建工程综合单价组价明细表"/>
      <sheetName val="标准表格"/>
      <sheetName val="下拉菜单"/>
      <sheetName val="四季花城城南地块户型面积"/>
      <sheetName val="单价分析"/>
      <sheetName val="地面过水泥砂"/>
      <sheetName val="楼板镂空及加楼板（部分项目有争议）"/>
      <sheetName val="建筑面积"/>
      <sheetName val="装修部份工程量"/>
      <sheetName val="安装部分工程量"/>
      <sheetName val="安装部分清单"/>
      <sheetName val="装修部份清单"/>
      <sheetName val="Sheet1"/>
      <sheetName val="合同清单"/>
      <sheetName val="C1"/>
      <sheetName val="C2"/>
      <sheetName val="C3改"/>
      <sheetName val="C3"/>
      <sheetName val="C4改"/>
      <sheetName val="C4"/>
      <sheetName val="C5"/>
      <sheetName val="C5&quot;"/>
      <sheetName val="C10"/>
      <sheetName val="C11"/>
      <sheetName val="C12"/>
      <sheetName val="C13"/>
      <sheetName val="C14"/>
      <sheetName val="C15"/>
      <sheetName val="C16"/>
      <sheetName val="C17"/>
      <sheetName val="C18"/>
      <sheetName val="C19"/>
      <sheetName val="C20"/>
      <sheetName val="C21"/>
      <sheetName val="C22"/>
      <sheetName val="C23"/>
      <sheetName val="C24"/>
      <sheetName val="C25改"/>
      <sheetName val="C25"/>
      <sheetName val="C26改"/>
      <sheetName val="C26"/>
      <sheetName val="C27"/>
      <sheetName val="C28"/>
      <sheetName val="C29"/>
      <sheetName val="C30"/>
      <sheetName val="C31"/>
      <sheetName val="C32"/>
      <sheetName val="C33"/>
      <sheetName val="C34"/>
      <sheetName val="C35"/>
      <sheetName val="C37"/>
      <sheetName val="C38"/>
      <sheetName val="C39"/>
      <sheetName val="C40"/>
      <sheetName val="C41"/>
      <sheetName val="C42"/>
      <sheetName val="C43"/>
      <sheetName val="C44"/>
      <sheetName val="C45"/>
      <sheetName val="C46改"/>
      <sheetName val="C46"/>
      <sheetName val="C47"/>
      <sheetName val="LC0615A"/>
      <sheetName val="LC0615"/>
      <sheetName val="LMC2124"/>
      <sheetName val="LM49"/>
      <sheetName val="LM1"/>
      <sheetName val="LM2"/>
      <sheetName val="LM3"/>
      <sheetName val="LM5"/>
      <sheetName val="sheet2"/>
      <sheetName val="Parameters"/>
      <sheetName val="目录"/>
      <sheetName val="Note 1 - Recon Profit"/>
      <sheetName val="Cash Flow Statement"/>
      <sheetName val="基础资料（B）"/>
      <sheetName val="单方成本测算(帐面)"/>
      <sheetName val="成本结转表(IFRS)"/>
      <sheetName val="组团面积"/>
      <sheetName val="套数"/>
      <sheetName val="总指标"/>
      <sheetName val="2004年"/>
      <sheetName val="2006年"/>
      <sheetName val="2005年"/>
      <sheetName val="资本化利息分配表"/>
      <sheetName val="面积指标"/>
      <sheetName val="Aging Datasheet"/>
      <sheetName val="CFS"/>
      <sheetName val="参数表"/>
      <sheetName val="敏感参数"/>
      <sheetName val="给排水工程量计算书"/>
      <sheetName val="成本汇总 "/>
      <sheetName val="施工参考单价报价表"/>
      <sheetName val="甲指乙供材料报价表"/>
      <sheetName val="原表模"/>
      <sheetName val="内基梁J~R"/>
      <sheetName val="钢筋模1.1"/>
      <sheetName val="内基梁A~J"/>
      <sheetName val="Template"/>
      <sheetName val="XLR_NoRangeSheet"/>
      <sheetName val="行政编制"/>
      <sheetName val="公检法司编制"/>
      <sheetName val="行政和公检法司人数"/>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其它工作项目报价清单"/>
      <sheetName val="包干费用报价表"/>
      <sheetName val="材料耗用量表"/>
      <sheetName val="甲方、三方分包工程"/>
      <sheetName val="甲方、三方材料"/>
      <sheetName val="实体项目清单(5＃住宅楼) (2)"/>
      <sheetName val="eqpmad2"/>
      <sheetName val="型材线密度表"/>
      <sheetName val="LC01 (2)"/>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土建直接费"/>
      <sheetName val="安装直接费"/>
      <sheetName val="整体措施费"/>
      <sheetName val="其它措施费"/>
      <sheetName val="项目管理费用(土建)"/>
      <sheetName val="项目管理费用(安装)"/>
      <sheetName val="临电临水措施费"/>
      <sheetName val="项目成本汇总"/>
      <sheetName val="22"/>
      <sheetName val="24"/>
      <sheetName val="Module3"/>
      <sheetName val="Module2"/>
      <sheetName val="Module1"/>
      <sheetName val="编制总说明"/>
      <sheetName val="工程量清单报价表"/>
      <sheetName val="MQ1"/>
      <sheetName val="MQ2"/>
      <sheetName val="MQ3"/>
      <sheetName val="MQ4"/>
      <sheetName val="MQ5"/>
      <sheetName val="MQ6"/>
      <sheetName val="MQ7"/>
      <sheetName val="MQ8"/>
      <sheetName val="MQ9"/>
      <sheetName val="MQ10"/>
      <sheetName val="MQ11"/>
      <sheetName val="MQ12"/>
      <sheetName val="MQ13"/>
      <sheetName val="MQ14"/>
      <sheetName val="MQ15"/>
      <sheetName val="MQ16"/>
      <sheetName val="MQ17"/>
      <sheetName val="MQ18"/>
      <sheetName val="玻璃顶蓬A"/>
      <sheetName val="玻璃顶蓬B"/>
      <sheetName val="玻璃顶蓬C"/>
      <sheetName val="玻璃顶蓬D"/>
      <sheetName val="MQ1不锈钢雨篷"/>
      <sheetName val="MQ2不锈钢雨篷"/>
      <sheetName val="MQ3不锈钢雨篷"/>
      <sheetName val="MQ4不锈钢雨篷"/>
      <sheetName val="MQ5-7不锈钢雨篷"/>
      <sheetName val="MQ8不锈钢雨篷"/>
      <sheetName val="MQ9不锈钢雨篷"/>
      <sheetName val="MQ10不锈钢雨篷"/>
      <sheetName val="LBC1"/>
      <sheetName val="LBC2"/>
      <sheetName val="LBC3"/>
      <sheetName val="材料清单"/>
      <sheetName val="材料单"/>
      <sheetName val="金御华府"/>
      <sheetName val="兰乔圣菲"/>
      <sheetName val="金域华庭"/>
      <sheetName val="瓷砖"/>
      <sheetName val="木饰面"/>
      <sheetName val="木地板"/>
      <sheetName val="软包"/>
      <sheetName val="墙纸"/>
      <sheetName val="马赛克"/>
      <sheetName val="摩恩洁具"/>
      <sheetName val="地毯"/>
      <sheetName val="乐家洁具"/>
      <sheetName val="清镜"/>
      <sheetName val="铝扣板"/>
      <sheetName val="灯具"/>
      <sheetName val="方太市场价"/>
      <sheetName val="洁具（五金）"/>
      <sheetName val="板材（木制品）"/>
      <sheetName val="零星附材"/>
      <sheetName val="欧普照明"/>
      <sheetName val="石材报价"/>
      <sheetName val="与万科谈的价钱"/>
      <sheetName val="乳胶漆与万科的合同价"/>
      <sheetName val="指标表"/>
      <sheetName val="车库"/>
      <sheetName val="江宁新指标"/>
      <sheetName val="叠拼"/>
      <sheetName val="复式"/>
      <sheetName val="平层"/>
      <sheetName val="独立商业"/>
      <sheetName val="地下超市"/>
      <sheetName val="Mp-team 1"/>
      <sheetName val="土地款支出"/>
      <sheetName val="规划指标表"/>
      <sheetName val="设计部"/>
      <sheetName val="拓展部"/>
      <sheetName val="财务部"/>
      <sheetName val="成本部"/>
      <sheetName val="销售中心"/>
      <sheetName val="工程部"/>
      <sheetName val="采购部"/>
      <sheetName val="项目部"/>
      <sheetName val="客户关系中心"/>
      <sheetName val="责任成本归属标准"/>
      <sheetName val="结算及付款计划初稿"/>
      <sheetName val="点表"/>
      <sheetName val="预算200326"/>
      <sheetName val="XL4Poppy"/>
      <sheetName val="Toolbox"/>
      <sheetName val="G.1R-Shou COP Gf"/>
      <sheetName val="清单1"/>
      <sheetName val="网络合计"/>
      <sheetName val="99CCTV"/>
      <sheetName val="99PA"/>
      <sheetName val="地泵租赁"/>
      <sheetName val="工程量汇总及含量分析"/>
      <sheetName val="报价单"/>
      <sheetName val="系数516"/>
      <sheetName val="Headings"/>
      <sheetName val="多媒体查询"/>
      <sheetName val="中心机房"/>
      <sheetName val="会议"/>
      <sheetName val="停车场"/>
      <sheetName val="BA"/>
      <sheetName val="物业"/>
      <sheetName val="移动通信"/>
      <sheetName val="防雷接地"/>
      <sheetName val="Main"/>
      <sheetName val="基本设置"/>
      <sheetName val="Open"/>
      <sheetName val="BA-Pl"/>
      <sheetName val="p2"/>
      <sheetName val="14.可调材料价格表"/>
      <sheetName val="下拉"/>
      <sheetName val="GENERAL"/>
      <sheetName val="工作台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预算封面"/>
      <sheetName val="编制说明"/>
      <sheetName val="汇总表"/>
      <sheetName val="B2栋电梯大堂"/>
      <sheetName val="#REF"/>
      <sheetName val="#REF!"/>
      <sheetName val="5201.20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REF!"/>
      <sheetName val="清单汇总"/>
      <sheetName val="工程量计算表"/>
      <sheetName val="总栋号统计"/>
      <sheetName val="sum(Flooring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Main"/>
      <sheetName val="Sheet2"/>
      <sheetName val="图表1"/>
      <sheetName val="Sheet3"/>
      <sheetName val="XL4Poppy"/>
      <sheetName val="_REF!"/>
      <sheetName val="Sheet1"/>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A"/>
      <sheetName val="表1B"/>
      <sheetName val="表1C"/>
      <sheetName val="表4A"/>
      <sheetName val="表4B"/>
      <sheetName val="表4C"/>
      <sheetName val="表5A"/>
      <sheetName val="表5B"/>
      <sheetName val="表5C"/>
      <sheetName val="表15"/>
      <sheetName val="表16"/>
      <sheetName val="表17"/>
      <sheetName val="表18"/>
      <sheetName val="表19"/>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Me舼u"/>
      <sheetName val="13.65度沈ᘳ"/>
      <sheetName val="7月收入预算明细"/>
      <sheetName val="7月支出预算明细 "/>
      <sheetName val="8月收入预算明细"/>
      <sheetName val="8月支出预算明细"/>
      <sheetName val="9月收入预算明细"/>
      <sheetName val="9月支出预算明细"/>
      <sheetName val="Open"/>
      <sheetName val="Í¼±í1"/>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A"/>
      <sheetName val="±í1B"/>
      <sheetName val="±í1C"/>
      <sheetName val="±í4A"/>
      <sheetName val="±í4B"/>
      <sheetName val="±í4C"/>
      <sheetName val="±í5A"/>
      <sheetName val="±í5B"/>
      <sheetName val="±í5C"/>
      <sheetName val="±í15"/>
      <sheetName val="±í16"/>
      <sheetName val="±í17"/>
      <sheetName val="±í18"/>
      <sheetName val="±í19"/>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MeÅ|u"/>
      <sheetName val="13.65¶ÈÉò_"/>
      <sheetName val="12.31"/>
      <sheetName val="¨ª_¡À¨ª1"/>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A"/>
      <sheetName val="¡À¨ª1B"/>
      <sheetName val="¡À¨ª1C"/>
      <sheetName val="¡À¨ª4A"/>
      <sheetName val="¡À¨ª4B"/>
      <sheetName val="¡À¨ª4C"/>
      <sheetName val="¡À¨ª5A"/>
      <sheetName val="¡À¨ª5B"/>
      <sheetName val="¡À¨ª5C"/>
      <sheetName val="¡À¨ª15"/>
      <sheetName val="¡À¨ª16"/>
      <sheetName val="¡À¨ª17"/>
      <sheetName val="¡À¨ª18"/>
      <sheetName val="¡À¨ª19"/>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Me_|u"/>
      <sheetName val="13.65_¨¨¨¦¨°_"/>
      <sheetName val="B"/>
      <sheetName val="核算项目余额表"/>
      <sheetName val="13.65度沈_"/>
      <sheetName val="#REF!"/>
      <sheetName val="企业表一"/>
      <sheetName val="M-5A"/>
      <sheetName val="资产负债表及损益表"/>
      <sheetName val="重要内部交易"/>
      <sheetName val="财务费用"/>
      <sheetName val="管理费用"/>
      <sheetName val="目录"/>
      <sheetName val="营业费用"/>
      <sheetName val="制造费用"/>
      <sheetName val="固定资产2001年折旧"/>
      <sheetName val="所得税凭证抽查"/>
      <sheetName val="Criteria"/>
      <sheetName val="新建工作表 "/>
      <sheetName val="PIT"/>
      <sheetName val="Sheet9"/>
      <sheetName val="科目余额表正式"/>
      <sheetName val="三家其他应付公司"/>
      <sheetName val="ancillary"/>
      <sheetName val="下拉"/>
      <sheetName val="5201.2004"/>
      <sheetName val="HVAC BoQ"/>
      <sheetName val="Financ. Overview"/>
      <sheetName val="Toolbox"/>
      <sheetName val="单位"/>
      <sheetName val="常用项目"/>
      <sheetName val="3"/>
      <sheetName val="7"/>
      <sheetName val="投标材料清单 "/>
      <sheetName val="8"/>
      <sheetName val="材料"/>
      <sheetName val="SW-TEO"/>
      <sheetName val="G.1R-Shou COP Gf"/>
      <sheetName val="Combo"/>
      <sheetName val="Data2"/>
      <sheetName val="2"/>
      <sheetName val="6"/>
      <sheetName val="面积合计（藏）"/>
      <sheetName val="4"/>
      <sheetName val="5"/>
      <sheetName val="1"/>
      <sheetName val="POWER ASSUMPTIONS"/>
      <sheetName val="单位库"/>
      <sheetName val="付款进度表"/>
      <sheetName val="   合同台账  "/>
      <sheetName val="无合同工程及销费"/>
      <sheetName val="科目列表"/>
      <sheetName val="eqpmad2"/>
      <sheetName val="二级成本动态表"/>
      <sheetName val="目标成本表"/>
      <sheetName val="合同台帐"/>
      <sheetName val="季度成本动态控制表"/>
      <sheetName val="装饰部分"/>
      <sheetName val="标准清单"/>
      <sheetName val="00000ppy"/>
      <sheetName val="总人口"/>
      <sheetName val="dm"/>
      <sheetName val="Mp-team 1"/>
      <sheetName val="梁"/>
      <sheetName val="Q4DK"/>
      <sheetName val="雨棚"/>
      <sheetName val="基础资料（B）"/>
      <sheetName val="用料分析表（不打印）"/>
      <sheetName val="主要材料明细表"/>
      <sheetName val="总表（不打印）"/>
      <sheetName val="投资估算"/>
      <sheetName val="利润测算"/>
      <sheetName val="两税支付"/>
      <sheetName val="利润测算_(按物业类型)"/>
      <sheetName val="敏感性分析"/>
      <sheetName val="规划面积"/>
      <sheetName val="现金流量及资金计划"/>
      <sheetName val="酒店盈利测算"/>
      <sheetName val="item information"/>
      <sheetName val="钢筋计算表"/>
      <sheetName val="电视监控"/>
      <sheetName val="给排水系统"/>
      <sheetName val="下拉菜单"/>
      <sheetName val="S7"/>
      <sheetName val="FYYS-1-编制底稿04-招聘活动支出"/>
      <sheetName val="建(栖居)"/>
      <sheetName val="基(栖居)"/>
      <sheetName val="折旧清单_1"/>
      <sheetName val="折线图2数据"/>
      <sheetName val="11年计划"/>
      <sheetName val="字段"/>
      <sheetName val="新明源销售财务日报"/>
      <sheetName val="户型配比"/>
      <sheetName val="3.2钢材材料调价表"/>
      <sheetName val="合同"/>
      <sheetName val="设计指标"/>
      <sheetName val="08.01"/>
      <sheetName val="土建清单"/>
      <sheetName val="零星工程量"/>
      <sheetName val="0.2参数表"/>
      <sheetName val="2.规划面积"/>
      <sheetName val="建安付款规划"/>
      <sheetName val="工程量计算"/>
      <sheetName val="工商税收"/>
      <sheetName val="事业发展"/>
      <sheetName val="25#楼地上土建部分"/>
      <sheetName val="mwin"/>
      <sheetName val="销售回款预测"/>
      <sheetName val="评估结论"/>
      <sheetName val="销售财务日报表②"/>
      <sheetName val="材料单价表"/>
      <sheetName val="墙面工程"/>
      <sheetName val="1.投标总价封面"/>
      <sheetName val="資料庫"/>
      <sheetName val="#REF"/>
      <sheetName val="2.1设计部"/>
      <sheetName val="敏感参数"/>
      <sheetName val="e"/>
      <sheetName val="DDETABLE "/>
      <sheetName val="价格"/>
      <sheetName val="铺装evaluate"/>
      <sheetName val="基础项目"/>
      <sheetName val="设置"/>
      <sheetName val="主要材料价格表 （对照）FINAL (2)"/>
      <sheetName val="柱计算"/>
      <sheetName val="工程量"/>
      <sheetName val="设计部"/>
      <sheetName val="eva"/>
      <sheetName val="8、主材品牌表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比率"/>
      <sheetName val="墙面工程"/>
      <sheetName val="单位库"/>
      <sheetName val="e"/>
      <sheetName val="21"/>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F8~9承台"/>
      <sheetName val="厨厕通用"/>
      <sheetName val="地坪"/>
      <sheetName val="装饰"/>
      <sheetName val="1#配电房"/>
      <sheetName val="F10~22圆形柱及零星非通用"/>
      <sheetName val="3"/>
      <sheetName val="#REF!"/>
      <sheetName val="骨浆计算式(备)"/>
      <sheetName val="凤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Mp-team 1"/>
      <sheetName val="Main"/>
      <sheetName val="试算平衡表"/>
      <sheetName val="Sheet9"/>
      <sheetName val="Sheet1"/>
      <sheetName val="企业表一"/>
      <sheetName val="核算项目余额表"/>
      <sheetName val="12.31"/>
      <sheetName val="B"/>
      <sheetName val="3"/>
      <sheetName val="Tickmarks"/>
      <sheetName val="Sales branch breakdown"/>
      <sheetName val="summary "/>
      <sheetName val="XREF"/>
      <sheetName val="for disclosure"/>
      <sheetName val="三家其他应付公司"/>
      <sheetName val="户名"/>
      <sheetName val="TTTram"/>
      <sheetName val="资产负债表(本部原报)"/>
      <sheetName val="主营成本"/>
      <sheetName val="XL4Poppy"/>
      <sheetName val="GVL"/>
      <sheetName val="提足折旧"/>
      <sheetName val="收入"/>
      <sheetName val="MP-975"/>
      <sheetName val="M-5A"/>
      <sheetName val="M-5C"/>
      <sheetName val="母公司汇总预测过程"/>
      <sheetName val="56271-2"/>
      <sheetName val="表头"/>
      <sheetName val="G.1R-Shou COP Gf"/>
      <sheetName val="dm"/>
      <sheetName val="#REF!"/>
      <sheetName val="GENERAL"/>
      <sheetName val="材料清单"/>
      <sheetName val="地面过水泥砂"/>
      <sheetName val="楼板镂空及加楼板（部分项目有争议）"/>
      <sheetName val="HVAC BoQ"/>
      <sheetName val="Open"/>
      <sheetName val="ancillary"/>
      <sheetName val="BoatTMP"/>
      <sheetName val="下拉"/>
      <sheetName val="梁"/>
      <sheetName val="Crite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独立费"/>
      <sheetName val="梯板"/>
      <sheetName val="室外楼梯"/>
      <sheetName val="花池土方"/>
      <sheetName val="外墙抹灰"/>
      <sheetName val="楼梯钢筋"/>
      <sheetName val="Sheet2"/>
      <sheetName val="#REF!"/>
      <sheetName val="EVALUATE电梯集水井、风井"/>
      <sheetName val="sum(Flooring )"/>
      <sheetName val="工作台帐"/>
      <sheetName val="基础项目"/>
      <sheetName val="骨浆计算式(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REF"/>
      <sheetName val="建筑面积 "/>
      <sheetName val="#REF!"/>
      <sheetName val="XLR_NoRangeSheet"/>
      <sheetName val="14.可调材料价格表"/>
      <sheetName val="3.1"/>
      <sheetName val="5.1"/>
      <sheetName val="5.2"/>
      <sheetName val="5.3"/>
      <sheetName val="5.4"/>
      <sheetName val="5.5"/>
      <sheetName val="5.6"/>
      <sheetName val="5.7"/>
      <sheetName val="1.4.1"/>
      <sheetName val="1.4.2"/>
      <sheetName val="1.5.1"/>
      <sheetName val="1.5.2"/>
      <sheetName val="1.5.3"/>
      <sheetName val="1.8.1"/>
      <sheetName val="1.8.2"/>
      <sheetName val="1.8.3"/>
      <sheetName val="1.8.4"/>
      <sheetName val="1.8.5"/>
      <sheetName val="1.8.6"/>
      <sheetName val="1.8.7"/>
      <sheetName val="1.8.8"/>
      <sheetName val="1.8.9"/>
      <sheetName val="1.9.1"/>
      <sheetName val="2.1"/>
      <sheetName val="2.2"/>
      <sheetName val="2.3"/>
      <sheetName val="2.4"/>
      <sheetName val="2.5"/>
      <sheetName val="2.6"/>
      <sheetName val="2.7"/>
      <sheetName val="2.8"/>
      <sheetName val="2.9"/>
      <sheetName val="2.10.1"/>
      <sheetName val="2.10.2"/>
      <sheetName val="2.10.3"/>
      <sheetName val="2.11"/>
      <sheetName val="2.12"/>
      <sheetName val="3.1.1"/>
      <sheetName val="3.1.2"/>
      <sheetName val="3.2.1"/>
      <sheetName val="3.2.2"/>
      <sheetName val="3.3"/>
      <sheetName val="3.4"/>
      <sheetName val="3.5"/>
      <sheetName val="3.6.1"/>
      <sheetName val="3.6.2"/>
      <sheetName val="3.6.3"/>
      <sheetName val="4.1"/>
      <sheetName val="4.2"/>
      <sheetName val="4.3"/>
      <sheetName val="4.4"/>
      <sheetName val="4.5"/>
      <sheetName val="4.6"/>
      <sheetName val="4.7"/>
      <sheetName val="4.8"/>
      <sheetName val="4.9"/>
      <sheetName val="4.10"/>
      <sheetName val="4.11.1"/>
      <sheetName val="4.11.2"/>
      <sheetName val="4.11.3"/>
      <sheetName val="4.11.4"/>
      <sheetName val="4.11.5"/>
      <sheetName val="4.11.6"/>
      <sheetName val="4.12.1"/>
      <sheetName val="4.12.2"/>
      <sheetName val="5.1.1"/>
      <sheetName val="5.2.1"/>
      <sheetName val="5.3.1"/>
      <sheetName val="5.4.1"/>
      <sheetName val="5.5.1"/>
      <sheetName val="5.1 (2)"/>
      <sheetName val="5.2 (2)"/>
      <sheetName val="2.10.1 (2)"/>
      <sheetName val="2.10.2 (2)"/>
      <sheetName val="1"/>
      <sheetName val="1审核单价面"/>
      <sheetName val="2审核教学楼单价呈批汇总"/>
      <sheetName val="Sheet7"/>
      <sheetName val="89"/>
      <sheetName val="88"/>
      <sheetName val="87"/>
      <sheetName val="86"/>
      <sheetName val="85"/>
      <sheetName val="84"/>
      <sheetName val="83"/>
      <sheetName val="82"/>
      <sheetName val="81"/>
      <sheetName val="80"/>
      <sheetName val="79"/>
      <sheetName val="78"/>
      <sheetName val="77"/>
      <sheetName val="76"/>
      <sheetName val="75"/>
      <sheetName val="74"/>
      <sheetName val="73"/>
      <sheetName val="72"/>
      <sheetName val="71"/>
      <sheetName val="70"/>
      <sheetName val="69"/>
      <sheetName val="68"/>
      <sheetName val="67"/>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铝合金石膏板"/>
      <sheetName val="14.主要材料价格表"/>
      <sheetName val="2.汇总表"/>
      <sheetName val="板工程量计算"/>
      <sheetName val="计算表"/>
      <sheetName val="汇总表"/>
      <sheetName val="eqpmad2"/>
      <sheetName val="基础项目"/>
      <sheetName val="设计部"/>
      <sheetName val="地铁房地产（EPC施工）模拟清单（询价）2023.11.03"/>
      <sheetName val="墙面工程"/>
    </sheetNames>
    <definedNames>
      <definedName name="B"/>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ncillary"/>
      <sheetName val="Open"/>
      <sheetName val="墙面工程"/>
      <sheetName val="#REF!"/>
      <sheetName val="Mp-team 1"/>
      <sheetName val="Main"/>
      <sheetName val="Sheet9"/>
      <sheetName val="BoatTMP"/>
      <sheetName val="dm"/>
      <sheetName val="7综合单价分析表"/>
      <sheetName val="Criteria"/>
      <sheetName val="General"/>
      <sheetName val="下拉"/>
      <sheetName val="HVAC Bo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ml"/>
      <sheetName val="sd"/>
      <sheetName val="dm"/>
      <sheetName val="Sheet1"/>
      <sheetName val="m"/>
      <sheetName val="Sheet2"/>
      <sheetName val="A"/>
      <sheetName val="B"/>
      <sheetName val="C"/>
      <sheetName val="D"/>
      <sheetName val="E"/>
      <sheetName val="F"/>
      <sheetName val="G"/>
      <sheetName val="H"/>
      <sheetName val="I"/>
      <sheetName val="J"/>
      <sheetName val="分录(上年)"/>
      <sheetName val="分录(本年)"/>
      <sheetName val="抵销和调整(上年)"/>
      <sheetName val="抵销和调整(本年)"/>
      <sheetName val="报表稽核"/>
      <sheetName val="资(年初)"/>
      <sheetName val="资(年末)"/>
      <sheetName val="负(年初)"/>
      <sheetName val="负(年末)"/>
      <sheetName val="利(上年)"/>
      <sheetName val="利(本年)"/>
      <sheetName val="现金流量"/>
      <sheetName val="报告"/>
      <sheetName val="小结指标"/>
      <sheetName val="核算项目余额表"/>
      <sheetName val="企业表一"/>
      <sheetName val="M-5C"/>
      <sheetName val="M-5A"/>
      <sheetName val="固定资产2001年折旧"/>
      <sheetName val="所得税凭证抽查"/>
      <sheetName val="Toolbox"/>
      <sheetName val="BoatTMP"/>
      <sheetName val="土建直接费"/>
      <sheetName val="基础项目"/>
      <sheetName val="单位库"/>
      <sheetName val="ancillary"/>
      <sheetName val="Mp-team 1"/>
      <sheetName val="Criteria"/>
      <sheetName val="7综合单价分析表"/>
      <sheetName val="Open"/>
      <sheetName val="HVAC BoQ"/>
      <sheetName val="墙面工程"/>
      <sheetName val="下拉"/>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设计部"/>
      <sheetName val="拓展部"/>
      <sheetName val="财务部"/>
      <sheetName val="成本部"/>
      <sheetName val="销售中心"/>
      <sheetName val="工程部"/>
      <sheetName val="采购部"/>
      <sheetName val="项目部"/>
      <sheetName val="客户关系中心"/>
      <sheetName val="责任成本归属标准"/>
      <sheetName val="结算及付款计划初稿"/>
      <sheetName val="规划指标"/>
      <sheetName val="基础项目"/>
      <sheetName val="基本参数"/>
      <sheetName val="成本估算"/>
      <sheetName val="承台(砖模) "/>
      <sheetName val="柱"/>
      <sheetName val="单位库"/>
      <sheetName val="21"/>
      <sheetName val="土建工程综合单价组价明细表"/>
      <sheetName val="#REF!"/>
      <sheetName val="汇总表"/>
      <sheetName val="General"/>
      <sheetName val="内围地梁钢筋说明"/>
      <sheetName val="土建直接费"/>
      <sheetName val="5201.2004"/>
      <sheetName val="A区标准电梯间3"/>
      <sheetName val="两房"/>
      <sheetName val="墙面工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季报-表1-人数统计"/>
      <sheetName val="季报-表5-员工基本信息统计"/>
      <sheetName val="__礫剑干啤（累"/>
      <sheetName val="B"/>
      <sheetName val="会计科目"/>
      <sheetName val="Ò»·Ö³§²úÁ¿Ô¤Ëã"/>
      <sheetName val="¶þ·Ö³§²úÁ¿Ô¤Á¿"/>
      <sheetName val="2003Äê²É¹ºÊýÁ¿ºÏ¼Æ"/>
      <sheetName val="2003Äê²É¹ºµ¥¼Û"/>
      <sheetName val="²úÁ¿ºÏ¼Æ"/>
      <sheetName val="¾ÆÒº³É±¾"/>
      <sheetName val="°ü×°³É±¾"/>
      <sheetName val="Æ·ÅÆ¾ÆÒº"/>
      <sheetName val="Æ·ÅÆ³É±¾"/>
      <sheetName val="Æ·ÅÆµ¥Î»³É±¾"/>
      <sheetName val="±í1(»ã×Ü£©"/>
      <sheetName val="±í1 ÖÊ¹Ü²¿(14)"/>
      <sheetName val="±í1²ÆÎñ²¿(16) "/>
      <sheetName val="±í1ÐÐÕþ²¿(16)"/>
      <sheetName val="±í1²É¹º²¿(3)"/>
      <sheetName val="±í1Éè±¸²¿(9)"/>
      <sheetName val="±í1Éú²ú²¿(7)"/>
      <sheetName val="×Ü¾­°ì"/>
      <sheetName val="±í2"/>
      <sheetName val="Ô¤Ëãµ×¸å"/>
      <sheetName val="¹ÜÀí·ÑÓÃÔ¤Ëã"/>
      <sheetName val="¹Ì¶¨Éú²ú³É±¾Ô¤Ëã"/>
      <sheetName val="±í1"/>
      <sheetName val="±í3"/>
      <sheetName val="±í4"/>
      <sheetName val="±í5"/>
      <sheetName val="±í6"/>
      <sheetName val="±í7"/>
      <sheetName val="±í8"/>
      <sheetName val="±í9"/>
      <sheetName val="±í10"/>
      <sheetName val="±í11"/>
      <sheetName val="±í12"/>
      <sheetName val="±í13"/>
      <sheetName val="±í14"/>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__µ_½£¸ÉÆ¡£¨ÀÛ"/>
      <sheetName val="»ã×ÜÇøÓòËðÒæ±í"/>
      <sheetName val="ÇøÓòËðÒæ±í(ÅÊ)"/>
      <sheetName val="ÇøÓòËðÒæ±í(Î÷²ý"/>
      <sheetName val="·ÖÏú·ÖÎö±í£¨Î÷²ý£©"/>
      <sheetName val="·ÖÏú·ÖÎö±í(ÅÊ)"/>
      <sheetName val="·ÖÏú·ÖÎö±í (»ã×Ü)"/>
      <sheetName val="ÏúÊÛ·ÖÎö±í"/>
      <sheetName val="ÏúÊÛ·ÖÎö±í(ÅÊ)"/>
      <sheetName val="ÏúÊÛ·ÖÎö±í (»ã×Ü)"/>
      <sheetName val="Æ·ÅÆ·ÖÎö±í£¨Î÷²ý£©"/>
      <sheetName val="Æ·ÅÆ·ÖÎö±í(ÅÊ)"/>
      <sheetName val="Æ·ÅÆ·ÖÎö±í(»ã×Ü)"/>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Ñ©»¨·ÖÅä±í "/>
      <sheetName val="Í°¾Æ8L"/>
      <sheetName val="ÉòÑôÏÊ·ÖÅä±í  "/>
      <sheetName val="Í°¾Æ20L(ÉòÑôÏÊ£©   "/>
      <sheetName val="Í°¾Æ15L(ÉòÑôÏÊ£©  "/>
      <sheetName val="±í0"/>
      <sheetName val="±í0·ÖÎö1±í"/>
      <sheetName val="±í0·ÖÎö2±í"/>
      <sheetName val="ÆäËû²ÆÎñÐÅÏ¢±í"/>
      <sheetName val="±í1·ÖÎö"/>
      <sheetName val="±í2·ÖÎö"/>
      <sheetName val="±í3·ÖÎö"/>
      <sheetName val="±í4·ÖÎö"/>
      <sheetName val="±í5·ÖÎö"/>
      <sheetName val="±í6·ÖÎö"/>
      <sheetName val="±í7·ÖÎö"/>
      <sheetName val="±í8·ÖÎö"/>
      <sheetName val="±í9·ÖÎö"/>
      <sheetName val="±í10·ÖÎö"/>
      <sheetName val="±í11·ÖÎö"/>
      <sheetName val="±í12·ÖÎö"/>
      <sheetName val="±í13·ÖÎö"/>
      <sheetName val="±í14·ÖÎö"/>
      <sheetName val="±í15"/>
      <sheetName val="±í15·ÖÎö"/>
      <sheetName val="·ÖÏú-ÈýÄê"/>
      <sheetName val="·ÖÏúÔ¤Ëãµ×¸å"/>
      <sheetName val="·ÖÏú-2003"/>
      <sheetName val="·ÖÏú-Äê¶È"/>
      <sheetName val="Ç§Éý·ÑÓÃ±È½Ï±í"/>
      <sheetName val="Ô¤ËãÏîÄ¿ËµÃ÷"/>
      <sheetName val="¸½±í-ÔË·Ñ"/>
      <sheetName val="¸½±í-²Ö´¢"/>
      <sheetName val="¸½±í-ÐÞÀí"/>
      <sheetName val="¸½±í-»úÎïÁÏ"/>
      <sheetName val="¸½±í-ÀÍÎñ·Ñ"/>
      <sheetName val="¼¾±¨-±í1-ÈËÊýÍ³¼Æ"/>
      <sheetName val="¼¾±¨-±í5-Ô±¹¤»ù±¾ÐÅÏ¢Í³¼Æ"/>
      <sheetName val="SW-TEO"/>
      <sheetName val="¨°_¡¤_3¡ì2¨²¨¢__¡è__"/>
      <sheetName val="_t¡¤_3¡ì2¨²¨¢__¡è¨¢_"/>
      <sheetName val="2003_¨º2¨¦1o¨ºy¨¢_o___"/>
      <sheetName val="2003_¨º2¨¦1o¦Ì£¤__"/>
      <sheetName val="2¨²¨¢_o___"/>
      <sheetName val="__¨°o3¨¦¡À_"/>
      <sheetName val="¡ã¨¹¡Á¡ã3¨¦¡À_"/>
      <sheetName val="_¡¤____¨°o"/>
      <sheetName val="_¡¤__3¨¦¡À_"/>
      <sheetName val="_¡¤__¦Ì£¤__3¨¦¡À_"/>
      <sheetName val="¡À¨ª1(__¡Á¨¹¡ê_"/>
      <sheetName val="¡À¨ª1 _¨º1¨¹2_(14)"/>
      <sheetName val="¡À¨ª12___2_(16) "/>
      <sheetName val="¡À¨ª1DD_t2_(16)"/>
      <sheetName val="¡À¨ª12¨¦1o2_(3)"/>
      <sheetName val="¡À¨ª1¨¦¨¨¡À_2_(9)"/>
      <sheetName val="¡À¨ª1¨¦¨²2¨²2_(7)"/>
      <sheetName val="¡Á¨¹_-¡ã¨¬"/>
      <sheetName val="¡À¨ª2"/>
      <sheetName val="_¡è__¦Ì¡Á__"/>
      <sheetName val="1¨¹¨¤¨ª¡¤_¨®__¡è__"/>
      <sheetName val="1¨¬_¡§¨¦¨²2¨²3¨¦¡À__¡è__"/>
      <sheetName val="¡À¨ª1"/>
      <sheetName val="¡À¨ª3"/>
      <sheetName val="¡À¨ª4"/>
      <sheetName val="¡À¨ª5"/>
      <sheetName val="¡À¨ª6"/>
      <sheetName val="¡À¨ª7"/>
      <sheetName val="¡À¨ª8"/>
      <sheetName val="¡À¨ª9"/>
      <sheetName val="¡À¨ª10"/>
      <sheetName val="¡À¨ª11"/>
      <sheetName val="¡À¨ª12"/>
      <sheetName val="¡À¨ª13"/>
      <sheetName val="¡À¨ª14"/>
      <sheetName val="2_¡ä¡é"/>
      <sheetName val="__DT"/>
      <sheetName val="____"/>
      <sheetName val="1_¦Ì_"/>
      <sheetName val=" _¨¹_¡ä"/>
      <sheetName val="1___"/>
      <sheetName val="___1"/>
      <sheetName val="_t___¡¥¨¬_"/>
      <sheetName val="_e_¨¬"/>
      <sheetName val="¡ã¨¹¨°_"/>
      <sheetName val="¡ã¨¹_t"/>
      <sheetName val="¡ã¨¹¨¨y"/>
      <sheetName val="¡Á¨¹1___"/>
      <sheetName val="_¨¬¨°_24"/>
      <sheetName val="_¨¬¨°_12"/>
      <sheetName val="_¨¬¨°_10"/>
      <sheetName val="_____¨¬¨°_24"/>
      <sheetName val="_____¨¬¨°_12"/>
      <sheetName val="¨¦¡é_¨²__"/>
      <sheetName val="¦Ì£¤__3¨¦¡À_"/>
      <sheetName val="__¦Ì__¡ê_¨¦__¡ê¡§¨¤_"/>
      <sheetName val="__¡Á¨¹__¨®¨°_e¨°_¡À¨ª"/>
      <sheetName val="__¨®¨°_e¨°_¡À¨ª(_¨º)"/>
      <sheetName val="__¨®¨°_e¨°_¡À¨ª(_¡Â2y"/>
      <sheetName val="¡¤__¨²¡¤___¡À¨ª¡ê¡§_¡Â2y¡ê_"/>
      <sheetName val="¡¤__¨²¡¤___¡À¨ª(_¨º)"/>
      <sheetName val="¡¤__¨²¡¤___¡À¨ª (__¡Á¨¹)"/>
      <sheetName val="_¨²¨º_¡¤___¡À¨ª"/>
      <sheetName val="_¨²¨º_¡¤___¡À¨ª(_¨º)"/>
      <sheetName val="_¨²¨º_¡¤___¡À¨ª (__¡Á¨¹)"/>
      <sheetName val="_¡¤__¡¤___¡À¨ª¡ê¡§_¡Â2y¡ê_"/>
      <sheetName val="_¡¤__¡¤___¡À¨ª(_¨º)"/>
      <sheetName val="_¡¤__¡¤___¡À¨ª(__¡Á¨¹)"/>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7综合单价分析表"/>
      <sheetName val="设计部"/>
      <sheetName val="dm"/>
      <sheetName val="2"/>
      <sheetName val="3"/>
      <sheetName val="7"/>
      <sheetName val="投标材料清单 "/>
      <sheetName val="Toolbox"/>
      <sheetName val="Backup of Backup of LINDA LISTO"/>
      <sheetName val="核算项目余额表"/>
      <sheetName val="Mp-team 1"/>
      <sheetName val="BoatTMP"/>
      <sheetName val="#REF!"/>
      <sheetName val="Fly Sheets"/>
      <sheetName val="Main"/>
      <sheetName val="世界城"/>
      <sheetName val="结算利润汇总表"/>
      <sheetName val="单方成本汇总表"/>
      <sheetName val="投资估算"/>
      <sheetName val="规划面积"/>
      <sheetName val="0.2参数表"/>
      <sheetName val="FYYS-1-编制底稿04-招聘活动支出"/>
      <sheetName val="电视监控"/>
      <sheetName val="现金流量"/>
      <sheetName val="成本分析"/>
      <sheetName val="专7、现金流量表"/>
      <sheetName val="G.1R-Shou COP Gf"/>
      <sheetName val="POWER ASSUMPTIONS"/>
      <sheetName val="eqpmad2"/>
      <sheetName val="钢筋计算表"/>
      <sheetName val="主城累计利润表"/>
      <sheetName val="主城月度利润表"/>
      <sheetName val="主城汇总考核表"/>
      <sheetName val="科目名称表"/>
      <sheetName val="建安付款规划"/>
      <sheetName val="dropdownDic"/>
      <sheetName val="Financ. Overview"/>
      <sheetName val="基础项目"/>
      <sheetName val="折线图2数据"/>
      <sheetName val="11年计划"/>
      <sheetName val="字段"/>
      <sheetName val="1.投标总价封面"/>
      <sheetName val="2002年一般预算收入"/>
      <sheetName val="财政供养人员增幅"/>
      <sheetName val="总人口"/>
      <sheetName val="Backup_of_Backup_of_LINDA_LISTO"/>
      <sheetName val="背景音乐"/>
      <sheetName val="单位库"/>
      <sheetName val="测算底表"/>
      <sheetName val="独立商业"/>
      <sheetName val="高层住宅"/>
      <sheetName val="成本汇总表"/>
      <sheetName val="项目汇总"/>
      <sheetName val="General"/>
      <sheetName val="四月份月报"/>
      <sheetName val="5201.2004"/>
      <sheetName val="Repayment Summary"/>
      <sheetName val="合同"/>
      <sheetName val="单价表"/>
      <sheetName val="e"/>
      <sheetName val="基本参数"/>
      <sheetName val="成本估算"/>
      <sheetName val="工程材料"/>
      <sheetName val="目录"/>
      <sheetName val="07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主楼垫层"/>
      <sheetName val="总栋号统计"/>
      <sheetName val="门窗表"/>
      <sheetName val="计算式明细"/>
      <sheetName val="#REF!"/>
      <sheetName val="工程量计算表"/>
      <sheetName val="成本科目"/>
      <sheetName val="过渡数据表"/>
      <sheetName val="钢板桩"/>
      <sheetName val="其他"/>
      <sheetName val="sum(Flooring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P2"/>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应收帐款表-按利润中心-30"/>
      <sheetName val="资本性支出表-35"/>
      <sheetName val="资本承担及或有负债-43"/>
      <sheetName val="财务比率分析表-63"/>
      <sheetName val="现金流量表-45"/>
      <sheetName val="Validation"/>
      <sheetName val="T2损益表(北京)-1-1"/>
      <sheetName val="T2损益表(上诲)-1-2"/>
      <sheetName val="T2损益表(成都)-1-3"/>
      <sheetName val="T2损益表(香港)-1-4"/>
      <sheetName val="T2本月物业销售分析表"/>
      <sheetName val="T2本年累计物业销售分析表"/>
      <sheetName val="T2物业管理分析表"/>
      <sheetName val="T2出租物业分析表"/>
      <sheetName val="T2会所收入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物业管理"/>
      <sheetName val="T2成本分析-出租物业"/>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现金流量表-直接法-汇总"/>
      <sheetName val="T2现金流量表-直接法-北京公司"/>
      <sheetName val="T2现金流量表-直接法-上诲公司"/>
      <sheetName val="T2现金流量表-直接法-成都公司"/>
      <sheetName val="T2现金流量表-直接法-香港本部"/>
      <sheetName val="BS-Dummy"/>
      <sheetName val="打印目录"/>
      <sheetName val="CRL"/>
      <sheetName val="CRLBJ"/>
      <sheetName val="总部费用"/>
      <sheetName val="项目费用"/>
      <sheetName val="Sheet38"/>
      <sheetName val="单方成本测算(帐面)"/>
      <sheetName val="成本结转表(IFRS)"/>
      <sheetName val="基础资料（B）"/>
      <sheetName val="CFS"/>
      <sheetName val="CJA 2006"/>
      <sheetName val="报表项目基本情况表"/>
      <sheetName val="PL 2007"/>
      <sheetName val="PL 2005"/>
      <sheetName val="PL 2006"/>
      <sheetName val="成本测算"/>
      <sheetName val="营销费用预算"/>
      <sheetName val="合同付款"/>
      <sheetName val="营销合约"/>
      <sheetName val="成本项目"/>
      <sheetName val="1.资金支付台帐"/>
      <sheetName val="成本台帐"/>
      <sheetName val="1.规划及施工面积"/>
      <sheetName val="5201.2004"/>
      <sheetName val="建筑单价表"/>
      <sheetName val="General"/>
      <sheetName val="模板"/>
      <sheetName val="综合单价汇总表"/>
      <sheetName val="总措施项目"/>
      <sheetName val="清单"/>
      <sheetName val="清单汇总"/>
      <sheetName val="Aging Datasheet"/>
      <sheetName val="ECCS_1 DataSheet"/>
      <sheetName val="KPI Datasheet"/>
      <sheetName val="地梁"/>
      <sheetName val="#REF!"/>
      <sheetName val="加压泵房"/>
      <sheetName val="一.2(人工挖基坑 )"/>
      <sheetName val="过渡数据表"/>
      <sheetName val="凤一"/>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5201.2004"/>
      <sheetName val="墙面工程"/>
      <sheetName val="承台(砖模) "/>
      <sheetName val="#REF!"/>
      <sheetName val="规划指标"/>
      <sheetName val="工程量计算书"/>
      <sheetName val="材料清单"/>
      <sheetName val="地面过水泥砂"/>
      <sheetName val="楼板镂空及加楼板（部分项目有争议）"/>
      <sheetName val="基础项目"/>
      <sheetName val="資料庫"/>
      <sheetName val="8"/>
      <sheetName val="2"/>
      <sheetName val="6"/>
      <sheetName val="面积合计（藏）"/>
      <sheetName val="7"/>
      <sheetName val="3"/>
      <sheetName val="4"/>
      <sheetName val="投标材料清单 "/>
      <sheetName val="5"/>
      <sheetName val="1"/>
      <sheetName val="设计部"/>
      <sheetName val="零星"/>
      <sheetName val="合同付款"/>
      <sheetName val="施工参考单价报价表"/>
      <sheetName val="其它工作项目报价清单"/>
      <sheetName val="甲指乙供材料报价表"/>
      <sheetName val="31#楼 "/>
      <sheetName val="下拉菜单"/>
      <sheetName val="工程量清单"/>
      <sheetName val="21"/>
      <sheetName val="成本项目"/>
      <sheetName val="list"/>
      <sheetName val="D1电气单价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企业表一"/>
      <sheetName val="Sheet2"/>
      <sheetName val="总分类账"/>
      <sheetName val="梁"/>
      <sheetName val="规划指标"/>
      <sheetName val="工程量计算书"/>
      <sheetName val="BoatTMP"/>
      <sheetName val="SW-TEO"/>
      <sheetName val="ancillary"/>
      <sheetName val="Toolbox"/>
      <sheetName val="Sheet1"/>
      <sheetName val="dm"/>
      <sheetName val="基础项目"/>
      <sheetName val="墙面工程"/>
      <sheetName val="下拉"/>
      <sheetName val="7综合单价分析表"/>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SW-TEO"/>
      <sheetName val="Open"/>
      <sheetName val="审计调整"/>
      <sheetName val="Toolbox"/>
      <sheetName val="Mp-team 1"/>
      <sheetName val="企业表一"/>
      <sheetName val="BoatTMP"/>
      <sheetName val="固定资产2001年折旧"/>
      <sheetName val="所得税凭证抽查"/>
      <sheetName val="基础项目"/>
      <sheetName val="B4零星"/>
      <sheetName val="dm"/>
      <sheetName val="Sheet1"/>
      <sheetName val="G.1R-Shou COP Gf"/>
      <sheetName val="XLR_NoRangeSheet"/>
      <sheetName val="#REF!"/>
      <sheetName val="下拉"/>
      <sheetName val="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产负债表-26"/>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现金流量表-45"/>
      <sheetName val="P2"/>
      <sheetName val="Validation"/>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G.1R-Shou COP Gf"/>
      <sheetName val="Aging Datasheet"/>
      <sheetName val="ECCS_1 DataSheet"/>
      <sheetName val="KPI Datasheet"/>
      <sheetName val="   合同台账  "/>
      <sheetName val="门窗表"/>
      <sheetName val="屋脊线"/>
      <sheetName val="#REF!"/>
      <sheetName val="加压泵房"/>
      <sheetName val="地梁"/>
      <sheetName val="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工程量计算书"/>
      <sheetName val="5201.2004"/>
      <sheetName val="建筑面积 "/>
      <sheetName val="补充清单"/>
      <sheetName val="地上砌体 "/>
      <sheetName val="墙面工程"/>
      <sheetName val="承台(砖模) "/>
      <sheetName val="柱"/>
      <sheetName val="规划指标"/>
      <sheetName val="5期B栋会所装饰精装修"/>
      <sheetName val="B4零星"/>
      <sheetName val="材料清单"/>
      <sheetName val="地面过水泥砂"/>
      <sheetName val="楼板镂空及加楼板（部分项目有争议）"/>
      <sheetName val="XLR_NoRangeSheet"/>
      <sheetName val="明細表"/>
      <sheetName val="sheet2"/>
      <sheetName val="14.可调材料价格表"/>
      <sheetName val="梁"/>
      <sheetName val="#REF!"/>
      <sheetName val="设计部"/>
      <sheetName val="比重及价格"/>
      <sheetName val="A1栋"/>
      <sheetName val="下拉菜单"/>
      <sheetName val="门窗"/>
      <sheetName val="型材米重表"/>
      <sheetName val="主材"/>
      <sheetName val="2006年10月"/>
      <sheetName val="型材线密度表"/>
      <sheetName val="基础项目"/>
      <sheetName val="21"/>
      <sheetName val="目标进度表(扣除变更数）"/>
      <sheetName val="基本参数"/>
      <sheetName val="成本估算"/>
      <sheetName val="企业表一"/>
      <sheetName val="M-5C"/>
      <sheetName val="M-5A"/>
      <sheetName val="工程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oolbox"/>
      <sheetName val="核算项目余额表"/>
      <sheetName val="所得税凭证抽查"/>
      <sheetName val="GP analysis Per month"/>
      <sheetName val="Sales breakdown "/>
      <sheetName val="MA Adj. Test"/>
      <sheetName val="Financ. Overview"/>
      <sheetName val="B"/>
      <sheetName val="会计事项调整表"/>
      <sheetName val="XL4Poppy"/>
      <sheetName val="G.1R-Shou COP Gf"/>
      <sheetName val="Summary"/>
      <sheetName val="提足折旧"/>
      <sheetName val="外销样表"/>
      <sheetName val="企业表一"/>
      <sheetName val="M-5A"/>
      <sheetName val="BD-1"/>
      <sheetName val="审计调整"/>
      <sheetName val="附注(上市)"/>
      <sheetName val="SW-TEO"/>
      <sheetName val="存货"/>
      <sheetName val="总分类账"/>
      <sheetName val="SS Aluminium glazing"/>
      <sheetName val="#REF!"/>
      <sheetName val="房屋及建筑物"/>
      <sheetName val="包增减变动"/>
      <sheetName val="固定资产2001年折旧"/>
      <sheetName val="台均毛利计算表"/>
      <sheetName val="2006内陆运输"/>
      <sheetName val="Sheet1"/>
      <sheetName val="XLR_NoRangeSheet"/>
      <sheetName val="型材线密度表"/>
      <sheetName val="Open"/>
      <sheetName val="BoatTMP"/>
      <sheetName val="材料清单"/>
      <sheetName val="地面过水泥砂"/>
      <sheetName val="楼板镂空及加楼板（部分项目有争议）"/>
      <sheetName val="T1T2T3T4门窗表"/>
      <sheetName val="下拉"/>
      <sheetName val="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Sheet1"/>
      <sheetName val="PrSum"/>
      <sheetName val="External"/>
      <sheetName val="Contents"/>
      <sheetName val="Toolbox"/>
      <sheetName val="G.1R-Shou COP Gf"/>
      <sheetName val="5201.2004"/>
      <sheetName val="墙面工程"/>
      <sheetName val="核算项目余额表"/>
      <sheetName val="SW-TEO"/>
      <sheetName val="POWER ASSUMPTIONS"/>
      <sheetName val="基础项目"/>
      <sheetName val="#REF!"/>
      <sheetName val="下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XL4Poppy"/>
      <sheetName val="Toolbox"/>
      <sheetName val="±í1"/>
      <sheetName val="±í2"/>
      <sheetName val="±í3"/>
      <sheetName val="±í4"/>
      <sheetName val="±ùÆ¡500"/>
      <sheetName val="ÁãµãÐ¡Âó"/>
      <sheetName val="Áãµã520"/>
      <sheetName val="ÐÂÏÊ72"/>
      <sheetName val="ÂÌÏ²±¦"/>
      <sheetName val="ÌØÖÆÑ©»¨"/>
      <sheetName val="ËÜÏäÑ©»¨"/>
      <sheetName val="ËÜÏäµ­Ë¬"/>
      <sheetName val="10¶ÈÀ¦°×"/>
      <sheetName val="10¶ÈÏä°×"/>
      <sheetName val="10¶ÈÏäË¬"/>
      <sheetName val="Ò»Æ·Ê¥Èª"/>
      <sheetName val="±í5"/>
      <sheetName val="ÇøÓòºÏ¼Æ"/>
      <sheetName val="ÁãµãÆ·ÅÆ"/>
      <sheetName val="Ï²±¦Æ·ÅÆ"/>
      <sheetName val="Ñ©»¨Æ·ÅÆ"/>
      <sheetName val="Ê¥Èª¼°ÆäËû"/>
      <sheetName val="ËµÃ÷"/>
      <sheetName val="ÏúÁ¿"/>
      <sheetName val="¼Û¸ñ"/>
      <sheetName val="¹²Ïí"/>
      <sheetName val="´ÙÏú»î¶¯"/>
      <sheetName val="×Ü±í"/>
      <sheetName val="G_1R_Shou COP Gf"/>
      <sheetName val="GP analysis Per month"/>
      <sheetName val="Sales breakdown "/>
      <sheetName val="MA Adj. Test"/>
      <sheetName val="¡À¨ª1"/>
      <sheetName val="¡À¨ª2"/>
      <sheetName val="¡À¨ª3"/>
      <sheetName val="¡À¨ª4"/>
      <sheetName val="¡À¨´__500"/>
      <sheetName val="¨¢_¦Ì_D__¨®"/>
      <sheetName val="¨¢_¦Ì_520"/>
      <sheetName val="D__¨º72"/>
      <sheetName val="_¨¬_2¡À|"/>
      <sheetName val="¨¬______¡§"/>
      <sheetName val="_¨¹_____¡§"/>
      <sheetName val="_¨¹__¦Ì-__"/>
      <sheetName val="10_¨¨¨¤|¡ã¡Á"/>
      <sheetName val="10_¨¨__¡ã¡Á"/>
      <sheetName val="10_¨¨____"/>
      <sheetName val="¨°__¡¤¨º£¤¨¨a"/>
      <sheetName val="¡À¨ª5"/>
      <sheetName val="__¨®¨°o___"/>
      <sheetName val="¨¢_¦Ì__¡¤__"/>
      <sheetName val="_2¡À|_¡¤__"/>
      <sheetName val="___¡§_¡¤__"/>
      <sheetName val="¨º£¤¨¨a_¡ã____"/>
      <sheetName val="_¦Ì_¡Â"/>
      <sheetName val="_¨²¨¢_"/>
      <sheetName val="____"/>
      <sheetName val="12_¨ª"/>
      <sheetName val="¡ä¨´_¨²___¡¥"/>
      <sheetName val="¡Á¨¹¡À¨ª"/>
      <sheetName val="财务费用"/>
      <sheetName val="资产负债表及损益表"/>
      <sheetName val="重要内部交易"/>
      <sheetName val="管理费用"/>
      <sheetName val="目录"/>
      <sheetName val="制造费用"/>
      <sheetName val="营业费用"/>
      <sheetName val="所得税凭证抽查"/>
      <sheetName val="核算项目余额表"/>
      <sheetName val="Ctinh 10kV"/>
      <sheetName val="Financ. Overview"/>
      <sheetName val="2006内陆运输"/>
      <sheetName val="会计事项调整表"/>
      <sheetName val="Sheet1"/>
      <sheetName val="#REF!"/>
      <sheetName val="OSP_Becht_Fin"/>
      <sheetName val="材料清单"/>
      <sheetName val="地面过水泥砂"/>
      <sheetName val="楼板镂空及加楼板（部分项目有争议）"/>
      <sheetName val="汇总表"/>
      <sheetName val="BoatTMP"/>
      <sheetName val="7"/>
      <sheetName val="投标材料清单 "/>
      <sheetName val="POWER ASSUMPTIONS"/>
      <sheetName val="门窗表"/>
      <sheetName val="下拉"/>
      <sheetName val="材料"/>
      <sheetName val="规划面积"/>
      <sheetName val="Main"/>
      <sheetName val="电视监控"/>
      <sheetName val="SW-TEO"/>
      <sheetName val="Open"/>
      <sheetName val="投资估算"/>
      <sheetName val="基础资料（B）"/>
      <sheetName val="eqpmad2"/>
      <sheetName val="合同"/>
      <sheetName val="钢筋计算表"/>
      <sheetName val="11年计划"/>
      <sheetName val="字段"/>
      <sheetName val="折线图2数据"/>
      <sheetName val="财政供养人员增幅"/>
      <sheetName val="人员支出"/>
      <sheetName val="G_1R-Shou_COP_Gf"/>
      <sheetName val="Financ__Overview"/>
      <sheetName val="下拉菜单"/>
      <sheetName val="D栋计算式明细"/>
      <sheetName val="常用项目"/>
      <sheetName val="单位库"/>
      <sheetName val="销售回款预测"/>
      <sheetName val="税金预测"/>
      <sheetName val="参照表"/>
      <sheetName val="项目汇总"/>
      <sheetName val="2002年一般预算收入"/>
      <sheetName val="sheet2"/>
      <sheetName val="改加胶玻璃、室外栏杆"/>
      <sheetName val="e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基础项目"/>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过梁"/>
      <sheetName val="砼墙"/>
      <sheetName val="基础梁"/>
      <sheetName val="桩承台基础"/>
      <sheetName val="梁"/>
      <sheetName val="柱"/>
      <sheetName val="板"/>
      <sheetName val="地面、天花"/>
      <sheetName val="内墙抹灰"/>
      <sheetName val="楼梯 "/>
      <sheetName val="零星砼"/>
      <sheetName val="汇总表"/>
      <sheetName val="开始(墙体)"/>
      <sheetName val="外墙装饰(标准户形) "/>
      <sheetName val="标准户形(墙体)"/>
      <sheetName val="总工程量(墙体)"/>
      <sheetName val="内墙190"/>
      <sheetName val="分户墙190"/>
      <sheetName val="外墙装饰"/>
      <sheetName val="总工程量(墙体) (2)"/>
      <sheetName val="内围地梁钢筋说明"/>
      <sheetName val="原表模"/>
      <sheetName val="内基梁J~R"/>
      <sheetName val="钢筋模1.1"/>
      <sheetName val="内基梁A~J"/>
      <sheetName val="建筑面积"/>
      <sheetName val="#REF!"/>
      <sheetName val="封面"/>
      <sheetName val="编制说明"/>
      <sheetName val="结算汇总"/>
      <sheetName val="签证汇总"/>
      <sheetName val="签证清单"/>
      <sheetName val="造价汇总"/>
      <sheetName val="B1-3复式"/>
      <sheetName val="H1-201小高"/>
      <sheetName val="00000000"/>
      <sheetName val="1#楼"/>
      <sheetName val="1#楼单价分析表"/>
      <sheetName val="1#楼主材表"/>
      <sheetName val="1#楼型材米重"/>
      <sheetName val="会所"/>
      <sheetName val="门窗计价调价规则"/>
      <sheetName val="门窗主材计算规则"/>
      <sheetName val="钢材"/>
      <sheetName val="铝材"/>
      <sheetName val="玻璃"/>
      <sheetName val="五金配件(1)"/>
      <sheetName val="五金配件(2)"/>
      <sheetName val="五金配件(3)"/>
      <sheetName val="补充清单"/>
      <sheetName val="目录"/>
      <sheetName val="工程结算工作交接单"/>
      <sheetName val="结算申请报告"/>
      <sheetName val="对账单"/>
      <sheetName val="结算书汇总封面"/>
      <sheetName val="工程量汇总表"/>
      <sheetName val="13#楼"/>
      <sheetName val="13#单价分析表"/>
      <sheetName val="13#楼主材表"/>
      <sheetName val="13#楼型材米重"/>
      <sheetName val="55号楼"/>
      <sheetName val="55#楼单价"/>
      <sheetName val="56号楼"/>
      <sheetName val="56#楼单价"/>
      <sheetName val="57号楼"/>
      <sheetName val="57#楼单价"/>
      <sheetName val="55-57号楼铝板吊顶"/>
      <sheetName val="55-57铝板吊顶单价"/>
      <sheetName val="55-57主材表"/>
      <sheetName val="55-57型材米重"/>
      <sheetName val="58#楼"/>
      <sheetName val="58#楼单价分析表"/>
      <sheetName val="58#楼主材表"/>
      <sheetName val="58#楼型材米重"/>
      <sheetName val="61#楼"/>
      <sheetName val="61#楼单价分析表"/>
      <sheetName val="61主材表"/>
      <sheetName val="61型材米重"/>
      <sheetName val="会所单价分析表"/>
      <sheetName val="主材表"/>
      <sheetName val="型材米重"/>
      <sheetName val="门窗单价分析"/>
      <sheetName val="百叶单价分析"/>
      <sheetName val="护栏单价分析"/>
      <sheetName val="栏杆单价分析"/>
      <sheetName val="#REF"/>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封面2"/>
      <sheetName val="清单"/>
      <sheetName val="结构工程量总表"/>
      <sheetName val="平整场地、三七灰土"/>
      <sheetName val="挖土方及回填土"/>
      <sheetName val="垫层"/>
      <sheetName val="基础"/>
      <sheetName val="地下室挡土墙、底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墙面工程"/>
      <sheetName val="石材购买量统计"/>
      <sheetName val="场ര혁_x005f_x000c_"/>
      <sheetName val=""/>
      <sheetName val="5期B栋会所装饰精装修"/>
      <sheetName val="场ര혁_x005f_x005f_x005f_x000c_"/>
      <sheetName val="场ര혁_x005f_x005f_x005f_x005f_x005f_x005f_x005f_x000c_"/>
      <sheetName val="型材线密度表"/>
      <sheetName val="单位库"/>
      <sheetName val="场ര혁_x005f_x005f_x005f_x005f_x005f_x005f_x005f_x005f_x00"/>
      <sheetName val="施工参考单价报价表"/>
      <sheetName val="其它工作项目报价清单"/>
      <sheetName val="甲指乙供材料报价表"/>
      <sheetName val="土建工程综合单价表"/>
      <sheetName val="土建工程综合单价组价明细表"/>
      <sheetName val="场ര혁_x000c_"/>
      <sheetName val="Macro1"/>
      <sheetName val="建筑面积表"/>
      <sheetName val="三、五、七期地下室电气安装部分"/>
      <sheetName val="三、五、七期地下室给排水安装部分"/>
      <sheetName val="三期多层电气安装部分"/>
      <sheetName val="三期多层给排水安装部分"/>
      <sheetName val="三期高层电气安装部分"/>
      <sheetName val="三期高层给排水安装部分"/>
      <sheetName val="五、七期高层电气安装部分"/>
      <sheetName val="五、七期高层给排水安装部分"/>
      <sheetName val="三期63座电气安装部分"/>
      <sheetName val="三期63座给排水安装部分"/>
      <sheetName val="Summary"/>
      <sheetName val="PILE CAP"/>
      <sheetName val="BEAM"/>
      <sheetName val="SLAB"/>
      <sheetName val="WALL"/>
      <sheetName val="COLUMN"/>
      <sheetName val="General"/>
      <sheetName val="Sheet5"/>
      <sheetName val="Sheet6"/>
      <sheetName val="Sheet7"/>
      <sheetName val="Sheet8"/>
      <sheetName val="Sheet9"/>
      <sheetName val="Sheet10"/>
      <sheetName val="Sheet11"/>
      <sheetName val="Sheet12"/>
      <sheetName val="Sheet13"/>
      <sheetName val="Sheet14"/>
      <sheetName val="Sheet15"/>
      <sheetName val="Sheet16"/>
      <sheetName val="装修部份工程量"/>
      <sheetName val="安装部分工程量"/>
      <sheetName val="安装部分清单"/>
      <sheetName val="装修部份清单"/>
      <sheetName val="增加红外"/>
      <sheetName val="车库门禁"/>
      <sheetName val="电梯三方通话"/>
      <sheetName val="防雷接地"/>
      <sheetName val="内线电话"/>
      <sheetName val="电子巡更"/>
      <sheetName val="背景音乐"/>
      <sheetName val="门禁系统 "/>
      <sheetName val="对讲系统"/>
      <sheetName val="车场系统"/>
      <sheetName val="监控系统"/>
      <sheetName val="周界系统"/>
      <sheetName val="下拉菜单"/>
      <sheetName val="基础项目"/>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建筑面积 "/>
      <sheetName val="名称"/>
      <sheetName val="工程量计算书"/>
      <sheetName val="规划指标"/>
      <sheetName val="给排水工程量计算书"/>
      <sheetName val="申报汇总表"/>
      <sheetName val="累计材料供应清单"/>
      <sheetName val="甲供材料款申请表"/>
      <sheetName val="签证汇总表"/>
      <sheetName val="B地块01&amp;02清单"/>
      <sheetName val="B地块03&amp;06清单"/>
      <sheetName val="B地块公共部位清单"/>
      <sheetName val="工程报价汇总表"/>
      <sheetName val="工程量清单报价汇总表"/>
      <sheetName val="学生宿舍C8"/>
      <sheetName val="学生宿舍C9"/>
      <sheetName val="学生宿舍C10"/>
      <sheetName val="学生宿舍C11"/>
      <sheetName val="学生宿舍C12"/>
      <sheetName val="学生宿舍C13"/>
      <sheetName val="学生宿舍C14"/>
      <sheetName val="第二学生食堂C24"/>
      <sheetName val="会堂及教师活动中心"/>
      <sheetName val="艺术楼"/>
      <sheetName val="学术交流中心及外国专家楼"/>
      <sheetName val="校行政办公楼"/>
      <sheetName val="院系办公楼"/>
      <sheetName val="图书馆"/>
      <sheetName val="广外二期清单汇总表"/>
      <sheetName val="合价汇总表"/>
      <sheetName val="总包服务管理协调配合费"/>
      <sheetName val="工程预留金"/>
      <sheetName val="建筑及装饰装修工程主要材料报价表"/>
      <sheetName val="甲招乙供材料表"/>
      <sheetName val="暂定主材价格表"/>
      <sheetName val="单合价分析表"/>
      <sheetName val="自定材料价"/>
      <sheetName val="单方分析"/>
      <sheetName val="住宅电气"/>
      <sheetName val="塔楼给排水"/>
      <sheetName val="商业电气"/>
      <sheetName val="商铺给排水"/>
      <sheetName val="eqpmad2"/>
      <sheetName val="场ര혁_x005f_x005f_x005f_x005f_x00"/>
      <sheetName val="XLR_NoRangeSheet"/>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主营业务成本明细表"/>
      <sheetName val="数据汇总表"/>
      <sheetName val="材料损耗(不打印)"/>
      <sheetName val="投标汇总表"/>
      <sheetName val="土建汇总表1-4"/>
      <sheetName val="结构清单1-4"/>
      <sheetName val="建筑清单1-4"/>
      <sheetName val="土建清单报价调整表1-4"/>
      <sheetName val="土建汇总表1-5"/>
      <sheetName val="结构清单1-5"/>
      <sheetName val="建筑清单1-5"/>
      <sheetName val="土建清单报价调整表1-5"/>
      <sheetName val="地下室开挖措施报价"/>
      <sheetName val="主要材料价格表（乙供）"/>
      <sheetName val="甲供及三方供材报价表"/>
      <sheetName val="配合费及采保费报价表"/>
      <sheetName val="零星工作及时工报价表"/>
      <sheetName val="分包工程"/>
      <sheetName val="sn"/>
      <sheetName val="承台(砖模) "/>
      <sheetName val="设置"/>
      <sheetName val="人工信息价"/>
      <sheetName val="项目指标含量"/>
      <sheetName val="项目说明"/>
      <sheetName val="成本汇总"/>
      <sheetName val="自营人工成本（人工成本）"/>
      <sheetName val="专业分包"/>
      <sheetName val="自营材料成本"/>
      <sheetName val="机械费"/>
      <sheetName val="管理费"/>
      <sheetName val="管理人员工资（33人）"/>
      <sheetName val="措施费"/>
      <sheetName val="临时设施明细"/>
      <sheetName val="安全文明"/>
      <sheetName val="周转材料数量"/>
      <sheetName val="增值税计算"/>
      <sheetName val="表08A分部分项工程量清单与计价表"/>
      <sheetName val="Ａ座"/>
      <sheetName val="B座"/>
      <sheetName val="C座"/>
      <sheetName val="D座"/>
      <sheetName val="E座"/>
      <sheetName val="F座"/>
      <sheetName val="地下室"/>
      <sheetName val="模板+内架+木方"/>
      <sheetName val="钢管扣件外架+爬架"/>
      <sheetName val="模板措施人工费"/>
      <sheetName val="results"/>
      <sheetName val="注意事项"/>
      <sheetName val="指标表"/>
      <sheetName val="报价说明"/>
      <sheetName val="B、C栋"/>
      <sheetName val="D栋"/>
      <sheetName val="E栋"/>
      <sheetName val="F栋 "/>
      <sheetName val="西塔（3-1厂房）"/>
      <sheetName val="室外給排水"/>
      <sheetName val="室外"/>
      <sheetName val="商业及配套设施(3-2BCD座)"/>
      <sheetName val="3-2A座厂房（剧场）"/>
      <sheetName val="西区地下室"/>
      <sheetName val="东塔铝模"/>
      <sheetName val="西塔（3-1厂房）土建1"/>
      <sheetName val="西塔（3-1厂房）土建"/>
      <sheetName val="西塔（3-1厂房）模板 "/>
      <sheetName val="西塔（3-1厂房）措施清单"/>
      <sheetName val="商业及配套设施(3-2BCD座)土建"/>
      <sheetName val="商业及配套设施(3-2BCD座)土建1"/>
      <sheetName val="商业及配套设施(3-2BCD座)模板"/>
      <sheetName val="商业及配套设施(3-2BCD座)措施清单"/>
      <sheetName val="3-2A座厂房（剧场）土建"/>
      <sheetName val="3-2A座厂房（剧场）模板"/>
      <sheetName val="3-2A座厂房（剧场）措施清单"/>
      <sheetName val="西区地下室土建 "/>
      <sheetName val="西区地下室模板 "/>
      <sheetName val="西区地下室措施清单  "/>
      <sheetName val="安全文明清单 "/>
      <sheetName val="成品保护清单"/>
      <sheetName val="Sheet2"/>
      <sheetName val="Sheet1"/>
      <sheetName val="Sheet3"/>
      <sheetName val="误差分析"/>
      <sheetName val="成本测算"/>
      <sheetName val="1.税金"/>
      <sheetName val="2.1标段主体劳务 "/>
      <sheetName val="3.材料费"/>
      <sheetName val="周转材料"/>
      <sheetName val="4.机械费"/>
      <sheetName val="5、专业分包部分"/>
      <sheetName val="5.1.土石方工程"/>
      <sheetName val="5.2.栏杆"/>
      <sheetName val="爬架"/>
      <sheetName val="爬模"/>
      <sheetName val="5.3.油漆腻子"/>
      <sheetName val="5.4.防水"/>
      <sheetName val="7、措施费"/>
      <sheetName val="指标分析"/>
      <sheetName val="东塔（4A-1厂房）"/>
      <sheetName val="IEO总部集群(4A-2栋BC座)"/>
      <sheetName val="生态总部大楼(4A-2栋A座)"/>
      <sheetName val="东区地下室"/>
      <sheetName val="东塔（4A-1厂房）土建"/>
      <sheetName val="东塔（4A-1厂房）模板 "/>
      <sheetName val="东塔（4A-1厂房）措施清单"/>
      <sheetName val="IEO总部集群(4A-2栋BC座)土建"/>
      <sheetName val="IEO总部集群(4A-2栋BC座)模板 "/>
      <sheetName val="IEO总部集群(4A-2栋BC座)措施清单"/>
      <sheetName val="生态总部大楼(4A-2栋A座)土建1 "/>
      <sheetName val="生态总部大楼(4A-2栋A座)土建 "/>
      <sheetName val="生态总部大楼(4A-2栋A座)模板 "/>
      <sheetName val="生态总部大楼(4A-2栋A座)措施清单"/>
      <sheetName val="东区地下室土建 "/>
      <sheetName val="东区地下室土建 1"/>
      <sheetName val="东区地下室模板 "/>
      <sheetName val="东区地下室措施清单"/>
      <sheetName val="工程汇总表"/>
      <sheetName val="清单-总"/>
      <sheetName val="措施费总表－总"/>
      <sheetName val="其它项目总表－总"/>
      <sheetName val="单项工程汇总表"/>
      <sheetName val="分部分项单价分析表-总"/>
      <sheetName val="措施项目单价分析表-总"/>
      <sheetName val="主要材料价格表-总"/>
      <sheetName val="清单-地下室"/>
      <sheetName val="措施费－单体 (1)"/>
      <sheetName val="其它项目费－单体(1)"/>
      <sheetName val="清单-1栋"/>
      <sheetName val="清单-2栋"/>
      <sheetName val="清单-3栋"/>
      <sheetName val="清单-4栋"/>
      <sheetName val="清单-5栋"/>
      <sheetName val="清单-6栋"/>
      <sheetName val="清单-7栋"/>
      <sheetName val="清单-8栋"/>
      <sheetName val="清单-9栋"/>
      <sheetName val="清单-10栋"/>
      <sheetName val="清单-11栋"/>
      <sheetName val="清单-12栋"/>
      <sheetName val="清单-服务中心"/>
      <sheetName val="清单-市政"/>
      <sheetName val="按新系统"/>
      <sheetName val="组价"/>
      <sheetName val="汇总"/>
      <sheetName val="改加胶玻璃、室外栏杆"/>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概要書"/>
      <sheetName val="電気設備表"/>
      <sheetName val="ﾒｰｶｰﾘｽﾄ"/>
      <sheetName val="建築依頼事項"/>
      <sheetName val="別途工事"/>
      <sheetName val="030710"/>
      <sheetName val="计量规则"/>
      <sheetName val="投标总价"/>
      <sheetName val="投标报价汇总表"/>
      <sheetName val="单位工程量清单汇总表"/>
      <sheetName val="分部分项工程量清单2"/>
      <sheetName val="措施费用"/>
      <sheetName val="哈尔滨万达茂分部分项工程量清单"/>
      <sheetName val="采光顶"/>
      <sheetName val="合肥万达茂分部分项工程量清单"/>
      <sheetName val="青岛万达茂分部分项工程量清单"/>
      <sheetName val="金属屋面通用分部分项工程量清单"/>
      <sheetName val="金属墙板分部分项工程量清单"/>
      <sheetName val="措施项目清单 "/>
      <sheetName val="限定品牌材料清单"/>
      <sheetName val="零星工作项目清单"/>
      <sheetName val="经济指标分析"/>
      <sheetName val="综合单价分析表"/>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含量"/>
      <sheetName val="材料单价"/>
      <sheetName val="演示流程"/>
      <sheetName val="摘要汇总表"/>
      <sheetName val="情况说明"/>
      <sheetName val="成本动态台帐"/>
      <sheetName val="合同台帐"/>
      <sheetName val="设计变更台帐"/>
      <sheetName val="现场签证台帐"/>
      <sheetName val="无合同费用及付款台帐"/>
      <sheetName val="待发生成本台帐"/>
      <sheetName val="兼容性报表"/>
      <sheetName val="XXXXXX"/>
      <sheetName val="공정표"/>
      <sheetName val="공사총괄"/>
      <sheetName val="공사비예산서(토목분)"/>
      <sheetName val="일위목록"/>
      <sheetName val="일위대가"/>
      <sheetName val="부표총괄"/>
      <sheetName val="부표장비"/>
      <sheetName val="물가대비표"/>
      <sheetName val="평균L,C,K,E값 산출표"/>
      <sheetName val="부표장비 (2)"/>
      <sheetName val="노임단가"/>
      <sheetName val="기초일위"/>
      <sheetName val="시설일위"/>
      <sheetName val="조명일위"/>
      <sheetName val="유림골조"/>
      <sheetName val="Sheet4"/>
      <sheetName val="갑지1"/>
      <sheetName val="일위대가(계측기설치)"/>
      <sheetName val="9509"/>
      <sheetName val="간선계산"/>
      <sheetName val="입출재고현황 (2)"/>
      <sheetName val="내역서"/>
      <sheetName val="데이타"/>
      <sheetName val="ABUT수량-A1"/>
      <sheetName val="포장복구집계"/>
      <sheetName val="교각계산"/>
      <sheetName val="국공유지및사유지"/>
      <sheetName val="입찰안"/>
      <sheetName val="개요입력"/>
      <sheetName val="수량기준"/>
      <sheetName val="공사내역"/>
      <sheetName val="교통대책내역"/>
      <sheetName val="집계표"/>
      <sheetName val="일위대가목차"/>
      <sheetName val="여과지동"/>
      <sheetName val="기초자료"/>
      <sheetName val="수목단가"/>
      <sheetName val="시설수량표"/>
      <sheetName val="식재수량표"/>
      <sheetName val="자재단가"/>
      <sheetName val="금액내역서"/>
      <sheetName val="材"/>
      <sheetName val="机械"/>
      <sheetName val="审批"/>
      <sheetName val="外审"/>
      <sheetName val="审核"/>
      <sheetName val="成本汇报表"/>
      <sheetName val="总说明"/>
      <sheetName val="包工包料(详细清单）"/>
      <sheetName val="主要材料表"/>
      <sheetName val="基础工程量估算"/>
      <sheetName val="指标对比"/>
      <sheetName val="开办费"/>
      <sheetName val="开办明细格式"/>
      <sheetName val="1-3"/>
      <sheetName val="9"/>
      <sheetName val="7"/>
      <sheetName val="4-6"/>
      <sheetName val="第一部分定价"/>
      <sheetName val="1-3对比"/>
      <sheetName val="标报对比"/>
      <sheetName val="Structure"/>
      <sheetName val="Curtain Wall"/>
      <sheetName val="Interior Partition"/>
      <sheetName val="Interior Fitting Out"/>
      <sheetName val="M&amp;E"/>
      <sheetName val="幕墙细目"/>
      <sheetName val="精装修"/>
      <sheetName val="Earthwork"/>
      <sheetName val="TenderAnaly"/>
      <sheetName val="AppendixA"/>
      <sheetName val="BQ"/>
      <sheetName val="GrossBQ"/>
      <sheetName val="GrossBQ (2)"/>
      <sheetName val="BQ(2)"/>
      <sheetName val="BQ(3)"/>
      <sheetName val="G1"/>
      <sheetName val="FlrArea"/>
      <sheetName val="Analysis"/>
      <sheetName val="Notes"/>
      <sheetName val="Prelims"/>
      <sheetName val="Site Expense"/>
      <sheetName val="Steelwork"/>
      <sheetName val="ExtWalls"/>
      <sheetName val="Founds"/>
      <sheetName val="Retaining Wall"/>
      <sheetName val="Summary Final"/>
      <sheetName val="G1 Final"/>
      <sheetName val="资金计划 "/>
      <sheetName val="抵房指标完成周报"/>
      <sheetName val="抵房项目名录"/>
      <sheetName val="说明"/>
      <sheetName val="总量"/>
      <sheetName val="1"/>
      <sheetName val="2"/>
      <sheetName val="3"/>
      <sheetName val="4"/>
      <sheetName val="5"/>
      <sheetName val="6"/>
      <sheetName val="8"/>
      <sheetName val="氟中"/>
      <sheetName val="氟L"/>
      <sheetName val="氟窗"/>
      <sheetName val="氟L窗"/>
      <sheetName val="氟L门"/>
      <sheetName val="氟门"/>
      <sheetName val="粉门"/>
      <sheetName val="粉窗"/>
      <sheetName val="钢构"/>
      <sheetName val="表1.1"/>
      <sheetName val="表1.2"/>
      <sheetName val="表1.3"/>
      <sheetName val="表1.4"/>
      <sheetName val="表1.5"/>
      <sheetName val="表1.6"/>
      <sheetName val="表1.7"/>
      <sheetName val="表1.8"/>
      <sheetName val="表1.9"/>
      <sheetName val="表1.10"/>
      <sheetName val="表1.11"/>
      <sheetName val="表1.12"/>
      <sheetName val="表1.13"/>
      <sheetName val="表1.14"/>
      <sheetName val="表1.15"/>
      <sheetName val="表1.16"/>
      <sheetName val="表2.1"/>
      <sheetName val="表2.2"/>
      <sheetName val="表2.3"/>
      <sheetName val="表2.4"/>
      <sheetName val="表2.5"/>
      <sheetName val="表2.6"/>
      <sheetName val="表2.7"/>
      <sheetName val="表2.8"/>
      <sheetName val="表2.9"/>
      <sheetName val="表2.10"/>
      <sheetName val="表2.11"/>
      <sheetName val="表2.12"/>
      <sheetName val="表2.13"/>
      <sheetName val="表2.14"/>
      <sheetName val="表2.15"/>
      <sheetName val="表2.16"/>
      <sheetName val="表2.17"/>
      <sheetName val="表2.18"/>
      <sheetName val="表2.19"/>
      <sheetName val="表2.20"/>
      <sheetName val="表2.21"/>
      <sheetName val="表2.22"/>
      <sheetName val="表2.23"/>
      <sheetName val="表2.24"/>
      <sheetName val="表2.25"/>
      <sheetName val="表2.26"/>
      <sheetName val="表2.27"/>
      <sheetName val="表2.28"/>
      <sheetName val="表2.29"/>
      <sheetName val="表2.30"/>
      <sheetName val="表2.31"/>
      <sheetName val="表2.32"/>
      <sheetName val="表2.33"/>
      <sheetName val="表2.34"/>
      <sheetName val="表2.35"/>
      <sheetName val="表2.36"/>
      <sheetName val="表2.37"/>
      <sheetName val="表2.38"/>
      <sheetName val="表2.39"/>
      <sheetName val="表2.40"/>
      <sheetName val="面积合计（藏）"/>
      <sheetName val="投标材料清单 "/>
      <sheetName val="差异分析"/>
      <sheetName val="面积指标"/>
      <sheetName val="计划"/>
      <sheetName val="销售收入"/>
      <sheetName val="成本表--持有物业"/>
      <sheetName val="成本表--销售物业"/>
      <sheetName val="酒店成本"/>
      <sheetName val="单体建安造价--持有物业"/>
      <sheetName val="单体建安造价--销售物业"/>
      <sheetName val="单体综合造价--持有物业"/>
      <sheetName val="单体综合造价--销售物业"/>
      <sheetName val="市政配套"/>
      <sheetName val="人工湖"/>
      <sheetName val="销售物业单体建安造价指标表"/>
      <sheetName val="单价表"/>
      <sheetName val="经营予、决算封皮"/>
      <sheetName val="A"/>
      <sheetName val="입찰내역 발주처 양식"/>
      <sheetName val="管理费用"/>
      <sheetName val="重要内部交易"/>
      <sheetName val="制造费用"/>
      <sheetName val="财务费用"/>
      <sheetName val="营业费用"/>
      <sheetName val="Fly Sheets"/>
      <sheetName val="门窗分类工程汇总表"/>
      <sheetName val="展示中心合同台帐"/>
      <sheetName val="成本表"/>
      <sheetName val="成本科目"/>
      <sheetName val="投标清单目录"/>
      <sheetName val="报价封面"/>
      <sheetName val="投标报价注意事项"/>
      <sheetName val="钢结构工程量清单"/>
      <sheetName val="措施项目清单计价表"/>
      <sheetName val="钢结构综合单价表"/>
      <sheetName val="加工制作综合单价明细表"/>
      <sheetName val="安装综合单价明细表 "/>
      <sheetName val="或有事项汇总表"/>
      <sheetName val="或有项措施项目清单计价表"/>
      <sheetName val="或有项钢结构工程量清单"/>
      <sheetName val="或有项综合单价表"/>
      <sheetName val="或有项加工制作综合单价明细表"/>
      <sheetName val="或有项安装综合单价明细表"/>
      <sheetName val="主要材料价格表 "/>
      <sheetName val="工程量清单附表"/>
      <sheetName val="Template"/>
      <sheetName val="量汇与审"/>
      <sheetName val="裙房钢柱"/>
      <sheetName val="裙房后浇带钢支撑"/>
      <sheetName val="裙房钢骨柱梁"/>
      <sheetName val="裙房柱内加劲板"/>
      <sheetName val="裙房钢梁"/>
      <sheetName val="巨柱"/>
      <sheetName val="塔楼环梁"/>
      <sheetName val="塔楼桁架"/>
      <sheetName val="巨型斜撑V撑立柱"/>
      <sheetName val="塔楼柱"/>
      <sheetName val="铸钢件"/>
      <sheetName val="变配电"/>
      <sheetName val="总（含地下）"/>
      <sheetName val="地上部分"/>
      <sheetName val="桩基汇总表"/>
      <sheetName val="Input Sheet"/>
      <sheetName val="综合单价表"/>
      <sheetName val="综合单价组价明细表"/>
      <sheetName val="PTER Assumptions"/>
      <sheetName val="Assumptions"/>
      <sheetName val="Support Assumption1"/>
      <sheetName val="装饰汇总"/>
      <sheetName val="单价"/>
      <sheetName val="材料汇总"/>
      <sheetName val="用量分摊(藏）"/>
      <sheetName val="LB020A(月)"/>
      <sheetName val="西山责任成本及资金计划汇总"/>
      <sheetName val="工程部"/>
      <sheetName val="财务部"/>
      <sheetName val="设计部"/>
      <sheetName val="拓展部"/>
      <sheetName val="成本部"/>
      <sheetName val="销售中心"/>
      <sheetName val="采购部"/>
      <sheetName val="责任成本归属标准"/>
      <sheetName val="项目部"/>
      <sheetName val="结算及付款计划初稿"/>
      <sheetName val="成本预算调整说明"/>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四.变更签证计划"/>
      <sheetName val="审批查询1"/>
      <sheetName val="审批查询2"/>
      <sheetName val="装饰清单"/>
      <sheetName val="基本参数"/>
      <sheetName val="成本估算"/>
      <sheetName val="12.措施项目清单计价表（一）"/>
      <sheetName val="表格设置"/>
      <sheetName val="合同明细"/>
      <sheetName val="e"/>
      <sheetName val="楼梯间"/>
      <sheetName val="_Recovered_SheetName_ 1_"/>
      <sheetName val="9、措施项目清单计价表"/>
      <sheetName val="材料表"/>
      <sheetName val="ben"/>
      <sheetName val="工程量"/>
      <sheetName val="机电工程"/>
      <sheetName val="计算表 (2)"/>
      <sheetName val="地板送风工程"/>
      <sheetName val="机电工程 (变更图纸2011.7.4)"/>
      <sheetName val="机电工程 (变更图纸2011.7.4) (2)"/>
      <sheetName val="H1裙房"/>
      <sheetName val="塔楼3层到19层"/>
      <sheetName val="空调水"/>
      <sheetName val="空调风"/>
      <sheetName val="排烟"/>
      <sheetName val="正压送风"/>
      <sheetName val="冷却塔"/>
      <sheetName val="塔楼空调风"/>
      <sheetName val="塔楼正压送风"/>
      <sheetName val="塔楼空调水"/>
      <sheetName val="塔楼防排烟"/>
      <sheetName val="B2.1"/>
      <sheetName val="B2.2"/>
      <sheetName val="B2.3"/>
      <sheetName val="土建B2.1-2.2"/>
      <sheetName val="机电3.1"/>
      <sheetName val="机电3.2"/>
      <sheetName val="coa"/>
      <sheetName val="CoaDlg"/>
      <sheetName val="Macro"/>
      <sheetName val="MOHKG"/>
      <sheetName val="main"/>
      <sheetName val="东4#娱乐楼机电"/>
      <sheetName val="工程量清单"/>
      <sheetName val="报价汇总表"/>
      <sheetName val="清单报价表"/>
      <sheetName val="工料机价格表"/>
      <sheetName val="计日工人工费报价表"/>
      <sheetName val="清单报价汇总"/>
      <sheetName val="SW-TEO"/>
      <sheetName val="99CCTV"/>
      <sheetName val="预算200326"/>
      <sheetName val="99PA"/>
      <sheetName val="Open"/>
      <sheetName val="机房工程B"/>
      <sheetName val="p2"/>
      <sheetName val="多媒体查询"/>
      <sheetName val="中心机房"/>
      <sheetName val="会议"/>
      <sheetName val="停车场"/>
      <sheetName val="BA"/>
      <sheetName val="物业"/>
      <sheetName val="移动通信"/>
      <sheetName val="清单1"/>
      <sheetName val="XL4Poppy"/>
      <sheetName val="Financ. Overview"/>
      <sheetName val="Toolbox"/>
      <sheetName val="Mp-team 1"/>
      <sheetName val="BA "/>
      <sheetName val="POWER ASSUMPTIONS"/>
      <sheetName val="地泵租赁"/>
      <sheetName val="工程量汇总及含量分析"/>
      <sheetName val="网络合计"/>
      <sheetName val="计算稿"/>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填表指引"/>
      <sheetName val="集团全成本费项"/>
      <sheetName val="费项说明"/>
      <sheetName val="产品建造标准"/>
      <sheetName val="B地块项目基础资料 "/>
      <sheetName val="项目基础资料 (2)"/>
      <sheetName val="全成本分析表"/>
      <sheetName val="成本汇总表"/>
      <sheetName val="分产品建安成本"/>
      <sheetName val="跨期分摊成本"/>
      <sheetName val="成本回顾"/>
      <sheetName val="五类公摊成本 "/>
      <sheetName val="当地主要材料价格表"/>
      <sheetName val="合约规划 "/>
      <sheetName val="合约规划12.18 "/>
      <sheetName val="成本回顾12.18"/>
      <sheetName val="成本回顾 (备用)"/>
      <sheetName val="资金计划（B地块）"/>
      <sheetName val="合计"/>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酒店"/>
      <sheetName val="广奥小学"/>
      <sheetName val="北京四区 -幼儿园"/>
      <sheetName val="幼儿园"/>
      <sheetName val="奥园大厦 -住宅车库商铺 (2)"/>
      <sheetName val="营销费用"/>
      <sheetName val="2005年行政事业单位收费"/>
      <sheetName val="Sheet1 (2)"/>
      <sheetName val="2008.6.30"/>
      <sheetName val="2008.3.31"/>
      <sheetName val="2007.12.31"/>
      <sheetName val="2007.10.31"/>
      <sheetName val="2007.03.31"/>
      <sheetName val="2007.03.31 (2)"/>
      <sheetName val="1.收函台帐"/>
      <sheetName val="2.发函台帐"/>
      <sheetName val="3.签证台帐"/>
      <sheetName val="4.图纸及设计变更台帐"/>
      <sheetName val="5.结算台帐 "/>
      <sheetName val="南沙结算移交财务"/>
      <sheetName val="海景城结算移交财务"/>
      <sheetName val="6.存档清单"/>
      <sheetName val="7.1、资金使用审批（工程）"/>
      <sheetName val="7.2、资金使用审批（营销）"/>
      <sheetName val="8.工程扣款单"/>
      <sheetName val="9、结算计划一览表"/>
      <sheetName val="报表模板"/>
      <sheetName val="中山园林水电清单"/>
      <sheetName val="使用指引"/>
      <sheetName val="分期、分区开发计划表"/>
      <sheetName val="项目基础资料"/>
      <sheetName val="项目公司利润预算表"/>
      <sheetName val="土地出让金分摊表"/>
      <sheetName val="一、二期面积明细表"/>
      <sheetName val="各类产品建造标准"/>
      <sheetName val="全成本分析表-02"/>
      <sheetName val="五类公摊成本"/>
      <sheetName val="合约规划"/>
      <sheetName val="回顾成本"/>
      <sheetName val="南海动态回顾"/>
      <sheetName val="规划证"/>
      <sheetName val="分析经济指标"/>
      <sheetName val="一期A区建筑面积核算"/>
      <sheetName val="土地成本分摊及面积指标"/>
      <sheetName val="6月科目余额表"/>
      <sheetName val="一期"/>
      <sheetName val="一期透视表"/>
      <sheetName val="预提10%"/>
      <sheetName val="预提10%数据透视表"/>
      <sheetName val="二期"/>
      <sheetName val="跨期合同"/>
      <sheetName val="工程类无合同部分"/>
      <sheetName val="成本计算"/>
      <sheetName val="土增"/>
      <sheetName val="成本差异说明"/>
      <sheetName val="A区面积"/>
      <sheetName val="B区面积"/>
      <sheetName val="C区面积"/>
      <sheetName val="D区面积"/>
      <sheetName val="明细账-合同号"/>
      <sheetName val="一期A区建筑面积核算（不包A-1)"/>
      <sheetName val="C区面积(设计填写）"/>
      <sheetName val="D区面积(未经审）"/>
      <sheetName val="版本控制页"/>
      <sheetName val="图片"/>
      <sheetName val="高层F毛坯"/>
      <sheetName val="sheet"/>
      <sheetName val="CFA"/>
      <sheetName val="Collateral"/>
      <sheetName val="Disposition"/>
      <sheetName val="Data"/>
      <sheetName val="Mem"/>
      <sheetName val="Auto"/>
      <sheetName val="Unit"/>
      <sheetName val="PL"/>
      <sheetName val="一.2(人工挖基坑 )"/>
      <sheetName val="accode"/>
      <sheetName val="GL"/>
      <sheetName val="GL0102"/>
      <sheetName val="GL0103"/>
      <sheetName val="GL0104"/>
      <sheetName val="GL0105"/>
      <sheetName val="GL0106"/>
      <sheetName val="GL0107"/>
      <sheetName val="GL0108"/>
      <sheetName val="GL0109"/>
      <sheetName val="GL0110"/>
      <sheetName val="GL0111"/>
      <sheetName val="GL0112"/>
      <sheetName val="GL1"/>
      <sheetName val="GL2-3"/>
      <sheetName val="GL4-9"/>
      <sheetName val="Program"/>
      <sheetName val="股本"/>
      <sheetName val="股本明细资料"/>
      <sheetName val="长期应付款"/>
      <sheetName val="盈余公积"/>
      <sheetName val="固定资产折旧表"/>
      <sheetName val="固定资产底稿"/>
      <sheetName val="固定资产补充底稿1"/>
      <sheetName val="固定资产减值准备汇总表 "/>
      <sheetName val="科目余额表"/>
      <sheetName val="货币资金"/>
      <sheetName val="银行存款底稿"/>
      <sheetName val="短期借款"/>
      <sheetName val="短期借款抽查表"/>
      <sheetName val="借款利息测试"/>
      <sheetName val="应付工资的测试"/>
      <sheetName val="应付工资"/>
      <sheetName val="应付福利费"/>
      <sheetName val="测试"/>
      <sheetName val="营业费用多栏明细账"/>
      <sheetName val="管理费用 "/>
      <sheetName val="管理费用多栏明细账"/>
      <sheetName val="财务费用多栏明细账"/>
      <sheetName val="综合单价汇总表"/>
      <sheetName val="总措施项目"/>
      <sheetName val="模板"/>
      <sheetName val="08.7.31"/>
      <sheetName val="08.6.30"/>
      <sheetName val="预付帐款应收帐款"/>
      <sheetName val="开发成本"/>
      <sheetName val="08.3.31"/>
      <sheetName val="07.12.31"/>
      <sheetName val="07.10.31对帐调整新"/>
      <sheetName val="Tickmarks"/>
      <sheetName val="后补变更3月"/>
      <sheetName val="变更金额及无效成本"/>
      <sheetName val="01龙坂"/>
      <sheetName val="02龙岗"/>
      <sheetName val="03城东"/>
      <sheetName val="04宝棠"/>
      <sheetName val="05惠州"/>
      <sheetName val="06龙华租屋"/>
      <sheetName val="07城区"/>
      <sheetName val="3月变更统计"/>
      <sheetName val="3月付款统计"/>
      <sheetName val="3月付款明细"/>
      <sheetName val="Repayment Summary"/>
      <sheetName val="总汇表"/>
      <sheetName val="单位工程措施项目"/>
      <sheetName val="B4G"/>
      <sheetName val="G1G"/>
      <sheetName val="G1G联体"/>
      <sheetName val="G2G "/>
      <sheetName val="G3G"/>
      <sheetName val="H1G"/>
      <sheetName val="H3G"/>
      <sheetName val="J1G"/>
      <sheetName val="J2G"/>
      <sheetName val="J3G"/>
      <sheetName val="K1G"/>
      <sheetName val="C2-1"/>
      <sheetName val="C2-3"/>
      <sheetName val="C5-1"/>
      <sheetName val="C5-3"/>
      <sheetName val="C5-2"/>
      <sheetName val="C5-4"/>
      <sheetName val="D1-2"/>
      <sheetName val="D1-4"/>
      <sheetName val="Trial Balance"/>
      <sheetName val="支付计划一期"/>
      <sheetName val="#511-OCT97"/>
      <sheetName val="A300"/>
      <sheetName val="GIVHFK"/>
      <sheetName val="造价汇总表"/>
      <sheetName val="附表4-1销售合约利润预算表（全盘)"/>
      <sheetName val="附表4-1销售合约利润预算表（我方）"/>
      <sheetName val="土地成本"/>
      <sheetName val="项目公司整盘成本预算汇总表（整盘）"/>
      <sheetName val="成本汇总表(全盘）"/>
      <sheetName val="项目公司整盘成本预算汇总表（我方)"/>
      <sheetName val="成本汇总表(我方）"/>
      <sheetName val="附表3现金流预算表"/>
      <sheetName val="勾稽关系"/>
      <sheetName val="敏感分析"/>
      <sheetName val="二期规划指标"/>
      <sheetName val="二期规划指标（持有）"/>
      <sheetName val="现金流量"/>
      <sheetName val="成本汇总（二期）"/>
      <sheetName val="公摊费用及期间费（二期）"/>
      <sheetName val="高层住宅"/>
      <sheetName val="地下车库"/>
      <sheetName val="可售底层商业"/>
      <sheetName val="利润测算"/>
      <sheetName val="工程款支付"/>
      <sheetName val="开发销售计划"/>
      <sheetName val="税费说明"/>
      <sheetName val="土地增值税汇算清缴"/>
      <sheetName val="财务部分"/>
      <sheetName val="跨期成本分摊明细表"/>
      <sheetName val="商业地下"/>
      <sheetName val="写字楼"/>
      <sheetName val="市政配套费"/>
      <sheetName val="地价分摊表"/>
      <sheetName val="P组团装修"/>
      <sheetName val="P组团样板房园建"/>
      <sheetName val="独栋给排水"/>
      <sheetName val="独栋电气"/>
      <sheetName val="主材暂定价"/>
      <sheetName val="装饰及汇总表 E3栋"/>
      <sheetName val="板 "/>
      <sheetName val="楼梯"/>
      <sheetName val="内墙面抹灰"/>
      <sheetName val="地面天花"/>
      <sheetName val="外墙砌体(新)"/>
      <sheetName val="内墙砌体(新)"/>
      <sheetName val="屋面"/>
      <sheetName val="栏杆1"/>
      <sheetName val="防水工程"/>
      <sheetName val="栏杆1 (2)"/>
      <sheetName val="辅表(材料)"/>
      <sheetName val="T1T2T3T4门窗表"/>
      <sheetName val="Print Sheet"/>
      <sheetName val="Loan Info"/>
      <sheetName val="Comparable"/>
      <sheetName val="Residual(Condo)"/>
      <sheetName val="Residual(SF)"/>
      <sheetName val="Residual(Income)"/>
      <sheetName val="Income"/>
      <sheetName val="CF Projection"/>
      <sheetName val="Scenario A"/>
      <sheetName val="Scenario B"/>
      <sheetName val="Tax"/>
      <sheetName val="Download"/>
      <sheetName val="Upload"/>
      <sheetName val="Print Macro"/>
      <sheetName val="土地成本分摊"/>
      <sheetName val="地块二销售计划"/>
      <sheetName val="交楼清单嫦2011.11"/>
      <sheetName val="12.15应收"/>
      <sheetName val="2011.11核对"/>
      <sheetName val="交楼清单2011"/>
      <sheetName val="未售清单（未认购）"/>
      <sheetName val="未售清单（签约未交楼）"/>
      <sheetName val="预收"/>
      <sheetName val="AR"/>
      <sheetName val="预售面积与基础数据对比表"/>
      <sheetName val="财务确认的一号地块土地款"/>
      <sheetName val="销售合约利润预算表"/>
      <sheetName val="整盘成本"/>
      <sheetName val="建筑成本"/>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结算台账"/>
      <sheetName val="2栋户型"/>
      <sheetName val="4栋02户型"/>
      <sheetName val="5栋"/>
      <sheetName val="财务签名土地款"/>
      <sheetName val="合约利润预算表（我方）"/>
      <sheetName val="全成本分析表2"/>
      <sheetName val="UFPrn20020708110604"/>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企业表一"/>
      <sheetName val="M-5C"/>
      <sheetName val="M-5A"/>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G.1R-Shou COP Gf"/>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暗渠以西人防地库（暂定）"/>
      <sheetName val="1 开办费汇总"/>
      <sheetName val="应供量清单"/>
      <sheetName val="資料庫"/>
      <sheetName val="合格证 (2)"/>
      <sheetName val="明細表"/>
      <sheetName val="总价表"/>
      <sheetName val="数据"/>
      <sheetName val="对讲"/>
      <sheetName val="门禁、一卡通"/>
      <sheetName val="电视监控"/>
      <sheetName val="电子围栏"/>
      <sheetName val="拆分步奏"/>
      <sheetName val="拆分实例"/>
      <sheetName val="二期B组团土建基础数据"/>
      <sheetName val="物业划分示意图"/>
      <sheetName val="工程量汇总表(地下部分）"/>
      <sheetName val="工程量汇总表(地上部分） "/>
      <sheetName val="1.报价要求"/>
      <sheetName val="2 汇总表"/>
      <sheetName val="3.开办费"/>
      <sheetName val="4.土建(基础工程)"/>
      <sheetName val="5.塔楼土建(地下)"/>
      <sheetName val="6.塔楼土建(地上)"/>
      <sheetName val="9.塔楼安装(地下)"/>
      <sheetName val="10.塔楼安装(地上)"/>
      <sheetName val="安装（户内）"/>
      <sheetName val="附1主要大型施工机械"/>
      <sheetName val="附2总承包代开发票费"/>
      <sheetName val="附3-1主要综合单价构成分析表"/>
      <sheetName val="附4甲供材"/>
      <sheetName val="附5其他项目清单"/>
      <sheetName val="附6投标选用材料设备品牌表"/>
      <sheetName val="附7防水工程量汇总表"/>
      <sheetName val="万博项目"/>
      <sheetName val="玻璃分析表"/>
      <sheetName val="材料清单"/>
      <sheetName val="100X50方管内套上悬窗"/>
      <sheetName val="50系列上悬窗"/>
      <sheetName val="空调百叶窗、防雨百叶"/>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分析"/>
      <sheetName val="主要材料"/>
      <sheetName val="内部时间安排"/>
      <sheetName val="材料单价表"/>
      <sheetName val="门窗表"/>
      <sheetName val="土建"/>
      <sheetName val="工程量简表"/>
      <sheetName val="门窗汇总表"/>
      <sheetName val="百叶汇总表"/>
      <sheetName val="商业"/>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型材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全成本分类"/>
      <sheetName val="分产品建安"/>
      <sheetName val="对标用（成本测算）"/>
      <sheetName val="（对标用）建安成本目标控制表"/>
      <sheetName val="土地费用"/>
      <sheetName val="7.别墅土建(地下)"/>
      <sheetName val="8.别墅土建(地上)"/>
      <sheetName val="11.别墅安装(地下)"/>
      <sheetName val="12.别墅安装(地上)"/>
      <sheetName val="13.补充清单（塔楼）"/>
      <sheetName val="14.补充清单（别墅）"/>
      <sheetName val="附3-1主要综合单价构成分析表（塔楼）"/>
      <sheetName val="附3-2主要综合单价构成分析表 (别墅）"/>
      <sheetName val="砌体墙"/>
      <sheetName val="墙"/>
      <sheetName val="现浇板"/>
      <sheetName val="筏板基础"/>
      <sheetName val="桩承台"/>
      <sheetName val="台阶"/>
      <sheetName val="进度款汇总表"/>
      <sheetName val="表6.在建项目变更签证统计表"/>
      <sheetName val="统计过程表"/>
      <sheetName val="10.01-10.27发生（透视）"/>
      <sheetName val="10月发生（手工）"/>
      <sheetName val="Query"/>
      <sheetName val="进度款汇总"/>
      <sheetName val="报公司财务"/>
      <sheetName val="7.塔楼安装(地下)"/>
      <sheetName val="8.塔楼安装(地上)"/>
      <sheetName val="9.安装（户内）"/>
      <sheetName val="10.补充清单"/>
      <sheetName val="P1-sum"/>
      <sheetName val="P1-pyt"/>
      <sheetName val="P2-sum"/>
      <sheetName val="P2-pyt"/>
      <sheetName val="WIP"/>
      <sheetName val="MAJOR_CURR"/>
      <sheetName val="18200"/>
      <sheetName val="MAJOR_YTD"/>
      <sheetName val="MINOR_CURR"/>
      <sheetName val="MINOR_YTD"/>
      <sheetName val="CCTL"/>
      <sheetName val="CAP_SUP"/>
      <sheetName val="TKO P1"/>
      <sheetName val="TKO P2"/>
      <sheetName val="Air Conditional"/>
      <sheetName val="Computer"/>
      <sheetName val="Equipment"/>
      <sheetName val="Motor Vehicle"/>
      <sheetName val="Renovation"/>
      <sheetName val="WORKING"/>
      <sheetName val="D4RP"/>
      <sheetName val="LinkData"/>
      <sheetName val="04预测现金流量表"/>
      <sheetName val="INVDAYS"/>
      <sheetName val="NBCF"/>
      <sheetName val="H101(OK)"/>
      <sheetName val="PMTE"/>
      <sheetName val="Ã«ÀûÂÊ·ÖÎö±í"/>
      <sheetName val="表三甲"/>
      <sheetName val="A901"/>
      <sheetName val="0002 - WORKING"/>
      <sheetName val="P"/>
      <sheetName val="091231P410"/>
      <sheetName val="制造费用-钛粉车间"/>
      <sheetName val="制造费用-新厂"/>
      <sheetName val="制造费用-旧厂 "/>
      <sheetName val="ARP-U501"/>
      <sheetName val="M Schedules"/>
      <sheetName val="Index"/>
      <sheetName val="JUly97"/>
      <sheetName val="TB"/>
      <sheetName val="Sum"/>
      <sheetName val="四川中渝C100"/>
      <sheetName val="T100"/>
      <sheetName val="Credit Card"/>
      <sheetName val="A3"/>
      <sheetName val="0521"/>
      <sheetName val="土建表三乙"/>
      <sheetName val="TB2000"/>
      <sheetName val="TB2001"/>
      <sheetName val="FDREPORT"/>
      <sheetName val="組立費算出シート"/>
      <sheetName val="    C&amp;A    "/>
      <sheetName val="    GWS    "/>
      <sheetName val="    EOH    "/>
      <sheetName val="KDL"/>
      <sheetName val="MF"/>
      <sheetName val="NP"/>
      <sheetName val="QA"/>
      <sheetName val="Material"/>
      <sheetName val="SUPPORT"/>
      <sheetName val="U"/>
      <sheetName val="YP"/>
      <sheetName val="U101"/>
      <sheetName val="U102"/>
      <sheetName val="RB"/>
      <sheetName val="04合并现金流量表"/>
      <sheetName val="2007年成本计算"/>
      <sheetName val="BS"/>
      <sheetName val="营销无文本"/>
      <sheetName val="CS02表"/>
      <sheetName val="丽水项目成本分摊一览表"/>
      <sheetName val="政府收费及设计勘察费用"/>
      <sheetName val="三通一平费用"/>
      <sheetName val="35KV高压线迁移"/>
      <sheetName val="二期分部工程分析"/>
      <sheetName val="二期建安总汇表"/>
      <sheetName val="A2"/>
      <sheetName val="B3"/>
      <sheetName val="B4"/>
      <sheetName val="D2"/>
      <sheetName val="F1"/>
      <sheetName val="G2b"/>
      <sheetName val="G2n"/>
      <sheetName val="H1"/>
      <sheetName val="J1"/>
      <sheetName val="公建"/>
      <sheetName val="市政"/>
      <sheetName val="塑钢窗"/>
      <sheetName val="门业"/>
      <sheetName val="集中采购部分"/>
      <sheetName val="非合同成本"/>
      <sheetName val="009动态回顾"/>
      <sheetName val="034动态回顾"/>
      <sheetName val="01 (2)"/>
      <sheetName val="01"/>
      <sheetName val="04（建安成本目标控制表）"/>
      <sheetName val="02（高层、超高层、小高层）"/>
      <sheetName val="内装"/>
      <sheetName val="外墙"/>
      <sheetName val="零星"/>
      <sheetName val="商业内装"/>
      <sheetName val="商业外墙"/>
      <sheetName val="商业建筑面积"/>
      <sheetName val="商业屋面"/>
      <sheetName val="BQ2-SUM"/>
      <sheetName val="BQ2.1-独立地下室"/>
      <sheetName val="BQ2.2-商业地下室"/>
      <sheetName val="5.土建(地下)"/>
      <sheetName val="6.土建(地上)"/>
      <sheetName val="7.安装(地下) "/>
      <sheetName val="8.安装(地上)"/>
      <sheetName val="8.安装(户内)"/>
      <sheetName val="9.补充清单"/>
      <sheetName val="附3主要综合单价构成分析表"/>
      <sheetName val="附4-甲供材应供量清单修正"/>
      <sheetName val="使用方法"/>
      <sheetName val="科目合同明细表"/>
      <sheetName val="目标成本简表"/>
      <sheetName val="合同拆分到产品"/>
      <sheetName val="成本科目与责任部门"/>
      <sheetName val="动态回顾"/>
      <sheetName val="项目规划图"/>
      <sheetName val="全成本分类NEW"/>
      <sheetName val="规划图"/>
      <sheetName val="增减主要内容"/>
      <sheetName val="南海1号地一期动态回顾（16年5月）"/>
      <sheetName val="南海1号地一期动态回顾（16年6月）"/>
      <sheetName val="南海1号地一期动态回顾（16年7月）"/>
      <sheetName val="南海1号地一期动态回顾（16年8月）"/>
      <sheetName val="南海君湖一期总平面图"/>
      <sheetName val="表1.成本资讯"/>
      <sheetName val="表2.月度成本变动回顾表 "/>
      <sheetName val="表3.在建项目变更签证、无效成本统计表  "/>
      <sheetName val="表4.月度新增合同(补充协议)统计表"/>
      <sheetName val="表5.结算进展情况回顾表"/>
      <sheetName val="表6.结算项目成本信息统计表"/>
      <sheetName val="附表.工程指令、设计变更成因类别界定和概念"/>
      <sheetName val="二期二三五区全成本分类7月"/>
      <sheetName val="二期二、三、五区4月动态回顾"/>
      <sheetName val="二期二、三、五区5月动态回顾"/>
      <sheetName val="三期一区全成本分类NEW"/>
      <sheetName val="三期一区动态回顾"/>
      <sheetName val="三期二区全成本分类NEW"/>
      <sheetName val="三期二区动态回顾"/>
      <sheetName val="二期二、三、五区6月动态回顾"/>
      <sheetName val="二期二、三、五区7月动态回顾"/>
      <sheetName val="爱琴湾总图"/>
      <sheetName val="节超内容"/>
      <sheetName val="KA"/>
      <sheetName val="KA1-1"/>
      <sheetName val="KA1-2"/>
      <sheetName val="KA1-3"/>
      <sheetName val="KA1-4"/>
      <sheetName val="KA1-5"/>
      <sheetName val="KA1-6"/>
      <sheetName val="KA1-7"/>
      <sheetName val="KA1-8"/>
      <sheetName val="关联交易-存款"/>
      <sheetName val="资产负债表"/>
      <sheetName val="CYBS"/>
      <sheetName val="六纺"/>
      <sheetName val="本部-K"/>
      <sheetName val="Raw materials"/>
      <sheetName val="original"/>
      <sheetName val="Pls do not delete"/>
      <sheetName val="F_B"/>
      <sheetName val="以前年度损益调整"/>
      <sheetName val="11-1"/>
      <sheetName val="H"/>
      <sheetName val="ARP-U201"/>
      <sheetName val="g101"/>
      <sheetName val="E101"/>
      <sheetName val="PRC-TV (0)"/>
      <sheetName val="K401"/>
      <sheetName val="E100"/>
      <sheetName val="N100"/>
      <sheetName val="洛雅卡组团"/>
      <sheetName val="悉尼一区"/>
      <sheetName val="悉尼三区"/>
      <sheetName val="高尔夫酒店"/>
      <sheetName val="安装工程量计算书单项模板"/>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511BkRec"/>
      <sheetName val="Part_Datum"/>
      <sheetName val="利润测算表"/>
      <sheetName val="资金计划"/>
      <sheetName val="销售中心成本分摊"/>
      <sheetName val="附表3 土地费用"/>
      <sheetName val="匡算数据附表"/>
      <sheetName val="项目公司整盘土地成本预算表"/>
      <sheetName val="2.1增值税费明细表"/>
      <sheetName val="2.2 汇总表"/>
      <sheetName val="填写说明"/>
      <sheetName val="附表1军令状节点表"/>
      <sheetName val="附表3项目销售交楼计划表"/>
      <sheetName val="附表2销售合约利润预算表"/>
      <sheetName val="附表5-1 项目土地成本分摊表"/>
      <sheetName val="附表2-1土地增值税计算表"/>
      <sheetName val="附表4现金流预算表"/>
      <sheetName val="科目表"/>
      <sheetName val="附表5项目整盘成本预算汇总表"/>
      <sheetName val="附表5-2项目建筑成本预算表"/>
      <sheetName val="附表6自持物业租金预测"/>
      <sheetName val="附表7返租-租金收益测算表"/>
      <sheetName val="附表8项目管理费用汇总表"/>
      <sheetName val="附表8-1项目人工成本预算表"/>
      <sheetName val="附表8-2项目行政类费用预算表"/>
      <sheetName val="附表9项目营销类费用预算表"/>
      <sheetName val="附表10总债务目标和投资目标"/>
      <sheetName val="S 26 创冠"/>
      <sheetName val="Source"/>
      <sheetName val="参数表"/>
      <sheetName val="其他费用分摊"/>
      <sheetName val="清算汇总表"/>
      <sheetName val="未结算合同1111"/>
      <sheetName val="建安"/>
      <sheetName val="非营销无文本建安结算"/>
      <sheetName val="一级至四级科目分类一览表"/>
      <sheetName val="倚莲半岛二期规划指标"/>
      <sheetName val="全成本分析"/>
      <sheetName val="公摊成本"/>
      <sheetName val="11层高层毛坯住宅（可售）"/>
      <sheetName val="19层高层毛坯住宅（可售）"/>
      <sheetName val="4层综合楼（A15）"/>
      <sheetName val="别墅毛坯（可售）"/>
      <sheetName val="55层毛坯写字楼（可售）"/>
      <sheetName val="55层毛坯酒店（可售）"/>
      <sheetName val="毛坯综合体MALL（可售）"/>
      <sheetName val="毛坯独栋商业（可售）"/>
      <sheetName val="毛坯金街商业（可售）"/>
      <sheetName val="毛坯综合体MALL（持有）"/>
      <sheetName val="毛坯独栋商业（持有）"/>
      <sheetName val="毛坯金街商业（持有）"/>
      <sheetName val="2层毛坯裙楼商业（持有）"/>
      <sheetName val="29F高层精装办公（持有）"/>
      <sheetName val="55F精装办公（持有）"/>
      <sheetName val="55层毛坯酒店（持有）"/>
      <sheetName val="普通地下车库"/>
      <sheetName val="专票获取金额（直接归属）"/>
      <sheetName val="市政配套费（广州适用）"/>
      <sheetName val="工程量清单总说明"/>
      <sheetName val="一号清单"/>
      <sheetName val="二号清单一（售楼部）"/>
      <sheetName val="二号清单二（样板间）"/>
      <sheetName val="二号清单汇总"/>
      <sheetName val="三号清单之一"/>
      <sheetName val="三号清单之二"/>
      <sheetName val="三号清单之三"/>
      <sheetName val="三号清单之四 "/>
      <sheetName val="三号清单汇总"/>
      <sheetName val="四号清单之一"/>
      <sheetName val="四号清单之二"/>
      <sheetName val="四号清单之三"/>
      <sheetName val="四号清单之四"/>
      <sheetName val="四号清单之五"/>
      <sheetName val="四号清单汇总"/>
      <sheetName val="主要材料价格表105"/>
      <sheetName val="BQ2-住宅部分"/>
      <sheetName val="BQ2-商业街部分"/>
      <sheetName val="Wl. Fin."/>
      <sheetName val="配置表"/>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BQ2.10"/>
      <sheetName val="中海城三期（01A及01E小学）"/>
      <sheetName val="中海城四期（02C）"/>
      <sheetName val="主要项目单价分析表 "/>
      <sheetName val="电线"/>
      <sheetName val="电缆"/>
      <sheetName val="GS"/>
      <sheetName val="磨具余料庫"/>
      <sheetName val="成本分析"/>
      <sheetName val="专项分析"/>
      <sheetName val="垂直运输"/>
      <sheetName val="钢筋调差"/>
      <sheetName val="规费"/>
      <sheetName val="方案指标"/>
      <sheetName val="各类产品建造标准 (2)"/>
      <sheetName val="2.承台"/>
      <sheetName val="3.基础梁"/>
      <sheetName val="13.梁钢筋"/>
      <sheetName val="15.承台钢筋"/>
      <sheetName val="2.梁"/>
      <sheetName val="23.结构汇总"/>
      <sheetName val="19.钢筋汇总1"/>
      <sheetName val="4.柱"/>
      <sheetName val="15.柱钢筋"/>
      <sheetName val="14.板钢筋"/>
      <sheetName val="5.砖砌体"/>
      <sheetName val="6.楼梯"/>
      <sheetName val="16.楼梯钢筋"/>
      <sheetName val="10.内装饰"/>
      <sheetName val="11.外装饰"/>
      <sheetName val="1.建筑面积"/>
      <sheetName val="7.脚手架"/>
      <sheetName val="3.板"/>
      <sheetName val="16.零星大样"/>
      <sheetName val="17.零星钢筋"/>
      <sheetName val="12.大样"/>
      <sheetName val="9.门窗表"/>
      <sheetName val="8.屋面"/>
      <sheetName val="18.结构汇总"/>
      <sheetName val="19.钢筋汇总"/>
      <sheetName val="20.所列问题"/>
      <sheetName val="4.梁"/>
      <sheetName val="5.板"/>
      <sheetName val="6.柱"/>
      <sheetName val="8.楼梯"/>
      <sheetName val="7.砖砌体"/>
      <sheetName val="9.屋面"/>
      <sheetName val="10.脚手架"/>
      <sheetName val="21、装饰汇总"/>
      <sheetName val="20.结构汇总"/>
      <sheetName val="11.内装饰"/>
      <sheetName val="12.外装饰"/>
      <sheetName val="13.零星大样"/>
      <sheetName val="14.承台钢筋"/>
      <sheetName val="15.梁钢筋"/>
      <sheetName val="16.柱钢筋"/>
      <sheetName val="17.板钢筋"/>
      <sheetName val="18.楼梯钢筋"/>
      <sheetName val="19.零星钢筋"/>
      <sheetName val="22.钢筋汇总"/>
      <sheetName val="20.门窗表"/>
      <sheetName val="Lead（请增加的各自的合同台账内）"/>
      <sheetName val="【汇总】"/>
      <sheetName val="2017年8月科目余额"/>
      <sheetName val="取数表"/>
      <sheetName val="PUD2017"/>
      <sheetName val="工程"/>
      <sheetName val="无文本"/>
      <sheetName val="数据透视表数据"/>
      <sheetName val="土地款及契税"/>
      <sheetName val="营销"/>
      <sheetName val="其他"/>
      <sheetName val="PUD核对"/>
      <sheetName val="2017.5资产负债表"/>
      <sheetName val="14住宅建造标准"/>
      <sheetName val="附表2销售合约利润预算表（全盘）"/>
      <sheetName val="附表2销售合约利润预算表 (我方)"/>
      <sheetName val="本期销售情况"/>
      <sheetName val="附表5-1 项目土地成本分摊表 (我方)"/>
      <sheetName val="A-本期付款明细表"/>
      <sheetName val="B-钢筋调差"/>
      <sheetName val="C-钢筋西本新干线价格"/>
      <sheetName val="D-各期付款明细表"/>
      <sheetName val="14-15#完成钢筋量明细"/>
      <sheetName val="5.土建(地库)"/>
      <sheetName val="5-人防钢筋"/>
      <sheetName val="5-非人防钢筋"/>
      <sheetName val="6.土建（塔楼地下室）"/>
      <sheetName val="6下14#"/>
      <sheetName val="6下15#"/>
      <sheetName val="6下108#"/>
      <sheetName val="6下109#"/>
      <sheetName val="全110#"/>
      <sheetName val="6下112#"/>
      <sheetName val="6下113#"/>
      <sheetName val="全115#"/>
      <sheetName val="7.土建（商业）"/>
      <sheetName val="7商15#"/>
      <sheetName val="8.土建(塔楼) "/>
      <sheetName val="8上15#"/>
      <sheetName val="9、安装(地下)"/>
      <sheetName val="10、安装(塔楼地下室)  "/>
      <sheetName val="11、安装(塔楼) "/>
      <sheetName val="12.安装(户内)塔楼  "/>
      <sheetName val="13.安装（商业）"/>
      <sheetName val="14.增补清单"/>
      <sheetName val="附2主要综合单价构成分析表"/>
      <sheetName val="附3甲供材修正"/>
      <sheetName val="附4-1其他项目清单（土建）"/>
      <sheetName val="附4-2其他项目清单（机电）修正"/>
      <sheetName val="附5投标选用材料设备品牌表"/>
      <sheetName val="荆州"/>
      <sheetName val="英德"/>
      <sheetName val="广州"/>
      <sheetName val="梅州"/>
      <sheetName val="韶关"/>
      <sheetName val="中佛"/>
      <sheetName val="重庆"/>
      <sheetName val="宁波"/>
      <sheetName val="长沙"/>
      <sheetName val="泉州"/>
      <sheetName val="沈阳"/>
      <sheetName val="玉林"/>
      <sheetName val="深圳"/>
      <sheetName val="珠海"/>
      <sheetName val="成本项目"/>
      <sheetName val="日报(有预售证的)"/>
      <sheetName val="营销费用预算"/>
      <sheetName val="营销合约"/>
      <sheetName val="南苑基本库"/>
      <sheetName val="定价标准"/>
      <sheetName val="P1012001"/>
      <sheetName val="#511-SEPT97"/>
      <sheetName val="#511-NOV97"/>
      <sheetName val="#511-DEC97"/>
      <sheetName val="ls"/>
      <sheetName val="至10月末全成本汇总表（动态）"/>
      <sheetName val="摊销表"/>
      <sheetName val="2017年6月科目余额"/>
      <sheetName val="A.R 01"/>
      <sheetName val="N201"/>
      <sheetName val="Phase2 movementDEC"/>
      <sheetName val="Phase1f.a.DEC"/>
      <sheetName val="Phase2 f.a.DEC (2)"/>
      <sheetName val="契税"/>
      <sheetName val="CY sales report"/>
      <sheetName val="G402."/>
      <sheetName val="应收票据(关联方)"/>
      <sheetName val="农业用地"/>
      <sheetName val="5税收优惠明细表"/>
      <sheetName val="村级支出"/>
      <sheetName val="加压泵房"/>
      <sheetName val="FA Addition"/>
      <sheetName val="基础编码"/>
      <sheetName val="工商税收"/>
      <sheetName val="应付款项"/>
      <sheetName val="Hotel"/>
      <sheetName val="Marco"/>
      <sheetName val="2017年6月科目余额表"/>
      <sheetName val="会展融资费用"/>
      <sheetName val="导出开发成本明细账"/>
      <sheetName val="核对"/>
      <sheetName val="合并台账"/>
      <sheetName val="土地款"/>
      <sheetName val="五星级酒店"/>
      <sheetName val="OS"/>
      <sheetName val="A5"/>
      <sheetName val="A6-2"/>
      <sheetName val="A7-5"/>
      <sheetName val="A7-5-1"/>
      <sheetName val="A7-6"/>
      <sheetName val="A8-2"/>
      <sheetName val="C"/>
      <sheetName val="E1"/>
      <sheetName val="E2"/>
      <sheetName val="EE"/>
      <sheetName val="G"/>
      <sheetName val="I"/>
      <sheetName val="I2"/>
      <sheetName val="L"/>
      <sheetName val="K"/>
      <sheetName val="K3"/>
      <sheetName val="N"/>
      <sheetName val="N1"/>
      <sheetName val="N1-1"/>
      <sheetName val="O"/>
      <sheetName val="O1"/>
      <sheetName val="O1-1"/>
      <sheetName val="O1-2"/>
      <sheetName val="O2"/>
      <sheetName val="P1"/>
      <sheetName val="P3"/>
      <sheetName val="P4"/>
      <sheetName val="Q"/>
      <sheetName val="Q1"/>
      <sheetName val="Q1-1 p.4"/>
      <sheetName val="S1"/>
      <sheetName val="T"/>
      <sheetName val="T1"/>
      <sheetName val="U1"/>
      <sheetName val="U2"/>
      <sheetName val="U3"/>
      <sheetName val="U3-1"/>
      <sheetName val="U3-2"/>
      <sheetName val="U4"/>
      <sheetName val="U4-1"/>
      <sheetName val="Sheet 3"/>
      <sheetName val="Sheet 4"/>
      <sheetName val="Sheet 5"/>
      <sheetName val="基础数据"/>
      <sheetName val="XXX期-规划指标"/>
      <sheetName val="3F毛坯双拼别墅（可售）"/>
      <sheetName val="9层毛坯住宅（可售）"/>
      <sheetName val="33层高层毛坯住宅（可售）"/>
      <sheetName val="2层毛坯裙楼商业（可售）"/>
      <sheetName val="原地主自持老人院（无偿返还）"/>
      <sheetName val="原地主自持老人院"/>
      <sheetName val="桩基"/>
      <sheetName val="用电负荷"/>
      <sheetName val="G201os"/>
      <sheetName val="公检法司编制"/>
      <sheetName val="行政编制"/>
      <sheetName val="项目概况表"/>
      <sheetName val="住宅造价信息卡"/>
      <sheetName val="商业造价信息卡"/>
      <sheetName val="投资汇总表"/>
      <sheetName val="住宅建安-独立地下室"/>
      <sheetName val="设计标准"/>
      <sheetName val="住宅建安-单体1"/>
      <sheetName val="住宅建安-单体2"/>
      <sheetName val="独立配套-单体1"/>
      <sheetName val="建筑单体外成本"/>
      <sheetName val="商业建安-地下室"/>
      <sheetName val="商业建安-单体1"/>
      <sheetName val="商业建安-单体2"/>
      <sheetName val="住宅限额对标"/>
      <sheetName val="万象城对标"/>
      <sheetName val="Cover"/>
      <sheetName val="Content"/>
      <sheetName val="ground beam"/>
      <sheetName val="1-F beam"/>
      <sheetName val="2-F Beam"/>
      <sheetName val="3-F Beam"/>
      <sheetName val="4-F Beam"/>
      <sheetName val="5-F Beam"/>
      <sheetName val="6-F beam"/>
      <sheetName val="6-F beam(Curved)"/>
      <sheetName val="7-F Beam"/>
      <sheetName val="8-F Beam"/>
      <sheetName val="8-F Beam(curved)"/>
      <sheetName val="9-F Beam"/>
      <sheetName val="10-F Beam"/>
      <sheetName val="11-F Beam"/>
      <sheetName val="R-F Beam"/>
      <sheetName val="UR-F Beam"/>
      <sheetName val="RS-F beam"/>
      <sheetName val="总建筑面积"/>
      <sheetName val="物业汇总"/>
      <sheetName val="动态成本月报"/>
      <sheetName val="附表1合同台账"/>
      <sheetName val="附表2变更签证台账"/>
      <sheetName val="附表3暂定调整台账"/>
      <sheetName val="跨期分摊合同"/>
      <sheetName val="合同预估金额"/>
      <sheetName val="下拉字段"/>
      <sheetName val="代缴费用及处罚"/>
      <sheetName val="项目总成本"/>
      <sheetName val="拆分明细"/>
      <sheetName val="橡树湾一期 资金计划"/>
      <sheetName val="宣贯"/>
      <sheetName val="$,基础数据"/>
      <sheetName val="1.招采计划"/>
      <sheetName val="2.入围名单"/>
      <sheetName val="3.简化招标"/>
      <sheetName val="4.条件审查"/>
      <sheetName val="5.文件签呈"/>
      <sheetName val="5.1附页"/>
      <sheetName val="6.招标邀请"/>
      <sheetName val="7.资料签收"/>
      <sheetName val="8.招标答疑"/>
      <sheetName val="9.开标记录"/>
      <sheetName val="10.标书澄清"/>
      <sheetName val="11.议标记录"/>
      <sheetName val="12.定标会签"/>
      <sheetName val="13.中标通知"/>
      <sheetName val="14.致谢函"/>
      <sheetName val="15.合同交底"/>
      <sheetName val="16.核心条款"/>
      <sheetName val="17.材料封样"/>
      <sheetName val="符合性检查"/>
      <sheetName val="单价比较表"/>
      <sheetName val="分系统比较表"/>
      <sheetName val="标段总计"/>
      <sheetName val="第一章（开办费）"/>
      <sheetName val="第二章（1#地块）"/>
      <sheetName val="第二章（2#地块）"/>
      <sheetName val="第三章（暂定金额）"/>
      <sheetName val="Ⅰ标段汇总表"/>
      <sheetName val="Ⅱ标段汇总表"/>
      <sheetName val="总计"/>
      <sheetName val="NO.1.1（开办费）"/>
      <sheetName val="NO.1.2（配合费） "/>
      <sheetName val="NO.2.1(+0.00以下土建工程）"/>
      <sheetName val="NO.2.2(+0.00以上土建）高层、小高层"/>
      <sheetName val="NO.2.3(+0.00以上土建）洋房"/>
      <sheetName val="NO.2.4(+0.00以上土建）别墅、幼儿园"/>
      <sheetName val="NO.3(分项工程清单）(标段合并)"/>
      <sheetName val="N0.4(人防工程)"/>
      <sheetName val="NO.5（防水工程）"/>
      <sheetName val="NO.6暂定金额"/>
      <sheetName val="示范区"/>
      <sheetName val="1标段"/>
      <sheetName val="2标段"/>
      <sheetName val="示范区智能化"/>
      <sheetName val="1标段智能化"/>
      <sheetName val="2标段智能化"/>
      <sheetName val="NO.2.1(+0.00以下土建）"/>
      <sheetName val="NO.2.2(+0.00以下土建）LOFT公寓"/>
      <sheetName val="NO.2.3(+0.00以上土建）"/>
      <sheetName val="NO.2.4(+0.00以上土建）LOFT公寓"/>
      <sheetName val="总计 (2)"/>
      <sheetName val="NO.3(+0.00以上安装）"/>
      <sheetName val="项目资金计划季度计划"/>
      <sheetName val="NO.1（开办费）"/>
      <sheetName val="开办费之双排外架全封闭明细表"/>
      <sheetName val="开办费之垂直运输明细表"/>
      <sheetName val="开办费之安全、文明施工费明细表"/>
      <sheetName val="开办费之安全生产费用明细表 "/>
      <sheetName val="开办费之超高降效费明细表 "/>
      <sheetName val="开办费之承包商配合管理费"/>
      <sheetName val="投标总计"/>
      <sheetName val="一、开办费（除配合费外）"/>
      <sheetName val="一、开办费（配合费）"/>
      <sheetName val="二、土石方工程"/>
      <sheetName val="三、土建工程（地下室）"/>
      <sheetName val="三、土建工程（高层）"/>
      <sheetName val="三、土建工程（小高层）"/>
      <sheetName val="三、土建工程（幼儿园）"/>
      <sheetName val="三、土建工程（防水工程）"/>
      <sheetName val="三、土建工程(人防工程)"/>
      <sheetName val="四、机电工程（除智能化）"/>
      <sheetName val="五、红线内小市政"/>
      <sheetName val="六、暂列金额"/>
      <sheetName val="8.安装(户内) "/>
      <sheetName val="1、调价汇总表"/>
      <sheetName val="钢筋、砼材料调价表"/>
      <sheetName val="砌体材料调价表"/>
      <sheetName val="钻孔桩"/>
      <sheetName val="外墙砌体"/>
      <sheetName val="内墙砌体"/>
      <sheetName val="不同做法的房间装饰"/>
      <sheetName val="基础梁 (2)"/>
      <sheetName val="悬挑板"/>
      <sheetName val="2拼门窗"/>
      <sheetName val="财务实收1月"/>
      <sheetName val="发票台账"/>
      <sheetName val="0000"/>
      <sheetName val="F500-Executive summary"/>
      <sheetName val="F510-FG"/>
      <sheetName val="F520-Moulds"/>
      <sheetName val="F530 -Spareparts"/>
      <sheetName val="F540 - Supplementary material"/>
      <sheetName val="F550-Provision summary"/>
      <sheetName val="F551-Provision summary-FG"/>
      <sheetName val="Provision by client"/>
      <sheetName val="Aging"/>
      <sheetName val="Aging summary"/>
      <sheetName val="SFC"/>
      <sheetName val="LY stock"/>
      <sheetName val="Spareparts-LY"/>
      <sheetName val="2005"/>
      <sheetName val="Slow-moving provision review"/>
      <sheetName val="RentalDeposit"/>
      <sheetName val="Control"/>
      <sheetName val="analyse"/>
      <sheetName val="EX-TGS"/>
      <sheetName val="E311"/>
      <sheetName val="G313"/>
      <sheetName val="List"/>
      <sheetName val="U201"/>
      <sheetName val="Form1-1"/>
      <sheetName val="N1_AP breakdown"/>
      <sheetName val="N2"/>
      <sheetName val="Feb"/>
      <sheetName val="GZ-Sum"/>
      <sheetName val="source-1"/>
      <sheetName val="Stock Mar 08 Detai(StockTake)"/>
      <sheetName val="Sales for 2001"/>
      <sheetName val="6-②"/>
      <sheetName val="6-② (1)"/>
      <sheetName val="收入抵消"/>
      <sheetName val="G300"/>
      <sheetName val="12201001"/>
      <sheetName val="exp_loss_HGB"/>
      <sheetName val="Warranty"/>
      <sheetName val="Bad_Debts_USGAAP"/>
      <sheetName val="Bad_Debts_HGB"/>
      <sheetName val="Maintenance"/>
      <sheetName val="Annual_Rep"/>
      <sheetName val="Satz"/>
      <sheetName val="Wert"/>
      <sheetName val="Inv"/>
      <sheetName val="Mat_out"/>
      <sheetName val="Purchase_In_1999"/>
      <sheetName val="FG_In_1999"/>
      <sheetName val="P &amp; L"/>
      <sheetName val="Balance Sheet"/>
      <sheetName val="Note"/>
      <sheetName val="Assets"/>
      <sheetName val="Hire Purchases"/>
      <sheetName val="Utility Deposit"/>
      <sheetName val="Prepayment"/>
      <sheetName val="Other AR"/>
      <sheetName val="Bank"/>
      <sheetName val="Bs Payable"/>
      <sheetName val="Accrual"/>
      <sheetName val="Other AP"/>
      <sheetName val="CA LKH"/>
      <sheetName val="Heng Yui"/>
      <sheetName val="Heng Tai"/>
      <sheetName val="Kelso Lake"/>
      <sheetName val="Yi Hin"/>
      <sheetName val="Davidson"/>
      <sheetName val="Step First"/>
      <sheetName val="Fiorfie"/>
      <sheetName val="Hurdle"/>
      <sheetName val="Jigsaw"/>
      <sheetName val="Golden Sector"/>
      <sheetName val="附表28"/>
      <sheetName val="附表5-1"/>
      <sheetName val="附表8-1"/>
      <sheetName val="附表27"/>
      <sheetName val="附表17"/>
      <sheetName val="附表16"/>
      <sheetName val="附表4"/>
      <sheetName val="附表21"/>
      <sheetName val="附表24"/>
      <sheetName val="附表13"/>
      <sheetName val="附表15-1"/>
      <sheetName val="附表2"/>
      <sheetName val="附表32"/>
      <sheetName val="附表33"/>
      <sheetName val="附表3"/>
      <sheetName val="c7tb"/>
      <sheetName val="cycztb"/>
      <sheetName val="C6TB"/>
      <sheetName val="C8TB"/>
      <sheetName val="153541"/>
      <sheetName val="G130"/>
      <sheetName val="AGENT"/>
      <sheetName val="01ADDL.F.A."/>
      <sheetName val="master"/>
      <sheetName val="_511BkRec"/>
      <sheetName val="_511_OCT97"/>
      <sheetName val="在产品成本计算XPC,FR2(3)"/>
      <sheetName val="A3_100"/>
      <sheetName val="Hollywood-Bud"/>
      <sheetName val="Input"/>
      <sheetName val=" Kostenstruktur Fab."/>
      <sheetName val="_511_DEC97"/>
      <sheetName val="_511_NOV97"/>
      <sheetName val="_511_SEPT97"/>
      <sheetName val="#144BkRec"/>
      <sheetName val="#144Bank-Dec"/>
      <sheetName val="#144Bank-Nov"/>
      <sheetName val="#144Bank-Oct"/>
      <sheetName val="#144Bank-Sep"/>
      <sheetName val="OE Daniel"/>
      <sheetName val="Consolidated"/>
      <sheetName val="数量统计"/>
      <sheetName val="CHHK E"/>
      <sheetName val="BKREC97."/>
      <sheetName val="ST loan rec bal"/>
      <sheetName val="01TBlast"/>
      <sheetName val="00000"/>
      <sheetName val="Confirmation"/>
      <sheetName val="I101"/>
      <sheetName val="statement 1998"/>
      <sheetName val="sintesi per referenza"/>
      <sheetName val="Other expenses"/>
      <sheetName val="(1)Global Properties"/>
      <sheetName val="Cost Summary"/>
      <sheetName val="Key"/>
      <sheetName val="F-B"/>
      <sheetName val="F-B-1"/>
      <sheetName val="Data sheet"/>
      <sheetName val="O101"/>
      <sheetName val="Layout"/>
      <sheetName val="GBVI99"/>
      <sheetName val="D10012"/>
      <sheetName val="F-A"/>
      <sheetName val="Contents"/>
      <sheetName val="FA_Dep #7"/>
      <sheetName val="계획"/>
      <sheetName val="数据模板1"/>
      <sheetName val="索引"/>
      <sheetName val="F36_2手机事业部毛利分析"/>
      <sheetName val="EarningsReport"/>
      <sheetName val="OutSum"/>
      <sheetName val="dep08"/>
      <sheetName val="Conso-PL(A4.3)"/>
      <sheetName val="other revenue"/>
      <sheetName val="Consol"/>
      <sheetName val="U 510"/>
      <sheetName val="U301"/>
      <sheetName val="U303"/>
      <sheetName val="U302"/>
      <sheetName val="FF-6"/>
      <sheetName val="平整场地面积工程量计算表"/>
      <sheetName val="Scenarios"/>
      <sheetName val="I1"/>
      <sheetName val="Q2"/>
      <sheetName val="S"/>
      <sheetName val="U2-1"/>
      <sheetName val="汇总报价"/>
      <sheetName val="网点报价"/>
      <sheetName val="数量明细"/>
      <sheetName val="统计"/>
      <sheetName val="列表"/>
      <sheetName val="补缴汇总"/>
      <sheetName val="计算"/>
      <sheetName val="金蝶预收款（不含税）奥誉"/>
      <sheetName val="金蝶预收楼款（不含税）置业"/>
      <sheetName val="金蝶预收楼款（不含税）奥冠"/>
      <sheetName val="中山广场（不含税）"/>
      <sheetName val="金域（不含税）"/>
      <sheetName val="首页"/>
      <sheetName val="来电客户分析"/>
      <sheetName val="来访客户分析"/>
      <sheetName val="认筹客户分析"/>
      <sheetName val="b2"/>
      <sheetName val="1.工程预结算内部审核备忘"/>
      <sheetName val="2.竣工结算造价协议清单"/>
      <sheetName val="6.甲方结算审核书"/>
      <sheetName val="8.结算审核汇总表"/>
      <sheetName val="结算造价汇总表"/>
      <sheetName val="签证审核汇总表"/>
      <sheetName val="签证汇总表 "/>
      <sheetName val="费用表（箱涵） (2)"/>
      <sheetName val="费用表（箱涵）"/>
      <sheetName val="计算表（箱涵）"/>
      <sheetName val="费用表（别墅）"/>
      <sheetName val="计算表（别墅）"/>
      <sheetName val="费用表（高层）"/>
      <sheetName val="计算表（高层）"/>
      <sheetName val="费用表（其它）"/>
      <sheetName val="计算表（其它）"/>
      <sheetName val="负签证汇总表"/>
      <sheetName val="高尔夫球场回填土"/>
      <sheetName val="西北角海沙回填"/>
      <sheetName val="承台"/>
      <sheetName val="屋梁 "/>
      <sheetName val="计算表"/>
      <sheetName val="审核书封面"/>
      <sheetName val="结算审核汇总表"/>
      <sheetName val="结算审核编制说明"/>
      <sheetName val="13.封面"/>
      <sheetName val="14.封面"/>
      <sheetName val="竣工结算汇总表"/>
      <sheetName val="原合同施工范围以内造价部分"/>
      <sheetName val="土建汇总表"/>
      <sheetName val="土建送审信息价"/>
      <sheetName val="土建审核信息价 "/>
      <sheetName val="土建送审进度表"/>
      <sheetName val="土建审核进度表"/>
      <sheetName val="地下室编制说明"/>
      <sheetName val="土建地下室部分清单"/>
      <sheetName val="地上编制说明"/>
      <sheetName val="土建地上部分清单 (1-2栋)"/>
      <sheetName val="土建地上部分清单 (3栋)"/>
      <sheetName val="土建地上部分清单 (4栋)"/>
      <sheetName val="土建地上部分清单 (5栋)"/>
      <sheetName val="土建地上部分清单 (7栋)"/>
      <sheetName val="土建地上部分清单 (8栋)"/>
      <sheetName val="措施项目清单"/>
      <sheetName val="约谈项目"/>
      <sheetName val="安装汇总表"/>
      <sheetName val="地上部分电气清单"/>
      <sheetName val="地下部分电气清单 "/>
      <sheetName val="地上部分给排水清单"/>
      <sheetName val="地下室部分给排水清单"/>
      <sheetName val="安装进度表 "/>
      <sheetName val="安装信息价 "/>
      <sheetName val="17.签证封面"/>
      <sheetName val="18.签证总价"/>
      <sheetName val="土建签证汇总表"/>
      <sheetName val="土建签证明细"/>
      <sheetName val="土建签证审核信息价 "/>
      <sheetName val="安装签证"/>
      <sheetName val="安装签证汇总表"/>
      <sheetName val="安装签证联系单"/>
      <sheetName val="安装无指令单工程量汇总"/>
      <sheetName val="材料设备三方验收单"/>
      <sheetName val="A、B栋窗间墙内饰面"/>
      <sheetName val="C30核心筒后浇剪力墙"/>
      <sheetName val="墙体砌筑(加气砼砌块)地下二层"/>
      <sheetName val="屋面风井"/>
      <sheetName val="钢筋汇总表"/>
      <sheetName val="汇总建筑"/>
      <sheetName val="地梁"/>
      <sheetName val="柱表"/>
      <sheetName val="砖墙砌体"/>
      <sheetName val="室内装饰(墙面、地面)"/>
      <sheetName val="外墙面装饰"/>
      <sheetName val="脚手架"/>
      <sheetName val="普通楼梯"/>
      <sheetName val="节点"/>
      <sheetName val="面积"/>
      <sheetName val="外墙装修"/>
      <sheetName val="外墙挂网"/>
      <sheetName val="滴水线"/>
      <sheetName val="新增项目费率计价表"/>
      <sheetName val="签证项目单价表"/>
      <sheetName val="底稿"/>
      <sheetName val="1.工程结算审批表"/>
      <sheetName val="3.甲方结算审核书"/>
      <sheetName val="4.结算审核汇总表"/>
      <sheetName val="结算计算书"/>
      <sheetName val="538966"/>
      <sheetName val="381510"/>
      <sheetName val="负签证明细"/>
      <sheetName val="安装说明"/>
      <sheetName val="5~8#楼住宅土建清单"/>
      <sheetName val="开闭所 土建清单"/>
      <sheetName val="配电房土建清单"/>
      <sheetName val="幼儿园土建清单"/>
      <sheetName val="地下室二标土建清单"/>
      <sheetName val="5~8#楼住宅安装清单 "/>
      <sheetName val="幼儿园安装清单"/>
      <sheetName val="地下室二标段安装清单"/>
      <sheetName val="措施费清单"/>
      <sheetName val="总承包服务费"/>
      <sheetName val="暂列金额"/>
      <sheetName val="暂定工程量清单项"/>
      <sheetName val="可调材料价格表"/>
      <sheetName val="辅助表(11大堂)"/>
      <sheetName val="园建计算表1梁工"/>
      <sheetName val="结算封面"/>
      <sheetName val="结算书汇总表"/>
      <sheetName val="结算书计价清单"/>
      <sheetName val="计算明细表"/>
      <sheetName val="柱计算"/>
      <sheetName val="计算表 (园建)"/>
      <sheetName val="15-1示范区标底"/>
      <sheetName val="标底单价"/>
      <sheetName val="单价分析"/>
      <sheetName val="土建直接费"/>
      <sheetName val="安装直接费"/>
      <sheetName val="整体措施费"/>
      <sheetName val="其它措施费"/>
      <sheetName val="项目管理费用(土建)"/>
      <sheetName val="项目管理费用(安装)"/>
      <sheetName val="临电临水措施费"/>
      <sheetName val="项目成本汇总"/>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LC01 (2)"/>
      <sheetName val="铝材表面处理"/>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合同清单"/>
      <sheetName val="C1"/>
      <sheetName val="C2"/>
      <sheetName val="C3改"/>
      <sheetName val="C3"/>
      <sheetName val="C4改"/>
      <sheetName val="C4"/>
      <sheetName val="C5"/>
      <sheetName val="C5&quot;"/>
      <sheetName val="C10"/>
      <sheetName val="C11"/>
      <sheetName val="C12"/>
      <sheetName val="C13"/>
      <sheetName val="C14"/>
      <sheetName val="C15"/>
      <sheetName val="C16"/>
      <sheetName val="C17"/>
      <sheetName val="C18"/>
      <sheetName val="C19"/>
      <sheetName val="C20"/>
      <sheetName val="C21"/>
      <sheetName val="C22"/>
      <sheetName val="C23"/>
      <sheetName val="C24"/>
      <sheetName val="C25改"/>
      <sheetName val="C25"/>
      <sheetName val="C26改"/>
      <sheetName val="C26"/>
      <sheetName val="C27"/>
      <sheetName val="C28"/>
      <sheetName val="C29"/>
      <sheetName val="C30"/>
      <sheetName val="C31"/>
      <sheetName val="C32"/>
      <sheetName val="C33"/>
      <sheetName val="C34"/>
      <sheetName val="C35"/>
      <sheetName val="C37"/>
      <sheetName val="C38"/>
      <sheetName val="C39"/>
      <sheetName val="C40"/>
      <sheetName val="C41"/>
      <sheetName val="C42"/>
      <sheetName val="C43"/>
      <sheetName val="C44"/>
      <sheetName val="C45"/>
      <sheetName val="C46改"/>
      <sheetName val="C46"/>
      <sheetName val="C47"/>
      <sheetName val="LC0615A"/>
      <sheetName val="LC0615"/>
      <sheetName val="LMC2124"/>
      <sheetName val="LM49"/>
      <sheetName val="LM1"/>
      <sheetName val="LM2"/>
      <sheetName val="LM3"/>
      <sheetName val="LM5"/>
      <sheetName val="中轴园建"/>
      <sheetName val="中轴安装"/>
      <sheetName val="中轴入口分段园建"/>
      <sheetName val="中轴入口分段安装"/>
      <sheetName val="北二期园建"/>
      <sheetName val="北二期园建 (2)"/>
      <sheetName val="北二期安装"/>
      <sheetName val="北二期园建 (1)"/>
      <sheetName val="季华路改造"/>
      <sheetName val="N11展示区园建"/>
      <sheetName val="N11展示区安装"/>
      <sheetName val="签证明细表"/>
      <sheetName val="B3板"/>
      <sheetName val="B4板"/>
      <sheetName val="B4零星"/>
      <sheetName val="编制总说明"/>
      <sheetName val="工程量清单报价表"/>
      <sheetName val="MQ1"/>
      <sheetName val="MQ2"/>
      <sheetName val="MQ3"/>
      <sheetName val="MQ4"/>
      <sheetName val="MQ5"/>
      <sheetName val="MQ6"/>
      <sheetName val="MQ7"/>
      <sheetName val="MQ8"/>
      <sheetName val="MQ9"/>
      <sheetName val="MQ10"/>
      <sheetName val="MQ11"/>
      <sheetName val="MQ12"/>
      <sheetName val="MQ13"/>
      <sheetName val="MQ14"/>
      <sheetName val="MQ15"/>
      <sheetName val="MQ16"/>
      <sheetName val="MQ17"/>
      <sheetName val="MQ18"/>
      <sheetName val="玻璃顶蓬A"/>
      <sheetName val="玻璃顶蓬B"/>
      <sheetName val="玻璃顶蓬C"/>
      <sheetName val="玻璃顶蓬D"/>
      <sheetName val="MQ1不锈钢雨篷"/>
      <sheetName val="MQ2不锈钢雨篷"/>
      <sheetName val="MQ3不锈钢雨篷"/>
      <sheetName val="MQ4不锈钢雨篷"/>
      <sheetName val="MQ5-7不锈钢雨篷"/>
      <sheetName val="MQ8不锈钢雨篷"/>
      <sheetName val="MQ9不锈钢雨篷"/>
      <sheetName val="MQ10不锈钢雨篷"/>
      <sheetName val="LBC1"/>
      <sheetName val="LBC2"/>
      <sheetName val="LBC3"/>
      <sheetName val="室外园林电气工程"/>
      <sheetName val="室外园林给排水工程"/>
      <sheetName val="泳池周边给水"/>
      <sheetName val="预算制作"/>
      <sheetName val="项目分类"/>
      <sheetName val="地面工程"/>
      <sheetName val="顶面工程"/>
      <sheetName val="水电工程"/>
      <sheetName val="拆除工程"/>
      <sheetName val="制作项目"/>
      <sheetName val="购买主材"/>
      <sheetName val="细部结构"/>
      <sheetName val="条型基础"/>
      <sheetName val="平楼板表(进度)"/>
      <sheetName val="钢筋"/>
      <sheetName val="地上土建及措施项目费"/>
      <sheetName val="材料单"/>
      <sheetName val="金御华府"/>
      <sheetName val="兰乔圣菲"/>
      <sheetName val="金域华庭"/>
      <sheetName val="瓷砖"/>
      <sheetName val="木饰面"/>
      <sheetName val="木地板"/>
      <sheetName val="软包"/>
      <sheetName val="墙纸"/>
      <sheetName val="马赛克"/>
      <sheetName val="摩恩洁具"/>
      <sheetName val="地毯"/>
      <sheetName val="乐家洁具"/>
      <sheetName val="清镜"/>
      <sheetName val="铝扣板"/>
      <sheetName val="灯具"/>
      <sheetName val="方太市场价"/>
      <sheetName val="洁具（五金）"/>
      <sheetName val="板材（木制品）"/>
      <sheetName val="零星附材"/>
      <sheetName val="欧普照明"/>
      <sheetName val="石材报价"/>
      <sheetName val="与万科谈的价钱"/>
      <sheetName val="乳胶漆与万科的合同价"/>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包干费用报价表"/>
      <sheetName val="材料耗用量表"/>
      <sheetName val="甲方、三方分包工程"/>
      <sheetName val="甲方、三方材料"/>
      <sheetName val="成本汇总 "/>
      <sheetName val="工程量计算"/>
      <sheetName val="汇总清单"/>
      <sheetName val="已确定合同单价"/>
      <sheetName val="施工范围"/>
      <sheetName val="图纸目录"/>
      <sheetName val="A区硬景"/>
      <sheetName val="B、C硬景"/>
      <sheetName val="A区绿化"/>
      <sheetName val="B、C绿化"/>
      <sheetName val="A区水电 "/>
      <sheetName val="B、C水电 "/>
      <sheetName val="园建增补清单"/>
      <sheetName val="绿化增补清单"/>
      <sheetName val="水电增补清单"/>
      <sheetName val="优化清单"/>
      <sheetName val="零星限价"/>
      <sheetName val="外墙装饰线"/>
      <sheetName val="外墙面砖"/>
      <sheetName val="外墙喷涂"/>
      <sheetName val="表格"/>
      <sheetName val="室内装饰"/>
      <sheetName val="室内汇总"/>
      <sheetName val="70户型"/>
      <sheetName val="85户型"/>
      <sheetName val="95户型"/>
      <sheetName val="B5首层大堂"/>
      <sheetName val="零星项目单价"/>
      <sheetName val="观感提升补充单价"/>
      <sheetName val="户型统计"/>
      <sheetName val="B5大堂计算稿"/>
      <sheetName val="编辑说明"/>
      <sheetName val="金域蓝湾南区园林工程(水电)"/>
      <sheetName val="给排水数据汇总"/>
      <sheetName val="电气工程量计算书"/>
      <sheetName val="电气数据汇总"/>
      <sheetName val="工程量清单（佛山战略价）"/>
      <sheetName val="工程量计算表"/>
      <sheetName val="钢结构计算"/>
      <sheetName val="C户型"/>
      <sheetName val="E户型"/>
      <sheetName val="C+C户型"/>
      <sheetName val="首层大堂二"/>
      <sheetName val="6层电梯厅及公共区域"/>
      <sheetName val="报价表"/>
      <sheetName val="分部分项工程量清单报价表(2#塔楼)"/>
      <sheetName val="工程量统计表"/>
      <sheetName val="报价表（外框16-20层）"/>
      <sheetName val="分部分项清单报价表（外框16-20层）"/>
      <sheetName val="外框工程量统计表"/>
      <sheetName val="使用说明"/>
      <sheetName val="1汇总表"/>
      <sheetName val="2措施费清单"/>
      <sheetName val="3清单计价-装饰"/>
      <sheetName val="4清单计价-水电"/>
      <sheetName val="5清单计价-空调"/>
      <sheetName val="8主材表"/>
      <sheetName val="9经济指标分析"/>
      <sheetName val="03定额库"/>
      <sheetName val="94定额库"/>
      <sheetName val="清单库"/>
      <sheetName val="Grand Summary"/>
      <sheetName val="GCFA &amp; Ele."/>
      <sheetName val="Staircase Qty."/>
      <sheetName val="Fl. &amp; Ceil. Fin. Qty."/>
      <sheetName val="Fl. &amp; Ceil. Fin. Qty.(Build-up)"/>
      <sheetName val="Wl. Fin.(Build-up)"/>
      <sheetName val="Ext. Fin."/>
      <sheetName val="Int. Part. &amp; Dr."/>
      <sheetName val="San. Fit."/>
      <sheetName val="甲供料表"/>
      <sheetName val="承台(木模)"/>
      <sheetName val="计算式"/>
      <sheetName val="砖墙"/>
      <sheetName val="A8独立基础 "/>
      <sheetName val="道路土方"/>
      <sheetName val="雨水土方 "/>
      <sheetName val="给水土方"/>
      <sheetName val="污水土方"/>
      <sheetName val="护坡"/>
      <sheetName val="土方计算表说明"/>
      <sheetName val="IYNPPN"/>
      <sheetName val="室内装饰部分"/>
      <sheetName val="阳台装饰部分"/>
      <sheetName val="室内安装部分"/>
      <sheetName val="阳台安装部分 "/>
      <sheetName val="主材报价表"/>
      <sheetName val="新版"/>
      <sheetName val="旧版"/>
      <sheetName val="装饰清单报价"/>
      <sheetName val="11栋首层安装"/>
      <sheetName val="11栋首层安装变更"/>
      <sheetName val="21栋3层安装"/>
      <sheetName val="南北大门安装部分"/>
      <sheetName val="其他费用"/>
      <sheetName val="主材差异分析表"/>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材料名称标准表"/>
      <sheetName val="与萝岗项目的区别"/>
      <sheetName val="调价说明（二）"/>
      <sheetName val="预估造价及总造价"/>
      <sheetName val="调价说明"/>
      <sheetName val="项目间接费明细表 "/>
      <sheetName val="项目成本分析汇总 "/>
      <sheetName val="工程量清汇总单分析表"/>
      <sheetName val="其他项目清单"/>
      <sheetName val="开办费1"/>
      <sheetName val="开办费2"/>
      <sheetName val="临时大堂及夹板门清单"/>
      <sheetName val="加建部分"/>
      <sheetName val="一期（公共）"/>
      <sheetName val="一期（户型）"/>
      <sheetName val="二期（公共）"/>
      <sheetName val="二期（户型）"/>
      <sheetName val="三期（户型）"/>
      <sheetName val="三期（公共）"/>
      <sheetName val="1、投标总价"/>
      <sheetName val="2、编制说明 "/>
      <sheetName val="3、汇总表"/>
      <sheetName val="4、B5层精装清单"/>
      <sheetName val="5、B4层精装清单 "/>
      <sheetName val="6、B3层精装清单 "/>
      <sheetName val="7、B2层精装清单"/>
      <sheetName val="8、B1-L1大堂精装清单 "/>
      <sheetName val="9、L3层精装清单 "/>
      <sheetName val="10、L4F男卫精装清单"/>
      <sheetName val="11、底区标准层精装清单（6-14F）"/>
      <sheetName val="12、高区标准层精装清单（L44F)"/>
      <sheetName val="13、高区标准层精装清单（L45-52F) "/>
      <sheetName val="14、高区标准层精装清单（L53F)"/>
      <sheetName val="15、高区标准层精装清单（L54、56F) "/>
      <sheetName val="16、高区标准层精装清单（L55F)"/>
      <sheetName val="17、高区标准层精装清单（L57-61F)"/>
      <sheetName val="20、甲供主要材料表 "/>
      <sheetName val="21、乙供主要材料表"/>
      <sheetName val="18、安装专业 "/>
      <sheetName val="19、附属报价"/>
      <sheetName val="8、B1-L1大堂精装清单 ok (2)"/>
      <sheetName val="汇总表ok"/>
      <sheetName val="分部表ok"/>
      <sheetName val="大堂分析1"/>
      <sheetName val="大堂分析2"/>
      <sheetName val="标准层分析1"/>
      <sheetName val="标准层分析2"/>
      <sheetName val="安装专业分析1"/>
      <sheetName val="安装专业分析2"/>
      <sheetName val="8、B1-L1大堂精装清单 ok"/>
      <sheetName val="11、底区标准层精装清单（6-14F）ok"/>
      <sheetName val="13、高区标准层精装清单（L45-52F) ok"/>
      <sheetName val="2006年10月"/>
      <sheetName val="岗亭大门"/>
      <sheetName val="15#楼旁大门"/>
      <sheetName val="外围墙栏杆"/>
      <sheetName val="下沉庭院栏杆"/>
      <sheetName val="别墅入户门"/>
      <sheetName val="16#-19#楼架空层栏杆"/>
      <sheetName val="消防楼梯栏杆"/>
      <sheetName val="目标成本审批"/>
      <sheetName val="控规描述"/>
      <sheetName val="全C指标"/>
      <sheetName val="G02+G03"/>
      <sheetName val="地价分摊"/>
      <sheetName val="G02+G03跨期分摊"/>
      <sheetName val="六类公摊"/>
      <sheetName val="跨期成本分摊表"/>
      <sheetName val="G02复式小高层"/>
      <sheetName val="G03平层小高层"/>
      <sheetName val="G02复式高层"/>
      <sheetName val="G03平层高层"/>
      <sheetName val="G03超高层"/>
      <sheetName val="G02洋房"/>
      <sheetName val="G02底商"/>
      <sheetName val="G03底商"/>
      <sheetName val="车库"/>
      <sheetName val="G04G07G08规划指标"/>
      <sheetName val="C市政代建"/>
      <sheetName val="G02G03优化讨论"/>
      <sheetName val="地上砌体 "/>
      <sheetName val="地面过水泥砂"/>
      <sheetName val="楼板镂空及加楼板（部分项目有争议）"/>
      <sheetName val="项目投资及进项"/>
      <sheetName val="利润比较"/>
      <sheetName val="销售收入及销项"/>
      <sheetName val="增值税进项税额"/>
      <sheetName val="流转税测算"/>
      <sheetName val="土地增值税测算"/>
      <sheetName val="总表-康城"/>
      <sheetName val="总表-金域"/>
      <sheetName val="总表-国际城"/>
      <sheetName val="总表-水云间"/>
      <sheetName val="总表-城市天地"/>
      <sheetName val="总表-越时代"/>
      <sheetName val="总表-盘龙壹号"/>
      <sheetName val="本期销售情况统计表"/>
      <sheetName val="其他特殊说明"/>
      <sheetName val="新增认购并签约加升级排名"/>
      <sheetName val="认购加升级排名"/>
      <sheetName val="签约排名"/>
      <sheetName val="小组新增认购并签约加升级排名"/>
      <sheetName val="小组认购加2号楼升级10月转认购"/>
      <sheetName val="小组认购加升级排名"/>
      <sheetName val="小组签约排名"/>
      <sheetName val="成交率排名"/>
      <sheetName val="工资总表（加入3季度公佣）"/>
      <sheetName val="奥园集团有限公司工资表制作指引"/>
      <sheetName val="工资总表（审核版）"/>
      <sheetName val="11月地产考勤"/>
      <sheetName val="2016年11月社保公积金明细表（工资）"/>
      <sheetName val="工程中心激励11月"/>
      <sheetName val="工程中心激励11月明细"/>
      <sheetName val="5.6月私佣发放汇总"/>
      <sheetName val="1.1私佣汇总 2015.8.10"/>
      <sheetName val="佣金计算（私+联）"/>
      <sheetName val="本期收齐款"/>
      <sheetName val="附1.私佣提点"/>
      <sheetName val="附2.联动提点"/>
      <sheetName val="1.1私佣汇总"/>
      <sheetName val="1.2联动汇总"/>
      <sheetName val="渠道1-7月"/>
      <sheetName val="公佣计算8"/>
      <sheetName val="公佣计算(传熊瑶)"/>
      <sheetName val="公佣计算1-7"/>
      <sheetName val="附3.公佣提点"/>
      <sheetName val="1.3公佣汇总"/>
      <sheetName val="4个人推荐"/>
      <sheetName val="2015.8.1-2015.10.31城市天地渠道认购"/>
      <sheetName val="2015.8.1-2015.10.31城市天地渠道签约"/>
      <sheetName val="奥园水云间销售人员佣金表（2014年09月）"/>
      <sheetName val="奥园水云间非销售人员佣金总表（2014年09月)"/>
      <sheetName val="奥园水云间2014年09月非销售人员佣金汇总表"/>
      <sheetName val="2014.9.1-9.12销售人员佣金及奖励预提发放表"/>
      <sheetName val="2014.9.13-9.30销售人员佣金及奖励预提发放表"/>
      <sheetName val="2014年9月销售奖励表"/>
      <sheetName val="2014年09月非销售人员奖励（销售部）"/>
      <sheetName val="奥园水云间营销佣金汇总表（2014年09月)"/>
      <sheetName val="已离职销售人员需扣回佣金"/>
      <sheetName val="奥园水云间销售人员佣金表（2014年10月）"/>
      <sheetName val="奥园水云间非销售人员佣金总表（2014年10月)"/>
      <sheetName val="补发陈曲2014年7-9月佣金明细表（调点后）"/>
      <sheetName val="附表-徐总2014年2-10月佣金明细表"/>
      <sheetName val="奥园水云间2014年10月非销售人员佣金汇总表"/>
      <sheetName val="20141006-20141012预提额外奖励明细表（已发）"/>
      <sheetName val="20141016预提额外奖励明细表（已发）"/>
      <sheetName val="20141018预提额外奖励明细表（已发）"/>
      <sheetName val="20141004-20141026预提额外奖励明细表（已发）"/>
      <sheetName val="2014年10月销售人员额外奖励确认汇总表已发"/>
      <sheetName val="2014年10月非销售人员奖励已发"/>
      <sheetName val="奥园水云间营销佣金汇总表（2014年10月)"/>
      <sheetName val="奥园水云间销售人员佣金表（2014年11月）"/>
      <sheetName val="水云间2014年11月退房退佣金明细表"/>
      <sheetName val="奥园水云间非销售人员佣金总表（2014年11月)"/>
      <sheetName val="奥园水云间2014年11月非销售人员佣金汇总表"/>
      <sheetName val="水云间2014年11月应发额外奖励总表（已删暂不发部分）"/>
      <sheetName val="水云间2014年11月产品类型奖表1"/>
      <sheetName val="水云间2014年11月产品类型奖表2"/>
      <sheetName val="2014年11月非销售人员奖励"/>
      <sheetName val="奥园水云间营销佣金汇总表（2014年11月)"/>
      <sheetName val="奥园水云间销售人员佣金表（2014年12月）"/>
      <sheetName val="奥园水云间非销售人员佣金总表（2014年12月)"/>
      <sheetName val="奥园水云间2014年12月非销售人员佣金汇总表"/>
      <sheetName val="12月补发-奥园水云间2014年09月非销售人员佣金汇总表"/>
      <sheetName val="12月补发-奥园水云间2014年3月非销售人员佣金汇总表"/>
      <sheetName val="12月补发-奥园水云间2014年4月非销售人员佣金汇总表"/>
      <sheetName val="12月补发-奥园水云间2014年5月非销售人员佣金汇总表"/>
      <sheetName val="12月补发-奥园水云间2014年06月非销售人员佣金汇总表"/>
      <sheetName val="12月补发-奥园水云间2014年07月非销售人员佣金汇总表"/>
      <sheetName val="12月补发-奥园水云间2014年08月非销售人员佣金汇总表"/>
      <sheetName val="12月补发-奥园水云间2014年10月非销售人员佣金汇总表"/>
      <sheetName val="12月补发-奥园水云间2014年11月非销售人员佣金汇总表"/>
      <sheetName val="12月补发-附表-徐总2014年2-10月佣金明细表"/>
      <sheetName val="12月销售人员奖励表1-周冠军等"/>
      <sheetName val="12月销售人员奖励表2-最早成交产品奖"/>
      <sheetName val="12月非销售人员奖励表3-经理及文员"/>
      <sheetName val="奥园水云间营销佣金汇总表（2014年12月)"/>
      <sheetName val="奥园水云间销售人员佣金表（2015年01月）"/>
      <sheetName val="奥园水云间非销售人员佣金总表（2015年01月)"/>
      <sheetName val="1月退房明细表"/>
      <sheetName val="奥园水云间营销佣金汇总表（2015年01月)"/>
      <sheetName val="奥园水云间销售人员佣金表（2015年02月）"/>
      <sheetName val="奥园水云间非销售人员佣金总表（2015年02月)"/>
      <sheetName val="奥园水云间营销佣金汇总表（2015年02月)"/>
      <sheetName val="7.安装(地下)"/>
      <sheetName val="附1主要大型施工机械1"/>
      <sheetName val="附3主要综合单价构成分析表3"/>
      <sheetName val="附5其他项目清单 "/>
      <sheetName val="附4甲供材 "/>
      <sheetName val="建筑汇总表 "/>
      <sheetName val="文化石通花隔栅"/>
      <sheetName val="抛光砖窗台板"/>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1#2#楼梯"/>
      <sheetName val="3#楼梯 "/>
      <sheetName val="4#5#楼梯"/>
      <sheetName val="6#楼梯"/>
      <sheetName val="7#楼梯 "/>
      <sheetName val="8#楼梯"/>
      <sheetName val="楼梯二次装修合计"/>
      <sheetName val="卫生间墙面及地面防水相关工程量计算表"/>
      <sheetName val="防水"/>
      <sheetName val="中庭栏杆"/>
      <sheetName val="TC356天窗工程量 "/>
      <sheetName val="点支式采光顶棚工程量计算"/>
      <sheetName val="拉杆式采光棚"/>
      <sheetName val="幕墙门套及幕墙底部收口"/>
      <sheetName val="窗帘盒"/>
      <sheetName val="园建"/>
      <sheetName val="11x1l7"/>
      <sheetName val="00 价目总计"/>
      <sheetName val="01 开办费"/>
      <sheetName val="02一期商业5#、6#、7#楼卫生间"/>
      <sheetName val="03一期商业5#、6#、7#楼电梯间"/>
      <sheetName val="04一期商业5、6、7#楼公共部分"/>
      <sheetName val="05-连桥部分"/>
      <sheetName val="06 增补清单"/>
      <sheetName val="07 甲供材料清单 "/>
      <sheetName val="08 其他项目清单"/>
      <sheetName val="09主要单价汇总表"/>
      <sheetName val="地连墙"/>
      <sheetName val="G1102地块一区（省一建） "/>
      <sheetName val="单位"/>
      <sheetName val="基础T接头"/>
      <sheetName val="4、综合单价分析表"/>
      <sheetName val="材料价格"/>
      <sheetName val="工程量A"/>
      <sheetName val="单价报价明细表"/>
      <sheetName val="报价明细表"/>
      <sheetName val="面积表"/>
      <sheetName val="二号清单"/>
      <sheetName val="BQ3-1"/>
      <sheetName val="BQ5.3-1"/>
      <sheetName val="BQ4.1.1至4.1.4"/>
      <sheetName val="S1单价表"/>
      <sheetName val="일반공사"/>
      <sheetName val="2012-9科目余额表 (6)"/>
      <sheetName val="科目余额表 (5)"/>
      <sheetName val="工料测量师报告"/>
      <sheetName val="7.1APP3"/>
      <sheetName val="G2TempSheet"/>
      <sheetName val="银行账户"/>
      <sheetName val="月报表"/>
      <sheetName val="Hic_150EOffice"/>
      <sheetName val="单价分析表格式"/>
      <sheetName val="1#"/>
      <sheetName val="图纸清单"/>
      <sheetName val="基坑支护工程量清单"/>
      <sheetName val="增补清单（报价）"/>
      <sheetName val="零星项目单价（确认）"/>
      <sheetName val="2006.12 (2)"/>
      <sheetName val="2006.12"/>
      <sheetName val="2#、4#"/>
      <sheetName val="2015"/>
      <sheetName val="201601-07"/>
      <sheetName val="201608"/>
      <sheetName val="五类公摊成本 (2)"/>
      <sheetName val="支付计划2-4期"/>
      <sheetName val="南沙规划证明细"/>
      <sheetName val="预售证核对"/>
      <sheetName val="重庆新项目"/>
      <sheetName val="南沙"/>
      <sheetName val="沈阳（整理）"/>
      <sheetName val="附表2沈阳竣工验收报告清单"/>
      <sheetName val="康城"/>
      <sheetName val="海景城"/>
      <sheetName val="江西14.5"/>
      <sheetName val="玉林14.4"/>
      <sheetName val="养生广场"/>
      <sheetName val="南奥 (整理)"/>
      <sheetName val="番奥"/>
      <sheetName val="广奥"/>
      <sheetName val="佛冈"/>
      <sheetName val="奥誉"/>
      <sheetName val="江奥"/>
      <sheetName val="清远"/>
      <sheetName val="江门 (滨江项目)"/>
      <sheetName val="江门（白石永颢)"/>
      <sheetName val="北京"/>
      <sheetName val="中山"/>
      <sheetName val="中山金域"/>
      <sheetName val="南海罗村14.3"/>
      <sheetName val="附表1中山竣工明细"/>
      <sheetName val="南站"/>
      <sheetName val="昆山佑林14.1"/>
      <sheetName val="昆山佑林泛太14.5"/>
      <sheetName val="万博"/>
      <sheetName val="萝岗春晓"/>
      <sheetName val="萝岗奥园广场"/>
      <sheetName val="汉溪"/>
      <sheetName val="株洲"/>
      <sheetName val="阳江"/>
      <sheetName val="新塘"/>
      <sheetName val="梅州14.4"/>
      <sheetName val="南海狮山"/>
      <sheetName val="表一会展二期面积指标"/>
      <sheetName val="表二 项目基础资料(设计填写）"/>
      <sheetName val="A区面积（设计填写"/>
      <sheetName val="B区面积（设计填写）"/>
      <sheetName val="C、D区面积（设计填写）"/>
      <sheetName val="E区面积（设计填写）"/>
      <sheetName val="F区面积(设计填写）"/>
      <sheetName val="G区面积（设计填写）"/>
      <sheetName val="12月科目余额表"/>
      <sheetName val="Memo"/>
      <sheetName val="A310"/>
      <sheetName val="A610"/>
      <sheetName val="E200"/>
      <sheetName val="F"/>
      <sheetName val="F10 Workdone"/>
      <sheetName val="F100"/>
      <sheetName val="F100(new)"/>
      <sheetName val="ZS Stock prov"/>
      <sheetName val="I10"/>
      <sheetName val="Max OS"/>
      <sheetName val="K100 Depr Rtest"/>
      <sheetName val="S100"/>
      <sheetName val="-Adj-"/>
      <sheetName val="NOTE 1.2"/>
      <sheetName val="NOTE 1.3"/>
      <sheetName val="NOTE 1.4"/>
      <sheetName val="NOTE 1.5"/>
      <sheetName val="NOTE 1.6"/>
      <sheetName val="NOTE 1.7"/>
      <sheetName val="NOTE 1.8"/>
      <sheetName val="addiFA"/>
      <sheetName val="cash"/>
      <sheetName val="dfEX"/>
      <sheetName val="dispFA"/>
      <sheetName val="EQUITY"/>
      <sheetName val="faSUSP"/>
      <sheetName val="interAP"/>
      <sheetName val="interAR"/>
      <sheetName val="stock"/>
      <sheetName val="表1-基础信息"/>
      <sheetName val="表2-利润预算表"/>
      <sheetName val="表3-销售交楼计划表"/>
      <sheetName val="表4-开发节点计划表"/>
      <sheetName val="成本中心成本测算表"/>
      <sheetName val="表5-整盘成本预算汇总表"/>
      <sheetName val="表6土地增值税"/>
      <sheetName val="表7现金流预算表"/>
      <sheetName val="附表1-校验公式检查"/>
      <sheetName val="附表2-各地普通商品房标准"/>
      <sheetName val="增值税 敏感)"/>
      <sheetName val="地价变动影响表2"/>
      <sheetName val="经济指标"/>
      <sheetName val="可研数据链接"/>
      <sheetName val="土地增值税清算"/>
      <sheetName val="付款"/>
      <sheetName val="成本汇总 (2)"/>
      <sheetName val="成本封面"/>
      <sheetName val="目标成本审批表"/>
      <sheetName val="分期计划"/>
      <sheetName val="总体指标"/>
      <sheetName val="定价利润测算"/>
      <sheetName val="运营计划"/>
      <sheetName val="成本-资本化利息"/>
      <sheetName val="地价及规划"/>
      <sheetName val="藤创资产负债表"/>
      <sheetName val="当期规划指标"/>
      <sheetName val="财务负责成本"/>
      <sheetName val="公摊费用及期间费"/>
      <sheetName val="合作方案设计对比"/>
      <sheetName val="主要经济指标"/>
      <sheetName val="住宅明细表"/>
      <sheetName val="各类产品建筑标准"/>
      <sheetName val="极小公寓"/>
      <sheetName val="公寓"/>
      <sheetName val="C栋3米公寓+soh0 "/>
      <sheetName val="B栋4.5平层"/>
      <sheetName val="B栋9米复式办公"/>
      <sheetName val="D栋4.5米平层办公 "/>
      <sheetName val="D栋9米复式办公"/>
      <sheetName val="底商"/>
      <sheetName val="普通地下室"/>
      <sheetName val="地下室标段汇总"/>
      <sheetName val="地下室电气"/>
      <sheetName val="弱电"/>
      <sheetName val="人防电气"/>
      <sheetName val="人防水"/>
      <sheetName val="人防通风"/>
      <sheetName val="附表2利润测算(项目公司-按销售金额的20%预留税后利润)"/>
      <sheetName val="附表2利润测算(我方-支付合作分成后利润率) "/>
      <sheetName val="可抵扣的土地、建安进项税"/>
      <sheetName val="2017年初往来余额"/>
      <sheetName val="2017年初项目资金余额"/>
      <sheetName val="附表5项目公司整盘成本预算汇总表"/>
      <sheetName val="附表5-1 项目公司土地成本分摊表"/>
      <sheetName val="附表5我方整盘成本预算汇总表"/>
      <sheetName val="附表5-1 我方土地成本分摊表 "/>
      <sheetName val="投入计算"/>
      <sheetName val="2016年科目余额表"/>
      <sheetName val="销售营业税"/>
      <sheetName val="其它营业税"/>
      <sheetName val="1月科目余额表"/>
      <sheetName val="合同印花税"/>
      <sheetName val="销售清单"/>
      <sheetName val="14工程"/>
      <sheetName val="租赁"/>
      <sheetName val="印花税率"/>
      <sheetName val="地面铺装"/>
      <sheetName val="天棚"/>
      <sheetName val="尺寸截图"/>
      <sheetName val="修改（检查）"/>
      <sheetName val="间墙改造 "/>
      <sheetName val="第一章-工程量清单（涂料）"/>
      <sheetName val="第二章-工程量清单（阳角条）"/>
      <sheetName val="工程量清单（石材）"/>
      <sheetName val="工程量清单（面砖）"/>
      <sheetName val="指标分析表"/>
      <sheetName val="中海拆分"/>
      <sheetName val="两个版本相加后的汇总"/>
      <sheetName val="对标 (中信)"/>
      <sheetName val="整盘成本预算汇总表(1-2期）"/>
      <sheetName val="整盘土地成本预算表(1-2期）"/>
      <sheetName val="整盘建筑成本控制目标表(1-2期）"/>
      <sheetName val="整盘土地成本预算表 (加3期)"/>
      <sheetName val="整盘土地成本预算表 (加3期不含买地)"/>
      <sheetName val="整盘成本预算汇总表 (加3期)"/>
      <sheetName val="整盘成本预算汇总表 (加3期不含买地)"/>
      <sheetName val="整盘建筑成本控制目标表 (加3期)"/>
      <sheetName val="总平图"/>
      <sheetName val="成本对比表"/>
      <sheetName val="技术指标汇总表"/>
      <sheetName val="7#订单"/>
      <sheetName val="比重"/>
      <sheetName val="BJ760N(4-1S)"/>
      <sheetName val="BJ450S(3S)"/>
      <sheetName val="BJ360S（3S）"/>
      <sheetName val="BJ360－2"/>
      <sheetName val="BJ260S"/>
      <sheetName val="SSSYMN"/>
      <sheetName val="JNNOTP"/>
      <sheetName val="商业中心"/>
      <sheetName val="J14"/>
      <sheetName val="J15"/>
      <sheetName val="J20"/>
      <sheetName val="J21"/>
      <sheetName val="J22"/>
      <sheetName val="J23"/>
      <sheetName val="任务汇总"/>
      <sheetName val="工艺"/>
      <sheetName val="合并"/>
      <sheetName val="开料汇总"/>
      <sheetName val="领料"/>
      <sheetName val="优化"/>
      <sheetName val="铣榫"/>
      <sheetName val="B003户型外框"/>
      <sheetName val="B003T户型内扇"/>
      <sheetName val="B009T户型外框"/>
      <sheetName val="B009T户型内扇"/>
      <sheetName val="B020户型外框"/>
      <sheetName val="B020户型内扇"/>
      <sheetName val="1号楼外框"/>
      <sheetName val="1号楼内扇"/>
      <sheetName val="2号楼外框"/>
      <sheetName val="2号楼内扇"/>
      <sheetName val="6号楼外框"/>
      <sheetName val="6号楼内扇"/>
      <sheetName val="7号楼外框"/>
      <sheetName val="7号楼内扇"/>
      <sheetName val="8号楼外框"/>
      <sheetName val="8号楼内扇"/>
      <sheetName val="13号楼外框"/>
      <sheetName val="13号楼内扇"/>
      <sheetName val="型材汇总"/>
      <sheetName val="玻璃面积汇总"/>
      <sheetName val="配件"/>
      <sheetName val="门窗面积"/>
      <sheetName val="南北立面"/>
      <sheetName val="东西立面"/>
      <sheetName val="20080125招标图纸工程量(南北)"/>
      <sheetName val="20080125(东西)"/>
      <sheetName val="20080125会议中心"/>
      <sheetName val="工程量汇总"/>
      <sheetName val="铝材含量(迈进图纸提供)"/>
      <sheetName val="20080409南北面"/>
      <sheetName val="20080409东西 "/>
      <sheetName val="20080409东西  (有电动遮阳百叶)"/>
      <sheetName val="20080409会议中心 "/>
      <sheetName val="20080409其他"/>
      <sheetName val="20080409汇总"/>
      <sheetName val="Cashflow(Scenario)"/>
      <sheetName val="Parameters"/>
      <sheetName val="Note 1 - Recon Profit"/>
      <sheetName val="Cash Flow Statement"/>
      <sheetName val="基础资料（B）"/>
      <sheetName val="单方成本测算(帐面)"/>
      <sheetName val="成本结转表(IFRS)"/>
      <sheetName val="组团面积"/>
      <sheetName val="套数"/>
      <sheetName val="总指标"/>
      <sheetName val="2004年"/>
      <sheetName val="2006年"/>
      <sheetName val="2005年"/>
      <sheetName val="资本化利息分配表"/>
      <sheetName val="Aging Datasheet"/>
      <sheetName val="CFS"/>
      <sheetName val="敏感参数"/>
      <sheetName val="江宁新指标"/>
      <sheetName val="复式"/>
      <sheetName val="平层"/>
      <sheetName val="独立商业"/>
      <sheetName val="地下超市"/>
      <sheetName val="土地款支出"/>
      <sheetName val="规划指标表"/>
      <sheetName val="四季花城城南地块户型面积"/>
      <sheetName val="301-6"/>
      <sheetName val="工程材料"/>
      <sheetName val="内部往来"/>
      <sheetName val="折线图2数据"/>
      <sheetName val="写字楼B"/>
      <sheetName val="全期规划指标 "/>
      <sheetName val="收入与成本"/>
      <sheetName val="销售比率"/>
      <sheetName val="枣园--建安-间接"/>
      <sheetName val="材料费"/>
      <sheetName val="Sheetl"/>
      <sheetName val="2、明细表"/>
      <sheetName val="六类"/>
      <sheetName val="总体指标表"/>
      <sheetName val="时间设置"/>
      <sheetName val="Global"/>
      <sheetName val="绿化"/>
      <sheetName val="景观"/>
      <sheetName val="板房区目标成本"/>
      <sheetName val="040506利息分摊"/>
      <sheetName val="2006内部公司往来利息及调整（per entity）"/>
      <sheetName val="07利息分摊"/>
      <sheetName val="NAME"/>
      <sheetName val="报批报建计划"/>
      <sheetName val="设计指标"/>
      <sheetName val="Financial highligts"/>
      <sheetName val="   合同台账  "/>
      <sheetName val="A投资指标"/>
      <sheetName val="Z控制表"/>
      <sheetName val="K流量表过渡"/>
      <sheetName val="O售价敏感分析"/>
      <sheetName val="成就共享（全周期）"/>
      <sheetName val="15年御湾"/>
      <sheetName val="收入预测"/>
      <sheetName val="参数1"/>
      <sheetName val="内部汇总表"/>
      <sheetName val="01户型（2～10楼）"/>
      <sheetName val="户型单价分析表"/>
      <sheetName val="02户型（2～10楼） "/>
      <sheetName val="03户型（2～10楼）"/>
      <sheetName val="04户型（2～10楼）"/>
      <sheetName val="05户型（2～10楼）"/>
      <sheetName val="06户型（2～10楼）"/>
      <sheetName val="户型人工及辅材"/>
      <sheetName val="07户型（2～10楼）"/>
      <sheetName val="08户型（2～10楼）"/>
      <sheetName val="09户型（2～10楼）"/>
      <sheetName val="10户型（2～10楼）"/>
      <sheetName val="11户型（2～10楼）"/>
      <sheetName val="12户型（2～10楼） "/>
      <sheetName val="13户型（2～10楼） "/>
      <sheetName val="14户型（2～10楼）"/>
      <sheetName val="16栋首层大堂及前室（含电梯厅）"/>
      <sheetName val="公区单价分析表"/>
      <sheetName val="公区人工及辅材"/>
      <sheetName val="16栋标准层电梯厅及走道、卫生间（2-10楼）"/>
      <sheetName val="16栋整改改工程（-1～10楼）"/>
      <sheetName val="开标一览表"/>
      <sheetName val="4、16栋汇总表"/>
      <sheetName val="17、18栋汇总表"/>
      <sheetName val="B1a户型（2～22楼）"/>
      <sheetName val="B1b户型（2～22楼）"/>
      <sheetName val="B2a户型（2～22楼）"/>
      <sheetName val="B2b户型（2～22楼）"/>
      <sheetName val="B3户型（2～22楼）"/>
      <sheetName val="4#栋主要材料表"/>
      <sheetName val="4栋标准层电梯厅（2-22楼）"/>
      <sheetName val="4栋负一层电梯厅"/>
      <sheetName val="4栋首层大堂（含架空层）"/>
      <sheetName val="4栋整改改工程（-1～22楼）"/>
      <sheetName val="本年收入合计"/>
      <sheetName val="00.报价汇总表"/>
      <sheetName val="01.报价说明"/>
      <sheetName val="涂料选型及理论涂布率表"/>
      <sheetName val="02.甲定（品牌、价格）材料清单"/>
      <sheetName val="03.甲供材料"/>
      <sheetName val="04.甲分包工程"/>
      <sheetName val="05.主要材料表"/>
      <sheetName val="人工及辅材"/>
      <sheetName val="1-1户型"/>
      <sheetName val="1-2户型"/>
      <sheetName val="1-3户型"/>
      <sheetName val="1-4户型"/>
      <sheetName val="1-5户型"/>
      <sheetName val="3-1户型"/>
      <sheetName val="3-2户型"/>
      <sheetName val="3-3户型"/>
      <sheetName val="3-4户型"/>
      <sheetName val="3-5户型 "/>
      <sheetName val="公区单价分析表 "/>
      <sheetName val="1#大堂"/>
      <sheetName val="1#负一层"/>
      <sheetName val="1#架空层"/>
      <sheetName val="1#标准层"/>
      <sheetName val="1#轿厢（客梯）"/>
      <sheetName val="1#轿厢 (消防梯)"/>
      <sheetName val="3#负一层"/>
      <sheetName val="3#架空层"/>
      <sheetName val="3#标准层"/>
      <sheetName val="3#轿厢（客梯）"/>
      <sheetName val="一标段灌注桩"/>
      <sheetName val="阳台安装部分"/>
      <sheetName val="门分析表"/>
      <sheetName val="工人分析表"/>
      <sheetName val="工人分析表 (2)"/>
      <sheetName val="核心区域安装"/>
      <sheetName val="非核心区域安装"/>
      <sheetName val="签证明细汇总表"/>
      <sheetName val="AFL-B009－精装修"/>
      <sheetName val="AFL-B011－精装修"/>
      <sheetName val="AFL-B012－精装修"/>
      <sheetName val="AFL-B013－机电"/>
      <sheetName val="AFL-B014－机电"/>
      <sheetName val="AFL-B016-精装修"/>
      <sheetName val="AFL-B022－精装修"/>
      <sheetName val="AFL-B023－精装修"/>
      <sheetName val="AFL-B025—机电"/>
      <sheetName val="AFL-B027-机电"/>
      <sheetName val="AFL-B029-机电"/>
      <sheetName val="AFL-B031-精装修"/>
      <sheetName val="AFL-B032-精装修"/>
      <sheetName val="AFL-B034-精装修"/>
      <sheetName val="AFL-B034-机电"/>
      <sheetName val="AFL-B035-机电"/>
      <sheetName val="AFL-B036-机电"/>
      <sheetName val="AFL-B038-机电"/>
      <sheetName val="AFL-B040-机电"/>
      <sheetName val="AFL-B044-机电"/>
      <sheetName val="开户行"/>
      <sheetName val="中国银行"/>
      <sheetName val="中国工商银行"/>
      <sheetName val="中国建设银行"/>
      <sheetName val="中国交通银行"/>
      <sheetName val="银行存款日记账汇总表"/>
      <sheetName val="指标及含量分配"/>
      <sheetName val="填报指引"/>
      <sheetName val="清单总目录"/>
      <sheetName val="投标总价表"/>
      <sheetName val="1.1#清单"/>
      <sheetName val="1.2#清单"/>
      <sheetName val="1.3#清单"/>
      <sheetName val="2∽12#土建工程量清单计价汇总表"/>
      <sheetName val="大商业部分清单"/>
      <sheetName val="大商业中酒店、商铺"/>
      <sheetName val="住宅楼部分"/>
      <sheetName val="工程计算项目列表"/>
      <sheetName val="作法及图集选用表"/>
      <sheetName val="常用辅助资料"/>
      <sheetName val="指标分摊"/>
      <sheetName val="合价"/>
      <sheetName val="清单汇总"/>
      <sheetName val="单价 (2)"/>
      <sheetName val="201-1"/>
      <sheetName val="201-2"/>
      <sheetName val="201-3"/>
      <sheetName val="201-4"/>
      <sheetName val="301-1"/>
      <sheetName val="301-2"/>
      <sheetName val="301-3"/>
      <sheetName val="301-4"/>
      <sheetName val="301-5"/>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铝合金"/>
      <sheetName val="东一一层方柱砼"/>
      <sheetName val="付款进度表"/>
      <sheetName val="科目列表"/>
      <sheetName val="无合同工程及销费"/>
      <sheetName val="表头"/>
      <sheetName val="泰禾科目"/>
      <sheetName val="泰禾科目(选择）"/>
      <sheetName val="泰禾科目(选择） (2)"/>
      <sheetName val="责任部门成本表"/>
      <sheetName val="D0026B3"/>
      <sheetName val="345"/>
      <sheetName val="352"/>
      <sheetName val="开发计划"/>
      <sheetName val="浅埋暗挖"/>
      <sheetName val="定额子目"/>
      <sheetName val="库"/>
      <sheetName val="Ⅱ"/>
      <sheetName val="Ⅲ"/>
      <sheetName val="Ⅲ加"/>
      <sheetName val="Ⅳ"/>
      <sheetName val="Ⅵ"/>
      <sheetName val="Ⅶ"/>
      <sheetName val="Ⅴ"/>
      <sheetName val="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G.1R-Shou COP Gf"/>
      <sheetName val="Toolbox"/>
      <sheetName val="XL4Poppy"/>
      <sheetName val="gVL"/>
      <sheetName val="UFPrn20030305081341"/>
      <sheetName val="所得税凭证抽查"/>
      <sheetName val="其他应付款 "/>
      <sheetName val="企业表一"/>
      <sheetName val="房屋及建筑物"/>
      <sheetName val="提足折旧"/>
      <sheetName val="#REF!"/>
      <sheetName val="Ctinh 10kV"/>
      <sheetName val="审计调整"/>
      <sheetName val="盈余公积 （合并)"/>
      <sheetName val="M-5A"/>
      <sheetName val="M-5C"/>
      <sheetName val="会计科目"/>
      <sheetName val="附注(上市)"/>
      <sheetName val="资产负债表及损益表"/>
      <sheetName val="财务费用"/>
      <sheetName val="制造费用"/>
      <sheetName val="重要内部交易"/>
      <sheetName val="管理费用"/>
      <sheetName val="目录"/>
      <sheetName val="营业费用"/>
      <sheetName val="资产负债表(本部原报)"/>
      <sheetName val="POWER ASSUMPTIONS"/>
      <sheetName val="21"/>
      <sheetName val="14.可调材料价格表"/>
      <sheetName val="Sheet1"/>
      <sheetName val="单位库"/>
      <sheetName val="设计部"/>
      <sheetName val="下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基础项目"/>
      <sheetName val="#REF!"/>
      <sheetName val="清单汇总"/>
      <sheetName val="F8~9承台"/>
      <sheetName val="2001取费"/>
      <sheetName val="墙面工程"/>
      <sheetName val="楼梯钢筋"/>
      <sheetName val="sum(Flooring )"/>
      <sheetName val="杂项钢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B3板"/>
      <sheetName val="B4板"/>
      <sheetName val="B4零星"/>
      <sheetName val="墙面工程"/>
      <sheetName val="柱"/>
      <sheetName val="基础项目"/>
      <sheetName val="预制管桩"/>
      <sheetName val="工程量计算书"/>
      <sheetName val="给排水工程量计算书"/>
      <sheetName val="内围地梁钢筋说明"/>
      <sheetName val="21"/>
      <sheetName val="建筑面积 "/>
      <sheetName val="sn"/>
      <sheetName val="弱电"/>
      <sheetName val="型材线密度表"/>
      <sheetName val="单位库"/>
      <sheetName val="规划指标"/>
      <sheetName val="301-6"/>
      <sheetName val="工程材料"/>
      <sheetName val="基坑支护工程招标清单"/>
      <sheetName val="工程量"/>
      <sheetName val="General"/>
      <sheetName val="Wl. Fin."/>
      <sheetName val="混凝土"/>
      <sheetName val="下拉菜单"/>
      <sheetName val="设置"/>
      <sheetName val="#REF!"/>
      <sheetName val="综合计算表(饰面)"/>
      <sheetName val="承台(砖模) "/>
      <sheetName val="土建直接费"/>
      <sheetName val="施工参考单价报价表"/>
      <sheetName val="其它工作项目报价清单"/>
      <sheetName val="甲指乙供材料报价表"/>
      <sheetName val="钢筋设置"/>
      <sheetName val="A1栋"/>
      <sheetName val="31#楼 "/>
      <sheetName val="事业发展"/>
      <sheetName val="2006年10月"/>
      <sheetName val="裙楼B1-B2清单"/>
      <sheetName val="土建工程综合单价组价明细表"/>
      <sheetName val="工程量计算"/>
      <sheetName val="XLR_NoRangeSheet"/>
      <sheetName val="14.主要材料价格表"/>
      <sheetName val="费率表"/>
      <sheetName val="汇总表及手算计算格式 (2)"/>
      <sheetName val="手工计算"/>
      <sheetName val="设计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POWER ASSUMPTIONS"/>
      <sheetName val="企业表一"/>
      <sheetName val="资产负债表(本部原报)"/>
      <sheetName val="XL4Poppy"/>
      <sheetName val="改加胶玻璃、室外栏杆"/>
      <sheetName val="before"/>
      <sheetName val="基本参数"/>
      <sheetName val="成本估算"/>
      <sheetName val="Toolbox"/>
      <sheetName val="固定资产2001年折旧"/>
      <sheetName val="所得税凭证抽查"/>
      <sheetName val="G.1R-Shou COP Gf"/>
      <sheetName val="基础项目"/>
      <sheetName val="#REF!"/>
      <sheetName val="下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_REF!"/>
      <sheetName val="UFPrn20060705140320"/>
      <sheetName val="UFPrn20060705113520"/>
      <sheetName val="XL4Poppy"/>
      <sheetName val="核算项目余额表"/>
      <sheetName val="G.1R-Shou COP Gf"/>
      <sheetName val="Main"/>
      <sheetName val="审计调整"/>
      <sheetName val="E_Summary"/>
      <sheetName val="D_Cntnts"/>
      <sheetName val="B"/>
      <sheetName val="Toolbox"/>
      <sheetName val="Sheet2"/>
      <sheetName val="承台(砖模) "/>
      <sheetName val="柱"/>
      <sheetName val="POWER ASSUMPTIONS"/>
      <sheetName val="Sheet1"/>
      <sheetName val="固定资产2001年折旧"/>
      <sheetName val="所得税凭证抽查"/>
      <sheetName val="UFPrn20030305081341"/>
      <sheetName val="基本参数"/>
      <sheetName val="成本估算"/>
      <sheetName val="#REF!"/>
      <sheetName val="下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Toolbox"/>
      <sheetName val="Sheet1"/>
      <sheetName val="Sheet2"/>
      <sheetName val="Sheet3"/>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企业表一"/>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XL4Poppy"/>
      <sheetName val="说明"/>
      <sheetName val="销量"/>
      <sheetName val="共享"/>
      <sheetName val="促销活动"/>
      <sheetName val="活动"/>
      <sheetName val="总表"/>
      <sheetName val="2002年关联方余额及交易"/>
      <sheetName val="SW-TEO"/>
      <sheetName val="核算项目余额表"/>
      <sheetName val="凭证抽查"/>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ËµÃ÷"/>
      <sheetName val="ÏúÁ¿"/>
      <sheetName val="¹²Ïí"/>
      <sheetName val="´ÙÏú»î¶¯"/>
      <sheetName val="»î¶¯"/>
      <sheetName val="×Ü±í"/>
      <sheetName val="ÆóÒµ±íÒ»"/>
      <sheetName val="应收票据(关联方)"/>
      <sheetName val="POWER ASSUMPTIONS"/>
      <sheetName val="2002Äê¹ØÁª·½Óà¶î¼°½»Ò×"/>
      <sheetName val="ºËËãÏîÄ¿Óà¶î±í"/>
      <sheetName val="Æ¾Ö¤³é²é"/>
      <sheetName val="_¡è__¦Ì¡Á__"/>
      <sheetName val="1¨¹¨¤¨ª¡¤_¨®__¡è__"/>
      <sheetName val="1¨¬_¡§¨¦¨²2¨²3¨¦¡À__¡è_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_¡Â"/>
      <sheetName val="_¨²¨¢_"/>
      <sheetName val="12_¨ª"/>
      <sheetName val="¡ä¨´_¨²___¡¥"/>
      <sheetName val="___¡¥"/>
      <sheetName val="¡Á¨¹¡À¨ª"/>
      <sheetName val="_¨®¨°¦Ì¡À¨ª¨°_"/>
      <sheetName val="B"/>
      <sheetName val="M-5C"/>
      <sheetName val="M-5A"/>
      <sheetName val="Open"/>
      <sheetName val="#REF!"/>
      <sheetName val="detail"/>
      <sheetName val="所得税凭证抽查"/>
      <sheetName val="GPTLBX90"/>
      <sheetName val="现金"/>
      <sheetName val="银行存款"/>
      <sheetName val="应收账款"/>
      <sheetName val="固定资产—房屋建筑物"/>
      <sheetName val="固定资产—机器设备"/>
      <sheetName val="固定资产—车辆"/>
      <sheetName val="房租"/>
      <sheetName val="CIP 转入拨付资金明细"/>
      <sheetName val="固定资产2001年折旧"/>
      <sheetName val="墙面工程"/>
      <sheetName val="G.1R-Shou COP Gf"/>
      <sheetName val="5201.2004"/>
      <sheetName val="UFPrn20030305081341"/>
      <sheetName val="提足折旧"/>
      <sheetName val="设计部"/>
      <sheetName val="梁"/>
      <sheetName val="下拉"/>
      <sheetName val="Financ. Overview"/>
      <sheetName val="投资估算"/>
      <sheetName val="规划面积"/>
      <sheetName val="世界城"/>
      <sheetName val="销售财务日报表②"/>
      <sheetName val="eqpmad2"/>
      <sheetName val="11年计划"/>
      <sheetName val="字段"/>
      <sheetName val="基础资料（B）"/>
      <sheetName val="Main"/>
      <sheetName val="0.2参数表"/>
      <sheetName val="单位库"/>
      <sheetName val="3.2钢材材料调价表"/>
      <sheetName val="电视监控"/>
      <sheetName val="1.投标总价封面"/>
      <sheetName val="5.1安装清单计价表"/>
      <sheetName val="C01-1"/>
      <sheetName val="钢筋计算表"/>
      <sheetName val="变更部分 (3) "/>
      <sheetName val="FYYS-1-编制底稿04-招聘活动支出"/>
      <sheetName val="基础数据命名表"/>
      <sheetName val="参照表"/>
      <sheetName val="税金预测"/>
      <sheetName val="税金缴纳情况"/>
      <sheetName val="土地款预测"/>
      <sheetName val="销售回款预测"/>
      <sheetName val="政府性收费预测"/>
      <sheetName val="5-综合认价台账"/>
      <sheetName val="面积指标"/>
      <sheetName val="土建工程综合单价表"/>
      <sheetName val="土建工程综合单价组价明细表"/>
      <sheetName val="农业用地"/>
      <sheetName val="基础编码"/>
      <sheetName val="KKKKKKKK"/>
      <sheetName val="经济指标表"/>
      <sheetName val="合同"/>
      <sheetName val="材料价格表"/>
      <sheetName val="门窗表"/>
      <sheetName val="3"/>
      <sheetName val="7"/>
      <sheetName val="投标材料清单 "/>
      <sheetName val="e"/>
      <sheetName val="基础项目"/>
      <sheetName val="计算底稿"/>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主营收入审定表"/>
      <sheetName val="主营业务收入"/>
      <sheetName val="总收入成本变动图（I1-2）"/>
      <sheetName val="镀铝毛利率变动图（I1-3）"/>
      <sheetName val="彩印毛利率图（I1-4）"/>
      <sheetName val="截止性完整性凭证抽查（I1-8）"/>
      <sheetName val="销售价格变动（I1-7）"/>
      <sheetName val="镀铝 -凭证抽查"/>
      <sheetName val="彩印凭证抽查"/>
      <sheetName val="镀铝出口 凭证抽查"/>
      <sheetName val="主营业务成本"/>
      <sheetName val="坏帐准备审定表"/>
      <sheetName val="坏帐准备"/>
      <sheetName val="坏帐准备 (2)"/>
      <sheetName val="所得税审定表"/>
      <sheetName val="所得税"/>
      <sheetName val="所得税凭证抽查"/>
      <sheetName val="所得税 (2)"/>
      <sheetName val="所得税审定表 "/>
      <sheetName val="固定资产审定表"/>
      <sheetName val="折旧测算"/>
      <sheetName val="折旧测算低限"/>
      <sheetName val="2002年固定资产增减变动 "/>
      <sheetName val="审定后的固定资产"/>
      <sheetName val="固定资产"/>
      <sheetName val="固定资产2001年折旧"/>
      <sheetName val="在建工程审定表 "/>
      <sheetName val="固定资产清理审定"/>
      <sheetName val="在建工程"/>
      <sheetName val="应收帐款审定表"/>
      <sheetName val="应收帐款 "/>
      <sheetName val="应收帐款前5名销售大户检查"/>
      <sheetName val="应收帐款底稿"/>
      <sheetName val="应收票据审定表"/>
      <sheetName val="应收票据明细表 "/>
      <sheetName val="应收票据盘点表"/>
      <sheetName val="应收票据 (2)"/>
      <sheetName val="预收帐款审定表"/>
      <sheetName val="予收帐款 "/>
      <sheetName val="应收帐款函证未回替代程序表"/>
      <sheetName val="应收帐款检查情况表"/>
      <sheetName val="回函控制表 -应收帐款"/>
      <sheetName val="应收帐款 替代检查明细户"/>
      <sheetName val="应交税金审定表 "/>
      <sheetName val="应交税金"/>
      <sheetName val="应交增值税"/>
      <sheetName val="应交税金底稿"/>
      <sheetName val="Open"/>
      <sheetName val="dm"/>
      <sheetName val="主营成本"/>
      <sheetName val="核算项目余额表"/>
      <sheetName val="Main"/>
      <sheetName val="Sheet2"/>
      <sheetName val="Bill 1"/>
      <sheetName val="Bill 2"/>
      <sheetName val="Bill 3"/>
      <sheetName val="Bill 4"/>
      <sheetName val="Bill 5"/>
      <sheetName val="Bill 6"/>
      <sheetName val="Bill 7"/>
      <sheetName val="总分类账"/>
      <sheetName val="UFPrn20030305081341"/>
      <sheetName val="下拉"/>
      <sheetName val="土建工程综合单价组价明细表"/>
      <sheetName val="Toolbox"/>
      <sheetName val="企业表一"/>
      <sheetName val="提足折旧"/>
      <sheetName val="包增减变动"/>
      <sheetName val="承台(砖模) "/>
      <sheetName val="柱"/>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heet2"/>
      <sheetName val="Sheet3"/>
      <sheetName val="UFPrn20030305081341"/>
      <sheetName val="UFPrn20030319140416"/>
      <sheetName val="UFPrn20030319143711"/>
      <sheetName val="UFPrn20030324180402 (2)"/>
      <sheetName val="UFPrn20030401081923"/>
      <sheetName val="Sheet4"/>
      <sheetName val="电磁线天津库"/>
      <sheetName val="UFPrn20030526144417"/>
      <sheetName val="Sheet5"/>
      <sheetName val="UFPrn20030526160157"/>
      <sheetName val="Sheet6"/>
      <sheetName val="UFPrn20030527100124"/>
      <sheetName val="Sheet7"/>
      <sheetName val="UFPrn20030609152738"/>
      <sheetName val="UFPrn20030612154855"/>
      <sheetName val="UFPrn20030612155727"/>
      <sheetName val="UFPrn20030612160624"/>
      <sheetName val="UFPrn20030612160720"/>
      <sheetName val="UFPrn20030612160747"/>
      <sheetName val="Sheet8"/>
      <sheetName val="UFPrn20030612195526"/>
      <sheetName val="Sheet1"/>
      <sheetName val="UFPrn20030612213411"/>
      <sheetName val="Sheet9"/>
      <sheetName val="UFPrn20030613140756"/>
      <sheetName val="Sheet10"/>
      <sheetName val="UFPrn20030613141956"/>
      <sheetName val="Sheet11"/>
      <sheetName val="UFPrn20030613145345"/>
      <sheetName val="UFPrn20030613145445"/>
      <sheetName val="UFPrn20030613145509"/>
      <sheetName val="UFPrn20030614152354"/>
      <sheetName val="UFPrn20030614155136"/>
      <sheetName val="UFPrn20030614162051"/>
      <sheetName val="eqpmad2"/>
      <sheetName val="房屋及建筑物"/>
      <sheetName val="企业表一"/>
      <sheetName val="B"/>
      <sheetName val="资产负债表(本部原报)"/>
      <sheetName val="核算项目余额表"/>
      <sheetName val="审计调整"/>
      <sheetName val="提足折旧"/>
      <sheetName val="下拉"/>
      <sheetName val="设计部"/>
      <sheetName val="固定资产2001年折旧"/>
      <sheetName val="所得税凭证抽查"/>
      <sheetName val="Toolbox"/>
      <sheetName val="POWER ASSUMPTIONS"/>
      <sheetName val="包增减变动"/>
      <sheetName val="主营成本"/>
      <sheetName val="墙面工程"/>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审定"/>
      <sheetName val="审定 (3)"/>
      <sheetName val="固定资产增减变动表"/>
      <sheetName val="固定资产增减变动表 (审定)"/>
      <sheetName val="本期变动表"/>
      <sheetName val="提足折旧"/>
      <sheetName val="折旧测试表"/>
      <sheetName val="累计折旧分配表"/>
      <sheetName val="凭证抽查4"/>
      <sheetName val="盘点表"/>
      <sheetName val="固定资产减值准备"/>
      <sheetName val="审定 (2)"/>
      <sheetName val="工程物资"/>
      <sheetName val="物资明细查证表"/>
      <sheetName val="Sheet1"/>
      <sheetName val="Sheet2"/>
      <sheetName val="Sheet3"/>
      <sheetName val="企业表一"/>
      <sheetName val="核算项目余额表"/>
      <sheetName val="M-5A"/>
      <sheetName val="M-5C"/>
      <sheetName val="总分类账"/>
      <sheetName val="POWER ASSUMPTIONS"/>
      <sheetName val="审计调整"/>
      <sheetName val="#REF!"/>
      <sheetName val="包增减变动"/>
      <sheetName val="下拉"/>
      <sheetName val="土建工程综合单价组价明细表"/>
      <sheetName val="UFPrn20030305081341"/>
      <sheetName val="固定资产2001年折旧"/>
      <sheetName val="所得税凭证抽查"/>
      <sheetName val="主营成本"/>
      <sheetName val="其他应付款 "/>
      <sheetName val="Toolbox"/>
      <sheetName val="规划指标"/>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成本预算调整说明"/>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四.变更签证计划"/>
      <sheetName val="审批查询1"/>
      <sheetName val="审批查询2"/>
      <sheetName val="Sheet2"/>
      <sheetName val="装饰清单"/>
      <sheetName val="设计部"/>
      <sheetName val="基本参数"/>
      <sheetName val="成本估算"/>
      <sheetName val="规划指标"/>
      <sheetName val="12.措施项目清单计价表（一）"/>
      <sheetName val="表格设置"/>
      <sheetName val="合同明细"/>
      <sheetName val="_Recovered_SheetName_ 1_"/>
      <sheetName val="21"/>
      <sheetName val="土建工程综合单价组价明细表"/>
      <sheetName val="XLR_NoRangeSheet"/>
      <sheetName val="e"/>
      <sheetName val="楼梯间"/>
      <sheetName val="#REF!"/>
      <sheetName val="9、措施项目清单计价表"/>
      <sheetName val="计算底稿"/>
      <sheetName val="_x0002_"/>
      <sheetName val="Sh"/>
      <sheetName val="（室内）装饰工程量"/>
      <sheetName val="Sheet3"/>
      <sheetName val="#REF"/>
      <sheetName val="面积指标"/>
      <sheetName val="Main"/>
      <sheetName val="Financ. Overview"/>
      <sheetName val="Toolbox"/>
      <sheetName val="Open"/>
      <sheetName val="DDETABLE "/>
      <sheetName val="eva"/>
      <sheetName val="SW-TEO"/>
      <sheetName val="标准层E户型室内（正、反） "/>
      <sheetName val="_x005f_x0002__x005f_x0000_떸,_x005f_x0000__x005f_x0000__"/>
      <sheetName val="Sh_x005f_x0000__x005f_x0000_ቴ"/>
      <sheetName val="_x005f_x0002_"/>
      <sheetName val="_x005f_x005f_x005f_x0002__x005f_x005f_x005f_x0000_떸,_x0"/>
      <sheetName val="Sh_x005f_x005f_x005f_x0000__x005f_x005f_x005f_x0000_ቴ"/>
      <sheetName val="_x005f_x005f_x005f_x0002_"/>
      <sheetName val="手工计算"/>
      <sheetName val="_x005f_x0002__x005f_x0000_떸,_x0"/>
      <sheetName val="工程量计算"/>
      <sheetName val="_x005f_x005f_x005f_x0002__x005f"/>
      <sheetName val="Sh_x005f_x005f_x005f_x0000__x00"/>
      <sheetName val="sum(Flooring )"/>
      <sheetName val="5期B栋会所装饰精装修"/>
      <sheetName val="营销合约"/>
      <sheetName val="_x005f_x005f_x005f_x005f_x005f_x005f_x005f_x0002__x005f"/>
      <sheetName val="Sh_x005f_x005f_x005f_x005f_x005f_x005f_x005f_x0000__x00"/>
      <sheetName val="_x005f_x005f_x005f_x005f_x005f_x005f_x005f_x0002_"/>
      <sheetName val="DATA"/>
      <sheetName val="_x005f_x005f_x005f_x005f_x005f_x005f_x005f_x005f_x005f_x005f_"/>
      <sheetName val="Sh_x005f_x005f_x005f_x005f_x005f_x005f_x005f_x005f_x005"/>
      <sheetName val="材料单价"/>
      <sheetName val="单位"/>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存货"/>
      <sheetName val="存货明细表"/>
      <sheetName val="原材料导引表"/>
      <sheetName val="原增减变动"/>
      <sheetName val="原材料变动分析"/>
      <sheetName val="原材料计价测试汇总"/>
      <sheetName val="原材料计价测试"/>
      <sheetName val="凭证抽查"/>
      <sheetName val="采购截止测试"/>
      <sheetName val="包导引表"/>
      <sheetName val="包增减变动"/>
      <sheetName val="包计价测试汇总"/>
      <sheetName val="包计价测试"/>
      <sheetName val="凭证抽查 (2)"/>
      <sheetName val="低导引表"/>
      <sheetName val="凭证抽查 (3)"/>
      <sheetName val="#REF!"/>
      <sheetName val="核算项目余额表"/>
      <sheetName val="Toolbox"/>
      <sheetName val="Sheet9"/>
      <sheetName val="XL4Poppy"/>
      <sheetName val="G.1R-Shou COP Gf"/>
      <sheetName val="Cover"/>
      <sheetName val="企业表一"/>
      <sheetName val="主营成本"/>
      <sheetName val="下拉"/>
      <sheetName val="提足折旧"/>
      <sheetName val="UFPrn20030305081341"/>
      <sheetName val="其他应付款 "/>
      <sheetName val="审计调整"/>
      <sheetName val="固定资产2001年折旧"/>
      <sheetName val="所得税凭证抽查"/>
      <sheetName val="建筑面积 "/>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产成品导引表"/>
      <sheetName val="产成品明细表"/>
      <sheetName val="产成品总表"/>
      <sheetName val="产成品 (3)"/>
      <sheetName val="产成品入库数与生产成本结转相核对"/>
      <sheetName val="分析"/>
      <sheetName val="产成品计价测试汇总"/>
      <sheetName val="产成品计价测试"/>
      <sheetName val="主营业务成本导引表"/>
      <sheetName val="主营业务成本"/>
      <sheetName val="主营成本"/>
      <sheetName val="生产成本"/>
      <sheetName val="生产成本明细表、"/>
      <sheetName val="制造费用"/>
      <sheetName val="制造费用（汇总"/>
      <sheetName val="测算"/>
      <sheetName val="制造费用（电解"/>
      <sheetName val="制造费用（阳极"/>
      <sheetName val="制造费用（净化"/>
      <sheetName val="制造费用（冲天炉"/>
      <sheetName val="制造费用（动力"/>
      <sheetName val="总分类账"/>
      <sheetName val="包增减变动"/>
      <sheetName val="科目余额表正式"/>
      <sheetName val="房屋及建筑物"/>
      <sheetName val="资产负债表及损益表"/>
      <sheetName val="重要内部交易"/>
      <sheetName val="财务费用"/>
      <sheetName val="管理费用"/>
      <sheetName val="目录"/>
      <sheetName val="营业费用"/>
      <sheetName val="B"/>
      <sheetName val="SW-TEO"/>
      <sheetName val="Toolbox"/>
      <sheetName val="其他应付款 "/>
      <sheetName val="#REF!"/>
      <sheetName val="General"/>
      <sheetName val="提足折旧"/>
      <sheetName val="审计调整"/>
      <sheetName val="改加胶玻璃、室外栏杆"/>
      <sheetName val="UFPrn20030305081341"/>
      <sheetName val="工程量计算书"/>
      <sheetName val="5201.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其他应付款 "/>
      <sheetName val="总余额表"/>
      <sheetName val="其他应收单位往来"/>
      <sheetName val="其他手"/>
      <sheetName val="Sheet2"/>
      <sheetName val="其他应收款单位贷方"/>
      <sheetName val="其他应收个人贷方"/>
      <sheetName val="其他应收个人往来"/>
      <sheetName val="dm"/>
      <sheetName val="Mp-team 1"/>
      <sheetName val="核算项目余额表"/>
      <sheetName val="房屋及建筑物"/>
      <sheetName val="Sheet9"/>
      <sheetName val="Toolbox"/>
      <sheetName val="XL4Poppy"/>
      <sheetName val="审计调整"/>
      <sheetName val="土建直接费"/>
      <sheetName val="基础项目"/>
      <sheetName val="主营成本"/>
      <sheetName val="包增减变动"/>
      <sheetName val="固定资产2001年折旧"/>
      <sheetName val="所得税凭证抽查"/>
      <sheetName val="改加胶玻璃、室外栏杆"/>
      <sheetName val="XLR_NoRangeSheet"/>
      <sheetName val="提足折旧"/>
      <sheetName val="B4零星"/>
      <sheetName val="材料清单"/>
      <sheetName val="地面过水泥砂"/>
      <sheetName val="楼板镂空及加楼板（部分项目有争议）"/>
      <sheetName val="墙面工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menu"/>
      <sheetName val="sd"/>
      <sheetName val="sd (2)"/>
      <sheetName val="审定资产负债表"/>
      <sheetName val="审定利润表"/>
      <sheetName val="审定流量表"/>
      <sheetName val="审定流量表续"/>
      <sheetName val="审计后项目分析表"/>
      <sheetName val="审计后指标分析表"/>
      <sheetName val="原资产负债表"/>
      <sheetName val="原资产减值准备"/>
      <sheetName val="原利润表"/>
      <sheetName val="原流量表"/>
      <sheetName val="原流量表续"/>
      <sheetName val="未审项目分析表"/>
      <sheetName val="未审指标分析表"/>
      <sheetName val="重要性确定"/>
      <sheetName val="重要性分配"/>
      <sheetName val="科目代码"/>
      <sheetName val="试算表－资产"/>
      <sheetName val="试算表－负债权益"/>
      <sheetName val="试算表－利润"/>
      <sheetName val="审计调整"/>
      <sheetName val="重分类"/>
      <sheetName val="未调整不符合事项"/>
      <sheetName val="会计报表附注"/>
      <sheetName val="审定资产减值表"/>
      <sheetName val="试算表－资产减值"/>
      <sheetName val="固定资产2001年折旧"/>
      <sheetName val="所得税凭证抽查"/>
      <sheetName val="Mp-team 1"/>
      <sheetName val="科目余额表正式"/>
      <sheetName val="Toolbox"/>
      <sheetName val="企业表一"/>
      <sheetName val="B"/>
      <sheetName val="改加胶玻璃、室外栏杆"/>
      <sheetName val="设计部"/>
      <sheetName val="其他应付款 "/>
      <sheetName val="主营成本"/>
      <sheetName val="UFPrn20030305081341"/>
      <sheetName val="常用项目"/>
      <sheetName val="包增减变动"/>
      <sheetName val="土建工程综合单价组价明细表"/>
      <sheetName val="基础项目"/>
      <sheetName val="土建直接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型材线密度表"/>
      <sheetName val="LC01 (2)"/>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REF!"/>
      <sheetName val="基础项目"/>
      <sheetName val="Sheet9"/>
      <sheetName val="暖通"/>
      <sheetName val="5期B栋会所装饰精装修"/>
      <sheetName val="H29,H31"/>
      <sheetName val="给排水工程量计算书"/>
      <sheetName val="B4零星"/>
      <sheetName val="工程量计算书"/>
      <sheetName val="汇总表及手算计算格式 (2)"/>
      <sheetName val="清单"/>
      <sheetName val="工艺单"/>
      <sheetName val="开料单"/>
      <sheetName val="XLR_NoRangeSheet"/>
      <sheetName val="工程材料"/>
      <sheetName val="建筑面积 "/>
      <sheetName val="弱电"/>
      <sheetName val="四月份月报"/>
      <sheetName val="工作台帐"/>
      <sheetName val="地上砌体 "/>
      <sheetName val="1#计算书"/>
      <sheetName val="A1栋"/>
      <sheetName val="门窗"/>
      <sheetName val="事业发展"/>
      <sheetName val="5201.2004"/>
      <sheetName val="型材米重表"/>
      <sheetName val="主材"/>
      <sheetName val="土建工程综合单价表"/>
      <sheetName val="土建工程综合单价组价明细表"/>
      <sheetName val="XL4Poppy"/>
      <sheetName val="T1T2T3T4门窗表"/>
      <sheetName val="室外园林电气工程"/>
      <sheetName val="date"/>
      <sheetName val="施工参考单价报价表"/>
      <sheetName val="其它工作项目报价清单"/>
      <sheetName val="甲指乙供材料报价表"/>
      <sheetName val="加工砖价格"/>
      <sheetName val="柱"/>
      <sheetName val="内围地梁钢筋说明"/>
      <sheetName val="材料清单"/>
      <sheetName val="费率表"/>
      <sheetName val="室内汇总"/>
      <sheetName val="人防通风工程"/>
      <sheetName val="手工计算"/>
      <sheetName val="21"/>
      <sheetName val="混凝土"/>
      <sheetName val="汇总表"/>
      <sheetName val="墙面工程"/>
      <sheetName val="柱计算±0.000以下"/>
      <sheetName val="职工花名册"/>
      <sheetName val="承台(砖模) "/>
      <sheetName val="工程量计算表"/>
      <sheetName val="单位库"/>
      <sheetName val="独台量"/>
      <sheetName val="裙楼B1-B2清单"/>
      <sheetName val="C4栋"/>
      <sheetName val="地面过水泥砂"/>
      <sheetName val="楼板镂空及加楼板（部分项目有争议）"/>
      <sheetName val="水电工程量"/>
      <sheetName val="园建工程量"/>
      <sheetName val="板工程量计算"/>
      <sheetName val="SW-TEO"/>
      <sheetName val="eqpmad2"/>
      <sheetName val="防水指标"/>
      <sheetName val="合同明细"/>
      <sheetName val="楼梯间"/>
      <sheetName val="报价汇总分析表"/>
      <sheetName val="合同部分工程量清单"/>
      <sheetName val="梁"/>
      <sheetName val="Estimate Details"/>
      <sheetName val="主材表"/>
      <sheetName val="架空层及裙房计算式"/>
      <sheetName val="标准表格"/>
      <sheetName val="补充清单"/>
      <sheetName val="主要规划指标"/>
      <sheetName val="合格证 (2)"/>
      <sheetName val="设计指标"/>
      <sheetName val="97取费(定额直接费)"/>
      <sheetName val="（平开门）综合单价分析表"/>
      <sheetName val="（50平开门）型材计算表"/>
      <sheetName val="（90推拉窗）综合单价分析表"/>
      <sheetName val="（90推拉窗）型材计算表"/>
      <sheetName val="材料损耗(不打印)"/>
      <sheetName val="材料价格表"/>
      <sheetName val="5"/>
      <sheetName val="型材表"/>
      <sheetName val="铝合金"/>
      <sheetName val="空调百叶型材计算表"/>
      <sheetName val="铝锭均价"/>
      <sheetName val="50平开窗（上悬）型材计算表"/>
      <sheetName val="06-SR-15"/>
      <sheetName val="配置单"/>
      <sheetName val="C18栋样板"/>
      <sheetName val="门窗拆料单"/>
      <sheetName val="玻璃表"/>
      <sheetName val="计价表"/>
      <sheetName val="help"/>
      <sheetName val="钢材表"/>
      <sheetName val="门窗表"/>
      <sheetName val="配件表"/>
      <sheetName val="窗型过程"/>
      <sheetName val="3"/>
      <sheetName val="7"/>
      <sheetName val="投标材料清单 "/>
      <sheetName val="基础数据"/>
      <sheetName val="2006年10月"/>
      <sheetName val="工商税收"/>
      <sheetName val="工程量"/>
      <sheetName val="楼梯"/>
      <sheetName val="工程量清单"/>
      <sheetName val="承台(木模)"/>
      <sheetName val="计算稿"/>
      <sheetName val="一标70户型"/>
      <sheetName val="2001取费"/>
      <sheetName val="计算表"/>
      <sheetName val="顶板"/>
      <sheetName val="基础梁"/>
      <sheetName val="屋面瓦通用"/>
      <sheetName val="厨厕通用"/>
      <sheetName val="地坪"/>
      <sheetName val="预制管桩"/>
      <sheetName val="安装清单汇总"/>
      <sheetName val="成本测算"/>
      <sheetName val="单位"/>
      <sheetName val="备用单价表"/>
      <sheetName val="Main"/>
      <sheetName val="计算表(通用)"/>
      <sheetName val="成本分析"/>
      <sheetName val="地下二层外墙"/>
      <sheetName val="型材计算表（雨蓬）"/>
      <sheetName val="1栋住宅"/>
      <sheetName val="型材计算表(50平开窗)"/>
      <sheetName val="Toolbox"/>
      <sheetName val="temp"/>
      <sheetName val="比重表"/>
      <sheetName val="综合单价分析表(110+46地弹门+57平开窗）"/>
      <sheetName val="110铝通+46地弹门+57平开窗"/>
      <sheetName val="综合单价分析表(防雨百叶）"/>
      <sheetName val="防雨百叶型材计算表"/>
      <sheetName val="综合单价分析表(格栅）"/>
      <sheetName val="格栅型材计算表"/>
      <sheetName val="综合单价分析表(空调百叶）"/>
      <sheetName val="140系列幕墙单价分析表"/>
      <sheetName val="140系列幕墙型材计算表"/>
      <sheetName val="综合单价分析表(57平开窗)"/>
      <sheetName val="57平开窗型材计算表"/>
      <sheetName val="综合单价分析表(57平开门）"/>
      <sheetName val="57平开门型材计算表"/>
      <sheetName val="综合单价分析表(100推拉门）"/>
      <sheetName val="100推拉门型材计算表"/>
      <sheetName val="综合单价分析表(雨蓬)"/>
      <sheetName val="雨蓬型材计算表"/>
      <sheetName val="主要材料单价表"/>
      <sheetName val="工程量清单报价书"/>
      <sheetName val="低窗护栏铝材含量"/>
      <sheetName val="百叶铝材含量"/>
      <sheetName val="1"/>
      <sheetName val="EVALUATE工程量清单"/>
      <sheetName val="临湖（122#~123#）"/>
      <sheetName val="计算簿"/>
      <sheetName val="综合单价分析表(地弹簧门）"/>
      <sheetName val="型材计算表(地弹簧门）"/>
      <sheetName val="型材计算表(防雨百叶）"/>
      <sheetName val="型材计算表(空调百叶）"/>
      <sheetName val="综合单价分析表(90推拉门)"/>
      <sheetName val="型材计算表(90推拉门)"/>
      <sheetName val="综合单价分析表(50平开窗)"/>
      <sheetName val="综合单价分析表(135推拉门)"/>
      <sheetName val="型材计算表(135推拉门)"/>
      <sheetName val="主要材料清单"/>
      <sheetName val="一层建筑面积"/>
      <sheetName val="十八.门窗表,门框塞缝"/>
      <sheetName val="十六.零星,屋面做法计算表"/>
      <sheetName val="名称"/>
      <sheetName val="材料表"/>
      <sheetName val="钢筋设置"/>
      <sheetName val="米重表"/>
      <sheetName val="1-2#楼"/>
      <sheetName val="11-12#楼"/>
      <sheetName val="1-2#楼商业"/>
      <sheetName val="11-12#楼商业"/>
      <sheetName val="展示区"/>
      <sheetName val="样板房"/>
      <sheetName val="GDP"/>
      <sheetName val="一般预算收入"/>
      <sheetName val="A8独立基础 "/>
      <sheetName val="标准化铝合金门窗报价清单RevB"/>
      <sheetName val="农业人口"/>
      <sheetName val="建筑成本(9月修正版)"/>
      <sheetName val="设计部"/>
      <sheetName val="G.1R-Shou COP Gf"/>
      <sheetName val="基本参数"/>
      <sheetName val="成本估算"/>
      <sheetName val="p2"/>
      <sheetName val="Open"/>
      <sheetName val="S1单价表"/>
      <sheetName val="编码"/>
      <sheetName val="下拉"/>
      <sheetName val="梯梁"/>
      <sheetName val="4.4工程量清单"/>
      <sheetName val="（格栅）综合单价分析表 "/>
      <sheetName val="P1012001"/>
      <sheetName val="张湾2346期"/>
      <sheetName val="合同付款"/>
      <sheetName val="安装工程量计算书单项模板"/>
      <sheetName val="Sheet2"/>
      <sheetName val="目录"/>
      <sheetName val="F1~2承台"/>
      <sheetName val="非通用工程量汇总表 (3-18) "/>
      <sheetName val="计算表 (非通用)"/>
      <sheetName val="4.基础梁拉梁"/>
      <sheetName val="三.基础梁"/>
      <sheetName val="九.楼梯"/>
      <sheetName val="十一.屋面瓦通用"/>
      <sheetName val="杂项钢筋"/>
      <sheetName val="3.基础梁"/>
      <sheetName val="材料单价"/>
      <sheetName val="F10~22圆形柱及零星非通用"/>
      <sheetName val="装饰"/>
      <sheetName val="17.签证封面"/>
      <sheetName val="下拉菜单"/>
      <sheetName val="农业用地"/>
      <sheetName val="基础编码"/>
      <sheetName val="12#材料品牌"/>
      <sheetName val="地下室"/>
      <sheetName val="8"/>
      <sheetName val="2"/>
      <sheetName val="6"/>
      <sheetName val="面积合计（藏）"/>
      <sheetName val="4"/>
      <sheetName val="1."/>
      <sheetName val="資料庫"/>
      <sheetName val="地下室劳务"/>
      <sheetName val="地上劳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汇总表"/>
      <sheetName val="1.建筑面积"/>
      <sheetName val="2.条形基础"/>
      <sheetName val="3.基础梁"/>
      <sheetName val="5.梁"/>
      <sheetName val="6.板"/>
      <sheetName val="7.柱"/>
      <sheetName val="4.砖基础"/>
      <sheetName val="8.砖砌体"/>
      <sheetName val="9.门窗表"/>
      <sheetName val="10.梯斜板"/>
      <sheetName val="11.梯含量"/>
      <sheetName val="12.屋面"/>
      <sheetName val="13.大样"/>
      <sheetName val="14.零星部位"/>
      <sheetName val="15.内墙抹灰"/>
      <sheetName val="16.内装饰"/>
      <sheetName val="17.楼地面及天棚"/>
      <sheetName val="18.室内装饰汇总"/>
      <sheetName val="19.外装饰"/>
      <sheetName val="汇总"/>
      <sheetName val="工程量汇总"/>
      <sheetName val="21.基础钢筋"/>
      <sheetName val="22.梁钢筋"/>
      <sheetName val="23.柱钢筋"/>
      <sheetName val="24.板钢筋"/>
      <sheetName val="25.梯筋"/>
      <sheetName val="26.零星筋"/>
      <sheetName val="外环境"/>
      <sheetName val="细部结构"/>
      <sheetName val="条型基础"/>
      <sheetName val="基础"/>
      <sheetName val="柱"/>
      <sheetName val="梁"/>
      <sheetName val="平楼板表(进度)"/>
      <sheetName val="钢筋"/>
      <sheetName val="建筑面积 "/>
      <sheetName val="Sheet3"/>
      <sheetName val="分类"/>
      <sheetName val="8"/>
      <sheetName val="2"/>
      <sheetName val="6"/>
      <sheetName val="面积合计（藏）"/>
      <sheetName val="7"/>
      <sheetName val="3"/>
      <sheetName val="4"/>
      <sheetName val="投标材料清单 "/>
      <sheetName val="5"/>
      <sheetName val="1"/>
      <sheetName val="单位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资负2000.12三公司（2）"/>
      <sheetName val="佳合流-11"/>
      <sheetName val="佳纤-12-Z  "/>
      <sheetName val="佳丝-12-Z  "/>
      <sheetName val="佳织-12-Z"/>
      <sheetName val="佳织流-12"/>
      <sheetName val="佳捻流"/>
      <sheetName val="佳合流-12"/>
      <sheetName val="注释 2000.12纤维"/>
      <sheetName val="注释 2000.12.捻丝 "/>
      <sheetName val="注释 2000.12.织布 "/>
      <sheetName val="注释 2000.12.佳元三公司 "/>
      <sheetName val="资负2000.12佳元三公司"/>
      <sheetName val="利润表1"/>
      <sheetName val="产品销售成本表"/>
      <sheetName val="管理费"/>
      <sheetName val="财务费"/>
      <sheetName val="预提"/>
      <sheetName val="长借.费"/>
      <sheetName val="长借.本"/>
      <sheetName val="注释 "/>
      <sheetName val="存货明细表 (2)"/>
      <sheetName val="存货明细表"/>
      <sheetName val="长借 99"/>
      <sheetName val="长借1"/>
      <sheetName val="长借2"/>
      <sheetName val="外币资金情况表"/>
      <sheetName val="递延资产"/>
      <sheetName val="应收帐款"/>
      <sheetName val="预付帐款"/>
      <sheetName val="应付帐款"/>
      <sheetName val="三家其他应付公司"/>
      <sheetName val="三家应收公司 "/>
      <sheetName val="在建工程设安"/>
      <sheetName val="应收帐龄分"/>
      <sheetName val="在建三家"/>
      <sheetName val="固定资产（捻丝）"/>
      <sheetName val="固定资产（织布）"/>
      <sheetName val="固定资产（纤维）"/>
      <sheetName val="工业纤维库存设备"/>
      <sheetName val="织布库存设备"/>
      <sheetName val="报新固定资产（捻丝）"/>
      <sheetName val="报新固定资产（织布）"/>
      <sheetName val="报新固定资产（纤维）"/>
      <sheetName val="佳合-3"/>
      <sheetName val="Sheet12"/>
      <sheetName val="Sheet1"/>
      <sheetName val="佳织流-10"/>
      <sheetName val="佳捻流-10"/>
      <sheetName val="Sheet15"/>
      <sheetName val="在建工程三家预付"/>
      <sheetName val="利润表 "/>
      <sheetName val="应付帐款2000.10"/>
      <sheetName val="预付帐款 2000.10"/>
      <sheetName val="核算项目余额表"/>
      <sheetName val="其他液氨采购"/>
      <sheetName val="Financ. Overview"/>
      <sheetName val="Toolbox"/>
      <sheetName val="主营成本"/>
      <sheetName val="其他货币资金.dbf"/>
      <sheetName val="银行存款.dbf"/>
      <sheetName val="企业表一"/>
      <sheetName val="Sheet9"/>
      <sheetName val="#REF!"/>
      <sheetName val="M-5A"/>
      <sheetName val="Main"/>
      <sheetName val="2000.12报表"/>
      <sheetName val="XL4Poppy"/>
      <sheetName val="会计事项调整表"/>
      <sheetName val="B"/>
      <sheetName val="审计调整"/>
      <sheetName val="SW-TEO"/>
      <sheetName val="M-5C"/>
      <sheetName val="改加胶玻璃、室外栏杆"/>
      <sheetName val="常用项目"/>
      <sheetName val="包增减变动"/>
      <sheetName val="重要内部交易"/>
      <sheetName val="财务费用"/>
      <sheetName val="管理费用"/>
      <sheetName val="目录"/>
      <sheetName val="营业费用"/>
      <sheetName val="制造费用"/>
      <sheetName val="单位库"/>
      <sheetName val="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封面"/>
      <sheetName val="汇总表"/>
      <sheetName val="计算表"/>
      <sheetName val="#REF!"/>
      <sheetName val="型材线密度表"/>
      <sheetName val="墙面工程"/>
      <sheetName val="建筑面积 "/>
      <sheetName val="B4零星"/>
      <sheetName val="5201.2004"/>
      <sheetName val="eqpmad2"/>
      <sheetName val="C1电气专业专业工程量计算书（地上部分）"/>
      <sheetName val="材料清单"/>
      <sheetName val="地面过水泥砂"/>
      <sheetName val="楼板镂空及加楼板（部分项目有争议）"/>
      <sheetName val="G.1R-Shou COP Gf"/>
      <sheetName val="資料庫"/>
      <sheetName val="职工花名册"/>
      <sheetName val="301-6"/>
      <sheetName val="工程材料"/>
      <sheetName val="土建工程综合单价组价明细表"/>
      <sheetName val="设计部"/>
      <sheetName val="基本参数"/>
      <sheetName val="成本估算"/>
      <sheetName val="list"/>
      <sheetName val="下拉菜单"/>
      <sheetName val="工程量计算书"/>
      <sheetName val="汇总表及手算计算格式 (2)"/>
      <sheetName val="3"/>
      <sheetName val="8"/>
      <sheetName val="2"/>
      <sheetName val="6"/>
      <sheetName val="面积合计（藏）"/>
      <sheetName val="7"/>
      <sheetName val="4"/>
      <sheetName val="投标材料清单 "/>
      <sheetName val="5"/>
      <sheetName val="1"/>
      <sheetName val="基础项目"/>
      <sheetName val="单位库"/>
      <sheetName val="安装工程量计算书单项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室内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工程量分期汇总表 "/>
      <sheetName val="分期进度表"/>
      <sheetName val="工程量汇总表"/>
      <sheetName val="装饰"/>
      <sheetName val="砖墙通用"/>
      <sheetName val="台阶"/>
      <sheetName val="砼墙（F1~5）通用"/>
      <sheetName val="地坪"/>
      <sheetName val="厨厕通用"/>
      <sheetName val="脚手架及线条"/>
      <sheetName val="楼梯通用"/>
      <sheetName val="屋面瓦通用"/>
      <sheetName val="屋面板通用"/>
      <sheetName val="板通用"/>
      <sheetName val="门窗表"/>
      <sheetName val="构造柱"/>
      <sheetName val="圈过梁"/>
      <sheetName val="建筑面积通用"/>
      <sheetName val="计算表(通用)"/>
      <sheetName val="计算表 (非通用)"/>
      <sheetName val="矩形梁(F1~9)通用 "/>
      <sheetName val="F1~2、(F3~5)柱通用"/>
      <sheetName val="F1~2承台"/>
      <sheetName val="广州万科四季花城一期"/>
      <sheetName val="#REF!"/>
      <sheetName val="内围地梁钢筋说明"/>
      <sheetName val="柱"/>
      <sheetName val="97取费(定额直接费)"/>
      <sheetName val="F10~22柱通用"/>
      <sheetName val="构造柱通用"/>
      <sheetName val="矩形梁(F10~22)通用 "/>
      <sheetName val="门窗表通用"/>
      <sheetName val="圈过梁通用"/>
      <sheetName val="工作台帐"/>
      <sheetName val="3"/>
      <sheetName val="八.单梁连续梁通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核算项目余额表 (4)"/>
      <sheetName val="核算项目余额表 (3)"/>
      <sheetName val="核算项目余额表 (2)"/>
      <sheetName val="核算项目余额表"/>
      <sheetName val="_______"/>
      <sheetName val="2181.01其他应付款余额表(部门)余额表"/>
      <sheetName val="三家其他应付公司"/>
      <sheetName val="企业表一"/>
      <sheetName val="M-5A"/>
      <sheetName val="B"/>
      <sheetName val="Sheet9"/>
      <sheetName val="管理费用"/>
      <sheetName val="Open"/>
      <sheetName val="资产负债表(本部原报)"/>
      <sheetName val="G9-1"/>
      <sheetName val="运费分析-国内"/>
      <sheetName val="其他液氨采购"/>
      <sheetName val="M-5C"/>
      <sheetName val="公司管理费用"/>
      <sheetName val="明细分类账"/>
      <sheetName val="#REF"/>
      <sheetName val="Toolbox"/>
      <sheetName val="封面"/>
      <sheetName val="K3代码"/>
      <sheetName val="Criteria"/>
      <sheetName val="下拉"/>
      <sheetName val="常用项目"/>
      <sheetName val="梁"/>
      <sheetName val="XLR_NoRangeSheet"/>
      <sheetName val="Financ. Overview"/>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版本控制页"/>
      <sheetName val="填表指引"/>
      <sheetName val="假设条件及经济指标"/>
      <sheetName val="勾稽关系"/>
      <sheetName val="经济指标"/>
      <sheetName val="规划指标"/>
      <sheetName val="项目开发强度计算器"/>
      <sheetName val="成本汇总"/>
      <sheetName val="投资估算表"/>
      <sheetName val="开发和销售计划"/>
      <sheetName val="项目现金流量表"/>
      <sheetName val="项目现金流量图"/>
      <sheetName val="资金需求分析表"/>
      <sheetName val="资金组织流量图"/>
      <sheetName val="沿海现金流量表"/>
      <sheetName val="合作方现金流量表"/>
      <sheetName val="利润测算"/>
      <sheetName val="现金流出表"/>
      <sheetName val="敏感性分析"/>
      <sheetName val="税费说明表"/>
      <sheetName val="项目分期方案"/>
      <sheetName val="经济效益分析表"/>
      <sheetName val="复地集团项目开发周期表"/>
      <sheetName val="项目基本情况"/>
      <sheetName val="   合同台账  "/>
      <sheetName val="无合同工程及销费"/>
      <sheetName val="科目列表"/>
      <sheetName val="屋面板通用"/>
      <sheetName val="F10~22柱通用"/>
      <sheetName val="砖墙通用"/>
      <sheetName val="计算表(通用)"/>
      <sheetName val="构造柱通用"/>
      <sheetName val="装饰"/>
      <sheetName val="矩形梁(F10~22)通用 "/>
      <sheetName val="楼梯通用"/>
      <sheetName val="门窗表通用"/>
      <sheetName val="板通用"/>
      <sheetName val="圈过梁通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汇总表"/>
      <sheetName val="1.建筑面积"/>
      <sheetName val="2.管桩"/>
      <sheetName val="3.承台"/>
      <sheetName val="4.基础梁拉梁"/>
      <sheetName val="4.基础梁"/>
      <sheetName val="5.梁"/>
      <sheetName val="6.板"/>
      <sheetName val="7.柱 (±0.00以下)"/>
      <sheetName val="7.柱(±0.00以上)"/>
      <sheetName val="8.墙"/>
      <sheetName val="9.砖砌体"/>
      <sheetName val="10.脚手架"/>
      <sheetName val="11.楼梯"/>
      <sheetName val="12.门窗表"/>
      <sheetName val="13.屋面"/>
      <sheetName val="14.内外装饰"/>
      <sheetName val="23签证、联系单"/>
      <sheetName val="15.大样"/>
      <sheetName val="16.零星"/>
      <sheetName val="17.承台钢筋"/>
      <sheetName val="18.梁钢筋"/>
      <sheetName val="19.柱钢筋(±0.00以下)"/>
      <sheetName val="19.柱钢筋(±0.00以上)"/>
      <sheetName val="20.板钢筋"/>
      <sheetName val="21.楼梯钢筋"/>
      <sheetName val="22.零星钢筋"/>
      <sheetName val="B2-02(06-11~07-01)"/>
      <sheetName val="说明"/>
      <sheetName val="钢筋"/>
      <sheetName val="建筑面积"/>
      <sheetName val="屋脊线"/>
      <sheetName val="承台"/>
      <sheetName val="地梁"/>
      <sheetName val="底板"/>
      <sheetName val="柱"/>
      <sheetName val="梁"/>
      <sheetName val="板"/>
      <sheetName val="屋面斜板"/>
      <sheetName val="楼梯"/>
      <sheetName val="砌体"/>
      <sheetName val="外墙抹灰"/>
      <sheetName val="楼地面"/>
      <sheetName val="屋面"/>
      <sheetName val="栏杆"/>
      <sheetName val="脚手架"/>
      <sheetName val="其它构件"/>
      <sheetName val="台散坡"/>
      <sheetName val="门窗"/>
      <sheetName val="F1~2承台"/>
      <sheetName val="计算表(通用)"/>
      <sheetName val="八.单梁连续梁通用"/>
      <sheetName val="屋面板通用"/>
      <sheetName val="97取费(定额直接费)"/>
      <sheetName val="F10~22柱通用"/>
      <sheetName val="砖墙通用"/>
      <sheetName val="构造柱通用"/>
      <sheetName val="装饰"/>
      <sheetName val="矩形梁(F10~22)通用 "/>
      <sheetName val="楼梯通用"/>
      <sheetName val="门窗表通用"/>
      <sheetName val="板通用"/>
      <sheetName val="圈过梁通用"/>
      <sheetName val="#REF!"/>
      <sheetName val="复地集团项目开发周期表"/>
      <sheetName val="项目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封面"/>
      <sheetName val="汇总表1"/>
      <sheetName val="汇总表"/>
      <sheetName val="墙面"/>
      <sheetName val="天棚"/>
      <sheetName val="柱面"/>
      <sheetName val="A电槽"/>
      <sheetName val="给排水管道"/>
      <sheetName val="喷淋管道"/>
      <sheetName val="地坪"/>
      <sheetName val="A楼梯"/>
      <sheetName val="车道箭头"/>
      <sheetName val="车位线道"/>
      <sheetName val="临时道路设施"/>
      <sheetName val="签证"/>
      <sheetName val="第三方索赔"/>
      <sheetName val="罚款"/>
      <sheetName val="索赔汇总表"/>
      <sheetName val="Sheet2"/>
      <sheetName val="地梁"/>
      <sheetName val="外墙 (130栋)  "/>
      <sheetName val="承台(砖模) "/>
      <sheetName val="柱"/>
      <sheetName val="97取费(定额直接费)"/>
      <sheetName val="工作台帐"/>
      <sheetName val="基础项目"/>
      <sheetName val="#REF!"/>
      <sheetName val="3"/>
      <sheetName val="十八.门窗表,门框塞缝"/>
      <sheetName val="三.基础梁"/>
      <sheetName val="九.楼梯"/>
      <sheetName val="十一.屋面瓦通用"/>
      <sheetName val="十六.零星,屋面做法计算表"/>
      <sheetName val="建筑面积 "/>
      <sheetName val="八.单梁连续梁通用"/>
      <sheetName val="分类"/>
      <sheetName val="计算表(通用)"/>
      <sheetName val="楼梯通用"/>
      <sheetName val="屋面板通用"/>
      <sheetName val="F10~22柱通用"/>
      <sheetName val="砖墙通用"/>
      <sheetName val="构造柱通用"/>
      <sheetName val="装饰"/>
      <sheetName val="矩形梁(F10~22)通用 "/>
      <sheetName val="门窗表通用"/>
      <sheetName val="板通用"/>
      <sheetName val="圈过梁通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Parameters"/>
      <sheetName val="目录"/>
      <sheetName val="MSL1"/>
      <sheetName val="MSL2"/>
      <sheetName val="MSL3"/>
      <sheetName val="MSL4"/>
      <sheetName val="MSL5"/>
      <sheetName val="MSL6"/>
      <sheetName val="MSL7"/>
      <sheetName val="MSL8"/>
      <sheetName val="MSL9"/>
      <sheetName val="MSL10"/>
      <sheetName val="MSL11"/>
      <sheetName val="现金流量表DEC-JUN00"/>
      <sheetName val="华房01"/>
      <sheetName val="健翔01"/>
      <sheetName val="京通01"/>
      <sheetName val="040506利息分摊"/>
      <sheetName val="2006内部公司往来利息及调整（per entity）"/>
      <sheetName val="07利息分摊"/>
      <sheetName val="成本测算"/>
      <sheetName val="时间设置"/>
      <sheetName val="基础数据测算"/>
      <sheetName val="5201.2004"/>
      <sheetName val="2004年"/>
      <sheetName val="2006年"/>
      <sheetName val="2005年"/>
      <sheetName val="资本化利息分配表"/>
      <sheetName val="基础资料（B）"/>
      <sheetName val="Inv_days #5"/>
      <sheetName val="报表项目名称序列"/>
      <sheetName val="2经济测算"/>
      <sheetName val="P&amp;L"/>
      <sheetName val="1.资金支付台帐"/>
      <sheetName val="总成本、总收入、租赁收入、资产估值"/>
      <sheetName val="Aging Datasheet"/>
      <sheetName val="XLR_NoRangeSheet"/>
      <sheetName val="模板"/>
      <sheetName val="综合单价汇总表"/>
      <sheetName val="总措施项目"/>
      <sheetName val="#REF!"/>
      <sheetName val="地梁"/>
      <sheetName val="钢板桩"/>
      <sheetName val="其他"/>
      <sheetName val="凤一"/>
      <sheetName val="工作台帐"/>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目录"/>
      <sheetName val="封面"/>
      <sheetName val="报表说明"/>
      <sheetName val="资产负债表及损益表"/>
      <sheetName val="资产负债表"/>
      <sheetName val="利润及利润分配表"/>
      <sheetName val="现金流量表"/>
      <sheetName val="内部往来"/>
      <sheetName val="重要内部交易"/>
      <sheetName val="重要关联交易情况及余额表"/>
      <sheetName val="存货"/>
      <sheetName val="固定资产及累计折旧"/>
      <sheetName val="预提费用"/>
      <sheetName val="待摊费用变动"/>
      <sheetName val="长期待摊变动"/>
      <sheetName val="无形资产变动"/>
      <sheetName val="在建工程变动"/>
      <sheetName val="帐龄分析余额汇总"/>
      <sheetName val="应交税金变动"/>
      <sheetName val="长期股权投资变动"/>
      <sheetName val="资产减值准备汇总"/>
      <sheetName val="不良资产增减变动表"/>
      <sheetName val="发出商品与应计负债"/>
      <sheetName val="营业费用"/>
      <sheetName val="财务费用"/>
      <sheetName val="管理费用"/>
      <sheetName val="制造费用"/>
      <sheetName val="营业外收支"/>
      <sheetName val="其他业务利润"/>
      <sheetName val="财务指标表"/>
      <sheetName val="企业表一"/>
      <sheetName val="所得税凭证抽查"/>
      <sheetName val="包增减变动"/>
      <sheetName val="B"/>
      <sheetName val="余良卿9月"/>
      <sheetName val="盈余公积 （合并)"/>
      <sheetName val="Toolbox"/>
      <sheetName val="合肥华凌股份有限公司会计报表2005年10月"/>
      <sheetName val="Third party"/>
      <sheetName val="审计调整"/>
      <sheetName val="审计说明--应收账款"/>
      <sheetName val="64151支付情况"/>
      <sheetName val="Sch PR-2"/>
      <sheetName val="Sch PR-3"/>
      <sheetName val="固定资产2001年折旧"/>
      <sheetName val="#REF!"/>
      <sheetName val="Sheet9"/>
      <sheetName val="其他应付单位"/>
      <sheetName val="#REF"/>
      <sheetName val="FA Breakdown"/>
      <sheetName val="53240说明"/>
      <sheetName val="Main"/>
      <sheetName val="2-3初步及风险评估"/>
      <sheetName val="81180截止测试 (2)"/>
      <sheetName val="资过09"/>
      <sheetName val="核算项目余额表"/>
      <sheetName val="UFPrn20030305081341"/>
      <sheetName val="明细分类账"/>
      <sheetName val="重要关联交易情况及余꼠表"/>
      <sheetName val="M-5C"/>
      <sheetName val="M-5A"/>
      <sheetName val="审计说明1"/>
      <sheetName val="Sheet1 (2)"/>
      <sheetName val="PEDESB"/>
      <sheetName val="Sale breakdown"/>
      <sheetName val="资产负债表(本部原报)"/>
      <sheetName val="XL4Poppy"/>
      <sheetName val="总分类账"/>
      <sheetName val="XREF"/>
      <sheetName val="Financ. Overview"/>
      <sheetName val="G.1R-Shou COP Gf"/>
      <sheetName val="Sales branch breakdown"/>
      <sheetName val="三家其他应付公司"/>
      <sheetName val="基础项目"/>
      <sheetName val="改加胶玻璃、室外栏杆"/>
      <sheetName val="主营成本"/>
      <sheetName val="14.可调材料价格表"/>
      <sheetName val="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模板"/>
      <sheetName val="总汇表"/>
      <sheetName val="总措施项目"/>
      <sheetName val="单位工程措施项目"/>
      <sheetName val="综合单价汇总表"/>
      <sheetName val="B4G"/>
      <sheetName val="G1G"/>
      <sheetName val="G1G联体"/>
      <sheetName val="G2G "/>
      <sheetName val="G3G"/>
      <sheetName val="H1G"/>
      <sheetName val="H3G"/>
      <sheetName val="J1G"/>
      <sheetName val="J2G"/>
      <sheetName val="J3G"/>
      <sheetName val="K1G"/>
      <sheetName val="C2-1"/>
      <sheetName val="C2-3"/>
      <sheetName val="C5-1"/>
      <sheetName val="C5-3"/>
      <sheetName val="C5-2"/>
      <sheetName val="C5-4"/>
      <sheetName val="D1-2"/>
      <sheetName val="D1-4"/>
      <sheetName val="清单"/>
      <sheetName val="至10月末全成本汇总表（动态）"/>
      <sheetName val="封面"/>
      <sheetName val="加压泵房"/>
      <sheetName val="   合同台账  "/>
      <sheetName val="无合同工程及销费"/>
      <sheetName val="科目列表"/>
      <sheetName val="汇总表"/>
      <sheetName val="#REF!"/>
      <sheetName val="主楼垫层"/>
      <sheetName val="Parameters"/>
      <sheetName val="设计部"/>
      <sheetName val="下拉"/>
      <sheetName val="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甲供料表"/>
      <sheetName val="人工挖孔桩"/>
      <sheetName val="承台(砖模) "/>
      <sheetName val="承台(木模)"/>
      <sheetName val="基础梁"/>
      <sheetName val="梁"/>
      <sheetName val="柱"/>
      <sheetName val="计算试"/>
      <sheetName val="砖墙"/>
      <sheetName val="门窗表"/>
      <sheetName val="#REF!"/>
      <sheetName val="工作台帐"/>
      <sheetName val="基础项目"/>
      <sheetName val="A8独立基础 "/>
      <sheetName val="加压泵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墙面工程"/>
    </sheetNames>
    <sheetDataSet>
      <sheetData sheetId="0"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1.招标封面"/>
      <sheetName val="2.1编制说明"/>
      <sheetName val="2.2编制说明（本项目）"/>
      <sheetName val="2.4地上-清单项说明"/>
      <sheetName val="3.汇总表"/>
      <sheetName val="5.1地下室-非人防"/>
      <sheetName val="5.2高层"/>
      <sheetName val="5.3配套设施"/>
      <sheetName val="6.可调材料价格表"/>
      <sheetName val="7.计日人工、机械台班及零星单价"/>
      <sheetName val="8.甲供清单"/>
      <sheetName val="9.限定品牌范围材料"/>
      <sheetName val="汇总表"/>
      <sheetName val="土建工程综合单价组价明细表"/>
      <sheetName val="#REF!"/>
      <sheetName val="工程量计算书"/>
      <sheetName val="设计部"/>
      <sheetName val="基础项目"/>
      <sheetName val="材料清单"/>
      <sheetName val="地面过水泥砂"/>
      <sheetName val="楼板镂空及加楼板（部分项目有争议）"/>
      <sheetName val="B4零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Mp-team 1"/>
      <sheetName val="Main"/>
      <sheetName val="房屋及建筑物"/>
      <sheetName val="包增减变动"/>
      <sheetName val="POWER ASSUMPTIONS"/>
      <sheetName val="SW-TEO"/>
      <sheetName val="核算项目余额表"/>
      <sheetName val="Open"/>
      <sheetName val="重要内部交易"/>
      <sheetName val="财务费用"/>
      <sheetName val="管理费用"/>
      <sheetName val="目录"/>
      <sheetName val="营业费用"/>
      <sheetName val="制造费用"/>
      <sheetName val="XLR_NoRangeSheet"/>
      <sheetName val="三家其他应付公司"/>
      <sheetName val="其他应付款 "/>
      <sheetName val="基础项目"/>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O6"/>
  <sheetViews>
    <sheetView view="pageBreakPreview" zoomScaleNormal="100" workbookViewId="0">
      <selection activeCell="A6" sqref="A6"/>
    </sheetView>
  </sheetViews>
  <sheetFormatPr defaultColWidth="9.88333333333333" defaultRowHeight="14.25" outlineLevelRow="5"/>
  <cols>
    <col min="1" max="1" width="94.5" style="751" customWidth="1"/>
    <col min="2" max="13" width="9.88333333333333" style="752"/>
    <col min="14" max="14" width="15.6416666666667" style="752"/>
    <col min="15" max="15" width="22.2583333333333" style="752" customWidth="1"/>
    <col min="16" max="16384" width="9.88333333333333" style="752"/>
  </cols>
  <sheetData>
    <row r="1" s="750" customFormat="1" ht="90" customHeight="1" spans="1:1">
      <c r="A1" s="753" t="s">
        <v>0</v>
      </c>
    </row>
    <row r="2" ht="75" customHeight="1" spans="1:1">
      <c r="A2" s="753"/>
    </row>
    <row r="3" s="750" customFormat="1" ht="141.75" customHeight="1" spans="1:15">
      <c r="A3" s="754"/>
      <c r="O3" s="756"/>
    </row>
    <row r="4" s="750" customFormat="1" ht="138" customHeight="1" spans="1:1">
      <c r="A4" s="754"/>
    </row>
    <row r="5" s="750" customFormat="1" ht="120" customHeight="1" spans="1:1">
      <c r="A5" s="754"/>
    </row>
    <row r="6" ht="45" customHeight="1" spans="1:1">
      <c r="A6" s="755" t="s">
        <v>1</v>
      </c>
    </row>
  </sheetData>
  <sheetProtection algorithmName="SHA-512" hashValue="sELWF8HC6BisRmu4+DLbONAtrUWUABCHHKJZ5J/CZJaAXfphrFwa/ZwryDW0Sw9rKR+s+BmvL0zFhSI8lo5FPw==" saltValue="74dUfz1pTeOXmqNh0eFHeA==" spinCount="100000" sheet="1" selectLockedCells="1" formatCells="0" formatColumns="0" formatRows="0" insertRows="0" insertColumns="0" insertHyperlinks="0" deleteColumns="0" deleteRows="0" sort="0" autoFilter="0" pivotTables="0" objects="1"/>
  <mergeCells count="1">
    <mergeCell ref="A1:A2"/>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outlinePr summaryBelow="0" summaryRight="0"/>
  </sheetPr>
  <dimension ref="A1:L48"/>
  <sheetViews>
    <sheetView view="pageBreakPreview" zoomScale="70" zoomScaleNormal="100" workbookViewId="0">
      <pane xSplit="4" ySplit="4" topLeftCell="E5" activePane="bottomRight" state="frozen"/>
      <selection/>
      <selection pane="topRight"/>
      <selection pane="bottomLeft"/>
      <selection pane="bottomRight" activeCell="G4" sqref="$A4:$XFD4"/>
    </sheetView>
  </sheetViews>
  <sheetFormatPr defaultColWidth="7.88333333333333" defaultRowHeight="16.5"/>
  <cols>
    <col min="1" max="1" width="10" style="131" customWidth="1"/>
    <col min="2" max="2" width="13.8833333333333" style="131" customWidth="1"/>
    <col min="3" max="3" width="45.9416666666667" style="131" customWidth="1"/>
    <col min="4" max="4" width="4.73333333333333" style="133" customWidth="1"/>
    <col min="5" max="5" width="10.1416666666667" style="134" customWidth="1"/>
    <col min="6" max="6" width="18" style="135" customWidth="1"/>
    <col min="7" max="7" width="10.1833333333333" style="136" customWidth="1" outlineLevel="1"/>
    <col min="8" max="8" width="12.1833333333333" style="136" customWidth="1" outlineLevel="1"/>
    <col min="9" max="9" width="10.1833333333333" style="136" customWidth="1" outlineLevel="1"/>
    <col min="10" max="10" width="12.1833333333333" style="137" customWidth="1" outlineLevel="1"/>
    <col min="11" max="11" width="16" style="138" customWidth="1"/>
    <col min="12" max="12" width="13.875" style="139" customWidth="1"/>
    <col min="13" max="16384" width="7.88333333333333" style="131"/>
  </cols>
  <sheetData>
    <row r="1" spans="1:12">
      <c r="A1" s="140" t="s">
        <v>611</v>
      </c>
      <c r="B1" s="140"/>
      <c r="C1" s="140"/>
      <c r="D1" s="140"/>
      <c r="E1" s="140"/>
      <c r="F1" s="142"/>
      <c r="G1" s="142"/>
      <c r="H1" s="142"/>
      <c r="I1" s="142"/>
      <c r="J1" s="169"/>
      <c r="K1" s="170"/>
      <c r="L1" s="140"/>
    </row>
    <row r="2" spans="1:11">
      <c r="A2" s="143" t="str">
        <f>'表1-投标报价汇总表'!A2</f>
        <v>工程名称：白云区槎头车辆段（一期）地块项目施工图设计及施工总承包项目</v>
      </c>
      <c r="B2" s="143"/>
      <c r="C2" s="143"/>
      <c r="D2" s="143"/>
      <c r="E2" s="143"/>
      <c r="F2" s="144"/>
      <c r="G2" s="144"/>
      <c r="H2" s="144"/>
      <c r="I2" s="144"/>
      <c r="J2" s="171"/>
      <c r="K2" s="172"/>
    </row>
    <row r="3" s="128" customFormat="1" spans="1:12">
      <c r="A3" s="145" t="s">
        <v>4</v>
      </c>
      <c r="B3" s="145" t="s">
        <v>5</v>
      </c>
      <c r="C3" s="145" t="s">
        <v>612</v>
      </c>
      <c r="D3" s="145" t="s">
        <v>613</v>
      </c>
      <c r="E3" s="147" t="s">
        <v>614</v>
      </c>
      <c r="F3" s="148" t="s">
        <v>615</v>
      </c>
      <c r="G3" s="149" t="s">
        <v>616</v>
      </c>
      <c r="H3" s="149"/>
      <c r="I3" s="149"/>
      <c r="J3" s="173"/>
      <c r="K3" s="174" t="s">
        <v>617</v>
      </c>
      <c r="L3" s="175" t="s">
        <v>15</v>
      </c>
    </row>
    <row r="4" s="128" customFormat="1" ht="33" spans="1:12">
      <c r="A4" s="150"/>
      <c r="B4" s="150"/>
      <c r="C4" s="150"/>
      <c r="D4" s="150"/>
      <c r="E4" s="152"/>
      <c r="F4" s="153"/>
      <c r="G4" s="154" t="s">
        <v>618</v>
      </c>
      <c r="H4" s="154" t="s">
        <v>619</v>
      </c>
      <c r="I4" s="154" t="s">
        <v>620</v>
      </c>
      <c r="J4" s="176" t="s">
        <v>621</v>
      </c>
      <c r="K4" s="177"/>
      <c r="L4" s="178"/>
    </row>
    <row r="5" s="129" customFormat="1" spans="1:12">
      <c r="A5" s="159" t="str">
        <f>IF(D5&lt;&gt;"",COUNTA($D$5:D5),"")</f>
        <v/>
      </c>
      <c r="B5" s="156" t="s">
        <v>130</v>
      </c>
      <c r="C5" s="156"/>
      <c r="D5" s="155"/>
      <c r="E5" s="157"/>
      <c r="F5" s="158"/>
      <c r="G5" s="158"/>
      <c r="H5" s="158"/>
      <c r="I5" s="158"/>
      <c r="J5" s="179"/>
      <c r="K5" s="180">
        <f>SUBTOTAL(9,K6:K20)</f>
        <v>3168375.78</v>
      </c>
      <c r="L5" s="181"/>
    </row>
    <row r="6" s="130" customFormat="1" ht="148.5" outlineLevel="1" spans="1:12">
      <c r="A6" s="159">
        <f>IF(D6&lt;&gt;"",COUNTA($D$5:D6),"")</f>
        <v>1</v>
      </c>
      <c r="B6" s="160" t="s">
        <v>131</v>
      </c>
      <c r="C6" s="160" t="s">
        <v>622</v>
      </c>
      <c r="D6" s="159" t="s">
        <v>132</v>
      </c>
      <c r="E6" s="161">
        <v>7600</v>
      </c>
      <c r="F6" s="458">
        <f t="shared" ref="F6:F12" si="0">ROUND((G6+H6+I6)*(1+J6),2)</f>
        <v>12.08</v>
      </c>
      <c r="G6" s="395">
        <v>1.93</v>
      </c>
      <c r="H6" s="395">
        <v>0</v>
      </c>
      <c r="I6" s="395">
        <v>9.2</v>
      </c>
      <c r="J6" s="467">
        <v>0.085</v>
      </c>
      <c r="K6" s="454">
        <f t="shared" ref="K6:K12" si="1">ROUND(E6*F6,2)</f>
        <v>91808</v>
      </c>
      <c r="L6" s="191"/>
    </row>
    <row r="7" s="130" customFormat="1" ht="99" outlineLevel="1" spans="1:12">
      <c r="A7" s="159">
        <f>IF(D7&lt;&gt;"",COUNTA($D$5:D7),"")</f>
        <v>2</v>
      </c>
      <c r="B7" s="160" t="s">
        <v>623</v>
      </c>
      <c r="C7" s="160" t="s">
        <v>624</v>
      </c>
      <c r="D7" s="159" t="s">
        <v>132</v>
      </c>
      <c r="E7" s="161">
        <v>100</v>
      </c>
      <c r="F7" s="458">
        <f t="shared" si="0"/>
        <v>12.47</v>
      </c>
      <c r="G7" s="395">
        <v>3.47</v>
      </c>
      <c r="H7" s="395">
        <v>0</v>
      </c>
      <c r="I7" s="395">
        <v>8.02</v>
      </c>
      <c r="J7" s="467">
        <f t="shared" ref="J7:J12" si="2">+$J$6</f>
        <v>0.085</v>
      </c>
      <c r="K7" s="454">
        <f t="shared" si="1"/>
        <v>1247</v>
      </c>
      <c r="L7" s="191"/>
    </row>
    <row r="8" s="130" customFormat="1" ht="82.5" outlineLevel="1" spans="1:12">
      <c r="A8" s="159">
        <f>IF(D8&lt;&gt;"",COUNTA($D$5:D8),"")</f>
        <v>3</v>
      </c>
      <c r="B8" s="160" t="s">
        <v>625</v>
      </c>
      <c r="C8" s="160" t="s">
        <v>626</v>
      </c>
      <c r="D8" s="159" t="s">
        <v>132</v>
      </c>
      <c r="E8" s="161">
        <v>100</v>
      </c>
      <c r="F8" s="458">
        <f t="shared" si="0"/>
        <v>95.84</v>
      </c>
      <c r="G8" s="395">
        <v>62.68</v>
      </c>
      <c r="H8" s="395">
        <v>0</v>
      </c>
      <c r="I8" s="395">
        <v>25.65</v>
      </c>
      <c r="J8" s="467">
        <f t="shared" si="2"/>
        <v>0.085</v>
      </c>
      <c r="K8" s="454">
        <f t="shared" si="1"/>
        <v>9584</v>
      </c>
      <c r="L8" s="191"/>
    </row>
    <row r="9" s="130" customFormat="1" ht="66" outlineLevel="1" spans="1:12">
      <c r="A9" s="159">
        <f>IF(D9&lt;&gt;"",COUNTA($D$5:D9),"")</f>
        <v>4</v>
      </c>
      <c r="B9" s="160" t="s">
        <v>627</v>
      </c>
      <c r="C9" s="160" t="s">
        <v>628</v>
      </c>
      <c r="D9" s="159" t="s">
        <v>132</v>
      </c>
      <c r="E9" s="161">
        <v>100</v>
      </c>
      <c r="F9" s="458">
        <f t="shared" si="0"/>
        <v>76.95</v>
      </c>
      <c r="G9" s="395">
        <v>23.96</v>
      </c>
      <c r="H9" s="395">
        <v>30.21</v>
      </c>
      <c r="I9" s="395">
        <v>16.75</v>
      </c>
      <c r="J9" s="467">
        <f t="shared" si="2"/>
        <v>0.085</v>
      </c>
      <c r="K9" s="454">
        <f t="shared" si="1"/>
        <v>7695</v>
      </c>
      <c r="L9" s="191"/>
    </row>
    <row r="10" s="130" customFormat="1" ht="66" outlineLevel="1" spans="1:12">
      <c r="A10" s="159">
        <f>IF(D10&lt;&gt;"",COUNTA($D$5:D10),"")</f>
        <v>5</v>
      </c>
      <c r="B10" s="160" t="s">
        <v>629</v>
      </c>
      <c r="C10" s="160" t="s">
        <v>630</v>
      </c>
      <c r="D10" s="159" t="s">
        <v>132</v>
      </c>
      <c r="E10" s="161">
        <v>100</v>
      </c>
      <c r="F10" s="458">
        <f t="shared" si="0"/>
        <v>283.4</v>
      </c>
      <c r="G10" s="395">
        <v>145.4</v>
      </c>
      <c r="H10" s="395">
        <v>90</v>
      </c>
      <c r="I10" s="395">
        <v>25.8</v>
      </c>
      <c r="J10" s="467">
        <f t="shared" si="2"/>
        <v>0.085</v>
      </c>
      <c r="K10" s="454">
        <f t="shared" si="1"/>
        <v>28340</v>
      </c>
      <c r="L10" s="191"/>
    </row>
    <row r="11" s="130" customFormat="1" ht="99" outlineLevel="1" spans="1:12">
      <c r="A11" s="159">
        <f>IF(D11&lt;&gt;"",COUNTA($D$5:D11),"")</f>
        <v>6</v>
      </c>
      <c r="B11" s="160" t="s">
        <v>631</v>
      </c>
      <c r="C11" s="160" t="s">
        <v>632</v>
      </c>
      <c r="D11" s="159" t="s">
        <v>132</v>
      </c>
      <c r="E11" s="161">
        <v>1924</v>
      </c>
      <c r="F11" s="458">
        <f t="shared" si="0"/>
        <v>15.45</v>
      </c>
      <c r="G11" s="395">
        <v>4.61</v>
      </c>
      <c r="H11" s="395"/>
      <c r="I11" s="395">
        <v>9.63</v>
      </c>
      <c r="J11" s="467">
        <f t="shared" si="2"/>
        <v>0.085</v>
      </c>
      <c r="K11" s="454">
        <f t="shared" si="1"/>
        <v>29725.8</v>
      </c>
      <c r="L11" s="191"/>
    </row>
    <row r="12" s="130" customFormat="1" ht="132" outlineLevel="1" spans="1:12">
      <c r="A12" s="159">
        <f>IF(D12&lt;&gt;"",COUNTA($D$5:D12),"")</f>
        <v>7</v>
      </c>
      <c r="B12" s="160" t="s">
        <v>633</v>
      </c>
      <c r="C12" s="160" t="s">
        <v>634</v>
      </c>
      <c r="D12" s="159" t="s">
        <v>132</v>
      </c>
      <c r="E12" s="161">
        <v>37577.17</v>
      </c>
      <c r="F12" s="458">
        <f t="shared" si="0"/>
        <v>35.94</v>
      </c>
      <c r="G12" s="395">
        <v>9.57</v>
      </c>
      <c r="H12" s="395">
        <v>21.94</v>
      </c>
      <c r="I12" s="395">
        <v>1.61</v>
      </c>
      <c r="J12" s="467">
        <f t="shared" si="2"/>
        <v>0.085</v>
      </c>
      <c r="K12" s="454">
        <f t="shared" si="1"/>
        <v>1350523.49</v>
      </c>
      <c r="L12" s="191"/>
    </row>
    <row r="13" s="130" customFormat="1" ht="49.5" outlineLevel="1" spans="1:12">
      <c r="A13" s="159">
        <f>IF(D13&lt;&gt;"",COUNTA($D$5:D13),"")</f>
        <v>8</v>
      </c>
      <c r="B13" s="160" t="s">
        <v>635</v>
      </c>
      <c r="C13" s="160" t="s">
        <v>636</v>
      </c>
      <c r="D13" s="159" t="s">
        <v>132</v>
      </c>
      <c r="E13" s="161">
        <v>100</v>
      </c>
      <c r="F13" s="458">
        <f t="shared" ref="F13:F20" si="3">ROUND((G13+H13+I13)*(1+J13),2)</f>
        <v>229.95</v>
      </c>
      <c r="G13" s="395">
        <v>30</v>
      </c>
      <c r="H13" s="395">
        <v>176.94</v>
      </c>
      <c r="I13" s="395">
        <v>5</v>
      </c>
      <c r="J13" s="467">
        <f t="shared" ref="J13:J20" si="4">+$J$6</f>
        <v>0.085</v>
      </c>
      <c r="K13" s="454">
        <f t="shared" ref="K13:K20" si="5">ROUND(E13*F13,2)</f>
        <v>22995</v>
      </c>
      <c r="L13" s="191"/>
    </row>
    <row r="14" s="130" customFormat="1" ht="66" outlineLevel="1" spans="1:12">
      <c r="A14" s="159">
        <f>IF(D14&lt;&gt;"",COUNTA($D$5:D14),"")</f>
        <v>9</v>
      </c>
      <c r="B14" s="160" t="s">
        <v>637</v>
      </c>
      <c r="C14" s="160" t="s">
        <v>638</v>
      </c>
      <c r="D14" s="159" t="s">
        <v>132</v>
      </c>
      <c r="E14" s="161">
        <v>100</v>
      </c>
      <c r="F14" s="458">
        <f t="shared" si="3"/>
        <v>69.97</v>
      </c>
      <c r="G14" s="395">
        <v>9.63</v>
      </c>
      <c r="H14" s="395"/>
      <c r="I14" s="395">
        <v>54.86</v>
      </c>
      <c r="J14" s="467">
        <f t="shared" si="4"/>
        <v>0.085</v>
      </c>
      <c r="K14" s="454">
        <f t="shared" si="5"/>
        <v>6997</v>
      </c>
      <c r="L14" s="191"/>
    </row>
    <row r="15" s="130" customFormat="1" ht="82.5" outlineLevel="1" spans="1:12">
      <c r="A15" s="159">
        <f>IF(D15&lt;&gt;"",COUNTA($D$5:D15),"")</f>
        <v>10</v>
      </c>
      <c r="B15" s="160" t="s">
        <v>639</v>
      </c>
      <c r="C15" s="160" t="s">
        <v>640</v>
      </c>
      <c r="D15" s="159" t="s">
        <v>132</v>
      </c>
      <c r="E15" s="161">
        <v>753.83</v>
      </c>
      <c r="F15" s="458">
        <f t="shared" si="3"/>
        <v>368.9</v>
      </c>
      <c r="G15" s="395">
        <v>300</v>
      </c>
      <c r="H15" s="395"/>
      <c r="I15" s="395">
        <v>40</v>
      </c>
      <c r="J15" s="467">
        <f t="shared" si="4"/>
        <v>0.085</v>
      </c>
      <c r="K15" s="454">
        <f t="shared" si="5"/>
        <v>278087.89</v>
      </c>
      <c r="L15" s="191"/>
    </row>
    <row r="16" s="130" customFormat="1" ht="82.5" outlineLevel="1" spans="1:12">
      <c r="A16" s="159">
        <f>IF(D16&lt;&gt;"",COUNTA($D$5:D16),"")</f>
        <v>11</v>
      </c>
      <c r="B16" s="160" t="s">
        <v>641</v>
      </c>
      <c r="C16" s="160" t="s">
        <v>642</v>
      </c>
      <c r="D16" s="159" t="s">
        <v>132</v>
      </c>
      <c r="E16" s="161">
        <v>3015.32</v>
      </c>
      <c r="F16" s="458">
        <f t="shared" si="3"/>
        <v>324.06</v>
      </c>
      <c r="G16" s="395">
        <v>256.44</v>
      </c>
      <c r="H16" s="395"/>
      <c r="I16" s="395">
        <v>42.23</v>
      </c>
      <c r="J16" s="467">
        <f t="shared" si="4"/>
        <v>0.085</v>
      </c>
      <c r="K16" s="454">
        <f t="shared" si="5"/>
        <v>977144.6</v>
      </c>
      <c r="L16" s="191"/>
    </row>
    <row r="17" s="130" customFormat="1" ht="66" outlineLevel="1" spans="1:12">
      <c r="A17" s="159">
        <f>IF(D17&lt;&gt;"",COUNTA($D$5:D17),"")</f>
        <v>12</v>
      </c>
      <c r="B17" s="160" t="s">
        <v>643</v>
      </c>
      <c r="C17" s="160" t="s">
        <v>644</v>
      </c>
      <c r="D17" s="159" t="s">
        <v>132</v>
      </c>
      <c r="E17" s="161">
        <v>100</v>
      </c>
      <c r="F17" s="458">
        <f t="shared" si="3"/>
        <v>38.31</v>
      </c>
      <c r="G17" s="395">
        <v>15</v>
      </c>
      <c r="H17" s="395">
        <v>15.31</v>
      </c>
      <c r="I17" s="395">
        <v>5</v>
      </c>
      <c r="J17" s="467">
        <f t="shared" si="4"/>
        <v>0.085</v>
      </c>
      <c r="K17" s="454">
        <f t="shared" si="5"/>
        <v>3831</v>
      </c>
      <c r="L17" s="191"/>
    </row>
    <row r="18" s="130" customFormat="1" ht="82.5" outlineLevel="1" spans="1:12">
      <c r="A18" s="159">
        <f>IF(D18&lt;&gt;"",COUNTA($D$5:D18),"")</f>
        <v>13</v>
      </c>
      <c r="B18" s="160" t="s">
        <v>645</v>
      </c>
      <c r="C18" s="160" t="s">
        <v>646</v>
      </c>
      <c r="D18" s="159" t="s">
        <v>132</v>
      </c>
      <c r="E18" s="161">
        <v>5600</v>
      </c>
      <c r="F18" s="458">
        <f t="shared" si="3"/>
        <v>61.49</v>
      </c>
      <c r="G18" s="395">
        <v>27</v>
      </c>
      <c r="H18" s="395"/>
      <c r="I18" s="395">
        <v>29.67</v>
      </c>
      <c r="J18" s="467">
        <f t="shared" si="4"/>
        <v>0.085</v>
      </c>
      <c r="K18" s="454">
        <f t="shared" si="5"/>
        <v>344344</v>
      </c>
      <c r="L18" s="191"/>
    </row>
    <row r="19" s="130" customFormat="1" ht="82.5" outlineLevel="1" spans="1:12">
      <c r="A19" s="159">
        <f>IF(D19&lt;&gt;"",COUNTA($D$5:D19),"")</f>
        <v>14</v>
      </c>
      <c r="B19" s="160" t="s">
        <v>647</v>
      </c>
      <c r="C19" s="160" t="s">
        <v>648</v>
      </c>
      <c r="D19" s="159" t="s">
        <v>132</v>
      </c>
      <c r="E19" s="161">
        <v>100</v>
      </c>
      <c r="F19" s="458">
        <f t="shared" si="3"/>
        <v>73</v>
      </c>
      <c r="G19" s="395">
        <v>26</v>
      </c>
      <c r="H19" s="395"/>
      <c r="I19" s="395">
        <v>41.28</v>
      </c>
      <c r="J19" s="467">
        <f t="shared" si="4"/>
        <v>0.085</v>
      </c>
      <c r="K19" s="454">
        <f t="shared" si="5"/>
        <v>7300</v>
      </c>
      <c r="L19" s="191"/>
    </row>
    <row r="20" s="130" customFormat="1" ht="82.5" outlineLevel="1" spans="1:12">
      <c r="A20" s="159">
        <f>IF(D20&lt;&gt;"",COUNTA($D$5:D20),"")</f>
        <v>15</v>
      </c>
      <c r="B20" s="160" t="s">
        <v>649</v>
      </c>
      <c r="C20" s="160" t="s">
        <v>650</v>
      </c>
      <c r="D20" s="159" t="s">
        <v>132</v>
      </c>
      <c r="E20" s="161">
        <v>100</v>
      </c>
      <c r="F20" s="458">
        <f t="shared" si="3"/>
        <v>87.53</v>
      </c>
      <c r="G20" s="395">
        <v>51</v>
      </c>
      <c r="H20" s="395"/>
      <c r="I20" s="395">
        <v>29.67</v>
      </c>
      <c r="J20" s="467">
        <f t="shared" si="4"/>
        <v>0.085</v>
      </c>
      <c r="K20" s="454">
        <f t="shared" si="5"/>
        <v>8753</v>
      </c>
      <c r="L20" s="191"/>
    </row>
    <row r="21" s="129" customFormat="1" spans="1:12">
      <c r="A21" s="159" t="str">
        <f>IF(D21&lt;&gt;"",COUNTA($D$5:D21),"")</f>
        <v/>
      </c>
      <c r="B21" s="156" t="s">
        <v>651</v>
      </c>
      <c r="C21" s="156"/>
      <c r="D21" s="155"/>
      <c r="E21" s="157"/>
      <c r="F21" s="158"/>
      <c r="G21" s="158"/>
      <c r="H21" s="158"/>
      <c r="I21" s="158"/>
      <c r="J21" s="179"/>
      <c r="K21" s="180">
        <f>SUBTOTAL(9,K22:K35)</f>
        <v>16050766.24</v>
      </c>
      <c r="L21" s="181"/>
    </row>
    <row r="22" s="130" customFormat="1" outlineLevel="1" spans="1:12">
      <c r="A22" s="159" t="str">
        <f>IF(D22&lt;&gt;"",COUNTA($D$5:D22),"")</f>
        <v/>
      </c>
      <c r="B22" s="156" t="s">
        <v>652</v>
      </c>
      <c r="C22" s="156"/>
      <c r="D22" s="155"/>
      <c r="E22" s="157"/>
      <c r="F22" s="158"/>
      <c r="G22" s="158"/>
      <c r="H22" s="158"/>
      <c r="I22" s="158"/>
      <c r="J22" s="179"/>
      <c r="K22" s="180">
        <f>SUBTOTAL(9,K23:K30)</f>
        <v>16002637.74</v>
      </c>
      <c r="L22" s="191"/>
    </row>
    <row r="23" s="130" customFormat="1" ht="99" outlineLevel="2" spans="1:12">
      <c r="A23" s="159">
        <f>IF(D23&lt;&gt;"",COUNTA($D$5:D23),"")</f>
        <v>16</v>
      </c>
      <c r="B23" s="160" t="s">
        <v>653</v>
      </c>
      <c r="C23" s="160" t="s">
        <v>654</v>
      </c>
      <c r="D23" s="159" t="s">
        <v>132</v>
      </c>
      <c r="E23" s="161">
        <v>746.4</v>
      </c>
      <c r="F23" s="458">
        <f t="shared" ref="F23:F31" si="6">ROUND((G23+H23+I23)*(1+J23),2)</f>
        <v>376.58</v>
      </c>
      <c r="G23" s="395">
        <v>294.88</v>
      </c>
      <c r="H23" s="395"/>
      <c r="I23" s="395">
        <v>52.2</v>
      </c>
      <c r="J23" s="467">
        <f t="shared" ref="J23:J31" si="7">+$J$6</f>
        <v>0.085</v>
      </c>
      <c r="K23" s="454">
        <f t="shared" ref="K23:K31" si="8">ROUND(E23*F23,2)</f>
        <v>281079.31</v>
      </c>
      <c r="L23" s="191"/>
    </row>
    <row r="24" s="130" customFormat="1" ht="346.5" outlineLevel="2" spans="1:12">
      <c r="A24" s="159">
        <f>IF(D24&lt;&gt;"",COUNTA($D$5:D24),"")</f>
        <v>17</v>
      </c>
      <c r="B24" s="160" t="s">
        <v>655</v>
      </c>
      <c r="C24" s="160" t="s">
        <v>656</v>
      </c>
      <c r="D24" s="159" t="s">
        <v>132</v>
      </c>
      <c r="E24" s="161">
        <v>9374.78</v>
      </c>
      <c r="F24" s="458">
        <f t="shared" si="6"/>
        <v>1194.72</v>
      </c>
      <c r="G24" s="395">
        <v>186.37</v>
      </c>
      <c r="H24" s="395">
        <v>506.36</v>
      </c>
      <c r="I24" s="395">
        <v>408.39</v>
      </c>
      <c r="J24" s="467">
        <f t="shared" si="7"/>
        <v>0.085</v>
      </c>
      <c r="K24" s="454">
        <f t="shared" si="8"/>
        <v>11200237.16</v>
      </c>
      <c r="L24" s="191"/>
    </row>
    <row r="25" s="130" customFormat="1" ht="99" outlineLevel="2" spans="1:12">
      <c r="A25" s="159">
        <f>IF(D25&lt;&gt;"",COUNTA($D$5:D25),"")</f>
        <v>18</v>
      </c>
      <c r="B25" s="160" t="s">
        <v>657</v>
      </c>
      <c r="C25" s="160" t="s">
        <v>658</v>
      </c>
      <c r="D25" s="159" t="s">
        <v>132</v>
      </c>
      <c r="E25" s="161">
        <v>1874.96</v>
      </c>
      <c r="F25" s="458">
        <f t="shared" si="6"/>
        <v>430.64</v>
      </c>
      <c r="G25" s="395">
        <v>97.65</v>
      </c>
      <c r="H25" s="395"/>
      <c r="I25" s="395">
        <v>299.25</v>
      </c>
      <c r="J25" s="467">
        <f t="shared" si="7"/>
        <v>0.085</v>
      </c>
      <c r="K25" s="454">
        <f t="shared" si="8"/>
        <v>807432.77</v>
      </c>
      <c r="L25" s="191"/>
    </row>
    <row r="26" s="130" customFormat="1" ht="346.5" outlineLevel="2" spans="1:12">
      <c r="A26" s="159">
        <f>IF(D26&lt;&gt;"",COUNTA($D$5:D26),"")</f>
        <v>19</v>
      </c>
      <c r="B26" s="160" t="s">
        <v>659</v>
      </c>
      <c r="C26" s="160" t="s">
        <v>660</v>
      </c>
      <c r="D26" s="159" t="s">
        <v>132</v>
      </c>
      <c r="E26" s="161">
        <v>200</v>
      </c>
      <c r="F26" s="458">
        <f t="shared" si="6"/>
        <v>1125.43</v>
      </c>
      <c r="G26" s="395">
        <v>152.21</v>
      </c>
      <c r="H26" s="395">
        <v>506.36</v>
      </c>
      <c r="I26" s="395">
        <v>378.69</v>
      </c>
      <c r="J26" s="467">
        <f t="shared" si="7"/>
        <v>0.085</v>
      </c>
      <c r="K26" s="454">
        <f t="shared" si="8"/>
        <v>225086</v>
      </c>
      <c r="L26" s="191"/>
    </row>
    <row r="27" s="130" customFormat="1" ht="99" outlineLevel="2" spans="1:12">
      <c r="A27" s="159">
        <f>IF(D27&lt;&gt;"",COUNTA($D$5:D27),"")</f>
        <v>20</v>
      </c>
      <c r="B27" s="160" t="s">
        <v>661</v>
      </c>
      <c r="C27" s="160" t="s">
        <v>662</v>
      </c>
      <c r="D27" s="159" t="s">
        <v>132</v>
      </c>
      <c r="E27" s="161">
        <v>100</v>
      </c>
      <c r="F27" s="458">
        <f t="shared" si="6"/>
        <v>381.08</v>
      </c>
      <c r="G27" s="395">
        <v>105.06</v>
      </c>
      <c r="H27" s="395"/>
      <c r="I27" s="395">
        <v>246.17</v>
      </c>
      <c r="J27" s="467">
        <f t="shared" si="7"/>
        <v>0.085</v>
      </c>
      <c r="K27" s="454">
        <f t="shared" si="8"/>
        <v>38108</v>
      </c>
      <c r="L27" s="191"/>
    </row>
    <row r="28" s="130" customFormat="1" ht="49.5" outlineLevel="2" spans="1:12">
      <c r="A28" s="159">
        <f>IF(D28&lt;&gt;"",COUNTA($D$5:D28),"")</f>
        <v>21</v>
      </c>
      <c r="B28" s="160" t="s">
        <v>663</v>
      </c>
      <c r="C28" s="160" t="s">
        <v>664</v>
      </c>
      <c r="D28" s="159" t="s">
        <v>172</v>
      </c>
      <c r="E28" s="161">
        <v>757.6</v>
      </c>
      <c r="F28" s="458">
        <f t="shared" si="6"/>
        <v>4153.3</v>
      </c>
      <c r="G28" s="395">
        <v>400</v>
      </c>
      <c r="H28" s="395">
        <v>3001.1</v>
      </c>
      <c r="I28" s="395">
        <v>426.83</v>
      </c>
      <c r="J28" s="467">
        <f t="shared" si="7"/>
        <v>0.085</v>
      </c>
      <c r="K28" s="454">
        <f t="shared" si="8"/>
        <v>3146540.08</v>
      </c>
      <c r="L28" s="191"/>
    </row>
    <row r="29" s="130" customFormat="1" outlineLevel="2" spans="1:12">
      <c r="A29" s="159">
        <f>IF(D29&lt;&gt;"",COUNTA($D$5:D29),"")</f>
        <v>22</v>
      </c>
      <c r="B29" s="160" t="s">
        <v>665</v>
      </c>
      <c r="C29" s="160" t="s">
        <v>666</v>
      </c>
      <c r="D29" s="159" t="s">
        <v>132</v>
      </c>
      <c r="E29" s="161">
        <v>1399.38</v>
      </c>
      <c r="F29" s="458">
        <f t="shared" si="6"/>
        <v>15.45</v>
      </c>
      <c r="G29" s="395">
        <v>0</v>
      </c>
      <c r="H29" s="395">
        <v>14.24</v>
      </c>
      <c r="I29" s="395">
        <v>0</v>
      </c>
      <c r="J29" s="467">
        <f t="shared" si="7"/>
        <v>0.085</v>
      </c>
      <c r="K29" s="454">
        <f t="shared" si="8"/>
        <v>21620.42</v>
      </c>
      <c r="L29" s="191"/>
    </row>
    <row r="30" s="130" customFormat="1" ht="132" outlineLevel="2" spans="1:12">
      <c r="A30" s="159">
        <f>IF(D30&lt;&gt;"",COUNTA($D$5:D30),"")</f>
        <v>23</v>
      </c>
      <c r="B30" s="160" t="s">
        <v>667</v>
      </c>
      <c r="C30" s="160" t="s">
        <v>668</v>
      </c>
      <c r="D30" s="159" t="s">
        <v>168</v>
      </c>
      <c r="E30" s="161">
        <v>4200</v>
      </c>
      <c r="F30" s="458">
        <f t="shared" si="6"/>
        <v>67.27</v>
      </c>
      <c r="G30" s="395">
        <v>42</v>
      </c>
      <c r="H30" s="395"/>
      <c r="I30" s="395">
        <v>20</v>
      </c>
      <c r="J30" s="467">
        <f t="shared" si="7"/>
        <v>0.085</v>
      </c>
      <c r="K30" s="454">
        <f t="shared" si="8"/>
        <v>282534</v>
      </c>
      <c r="L30" s="191"/>
    </row>
    <row r="31" s="130" customFormat="1" outlineLevel="1" spans="1:12">
      <c r="A31" s="159" t="str">
        <f>IF(D31&lt;&gt;"",COUNTA($D$5:D31),"")</f>
        <v/>
      </c>
      <c r="B31" s="156" t="s">
        <v>669</v>
      </c>
      <c r="C31" s="156"/>
      <c r="D31" s="155"/>
      <c r="E31" s="157"/>
      <c r="F31" s="158"/>
      <c r="G31" s="410"/>
      <c r="H31" s="410"/>
      <c r="I31" s="410"/>
      <c r="J31" s="468"/>
      <c r="K31" s="180">
        <f>SUBTOTAL(9,K32:K35)</f>
        <v>48128.5</v>
      </c>
      <c r="L31" s="191"/>
    </row>
    <row r="32" s="130" customFormat="1" ht="165" outlineLevel="2" spans="1:12">
      <c r="A32" s="159">
        <f>IF(D32&lt;&gt;"",COUNTA($D$5:D32),"")</f>
        <v>24</v>
      </c>
      <c r="B32" s="160" t="s">
        <v>670</v>
      </c>
      <c r="C32" s="160" t="s">
        <v>671</v>
      </c>
      <c r="D32" s="159" t="s">
        <v>168</v>
      </c>
      <c r="E32" s="161">
        <v>100</v>
      </c>
      <c r="F32" s="458">
        <f>ROUND((G32+H32+I32)*(1+J32),2)</f>
        <v>225.75</v>
      </c>
      <c r="G32" s="395">
        <v>19.4</v>
      </c>
      <c r="H32" s="395">
        <v>171.24</v>
      </c>
      <c r="I32" s="395">
        <v>17.42</v>
      </c>
      <c r="J32" s="467">
        <f>+$J$6</f>
        <v>0.085</v>
      </c>
      <c r="K32" s="454">
        <f>ROUND(E32*F32,2)</f>
        <v>22575</v>
      </c>
      <c r="L32" s="191"/>
    </row>
    <row r="33" s="130" customFormat="1" ht="165" outlineLevel="2" spans="1:12">
      <c r="A33" s="159">
        <f>IF(D33&lt;&gt;"",COUNTA($D$5:D33),"")</f>
        <v>25</v>
      </c>
      <c r="B33" s="160" t="s">
        <v>670</v>
      </c>
      <c r="C33" s="160" t="s">
        <v>672</v>
      </c>
      <c r="D33" s="159" t="s">
        <v>168</v>
      </c>
      <c r="E33" s="161">
        <v>100</v>
      </c>
      <c r="F33" s="458">
        <f>ROUND((G33+H33+I33)*(1+J33),2)</f>
        <v>232.26</v>
      </c>
      <c r="G33" s="395">
        <v>22.4</v>
      </c>
      <c r="H33" s="395">
        <v>171.24</v>
      </c>
      <c r="I33" s="395">
        <v>20.42</v>
      </c>
      <c r="J33" s="467">
        <f>+$J$6</f>
        <v>0.085</v>
      </c>
      <c r="K33" s="454">
        <f>ROUND(E33*F33,2)</f>
        <v>23226</v>
      </c>
      <c r="L33" s="191"/>
    </row>
    <row r="34" s="130" customFormat="1" ht="82.5" outlineLevel="2" spans="1:12">
      <c r="A34" s="159">
        <f>IF(D34&lt;&gt;"",COUNTA($D$5:D34),"")</f>
        <v>26</v>
      </c>
      <c r="B34" s="160" t="s">
        <v>673</v>
      </c>
      <c r="C34" s="160" t="s">
        <v>674</v>
      </c>
      <c r="D34" s="159" t="s">
        <v>675</v>
      </c>
      <c r="E34" s="161">
        <v>10</v>
      </c>
      <c r="F34" s="458">
        <f>ROUND((G34+H34+I34)*(1+J34),2)</f>
        <v>58.72</v>
      </c>
      <c r="G34" s="395">
        <v>31</v>
      </c>
      <c r="H34" s="395">
        <v>0</v>
      </c>
      <c r="I34" s="395">
        <v>23.12</v>
      </c>
      <c r="J34" s="467">
        <f>+$J$6</f>
        <v>0.085</v>
      </c>
      <c r="K34" s="454">
        <f>ROUND(E34*F34,2)</f>
        <v>587.2</v>
      </c>
      <c r="L34" s="402"/>
    </row>
    <row r="35" s="130" customFormat="1" ht="33" outlineLevel="2" spans="1:12">
      <c r="A35" s="159">
        <f>IF(D35&lt;&gt;"",COUNTA($D$5:D35),"")</f>
        <v>27</v>
      </c>
      <c r="B35" s="160" t="s">
        <v>676</v>
      </c>
      <c r="C35" s="160" t="s">
        <v>677</v>
      </c>
      <c r="D35" s="159" t="s">
        <v>148</v>
      </c>
      <c r="E35" s="161">
        <v>10</v>
      </c>
      <c r="F35" s="458">
        <f>ROUND((G35+H35+I35)*(1+J35),2)</f>
        <v>174.03</v>
      </c>
      <c r="G35" s="395">
        <v>15</v>
      </c>
      <c r="H35" s="395">
        <v>136.54</v>
      </c>
      <c r="I35" s="395">
        <v>8.86</v>
      </c>
      <c r="J35" s="467">
        <f>+$J$6</f>
        <v>0.085</v>
      </c>
      <c r="K35" s="454">
        <f>ROUND(E35*F35,2)</f>
        <v>1740.3</v>
      </c>
      <c r="L35" s="402"/>
    </row>
    <row r="36" s="129" customFormat="1" spans="1:12">
      <c r="A36" s="159" t="str">
        <f>IF(D36&lt;&gt;"",COUNTA($D$5:D36),"")</f>
        <v/>
      </c>
      <c r="B36" s="156" t="s">
        <v>678</v>
      </c>
      <c r="C36" s="156"/>
      <c r="D36" s="155"/>
      <c r="E36" s="157"/>
      <c r="F36" s="458"/>
      <c r="G36" s="395"/>
      <c r="H36" s="395"/>
      <c r="I36" s="395"/>
      <c r="J36" s="467"/>
      <c r="K36" s="180">
        <f>SUBTOTAL(9,K37:K47)</f>
        <v>924973.88</v>
      </c>
      <c r="L36" s="181"/>
    </row>
    <row r="37" s="130" customFormat="1" ht="66" outlineLevel="1" spans="1:12">
      <c r="A37" s="159">
        <f>IF(D37&lt;&gt;"",COUNTA($D$5:D37),"")</f>
        <v>28</v>
      </c>
      <c r="B37" s="160" t="s">
        <v>679</v>
      </c>
      <c r="C37" s="160" t="s">
        <v>680</v>
      </c>
      <c r="D37" s="159" t="s">
        <v>168</v>
      </c>
      <c r="E37" s="161">
        <v>102.63</v>
      </c>
      <c r="F37" s="458">
        <f t="shared" ref="F37:F47" si="9">ROUND((G37+H37+I37)*(1+J37),2)</f>
        <v>16.39</v>
      </c>
      <c r="G37" s="395">
        <v>8.5</v>
      </c>
      <c r="H37" s="395">
        <v>4.8</v>
      </c>
      <c r="I37" s="395">
        <v>1.81</v>
      </c>
      <c r="J37" s="467">
        <f t="shared" ref="J37:J47" si="10">+$J$6</f>
        <v>0.085</v>
      </c>
      <c r="K37" s="454">
        <f t="shared" ref="K37:K47" si="11">ROUND(E37*F37,2)</f>
        <v>1682.11</v>
      </c>
      <c r="L37" s="191"/>
    </row>
    <row r="38" s="130" customFormat="1" ht="165" outlineLevel="1" spans="1:12">
      <c r="A38" s="159">
        <f>IF(D38&lt;&gt;"",COUNTA($D$5:D38),"")</f>
        <v>29</v>
      </c>
      <c r="B38" s="160" t="s">
        <v>681</v>
      </c>
      <c r="C38" s="160" t="s">
        <v>682</v>
      </c>
      <c r="D38" s="159" t="s">
        <v>132</v>
      </c>
      <c r="E38" s="161">
        <v>51.31</v>
      </c>
      <c r="F38" s="458">
        <f t="shared" si="9"/>
        <v>601.34</v>
      </c>
      <c r="G38" s="395">
        <v>133.85</v>
      </c>
      <c r="H38" s="395">
        <v>375.28</v>
      </c>
      <c r="I38" s="395">
        <v>45.1</v>
      </c>
      <c r="J38" s="467">
        <f t="shared" si="10"/>
        <v>0.085</v>
      </c>
      <c r="K38" s="454">
        <f t="shared" si="11"/>
        <v>30854.76</v>
      </c>
      <c r="L38" s="191"/>
    </row>
    <row r="39" s="130" customFormat="1" ht="181.5" outlineLevel="1" spans="1:12">
      <c r="A39" s="159">
        <f>IF(D39&lt;&gt;"",COUNTA($D$5:D39),"")</f>
        <v>30</v>
      </c>
      <c r="B39" s="160" t="s">
        <v>683</v>
      </c>
      <c r="C39" s="160" t="s">
        <v>684</v>
      </c>
      <c r="D39" s="159" t="s">
        <v>132</v>
      </c>
      <c r="E39" s="161">
        <v>51.31</v>
      </c>
      <c r="F39" s="458">
        <f t="shared" si="9"/>
        <v>1120.56</v>
      </c>
      <c r="G39" s="395">
        <v>283.68</v>
      </c>
      <c r="H39" s="395">
        <v>708.86</v>
      </c>
      <c r="I39" s="395">
        <v>40.23</v>
      </c>
      <c r="J39" s="467">
        <f t="shared" si="10"/>
        <v>0.085</v>
      </c>
      <c r="K39" s="454">
        <f t="shared" si="11"/>
        <v>57495.93</v>
      </c>
      <c r="L39" s="191"/>
    </row>
    <row r="40" s="457" customFormat="1" ht="82.5" outlineLevel="1" spans="1:12">
      <c r="A40" s="159">
        <f>IF(D40&lt;&gt;"",COUNTA($D$5:D40),"")</f>
        <v>31</v>
      </c>
      <c r="B40" s="160" t="s">
        <v>685</v>
      </c>
      <c r="C40" s="459" t="s">
        <v>686</v>
      </c>
      <c r="D40" s="460" t="s">
        <v>132</v>
      </c>
      <c r="E40" s="161">
        <v>1000</v>
      </c>
      <c r="F40" s="458">
        <f t="shared" si="9"/>
        <v>708.21</v>
      </c>
      <c r="G40" s="395">
        <v>194.8</v>
      </c>
      <c r="H40" s="461">
        <v>285.52</v>
      </c>
      <c r="I40" s="395">
        <v>172.41</v>
      </c>
      <c r="J40" s="467">
        <f t="shared" si="10"/>
        <v>0.085</v>
      </c>
      <c r="K40" s="454">
        <f t="shared" si="11"/>
        <v>708210</v>
      </c>
      <c r="L40" s="469"/>
    </row>
    <row r="41" s="457" customFormat="1" ht="99" outlineLevel="1" spans="1:12">
      <c r="A41" s="159">
        <f>IF(D41&lt;&gt;"",COUNTA($D$5:D41),"")</f>
        <v>32</v>
      </c>
      <c r="B41" s="459" t="s">
        <v>687</v>
      </c>
      <c r="C41" s="459" t="s">
        <v>688</v>
      </c>
      <c r="D41" s="460" t="s">
        <v>168</v>
      </c>
      <c r="E41" s="161">
        <v>1000</v>
      </c>
      <c r="F41" s="458">
        <f t="shared" si="9"/>
        <v>125.33</v>
      </c>
      <c r="G41" s="395">
        <v>7.57</v>
      </c>
      <c r="H41" s="461">
        <v>53.3</v>
      </c>
      <c r="I41" s="395">
        <v>54.64</v>
      </c>
      <c r="J41" s="467">
        <f t="shared" si="10"/>
        <v>0.085</v>
      </c>
      <c r="K41" s="454">
        <f t="shared" si="11"/>
        <v>125330</v>
      </c>
      <c r="L41" s="469"/>
    </row>
    <row r="42" s="457" customFormat="1" ht="33" outlineLevel="1" spans="1:12">
      <c r="A42" s="159">
        <f>IF(D42&lt;&gt;"",COUNTA($D$5:D42),"")</f>
        <v>33</v>
      </c>
      <c r="B42" s="459" t="s">
        <v>689</v>
      </c>
      <c r="C42" s="459" t="s">
        <v>690</v>
      </c>
      <c r="D42" s="460" t="s">
        <v>168</v>
      </c>
      <c r="E42" s="161">
        <v>1</v>
      </c>
      <c r="F42" s="458">
        <f t="shared" si="9"/>
        <v>62.93</v>
      </c>
      <c r="G42" s="395">
        <v>35</v>
      </c>
      <c r="H42" s="461"/>
      <c r="I42" s="395">
        <v>23</v>
      </c>
      <c r="J42" s="467">
        <f t="shared" si="10"/>
        <v>0.085</v>
      </c>
      <c r="K42" s="454">
        <f t="shared" si="11"/>
        <v>62.93</v>
      </c>
      <c r="L42" s="469"/>
    </row>
    <row r="43" s="457" customFormat="1" ht="49.5" outlineLevel="1" spans="1:12">
      <c r="A43" s="159">
        <f>IF(D43&lt;&gt;"",COUNTA($D$5:D43),"")</f>
        <v>34</v>
      </c>
      <c r="B43" s="459" t="s">
        <v>691</v>
      </c>
      <c r="C43" s="459" t="s">
        <v>692</v>
      </c>
      <c r="D43" s="460" t="s">
        <v>132</v>
      </c>
      <c r="E43" s="161">
        <v>1</v>
      </c>
      <c r="F43" s="458">
        <f t="shared" si="9"/>
        <v>439.38</v>
      </c>
      <c r="G43" s="395">
        <v>35</v>
      </c>
      <c r="H43" s="461">
        <v>364.96</v>
      </c>
      <c r="I43" s="395">
        <v>5</v>
      </c>
      <c r="J43" s="467">
        <f t="shared" si="10"/>
        <v>0.085</v>
      </c>
      <c r="K43" s="454">
        <f t="shared" si="11"/>
        <v>439.38</v>
      </c>
      <c r="L43" s="469"/>
    </row>
    <row r="44" s="457" customFormat="1" ht="66" outlineLevel="1" spans="1:12">
      <c r="A44" s="159">
        <f>IF(D44&lt;&gt;"",COUNTA($D$5:D44),"")</f>
        <v>35</v>
      </c>
      <c r="B44" s="459" t="s">
        <v>693</v>
      </c>
      <c r="C44" s="459" t="s">
        <v>694</v>
      </c>
      <c r="D44" s="460" t="s">
        <v>132</v>
      </c>
      <c r="E44" s="161">
        <v>1</v>
      </c>
      <c r="F44" s="458">
        <f t="shared" si="9"/>
        <v>424.24</v>
      </c>
      <c r="G44" s="395">
        <v>170</v>
      </c>
      <c r="H44" s="461">
        <v>170</v>
      </c>
      <c r="I44" s="395">
        <v>51</v>
      </c>
      <c r="J44" s="467">
        <f t="shared" si="10"/>
        <v>0.085</v>
      </c>
      <c r="K44" s="454">
        <f t="shared" si="11"/>
        <v>424.24</v>
      </c>
      <c r="L44" s="469"/>
    </row>
    <row r="45" s="457" customFormat="1" ht="49.5" outlineLevel="1" spans="1:12">
      <c r="A45" s="159">
        <f>IF(D45&lt;&gt;"",COUNTA($D$5:D45),"")</f>
        <v>36</v>
      </c>
      <c r="B45" s="459" t="s">
        <v>695</v>
      </c>
      <c r="C45" s="459" t="s">
        <v>696</v>
      </c>
      <c r="D45" s="460" t="s">
        <v>132</v>
      </c>
      <c r="E45" s="161">
        <v>1</v>
      </c>
      <c r="F45" s="458">
        <f t="shared" si="9"/>
        <v>186.69</v>
      </c>
      <c r="G45" s="395">
        <v>14</v>
      </c>
      <c r="H45" s="461">
        <v>153.06</v>
      </c>
      <c r="I45" s="395">
        <v>5</v>
      </c>
      <c r="J45" s="467">
        <f t="shared" si="10"/>
        <v>0.085</v>
      </c>
      <c r="K45" s="454">
        <f t="shared" si="11"/>
        <v>186.69</v>
      </c>
      <c r="L45" s="469"/>
    </row>
    <row r="46" s="457" customFormat="1" ht="49.5" outlineLevel="1" spans="1:12">
      <c r="A46" s="159">
        <f>IF(D46&lt;&gt;"",COUNTA($D$5:D46),"")</f>
        <v>37</v>
      </c>
      <c r="B46" s="459" t="s">
        <v>697</v>
      </c>
      <c r="C46" s="459" t="s">
        <v>698</v>
      </c>
      <c r="D46" s="460" t="s">
        <v>132</v>
      </c>
      <c r="E46" s="161">
        <v>1</v>
      </c>
      <c r="F46" s="458">
        <f t="shared" si="9"/>
        <v>70.19</v>
      </c>
      <c r="G46" s="395">
        <v>14</v>
      </c>
      <c r="H46" s="461">
        <v>45.69</v>
      </c>
      <c r="I46" s="395">
        <v>5</v>
      </c>
      <c r="J46" s="467">
        <f t="shared" si="10"/>
        <v>0.085</v>
      </c>
      <c r="K46" s="454">
        <f t="shared" si="11"/>
        <v>70.19</v>
      </c>
      <c r="L46" s="469"/>
    </row>
    <row r="47" s="457" customFormat="1" ht="49.5" outlineLevel="1" spans="1:12">
      <c r="A47" s="159">
        <f>IF(D47&lt;&gt;"",COUNTA($D$5:D47),"")</f>
        <v>38</v>
      </c>
      <c r="B47" s="459" t="s">
        <v>699</v>
      </c>
      <c r="C47" s="459" t="s">
        <v>700</v>
      </c>
      <c r="D47" s="460" t="s">
        <v>132</v>
      </c>
      <c r="E47" s="161">
        <v>1</v>
      </c>
      <c r="F47" s="458">
        <f t="shared" si="9"/>
        <v>217.65</v>
      </c>
      <c r="G47" s="395">
        <v>14</v>
      </c>
      <c r="H47" s="461">
        <v>181.6</v>
      </c>
      <c r="I47" s="395">
        <v>5</v>
      </c>
      <c r="J47" s="467">
        <f t="shared" si="10"/>
        <v>0.085</v>
      </c>
      <c r="K47" s="454">
        <f t="shared" si="11"/>
        <v>217.65</v>
      </c>
      <c r="L47" s="469"/>
    </row>
    <row r="48" s="129" customFormat="1" spans="1:12">
      <c r="A48" s="462" t="s">
        <v>701</v>
      </c>
      <c r="B48" s="462"/>
      <c r="C48" s="463"/>
      <c r="D48" s="463"/>
      <c r="E48" s="464"/>
      <c r="F48" s="465"/>
      <c r="G48" s="466"/>
      <c r="H48" s="466"/>
      <c r="I48" s="466"/>
      <c r="J48" s="470"/>
      <c r="K48" s="471">
        <f>+K5+K21+K36</f>
        <v>20144115.9</v>
      </c>
      <c r="L48" s="472"/>
    </row>
  </sheetData>
  <sheetProtection algorithmName="SHA-512" hashValue="Q0Lk4ExZCznDJMZ34/et++roC2g4RBIgwZm/C3gTtRA5T03jUdxJc0UQrF1bMpJ67EyivAeLwQlMVQd+93M/mg==" saltValue="eYycet44hhpFvERePwdlbg==" spinCount="100000" sheet="1" selectLockedCells="1" selectUnlockedCells="1" formatCells="0" formatColumns="0" formatRows="0" insertRows="0" insertColumns="0" insertHyperlinks="0" deleteColumns="0" deleteRows="0" sort="0" autoFilter="0" pivotTables="0" objects="1"/>
  <mergeCells count="12">
    <mergeCell ref="A1:L1"/>
    <mergeCell ref="A2:K2"/>
    <mergeCell ref="G3:J3"/>
    <mergeCell ref="A48:B48"/>
    <mergeCell ref="A3:A4"/>
    <mergeCell ref="B3:B4"/>
    <mergeCell ref="C3:C4"/>
    <mergeCell ref="D3:D4"/>
    <mergeCell ref="E3:E4"/>
    <mergeCell ref="F3:F4"/>
    <mergeCell ref="K3:K4"/>
    <mergeCell ref="L3:L4"/>
  </mergeCells>
  <printOptions horizontalCentered="1"/>
  <pageMargins left="0.156944444444444" right="0.196527777777778" top="0.66875" bottom="0.826388888888889" header="1.02361111111111" footer="0.511805555555556"/>
  <pageSetup paperSize="9" scale="79" orientation="landscape" horizontalDpi="600"/>
  <headerFooter/>
  <rowBreaks count="1" manualBreakCount="1">
    <brk id="48" max="11" man="1"/>
  </rowBreaks>
  <ignoredErrors>
    <ignoredError sqref="K36"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outlinePr summaryBelow="0" summaryRight="0"/>
  </sheetPr>
  <dimension ref="A1:L183"/>
  <sheetViews>
    <sheetView view="pageBreakPreview" zoomScale="70" zoomScaleNormal="70" workbookViewId="0">
      <pane xSplit="3" ySplit="4" topLeftCell="D133" activePane="bottomRight" state="frozen"/>
      <selection/>
      <selection pane="topRight"/>
      <selection pane="bottomLeft"/>
      <selection pane="bottomRight" activeCell="G4" sqref="$A4:$XFD4"/>
    </sheetView>
  </sheetViews>
  <sheetFormatPr defaultColWidth="7.88333333333333" defaultRowHeight="16.5"/>
  <cols>
    <col min="1" max="1" width="5.88333333333333" style="381" customWidth="1"/>
    <col min="2" max="2" width="17.675" style="381" customWidth="1"/>
    <col min="3" max="3" width="54.3833333333333" style="381" customWidth="1"/>
    <col min="4" max="4" width="9" style="431" customWidth="1"/>
    <col min="5" max="5" width="11.975" style="414" customWidth="1"/>
    <col min="6" max="6" width="11.3833333333333" style="418" customWidth="1"/>
    <col min="7" max="8" width="12.8833333333333" style="416" customWidth="1" outlineLevel="1"/>
    <col min="9" max="9" width="8.64166666666667" style="416" customWidth="1" outlineLevel="1"/>
    <col min="10" max="10" width="7.88333333333333" style="432" customWidth="1" outlineLevel="1"/>
    <col min="11" max="11" width="19.7583333333333" style="418" customWidth="1"/>
    <col min="12" max="12" width="17.3833333333333" style="418" customWidth="1"/>
    <col min="13" max="16384" width="7.88333333333333" style="381"/>
  </cols>
  <sheetData>
    <row r="1" s="381" customFormat="1" spans="1:12">
      <c r="A1" s="433" t="s">
        <v>702</v>
      </c>
      <c r="B1" s="433"/>
      <c r="C1" s="433"/>
      <c r="D1" s="433"/>
      <c r="E1" s="433"/>
      <c r="F1" s="434"/>
      <c r="G1" s="434"/>
      <c r="H1" s="434"/>
      <c r="I1" s="434"/>
      <c r="J1" s="443"/>
      <c r="K1" s="434"/>
      <c r="L1" s="433"/>
    </row>
    <row r="2" s="381" customFormat="1" spans="1:12">
      <c r="A2" s="435" t="str">
        <f>'表1-投标报价汇总表'!A2</f>
        <v>工程名称：白云区槎头车辆段（一期）地块项目施工图设计及施工总承包项目</v>
      </c>
      <c r="B2" s="435"/>
      <c r="C2" s="435"/>
      <c r="D2" s="435"/>
      <c r="E2" s="435"/>
      <c r="F2" s="436"/>
      <c r="G2" s="437"/>
      <c r="H2" s="437"/>
      <c r="I2" s="437"/>
      <c r="J2" s="444"/>
      <c r="K2" s="436"/>
      <c r="L2" s="435"/>
    </row>
    <row r="3" s="382" customFormat="1" spans="1:12">
      <c r="A3" s="438" t="s">
        <v>4</v>
      </c>
      <c r="B3" s="438" t="s">
        <v>5</v>
      </c>
      <c r="C3" s="438" t="s">
        <v>612</v>
      </c>
      <c r="D3" s="438" t="s">
        <v>613</v>
      </c>
      <c r="E3" s="439" t="s">
        <v>614</v>
      </c>
      <c r="F3" s="440" t="s">
        <v>615</v>
      </c>
      <c r="G3" s="441" t="s">
        <v>616</v>
      </c>
      <c r="H3" s="441"/>
      <c r="I3" s="441"/>
      <c r="J3" s="445"/>
      <c r="K3" s="446" t="s">
        <v>617</v>
      </c>
      <c r="L3" s="447" t="s">
        <v>15</v>
      </c>
    </row>
    <row r="4" s="382" customFormat="1" ht="49.5" spans="1:12">
      <c r="A4" s="438"/>
      <c r="B4" s="438"/>
      <c r="C4" s="438"/>
      <c r="D4" s="438"/>
      <c r="E4" s="439"/>
      <c r="F4" s="440"/>
      <c r="G4" s="442" t="s">
        <v>618</v>
      </c>
      <c r="H4" s="442" t="s">
        <v>619</v>
      </c>
      <c r="I4" s="442" t="s">
        <v>620</v>
      </c>
      <c r="J4" s="448" t="s">
        <v>621</v>
      </c>
      <c r="K4" s="446"/>
      <c r="L4" s="447"/>
    </row>
    <row r="5" s="381" customFormat="1" spans="1:12">
      <c r="A5" s="159" t="str">
        <f>IF(D5&lt;&gt;"",COUNTA($D$5:D5),"")</f>
        <v/>
      </c>
      <c r="B5" s="156" t="s">
        <v>130</v>
      </c>
      <c r="C5" s="160"/>
      <c r="D5" s="159"/>
      <c r="E5" s="161"/>
      <c r="F5" s="394"/>
      <c r="G5" s="395"/>
      <c r="H5" s="395"/>
      <c r="I5" s="395"/>
      <c r="J5" s="449"/>
      <c r="K5" s="450"/>
      <c r="L5" s="451"/>
    </row>
    <row r="6" s="381" customFormat="1" ht="82.5" outlineLevel="1" spans="1:12">
      <c r="A6" s="159">
        <f>IF(D6&lt;&gt;"",COUNTA($D$5:D6),"")</f>
        <v>1</v>
      </c>
      <c r="B6" s="160" t="s">
        <v>703</v>
      </c>
      <c r="C6" s="160" t="s">
        <v>704</v>
      </c>
      <c r="D6" s="159" t="s">
        <v>132</v>
      </c>
      <c r="E6" s="161">
        <v>76</v>
      </c>
      <c r="F6" s="396">
        <f>ROUND((G6+H6+I6)*(1+J6),2)</f>
        <v>15.28</v>
      </c>
      <c r="G6" s="395">
        <v>10.22</v>
      </c>
      <c r="H6" s="395"/>
      <c r="I6" s="395">
        <v>3.86</v>
      </c>
      <c r="J6" s="452">
        <f>+'土建(土方、桩基工程、溶洞工程)'!J6</f>
        <v>0.085</v>
      </c>
      <c r="K6" s="453">
        <f>ROUND(E6*F6,2)</f>
        <v>1161.28</v>
      </c>
      <c r="L6" s="454"/>
    </row>
    <row r="7" s="381" customFormat="1" ht="132" outlineLevel="1" spans="1:12">
      <c r="A7" s="159">
        <f>IF(D7&lt;&gt;"",COUNTA($D$5:D7),"")</f>
        <v>2</v>
      </c>
      <c r="B7" s="160" t="s">
        <v>705</v>
      </c>
      <c r="C7" s="160" t="s">
        <v>634</v>
      </c>
      <c r="D7" s="159" t="s">
        <v>132</v>
      </c>
      <c r="E7" s="161">
        <v>379.57</v>
      </c>
      <c r="F7" s="396">
        <f>ROUND((G7+H7+I7)*(1+J7),2)</f>
        <v>35.94</v>
      </c>
      <c r="G7" s="395">
        <v>9.57</v>
      </c>
      <c r="H7" s="395">
        <v>21.94</v>
      </c>
      <c r="I7" s="395">
        <v>1.61</v>
      </c>
      <c r="J7" s="452">
        <f t="shared" ref="J7:J15" si="0">+$J$6</f>
        <v>0.085</v>
      </c>
      <c r="K7" s="453">
        <f>ROUND(E7*F7,2)</f>
        <v>13641.75</v>
      </c>
      <c r="L7" s="454"/>
    </row>
    <row r="8" s="381" customFormat="1" spans="1:12">
      <c r="A8" s="159" t="str">
        <f>IF(D8&lt;&gt;"",COUNTA($D$5:D8),"")</f>
        <v/>
      </c>
      <c r="B8" s="156" t="s">
        <v>56</v>
      </c>
      <c r="C8" s="160"/>
      <c r="D8" s="159"/>
      <c r="E8" s="161"/>
      <c r="F8" s="396"/>
      <c r="G8" s="395"/>
      <c r="H8" s="395"/>
      <c r="I8" s="395"/>
      <c r="J8" s="449"/>
      <c r="K8" s="453"/>
      <c r="L8" s="454"/>
    </row>
    <row r="9" s="381" customFormat="1" ht="132" outlineLevel="1" spans="1:12">
      <c r="A9" s="159">
        <f>IF(D9&lt;&gt;"",COUNTA($D$5:D9),"")</f>
        <v>3</v>
      </c>
      <c r="B9" s="160" t="s">
        <v>706</v>
      </c>
      <c r="C9" s="160" t="s">
        <v>707</v>
      </c>
      <c r="D9" s="159" t="s">
        <v>132</v>
      </c>
      <c r="E9" s="161">
        <v>792</v>
      </c>
      <c r="F9" s="396">
        <f>ROUND((G9+H9+I9)*(1+J9),2)</f>
        <v>568.3</v>
      </c>
      <c r="G9" s="395">
        <v>250</v>
      </c>
      <c r="H9" s="395">
        <v>245.78</v>
      </c>
      <c r="I9" s="395">
        <v>28</v>
      </c>
      <c r="J9" s="452">
        <f t="shared" si="0"/>
        <v>0.085</v>
      </c>
      <c r="K9" s="453">
        <f>ROUND(E9*F9,2)</f>
        <v>450093.6</v>
      </c>
      <c r="L9" s="454"/>
    </row>
    <row r="10" s="381" customFormat="1" ht="115.5" outlineLevel="1" spans="1:12">
      <c r="A10" s="159">
        <f>IF(D10&lt;&gt;"",COUNTA($D$5:D10),"")</f>
        <v>4</v>
      </c>
      <c r="B10" s="160" t="s">
        <v>708</v>
      </c>
      <c r="C10" s="160" t="s">
        <v>709</v>
      </c>
      <c r="D10" s="159" t="s">
        <v>132</v>
      </c>
      <c r="E10" s="161">
        <v>382.88</v>
      </c>
      <c r="F10" s="396">
        <f>ROUND((G10+H10+I10)*(1+J10),2)</f>
        <v>491.87</v>
      </c>
      <c r="G10" s="395">
        <v>230</v>
      </c>
      <c r="H10" s="395">
        <v>198.34</v>
      </c>
      <c r="I10" s="395">
        <v>25</v>
      </c>
      <c r="J10" s="452">
        <f t="shared" si="0"/>
        <v>0.085</v>
      </c>
      <c r="K10" s="453">
        <f>ROUND(E10*F10,2)</f>
        <v>188327.19</v>
      </c>
      <c r="L10" s="454"/>
    </row>
    <row r="11" s="381" customFormat="1" ht="115.5" outlineLevel="1" spans="1:12">
      <c r="A11" s="159">
        <f>IF(D11&lt;&gt;"",COUNTA($D$5:D11),"")</f>
        <v>5</v>
      </c>
      <c r="B11" s="160" t="s">
        <v>710</v>
      </c>
      <c r="C11" s="160" t="s">
        <v>711</v>
      </c>
      <c r="D11" s="159" t="s">
        <v>132</v>
      </c>
      <c r="E11" s="161">
        <v>3104.69</v>
      </c>
      <c r="F11" s="396">
        <f>ROUND((G11+H11+I11)*(1+J11),2)</f>
        <v>491.87</v>
      </c>
      <c r="G11" s="395">
        <v>230</v>
      </c>
      <c r="H11" s="395">
        <v>198.34</v>
      </c>
      <c r="I11" s="395">
        <v>25</v>
      </c>
      <c r="J11" s="452">
        <f t="shared" si="0"/>
        <v>0.085</v>
      </c>
      <c r="K11" s="453">
        <f>ROUND(E11*F11,2)</f>
        <v>1527103.87</v>
      </c>
      <c r="L11" s="454"/>
    </row>
    <row r="12" s="381" customFormat="1" ht="99" outlineLevel="1" spans="1:12">
      <c r="A12" s="159">
        <f>IF(D12&lt;&gt;"",COUNTA($D$5:D12),"")</f>
        <v>6</v>
      </c>
      <c r="B12" s="160" t="s">
        <v>712</v>
      </c>
      <c r="C12" s="160" t="s">
        <v>713</v>
      </c>
      <c r="D12" s="159" t="s">
        <v>132</v>
      </c>
      <c r="E12" s="161">
        <v>10</v>
      </c>
      <c r="F12" s="396">
        <f>ROUND((G12+H12+I12)*(1+J12),2)</f>
        <v>491.87</v>
      </c>
      <c r="G12" s="395">
        <v>230</v>
      </c>
      <c r="H12" s="395">
        <v>198.34</v>
      </c>
      <c r="I12" s="395">
        <v>25</v>
      </c>
      <c r="J12" s="452">
        <f t="shared" si="0"/>
        <v>0.085</v>
      </c>
      <c r="K12" s="453">
        <f>ROUND(E12*F12,2)</f>
        <v>4918.7</v>
      </c>
      <c r="L12" s="454"/>
    </row>
    <row r="13" s="381" customFormat="1" ht="82.5" outlineLevel="1" spans="1:12">
      <c r="A13" s="159">
        <f>IF(D13&lt;&gt;"",COUNTA($D$5:D13),"")</f>
        <v>7</v>
      </c>
      <c r="B13" s="160" t="s">
        <v>714</v>
      </c>
      <c r="C13" s="160" t="s">
        <v>715</v>
      </c>
      <c r="D13" s="159" t="s">
        <v>178</v>
      </c>
      <c r="E13" s="161">
        <v>1</v>
      </c>
      <c r="F13" s="396">
        <f>ROUND((G13+H13+I13)*(1+J13),2)</f>
        <v>184.73</v>
      </c>
      <c r="G13" s="395">
        <v>105.06</v>
      </c>
      <c r="H13" s="395">
        <v>64.08</v>
      </c>
      <c r="I13" s="395">
        <v>1.12</v>
      </c>
      <c r="J13" s="452">
        <f t="shared" si="0"/>
        <v>0.085</v>
      </c>
      <c r="K13" s="453">
        <f>ROUND(E13*F13,2)</f>
        <v>184.73</v>
      </c>
      <c r="L13" s="454"/>
    </row>
    <row r="14" s="381" customFormat="1" spans="1:12">
      <c r="A14" s="159" t="str">
        <f>IF(D14&lt;&gt;"",COUNTA($D$5:D14),"")</f>
        <v/>
      </c>
      <c r="B14" s="393" t="s">
        <v>716</v>
      </c>
      <c r="C14" s="160"/>
      <c r="D14" s="159"/>
      <c r="E14" s="161"/>
      <c r="F14" s="396"/>
      <c r="G14" s="395"/>
      <c r="H14" s="395"/>
      <c r="I14" s="395"/>
      <c r="J14" s="452"/>
      <c r="K14" s="453"/>
      <c r="L14" s="454"/>
    </row>
    <row r="15" s="381" customFormat="1" ht="66" outlineLevel="1" spans="1:12">
      <c r="A15" s="159">
        <f>IF(D15&lt;&gt;"",COUNTA($D$5:D15),"")</f>
        <v>8</v>
      </c>
      <c r="B15" s="160" t="s">
        <v>717</v>
      </c>
      <c r="C15" s="160" t="s">
        <v>718</v>
      </c>
      <c r="D15" s="159" t="s">
        <v>132</v>
      </c>
      <c r="E15" s="161">
        <v>2239.15</v>
      </c>
      <c r="F15" s="396">
        <f t="shared" ref="F15:F21" si="1">ROUND((G15+H15+I15)*(1+J15),2)</f>
        <v>492.96</v>
      </c>
      <c r="G15" s="395">
        <v>95.34</v>
      </c>
      <c r="H15" s="395">
        <v>340.42</v>
      </c>
      <c r="I15" s="395">
        <v>18.58</v>
      </c>
      <c r="J15" s="452">
        <f t="shared" ref="J15:J21" si="2">+$J$6</f>
        <v>0.085</v>
      </c>
      <c r="K15" s="453">
        <f t="shared" ref="K15:K21" si="3">ROUND(E15*F15,2)</f>
        <v>1103811.38</v>
      </c>
      <c r="L15" s="454"/>
    </row>
    <row r="16" s="381" customFormat="1" ht="66" outlineLevel="1" spans="1:12">
      <c r="A16" s="159">
        <f>IF(D16&lt;&gt;"",COUNTA($D$5:D16),"")</f>
        <v>9</v>
      </c>
      <c r="B16" s="160" t="s">
        <v>719</v>
      </c>
      <c r="C16" s="160" t="s">
        <v>720</v>
      </c>
      <c r="D16" s="159" t="s">
        <v>132</v>
      </c>
      <c r="E16" s="161">
        <v>955.39</v>
      </c>
      <c r="F16" s="396">
        <f t="shared" si="1"/>
        <v>474.35</v>
      </c>
      <c r="G16" s="395">
        <v>38</v>
      </c>
      <c r="H16" s="395">
        <v>392.69</v>
      </c>
      <c r="I16" s="395">
        <v>6.5</v>
      </c>
      <c r="J16" s="452">
        <f t="shared" si="2"/>
        <v>0.085</v>
      </c>
      <c r="K16" s="453">
        <f t="shared" si="3"/>
        <v>453189.25</v>
      </c>
      <c r="L16" s="455"/>
    </row>
    <row r="17" s="381" customFormat="1" ht="66" outlineLevel="1" spans="1:12">
      <c r="A17" s="159">
        <f>IF(D17&lt;&gt;"",COUNTA($D$5:D17),"")</f>
        <v>10</v>
      </c>
      <c r="B17" s="160" t="s">
        <v>721</v>
      </c>
      <c r="C17" s="160" t="s">
        <v>720</v>
      </c>
      <c r="D17" s="159" t="s">
        <v>132</v>
      </c>
      <c r="E17" s="161">
        <v>14133.81</v>
      </c>
      <c r="F17" s="396">
        <f t="shared" si="1"/>
        <v>474.35</v>
      </c>
      <c r="G17" s="395">
        <v>38</v>
      </c>
      <c r="H17" s="395">
        <v>392.69</v>
      </c>
      <c r="I17" s="395">
        <v>6.5</v>
      </c>
      <c r="J17" s="452">
        <f t="shared" si="2"/>
        <v>0.085</v>
      </c>
      <c r="K17" s="453">
        <f t="shared" si="3"/>
        <v>6704372.77</v>
      </c>
      <c r="L17" s="454"/>
    </row>
    <row r="18" s="381" customFormat="1" ht="66" outlineLevel="1" spans="1:12">
      <c r="A18" s="159">
        <f>IF(D18&lt;&gt;"",COUNTA($D$5:D18),"")</f>
        <v>11</v>
      </c>
      <c r="B18" s="160" t="s">
        <v>722</v>
      </c>
      <c r="C18" s="160" t="s">
        <v>720</v>
      </c>
      <c r="D18" s="159" t="s">
        <v>132</v>
      </c>
      <c r="E18" s="161">
        <v>251.88</v>
      </c>
      <c r="F18" s="396">
        <f t="shared" si="1"/>
        <v>474.35</v>
      </c>
      <c r="G18" s="395">
        <v>38</v>
      </c>
      <c r="H18" s="395">
        <v>392.69</v>
      </c>
      <c r="I18" s="395">
        <v>6.5</v>
      </c>
      <c r="J18" s="452">
        <f t="shared" si="2"/>
        <v>0.085</v>
      </c>
      <c r="K18" s="453">
        <f t="shared" si="3"/>
        <v>119479.28</v>
      </c>
      <c r="L18" s="454"/>
    </row>
    <row r="19" s="381" customFormat="1" ht="66" outlineLevel="1" spans="1:12">
      <c r="A19" s="159">
        <f>IF(D19&lt;&gt;"",COUNTA($D$5:D19),"")</f>
        <v>12</v>
      </c>
      <c r="B19" s="160" t="s">
        <v>723</v>
      </c>
      <c r="C19" s="160" t="s">
        <v>720</v>
      </c>
      <c r="D19" s="159" t="s">
        <v>132</v>
      </c>
      <c r="E19" s="161">
        <v>1028.41</v>
      </c>
      <c r="F19" s="396">
        <f t="shared" si="1"/>
        <v>474.35</v>
      </c>
      <c r="G19" s="395">
        <v>38</v>
      </c>
      <c r="H19" s="395">
        <v>392.69</v>
      </c>
      <c r="I19" s="395">
        <v>6.5</v>
      </c>
      <c r="J19" s="452">
        <f t="shared" si="2"/>
        <v>0.085</v>
      </c>
      <c r="K19" s="453">
        <f t="shared" si="3"/>
        <v>487826.28</v>
      </c>
      <c r="L19" s="454"/>
    </row>
    <row r="20" s="381" customFormat="1" ht="66" outlineLevel="1" spans="1:12">
      <c r="A20" s="159">
        <f>IF(D20&lt;&gt;"",COUNTA($D$5:D20),"")</f>
        <v>13</v>
      </c>
      <c r="B20" s="160" t="s">
        <v>723</v>
      </c>
      <c r="C20" s="160" t="s">
        <v>720</v>
      </c>
      <c r="D20" s="159" t="s">
        <v>132</v>
      </c>
      <c r="E20" s="161">
        <v>1954.2</v>
      </c>
      <c r="F20" s="396">
        <f t="shared" si="1"/>
        <v>474.35</v>
      </c>
      <c r="G20" s="395">
        <v>38</v>
      </c>
      <c r="H20" s="395">
        <v>392.69</v>
      </c>
      <c r="I20" s="395">
        <v>6.5</v>
      </c>
      <c r="J20" s="452">
        <f t="shared" si="2"/>
        <v>0.085</v>
      </c>
      <c r="K20" s="453">
        <f t="shared" si="3"/>
        <v>926974.77</v>
      </c>
      <c r="L20" s="454"/>
    </row>
    <row r="21" s="381" customFormat="1" ht="66" outlineLevel="1" spans="1:12">
      <c r="A21" s="159">
        <f>IF(D21&lt;&gt;"",COUNTA($D$5:D21),"")</f>
        <v>14</v>
      </c>
      <c r="B21" s="160" t="s">
        <v>724</v>
      </c>
      <c r="C21" s="160" t="s">
        <v>720</v>
      </c>
      <c r="D21" s="159" t="s">
        <v>132</v>
      </c>
      <c r="E21" s="161">
        <v>625.86</v>
      </c>
      <c r="F21" s="396">
        <f t="shared" si="1"/>
        <v>474.35</v>
      </c>
      <c r="G21" s="395">
        <v>38</v>
      </c>
      <c r="H21" s="395">
        <v>392.69</v>
      </c>
      <c r="I21" s="395">
        <v>6.5</v>
      </c>
      <c r="J21" s="452">
        <f t="shared" si="2"/>
        <v>0.085</v>
      </c>
      <c r="K21" s="453">
        <f t="shared" si="3"/>
        <v>296876.69</v>
      </c>
      <c r="L21" s="454"/>
    </row>
    <row r="22" s="381" customFormat="1" ht="66" outlineLevel="1" spans="1:12">
      <c r="A22" s="159">
        <f>IF(D22&lt;&gt;"",COUNTA($D$5:D22),"")</f>
        <v>15</v>
      </c>
      <c r="B22" s="160" t="s">
        <v>725</v>
      </c>
      <c r="C22" s="160" t="s">
        <v>726</v>
      </c>
      <c r="D22" s="159" t="s">
        <v>132</v>
      </c>
      <c r="E22" s="161">
        <v>9963.08</v>
      </c>
      <c r="F22" s="396">
        <f t="shared" ref="F22:F39" si="4">ROUND((G22+H22+I22)*(1+J22),2)</f>
        <v>457.59</v>
      </c>
      <c r="G22" s="395">
        <v>38</v>
      </c>
      <c r="H22" s="395">
        <v>377.24</v>
      </c>
      <c r="I22" s="395">
        <v>6.5</v>
      </c>
      <c r="J22" s="452">
        <f t="shared" ref="J22:J39" si="5">+$J$6</f>
        <v>0.085</v>
      </c>
      <c r="K22" s="453">
        <f t="shared" ref="K22:K39" si="6">ROUND(E22*F22,2)</f>
        <v>4559005.78</v>
      </c>
      <c r="L22" s="454"/>
    </row>
    <row r="23" s="381" customFormat="1" ht="66" outlineLevel="1" spans="1:12">
      <c r="A23" s="159">
        <f>IF(D23&lt;&gt;"",COUNTA($D$5:D23),"")</f>
        <v>16</v>
      </c>
      <c r="B23" s="160" t="s">
        <v>727</v>
      </c>
      <c r="C23" s="160" t="s">
        <v>726</v>
      </c>
      <c r="D23" s="159" t="s">
        <v>132</v>
      </c>
      <c r="E23" s="161">
        <v>187.17</v>
      </c>
      <c r="F23" s="396">
        <f t="shared" si="4"/>
        <v>457.59</v>
      </c>
      <c r="G23" s="395">
        <v>38</v>
      </c>
      <c r="H23" s="395">
        <v>377.24</v>
      </c>
      <c r="I23" s="395">
        <v>6.5</v>
      </c>
      <c r="J23" s="452">
        <f t="shared" si="5"/>
        <v>0.085</v>
      </c>
      <c r="K23" s="453">
        <f t="shared" si="6"/>
        <v>85647.12</v>
      </c>
      <c r="L23" s="454"/>
    </row>
    <row r="24" s="381" customFormat="1" ht="66" outlineLevel="1" spans="1:12">
      <c r="A24" s="159">
        <f>IF(D24&lt;&gt;"",COUNTA($D$5:D24),"")</f>
        <v>17</v>
      </c>
      <c r="B24" s="160" t="s">
        <v>728</v>
      </c>
      <c r="C24" s="160" t="s">
        <v>726</v>
      </c>
      <c r="D24" s="159" t="s">
        <v>132</v>
      </c>
      <c r="E24" s="161">
        <v>1</v>
      </c>
      <c r="F24" s="396">
        <f t="shared" si="4"/>
        <v>457.59</v>
      </c>
      <c r="G24" s="395">
        <v>38</v>
      </c>
      <c r="H24" s="395">
        <v>377.24</v>
      </c>
      <c r="I24" s="395">
        <v>6.5</v>
      </c>
      <c r="J24" s="452">
        <f t="shared" si="5"/>
        <v>0.085</v>
      </c>
      <c r="K24" s="453">
        <f t="shared" si="6"/>
        <v>457.59</v>
      </c>
      <c r="L24" s="454"/>
    </row>
    <row r="25" s="381" customFormat="1" ht="49.5" outlineLevel="1" spans="1:12">
      <c r="A25" s="159">
        <f>IF(D25&lt;&gt;"",COUNTA($D$5:D25),"")</f>
        <v>18</v>
      </c>
      <c r="B25" s="160" t="s">
        <v>729</v>
      </c>
      <c r="C25" s="160" t="s">
        <v>730</v>
      </c>
      <c r="D25" s="159" t="s">
        <v>132</v>
      </c>
      <c r="E25" s="161">
        <v>22.8</v>
      </c>
      <c r="F25" s="396">
        <f t="shared" si="4"/>
        <v>457.59</v>
      </c>
      <c r="G25" s="395">
        <v>38</v>
      </c>
      <c r="H25" s="395">
        <v>377.24</v>
      </c>
      <c r="I25" s="395">
        <v>6.5</v>
      </c>
      <c r="J25" s="452">
        <f t="shared" si="5"/>
        <v>0.085</v>
      </c>
      <c r="K25" s="453">
        <f t="shared" si="6"/>
        <v>10433.05</v>
      </c>
      <c r="L25" s="454"/>
    </row>
    <row r="26" s="381" customFormat="1" ht="66" outlineLevel="1" spans="1:12">
      <c r="A26" s="159">
        <f>IF(D26&lt;&gt;"",COUNTA($D$5:D26),"")</f>
        <v>19</v>
      </c>
      <c r="B26" s="160" t="s">
        <v>731</v>
      </c>
      <c r="C26" s="160" t="s">
        <v>732</v>
      </c>
      <c r="D26" s="159" t="s">
        <v>132</v>
      </c>
      <c r="E26" s="161">
        <v>1</v>
      </c>
      <c r="F26" s="396">
        <f t="shared" si="4"/>
        <v>522.15</v>
      </c>
      <c r="G26" s="395">
        <v>92.27</v>
      </c>
      <c r="H26" s="395">
        <v>377.24</v>
      </c>
      <c r="I26" s="395">
        <v>11.73</v>
      </c>
      <c r="J26" s="452">
        <f t="shared" si="5"/>
        <v>0.085</v>
      </c>
      <c r="K26" s="453">
        <f t="shared" si="6"/>
        <v>522.15</v>
      </c>
      <c r="L26" s="454"/>
    </row>
    <row r="27" s="381" customFormat="1" ht="66" outlineLevel="1" spans="1:12">
      <c r="A27" s="159">
        <f>IF(D27&lt;&gt;"",COUNTA($D$5:D27),"")</f>
        <v>20</v>
      </c>
      <c r="B27" s="160" t="s">
        <v>733</v>
      </c>
      <c r="C27" s="160" t="s">
        <v>734</v>
      </c>
      <c r="D27" s="159" t="s">
        <v>132</v>
      </c>
      <c r="E27" s="161">
        <v>176.28</v>
      </c>
      <c r="F27" s="396">
        <f t="shared" si="4"/>
        <v>489.1</v>
      </c>
      <c r="G27" s="395">
        <v>92.27</v>
      </c>
      <c r="H27" s="395">
        <v>346.78</v>
      </c>
      <c r="I27" s="395">
        <v>11.73</v>
      </c>
      <c r="J27" s="452">
        <f t="shared" si="5"/>
        <v>0.085</v>
      </c>
      <c r="K27" s="453">
        <f t="shared" si="6"/>
        <v>86218.55</v>
      </c>
      <c r="L27" s="454"/>
    </row>
    <row r="28" s="381" customFormat="1" ht="66" outlineLevel="1" spans="1:12">
      <c r="A28" s="159">
        <f>IF(D28&lt;&gt;"",COUNTA($D$5:D28),"")</f>
        <v>21</v>
      </c>
      <c r="B28" s="160" t="s">
        <v>735</v>
      </c>
      <c r="C28" s="160" t="s">
        <v>734</v>
      </c>
      <c r="D28" s="159" t="s">
        <v>132</v>
      </c>
      <c r="E28" s="161">
        <v>84.75</v>
      </c>
      <c r="F28" s="396">
        <f t="shared" si="4"/>
        <v>489.1</v>
      </c>
      <c r="G28" s="395">
        <v>92.27</v>
      </c>
      <c r="H28" s="395">
        <v>346.78</v>
      </c>
      <c r="I28" s="395">
        <v>11.73</v>
      </c>
      <c r="J28" s="452">
        <f t="shared" si="5"/>
        <v>0.085</v>
      </c>
      <c r="K28" s="453">
        <f t="shared" si="6"/>
        <v>41451.23</v>
      </c>
      <c r="L28" s="454"/>
    </row>
    <row r="29" s="381" customFormat="1" ht="66" outlineLevel="1" spans="1:12">
      <c r="A29" s="159">
        <f>IF(D29&lt;&gt;"",COUNTA($D$5:D29),"")</f>
        <v>22</v>
      </c>
      <c r="B29" s="160" t="s">
        <v>736</v>
      </c>
      <c r="C29" s="160" t="s">
        <v>734</v>
      </c>
      <c r="D29" s="159" t="s">
        <v>132</v>
      </c>
      <c r="E29" s="161">
        <v>1</v>
      </c>
      <c r="F29" s="396">
        <f t="shared" si="4"/>
        <v>489.1</v>
      </c>
      <c r="G29" s="395">
        <v>92.27</v>
      </c>
      <c r="H29" s="395">
        <v>346.78</v>
      </c>
      <c r="I29" s="395">
        <v>11.73</v>
      </c>
      <c r="J29" s="452">
        <f t="shared" si="5"/>
        <v>0.085</v>
      </c>
      <c r="K29" s="453">
        <f t="shared" si="6"/>
        <v>489.1</v>
      </c>
      <c r="L29" s="454"/>
    </row>
    <row r="30" s="381" customFormat="1" outlineLevel="1" spans="1:12">
      <c r="A30" s="159">
        <f>IF(D30&lt;&gt;"",COUNTA($D$5:D30),"")</f>
        <v>23</v>
      </c>
      <c r="B30" s="160" t="s">
        <v>665</v>
      </c>
      <c r="C30" s="160" t="s">
        <v>666</v>
      </c>
      <c r="D30" s="159" t="s">
        <v>132</v>
      </c>
      <c r="E30" s="161">
        <v>-967.89</v>
      </c>
      <c r="F30" s="396">
        <f t="shared" si="4"/>
        <v>15.45</v>
      </c>
      <c r="G30" s="395">
        <v>0</v>
      </c>
      <c r="H30" s="395">
        <v>14.24</v>
      </c>
      <c r="I30" s="395">
        <v>0</v>
      </c>
      <c r="J30" s="452">
        <f t="shared" si="5"/>
        <v>0.085</v>
      </c>
      <c r="K30" s="453">
        <f t="shared" si="6"/>
        <v>-14953.9</v>
      </c>
      <c r="L30" s="454"/>
    </row>
    <row r="31" s="381" customFormat="1" outlineLevel="1" spans="1:12">
      <c r="A31" s="159">
        <f>IF(D31&lt;&gt;"",COUNTA($D$5:D31),"")</f>
        <v>24</v>
      </c>
      <c r="B31" s="160" t="s">
        <v>737</v>
      </c>
      <c r="C31" s="160" t="s">
        <v>738</v>
      </c>
      <c r="D31" s="159" t="s">
        <v>132</v>
      </c>
      <c r="E31" s="161">
        <v>10991.49</v>
      </c>
      <c r="F31" s="396">
        <f t="shared" si="4"/>
        <v>11.5</v>
      </c>
      <c r="G31" s="395">
        <v>0</v>
      </c>
      <c r="H31" s="395">
        <v>10.6</v>
      </c>
      <c r="I31" s="395">
        <v>0</v>
      </c>
      <c r="J31" s="452">
        <f t="shared" si="5"/>
        <v>0.085</v>
      </c>
      <c r="K31" s="453">
        <f t="shared" si="6"/>
        <v>126402.14</v>
      </c>
      <c r="L31" s="454"/>
    </row>
    <row r="32" s="429" customFormat="1" outlineLevel="1" spans="1:12">
      <c r="A32" s="159">
        <f>IF(D32&lt;&gt;"",COUNTA($D$5:D32),"")</f>
        <v>25</v>
      </c>
      <c r="B32" s="160" t="s">
        <v>739</v>
      </c>
      <c r="C32" s="160" t="s">
        <v>740</v>
      </c>
      <c r="D32" s="161" t="s">
        <v>132</v>
      </c>
      <c r="E32" s="161">
        <v>21910.35</v>
      </c>
      <c r="F32" s="396">
        <f t="shared" si="4"/>
        <v>8</v>
      </c>
      <c r="G32" s="395">
        <v>0</v>
      </c>
      <c r="H32" s="395">
        <v>7.37</v>
      </c>
      <c r="I32" s="395">
        <v>0</v>
      </c>
      <c r="J32" s="452">
        <f t="shared" si="5"/>
        <v>0.085</v>
      </c>
      <c r="K32" s="453">
        <f t="shared" si="6"/>
        <v>175282.8</v>
      </c>
      <c r="L32" s="454"/>
    </row>
    <row r="33" s="381" customFormat="1" ht="66" outlineLevel="1" spans="1:12">
      <c r="A33" s="159">
        <f>IF(D33&lt;&gt;"",COUNTA($D$5:D33),"")</f>
        <v>26</v>
      </c>
      <c r="B33" s="160" t="s">
        <v>741</v>
      </c>
      <c r="C33" s="160" t="s">
        <v>742</v>
      </c>
      <c r="D33" s="159" t="s">
        <v>132</v>
      </c>
      <c r="E33" s="161">
        <v>670.25</v>
      </c>
      <c r="F33" s="396">
        <f t="shared" si="4"/>
        <v>628.26</v>
      </c>
      <c r="G33" s="395">
        <v>135</v>
      </c>
      <c r="H33" s="395">
        <v>428.1</v>
      </c>
      <c r="I33" s="395">
        <v>15.94</v>
      </c>
      <c r="J33" s="452">
        <f t="shared" si="5"/>
        <v>0.085</v>
      </c>
      <c r="K33" s="453">
        <f t="shared" si="6"/>
        <v>421091.27</v>
      </c>
      <c r="L33" s="454"/>
    </row>
    <row r="34" s="381" customFormat="1" ht="66" outlineLevel="1" spans="1:12">
      <c r="A34" s="159">
        <f>IF(D34&lt;&gt;"",COUNTA($D$5:D34),"")</f>
        <v>27</v>
      </c>
      <c r="B34" s="160" t="s">
        <v>741</v>
      </c>
      <c r="C34" s="160" t="s">
        <v>720</v>
      </c>
      <c r="D34" s="159" t="s">
        <v>132</v>
      </c>
      <c r="E34" s="161">
        <v>425.64</v>
      </c>
      <c r="F34" s="396">
        <f t="shared" si="4"/>
        <v>611</v>
      </c>
      <c r="G34" s="395">
        <v>135</v>
      </c>
      <c r="H34" s="395">
        <v>412.19</v>
      </c>
      <c r="I34" s="395">
        <v>15.94</v>
      </c>
      <c r="J34" s="452">
        <f t="shared" si="5"/>
        <v>0.085</v>
      </c>
      <c r="K34" s="453">
        <f t="shared" si="6"/>
        <v>260066.04</v>
      </c>
      <c r="L34" s="454"/>
    </row>
    <row r="35" s="381" customFormat="1" ht="49.5" outlineLevel="1" spans="1:12">
      <c r="A35" s="159">
        <f>IF(D35&lt;&gt;"",COUNTA($D$5:D35),"")</f>
        <v>28</v>
      </c>
      <c r="B35" s="160" t="s">
        <v>743</v>
      </c>
      <c r="C35" s="160" t="s">
        <v>744</v>
      </c>
      <c r="D35" s="159" t="s">
        <v>172</v>
      </c>
      <c r="E35" s="161">
        <v>10</v>
      </c>
      <c r="F35" s="396">
        <f t="shared" si="4"/>
        <v>3685.64</v>
      </c>
      <c r="G35" s="395">
        <v>391.45</v>
      </c>
      <c r="H35" s="395">
        <v>3001.1</v>
      </c>
      <c r="I35" s="395">
        <v>4.35</v>
      </c>
      <c r="J35" s="452">
        <f t="shared" si="5"/>
        <v>0.085</v>
      </c>
      <c r="K35" s="453">
        <f t="shared" si="6"/>
        <v>36856.4</v>
      </c>
      <c r="L35" s="454"/>
    </row>
    <row r="36" s="381" customFormat="1" ht="165" outlineLevel="1" spans="1:12">
      <c r="A36" s="159">
        <f>IF(D36&lt;&gt;"",COUNTA($D$5:D36),"")</f>
        <v>29</v>
      </c>
      <c r="B36" s="160" t="s">
        <v>745</v>
      </c>
      <c r="C36" s="160" t="s">
        <v>746</v>
      </c>
      <c r="D36" s="159" t="s">
        <v>172</v>
      </c>
      <c r="E36" s="161">
        <v>42.02</v>
      </c>
      <c r="F36" s="396">
        <f t="shared" si="4"/>
        <v>4232.69</v>
      </c>
      <c r="G36" s="395">
        <v>865.8</v>
      </c>
      <c r="H36" s="395">
        <v>3001.1</v>
      </c>
      <c r="I36" s="395">
        <v>34.2</v>
      </c>
      <c r="J36" s="452">
        <f t="shared" si="5"/>
        <v>0.085</v>
      </c>
      <c r="K36" s="453">
        <f t="shared" si="6"/>
        <v>177857.63</v>
      </c>
      <c r="L36" s="451"/>
    </row>
    <row r="37" s="381" customFormat="1" ht="181.5" outlineLevel="1" spans="1:12">
      <c r="A37" s="159">
        <f>IF(D37&lt;&gt;"",COUNTA($D$5:D37),"")</f>
        <v>30</v>
      </c>
      <c r="B37" s="160" t="s">
        <v>747</v>
      </c>
      <c r="C37" s="160" t="s">
        <v>748</v>
      </c>
      <c r="D37" s="159" t="s">
        <v>172</v>
      </c>
      <c r="E37" s="161">
        <v>1591.55</v>
      </c>
      <c r="F37" s="396">
        <f t="shared" si="4"/>
        <v>4244.31</v>
      </c>
      <c r="G37" s="395">
        <v>865.8</v>
      </c>
      <c r="H37" s="395">
        <v>3011.81</v>
      </c>
      <c r="I37" s="395">
        <v>34.2</v>
      </c>
      <c r="J37" s="452">
        <f t="shared" si="5"/>
        <v>0.085</v>
      </c>
      <c r="K37" s="453">
        <f t="shared" si="6"/>
        <v>6755031.58</v>
      </c>
      <c r="L37" s="451"/>
    </row>
    <row r="38" s="381" customFormat="1" ht="181.5" outlineLevel="1" spans="1:12">
      <c r="A38" s="159">
        <f>IF(D38&lt;&gt;"",COUNTA($D$5:D38),"")</f>
        <v>31</v>
      </c>
      <c r="B38" s="160" t="s">
        <v>749</v>
      </c>
      <c r="C38" s="160" t="s">
        <v>750</v>
      </c>
      <c r="D38" s="159" t="s">
        <v>172</v>
      </c>
      <c r="E38" s="161">
        <v>6678.66</v>
      </c>
      <c r="F38" s="396">
        <f t="shared" si="4"/>
        <v>4110.13</v>
      </c>
      <c r="G38" s="395">
        <v>865.8</v>
      </c>
      <c r="H38" s="395">
        <v>2888.14</v>
      </c>
      <c r="I38" s="395">
        <v>34.2</v>
      </c>
      <c r="J38" s="452">
        <f t="shared" si="5"/>
        <v>0.085</v>
      </c>
      <c r="K38" s="453">
        <f t="shared" si="6"/>
        <v>27450160.83</v>
      </c>
      <c r="L38" s="451"/>
    </row>
    <row r="39" s="381" customFormat="1" ht="181.5" outlineLevel="1" spans="1:12">
      <c r="A39" s="159">
        <f>IF(D39&lt;&gt;"",COUNTA($D$5:D39),"")</f>
        <v>32</v>
      </c>
      <c r="B39" s="160" t="s">
        <v>751</v>
      </c>
      <c r="C39" s="160" t="s">
        <v>752</v>
      </c>
      <c r="D39" s="159" t="s">
        <v>172</v>
      </c>
      <c r="E39" s="161">
        <v>32.53</v>
      </c>
      <c r="F39" s="396">
        <f t="shared" si="4"/>
        <v>4185.15</v>
      </c>
      <c r="G39" s="395">
        <v>865.8</v>
      </c>
      <c r="H39" s="395">
        <v>2957.28</v>
      </c>
      <c r="I39" s="395">
        <v>34.2</v>
      </c>
      <c r="J39" s="452">
        <f t="shared" si="5"/>
        <v>0.085</v>
      </c>
      <c r="K39" s="453">
        <f t="shared" si="6"/>
        <v>136142.93</v>
      </c>
      <c r="L39" s="454"/>
    </row>
    <row r="40" s="381" customFormat="1" spans="1:12">
      <c r="A40" s="159" t="str">
        <f>IF(D40&lt;&gt;"",COUNTA($D$5:D40),"")</f>
        <v/>
      </c>
      <c r="B40" s="156" t="s">
        <v>753</v>
      </c>
      <c r="C40" s="160"/>
      <c r="D40" s="159"/>
      <c r="E40" s="161"/>
      <c r="F40" s="396"/>
      <c r="G40" s="395"/>
      <c r="H40" s="395"/>
      <c r="I40" s="395"/>
      <c r="J40" s="452"/>
      <c r="K40" s="453"/>
      <c r="L40" s="451"/>
    </row>
    <row r="41" s="381" customFormat="1" ht="66" outlineLevel="1" spans="1:12">
      <c r="A41" s="159">
        <f>IF(D41&lt;&gt;"",COUNTA($D$5:D41),"")</f>
        <v>33</v>
      </c>
      <c r="B41" s="160" t="s">
        <v>754</v>
      </c>
      <c r="C41" s="160" t="s">
        <v>755</v>
      </c>
      <c r="D41" s="159" t="s">
        <v>172</v>
      </c>
      <c r="E41" s="161">
        <v>0.75</v>
      </c>
      <c r="F41" s="396">
        <f>ROUND((G41+H41+I41)*(1+J41),2)</f>
        <v>7505.7</v>
      </c>
      <c r="G41" s="395">
        <v>865.8</v>
      </c>
      <c r="H41" s="395">
        <v>6017.7</v>
      </c>
      <c r="I41" s="395">
        <v>34.2</v>
      </c>
      <c r="J41" s="452">
        <f t="shared" ref="J41:J57" si="7">+$J$6</f>
        <v>0.085</v>
      </c>
      <c r="K41" s="453">
        <f>ROUND(E41*F41,2)</f>
        <v>5629.28</v>
      </c>
      <c r="L41" s="454"/>
    </row>
    <row r="42" s="381" customFormat="1" ht="66" outlineLevel="1" spans="1:12">
      <c r="A42" s="159">
        <f>IF(D42&lt;&gt;"",COUNTA($D$5:D42),"")</f>
        <v>34</v>
      </c>
      <c r="B42" s="160" t="s">
        <v>203</v>
      </c>
      <c r="C42" s="160" t="s">
        <v>756</v>
      </c>
      <c r="D42" s="159" t="s">
        <v>172</v>
      </c>
      <c r="E42" s="161">
        <v>3.4</v>
      </c>
      <c r="F42" s="396">
        <f>ROUND((G42+H42+I42)*(1+J42),2)</f>
        <v>8956.08</v>
      </c>
      <c r="G42" s="395">
        <v>950.22</v>
      </c>
      <c r="H42" s="395">
        <v>6960</v>
      </c>
      <c r="I42" s="395">
        <v>344.23</v>
      </c>
      <c r="J42" s="452">
        <f t="shared" si="7"/>
        <v>0.085</v>
      </c>
      <c r="K42" s="453">
        <f>ROUND(E42*F42,2)</f>
        <v>30450.67</v>
      </c>
      <c r="L42" s="454"/>
    </row>
    <row r="43" s="381" customFormat="1" spans="1:12">
      <c r="A43" s="159" t="str">
        <f>IF(D43&lt;&gt;"",COUNTA($D$5:D43),"")</f>
        <v/>
      </c>
      <c r="B43" s="156" t="s">
        <v>757</v>
      </c>
      <c r="C43" s="160"/>
      <c r="D43" s="159"/>
      <c r="E43" s="161"/>
      <c r="F43" s="396"/>
      <c r="G43" s="395"/>
      <c r="H43" s="395"/>
      <c r="I43" s="395"/>
      <c r="J43" s="452"/>
      <c r="K43" s="453"/>
      <c r="L43" s="451"/>
    </row>
    <row r="44" s="381" customFormat="1" ht="99" outlineLevel="1" spans="1:12">
      <c r="A44" s="159">
        <f>IF(D44&lt;&gt;"",COUNTA($D$5:D44),"")</f>
        <v>35</v>
      </c>
      <c r="B44" s="160" t="s">
        <v>758</v>
      </c>
      <c r="C44" s="160" t="s">
        <v>759</v>
      </c>
      <c r="D44" s="159" t="s">
        <v>178</v>
      </c>
      <c r="E44" s="161">
        <v>1</v>
      </c>
      <c r="F44" s="396">
        <f t="shared" ref="F44:F57" si="8">ROUND((G44+H44+I44)*(1+J44),2)</f>
        <v>467.83</v>
      </c>
      <c r="G44" s="395">
        <v>17.91</v>
      </c>
      <c r="H44" s="395">
        <v>413</v>
      </c>
      <c r="I44" s="395">
        <v>0.27</v>
      </c>
      <c r="J44" s="452">
        <f t="shared" si="7"/>
        <v>0.085</v>
      </c>
      <c r="K44" s="453">
        <f t="shared" ref="K44:K57" si="9">ROUND(E44*F44,2)</f>
        <v>467.83</v>
      </c>
      <c r="L44" s="454"/>
    </row>
    <row r="45" s="381" customFormat="1" ht="99" outlineLevel="1" spans="1:12">
      <c r="A45" s="159">
        <f>IF(D45&lt;&gt;"",COUNTA($D$5:D45),"")</f>
        <v>36</v>
      </c>
      <c r="B45" s="160" t="s">
        <v>760</v>
      </c>
      <c r="C45" s="160" t="s">
        <v>761</v>
      </c>
      <c r="D45" s="159" t="s">
        <v>178</v>
      </c>
      <c r="E45" s="161">
        <v>1</v>
      </c>
      <c r="F45" s="396">
        <f t="shared" si="8"/>
        <v>455.9</v>
      </c>
      <c r="G45" s="395">
        <v>17.91</v>
      </c>
      <c r="H45" s="395">
        <v>402</v>
      </c>
      <c r="I45" s="395">
        <v>0.27</v>
      </c>
      <c r="J45" s="452">
        <f t="shared" si="7"/>
        <v>0.085</v>
      </c>
      <c r="K45" s="453">
        <f t="shared" si="9"/>
        <v>455.9</v>
      </c>
      <c r="L45" s="454"/>
    </row>
    <row r="46" s="381" customFormat="1" ht="99" outlineLevel="1" spans="1:12">
      <c r="A46" s="159">
        <f>IF(D46&lt;&gt;"",COUNTA($D$5:D46),"")</f>
        <v>37</v>
      </c>
      <c r="B46" s="160" t="s">
        <v>762</v>
      </c>
      <c r="C46" s="160" t="s">
        <v>763</v>
      </c>
      <c r="D46" s="159" t="s">
        <v>178</v>
      </c>
      <c r="E46" s="161">
        <v>1</v>
      </c>
      <c r="F46" s="396">
        <f t="shared" si="8"/>
        <v>442.88</v>
      </c>
      <c r="G46" s="395">
        <v>17.91</v>
      </c>
      <c r="H46" s="395">
        <v>390</v>
      </c>
      <c r="I46" s="395">
        <v>0.27</v>
      </c>
      <c r="J46" s="452">
        <f t="shared" si="7"/>
        <v>0.085</v>
      </c>
      <c r="K46" s="453">
        <f t="shared" si="9"/>
        <v>442.88</v>
      </c>
      <c r="L46" s="454"/>
    </row>
    <row r="47" s="381" customFormat="1" ht="99" outlineLevel="1" spans="1:12">
      <c r="A47" s="159">
        <f>IF(D47&lt;&gt;"",COUNTA($D$5:D47),"")</f>
        <v>38</v>
      </c>
      <c r="B47" s="160" t="s">
        <v>764</v>
      </c>
      <c r="C47" s="160" t="s">
        <v>765</v>
      </c>
      <c r="D47" s="159" t="s">
        <v>178</v>
      </c>
      <c r="E47" s="161">
        <v>1</v>
      </c>
      <c r="F47" s="396">
        <f t="shared" si="8"/>
        <v>506.89</v>
      </c>
      <c r="G47" s="395">
        <v>17.91</v>
      </c>
      <c r="H47" s="395">
        <v>449</v>
      </c>
      <c r="I47" s="395">
        <v>0.27</v>
      </c>
      <c r="J47" s="452">
        <f t="shared" si="7"/>
        <v>0.085</v>
      </c>
      <c r="K47" s="453">
        <f t="shared" si="9"/>
        <v>506.89</v>
      </c>
      <c r="L47" s="454"/>
    </row>
    <row r="48" s="381" customFormat="1" ht="99" outlineLevel="1" spans="1:12">
      <c r="A48" s="159">
        <f>IF(D48&lt;&gt;"",COUNTA($D$5:D48),"")</f>
        <v>39</v>
      </c>
      <c r="B48" s="160" t="s">
        <v>766</v>
      </c>
      <c r="C48" s="160" t="s">
        <v>767</v>
      </c>
      <c r="D48" s="159" t="s">
        <v>178</v>
      </c>
      <c r="E48" s="161">
        <v>1</v>
      </c>
      <c r="F48" s="396">
        <f t="shared" si="8"/>
        <v>498.21</v>
      </c>
      <c r="G48" s="395">
        <v>17.91</v>
      </c>
      <c r="H48" s="395">
        <v>441</v>
      </c>
      <c r="I48" s="395">
        <v>0.27</v>
      </c>
      <c r="J48" s="452">
        <f t="shared" si="7"/>
        <v>0.085</v>
      </c>
      <c r="K48" s="453">
        <f t="shared" si="9"/>
        <v>498.21</v>
      </c>
      <c r="L48" s="454"/>
    </row>
    <row r="49" s="381" customFormat="1" ht="99" outlineLevel="1" spans="1:12">
      <c r="A49" s="159">
        <f>IF(D49&lt;&gt;"",COUNTA($D$5:D49),"")</f>
        <v>40</v>
      </c>
      <c r="B49" s="160" t="s">
        <v>768</v>
      </c>
      <c r="C49" s="160" t="s">
        <v>769</v>
      </c>
      <c r="D49" s="159" t="s">
        <v>178</v>
      </c>
      <c r="E49" s="161">
        <v>1</v>
      </c>
      <c r="F49" s="396">
        <f t="shared" si="8"/>
        <v>484.11</v>
      </c>
      <c r="G49" s="395">
        <v>17.91</v>
      </c>
      <c r="H49" s="395">
        <v>428</v>
      </c>
      <c r="I49" s="395">
        <v>0.27</v>
      </c>
      <c r="J49" s="452">
        <f t="shared" si="7"/>
        <v>0.085</v>
      </c>
      <c r="K49" s="453">
        <f t="shared" si="9"/>
        <v>484.11</v>
      </c>
      <c r="L49" s="454"/>
    </row>
    <row r="50" s="381" customFormat="1" ht="165" outlineLevel="1" spans="1:12">
      <c r="A50" s="159">
        <f>IF(D50&lt;&gt;"",COUNTA($D$5:D50),"")</f>
        <v>41</v>
      </c>
      <c r="B50" s="160" t="s">
        <v>770</v>
      </c>
      <c r="C50" s="160" t="s">
        <v>771</v>
      </c>
      <c r="D50" s="159" t="s">
        <v>178</v>
      </c>
      <c r="E50" s="161">
        <v>1</v>
      </c>
      <c r="F50" s="396">
        <f t="shared" si="8"/>
        <v>489.16</v>
      </c>
      <c r="G50" s="395">
        <v>52.03</v>
      </c>
      <c r="H50" s="395">
        <v>397.58</v>
      </c>
      <c r="I50" s="395">
        <v>1.23</v>
      </c>
      <c r="J50" s="452">
        <f t="shared" si="7"/>
        <v>0.085</v>
      </c>
      <c r="K50" s="453">
        <f t="shared" si="9"/>
        <v>489.16</v>
      </c>
      <c r="L50" s="454"/>
    </row>
    <row r="51" s="381" customFormat="1" ht="99" outlineLevel="1" spans="1:12">
      <c r="A51" s="159">
        <f>IF(D51&lt;&gt;"",COUNTA($D$5:D51),"")</f>
        <v>42</v>
      </c>
      <c r="B51" s="160" t="s">
        <v>772</v>
      </c>
      <c r="C51" s="160" t="s">
        <v>773</v>
      </c>
      <c r="D51" s="159" t="s">
        <v>178</v>
      </c>
      <c r="E51" s="161">
        <v>1</v>
      </c>
      <c r="F51" s="396">
        <f t="shared" si="8"/>
        <v>505.7</v>
      </c>
      <c r="G51" s="395">
        <v>60.83</v>
      </c>
      <c r="H51" s="395">
        <v>405.25</v>
      </c>
      <c r="I51" s="395">
        <v>0</v>
      </c>
      <c r="J51" s="452">
        <f t="shared" si="7"/>
        <v>0.085</v>
      </c>
      <c r="K51" s="453">
        <f t="shared" si="9"/>
        <v>505.7</v>
      </c>
      <c r="L51" s="454"/>
    </row>
    <row r="52" s="381" customFormat="1" ht="99" outlineLevel="1" spans="1:12">
      <c r="A52" s="159">
        <f>IF(D52&lt;&gt;"",COUNTA($D$5:D52),"")</f>
        <v>43</v>
      </c>
      <c r="B52" s="160" t="s">
        <v>758</v>
      </c>
      <c r="C52" s="160" t="s">
        <v>774</v>
      </c>
      <c r="D52" s="159" t="s">
        <v>178</v>
      </c>
      <c r="E52" s="161">
        <v>1</v>
      </c>
      <c r="F52" s="396">
        <f t="shared" si="8"/>
        <v>456.98</v>
      </c>
      <c r="G52" s="395">
        <v>17.91</v>
      </c>
      <c r="H52" s="395">
        <v>403</v>
      </c>
      <c r="I52" s="395">
        <v>0.27</v>
      </c>
      <c r="J52" s="452">
        <f t="shared" si="7"/>
        <v>0.085</v>
      </c>
      <c r="K52" s="453">
        <f t="shared" si="9"/>
        <v>456.98</v>
      </c>
      <c r="L52" s="454"/>
    </row>
    <row r="53" s="381" customFormat="1" ht="99" outlineLevel="1" spans="1:12">
      <c r="A53" s="159">
        <f>IF(D53&lt;&gt;"",COUNTA($D$5:D53),"")</f>
        <v>44</v>
      </c>
      <c r="B53" s="160" t="s">
        <v>760</v>
      </c>
      <c r="C53" s="160" t="s">
        <v>775</v>
      </c>
      <c r="D53" s="159" t="s">
        <v>178</v>
      </c>
      <c r="E53" s="161">
        <v>1</v>
      </c>
      <c r="F53" s="396">
        <f t="shared" si="8"/>
        <v>445.05</v>
      </c>
      <c r="G53" s="395">
        <v>17.91</v>
      </c>
      <c r="H53" s="395">
        <v>392</v>
      </c>
      <c r="I53" s="395">
        <v>0.27</v>
      </c>
      <c r="J53" s="452">
        <f t="shared" si="7"/>
        <v>0.085</v>
      </c>
      <c r="K53" s="453">
        <f t="shared" si="9"/>
        <v>445.05</v>
      </c>
      <c r="L53" s="454"/>
    </row>
    <row r="54" s="381" customFormat="1" ht="99" outlineLevel="1" spans="1:12">
      <c r="A54" s="159">
        <f>IF(D54&lt;&gt;"",COUNTA($D$5:D54),"")</f>
        <v>45</v>
      </c>
      <c r="B54" s="160" t="s">
        <v>762</v>
      </c>
      <c r="C54" s="160" t="s">
        <v>776</v>
      </c>
      <c r="D54" s="159" t="s">
        <v>178</v>
      </c>
      <c r="E54" s="161">
        <v>1</v>
      </c>
      <c r="F54" s="396">
        <f t="shared" si="8"/>
        <v>432.03</v>
      </c>
      <c r="G54" s="395">
        <v>17.91</v>
      </c>
      <c r="H54" s="395">
        <v>380</v>
      </c>
      <c r="I54" s="395">
        <v>0.27</v>
      </c>
      <c r="J54" s="452">
        <f t="shared" si="7"/>
        <v>0.085</v>
      </c>
      <c r="K54" s="453">
        <f t="shared" si="9"/>
        <v>432.03</v>
      </c>
      <c r="L54" s="454"/>
    </row>
    <row r="55" s="381" customFormat="1" ht="99" outlineLevel="1" spans="1:12">
      <c r="A55" s="159">
        <f>IF(D55&lt;&gt;"",COUNTA($D$5:D55),"")</f>
        <v>46</v>
      </c>
      <c r="B55" s="160" t="s">
        <v>777</v>
      </c>
      <c r="C55" s="160" t="s">
        <v>778</v>
      </c>
      <c r="D55" s="159" t="s">
        <v>178</v>
      </c>
      <c r="E55" s="161">
        <v>1</v>
      </c>
      <c r="F55" s="396">
        <f t="shared" si="8"/>
        <v>253.08</v>
      </c>
      <c r="G55" s="395">
        <v>31.33</v>
      </c>
      <c r="H55" s="395">
        <v>201.65</v>
      </c>
      <c r="I55" s="395">
        <v>0.27</v>
      </c>
      <c r="J55" s="452">
        <f t="shared" si="7"/>
        <v>0.085</v>
      </c>
      <c r="K55" s="453">
        <f t="shared" si="9"/>
        <v>253.08</v>
      </c>
      <c r="L55" s="451"/>
    </row>
    <row r="56" s="381" customFormat="1" ht="99" outlineLevel="1" spans="1:12">
      <c r="A56" s="159">
        <f>IF(D56&lt;&gt;"",COUNTA($D$5:D56),"")</f>
        <v>47</v>
      </c>
      <c r="B56" s="160" t="s">
        <v>779</v>
      </c>
      <c r="C56" s="160" t="s">
        <v>780</v>
      </c>
      <c r="D56" s="159" t="s">
        <v>178</v>
      </c>
      <c r="E56" s="161">
        <v>1</v>
      </c>
      <c r="F56" s="396">
        <f t="shared" si="8"/>
        <v>632.91</v>
      </c>
      <c r="G56" s="395">
        <v>85.44</v>
      </c>
      <c r="H56" s="395">
        <v>497.62</v>
      </c>
      <c r="I56" s="395">
        <v>0.27</v>
      </c>
      <c r="J56" s="452">
        <f t="shared" si="7"/>
        <v>0.085</v>
      </c>
      <c r="K56" s="453">
        <f t="shared" si="9"/>
        <v>632.91</v>
      </c>
      <c r="L56" s="451"/>
    </row>
    <row r="57" s="381" customFormat="1" ht="66" outlineLevel="1" spans="1:12">
      <c r="A57" s="159">
        <f>IF(D57&lt;&gt;"",COUNTA($D$5:D57),"")</f>
        <v>48</v>
      </c>
      <c r="B57" s="160" t="s">
        <v>781</v>
      </c>
      <c r="C57" s="160" t="s">
        <v>782</v>
      </c>
      <c r="D57" s="159" t="s">
        <v>178</v>
      </c>
      <c r="E57" s="161">
        <v>1</v>
      </c>
      <c r="F57" s="396">
        <f t="shared" si="8"/>
        <v>274.05</v>
      </c>
      <c r="G57" s="395">
        <v>16.4</v>
      </c>
      <c r="H57" s="395">
        <v>235.93</v>
      </c>
      <c r="I57" s="395">
        <v>0.25</v>
      </c>
      <c r="J57" s="452">
        <f t="shared" si="7"/>
        <v>0.085</v>
      </c>
      <c r="K57" s="453">
        <f t="shared" si="9"/>
        <v>274.05</v>
      </c>
      <c r="L57" s="451"/>
    </row>
    <row r="58" s="381" customFormat="1" spans="1:12">
      <c r="A58" s="159" t="str">
        <f>IF(D58&lt;&gt;"",COUNTA($D$5:D58),"")</f>
        <v/>
      </c>
      <c r="B58" s="156" t="s">
        <v>783</v>
      </c>
      <c r="C58" s="160"/>
      <c r="D58" s="159"/>
      <c r="E58" s="161"/>
      <c r="F58" s="396"/>
      <c r="G58" s="395"/>
      <c r="H58" s="395"/>
      <c r="I58" s="395"/>
      <c r="J58" s="452"/>
      <c r="K58" s="453"/>
      <c r="L58" s="454"/>
    </row>
    <row r="59" s="381" customFormat="1" ht="82.5" outlineLevel="2" spans="1:12">
      <c r="A59" s="159">
        <f>IF(D59&lt;&gt;"",COUNTA($D$5:D59),"")</f>
        <v>49</v>
      </c>
      <c r="B59" s="160" t="s">
        <v>784</v>
      </c>
      <c r="C59" s="160" t="s">
        <v>785</v>
      </c>
      <c r="D59" s="159" t="s">
        <v>148</v>
      </c>
      <c r="E59" s="161">
        <v>1244</v>
      </c>
      <c r="F59" s="396">
        <f t="shared" ref="F59:F66" si="10">ROUND((G59+H59+I59)*(1+J59),2)</f>
        <v>105.34</v>
      </c>
      <c r="G59" s="395">
        <v>33.25</v>
      </c>
      <c r="H59" s="395">
        <v>63.64</v>
      </c>
      <c r="I59" s="395">
        <v>0.2</v>
      </c>
      <c r="J59" s="452">
        <f t="shared" ref="J59:J66" si="11">+$J$6</f>
        <v>0.085</v>
      </c>
      <c r="K59" s="453">
        <f t="shared" ref="K59:K66" si="12">ROUND(E59*F59,2)</f>
        <v>131042.96</v>
      </c>
      <c r="L59" s="454"/>
    </row>
    <row r="60" s="381" customFormat="1" ht="82.5" outlineLevel="2" spans="1:12">
      <c r="A60" s="159">
        <f>IF(D60&lt;&gt;"",COUNTA($D$5:D60),"")</f>
        <v>50</v>
      </c>
      <c r="B60" s="160" t="s">
        <v>786</v>
      </c>
      <c r="C60" s="160" t="s">
        <v>785</v>
      </c>
      <c r="D60" s="159" t="s">
        <v>148</v>
      </c>
      <c r="E60" s="161">
        <v>10</v>
      </c>
      <c r="F60" s="396">
        <f t="shared" si="10"/>
        <v>75.24</v>
      </c>
      <c r="G60" s="395">
        <v>23.69</v>
      </c>
      <c r="H60" s="395">
        <v>45.46</v>
      </c>
      <c r="I60" s="395">
        <v>0.2</v>
      </c>
      <c r="J60" s="452">
        <f t="shared" si="11"/>
        <v>0.085</v>
      </c>
      <c r="K60" s="453">
        <f t="shared" si="12"/>
        <v>752.4</v>
      </c>
      <c r="L60" s="454"/>
    </row>
    <row r="61" s="381" customFormat="1" ht="99" outlineLevel="2" spans="1:12">
      <c r="A61" s="159">
        <f>IF(D61&lt;&gt;"",COUNTA($D$5:D61),"")</f>
        <v>51</v>
      </c>
      <c r="B61" s="160" t="s">
        <v>787</v>
      </c>
      <c r="C61" s="160" t="s">
        <v>788</v>
      </c>
      <c r="D61" s="159" t="s">
        <v>148</v>
      </c>
      <c r="E61" s="161">
        <v>1</v>
      </c>
      <c r="F61" s="396">
        <f t="shared" si="10"/>
        <v>10.6</v>
      </c>
      <c r="G61" s="395">
        <v>9.77</v>
      </c>
      <c r="H61" s="395">
        <v>0</v>
      </c>
      <c r="I61" s="395">
        <v>0</v>
      </c>
      <c r="J61" s="452">
        <f t="shared" si="11"/>
        <v>0.085</v>
      </c>
      <c r="K61" s="453">
        <f t="shared" si="12"/>
        <v>10.6</v>
      </c>
      <c r="L61" s="454" t="s">
        <v>789</v>
      </c>
    </row>
    <row r="62" s="381" customFormat="1" ht="49.5" outlineLevel="2" spans="1:12">
      <c r="A62" s="159">
        <f>IF(D62&lt;&gt;"",COUNTA($D$5:D62),"")</f>
        <v>52</v>
      </c>
      <c r="B62" s="160" t="s">
        <v>790</v>
      </c>
      <c r="C62" s="160" t="s">
        <v>791</v>
      </c>
      <c r="D62" s="159" t="s">
        <v>178</v>
      </c>
      <c r="E62" s="161">
        <v>4202.48</v>
      </c>
      <c r="F62" s="396">
        <f t="shared" si="10"/>
        <v>36.56</v>
      </c>
      <c r="G62" s="395">
        <v>13.92</v>
      </c>
      <c r="H62" s="395">
        <v>18.54</v>
      </c>
      <c r="I62" s="395">
        <v>1.24</v>
      </c>
      <c r="J62" s="452">
        <f t="shared" si="11"/>
        <v>0.085</v>
      </c>
      <c r="K62" s="453">
        <f t="shared" si="12"/>
        <v>153642.67</v>
      </c>
      <c r="L62" s="454"/>
    </row>
    <row r="63" s="381" customFormat="1" ht="49.5" outlineLevel="2" spans="1:12">
      <c r="A63" s="159">
        <f>IF(D63&lt;&gt;"",COUNTA($D$5:D63),"")</f>
        <v>53</v>
      </c>
      <c r="B63" s="160" t="s">
        <v>790</v>
      </c>
      <c r="C63" s="160" t="s">
        <v>792</v>
      </c>
      <c r="D63" s="159" t="s">
        <v>178</v>
      </c>
      <c r="E63" s="161">
        <v>1</v>
      </c>
      <c r="F63" s="396">
        <f t="shared" si="10"/>
        <v>30.66</v>
      </c>
      <c r="G63" s="395">
        <v>16.29</v>
      </c>
      <c r="H63" s="395">
        <v>10.73</v>
      </c>
      <c r="I63" s="395">
        <v>1.24</v>
      </c>
      <c r="J63" s="452">
        <f t="shared" si="11"/>
        <v>0.085</v>
      </c>
      <c r="K63" s="453">
        <f t="shared" si="12"/>
        <v>30.66</v>
      </c>
      <c r="L63" s="454"/>
    </row>
    <row r="64" s="430" customFormat="1" ht="33" outlineLevel="2" spans="1:12">
      <c r="A64" s="159">
        <f>IF(D64&lt;&gt;"",COUNTA($D$5:D64),"")</f>
        <v>54</v>
      </c>
      <c r="B64" s="160" t="s">
        <v>793</v>
      </c>
      <c r="C64" s="160" t="s">
        <v>794</v>
      </c>
      <c r="D64" s="159" t="s">
        <v>178</v>
      </c>
      <c r="E64" s="161">
        <v>4202.48</v>
      </c>
      <c r="F64" s="396">
        <f t="shared" si="10"/>
        <v>3.35</v>
      </c>
      <c r="G64" s="395"/>
      <c r="H64" s="395">
        <v>3.09</v>
      </c>
      <c r="I64" s="395">
        <v>0</v>
      </c>
      <c r="J64" s="452">
        <f t="shared" si="11"/>
        <v>0.085</v>
      </c>
      <c r="K64" s="453">
        <f t="shared" si="12"/>
        <v>14078.31</v>
      </c>
      <c r="L64" s="454"/>
    </row>
    <row r="65" s="430" customFormat="1" ht="33" outlineLevel="2" spans="1:12">
      <c r="A65" s="159">
        <f>IF(D65&lt;&gt;"",COUNTA($D$5:D65),"")</f>
        <v>55</v>
      </c>
      <c r="B65" s="160" t="s">
        <v>793</v>
      </c>
      <c r="C65" s="160" t="s">
        <v>795</v>
      </c>
      <c r="D65" s="159" t="s">
        <v>178</v>
      </c>
      <c r="E65" s="161">
        <v>1</v>
      </c>
      <c r="F65" s="396">
        <f t="shared" si="10"/>
        <v>1.94</v>
      </c>
      <c r="G65" s="395"/>
      <c r="H65" s="395">
        <v>1.79</v>
      </c>
      <c r="I65" s="395">
        <v>0</v>
      </c>
      <c r="J65" s="452">
        <f t="shared" si="11"/>
        <v>0.085</v>
      </c>
      <c r="K65" s="453">
        <f t="shared" si="12"/>
        <v>1.94</v>
      </c>
      <c r="L65" s="454"/>
    </row>
    <row r="66" s="430" customFormat="1" ht="99" outlineLevel="2" spans="1:12">
      <c r="A66" s="159">
        <f>IF(D66&lt;&gt;"",COUNTA($D$5:D66),"")</f>
        <v>56</v>
      </c>
      <c r="B66" s="160" t="s">
        <v>796</v>
      </c>
      <c r="C66" s="160" t="s">
        <v>797</v>
      </c>
      <c r="D66" s="159" t="s">
        <v>178</v>
      </c>
      <c r="E66" s="161">
        <v>33344.12</v>
      </c>
      <c r="F66" s="396">
        <f t="shared" si="10"/>
        <v>10.49</v>
      </c>
      <c r="G66" s="395">
        <v>9.17</v>
      </c>
      <c r="H66" s="395"/>
      <c r="I66" s="395">
        <v>0.5</v>
      </c>
      <c r="J66" s="452">
        <f t="shared" si="11"/>
        <v>0.085</v>
      </c>
      <c r="K66" s="453">
        <f t="shared" si="12"/>
        <v>349779.82</v>
      </c>
      <c r="L66" s="454" t="s">
        <v>789</v>
      </c>
    </row>
    <row r="67" s="381" customFormat="1" ht="66" outlineLevel="2" spans="1:12">
      <c r="A67" s="159">
        <f>IF(D67&lt;&gt;"",COUNTA($D$5:D67),"")</f>
        <v>57</v>
      </c>
      <c r="B67" s="160" t="s">
        <v>798</v>
      </c>
      <c r="C67" s="160" t="s">
        <v>799</v>
      </c>
      <c r="D67" s="159" t="s">
        <v>178</v>
      </c>
      <c r="E67" s="161">
        <v>1</v>
      </c>
      <c r="F67" s="396">
        <f t="shared" ref="F67:F83" si="13">ROUND((G67+H67+I67)*(1+J67),2)</f>
        <v>28.22</v>
      </c>
      <c r="G67" s="395">
        <v>5.96</v>
      </c>
      <c r="H67" s="395">
        <v>20</v>
      </c>
      <c r="I67" s="395">
        <v>0.05</v>
      </c>
      <c r="J67" s="452">
        <f t="shared" ref="J67:J83" si="14">+$J$6</f>
        <v>0.085</v>
      </c>
      <c r="K67" s="453">
        <f t="shared" ref="K67:K83" si="15">ROUND(E67*F67,2)</f>
        <v>28.22</v>
      </c>
      <c r="L67" s="454"/>
    </row>
    <row r="68" s="381" customFormat="1" ht="49.5" outlineLevel="2" spans="1:12">
      <c r="A68" s="159">
        <f>IF(D68&lt;&gt;"",COUNTA($D$5:D68),"")</f>
        <v>58</v>
      </c>
      <c r="B68" s="160" t="s">
        <v>798</v>
      </c>
      <c r="C68" s="160" t="s">
        <v>800</v>
      </c>
      <c r="D68" s="159" t="s">
        <v>178</v>
      </c>
      <c r="E68" s="161">
        <v>1</v>
      </c>
      <c r="F68" s="396">
        <f t="shared" si="13"/>
        <v>26.29</v>
      </c>
      <c r="G68" s="395">
        <v>5.96</v>
      </c>
      <c r="H68" s="395">
        <v>18.22</v>
      </c>
      <c r="I68" s="395">
        <v>0.05</v>
      </c>
      <c r="J68" s="452">
        <f t="shared" si="14"/>
        <v>0.085</v>
      </c>
      <c r="K68" s="453">
        <f t="shared" si="15"/>
        <v>26.29</v>
      </c>
      <c r="L68" s="454"/>
    </row>
    <row r="69" s="381" customFormat="1" ht="33" outlineLevel="2" spans="1:12">
      <c r="A69" s="159">
        <f>IF(D69&lt;&gt;"",COUNTA($D$5:D69),"")</f>
        <v>59</v>
      </c>
      <c r="B69" s="160" t="s">
        <v>801</v>
      </c>
      <c r="C69" s="160" t="s">
        <v>802</v>
      </c>
      <c r="D69" s="159" t="s">
        <v>132</v>
      </c>
      <c r="E69" s="161">
        <v>1</v>
      </c>
      <c r="F69" s="396">
        <f t="shared" si="13"/>
        <v>516.55</v>
      </c>
      <c r="G69" s="395">
        <v>52.31</v>
      </c>
      <c r="H69" s="395">
        <v>412.62</v>
      </c>
      <c r="I69" s="395">
        <v>11.15</v>
      </c>
      <c r="J69" s="452">
        <f t="shared" si="14"/>
        <v>0.085</v>
      </c>
      <c r="K69" s="453">
        <f t="shared" si="15"/>
        <v>516.55</v>
      </c>
      <c r="L69" s="454"/>
    </row>
    <row r="70" s="381" customFormat="1" ht="82.5" outlineLevel="2" spans="1:12">
      <c r="A70" s="159">
        <f>IF(D70&lt;&gt;"",COUNTA($D$5:D70),"")</f>
        <v>60</v>
      </c>
      <c r="B70" s="160" t="s">
        <v>803</v>
      </c>
      <c r="C70" s="160" t="s">
        <v>804</v>
      </c>
      <c r="D70" s="159" t="s">
        <v>178</v>
      </c>
      <c r="E70" s="161">
        <v>30497.41</v>
      </c>
      <c r="F70" s="396">
        <f t="shared" si="13"/>
        <v>40.31</v>
      </c>
      <c r="G70" s="395">
        <v>10.33</v>
      </c>
      <c r="H70" s="395">
        <v>26.75</v>
      </c>
      <c r="I70" s="395">
        <v>0.07</v>
      </c>
      <c r="J70" s="452">
        <f t="shared" si="14"/>
        <v>0.085</v>
      </c>
      <c r="K70" s="453">
        <f t="shared" si="15"/>
        <v>1229350.6</v>
      </c>
      <c r="L70" s="454"/>
    </row>
    <row r="71" s="381" customFormat="1" ht="99" outlineLevel="2" spans="1:12">
      <c r="A71" s="159">
        <f>IF(D71&lt;&gt;"",COUNTA($D$5:D71),"")</f>
        <v>61</v>
      </c>
      <c r="B71" s="160" t="s">
        <v>805</v>
      </c>
      <c r="C71" s="160" t="s">
        <v>806</v>
      </c>
      <c r="D71" s="159" t="s">
        <v>178</v>
      </c>
      <c r="E71" s="161">
        <v>4202.48</v>
      </c>
      <c r="F71" s="396">
        <f t="shared" si="13"/>
        <v>17.8</v>
      </c>
      <c r="G71" s="395">
        <v>11.16</v>
      </c>
      <c r="H71" s="395">
        <v>2.91</v>
      </c>
      <c r="I71" s="395">
        <v>2.34</v>
      </c>
      <c r="J71" s="452">
        <f t="shared" si="14"/>
        <v>0.085</v>
      </c>
      <c r="K71" s="453">
        <f t="shared" si="15"/>
        <v>74804.14</v>
      </c>
      <c r="L71" s="451"/>
    </row>
    <row r="72" s="381" customFormat="1" ht="82.5" outlineLevel="2" spans="1:12">
      <c r="A72" s="159">
        <f>IF(D72&lt;&gt;"",COUNTA($D$5:D72),"")</f>
        <v>62</v>
      </c>
      <c r="B72" s="160" t="s">
        <v>807</v>
      </c>
      <c r="C72" s="160" t="s">
        <v>808</v>
      </c>
      <c r="D72" s="159" t="s">
        <v>178</v>
      </c>
      <c r="E72" s="161">
        <v>30655.85</v>
      </c>
      <c r="F72" s="396">
        <f t="shared" si="13"/>
        <v>6.29</v>
      </c>
      <c r="G72" s="395">
        <v>2.15</v>
      </c>
      <c r="H72" s="395">
        <v>3.63</v>
      </c>
      <c r="I72" s="395">
        <v>0.02</v>
      </c>
      <c r="J72" s="452">
        <f t="shared" si="14"/>
        <v>0.085</v>
      </c>
      <c r="K72" s="453">
        <f t="shared" si="15"/>
        <v>192825.3</v>
      </c>
      <c r="L72" s="454"/>
    </row>
    <row r="73" s="381" customFormat="1" ht="82.5" outlineLevel="2" spans="1:12">
      <c r="A73" s="159">
        <f>IF(D73&lt;&gt;"",COUNTA($D$5:D73),"")</f>
        <v>63</v>
      </c>
      <c r="B73" s="160" t="s">
        <v>805</v>
      </c>
      <c r="C73" s="160" t="s">
        <v>809</v>
      </c>
      <c r="D73" s="159" t="s">
        <v>178</v>
      </c>
      <c r="E73" s="161">
        <v>261.42</v>
      </c>
      <c r="F73" s="396">
        <f t="shared" si="13"/>
        <v>24.82</v>
      </c>
      <c r="G73" s="395">
        <v>11.16</v>
      </c>
      <c r="H73" s="395">
        <v>9.38</v>
      </c>
      <c r="I73" s="395">
        <v>2.34</v>
      </c>
      <c r="J73" s="452">
        <f t="shared" si="14"/>
        <v>0.085</v>
      </c>
      <c r="K73" s="453">
        <f t="shared" si="15"/>
        <v>6488.44</v>
      </c>
      <c r="L73" s="451"/>
    </row>
    <row r="74" s="381" customFormat="1" ht="66" outlineLevel="2" spans="1:12">
      <c r="A74" s="159">
        <f>IF(D74&lt;&gt;"",COUNTA($D$5:D74),"")</f>
        <v>64</v>
      </c>
      <c r="B74" s="160" t="s">
        <v>810</v>
      </c>
      <c r="C74" s="160" t="s">
        <v>811</v>
      </c>
      <c r="D74" s="159" t="s">
        <v>132</v>
      </c>
      <c r="E74" s="161">
        <v>1</v>
      </c>
      <c r="F74" s="396">
        <f t="shared" si="13"/>
        <v>245.04</v>
      </c>
      <c r="G74" s="395">
        <v>28.89</v>
      </c>
      <c r="H74" s="395">
        <v>196.8</v>
      </c>
      <c r="I74" s="395">
        <v>0.15</v>
      </c>
      <c r="J74" s="452">
        <f t="shared" si="14"/>
        <v>0.085</v>
      </c>
      <c r="K74" s="453">
        <f t="shared" si="15"/>
        <v>245.04</v>
      </c>
      <c r="L74" s="454"/>
    </row>
    <row r="75" s="381" customFormat="1" ht="99" outlineLevel="2" spans="1:12">
      <c r="A75" s="159">
        <f>IF(D75&lt;&gt;"",COUNTA($D$5:D75),"")</f>
        <v>65</v>
      </c>
      <c r="B75" s="160" t="s">
        <v>812</v>
      </c>
      <c r="C75" s="160" t="s">
        <v>813</v>
      </c>
      <c r="D75" s="159" t="s">
        <v>178</v>
      </c>
      <c r="E75" s="161">
        <v>71990.58</v>
      </c>
      <c r="F75" s="396">
        <f t="shared" si="13"/>
        <v>12.76</v>
      </c>
      <c r="G75" s="395">
        <v>11.26</v>
      </c>
      <c r="H75" s="395">
        <v>0</v>
      </c>
      <c r="I75" s="395">
        <v>0.5</v>
      </c>
      <c r="J75" s="452">
        <f t="shared" si="14"/>
        <v>0.085</v>
      </c>
      <c r="K75" s="453">
        <f t="shared" si="15"/>
        <v>918599.8</v>
      </c>
      <c r="L75" s="454" t="s">
        <v>789</v>
      </c>
    </row>
    <row r="76" s="381" customFormat="1" ht="99" outlineLevel="2" spans="1:12">
      <c r="A76" s="159">
        <f>IF(D76&lt;&gt;"",COUNTA($D$5:D76),"")</f>
        <v>66</v>
      </c>
      <c r="B76" s="160" t="s">
        <v>814</v>
      </c>
      <c r="C76" s="160" t="s">
        <v>815</v>
      </c>
      <c r="D76" s="159" t="s">
        <v>178</v>
      </c>
      <c r="E76" s="161">
        <v>30497.41</v>
      </c>
      <c r="F76" s="396">
        <f t="shared" si="13"/>
        <v>24.67</v>
      </c>
      <c r="G76" s="395">
        <v>15.41</v>
      </c>
      <c r="H76" s="395">
        <v>6.82</v>
      </c>
      <c r="I76" s="395">
        <v>0.51</v>
      </c>
      <c r="J76" s="452">
        <f t="shared" si="14"/>
        <v>0.085</v>
      </c>
      <c r="K76" s="453">
        <f t="shared" si="15"/>
        <v>752371.1</v>
      </c>
      <c r="L76" s="451"/>
    </row>
    <row r="77" s="381" customFormat="1" ht="33" outlineLevel="2" spans="1:12">
      <c r="A77" s="159">
        <f>IF(D77&lt;&gt;"",COUNTA($D$5:D77),"")</f>
        <v>67</v>
      </c>
      <c r="B77" s="160" t="s">
        <v>816</v>
      </c>
      <c r="C77" s="160" t="s">
        <v>817</v>
      </c>
      <c r="D77" s="159" t="s">
        <v>178</v>
      </c>
      <c r="E77" s="161">
        <v>1</v>
      </c>
      <c r="F77" s="396">
        <f t="shared" si="13"/>
        <v>35.9</v>
      </c>
      <c r="G77" s="395">
        <v>15.1</v>
      </c>
      <c r="H77" s="395">
        <v>17.34</v>
      </c>
      <c r="I77" s="395">
        <v>0.65</v>
      </c>
      <c r="J77" s="452">
        <f t="shared" si="14"/>
        <v>0.085</v>
      </c>
      <c r="K77" s="453">
        <f t="shared" si="15"/>
        <v>35.9</v>
      </c>
      <c r="L77" s="451"/>
    </row>
    <row r="78" s="381" customFormat="1" ht="82.5" outlineLevel="2" spans="1:12">
      <c r="A78" s="159">
        <f>IF(D78&lt;&gt;"",COUNTA($D$5:D78),"")</f>
        <v>68</v>
      </c>
      <c r="B78" s="160" t="s">
        <v>818</v>
      </c>
      <c r="C78" s="160" t="s">
        <v>819</v>
      </c>
      <c r="D78" s="159" t="s">
        <v>178</v>
      </c>
      <c r="E78" s="161">
        <v>1</v>
      </c>
      <c r="F78" s="396">
        <f t="shared" si="13"/>
        <v>16.75</v>
      </c>
      <c r="G78" s="395">
        <v>11.16</v>
      </c>
      <c r="H78" s="395">
        <v>1.94</v>
      </c>
      <c r="I78" s="395">
        <v>2.34</v>
      </c>
      <c r="J78" s="452">
        <f t="shared" si="14"/>
        <v>0.085</v>
      </c>
      <c r="K78" s="453">
        <f t="shared" si="15"/>
        <v>16.75</v>
      </c>
      <c r="L78" s="451"/>
    </row>
    <row r="79" s="381" customFormat="1" ht="82.5" outlineLevel="2" spans="1:12">
      <c r="A79" s="159">
        <f>IF(D79&lt;&gt;"",COUNTA($D$5:D79),"")</f>
        <v>69</v>
      </c>
      <c r="B79" s="160" t="s">
        <v>820</v>
      </c>
      <c r="C79" s="160" t="s">
        <v>821</v>
      </c>
      <c r="D79" s="159" t="s">
        <v>178</v>
      </c>
      <c r="E79" s="161">
        <v>1</v>
      </c>
      <c r="F79" s="396">
        <f t="shared" si="13"/>
        <v>16.23</v>
      </c>
      <c r="G79" s="395">
        <v>11.16</v>
      </c>
      <c r="H79" s="395">
        <v>1.46</v>
      </c>
      <c r="I79" s="395">
        <v>2.34</v>
      </c>
      <c r="J79" s="452">
        <f t="shared" si="14"/>
        <v>0.085</v>
      </c>
      <c r="K79" s="453">
        <f t="shared" si="15"/>
        <v>16.23</v>
      </c>
      <c r="L79" s="451"/>
    </row>
    <row r="80" s="381" customFormat="1" ht="82.5" outlineLevel="2" spans="1:12">
      <c r="A80" s="159">
        <f>IF(D80&lt;&gt;"",COUNTA($D$5:D80),"")</f>
        <v>70</v>
      </c>
      <c r="B80" s="160" t="s">
        <v>822</v>
      </c>
      <c r="C80" s="160" t="s">
        <v>821</v>
      </c>
      <c r="D80" s="159" t="s">
        <v>178</v>
      </c>
      <c r="E80" s="161">
        <v>1</v>
      </c>
      <c r="F80" s="396">
        <f t="shared" si="13"/>
        <v>15.33</v>
      </c>
      <c r="G80" s="395">
        <v>12.16</v>
      </c>
      <c r="H80" s="395">
        <v>1.46</v>
      </c>
      <c r="I80" s="395">
        <v>0.51</v>
      </c>
      <c r="J80" s="452">
        <f t="shared" si="14"/>
        <v>0.085</v>
      </c>
      <c r="K80" s="453">
        <f t="shared" si="15"/>
        <v>15.33</v>
      </c>
      <c r="L80" s="451"/>
    </row>
    <row r="81" s="381" customFormat="1" ht="99" outlineLevel="2" spans="1:12">
      <c r="A81" s="159">
        <f>IF(D81&lt;&gt;"",COUNTA($D$5:D81),"")</f>
        <v>71</v>
      </c>
      <c r="B81" s="160" t="s">
        <v>823</v>
      </c>
      <c r="C81" s="160" t="s">
        <v>824</v>
      </c>
      <c r="D81" s="159" t="s">
        <v>178</v>
      </c>
      <c r="E81" s="161">
        <v>1</v>
      </c>
      <c r="F81" s="396">
        <f t="shared" si="13"/>
        <v>19.8</v>
      </c>
      <c r="G81" s="395">
        <v>11.16</v>
      </c>
      <c r="H81" s="395">
        <v>4.75</v>
      </c>
      <c r="I81" s="395">
        <v>2.34</v>
      </c>
      <c r="J81" s="452">
        <f t="shared" si="14"/>
        <v>0.085</v>
      </c>
      <c r="K81" s="453">
        <f t="shared" si="15"/>
        <v>19.8</v>
      </c>
      <c r="L81" s="451"/>
    </row>
    <row r="82" s="381" customFormat="1" ht="99" outlineLevel="2" spans="1:12">
      <c r="A82" s="159">
        <f>IF(D82&lt;&gt;"",COUNTA($D$5:D82),"")</f>
        <v>72</v>
      </c>
      <c r="B82" s="160" t="s">
        <v>825</v>
      </c>
      <c r="C82" s="160" t="s">
        <v>826</v>
      </c>
      <c r="D82" s="159" t="s">
        <v>178</v>
      </c>
      <c r="E82" s="161">
        <v>4420.9</v>
      </c>
      <c r="F82" s="396">
        <f t="shared" si="13"/>
        <v>11.03</v>
      </c>
      <c r="G82" s="395">
        <v>9.67</v>
      </c>
      <c r="H82" s="395">
        <v>0</v>
      </c>
      <c r="I82" s="395">
        <v>0.5</v>
      </c>
      <c r="J82" s="452">
        <f t="shared" si="14"/>
        <v>0.085</v>
      </c>
      <c r="K82" s="453">
        <f t="shared" si="15"/>
        <v>48762.53</v>
      </c>
      <c r="L82" s="454" t="s">
        <v>789</v>
      </c>
    </row>
    <row r="83" s="381" customFormat="1" ht="99" outlineLevel="2" spans="1:12">
      <c r="A83" s="159">
        <f>IF(D83&lt;&gt;"",COUNTA($D$5:D83),"")</f>
        <v>73</v>
      </c>
      <c r="B83" s="160" t="s">
        <v>827</v>
      </c>
      <c r="C83" s="160" t="s">
        <v>828</v>
      </c>
      <c r="D83" s="159" t="s">
        <v>178</v>
      </c>
      <c r="E83" s="161">
        <v>4202.48</v>
      </c>
      <c r="F83" s="396">
        <f t="shared" si="13"/>
        <v>13.3</v>
      </c>
      <c r="G83" s="395">
        <v>11.76</v>
      </c>
      <c r="H83" s="395">
        <v>0</v>
      </c>
      <c r="I83" s="395">
        <v>0.5</v>
      </c>
      <c r="J83" s="452">
        <f t="shared" si="14"/>
        <v>0.085</v>
      </c>
      <c r="K83" s="453">
        <f t="shared" si="15"/>
        <v>55892.98</v>
      </c>
      <c r="L83" s="454" t="s">
        <v>789</v>
      </c>
    </row>
    <row r="84" s="381" customFormat="1" spans="1:12">
      <c r="A84" s="159" t="str">
        <f>IF(D84&lt;&gt;"",COUNTA($D$5:D84),"")</f>
        <v/>
      </c>
      <c r="B84" s="156" t="s">
        <v>829</v>
      </c>
      <c r="C84" s="160"/>
      <c r="D84" s="159"/>
      <c r="E84" s="161"/>
      <c r="F84" s="396"/>
      <c r="G84" s="395"/>
      <c r="H84" s="395"/>
      <c r="I84" s="395"/>
      <c r="J84" s="452"/>
      <c r="K84" s="453"/>
      <c r="L84" s="454"/>
    </row>
    <row r="85" s="381" customFormat="1" ht="99" outlineLevel="1" spans="1:12">
      <c r="A85" s="159">
        <f>IF(D85&lt;&gt;"",COUNTA($D$5:D85),"")</f>
        <v>74</v>
      </c>
      <c r="B85" s="160" t="s">
        <v>830</v>
      </c>
      <c r="C85" s="160" t="s">
        <v>831</v>
      </c>
      <c r="D85" s="159" t="s">
        <v>178</v>
      </c>
      <c r="E85" s="161">
        <v>100</v>
      </c>
      <c r="F85" s="396">
        <f>ROUND((G85+H85+I85)*(1+J85),2)</f>
        <v>60.15</v>
      </c>
      <c r="G85" s="395">
        <v>26.4</v>
      </c>
      <c r="H85" s="395">
        <v>28.93</v>
      </c>
      <c r="I85" s="395">
        <v>0.11</v>
      </c>
      <c r="J85" s="452">
        <f>+$J$6</f>
        <v>0.085</v>
      </c>
      <c r="K85" s="453">
        <f>ROUND(E85*F85,2)</f>
        <v>6015</v>
      </c>
      <c r="L85" s="454"/>
    </row>
    <row r="86" s="381" customFormat="1" ht="115.5" outlineLevel="1" spans="1:12">
      <c r="A86" s="159">
        <f>IF(D86&lt;&gt;"",COUNTA($D$5:D86),"")</f>
        <v>75</v>
      </c>
      <c r="B86" s="160" t="s">
        <v>830</v>
      </c>
      <c r="C86" s="160" t="s">
        <v>832</v>
      </c>
      <c r="D86" s="159" t="s">
        <v>178</v>
      </c>
      <c r="E86" s="161">
        <v>31852.55</v>
      </c>
      <c r="F86" s="396">
        <f>ROUND((G86+H86+I86)*(1+J86),2)</f>
        <v>42.97</v>
      </c>
      <c r="G86" s="395">
        <v>18.86</v>
      </c>
      <c r="H86" s="395">
        <v>20.66</v>
      </c>
      <c r="I86" s="395">
        <v>0.08</v>
      </c>
      <c r="J86" s="452">
        <f>+$J$6</f>
        <v>0.085</v>
      </c>
      <c r="K86" s="453">
        <f>ROUND(E86*F86,2)</f>
        <v>1368704.07</v>
      </c>
      <c r="L86" s="454"/>
    </row>
    <row r="87" s="381" customFormat="1" ht="181.5" outlineLevel="1" spans="1:12">
      <c r="A87" s="159">
        <f>IF(D87&lt;&gt;"",COUNTA($D$5:D87),"")</f>
        <v>76</v>
      </c>
      <c r="B87" s="160" t="s">
        <v>833</v>
      </c>
      <c r="C87" s="160" t="s">
        <v>834</v>
      </c>
      <c r="D87" s="159" t="s">
        <v>178</v>
      </c>
      <c r="E87" s="161">
        <v>429.29</v>
      </c>
      <c r="F87" s="396">
        <f>ROUND((G87+H87+I87)*(1+J87),2)</f>
        <v>65.79</v>
      </c>
      <c r="G87" s="395">
        <v>26.4</v>
      </c>
      <c r="H87" s="395">
        <v>34.13</v>
      </c>
      <c r="I87" s="395">
        <v>0.11</v>
      </c>
      <c r="J87" s="452">
        <f>+$J$6</f>
        <v>0.085</v>
      </c>
      <c r="K87" s="453">
        <f>ROUND(E87*F87,2)</f>
        <v>28242.99</v>
      </c>
      <c r="L87" s="454"/>
    </row>
    <row r="88" s="381" customFormat="1" ht="66" outlineLevel="1" spans="1:12">
      <c r="A88" s="159">
        <f>IF(D88&lt;&gt;"",COUNTA($D$5:D88),"")</f>
        <v>77</v>
      </c>
      <c r="B88" s="160" t="s">
        <v>835</v>
      </c>
      <c r="C88" s="160" t="s">
        <v>836</v>
      </c>
      <c r="D88" s="159" t="s">
        <v>178</v>
      </c>
      <c r="E88" s="161">
        <v>37.72</v>
      </c>
      <c r="F88" s="396">
        <f t="shared" ref="F88:F109" si="16">ROUND((G88+H88+I88)*(1+J88),2)</f>
        <v>83.85</v>
      </c>
      <c r="G88" s="395">
        <v>40.2</v>
      </c>
      <c r="H88" s="395">
        <v>28.19</v>
      </c>
      <c r="I88" s="395">
        <v>8.89</v>
      </c>
      <c r="J88" s="452">
        <f t="shared" ref="J88:J109" si="17">+$J$6</f>
        <v>0.085</v>
      </c>
      <c r="K88" s="453">
        <f t="shared" ref="K88:K109" si="18">ROUND(E88*F88,2)</f>
        <v>3162.82</v>
      </c>
      <c r="L88" s="454"/>
    </row>
    <row r="89" s="381" customFormat="1" ht="132" outlineLevel="1" spans="1:12">
      <c r="A89" s="159">
        <f>IF(D89&lt;&gt;"",COUNTA($D$5:D89),"")</f>
        <v>78</v>
      </c>
      <c r="B89" s="160" t="s">
        <v>837</v>
      </c>
      <c r="C89" s="160" t="s">
        <v>838</v>
      </c>
      <c r="D89" s="159" t="s">
        <v>178</v>
      </c>
      <c r="E89" s="161">
        <v>50</v>
      </c>
      <c r="F89" s="396">
        <f t="shared" si="16"/>
        <v>96.76</v>
      </c>
      <c r="G89" s="395">
        <v>40.2</v>
      </c>
      <c r="H89" s="395">
        <v>40.09</v>
      </c>
      <c r="I89" s="395">
        <v>8.89</v>
      </c>
      <c r="J89" s="452">
        <f t="shared" si="17"/>
        <v>0.085</v>
      </c>
      <c r="K89" s="453">
        <f t="shared" si="18"/>
        <v>4838</v>
      </c>
      <c r="L89" s="454"/>
    </row>
    <row r="90" s="381" customFormat="1" ht="99" outlineLevel="1" spans="1:12">
      <c r="A90" s="159">
        <f>IF(D90&lt;&gt;"",COUNTA($D$5:D90),"")</f>
        <v>79</v>
      </c>
      <c r="B90" s="160" t="s">
        <v>839</v>
      </c>
      <c r="C90" s="160" t="s">
        <v>840</v>
      </c>
      <c r="D90" s="159" t="s">
        <v>178</v>
      </c>
      <c r="E90" s="161">
        <v>305.6</v>
      </c>
      <c r="F90" s="396">
        <f t="shared" si="16"/>
        <v>42.8</v>
      </c>
      <c r="G90" s="395">
        <v>23.16</v>
      </c>
      <c r="H90" s="395">
        <v>13.72</v>
      </c>
      <c r="I90" s="395">
        <v>2.57</v>
      </c>
      <c r="J90" s="452">
        <f t="shared" si="17"/>
        <v>0.085</v>
      </c>
      <c r="K90" s="453">
        <f t="shared" si="18"/>
        <v>13079.68</v>
      </c>
      <c r="L90" s="451"/>
    </row>
    <row r="91" s="381" customFormat="1" ht="99" outlineLevel="1" spans="1:12">
      <c r="A91" s="159">
        <f>IF(D91&lt;&gt;"",COUNTA($D$5:D91),"")</f>
        <v>80</v>
      </c>
      <c r="B91" s="160" t="s">
        <v>841</v>
      </c>
      <c r="C91" s="160" t="s">
        <v>842</v>
      </c>
      <c r="D91" s="159" t="s">
        <v>178</v>
      </c>
      <c r="E91" s="161">
        <v>1</v>
      </c>
      <c r="F91" s="396">
        <f t="shared" si="16"/>
        <v>28.33</v>
      </c>
      <c r="G91" s="395">
        <v>12.16</v>
      </c>
      <c r="H91" s="395">
        <v>13.44</v>
      </c>
      <c r="I91" s="395">
        <v>0.51</v>
      </c>
      <c r="J91" s="452">
        <f t="shared" si="17"/>
        <v>0.085</v>
      </c>
      <c r="K91" s="453">
        <f t="shared" si="18"/>
        <v>28.33</v>
      </c>
      <c r="L91" s="451"/>
    </row>
    <row r="92" s="381" customFormat="1" ht="82.5" outlineLevel="1" spans="1:12">
      <c r="A92" s="159">
        <f>IF(D92&lt;&gt;"",COUNTA($D$5:D92),"")</f>
        <v>81</v>
      </c>
      <c r="B92" s="160" t="s">
        <v>841</v>
      </c>
      <c r="C92" s="160" t="s">
        <v>843</v>
      </c>
      <c r="D92" s="159" t="s">
        <v>178</v>
      </c>
      <c r="E92" s="161">
        <v>518.49</v>
      </c>
      <c r="F92" s="396">
        <f t="shared" si="16"/>
        <v>24.68</v>
      </c>
      <c r="G92" s="395">
        <v>12.16</v>
      </c>
      <c r="H92" s="395">
        <v>10.08</v>
      </c>
      <c r="I92" s="395">
        <v>0.51</v>
      </c>
      <c r="J92" s="452">
        <f t="shared" si="17"/>
        <v>0.085</v>
      </c>
      <c r="K92" s="453">
        <f t="shared" si="18"/>
        <v>12796.33</v>
      </c>
      <c r="L92" s="454"/>
    </row>
    <row r="93" s="381" customFormat="1" ht="82.5" outlineLevel="1" spans="1:12">
      <c r="A93" s="159">
        <f>IF(D93&lt;&gt;"",COUNTA($D$5:D93),"")</f>
        <v>82</v>
      </c>
      <c r="B93" s="160" t="s">
        <v>844</v>
      </c>
      <c r="C93" s="160" t="s">
        <v>845</v>
      </c>
      <c r="D93" s="159" t="s">
        <v>178</v>
      </c>
      <c r="E93" s="161">
        <v>518.49</v>
      </c>
      <c r="F93" s="396">
        <f t="shared" si="16"/>
        <v>3.32</v>
      </c>
      <c r="G93" s="395">
        <v>1.52</v>
      </c>
      <c r="H93" s="395">
        <v>1.44</v>
      </c>
      <c r="I93" s="395">
        <v>0.1</v>
      </c>
      <c r="J93" s="452">
        <f t="shared" si="17"/>
        <v>0.085</v>
      </c>
      <c r="K93" s="453">
        <f t="shared" si="18"/>
        <v>1721.39</v>
      </c>
      <c r="L93" s="454"/>
    </row>
    <row r="94" s="381" customFormat="1" ht="66" outlineLevel="1" spans="1:12">
      <c r="A94" s="159">
        <f>IF(D94&lt;&gt;"",COUNTA($D$5:D94),"")</f>
        <v>83</v>
      </c>
      <c r="B94" s="160" t="s">
        <v>841</v>
      </c>
      <c r="C94" s="160" t="s">
        <v>846</v>
      </c>
      <c r="D94" s="159" t="s">
        <v>178</v>
      </c>
      <c r="E94" s="161">
        <v>871.02</v>
      </c>
      <c r="F94" s="396">
        <f t="shared" si="16"/>
        <v>21.04</v>
      </c>
      <c r="G94" s="395">
        <v>12.16</v>
      </c>
      <c r="H94" s="395">
        <v>6.72</v>
      </c>
      <c r="I94" s="395">
        <v>0.51</v>
      </c>
      <c r="J94" s="452">
        <f t="shared" si="17"/>
        <v>0.085</v>
      </c>
      <c r="K94" s="453">
        <f t="shared" si="18"/>
        <v>18326.26</v>
      </c>
      <c r="L94" s="454"/>
    </row>
    <row r="95" s="381" customFormat="1" ht="132" outlineLevel="1" spans="1:12">
      <c r="A95" s="159">
        <f>IF(D95&lt;&gt;"",COUNTA($D$5:D95),"")</f>
        <v>84</v>
      </c>
      <c r="B95" s="160" t="s">
        <v>841</v>
      </c>
      <c r="C95" s="160" t="s">
        <v>847</v>
      </c>
      <c r="D95" s="159" t="s">
        <v>178</v>
      </c>
      <c r="E95" s="161">
        <v>37.72</v>
      </c>
      <c r="F95" s="396">
        <f t="shared" si="16"/>
        <v>24.78</v>
      </c>
      <c r="G95" s="395">
        <v>12.16</v>
      </c>
      <c r="H95" s="395">
        <v>10.17</v>
      </c>
      <c r="I95" s="395">
        <v>0.51</v>
      </c>
      <c r="J95" s="452">
        <f t="shared" si="17"/>
        <v>0.085</v>
      </c>
      <c r="K95" s="453">
        <f t="shared" si="18"/>
        <v>934.7</v>
      </c>
      <c r="L95" s="451"/>
    </row>
    <row r="96" s="381" customFormat="1" ht="82.5" outlineLevel="1" spans="1:12">
      <c r="A96" s="159">
        <f>IF(D96&lt;&gt;"",COUNTA($D$5:D96),"")</f>
        <v>85</v>
      </c>
      <c r="B96" s="160" t="s">
        <v>848</v>
      </c>
      <c r="C96" s="160" t="s">
        <v>849</v>
      </c>
      <c r="D96" s="159" t="s">
        <v>178</v>
      </c>
      <c r="E96" s="161">
        <v>1</v>
      </c>
      <c r="F96" s="396">
        <f t="shared" si="16"/>
        <v>96.53</v>
      </c>
      <c r="G96" s="395">
        <v>15</v>
      </c>
      <c r="H96" s="395">
        <v>66.41</v>
      </c>
      <c r="I96" s="395">
        <v>7.56</v>
      </c>
      <c r="J96" s="452">
        <f t="shared" si="17"/>
        <v>0.085</v>
      </c>
      <c r="K96" s="453">
        <f t="shared" si="18"/>
        <v>96.53</v>
      </c>
      <c r="L96" s="454"/>
    </row>
    <row r="97" s="381" customFormat="1" ht="82.5" outlineLevel="1" spans="1:12">
      <c r="A97" s="159">
        <f>IF(D97&lt;&gt;"",COUNTA($D$5:D97),"")</f>
        <v>86</v>
      </c>
      <c r="B97" s="160" t="s">
        <v>850</v>
      </c>
      <c r="C97" s="160" t="s">
        <v>851</v>
      </c>
      <c r="D97" s="159" t="s">
        <v>178</v>
      </c>
      <c r="E97" s="161">
        <v>31852.55</v>
      </c>
      <c r="F97" s="396">
        <f t="shared" si="16"/>
        <v>15.19</v>
      </c>
      <c r="G97" s="395">
        <v>3.5</v>
      </c>
      <c r="H97" s="395">
        <v>6.2</v>
      </c>
      <c r="I97" s="395">
        <v>4.3</v>
      </c>
      <c r="J97" s="452">
        <f t="shared" si="17"/>
        <v>0.085</v>
      </c>
      <c r="K97" s="453">
        <f t="shared" si="18"/>
        <v>483840.23</v>
      </c>
      <c r="L97" s="451"/>
    </row>
    <row r="98" s="381" customFormat="1" ht="66" outlineLevel="1" spans="1:12">
      <c r="A98" s="159">
        <f>IF(D98&lt;&gt;"",COUNTA($D$5:D98),"")</f>
        <v>87</v>
      </c>
      <c r="B98" s="160" t="s">
        <v>852</v>
      </c>
      <c r="C98" s="160" t="s">
        <v>853</v>
      </c>
      <c r="D98" s="159" t="s">
        <v>178</v>
      </c>
      <c r="E98" s="161">
        <v>429.29</v>
      </c>
      <c r="F98" s="396">
        <f t="shared" si="16"/>
        <v>33.68</v>
      </c>
      <c r="G98" s="395">
        <v>3.5</v>
      </c>
      <c r="H98" s="395">
        <v>23.24</v>
      </c>
      <c r="I98" s="395">
        <v>4.3</v>
      </c>
      <c r="J98" s="452">
        <f t="shared" si="17"/>
        <v>0.085</v>
      </c>
      <c r="K98" s="453">
        <f t="shared" si="18"/>
        <v>14458.49</v>
      </c>
      <c r="L98" s="451"/>
    </row>
    <row r="99" s="381" customFormat="1" ht="66" outlineLevel="1" spans="1:12">
      <c r="A99" s="159">
        <f>IF(D99&lt;&gt;"",COUNTA($D$5:D99),"")</f>
        <v>88</v>
      </c>
      <c r="B99" s="160" t="s">
        <v>854</v>
      </c>
      <c r="C99" s="160" t="s">
        <v>855</v>
      </c>
      <c r="D99" s="159" t="s">
        <v>178</v>
      </c>
      <c r="E99" s="161">
        <v>1</v>
      </c>
      <c r="F99" s="396">
        <f t="shared" si="16"/>
        <v>58.05</v>
      </c>
      <c r="G99" s="395">
        <v>30.33</v>
      </c>
      <c r="H99" s="395">
        <v>18.94</v>
      </c>
      <c r="I99" s="395">
        <v>4.23</v>
      </c>
      <c r="J99" s="452">
        <f t="shared" si="17"/>
        <v>0.085</v>
      </c>
      <c r="K99" s="453">
        <f t="shared" si="18"/>
        <v>58.05</v>
      </c>
      <c r="L99" s="451"/>
    </row>
    <row r="100" s="381" customFormat="1" ht="66" outlineLevel="1" spans="1:12">
      <c r="A100" s="159">
        <f>IF(D100&lt;&gt;"",COUNTA($D$5:D100),"")</f>
        <v>89</v>
      </c>
      <c r="B100" s="160" t="s">
        <v>856</v>
      </c>
      <c r="C100" s="160" t="s">
        <v>857</v>
      </c>
      <c r="D100" s="159" t="s">
        <v>178</v>
      </c>
      <c r="E100" s="161">
        <v>1</v>
      </c>
      <c r="F100" s="396">
        <f t="shared" si="16"/>
        <v>183.02</v>
      </c>
      <c r="G100" s="395">
        <v>3.5</v>
      </c>
      <c r="H100" s="395">
        <v>160.88</v>
      </c>
      <c r="I100" s="395">
        <v>4.3</v>
      </c>
      <c r="J100" s="452">
        <f t="shared" si="17"/>
        <v>0.085</v>
      </c>
      <c r="K100" s="453">
        <f t="shared" si="18"/>
        <v>183.02</v>
      </c>
      <c r="L100" s="455"/>
    </row>
    <row r="101" s="381" customFormat="1" ht="82.5" outlineLevel="1" spans="1:12">
      <c r="A101" s="159">
        <f>IF(D101&lt;&gt;"",COUNTA($D$5:D101),"")</f>
        <v>90</v>
      </c>
      <c r="B101" s="160" t="s">
        <v>858</v>
      </c>
      <c r="C101" s="160" t="s">
        <v>859</v>
      </c>
      <c r="D101" s="159" t="s">
        <v>178</v>
      </c>
      <c r="E101" s="161">
        <v>1</v>
      </c>
      <c r="F101" s="396">
        <f t="shared" si="16"/>
        <v>72.41</v>
      </c>
      <c r="G101" s="395">
        <v>26.4</v>
      </c>
      <c r="H101" s="395">
        <v>40.23</v>
      </c>
      <c r="I101" s="395">
        <v>0.11</v>
      </c>
      <c r="J101" s="452">
        <f t="shared" si="17"/>
        <v>0.085</v>
      </c>
      <c r="K101" s="453">
        <f t="shared" si="18"/>
        <v>72.41</v>
      </c>
      <c r="L101" s="451"/>
    </row>
    <row r="102" s="381" customFormat="1" ht="82.5" outlineLevel="1" spans="1:12">
      <c r="A102" s="159">
        <f>IF(D102&lt;&gt;"",COUNTA($D$5:D102),"")</f>
        <v>91</v>
      </c>
      <c r="B102" s="160" t="s">
        <v>860</v>
      </c>
      <c r="C102" s="160" t="s">
        <v>861</v>
      </c>
      <c r="D102" s="159" t="s">
        <v>178</v>
      </c>
      <c r="E102" s="161">
        <v>1</v>
      </c>
      <c r="F102" s="396">
        <f t="shared" si="16"/>
        <v>109.89</v>
      </c>
      <c r="G102" s="395">
        <v>26.4</v>
      </c>
      <c r="H102" s="395">
        <v>74.77</v>
      </c>
      <c r="I102" s="395">
        <v>0.11</v>
      </c>
      <c r="J102" s="452">
        <f t="shared" si="17"/>
        <v>0.085</v>
      </c>
      <c r="K102" s="453">
        <f t="shared" si="18"/>
        <v>109.89</v>
      </c>
      <c r="L102" s="451"/>
    </row>
    <row r="103" s="381" customFormat="1" ht="99" outlineLevel="1" spans="1:12">
      <c r="A103" s="159">
        <f>IF(D103&lt;&gt;"",COUNTA($D$5:D103),"")</f>
        <v>92</v>
      </c>
      <c r="B103" s="160" t="s">
        <v>862</v>
      </c>
      <c r="C103" s="160" t="s">
        <v>863</v>
      </c>
      <c r="D103" s="159" t="s">
        <v>178</v>
      </c>
      <c r="E103" s="161">
        <v>1</v>
      </c>
      <c r="F103" s="396">
        <f t="shared" si="16"/>
        <v>78.38</v>
      </c>
      <c r="G103" s="395">
        <v>15.41</v>
      </c>
      <c r="H103" s="395">
        <v>56.83</v>
      </c>
      <c r="I103" s="395">
        <v>0</v>
      </c>
      <c r="J103" s="452">
        <f t="shared" si="17"/>
        <v>0.085</v>
      </c>
      <c r="K103" s="453">
        <f t="shared" si="18"/>
        <v>78.38</v>
      </c>
      <c r="L103" s="451"/>
    </row>
    <row r="104" s="381" customFormat="1" ht="66" outlineLevel="1" spans="1:12">
      <c r="A104" s="159">
        <f>IF(D104&lt;&gt;"",COUNTA($D$5:D104),"")</f>
        <v>93</v>
      </c>
      <c r="B104" s="160" t="s">
        <v>864</v>
      </c>
      <c r="C104" s="160" t="s">
        <v>865</v>
      </c>
      <c r="D104" s="159" t="s">
        <v>178</v>
      </c>
      <c r="E104" s="161">
        <v>37723</v>
      </c>
      <c r="F104" s="396">
        <f t="shared" si="16"/>
        <v>63.04</v>
      </c>
      <c r="G104" s="395">
        <v>26.92</v>
      </c>
      <c r="H104" s="395">
        <v>10.17</v>
      </c>
      <c r="I104" s="395">
        <v>21.01</v>
      </c>
      <c r="J104" s="452">
        <f t="shared" si="17"/>
        <v>0.085</v>
      </c>
      <c r="K104" s="453">
        <f t="shared" si="18"/>
        <v>2378057.92</v>
      </c>
      <c r="L104" s="451"/>
    </row>
    <row r="105" s="381" customFormat="1" ht="49.5" outlineLevel="1" spans="1:12">
      <c r="A105" s="159">
        <f>IF(D105&lt;&gt;"",COUNTA($D$5:D105),"")</f>
        <v>94</v>
      </c>
      <c r="B105" s="160" t="s">
        <v>866</v>
      </c>
      <c r="C105" s="160" t="s">
        <v>867</v>
      </c>
      <c r="D105" s="159" t="s">
        <v>178</v>
      </c>
      <c r="E105" s="161">
        <v>1</v>
      </c>
      <c r="F105" s="396">
        <f t="shared" si="16"/>
        <v>102.16</v>
      </c>
      <c r="G105" s="395">
        <v>15</v>
      </c>
      <c r="H105" s="395">
        <v>71.6</v>
      </c>
      <c r="I105" s="395">
        <v>7.56</v>
      </c>
      <c r="J105" s="452">
        <f t="shared" si="17"/>
        <v>0.085</v>
      </c>
      <c r="K105" s="453">
        <f t="shared" si="18"/>
        <v>102.16</v>
      </c>
      <c r="L105" s="451"/>
    </row>
    <row r="106" s="381" customFormat="1" ht="66" outlineLevel="1" spans="1:12">
      <c r="A106" s="159">
        <f>IF(D106&lt;&gt;"",COUNTA($D$5:D106),"")</f>
        <v>95</v>
      </c>
      <c r="B106" s="160" t="s">
        <v>866</v>
      </c>
      <c r="C106" s="160" t="s">
        <v>868</v>
      </c>
      <c r="D106" s="159" t="s">
        <v>178</v>
      </c>
      <c r="E106" s="161">
        <v>158.44</v>
      </c>
      <c r="F106" s="396">
        <f t="shared" si="16"/>
        <v>90.35</v>
      </c>
      <c r="G106" s="395">
        <v>12.5</v>
      </c>
      <c r="H106" s="395">
        <v>64.47</v>
      </c>
      <c r="I106" s="395">
        <v>6.3</v>
      </c>
      <c r="J106" s="452">
        <f t="shared" si="17"/>
        <v>0.085</v>
      </c>
      <c r="K106" s="453">
        <f t="shared" si="18"/>
        <v>14315.05</v>
      </c>
      <c r="L106" s="455"/>
    </row>
    <row r="107" s="381" customFormat="1" ht="66" outlineLevel="1" spans="1:12">
      <c r="A107" s="159">
        <f>IF(D107&lt;&gt;"",COUNTA($D$5:D107),"")</f>
        <v>96</v>
      </c>
      <c r="B107" s="160" t="s">
        <v>869</v>
      </c>
      <c r="C107" s="160" t="s">
        <v>870</v>
      </c>
      <c r="D107" s="159" t="s">
        <v>132</v>
      </c>
      <c r="E107" s="161">
        <v>1</v>
      </c>
      <c r="F107" s="396">
        <f t="shared" si="16"/>
        <v>546.75</v>
      </c>
      <c r="G107" s="395">
        <v>94.4</v>
      </c>
      <c r="H107" s="395">
        <v>346.78</v>
      </c>
      <c r="I107" s="395">
        <v>62.74</v>
      </c>
      <c r="J107" s="452">
        <f t="shared" si="17"/>
        <v>0.085</v>
      </c>
      <c r="K107" s="453">
        <f t="shared" si="18"/>
        <v>546.75</v>
      </c>
      <c r="L107" s="451"/>
    </row>
    <row r="108" s="381" customFormat="1" ht="66" outlineLevel="1" spans="1:12">
      <c r="A108" s="159">
        <f>IF(D108&lt;&gt;"",COUNTA($D$5:D108),"")</f>
        <v>97</v>
      </c>
      <c r="B108" s="160" t="s">
        <v>871</v>
      </c>
      <c r="C108" s="160" t="s">
        <v>872</v>
      </c>
      <c r="D108" s="159" t="s">
        <v>132</v>
      </c>
      <c r="E108" s="161">
        <v>1</v>
      </c>
      <c r="F108" s="396">
        <f t="shared" si="16"/>
        <v>921.46</v>
      </c>
      <c r="G108" s="395">
        <v>94.4</v>
      </c>
      <c r="H108" s="395">
        <v>692.13</v>
      </c>
      <c r="I108" s="395">
        <v>62.74</v>
      </c>
      <c r="J108" s="452">
        <f t="shared" si="17"/>
        <v>0.085</v>
      </c>
      <c r="K108" s="453">
        <f t="shared" si="18"/>
        <v>921.46</v>
      </c>
      <c r="L108" s="451"/>
    </row>
    <row r="109" s="381" customFormat="1" ht="66" outlineLevel="1" spans="1:12">
      <c r="A109" s="159">
        <f>IF(D109&lt;&gt;"",COUNTA($D$5:D109),"")</f>
        <v>98</v>
      </c>
      <c r="B109" s="160" t="s">
        <v>873</v>
      </c>
      <c r="C109" s="160" t="s">
        <v>874</v>
      </c>
      <c r="D109" s="159" t="s">
        <v>132</v>
      </c>
      <c r="E109" s="161">
        <v>1</v>
      </c>
      <c r="F109" s="396">
        <f t="shared" si="16"/>
        <v>847.53</v>
      </c>
      <c r="G109" s="395">
        <v>94.4</v>
      </c>
      <c r="H109" s="395">
        <v>623.99</v>
      </c>
      <c r="I109" s="395">
        <v>62.74</v>
      </c>
      <c r="J109" s="452">
        <f t="shared" si="17"/>
        <v>0.085</v>
      </c>
      <c r="K109" s="453">
        <f t="shared" si="18"/>
        <v>847.53</v>
      </c>
      <c r="L109" s="451"/>
    </row>
    <row r="110" s="381" customFormat="1" spans="1:12">
      <c r="A110" s="159" t="str">
        <f>IF(D110&lt;&gt;"",COUNTA($D$5:D110),"")</f>
        <v/>
      </c>
      <c r="B110" s="156" t="s">
        <v>875</v>
      </c>
      <c r="C110" s="160"/>
      <c r="D110" s="159"/>
      <c r="E110" s="161"/>
      <c r="F110" s="396"/>
      <c r="G110" s="395"/>
      <c r="H110" s="395"/>
      <c r="I110" s="395"/>
      <c r="J110" s="452"/>
      <c r="K110" s="453"/>
      <c r="L110" s="454"/>
    </row>
    <row r="111" s="381" customFormat="1" ht="82.5" outlineLevel="1" spans="1:12">
      <c r="A111" s="159">
        <f>IF(D111&lt;&gt;"",COUNTA($D$5:D111),"")</f>
        <v>99</v>
      </c>
      <c r="B111" s="160" t="s">
        <v>876</v>
      </c>
      <c r="C111" s="160" t="s">
        <v>877</v>
      </c>
      <c r="D111" s="159" t="s">
        <v>178</v>
      </c>
      <c r="E111" s="161">
        <v>1</v>
      </c>
      <c r="F111" s="396">
        <f>ROUND((G111+H111+I111)*(1+J111),2)</f>
        <v>56.35</v>
      </c>
      <c r="G111" s="395">
        <v>41.06</v>
      </c>
      <c r="H111" s="395">
        <v>8.47</v>
      </c>
      <c r="I111" s="395">
        <v>2.41</v>
      </c>
      <c r="J111" s="452">
        <f t="shared" ref="J111:J115" si="19">+$J$6</f>
        <v>0.085</v>
      </c>
      <c r="K111" s="453">
        <f>ROUND(E111*F111,2)</f>
        <v>56.35</v>
      </c>
      <c r="L111" s="454"/>
    </row>
    <row r="112" s="381" customFormat="1" ht="66" outlineLevel="1" spans="1:12">
      <c r="A112" s="159">
        <f>IF(D112&lt;&gt;"",COUNTA($D$5:D112),"")</f>
        <v>100</v>
      </c>
      <c r="B112" s="160" t="s">
        <v>878</v>
      </c>
      <c r="C112" s="160" t="s">
        <v>879</v>
      </c>
      <c r="D112" s="159" t="s">
        <v>178</v>
      </c>
      <c r="E112" s="161">
        <v>1</v>
      </c>
      <c r="F112" s="396">
        <f>ROUND((G112+H112+I112)*(1+J112),2)</f>
        <v>8.83</v>
      </c>
      <c r="G112" s="395">
        <v>7.06</v>
      </c>
      <c r="H112" s="395">
        <v>0.67</v>
      </c>
      <c r="I112" s="395">
        <v>0.41</v>
      </c>
      <c r="J112" s="452">
        <f t="shared" si="19"/>
        <v>0.085</v>
      </c>
      <c r="K112" s="453">
        <f>ROUND(E112*F112,2)</f>
        <v>8.83</v>
      </c>
      <c r="L112" s="454"/>
    </row>
    <row r="113" s="381" customFormat="1" ht="82.5" outlineLevel="1" spans="1:12">
      <c r="A113" s="159">
        <f>IF(D113&lt;&gt;"",COUNTA($D$5:D113),"")</f>
        <v>101</v>
      </c>
      <c r="B113" s="160" t="s">
        <v>880</v>
      </c>
      <c r="C113" s="160" t="s">
        <v>881</v>
      </c>
      <c r="D113" s="159" t="s">
        <v>178</v>
      </c>
      <c r="E113" s="161">
        <v>1</v>
      </c>
      <c r="F113" s="396">
        <f>ROUND((G113+H113+I113)*(1+J113),2)</f>
        <v>21.63</v>
      </c>
      <c r="G113" s="395">
        <v>12.52</v>
      </c>
      <c r="H113" s="395">
        <v>5.08</v>
      </c>
      <c r="I113" s="395">
        <v>2.34</v>
      </c>
      <c r="J113" s="452">
        <f t="shared" si="19"/>
        <v>0.085</v>
      </c>
      <c r="K113" s="453">
        <f>ROUND(E113*F113,2)</f>
        <v>21.63</v>
      </c>
      <c r="L113" s="454"/>
    </row>
    <row r="114" s="381" customFormat="1" ht="82.5" outlineLevel="1" spans="1:12">
      <c r="A114" s="159">
        <f>IF(D114&lt;&gt;"",COUNTA($D$5:D114),"")</f>
        <v>102</v>
      </c>
      <c r="B114" s="160" t="s">
        <v>882</v>
      </c>
      <c r="C114" s="160" t="s">
        <v>883</v>
      </c>
      <c r="D114" s="159" t="s">
        <v>178</v>
      </c>
      <c r="E114" s="161">
        <v>102.61</v>
      </c>
      <c r="F114" s="396">
        <f>ROUND((G114+H114+I114)*(1+J114),2)</f>
        <v>113.09</v>
      </c>
      <c r="G114" s="395">
        <v>47.74</v>
      </c>
      <c r="H114" s="395">
        <v>43.97</v>
      </c>
      <c r="I114" s="395">
        <v>12.52</v>
      </c>
      <c r="J114" s="452">
        <f t="shared" si="19"/>
        <v>0.085</v>
      </c>
      <c r="K114" s="453">
        <f>ROUND(E114*F114,2)</f>
        <v>11604.16</v>
      </c>
      <c r="L114" s="451"/>
    </row>
    <row r="115" s="381" customFormat="1" ht="66" outlineLevel="1" spans="1:12">
      <c r="A115" s="159">
        <f>IF(D115&lt;&gt;"",COUNTA($D$5:D115),"")</f>
        <v>103</v>
      </c>
      <c r="B115" s="160" t="s">
        <v>884</v>
      </c>
      <c r="C115" s="160" t="s">
        <v>885</v>
      </c>
      <c r="D115" s="159" t="s">
        <v>178</v>
      </c>
      <c r="E115" s="161">
        <v>1980.08</v>
      </c>
      <c r="F115" s="396">
        <f>ROUND((G115+H115+I115)*(1+J115),2)</f>
        <v>28.43</v>
      </c>
      <c r="G115" s="395">
        <v>14.7</v>
      </c>
      <c r="H115" s="395">
        <v>10.2</v>
      </c>
      <c r="I115" s="395">
        <v>1.3</v>
      </c>
      <c r="J115" s="452">
        <f t="shared" si="19"/>
        <v>0.085</v>
      </c>
      <c r="K115" s="453">
        <f>ROUND(E115*F115,2)</f>
        <v>56293.67</v>
      </c>
      <c r="L115" s="451"/>
    </row>
    <row r="116" s="381" customFormat="1" spans="1:12">
      <c r="A116" s="159" t="str">
        <f>IF(D116&lt;&gt;"",COUNTA($D$5:D116),"")</f>
        <v/>
      </c>
      <c r="B116" s="393" t="s">
        <v>886</v>
      </c>
      <c r="C116" s="160"/>
      <c r="D116" s="159"/>
      <c r="E116" s="161"/>
      <c r="F116" s="396"/>
      <c r="G116" s="395"/>
      <c r="H116" s="395"/>
      <c r="I116" s="395"/>
      <c r="J116" s="452"/>
      <c r="K116" s="453"/>
      <c r="L116" s="454"/>
    </row>
    <row r="117" s="381" customFormat="1" outlineLevel="1" spans="1:12">
      <c r="A117" s="159" t="str">
        <f>IF(D117&lt;&gt;"",COUNTA($D$5:D117),"")</f>
        <v/>
      </c>
      <c r="B117" s="160" t="s">
        <v>887</v>
      </c>
      <c r="C117" s="160"/>
      <c r="D117" s="159"/>
      <c r="E117" s="161"/>
      <c r="F117" s="396"/>
      <c r="G117" s="395"/>
      <c r="H117" s="395"/>
      <c r="I117" s="395"/>
      <c r="J117" s="452"/>
      <c r="K117" s="453"/>
      <c r="L117" s="454"/>
    </row>
    <row r="118" s="381" customFormat="1" ht="115.5" outlineLevel="3" spans="1:12">
      <c r="A118" s="159">
        <f>IF(D118&lt;&gt;"",COUNTA($D$5:D118),"")</f>
        <v>104</v>
      </c>
      <c r="B118" s="160" t="s">
        <v>888</v>
      </c>
      <c r="C118" s="160" t="s">
        <v>889</v>
      </c>
      <c r="D118" s="159" t="s">
        <v>178</v>
      </c>
      <c r="E118" s="161">
        <v>60942.64</v>
      </c>
      <c r="F118" s="396">
        <f t="shared" ref="F118:F131" si="20">ROUND((G118+H118+I118)*(1+J118),2)</f>
        <v>26.92</v>
      </c>
      <c r="G118" s="395">
        <v>12.52</v>
      </c>
      <c r="H118" s="395">
        <v>9.95</v>
      </c>
      <c r="I118" s="395">
        <v>2.34</v>
      </c>
      <c r="J118" s="452">
        <f t="shared" ref="J118:J131" si="21">+$J$6</f>
        <v>0.085</v>
      </c>
      <c r="K118" s="453">
        <f t="shared" ref="K118:K131" si="22">ROUND(E118*F118,2)</f>
        <v>1640575.87</v>
      </c>
      <c r="L118" s="451"/>
    </row>
    <row r="119" s="381" customFormat="1" ht="115.5" outlineLevel="3" spans="1:12">
      <c r="A119" s="159">
        <f>IF(D119&lt;&gt;"",COUNTA($D$5:D119),"")</f>
        <v>105</v>
      </c>
      <c r="B119" s="160" t="s">
        <v>890</v>
      </c>
      <c r="C119" s="160" t="s">
        <v>891</v>
      </c>
      <c r="D119" s="159" t="s">
        <v>178</v>
      </c>
      <c r="E119" s="161">
        <v>2912.22</v>
      </c>
      <c r="F119" s="396">
        <f t="shared" si="20"/>
        <v>18.76</v>
      </c>
      <c r="G119" s="395">
        <v>10.65</v>
      </c>
      <c r="H119" s="395">
        <v>6.54</v>
      </c>
      <c r="I119" s="395">
        <v>0.1</v>
      </c>
      <c r="J119" s="452">
        <f t="shared" si="21"/>
        <v>0.085</v>
      </c>
      <c r="K119" s="453">
        <f t="shared" si="22"/>
        <v>54633.25</v>
      </c>
      <c r="L119" s="454"/>
    </row>
    <row r="120" s="381" customFormat="1" ht="148.5" outlineLevel="3" spans="1:12">
      <c r="A120" s="159">
        <f>IF(D120&lt;&gt;"",COUNTA($D$5:D120),"")</f>
        <v>106</v>
      </c>
      <c r="B120" s="160" t="s">
        <v>892</v>
      </c>
      <c r="C120" s="160" t="s">
        <v>893</v>
      </c>
      <c r="D120" s="159" t="s">
        <v>178</v>
      </c>
      <c r="E120" s="161">
        <v>1</v>
      </c>
      <c r="F120" s="396">
        <f t="shared" si="20"/>
        <v>26.92</v>
      </c>
      <c r="G120" s="395">
        <v>12.52</v>
      </c>
      <c r="H120" s="395">
        <v>9.95</v>
      </c>
      <c r="I120" s="395">
        <v>2.34</v>
      </c>
      <c r="J120" s="452">
        <f t="shared" si="21"/>
        <v>0.085</v>
      </c>
      <c r="K120" s="453">
        <f t="shared" si="22"/>
        <v>26.92</v>
      </c>
      <c r="L120" s="454"/>
    </row>
    <row r="121" s="381" customFormat="1" ht="115.5" outlineLevel="3" spans="1:12">
      <c r="A121" s="159">
        <f>IF(D121&lt;&gt;"",COUNTA($D$5:D121),"")</f>
        <v>107</v>
      </c>
      <c r="B121" s="160" t="s">
        <v>892</v>
      </c>
      <c r="C121" s="160" t="s">
        <v>894</v>
      </c>
      <c r="D121" s="159" t="s">
        <v>178</v>
      </c>
      <c r="E121" s="161">
        <v>631.11</v>
      </c>
      <c r="F121" s="396">
        <f t="shared" si="20"/>
        <v>25.81</v>
      </c>
      <c r="G121" s="395">
        <v>12.52</v>
      </c>
      <c r="H121" s="395">
        <v>8.93</v>
      </c>
      <c r="I121" s="395">
        <v>2.34</v>
      </c>
      <c r="J121" s="452">
        <f t="shared" si="21"/>
        <v>0.085</v>
      </c>
      <c r="K121" s="453">
        <f t="shared" si="22"/>
        <v>16288.95</v>
      </c>
      <c r="L121" s="454"/>
    </row>
    <row r="122" s="381" customFormat="1" ht="99" outlineLevel="3" spans="1:12">
      <c r="A122" s="159">
        <f>IF(D122&lt;&gt;"",COUNTA($D$5:D122),"")</f>
        <v>108</v>
      </c>
      <c r="B122" s="160" t="s">
        <v>892</v>
      </c>
      <c r="C122" s="160" t="s">
        <v>824</v>
      </c>
      <c r="D122" s="159" t="s">
        <v>178</v>
      </c>
      <c r="E122" s="161">
        <v>631.11</v>
      </c>
      <c r="F122" s="396">
        <f t="shared" si="20"/>
        <v>21.28</v>
      </c>
      <c r="G122" s="395">
        <v>12.52</v>
      </c>
      <c r="H122" s="395">
        <v>4.75</v>
      </c>
      <c r="I122" s="395">
        <v>2.34</v>
      </c>
      <c r="J122" s="452">
        <f t="shared" si="21"/>
        <v>0.085</v>
      </c>
      <c r="K122" s="453">
        <f t="shared" si="22"/>
        <v>13430.02</v>
      </c>
      <c r="L122" s="454"/>
    </row>
    <row r="123" s="381" customFormat="1" ht="115.5" outlineLevel="3" spans="1:12">
      <c r="A123" s="159">
        <f>IF(D123&lt;&gt;"",COUNTA($D$5:D123),"")</f>
        <v>109</v>
      </c>
      <c r="B123" s="160" t="s">
        <v>892</v>
      </c>
      <c r="C123" s="160" t="s">
        <v>895</v>
      </c>
      <c r="D123" s="159" t="s">
        <v>178</v>
      </c>
      <c r="E123" s="161">
        <v>50</v>
      </c>
      <c r="F123" s="396">
        <f t="shared" si="20"/>
        <v>26.32</v>
      </c>
      <c r="G123" s="395">
        <v>12.52</v>
      </c>
      <c r="H123" s="395">
        <v>9.4</v>
      </c>
      <c r="I123" s="395">
        <v>2.34</v>
      </c>
      <c r="J123" s="452">
        <f t="shared" si="21"/>
        <v>0.085</v>
      </c>
      <c r="K123" s="453">
        <f t="shared" si="22"/>
        <v>1316</v>
      </c>
      <c r="L123" s="454"/>
    </row>
    <row r="124" s="381" customFormat="1" ht="115.5" outlineLevel="3" spans="1:12">
      <c r="A124" s="159">
        <f>IF(D124&lt;&gt;"",COUNTA($D$5:D124),"")</f>
        <v>110</v>
      </c>
      <c r="B124" s="160" t="s">
        <v>892</v>
      </c>
      <c r="C124" s="160" t="s">
        <v>896</v>
      </c>
      <c r="D124" s="159" t="s">
        <v>178</v>
      </c>
      <c r="E124" s="161">
        <v>50</v>
      </c>
      <c r="F124" s="396">
        <f t="shared" si="20"/>
        <v>21.22</v>
      </c>
      <c r="G124" s="395">
        <v>12.52</v>
      </c>
      <c r="H124" s="395">
        <v>4.7</v>
      </c>
      <c r="I124" s="395">
        <v>2.34</v>
      </c>
      <c r="J124" s="452">
        <f t="shared" si="21"/>
        <v>0.085</v>
      </c>
      <c r="K124" s="453">
        <f t="shared" si="22"/>
        <v>1061</v>
      </c>
      <c r="L124" s="454"/>
    </row>
    <row r="125" s="381" customFormat="1" ht="115.5" outlineLevel="3" spans="1:12">
      <c r="A125" s="159">
        <f>IF(D125&lt;&gt;"",COUNTA($D$5:D125),"")</f>
        <v>111</v>
      </c>
      <c r="B125" s="160" t="s">
        <v>892</v>
      </c>
      <c r="C125" s="160" t="s">
        <v>897</v>
      </c>
      <c r="D125" s="159" t="s">
        <v>178</v>
      </c>
      <c r="E125" s="161">
        <v>435.32</v>
      </c>
      <c r="F125" s="396">
        <f t="shared" si="20"/>
        <v>26.32</v>
      </c>
      <c r="G125" s="395">
        <v>12.52</v>
      </c>
      <c r="H125" s="395">
        <v>9.4</v>
      </c>
      <c r="I125" s="395">
        <v>2.34</v>
      </c>
      <c r="J125" s="452">
        <f t="shared" si="21"/>
        <v>0.085</v>
      </c>
      <c r="K125" s="453">
        <f t="shared" si="22"/>
        <v>11457.62</v>
      </c>
      <c r="L125" s="454"/>
    </row>
    <row r="126" s="381" customFormat="1" ht="49.5" outlineLevel="3" spans="1:12">
      <c r="A126" s="159">
        <f>IF(D126&lt;&gt;"",COUNTA($D$5:D126),"")</f>
        <v>112</v>
      </c>
      <c r="B126" s="160" t="s">
        <v>898</v>
      </c>
      <c r="C126" s="160" t="s">
        <v>899</v>
      </c>
      <c r="D126" s="159" t="s">
        <v>178</v>
      </c>
      <c r="E126" s="161">
        <v>1</v>
      </c>
      <c r="F126" s="396">
        <f t="shared" si="20"/>
        <v>12.1</v>
      </c>
      <c r="G126" s="395">
        <v>2.83</v>
      </c>
      <c r="H126" s="395">
        <v>7.61</v>
      </c>
      <c r="I126" s="395">
        <v>0.71</v>
      </c>
      <c r="J126" s="452">
        <f t="shared" si="21"/>
        <v>0.085</v>
      </c>
      <c r="K126" s="453">
        <f t="shared" si="22"/>
        <v>12.1</v>
      </c>
      <c r="L126" s="454"/>
    </row>
    <row r="127" s="381" customFormat="1" ht="66" outlineLevel="3" spans="1:12">
      <c r="A127" s="159">
        <f>IF(D127&lt;&gt;"",COUNTA($D$5:D127),"")</f>
        <v>113</v>
      </c>
      <c r="B127" s="160" t="s">
        <v>900</v>
      </c>
      <c r="C127" s="160" t="s">
        <v>901</v>
      </c>
      <c r="D127" s="159" t="s">
        <v>178</v>
      </c>
      <c r="E127" s="161">
        <v>1</v>
      </c>
      <c r="F127" s="396">
        <f t="shared" si="20"/>
        <v>121.11</v>
      </c>
      <c r="G127" s="395">
        <v>12.8</v>
      </c>
      <c r="H127" s="395">
        <v>94.32</v>
      </c>
      <c r="I127" s="395">
        <v>4.5</v>
      </c>
      <c r="J127" s="452">
        <f t="shared" si="21"/>
        <v>0.085</v>
      </c>
      <c r="K127" s="453">
        <f t="shared" si="22"/>
        <v>121.11</v>
      </c>
      <c r="L127" s="454"/>
    </row>
    <row r="128" s="381" customFormat="1" ht="33" outlineLevel="3" spans="1:12">
      <c r="A128" s="159">
        <f>IF(D128&lt;&gt;"",COUNTA($D$5:D128),"")</f>
        <v>114</v>
      </c>
      <c r="B128" s="160" t="s">
        <v>255</v>
      </c>
      <c r="C128" s="160" t="s">
        <v>902</v>
      </c>
      <c r="D128" s="159" t="s">
        <v>178</v>
      </c>
      <c r="E128" s="161">
        <v>67521.15</v>
      </c>
      <c r="F128" s="396">
        <f t="shared" si="20"/>
        <v>3.28</v>
      </c>
      <c r="G128" s="395">
        <v>1.4</v>
      </c>
      <c r="H128" s="395">
        <v>1.44</v>
      </c>
      <c r="I128" s="395">
        <v>0.18</v>
      </c>
      <c r="J128" s="452">
        <f t="shared" si="21"/>
        <v>0.085</v>
      </c>
      <c r="K128" s="453">
        <f t="shared" si="22"/>
        <v>221469.37</v>
      </c>
      <c r="L128" s="451"/>
    </row>
    <row r="129" s="381" customFormat="1" ht="82.5" outlineLevel="2" spans="1:12">
      <c r="A129" s="159">
        <f>IF(D129&lt;&gt;"",COUNTA($D$5:D129),"")</f>
        <v>115</v>
      </c>
      <c r="B129" s="160" t="s">
        <v>903</v>
      </c>
      <c r="C129" s="160" t="s">
        <v>904</v>
      </c>
      <c r="D129" s="159" t="s">
        <v>178</v>
      </c>
      <c r="E129" s="161">
        <v>9232.89</v>
      </c>
      <c r="F129" s="396">
        <f t="shared" si="20"/>
        <v>9.04</v>
      </c>
      <c r="G129" s="395">
        <v>2.96</v>
      </c>
      <c r="H129" s="395">
        <v>4.87</v>
      </c>
      <c r="I129" s="395">
        <v>0.5</v>
      </c>
      <c r="J129" s="452">
        <f t="shared" si="21"/>
        <v>0.085</v>
      </c>
      <c r="K129" s="453">
        <f t="shared" si="22"/>
        <v>83465.33</v>
      </c>
      <c r="L129" s="451"/>
    </row>
    <row r="130" s="381" customFormat="1" ht="82.5" outlineLevel="2" spans="1:12">
      <c r="A130" s="159">
        <f>IF(D130&lt;&gt;"",COUNTA($D$5:D130),"")</f>
        <v>116</v>
      </c>
      <c r="B130" s="160" t="s">
        <v>905</v>
      </c>
      <c r="C130" s="160" t="s">
        <v>906</v>
      </c>
      <c r="D130" s="159" t="s">
        <v>178</v>
      </c>
      <c r="E130" s="161">
        <v>100</v>
      </c>
      <c r="F130" s="396">
        <f t="shared" si="20"/>
        <v>6.93</v>
      </c>
      <c r="G130" s="395">
        <v>3.95</v>
      </c>
      <c r="H130" s="395">
        <v>1.94</v>
      </c>
      <c r="I130" s="395">
        <v>0.5</v>
      </c>
      <c r="J130" s="452">
        <f t="shared" si="21"/>
        <v>0.085</v>
      </c>
      <c r="K130" s="453">
        <f t="shared" si="22"/>
        <v>693</v>
      </c>
      <c r="L130" s="451"/>
    </row>
    <row r="131" s="381" customFormat="1" outlineLevel="1" spans="1:12">
      <c r="A131" s="159" t="str">
        <f>IF(D131&lt;&gt;"",COUNTA($D$5:D131),"")</f>
        <v/>
      </c>
      <c r="B131" s="160" t="s">
        <v>907</v>
      </c>
      <c r="C131" s="160"/>
      <c r="D131" s="159"/>
      <c r="E131" s="161"/>
      <c r="F131" s="396"/>
      <c r="G131" s="395"/>
      <c r="H131" s="395"/>
      <c r="I131" s="395"/>
      <c r="J131" s="452"/>
      <c r="K131" s="453"/>
      <c r="L131" s="454"/>
    </row>
    <row r="132" s="381" customFormat="1" ht="66" outlineLevel="2" spans="1:12">
      <c r="A132" s="159">
        <f>IF(D132&lt;&gt;"",COUNTA($D$5:D132),"")</f>
        <v>117</v>
      </c>
      <c r="B132" s="160" t="s">
        <v>908</v>
      </c>
      <c r="C132" s="160" t="s">
        <v>909</v>
      </c>
      <c r="D132" s="159" t="s">
        <v>178</v>
      </c>
      <c r="E132" s="161">
        <v>68790.91</v>
      </c>
      <c r="F132" s="396">
        <f t="shared" ref="F132:F137" si="23">ROUND((G132+H132+I132)*(1+J132),2)</f>
        <v>26.72</v>
      </c>
      <c r="G132" s="395">
        <v>14.7</v>
      </c>
      <c r="H132" s="395">
        <v>8.63</v>
      </c>
      <c r="I132" s="395">
        <v>1.3</v>
      </c>
      <c r="J132" s="452">
        <f t="shared" ref="J132:J137" si="24">+$J$6</f>
        <v>0.085</v>
      </c>
      <c r="K132" s="453">
        <f t="shared" ref="K132:K137" si="25">ROUND(E132*F132,2)</f>
        <v>1838093.12</v>
      </c>
      <c r="L132" s="454"/>
    </row>
    <row r="133" s="381" customFormat="1" ht="49.5" outlineLevel="2" spans="1:12">
      <c r="A133" s="159">
        <f>IF(D133&lt;&gt;"",COUNTA($D$5:D133),"")</f>
        <v>118</v>
      </c>
      <c r="B133" s="160" t="s">
        <v>910</v>
      </c>
      <c r="C133" s="160" t="s">
        <v>911</v>
      </c>
      <c r="D133" s="159" t="s">
        <v>178</v>
      </c>
      <c r="E133" s="161">
        <v>100</v>
      </c>
      <c r="F133" s="396">
        <f t="shared" si="23"/>
        <v>15.37</v>
      </c>
      <c r="G133" s="395">
        <v>11.92</v>
      </c>
      <c r="H133" s="395">
        <v>2.15</v>
      </c>
      <c r="I133" s="395">
        <v>0.1</v>
      </c>
      <c r="J133" s="452">
        <f t="shared" si="24"/>
        <v>0.085</v>
      </c>
      <c r="K133" s="453">
        <f t="shared" si="25"/>
        <v>1537</v>
      </c>
      <c r="L133" s="454"/>
    </row>
    <row r="134" s="381" customFormat="1" ht="66" outlineLevel="2" spans="1:12">
      <c r="A134" s="159">
        <f>IF(D134&lt;&gt;"",COUNTA($D$5:D134),"")</f>
        <v>119</v>
      </c>
      <c r="B134" s="160" t="s">
        <v>912</v>
      </c>
      <c r="C134" s="160" t="s">
        <v>913</v>
      </c>
      <c r="D134" s="159" t="s">
        <v>178</v>
      </c>
      <c r="E134" s="161">
        <v>9534.87</v>
      </c>
      <c r="F134" s="396">
        <f t="shared" si="23"/>
        <v>12.42</v>
      </c>
      <c r="G134" s="395">
        <v>9.81</v>
      </c>
      <c r="H134" s="395">
        <v>1.47</v>
      </c>
      <c r="I134" s="395">
        <v>0.17</v>
      </c>
      <c r="J134" s="452">
        <f t="shared" si="24"/>
        <v>0.085</v>
      </c>
      <c r="K134" s="453">
        <f t="shared" si="25"/>
        <v>118423.09</v>
      </c>
      <c r="L134" s="454"/>
    </row>
    <row r="135" s="381" customFormat="1" ht="82.5" outlineLevel="2" spans="1:12">
      <c r="A135" s="159">
        <f>IF(D135&lt;&gt;"",COUNTA($D$5:D135),"")</f>
        <v>120</v>
      </c>
      <c r="B135" s="160" t="s">
        <v>914</v>
      </c>
      <c r="C135" s="160" t="s">
        <v>915</v>
      </c>
      <c r="D135" s="159" t="s">
        <v>178</v>
      </c>
      <c r="E135" s="161">
        <v>100</v>
      </c>
      <c r="F135" s="396">
        <f t="shared" si="23"/>
        <v>91.75</v>
      </c>
      <c r="G135" s="395">
        <v>44.06</v>
      </c>
      <c r="H135" s="395">
        <v>40</v>
      </c>
      <c r="I135" s="395">
        <v>0.5</v>
      </c>
      <c r="J135" s="452">
        <f t="shared" si="24"/>
        <v>0.085</v>
      </c>
      <c r="K135" s="453">
        <f t="shared" si="25"/>
        <v>9175</v>
      </c>
      <c r="L135" s="454"/>
    </row>
    <row r="136" s="381" customFormat="1" ht="99" outlineLevel="2" spans="1:12">
      <c r="A136" s="159">
        <f>IF(D136&lt;&gt;"",COUNTA($D$5:D136),"")</f>
        <v>121</v>
      </c>
      <c r="B136" s="160" t="s">
        <v>916</v>
      </c>
      <c r="C136" s="160" t="s">
        <v>917</v>
      </c>
      <c r="D136" s="159" t="s">
        <v>178</v>
      </c>
      <c r="E136" s="161">
        <v>100</v>
      </c>
      <c r="F136" s="396">
        <f t="shared" si="23"/>
        <v>91.75</v>
      </c>
      <c r="G136" s="395">
        <v>44.06</v>
      </c>
      <c r="H136" s="395">
        <v>40</v>
      </c>
      <c r="I136" s="395">
        <v>0.5</v>
      </c>
      <c r="J136" s="452">
        <f t="shared" si="24"/>
        <v>0.085</v>
      </c>
      <c r="K136" s="453">
        <f t="shared" si="25"/>
        <v>9175</v>
      </c>
      <c r="L136" s="454"/>
    </row>
    <row r="137" s="381" customFormat="1" ht="66" outlineLevel="2" spans="1:12">
      <c r="A137" s="159">
        <f>IF(D137&lt;&gt;"",COUNTA($D$5:D137),"")</f>
        <v>122</v>
      </c>
      <c r="B137" s="160" t="s">
        <v>918</v>
      </c>
      <c r="C137" s="160" t="s">
        <v>919</v>
      </c>
      <c r="D137" s="159" t="s">
        <v>178</v>
      </c>
      <c r="E137" s="161">
        <v>631.11</v>
      </c>
      <c r="F137" s="396">
        <f t="shared" si="23"/>
        <v>75.09</v>
      </c>
      <c r="G137" s="395">
        <v>44.06</v>
      </c>
      <c r="H137" s="395">
        <v>24.65</v>
      </c>
      <c r="I137" s="395">
        <v>0.5</v>
      </c>
      <c r="J137" s="452">
        <f t="shared" si="24"/>
        <v>0.085</v>
      </c>
      <c r="K137" s="453">
        <f t="shared" si="25"/>
        <v>47390.05</v>
      </c>
      <c r="L137" s="454"/>
    </row>
    <row r="138" s="381" customFormat="1" outlineLevel="1" spans="1:12">
      <c r="A138" s="159" t="str">
        <f>IF(D138&lt;&gt;"",COUNTA($D$5:D138),"")</f>
        <v/>
      </c>
      <c r="B138" s="160" t="s">
        <v>920</v>
      </c>
      <c r="C138" s="160"/>
      <c r="D138" s="159"/>
      <c r="E138" s="161"/>
      <c r="F138" s="396"/>
      <c r="G138" s="395"/>
      <c r="H138" s="395"/>
      <c r="I138" s="395"/>
      <c r="J138" s="452"/>
      <c r="K138" s="453"/>
      <c r="L138" s="454"/>
    </row>
    <row r="139" s="381" customFormat="1" ht="115.5" outlineLevel="2" spans="1:12">
      <c r="A139" s="159">
        <f>IF(D139&lt;&gt;"",COUNTA($D$5:D139),"")</f>
        <v>123</v>
      </c>
      <c r="B139" s="160" t="s">
        <v>921</v>
      </c>
      <c r="C139" s="160" t="s">
        <v>922</v>
      </c>
      <c r="D139" s="159" t="s">
        <v>178</v>
      </c>
      <c r="E139" s="161">
        <v>1</v>
      </c>
      <c r="F139" s="396">
        <f>ROUND((G139+H139+I139)*(1+J139),2)</f>
        <v>39.08</v>
      </c>
      <c r="G139" s="395">
        <v>16.44</v>
      </c>
      <c r="H139" s="395">
        <v>18.75</v>
      </c>
      <c r="I139" s="395">
        <v>0.83</v>
      </c>
      <c r="J139" s="452">
        <f>+$J$6</f>
        <v>0.085</v>
      </c>
      <c r="K139" s="453">
        <f>ROUND(E139*F139,2)</f>
        <v>39.08</v>
      </c>
      <c r="L139" s="454"/>
    </row>
    <row r="140" s="381" customFormat="1" ht="82.5" outlineLevel="2" spans="1:12">
      <c r="A140" s="159">
        <f>IF(D140&lt;&gt;"",COUNTA($D$5:D140),"")</f>
        <v>124</v>
      </c>
      <c r="B140" s="160" t="s">
        <v>923</v>
      </c>
      <c r="C140" s="160" t="s">
        <v>924</v>
      </c>
      <c r="D140" s="159" t="s">
        <v>178</v>
      </c>
      <c r="E140" s="161">
        <v>1</v>
      </c>
      <c r="F140" s="396">
        <f>ROUND((G140+H140+I140)*(1+J140),2)</f>
        <v>1.95</v>
      </c>
      <c r="G140" s="395">
        <v>0.82</v>
      </c>
      <c r="H140" s="395">
        <v>0.94</v>
      </c>
      <c r="I140" s="395">
        <v>0.04</v>
      </c>
      <c r="J140" s="452">
        <f>+$J$6</f>
        <v>0.085</v>
      </c>
      <c r="K140" s="453">
        <f>ROUND(E140*F140,2)</f>
        <v>1.95</v>
      </c>
      <c r="L140" s="454"/>
    </row>
    <row r="141" s="381" customFormat="1" spans="1:12">
      <c r="A141" s="159" t="str">
        <f>IF(D141&lt;&gt;"",COUNTA($D$5:D141),"")</f>
        <v/>
      </c>
      <c r="B141" s="156" t="s">
        <v>925</v>
      </c>
      <c r="C141" s="160"/>
      <c r="D141" s="159"/>
      <c r="E141" s="161"/>
      <c r="F141" s="396"/>
      <c r="G141" s="395"/>
      <c r="H141" s="395"/>
      <c r="I141" s="395"/>
      <c r="J141" s="452"/>
      <c r="K141" s="453"/>
      <c r="L141" s="454"/>
    </row>
    <row r="142" s="381" customFormat="1" ht="66" outlineLevel="1" spans="1:12">
      <c r="A142" s="159">
        <f>IF(D142&lt;&gt;"",COUNTA($D$5:D142),"")</f>
        <v>125</v>
      </c>
      <c r="B142" s="160" t="s">
        <v>926</v>
      </c>
      <c r="C142" s="160" t="s">
        <v>927</v>
      </c>
      <c r="D142" s="159" t="s">
        <v>178</v>
      </c>
      <c r="E142" s="161">
        <v>1669.24</v>
      </c>
      <c r="F142" s="396">
        <f>ROUND((G142+H142+I142)*(1+J142),2)</f>
        <v>14.82</v>
      </c>
      <c r="G142" s="395">
        <v>10.92</v>
      </c>
      <c r="H142" s="395">
        <v>2.23</v>
      </c>
      <c r="I142" s="395">
        <v>0.51</v>
      </c>
      <c r="J142" s="452">
        <f>+$J$6</f>
        <v>0.085</v>
      </c>
      <c r="K142" s="453">
        <f>ROUND(E142*F142,2)</f>
        <v>24738.14</v>
      </c>
      <c r="L142" s="454"/>
    </row>
    <row r="143" s="381" customFormat="1" ht="66" outlineLevel="1" spans="1:12">
      <c r="A143" s="159">
        <f>IF(D143&lt;&gt;"",COUNTA($D$5:D143),"")</f>
        <v>126</v>
      </c>
      <c r="B143" s="160" t="s">
        <v>928</v>
      </c>
      <c r="C143" s="160" t="s">
        <v>929</v>
      </c>
      <c r="D143" s="159" t="s">
        <v>178</v>
      </c>
      <c r="E143" s="161">
        <v>39070.47</v>
      </c>
      <c r="F143" s="396">
        <f>ROUND((G143+H143+I143)*(1+J143),2)</f>
        <v>11.75</v>
      </c>
      <c r="G143" s="395">
        <v>6.61</v>
      </c>
      <c r="H143" s="395">
        <v>2.72</v>
      </c>
      <c r="I143" s="395">
        <v>1.5</v>
      </c>
      <c r="J143" s="452">
        <f>+$J$6</f>
        <v>0.085</v>
      </c>
      <c r="K143" s="453">
        <f>ROUND(E143*F143,2)</f>
        <v>459078.02</v>
      </c>
      <c r="L143" s="451"/>
    </row>
    <row r="144" s="381" customFormat="1" spans="1:12">
      <c r="A144" s="159" t="str">
        <f>IF(D144&lt;&gt;"",COUNTA($D$5:D144),"")</f>
        <v/>
      </c>
      <c r="B144" s="156" t="s">
        <v>930</v>
      </c>
      <c r="C144" s="160"/>
      <c r="D144" s="159"/>
      <c r="E144" s="161"/>
      <c r="F144" s="396"/>
      <c r="G144" s="395"/>
      <c r="H144" s="395"/>
      <c r="I144" s="395"/>
      <c r="J144" s="452"/>
      <c r="K144" s="453"/>
      <c r="L144" s="454"/>
    </row>
    <row r="145" s="381" customFormat="1" outlineLevel="1" spans="1:12">
      <c r="A145" s="159" t="str">
        <f>IF(D145&lt;&gt;"",COUNTA($D$5:D145),"")</f>
        <v/>
      </c>
      <c r="B145" s="160" t="s">
        <v>209</v>
      </c>
      <c r="C145" s="160"/>
      <c r="D145" s="159"/>
      <c r="E145" s="161"/>
      <c r="F145" s="396"/>
      <c r="G145" s="395"/>
      <c r="H145" s="395"/>
      <c r="I145" s="395"/>
      <c r="J145" s="452"/>
      <c r="K145" s="453"/>
      <c r="L145" s="454"/>
    </row>
    <row r="146" s="381" customFormat="1" ht="66" outlineLevel="2" spans="1:12">
      <c r="A146" s="159">
        <f>IF(D146&lt;&gt;"",COUNTA($D$5:D146),"")</f>
        <v>127</v>
      </c>
      <c r="B146" s="160" t="s">
        <v>931</v>
      </c>
      <c r="C146" s="160" t="s">
        <v>932</v>
      </c>
      <c r="D146" s="159" t="s">
        <v>168</v>
      </c>
      <c r="E146" s="161">
        <v>1</v>
      </c>
      <c r="F146" s="396">
        <f>ROUND((G146+H146+I146)*(1+J146),2)</f>
        <v>231.77</v>
      </c>
      <c r="G146" s="395">
        <v>50.76</v>
      </c>
      <c r="H146" s="395">
        <v>159.29</v>
      </c>
      <c r="I146" s="395">
        <v>3.56</v>
      </c>
      <c r="J146" s="452">
        <f t="shared" ref="J146:J150" si="26">+$J$6</f>
        <v>0.085</v>
      </c>
      <c r="K146" s="453">
        <f>ROUND(E146*F146,2)</f>
        <v>231.77</v>
      </c>
      <c r="L146" s="454"/>
    </row>
    <row r="147" s="381" customFormat="1" ht="66" outlineLevel="2" spans="1:12">
      <c r="A147" s="159">
        <f>IF(D147&lt;&gt;"",COUNTA($D$5:D147),"")</f>
        <v>128</v>
      </c>
      <c r="B147" s="160" t="s">
        <v>933</v>
      </c>
      <c r="C147" s="160" t="s">
        <v>934</v>
      </c>
      <c r="D147" s="159" t="s">
        <v>168</v>
      </c>
      <c r="E147" s="161">
        <v>1.13</v>
      </c>
      <c r="F147" s="396">
        <f>ROUND((G147+H147+I147)*(1+J147),2)</f>
        <v>103.88</v>
      </c>
      <c r="G147" s="395">
        <v>29.84</v>
      </c>
      <c r="H147" s="395">
        <v>62.26</v>
      </c>
      <c r="I147" s="395">
        <v>3.64</v>
      </c>
      <c r="J147" s="452">
        <f t="shared" si="26"/>
        <v>0.085</v>
      </c>
      <c r="K147" s="453">
        <f>ROUND(E147*F147,2)</f>
        <v>117.38</v>
      </c>
      <c r="L147" s="454"/>
    </row>
    <row r="148" s="381" customFormat="1" outlineLevel="1" spans="1:12">
      <c r="A148" s="159" t="str">
        <f>IF(D148&lt;&gt;"",COUNTA($D$5:D148),"")</f>
        <v/>
      </c>
      <c r="B148" s="160" t="s">
        <v>265</v>
      </c>
      <c r="C148" s="160"/>
      <c r="D148" s="159"/>
      <c r="E148" s="161"/>
      <c r="F148" s="396"/>
      <c r="G148" s="395"/>
      <c r="H148" s="395"/>
      <c r="I148" s="395"/>
      <c r="J148" s="452"/>
      <c r="K148" s="453"/>
      <c r="L148" s="454"/>
    </row>
    <row r="149" s="381" customFormat="1" ht="33" outlineLevel="2" spans="1:12">
      <c r="A149" s="159">
        <f>IF(D149&lt;&gt;"",COUNTA($D$5:D149),"")</f>
        <v>129</v>
      </c>
      <c r="B149" s="160" t="s">
        <v>935</v>
      </c>
      <c r="C149" s="160" t="s">
        <v>936</v>
      </c>
      <c r="D149" s="159" t="s">
        <v>168</v>
      </c>
      <c r="E149" s="161">
        <v>7236.78</v>
      </c>
      <c r="F149" s="396">
        <f>ROUND((G149+H149+I149)*(1+J149),2)</f>
        <v>66.22</v>
      </c>
      <c r="G149" s="395">
        <v>25.9</v>
      </c>
      <c r="H149" s="395">
        <v>34.25</v>
      </c>
      <c r="I149" s="395">
        <v>0.88</v>
      </c>
      <c r="J149" s="452">
        <f t="shared" si="26"/>
        <v>0.085</v>
      </c>
      <c r="K149" s="453">
        <f>ROUND(E149*F149,2)</f>
        <v>479219.57</v>
      </c>
      <c r="L149" s="454"/>
    </row>
    <row r="150" s="381" customFormat="1" ht="33" outlineLevel="2" spans="1:12">
      <c r="A150" s="159">
        <f>IF(D150&lt;&gt;"",COUNTA($D$5:D150),"")</f>
        <v>130</v>
      </c>
      <c r="B150" s="160" t="s">
        <v>937</v>
      </c>
      <c r="C150" s="160" t="s">
        <v>938</v>
      </c>
      <c r="D150" s="159" t="s">
        <v>168</v>
      </c>
      <c r="E150" s="161">
        <v>1</v>
      </c>
      <c r="F150" s="396">
        <f>ROUND((G150+H150+I150)*(1+J150),2)</f>
        <v>52.28</v>
      </c>
      <c r="G150" s="395">
        <v>15.42</v>
      </c>
      <c r="H150" s="395">
        <v>32.26</v>
      </c>
      <c r="I150" s="395">
        <v>0.5</v>
      </c>
      <c r="J150" s="452">
        <f t="shared" si="26"/>
        <v>0.085</v>
      </c>
      <c r="K150" s="453">
        <f>ROUND(E150*F150,2)</f>
        <v>52.28</v>
      </c>
      <c r="L150" s="454"/>
    </row>
    <row r="151" s="381" customFormat="1" outlineLevel="1" spans="1:12">
      <c r="A151" s="159" t="str">
        <f>IF(D151&lt;&gt;"",COUNTA($D$5:D151),"")</f>
        <v/>
      </c>
      <c r="B151" s="160" t="s">
        <v>529</v>
      </c>
      <c r="C151" s="160"/>
      <c r="D151" s="159"/>
      <c r="E151" s="161"/>
      <c r="F151" s="396"/>
      <c r="G151" s="395"/>
      <c r="H151" s="395"/>
      <c r="I151" s="395"/>
      <c r="J151" s="452"/>
      <c r="K151" s="453"/>
      <c r="L151" s="454"/>
    </row>
    <row r="152" s="381" customFormat="1" ht="99" outlineLevel="2" spans="1:12">
      <c r="A152" s="159">
        <f>IF(D152&lt;&gt;"",COUNTA($D$5:D152),"")</f>
        <v>131</v>
      </c>
      <c r="B152" s="160" t="s">
        <v>939</v>
      </c>
      <c r="C152" s="160" t="s">
        <v>940</v>
      </c>
      <c r="D152" s="159" t="s">
        <v>178</v>
      </c>
      <c r="E152" s="161">
        <v>20</v>
      </c>
      <c r="F152" s="396">
        <f>ROUND((G152+H152+I152)*(1+J152),2)</f>
        <v>28.5</v>
      </c>
      <c r="G152" s="395">
        <v>19.03</v>
      </c>
      <c r="H152" s="395">
        <v>6.78</v>
      </c>
      <c r="I152" s="395">
        <v>0.46</v>
      </c>
      <c r="J152" s="452">
        <f>+$J$6</f>
        <v>0.085</v>
      </c>
      <c r="K152" s="453">
        <f>ROUND(E152*F152,2)</f>
        <v>570</v>
      </c>
      <c r="L152" s="454"/>
    </row>
    <row r="153" s="381" customFormat="1" ht="82.5" outlineLevel="2" spans="1:12">
      <c r="A153" s="159">
        <f>IF(D153&lt;&gt;"",COUNTA($D$5:D153),"")</f>
        <v>132</v>
      </c>
      <c r="B153" s="160" t="s">
        <v>941</v>
      </c>
      <c r="C153" s="160" t="s">
        <v>942</v>
      </c>
      <c r="D153" s="159" t="s">
        <v>178</v>
      </c>
      <c r="E153" s="161">
        <v>58</v>
      </c>
      <c r="F153" s="396">
        <f>ROUND((G153+H153+I153)*(1+J153),2)</f>
        <v>388.69</v>
      </c>
      <c r="G153" s="395">
        <v>49.36</v>
      </c>
      <c r="H153" s="395">
        <v>303.35</v>
      </c>
      <c r="I153" s="395">
        <v>5.53</v>
      </c>
      <c r="J153" s="452">
        <f>+$J$6</f>
        <v>0.085</v>
      </c>
      <c r="K153" s="453">
        <f>ROUND(E153*F153,2)</f>
        <v>22544.02</v>
      </c>
      <c r="L153" s="454"/>
    </row>
    <row r="154" s="381" customFormat="1" ht="82.5" outlineLevel="2" spans="1:12">
      <c r="A154" s="159">
        <f>IF(D154&lt;&gt;"",COUNTA($D$5:D154),"")</f>
        <v>133</v>
      </c>
      <c r="B154" s="160" t="s">
        <v>943</v>
      </c>
      <c r="C154" s="160" t="s">
        <v>944</v>
      </c>
      <c r="D154" s="159" t="s">
        <v>178</v>
      </c>
      <c r="E154" s="161">
        <v>63</v>
      </c>
      <c r="F154" s="396">
        <f>ROUND((G154+H154+I154)*(1+J154),2)</f>
        <v>637.71</v>
      </c>
      <c r="G154" s="395">
        <v>30.1</v>
      </c>
      <c r="H154" s="395">
        <v>552.12</v>
      </c>
      <c r="I154" s="395">
        <v>5.53</v>
      </c>
      <c r="J154" s="452">
        <f>+$J$6</f>
        <v>0.085</v>
      </c>
      <c r="K154" s="453">
        <f>ROUND(E154*F154,2)</f>
        <v>40175.73</v>
      </c>
      <c r="L154" s="454"/>
    </row>
    <row r="155" s="381" customFormat="1" ht="66" outlineLevel="2" spans="1:12">
      <c r="A155" s="159">
        <f>IF(D155&lt;&gt;"",COUNTA($D$5:D155),"")</f>
        <v>134</v>
      </c>
      <c r="B155" s="160" t="s">
        <v>945</v>
      </c>
      <c r="C155" s="160" t="s">
        <v>946</v>
      </c>
      <c r="D155" s="159" t="s">
        <v>178</v>
      </c>
      <c r="E155" s="161">
        <v>63</v>
      </c>
      <c r="F155" s="396">
        <f>ROUND((G155+H155+I155)*(1+J155),2)</f>
        <v>282.12</v>
      </c>
      <c r="G155" s="395">
        <v>37.81</v>
      </c>
      <c r="H155" s="395">
        <v>216.68</v>
      </c>
      <c r="I155" s="395">
        <v>5.53</v>
      </c>
      <c r="J155" s="452">
        <f>+$J$6</f>
        <v>0.085</v>
      </c>
      <c r="K155" s="453">
        <f>ROUND(E155*F155,2)</f>
        <v>17773.56</v>
      </c>
      <c r="L155" s="454"/>
    </row>
    <row r="156" s="381" customFormat="1" ht="82.5" outlineLevel="2" spans="1:12">
      <c r="A156" s="159">
        <f>IF(D156&lt;&gt;"",COUNTA($D$5:D156),"")</f>
        <v>135</v>
      </c>
      <c r="B156" s="160" t="s">
        <v>943</v>
      </c>
      <c r="C156" s="160" t="s">
        <v>947</v>
      </c>
      <c r="D156" s="159" t="s">
        <v>178</v>
      </c>
      <c r="E156" s="161">
        <v>58</v>
      </c>
      <c r="F156" s="396">
        <f>ROUND((G156+H156+I156)*(1+J156),2)</f>
        <v>506.76</v>
      </c>
      <c r="G156" s="395">
        <v>37.81</v>
      </c>
      <c r="H156" s="395">
        <v>423.72</v>
      </c>
      <c r="I156" s="395">
        <v>5.53</v>
      </c>
      <c r="J156" s="452">
        <f>+$J$6</f>
        <v>0.085</v>
      </c>
      <c r="K156" s="453">
        <f>ROUND(E156*F156,2)</f>
        <v>29392.08</v>
      </c>
      <c r="L156" s="454"/>
    </row>
    <row r="157" s="381" customFormat="1" spans="1:12">
      <c r="A157" s="159" t="str">
        <f>IF(D157&lt;&gt;"",COUNTA($D$5:D157),"")</f>
        <v/>
      </c>
      <c r="B157" s="393" t="s">
        <v>948</v>
      </c>
      <c r="C157" s="160"/>
      <c r="D157" s="159"/>
      <c r="E157" s="161"/>
      <c r="F157" s="396"/>
      <c r="G157" s="395"/>
      <c r="H157" s="395"/>
      <c r="I157" s="395"/>
      <c r="J157" s="452"/>
      <c r="K157" s="453"/>
      <c r="L157" s="454"/>
    </row>
    <row r="158" s="381" customFormat="1" ht="66" outlineLevel="1" spans="1:12">
      <c r="A158" s="159">
        <f>IF(D158&lt;&gt;"",COUNTA($D$5:D158),"")</f>
        <v>136</v>
      </c>
      <c r="B158" s="160" t="s">
        <v>175</v>
      </c>
      <c r="C158" s="160" t="s">
        <v>949</v>
      </c>
      <c r="D158" s="159" t="s">
        <v>132</v>
      </c>
      <c r="E158" s="161">
        <v>330.68</v>
      </c>
      <c r="F158" s="396">
        <f t="shared" ref="F158:F169" si="27">ROUND((G158+H158+I158)*(1+J158),2)</f>
        <v>478.25</v>
      </c>
      <c r="G158" s="395">
        <v>180</v>
      </c>
      <c r="H158" s="395">
        <v>245.78</v>
      </c>
      <c r="I158" s="395">
        <v>15</v>
      </c>
      <c r="J158" s="452">
        <f t="shared" ref="J158:J169" si="28">+$J$6</f>
        <v>0.085</v>
      </c>
      <c r="K158" s="453">
        <f t="shared" ref="K158:K169" si="29">ROUND(E158*F158,2)</f>
        <v>158147.71</v>
      </c>
      <c r="L158" s="454"/>
    </row>
    <row r="159" s="381" customFormat="1" ht="33" outlineLevel="1" spans="1:12">
      <c r="A159" s="159">
        <f>IF(D159&lt;&gt;"",COUNTA($D$5:D159),"")</f>
        <v>137</v>
      </c>
      <c r="B159" s="160" t="s">
        <v>950</v>
      </c>
      <c r="C159" s="160" t="s">
        <v>951</v>
      </c>
      <c r="D159" s="159" t="s">
        <v>178</v>
      </c>
      <c r="E159" s="161">
        <v>3061.22</v>
      </c>
      <c r="F159" s="396">
        <f t="shared" si="27"/>
        <v>25.44</v>
      </c>
      <c r="G159" s="395">
        <v>11.16</v>
      </c>
      <c r="H159" s="395">
        <v>11.95</v>
      </c>
      <c r="I159" s="395">
        <v>0.34</v>
      </c>
      <c r="J159" s="452">
        <f t="shared" si="28"/>
        <v>0.085</v>
      </c>
      <c r="K159" s="453">
        <f t="shared" si="29"/>
        <v>77877.44</v>
      </c>
      <c r="L159" s="454"/>
    </row>
    <row r="160" s="381" customFormat="1" ht="82.5" outlineLevel="1" spans="1:12">
      <c r="A160" s="159">
        <f>IF(D160&lt;&gt;"",COUNTA($D$5:D160),"")</f>
        <v>138</v>
      </c>
      <c r="B160" s="160" t="s">
        <v>952</v>
      </c>
      <c r="C160" s="160" t="s">
        <v>953</v>
      </c>
      <c r="D160" s="159" t="s">
        <v>132</v>
      </c>
      <c r="E160" s="161">
        <v>36.74</v>
      </c>
      <c r="F160" s="396">
        <f t="shared" si="27"/>
        <v>1094.06</v>
      </c>
      <c r="G160" s="395">
        <v>230</v>
      </c>
      <c r="H160" s="395">
        <v>733.35</v>
      </c>
      <c r="I160" s="395">
        <v>45</v>
      </c>
      <c r="J160" s="452">
        <f t="shared" si="28"/>
        <v>0.085</v>
      </c>
      <c r="K160" s="453">
        <f t="shared" si="29"/>
        <v>40195.76</v>
      </c>
      <c r="L160" s="454"/>
    </row>
    <row r="161" s="381" customFormat="1" ht="33" outlineLevel="1" spans="1:12">
      <c r="A161" s="159">
        <f>IF(D161&lt;&gt;"",COUNTA($D$5:D161),"")</f>
        <v>139</v>
      </c>
      <c r="B161" s="160" t="s">
        <v>954</v>
      </c>
      <c r="C161" s="160" t="s">
        <v>955</v>
      </c>
      <c r="D161" s="159" t="s">
        <v>178</v>
      </c>
      <c r="E161" s="161">
        <v>119.71</v>
      </c>
      <c r="F161" s="396">
        <f t="shared" si="27"/>
        <v>75.41</v>
      </c>
      <c r="G161" s="395">
        <v>40</v>
      </c>
      <c r="H161" s="395">
        <v>19.5</v>
      </c>
      <c r="I161" s="395">
        <v>10</v>
      </c>
      <c r="J161" s="452">
        <f t="shared" si="28"/>
        <v>0.085</v>
      </c>
      <c r="K161" s="453">
        <f t="shared" si="29"/>
        <v>9027.33</v>
      </c>
      <c r="L161" s="454"/>
    </row>
    <row r="162" s="381" customFormat="1" ht="49.5" outlineLevel="1" spans="1:12">
      <c r="A162" s="159">
        <f>IF(D162&lt;&gt;"",COUNTA($D$5:D162),"")</f>
        <v>140</v>
      </c>
      <c r="B162" s="160" t="s">
        <v>956</v>
      </c>
      <c r="C162" s="160" t="s">
        <v>957</v>
      </c>
      <c r="D162" s="159" t="s">
        <v>178</v>
      </c>
      <c r="E162" s="161">
        <v>2478.4</v>
      </c>
      <c r="F162" s="396">
        <f t="shared" si="27"/>
        <v>75.41</v>
      </c>
      <c r="G162" s="395">
        <v>40</v>
      </c>
      <c r="H162" s="395">
        <v>19.5</v>
      </c>
      <c r="I162" s="395">
        <v>10</v>
      </c>
      <c r="J162" s="452">
        <f t="shared" si="28"/>
        <v>0.085</v>
      </c>
      <c r="K162" s="453">
        <f t="shared" si="29"/>
        <v>186896.14</v>
      </c>
      <c r="L162" s="454"/>
    </row>
    <row r="163" s="381" customFormat="1" ht="66" outlineLevel="1" spans="1:12">
      <c r="A163" s="159">
        <f>IF(D163&lt;&gt;"",COUNTA($D$5:D163),"")</f>
        <v>141</v>
      </c>
      <c r="B163" s="160" t="s">
        <v>958</v>
      </c>
      <c r="C163" s="160" t="s">
        <v>959</v>
      </c>
      <c r="D163" s="159" t="s">
        <v>178</v>
      </c>
      <c r="E163" s="161">
        <v>45893.42</v>
      </c>
      <c r="F163" s="396">
        <f t="shared" si="27"/>
        <v>75.41</v>
      </c>
      <c r="G163" s="395">
        <v>40</v>
      </c>
      <c r="H163" s="395">
        <v>19.5</v>
      </c>
      <c r="I163" s="395">
        <v>10</v>
      </c>
      <c r="J163" s="452">
        <f t="shared" si="28"/>
        <v>0.085</v>
      </c>
      <c r="K163" s="453">
        <f t="shared" si="29"/>
        <v>3460822.8</v>
      </c>
      <c r="L163" s="454"/>
    </row>
    <row r="164" s="381" customFormat="1" ht="66" outlineLevel="1" spans="1:12">
      <c r="A164" s="159">
        <f>IF(D164&lt;&gt;"",COUNTA($D$5:D164),"")</f>
        <v>142</v>
      </c>
      <c r="B164" s="160" t="s">
        <v>960</v>
      </c>
      <c r="C164" s="160" t="s">
        <v>961</v>
      </c>
      <c r="D164" s="159" t="s">
        <v>178</v>
      </c>
      <c r="E164" s="161">
        <v>4557.69</v>
      </c>
      <c r="F164" s="396">
        <f t="shared" si="27"/>
        <v>71.01</v>
      </c>
      <c r="G164" s="395">
        <v>42</v>
      </c>
      <c r="H164" s="395">
        <v>11.45</v>
      </c>
      <c r="I164" s="395">
        <v>12</v>
      </c>
      <c r="J164" s="452">
        <f t="shared" si="28"/>
        <v>0.085</v>
      </c>
      <c r="K164" s="453">
        <f t="shared" si="29"/>
        <v>323641.57</v>
      </c>
      <c r="L164" s="454"/>
    </row>
    <row r="165" s="381" customFormat="1" ht="33" outlineLevel="1" spans="1:12">
      <c r="A165" s="159">
        <f>IF(D165&lt;&gt;"",COUNTA($D$5:D165),"")</f>
        <v>143</v>
      </c>
      <c r="B165" s="160" t="s">
        <v>962</v>
      </c>
      <c r="C165" s="160" t="s">
        <v>963</v>
      </c>
      <c r="D165" s="159" t="s">
        <v>178</v>
      </c>
      <c r="E165" s="161">
        <v>58873.15</v>
      </c>
      <c r="F165" s="396">
        <f t="shared" si="27"/>
        <v>75.41</v>
      </c>
      <c r="G165" s="395">
        <v>40</v>
      </c>
      <c r="H165" s="395">
        <v>19.5</v>
      </c>
      <c r="I165" s="395">
        <v>10</v>
      </c>
      <c r="J165" s="452">
        <f t="shared" si="28"/>
        <v>0.085</v>
      </c>
      <c r="K165" s="453">
        <f t="shared" si="29"/>
        <v>4439624.24</v>
      </c>
      <c r="L165" s="454"/>
    </row>
    <row r="166" s="381" customFormat="1" ht="66" outlineLevel="1" spans="1:12">
      <c r="A166" s="159">
        <f>IF(D166&lt;&gt;"",COUNTA($D$5:D166),"")</f>
        <v>144</v>
      </c>
      <c r="B166" s="160" t="s">
        <v>964</v>
      </c>
      <c r="C166" s="160" t="s">
        <v>965</v>
      </c>
      <c r="D166" s="159" t="s">
        <v>178</v>
      </c>
      <c r="E166" s="161">
        <v>126.37</v>
      </c>
      <c r="F166" s="396">
        <f t="shared" si="27"/>
        <v>75.41</v>
      </c>
      <c r="G166" s="395">
        <v>40</v>
      </c>
      <c r="H166" s="395">
        <v>19.5</v>
      </c>
      <c r="I166" s="395">
        <v>10</v>
      </c>
      <c r="J166" s="452">
        <f t="shared" si="28"/>
        <v>0.085</v>
      </c>
      <c r="K166" s="453">
        <f t="shared" si="29"/>
        <v>9529.56</v>
      </c>
      <c r="L166" s="454"/>
    </row>
    <row r="167" s="381" customFormat="1" ht="49.5" outlineLevel="1" spans="1:12">
      <c r="A167" s="159">
        <f>IF(D167&lt;&gt;"",COUNTA($D$5:D167),"")</f>
        <v>145</v>
      </c>
      <c r="B167" s="160" t="s">
        <v>966</v>
      </c>
      <c r="C167" s="160" t="s">
        <v>967</v>
      </c>
      <c r="D167" s="159" t="s">
        <v>178</v>
      </c>
      <c r="E167" s="161">
        <v>3253.23</v>
      </c>
      <c r="F167" s="396">
        <f t="shared" si="27"/>
        <v>75.41</v>
      </c>
      <c r="G167" s="395">
        <v>40</v>
      </c>
      <c r="H167" s="395">
        <v>19.5</v>
      </c>
      <c r="I167" s="395">
        <v>10</v>
      </c>
      <c r="J167" s="452">
        <f t="shared" si="28"/>
        <v>0.085</v>
      </c>
      <c r="K167" s="453">
        <f t="shared" si="29"/>
        <v>245326.07</v>
      </c>
      <c r="L167" s="454"/>
    </row>
    <row r="168" s="381" customFormat="1" ht="33" outlineLevel="1" spans="1:12">
      <c r="A168" s="159">
        <f>IF(D168&lt;&gt;"",COUNTA($D$5:D168),"")</f>
        <v>146</v>
      </c>
      <c r="B168" s="160" t="s">
        <v>968</v>
      </c>
      <c r="C168" s="160" t="s">
        <v>969</v>
      </c>
      <c r="D168" s="159" t="s">
        <v>178</v>
      </c>
      <c r="E168" s="161">
        <v>927.61</v>
      </c>
      <c r="F168" s="396">
        <f t="shared" si="27"/>
        <v>75.41</v>
      </c>
      <c r="G168" s="395">
        <v>40</v>
      </c>
      <c r="H168" s="395">
        <v>19.5</v>
      </c>
      <c r="I168" s="395">
        <v>10</v>
      </c>
      <c r="J168" s="452">
        <f t="shared" si="28"/>
        <v>0.085</v>
      </c>
      <c r="K168" s="453">
        <f t="shared" si="29"/>
        <v>69951.07</v>
      </c>
      <c r="L168" s="454"/>
    </row>
    <row r="169" s="381" customFormat="1" ht="115.5" outlineLevel="1" spans="1:12">
      <c r="A169" s="159">
        <f>IF(D169&lt;&gt;"",COUNTA($D$5:D169),"")</f>
        <v>147</v>
      </c>
      <c r="B169" s="160" t="s">
        <v>970</v>
      </c>
      <c r="C169" s="160" t="s">
        <v>971</v>
      </c>
      <c r="D169" s="161" t="s">
        <v>178</v>
      </c>
      <c r="E169" s="161">
        <v>183127.06</v>
      </c>
      <c r="F169" s="396">
        <f t="shared" si="27"/>
        <v>6.27</v>
      </c>
      <c r="G169" s="395">
        <v>5.78</v>
      </c>
      <c r="H169" s="395"/>
      <c r="I169" s="395">
        <v>0</v>
      </c>
      <c r="J169" s="452">
        <f t="shared" si="28"/>
        <v>0.085</v>
      </c>
      <c r="K169" s="453">
        <f t="shared" si="29"/>
        <v>1148206.67</v>
      </c>
      <c r="L169" s="454"/>
    </row>
    <row r="170" s="381" customFormat="1" spans="1:12">
      <c r="A170" s="159" t="str">
        <f>IF(D170&lt;&gt;"",COUNTA($D$5:D170),"")</f>
        <v/>
      </c>
      <c r="B170" s="156" t="s">
        <v>972</v>
      </c>
      <c r="C170" s="160"/>
      <c r="D170" s="159"/>
      <c r="E170" s="161"/>
      <c r="F170" s="396"/>
      <c r="G170" s="395"/>
      <c r="H170" s="395"/>
      <c r="I170" s="395"/>
      <c r="J170" s="452"/>
      <c r="K170" s="453"/>
      <c r="L170" s="454"/>
    </row>
    <row r="171" s="381" customFormat="1" ht="66" outlineLevel="1" spans="1:12">
      <c r="A171" s="159">
        <f>IF(D171&lt;&gt;"",COUNTA($D$5:D171),"")</f>
        <v>148</v>
      </c>
      <c r="B171" s="373" t="s">
        <v>973</v>
      </c>
      <c r="C171" s="373" t="s">
        <v>974</v>
      </c>
      <c r="D171" s="372" t="s">
        <v>975</v>
      </c>
      <c r="E171" s="161">
        <v>30497.41</v>
      </c>
      <c r="F171" s="396">
        <f t="shared" ref="F171:F182" si="30">ROUND((G171+H171+I171)*(1+J171),2)</f>
        <v>18.5</v>
      </c>
      <c r="G171" s="395"/>
      <c r="H171" s="395">
        <v>17.05</v>
      </c>
      <c r="I171" s="395"/>
      <c r="J171" s="452">
        <f t="shared" ref="J171:J182" si="31">+$J$6</f>
        <v>0.085</v>
      </c>
      <c r="K171" s="453">
        <f t="shared" ref="K171:K182" si="32">ROUND(E171*F171,2)</f>
        <v>564202.09</v>
      </c>
      <c r="L171" s="454"/>
    </row>
    <row r="172" s="381" customFormat="1" ht="66" outlineLevel="1" spans="1:12">
      <c r="A172" s="159">
        <f>IF(D172&lt;&gt;"",COUNTA($D$5:D172),"")</f>
        <v>149</v>
      </c>
      <c r="B172" s="373" t="s">
        <v>976</v>
      </c>
      <c r="C172" s="373" t="s">
        <v>977</v>
      </c>
      <c r="D172" s="372" t="s">
        <v>975</v>
      </c>
      <c r="E172" s="161">
        <v>32444.05</v>
      </c>
      <c r="F172" s="396">
        <f t="shared" si="30"/>
        <v>37.31</v>
      </c>
      <c r="G172" s="395"/>
      <c r="H172" s="395">
        <v>34.39</v>
      </c>
      <c r="I172" s="395"/>
      <c r="J172" s="452">
        <f t="shared" si="31"/>
        <v>0.085</v>
      </c>
      <c r="K172" s="453">
        <f t="shared" si="32"/>
        <v>1210487.51</v>
      </c>
      <c r="L172" s="454"/>
    </row>
    <row r="173" s="381" customFormat="1" ht="66" outlineLevel="1" spans="1:12">
      <c r="A173" s="159">
        <f>IF(D173&lt;&gt;"",COUNTA($D$5:D173),"")</f>
        <v>150</v>
      </c>
      <c r="B173" s="373" t="s">
        <v>976</v>
      </c>
      <c r="C173" s="373" t="s">
        <v>978</v>
      </c>
      <c r="D173" s="372" t="s">
        <v>975</v>
      </c>
      <c r="E173" s="161">
        <v>158.44</v>
      </c>
      <c r="F173" s="396">
        <f t="shared" si="30"/>
        <v>23.62</v>
      </c>
      <c r="G173" s="395"/>
      <c r="H173" s="395">
        <v>21.77</v>
      </c>
      <c r="I173" s="395"/>
      <c r="J173" s="452">
        <f t="shared" si="31"/>
        <v>0.085</v>
      </c>
      <c r="K173" s="453">
        <f t="shared" si="32"/>
        <v>3742.35</v>
      </c>
      <c r="L173" s="454"/>
    </row>
    <row r="174" s="381" customFormat="1" ht="66" outlineLevel="1" spans="1:12">
      <c r="A174" s="159">
        <f>IF(D174&lt;&gt;"",COUNTA($D$5:D174),"")</f>
        <v>151</v>
      </c>
      <c r="B174" s="373" t="s">
        <v>976</v>
      </c>
      <c r="C174" s="373" t="s">
        <v>979</v>
      </c>
      <c r="D174" s="372" t="s">
        <v>975</v>
      </c>
      <c r="E174" s="161">
        <v>1</v>
      </c>
      <c r="F174" s="396">
        <f t="shared" si="30"/>
        <v>22.86</v>
      </c>
      <c r="G174" s="395"/>
      <c r="H174" s="395">
        <v>21.07</v>
      </c>
      <c r="I174" s="395"/>
      <c r="J174" s="452">
        <f t="shared" si="31"/>
        <v>0.085</v>
      </c>
      <c r="K174" s="453">
        <f t="shared" si="32"/>
        <v>22.86</v>
      </c>
      <c r="L174" s="454"/>
    </row>
    <row r="175" s="381" customFormat="1" ht="66" outlineLevel="1" spans="1:12">
      <c r="A175" s="159">
        <f>IF(D175&lt;&gt;"",COUNTA($D$5:D175),"")</f>
        <v>152</v>
      </c>
      <c r="B175" s="373" t="s">
        <v>976</v>
      </c>
      <c r="C175" s="373" t="s">
        <v>980</v>
      </c>
      <c r="D175" s="372" t="s">
        <v>975</v>
      </c>
      <c r="E175" s="161">
        <v>1</v>
      </c>
      <c r="F175" s="396">
        <f t="shared" si="30"/>
        <v>29.3</v>
      </c>
      <c r="G175" s="395"/>
      <c r="H175" s="395">
        <v>27</v>
      </c>
      <c r="I175" s="395"/>
      <c r="J175" s="452">
        <f t="shared" si="31"/>
        <v>0.085</v>
      </c>
      <c r="K175" s="453">
        <f t="shared" si="32"/>
        <v>29.3</v>
      </c>
      <c r="L175" s="454"/>
    </row>
    <row r="176" s="381" customFormat="1" ht="66" outlineLevel="1" spans="1:12">
      <c r="A176" s="159">
        <f>IF(D176&lt;&gt;"",COUNTA($D$5:D176),"")</f>
        <v>153</v>
      </c>
      <c r="B176" s="373" t="s">
        <v>973</v>
      </c>
      <c r="C176" s="373" t="s">
        <v>981</v>
      </c>
      <c r="D176" s="372" t="s">
        <v>975</v>
      </c>
      <c r="E176" s="161">
        <v>1</v>
      </c>
      <c r="F176" s="396">
        <f t="shared" si="30"/>
        <v>12.53</v>
      </c>
      <c r="G176" s="395"/>
      <c r="H176" s="395">
        <v>11.55</v>
      </c>
      <c r="I176" s="395"/>
      <c r="J176" s="452">
        <f t="shared" si="31"/>
        <v>0.085</v>
      </c>
      <c r="K176" s="453">
        <f t="shared" si="32"/>
        <v>12.53</v>
      </c>
      <c r="L176" s="454"/>
    </row>
    <row r="177" s="381" customFormat="1" ht="66" outlineLevel="1" spans="1:12">
      <c r="A177" s="159">
        <f>IF(D177&lt;&gt;"",COUNTA($D$5:D177),"")</f>
        <v>154</v>
      </c>
      <c r="B177" s="373" t="s">
        <v>976</v>
      </c>
      <c r="C177" s="373" t="s">
        <v>982</v>
      </c>
      <c r="D177" s="372" t="s">
        <v>975</v>
      </c>
      <c r="E177" s="161">
        <v>40039.33</v>
      </c>
      <c r="F177" s="396">
        <f t="shared" si="30"/>
        <v>31.9</v>
      </c>
      <c r="G177" s="395"/>
      <c r="H177" s="395">
        <v>29.4</v>
      </c>
      <c r="I177" s="395"/>
      <c r="J177" s="452">
        <f t="shared" si="31"/>
        <v>0.085</v>
      </c>
      <c r="K177" s="453">
        <f t="shared" si="32"/>
        <v>1277254.63</v>
      </c>
      <c r="L177" s="454"/>
    </row>
    <row r="178" s="381" customFormat="1" ht="66" outlineLevel="1" spans="1:12">
      <c r="A178" s="159">
        <f>IF(D178&lt;&gt;"",COUNTA($D$5:D178),"")</f>
        <v>155</v>
      </c>
      <c r="B178" s="373" t="s">
        <v>976</v>
      </c>
      <c r="C178" s="373" t="s">
        <v>983</v>
      </c>
      <c r="D178" s="372" t="s">
        <v>975</v>
      </c>
      <c r="E178" s="161">
        <v>35995.29</v>
      </c>
      <c r="F178" s="396">
        <f t="shared" si="30"/>
        <v>15.23</v>
      </c>
      <c r="G178" s="395"/>
      <c r="H178" s="395">
        <v>14.04</v>
      </c>
      <c r="I178" s="395"/>
      <c r="J178" s="452">
        <f t="shared" si="31"/>
        <v>0.085</v>
      </c>
      <c r="K178" s="453">
        <f t="shared" si="32"/>
        <v>548208.27</v>
      </c>
      <c r="L178" s="454"/>
    </row>
    <row r="179" s="381" customFormat="1" ht="66" outlineLevel="1" spans="1:12">
      <c r="A179" s="159">
        <f>IF(D179&lt;&gt;"",COUNTA($D$5:D179),"")</f>
        <v>156</v>
      </c>
      <c r="B179" s="373" t="s">
        <v>973</v>
      </c>
      <c r="C179" s="373" t="s">
        <v>984</v>
      </c>
      <c r="D179" s="372" t="s">
        <v>975</v>
      </c>
      <c r="E179" s="161">
        <v>44.89</v>
      </c>
      <c r="F179" s="396">
        <f t="shared" si="30"/>
        <v>7.87</v>
      </c>
      <c r="G179" s="395"/>
      <c r="H179" s="395">
        <v>7.25</v>
      </c>
      <c r="I179" s="395"/>
      <c r="J179" s="452">
        <f t="shared" si="31"/>
        <v>0.085</v>
      </c>
      <c r="K179" s="453">
        <f t="shared" si="32"/>
        <v>353.28</v>
      </c>
      <c r="L179" s="454"/>
    </row>
    <row r="180" s="381" customFormat="1" ht="66" outlineLevel="1" spans="1:12">
      <c r="A180" s="159">
        <f>IF(D180&lt;&gt;"",COUNTA($D$5:D180),"")</f>
        <v>157</v>
      </c>
      <c r="B180" s="373" t="s">
        <v>973</v>
      </c>
      <c r="C180" s="373" t="s">
        <v>985</v>
      </c>
      <c r="D180" s="372" t="s">
        <v>975</v>
      </c>
      <c r="E180" s="161">
        <v>696.74</v>
      </c>
      <c r="F180" s="396">
        <f t="shared" si="30"/>
        <v>16.44</v>
      </c>
      <c r="G180" s="395"/>
      <c r="H180" s="395">
        <v>15.15</v>
      </c>
      <c r="I180" s="395"/>
      <c r="J180" s="452">
        <f t="shared" si="31"/>
        <v>0.085</v>
      </c>
      <c r="K180" s="453">
        <f t="shared" si="32"/>
        <v>11454.41</v>
      </c>
      <c r="L180" s="451"/>
    </row>
    <row r="181" s="381" customFormat="1" ht="66" outlineLevel="1" spans="1:12">
      <c r="A181" s="159">
        <f>IF(D181&lt;&gt;"",COUNTA($D$5:D181),"")</f>
        <v>158</v>
      </c>
      <c r="B181" s="373" t="s">
        <v>973</v>
      </c>
      <c r="C181" s="373" t="s">
        <v>986</v>
      </c>
      <c r="D181" s="372" t="s">
        <v>975</v>
      </c>
      <c r="E181" s="161">
        <v>4420.9</v>
      </c>
      <c r="F181" s="396">
        <f t="shared" si="30"/>
        <v>13.16</v>
      </c>
      <c r="G181" s="395"/>
      <c r="H181" s="395">
        <v>12.13</v>
      </c>
      <c r="I181" s="395"/>
      <c r="J181" s="452">
        <f t="shared" si="31"/>
        <v>0.085</v>
      </c>
      <c r="K181" s="453">
        <f t="shared" si="32"/>
        <v>58179.04</v>
      </c>
      <c r="L181" s="454"/>
    </row>
    <row r="182" s="381" customFormat="1" ht="66" outlineLevel="1" spans="1:12">
      <c r="A182" s="159">
        <f>IF(D182&lt;&gt;"",COUNTA($D$5:D182),"")</f>
        <v>159</v>
      </c>
      <c r="B182" s="373" t="s">
        <v>973</v>
      </c>
      <c r="C182" s="373" t="s">
        <v>987</v>
      </c>
      <c r="D182" s="372" t="s">
        <v>975</v>
      </c>
      <c r="E182" s="161">
        <v>2105.08</v>
      </c>
      <c r="F182" s="396">
        <f t="shared" si="30"/>
        <v>22.33</v>
      </c>
      <c r="G182" s="395"/>
      <c r="H182" s="395">
        <v>20.58</v>
      </c>
      <c r="I182" s="395"/>
      <c r="J182" s="452">
        <f t="shared" si="31"/>
        <v>0.085</v>
      </c>
      <c r="K182" s="453">
        <f t="shared" si="32"/>
        <v>47006.44</v>
      </c>
      <c r="L182" s="454"/>
    </row>
    <row r="183" s="381" customFormat="1" spans="1:12">
      <c r="A183" s="159" t="str">
        <f>IF(D183&lt;&gt;"",COUNTA($D$5:D183),"")</f>
        <v/>
      </c>
      <c r="B183" s="159" t="s">
        <v>701</v>
      </c>
      <c r="C183" s="160"/>
      <c r="D183" s="159"/>
      <c r="E183" s="161"/>
      <c r="F183" s="394"/>
      <c r="G183" s="395"/>
      <c r="H183" s="395"/>
      <c r="I183" s="395"/>
      <c r="J183" s="452"/>
      <c r="K183" s="456">
        <f>SUBTOTAL(9,K5:K182)</f>
        <v>80009901.45</v>
      </c>
      <c r="L183" s="451"/>
    </row>
  </sheetData>
  <sheetProtection algorithmName="SHA-512" hashValue="3cWqbzx8Fnn0cf7ng91MF//W+f0t/X7qXy1SBTt7YNhtUXLkCsMD8FQCbk4B+f3RWDGQy+j1fHsAgfRVfATTug==" saltValue="dNS+tzUqLun8QbDVQpQVXg==" spinCount="100000" sheet="1" selectLockedCells="1" selectUnlockedCells="1" formatCells="0" formatColumns="0" formatRows="0" insertRows="0" insertColumns="0" insertHyperlinks="0" deleteColumns="0" deleteRows="0" sort="0" autoFilter="0" pivotTables="0" objects="1"/>
  <mergeCells count="11">
    <mergeCell ref="A1:L1"/>
    <mergeCell ref="A2:L2"/>
    <mergeCell ref="G3:J3"/>
    <mergeCell ref="A3:A4"/>
    <mergeCell ref="B3:B4"/>
    <mergeCell ref="C3:C4"/>
    <mergeCell ref="D3:D4"/>
    <mergeCell ref="E3:E4"/>
    <mergeCell ref="F3:F4"/>
    <mergeCell ref="K3:K4"/>
    <mergeCell ref="L3:L4"/>
  </mergeCells>
  <pageMargins left="0.751388888888889" right="0.751388888888889" top="1" bottom="1" header="0.5" footer="0.5"/>
  <pageSetup paperSize="9" scale="44" orientation="portrait" horizontalDpi="600"/>
  <headerFooter/>
  <rowBreaks count="2" manualBreakCount="2">
    <brk id="134" max="11" man="1"/>
    <brk id="183"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outlinePr summaryBelow="0"/>
  </sheetPr>
  <dimension ref="A1:L171"/>
  <sheetViews>
    <sheetView view="pageBreakPreview" zoomScale="85" zoomScaleNormal="100" workbookViewId="0">
      <pane xSplit="3" ySplit="4" topLeftCell="D72" activePane="bottomRight" state="frozen"/>
      <selection/>
      <selection pane="topRight"/>
      <selection pane="bottomLeft"/>
      <selection pane="bottomRight" activeCell="G4" sqref="$A4:$XFD4"/>
    </sheetView>
  </sheetViews>
  <sheetFormatPr defaultColWidth="7.88333333333333" defaultRowHeight="16.5"/>
  <cols>
    <col min="1" max="1" width="7.25833333333333" style="381" customWidth="1"/>
    <col min="2" max="2" width="18.5" style="381" customWidth="1"/>
    <col min="3" max="3" width="49.8833333333333" style="381" customWidth="1"/>
    <col min="4" max="4" width="6.75833333333333" style="414" customWidth="1"/>
    <col min="5" max="5" width="11.0916666666667" style="414" customWidth="1"/>
    <col min="6" max="6" width="12" style="415" customWidth="1"/>
    <col min="7" max="7" width="11" style="416" customWidth="1" outlineLevel="1"/>
    <col min="8" max="8" width="10.1416666666667" style="416" customWidth="1" outlineLevel="1"/>
    <col min="9" max="9" width="8.25833333333333" style="416" customWidth="1" outlineLevel="1"/>
    <col min="10" max="10" width="8.25833333333333" style="417" customWidth="1" outlineLevel="1"/>
    <col min="11" max="11" width="19.5" style="418" customWidth="1"/>
    <col min="12" max="12" width="13.8833333333333" style="419" customWidth="1"/>
    <col min="13" max="16384" width="7.88333333333333" style="383"/>
  </cols>
  <sheetData>
    <row r="1" s="381" customFormat="1" spans="1:12">
      <c r="A1" s="424" t="s">
        <v>988</v>
      </c>
      <c r="B1" s="424"/>
      <c r="C1" s="424"/>
      <c r="D1" s="424"/>
      <c r="E1" s="424"/>
      <c r="F1" s="425"/>
      <c r="G1" s="425"/>
      <c r="H1" s="425"/>
      <c r="I1" s="425"/>
      <c r="J1" s="426"/>
      <c r="K1" s="425"/>
      <c r="L1" s="424"/>
    </row>
    <row r="2" s="381" customFormat="1" spans="1:12">
      <c r="A2" s="288" t="str">
        <f>'表1-投标报价汇总表'!A2</f>
        <v>工程名称：白云区槎头车辆段（一期）地块项目施工图设计及施工总承包项目</v>
      </c>
      <c r="B2" s="288"/>
      <c r="C2" s="288"/>
      <c r="D2" s="288"/>
      <c r="E2" s="288"/>
      <c r="F2" s="172"/>
      <c r="G2" s="289"/>
      <c r="H2" s="289"/>
      <c r="I2" s="289"/>
      <c r="J2" s="314"/>
      <c r="K2" s="172"/>
      <c r="L2" s="288"/>
    </row>
    <row r="3" s="382" customFormat="1" spans="1:12">
      <c r="A3" s="145" t="s">
        <v>4</v>
      </c>
      <c r="B3" s="145" t="s">
        <v>5</v>
      </c>
      <c r="C3" s="145" t="s">
        <v>612</v>
      </c>
      <c r="D3" s="145" t="s">
        <v>613</v>
      </c>
      <c r="E3" s="147" t="s">
        <v>614</v>
      </c>
      <c r="F3" s="148" t="s">
        <v>615</v>
      </c>
      <c r="G3" s="149" t="s">
        <v>616</v>
      </c>
      <c r="H3" s="149"/>
      <c r="I3" s="149"/>
      <c r="J3" s="376"/>
      <c r="K3" s="174" t="s">
        <v>617</v>
      </c>
      <c r="L3" s="398" t="s">
        <v>15</v>
      </c>
    </row>
    <row r="4" s="382" customFormat="1" ht="49.5" spans="1:12">
      <c r="A4" s="150"/>
      <c r="B4" s="150"/>
      <c r="C4" s="150"/>
      <c r="D4" s="150"/>
      <c r="E4" s="152"/>
      <c r="F4" s="153"/>
      <c r="G4" s="154" t="s">
        <v>618</v>
      </c>
      <c r="H4" s="154" t="s">
        <v>619</v>
      </c>
      <c r="I4" s="154" t="s">
        <v>620</v>
      </c>
      <c r="J4" s="317" t="s">
        <v>621</v>
      </c>
      <c r="K4" s="177"/>
      <c r="L4" s="399"/>
    </row>
    <row r="5" s="381" customFormat="1" spans="1:12">
      <c r="A5" s="159" t="str">
        <f>IF(D5&lt;&gt;"",COUNTA($D$5:D5),"")</f>
        <v/>
      </c>
      <c r="B5" s="156" t="s">
        <v>56</v>
      </c>
      <c r="C5" s="160"/>
      <c r="D5" s="161"/>
      <c r="E5" s="161"/>
      <c r="F5" s="394"/>
      <c r="G5" s="395"/>
      <c r="H5" s="395"/>
      <c r="I5" s="395"/>
      <c r="J5" s="400"/>
      <c r="K5" s="401"/>
      <c r="L5" s="404"/>
    </row>
    <row r="6" s="381" customFormat="1" ht="49.5" outlineLevel="1" spans="1:12">
      <c r="A6" s="159">
        <f>IF(D6&lt;&gt;"",COUNTA($D$5:D6),"")</f>
        <v>1</v>
      </c>
      <c r="B6" s="160" t="s">
        <v>714</v>
      </c>
      <c r="C6" s="160" t="s">
        <v>989</v>
      </c>
      <c r="D6" s="161" t="s">
        <v>178</v>
      </c>
      <c r="E6" s="161">
        <v>8.88</v>
      </c>
      <c r="F6" s="396">
        <f t="shared" ref="F6:F16" si="0">ROUND((G6+H6+I6)*(1+J6),2)</f>
        <v>172.73</v>
      </c>
      <c r="G6" s="395">
        <v>94</v>
      </c>
      <c r="H6" s="395">
        <v>64.08</v>
      </c>
      <c r="I6" s="395">
        <v>1.12</v>
      </c>
      <c r="J6" s="400">
        <f>+'土建(土方、桩基工程、溶洞工程)'!J6</f>
        <v>0.085</v>
      </c>
      <c r="K6" s="403">
        <f t="shared" ref="K6:K16" si="1">ROUND(E6*F6,2)</f>
        <v>1533.84</v>
      </c>
      <c r="L6" s="402"/>
    </row>
    <row r="7" s="381" customFormat="1" ht="132" outlineLevel="1" spans="1:12">
      <c r="A7" s="159">
        <f>IF(D7&lt;&gt;"",COUNTA($D$5:D7),"")</f>
        <v>2</v>
      </c>
      <c r="B7" s="160" t="s">
        <v>990</v>
      </c>
      <c r="C7" s="160" t="s">
        <v>991</v>
      </c>
      <c r="D7" s="161" t="s">
        <v>132</v>
      </c>
      <c r="E7" s="161">
        <v>29.56</v>
      </c>
      <c r="F7" s="396">
        <f t="shared" si="0"/>
        <v>568.3</v>
      </c>
      <c r="G7" s="395">
        <v>250</v>
      </c>
      <c r="H7" s="395">
        <v>245.78</v>
      </c>
      <c r="I7" s="395">
        <v>28</v>
      </c>
      <c r="J7" s="400">
        <f t="shared" ref="J7:J16" si="2">+$J$6</f>
        <v>0.085</v>
      </c>
      <c r="K7" s="403">
        <f t="shared" si="1"/>
        <v>16798.95</v>
      </c>
      <c r="L7" s="402"/>
    </row>
    <row r="8" s="381" customFormat="1" ht="132" outlineLevel="1" spans="1:12">
      <c r="A8" s="159">
        <f>IF(D8&lt;&gt;"",COUNTA($D$5:D8),"")</f>
        <v>3</v>
      </c>
      <c r="B8" s="160" t="s">
        <v>992</v>
      </c>
      <c r="C8" s="160" t="s">
        <v>993</v>
      </c>
      <c r="D8" s="161" t="s">
        <v>132</v>
      </c>
      <c r="E8" s="161">
        <v>2</v>
      </c>
      <c r="F8" s="396">
        <f t="shared" si="0"/>
        <v>1761.01</v>
      </c>
      <c r="G8" s="395">
        <v>220</v>
      </c>
      <c r="H8" s="395">
        <v>1377.05</v>
      </c>
      <c r="I8" s="395">
        <v>26</v>
      </c>
      <c r="J8" s="400">
        <f t="shared" si="2"/>
        <v>0.085</v>
      </c>
      <c r="K8" s="403">
        <f t="shared" si="1"/>
        <v>3522.02</v>
      </c>
      <c r="L8" s="402"/>
    </row>
    <row r="9" s="381" customFormat="1" ht="99" outlineLevel="1" spans="1:12">
      <c r="A9" s="159">
        <f>IF(D9&lt;&gt;"",COUNTA($D$5:D9),"")</f>
        <v>4</v>
      </c>
      <c r="B9" s="160" t="s">
        <v>994</v>
      </c>
      <c r="C9" s="160" t="s">
        <v>995</v>
      </c>
      <c r="D9" s="161" t="s">
        <v>132</v>
      </c>
      <c r="E9" s="161">
        <v>335.74</v>
      </c>
      <c r="F9" s="396">
        <f t="shared" si="0"/>
        <v>491.87</v>
      </c>
      <c r="G9" s="395">
        <v>230</v>
      </c>
      <c r="H9" s="395">
        <v>198.34</v>
      </c>
      <c r="I9" s="395">
        <v>25</v>
      </c>
      <c r="J9" s="400">
        <f t="shared" si="2"/>
        <v>0.085</v>
      </c>
      <c r="K9" s="403">
        <f t="shared" si="1"/>
        <v>165140.43</v>
      </c>
      <c r="L9" s="402"/>
    </row>
    <row r="10" s="381" customFormat="1" ht="99" outlineLevel="1" spans="1:12">
      <c r="A10" s="159">
        <f>IF(D10&lt;&gt;"",COUNTA($D$5:D10),"")</f>
        <v>5</v>
      </c>
      <c r="B10" s="160" t="s">
        <v>996</v>
      </c>
      <c r="C10" s="160" t="s">
        <v>997</v>
      </c>
      <c r="D10" s="161" t="s">
        <v>132</v>
      </c>
      <c r="E10" s="161">
        <v>43.7</v>
      </c>
      <c r="F10" s="396">
        <f t="shared" si="0"/>
        <v>491.87</v>
      </c>
      <c r="G10" s="395">
        <v>230</v>
      </c>
      <c r="H10" s="395">
        <v>198.34</v>
      </c>
      <c r="I10" s="395">
        <v>25</v>
      </c>
      <c r="J10" s="400">
        <f t="shared" si="2"/>
        <v>0.085</v>
      </c>
      <c r="K10" s="403">
        <f t="shared" si="1"/>
        <v>21494.72</v>
      </c>
      <c r="L10" s="402"/>
    </row>
    <row r="11" s="381" customFormat="1" ht="99" outlineLevel="1" spans="1:12">
      <c r="A11" s="159">
        <f>IF(D11&lt;&gt;"",COUNTA($D$5:D11),"")</f>
        <v>6</v>
      </c>
      <c r="B11" s="160" t="s">
        <v>998</v>
      </c>
      <c r="C11" s="160" t="s">
        <v>999</v>
      </c>
      <c r="D11" s="161" t="s">
        <v>132</v>
      </c>
      <c r="E11" s="161">
        <v>229.3</v>
      </c>
      <c r="F11" s="396">
        <f t="shared" si="0"/>
        <v>491.87</v>
      </c>
      <c r="G11" s="395">
        <v>230</v>
      </c>
      <c r="H11" s="395">
        <v>198.34</v>
      </c>
      <c r="I11" s="395">
        <v>25</v>
      </c>
      <c r="J11" s="400">
        <f t="shared" si="2"/>
        <v>0.085</v>
      </c>
      <c r="K11" s="403">
        <f t="shared" si="1"/>
        <v>112785.79</v>
      </c>
      <c r="L11" s="402"/>
    </row>
    <row r="12" s="381" customFormat="1" ht="99" outlineLevel="1" spans="1:12">
      <c r="A12" s="159">
        <f>IF(D12&lt;&gt;"",COUNTA($D$5:D12),"")</f>
        <v>7</v>
      </c>
      <c r="B12" s="160" t="s">
        <v>1000</v>
      </c>
      <c r="C12" s="160" t="s">
        <v>1001</v>
      </c>
      <c r="D12" s="161" t="s">
        <v>132</v>
      </c>
      <c r="E12" s="161">
        <v>180.13</v>
      </c>
      <c r="F12" s="396">
        <f t="shared" si="0"/>
        <v>575.77</v>
      </c>
      <c r="G12" s="395">
        <v>275</v>
      </c>
      <c r="H12" s="395">
        <v>225.66</v>
      </c>
      <c r="I12" s="395">
        <v>30</v>
      </c>
      <c r="J12" s="400">
        <f t="shared" si="2"/>
        <v>0.085</v>
      </c>
      <c r="K12" s="403">
        <f t="shared" si="1"/>
        <v>103713.45</v>
      </c>
      <c r="L12" s="402"/>
    </row>
    <row r="13" s="381" customFormat="1" ht="99" outlineLevel="1" spans="1:12">
      <c r="A13" s="159">
        <f>IF(D13&lt;&gt;"",COUNTA($D$5:D13),"")</f>
        <v>8</v>
      </c>
      <c r="B13" s="160" t="s">
        <v>1002</v>
      </c>
      <c r="C13" s="160" t="s">
        <v>1003</v>
      </c>
      <c r="D13" s="161" t="s">
        <v>132</v>
      </c>
      <c r="E13" s="161">
        <v>1528.12</v>
      </c>
      <c r="F13" s="396">
        <f t="shared" si="0"/>
        <v>575.77</v>
      </c>
      <c r="G13" s="395">
        <v>275</v>
      </c>
      <c r="H13" s="395">
        <v>225.66</v>
      </c>
      <c r="I13" s="395">
        <v>30</v>
      </c>
      <c r="J13" s="400">
        <f t="shared" si="2"/>
        <v>0.085</v>
      </c>
      <c r="K13" s="403">
        <f t="shared" si="1"/>
        <v>879845.65</v>
      </c>
      <c r="L13" s="402"/>
    </row>
    <row r="14" s="381" customFormat="1" ht="115.5" outlineLevel="1" spans="1:12">
      <c r="A14" s="159">
        <f>IF(D14&lt;&gt;"",COUNTA($D$5:D14),"")</f>
        <v>9</v>
      </c>
      <c r="B14" s="160" t="s">
        <v>712</v>
      </c>
      <c r="C14" s="160" t="s">
        <v>1004</v>
      </c>
      <c r="D14" s="161" t="s">
        <v>132</v>
      </c>
      <c r="E14" s="161">
        <v>2</v>
      </c>
      <c r="F14" s="396">
        <f t="shared" si="0"/>
        <v>491.87</v>
      </c>
      <c r="G14" s="395">
        <v>230</v>
      </c>
      <c r="H14" s="395">
        <v>198.34</v>
      </c>
      <c r="I14" s="395">
        <v>25</v>
      </c>
      <c r="J14" s="400">
        <f t="shared" si="2"/>
        <v>0.085</v>
      </c>
      <c r="K14" s="403">
        <f t="shared" si="1"/>
        <v>983.74</v>
      </c>
      <c r="L14" s="404"/>
    </row>
    <row r="15" s="381" customFormat="1" spans="1:12">
      <c r="A15" s="159" t="str">
        <f>IF(D15&lt;&gt;"",COUNTA($D$5:D15),"")</f>
        <v/>
      </c>
      <c r="B15" s="393" t="s">
        <v>716</v>
      </c>
      <c r="C15" s="160"/>
      <c r="D15" s="161"/>
      <c r="E15" s="161"/>
      <c r="F15" s="396"/>
      <c r="G15" s="395"/>
      <c r="H15" s="395"/>
      <c r="I15" s="395"/>
      <c r="J15" s="400"/>
      <c r="K15" s="403"/>
      <c r="L15" s="404"/>
    </row>
    <row r="16" s="381" customFormat="1" ht="99" outlineLevel="1" spans="1:12">
      <c r="A16" s="159">
        <f>IF(D16&lt;&gt;"",COUNTA($D$5:D16),"")</f>
        <v>10</v>
      </c>
      <c r="B16" s="160" t="s">
        <v>1005</v>
      </c>
      <c r="C16" s="160" t="s">
        <v>1006</v>
      </c>
      <c r="D16" s="161" t="s">
        <v>132</v>
      </c>
      <c r="E16" s="161">
        <v>2981.32</v>
      </c>
      <c r="F16" s="396">
        <f t="shared" ref="F16:F44" si="3">ROUND((G16+H16+I16)*(1+J16),2)</f>
        <v>549.98</v>
      </c>
      <c r="G16" s="395">
        <v>41.71</v>
      </c>
      <c r="H16" s="395">
        <v>457.68</v>
      </c>
      <c r="I16" s="395">
        <v>7.5</v>
      </c>
      <c r="J16" s="400">
        <f t="shared" ref="J16:J44" si="4">+$J$6</f>
        <v>0.085</v>
      </c>
      <c r="K16" s="403">
        <f t="shared" ref="K16:K44" si="5">ROUND(E16*F16,2)</f>
        <v>1639666.37</v>
      </c>
      <c r="L16" s="404"/>
    </row>
    <row r="17" s="381" customFormat="1" ht="99" outlineLevel="1" spans="1:12">
      <c r="A17" s="159">
        <f>IF(D17&lt;&gt;"",COUNTA($D$5:D17),"")</f>
        <v>11</v>
      </c>
      <c r="B17" s="160" t="s">
        <v>1005</v>
      </c>
      <c r="C17" s="160" t="s">
        <v>1007</v>
      </c>
      <c r="D17" s="161" t="s">
        <v>132</v>
      </c>
      <c r="E17" s="161">
        <v>686.57</v>
      </c>
      <c r="F17" s="396">
        <f t="shared" si="3"/>
        <v>531.74</v>
      </c>
      <c r="G17" s="395">
        <v>41.71</v>
      </c>
      <c r="H17" s="395">
        <v>440.87</v>
      </c>
      <c r="I17" s="395">
        <v>7.5</v>
      </c>
      <c r="J17" s="400">
        <f t="shared" si="4"/>
        <v>0.085</v>
      </c>
      <c r="K17" s="403">
        <f t="shared" si="5"/>
        <v>365076.73</v>
      </c>
      <c r="L17" s="402"/>
    </row>
    <row r="18" s="381" customFormat="1" ht="99" outlineLevel="1" spans="1:12">
      <c r="A18" s="159">
        <f>IF(D18&lt;&gt;"",COUNTA($D$5:D18),"")</f>
        <v>12</v>
      </c>
      <c r="B18" s="160" t="s">
        <v>1005</v>
      </c>
      <c r="C18" s="160" t="s">
        <v>1008</v>
      </c>
      <c r="D18" s="161" t="s">
        <v>132</v>
      </c>
      <c r="E18" s="161">
        <v>671.86</v>
      </c>
      <c r="F18" s="396">
        <f t="shared" si="3"/>
        <v>514.47</v>
      </c>
      <c r="G18" s="395">
        <v>41.71</v>
      </c>
      <c r="H18" s="395">
        <v>424.96</v>
      </c>
      <c r="I18" s="395">
        <v>7.5</v>
      </c>
      <c r="J18" s="400">
        <f t="shared" si="4"/>
        <v>0.085</v>
      </c>
      <c r="K18" s="403">
        <f t="shared" si="5"/>
        <v>345651.81</v>
      </c>
      <c r="L18" s="402"/>
    </row>
    <row r="19" s="381" customFormat="1" ht="99" outlineLevel="1" spans="1:12">
      <c r="A19" s="159">
        <f>IF(D19&lt;&gt;"",COUNTA($D$5:D19),"")</f>
        <v>13</v>
      </c>
      <c r="B19" s="160" t="s">
        <v>1005</v>
      </c>
      <c r="C19" s="160" t="s">
        <v>1009</v>
      </c>
      <c r="D19" s="161" t="s">
        <v>132</v>
      </c>
      <c r="E19" s="161">
        <v>714.96</v>
      </c>
      <c r="F19" s="396">
        <f t="shared" si="3"/>
        <v>496.72</v>
      </c>
      <c r="G19" s="395">
        <v>41.71</v>
      </c>
      <c r="H19" s="395">
        <v>408.6</v>
      </c>
      <c r="I19" s="395">
        <v>7.5</v>
      </c>
      <c r="J19" s="400">
        <f t="shared" si="4"/>
        <v>0.085</v>
      </c>
      <c r="K19" s="403">
        <f t="shared" si="5"/>
        <v>355134.93</v>
      </c>
      <c r="L19" s="402"/>
    </row>
    <row r="20" s="381" customFormat="1" ht="99" outlineLevel="1" spans="1:12">
      <c r="A20" s="159">
        <f>IF(D20&lt;&gt;"",COUNTA($D$5:D20),"")</f>
        <v>14</v>
      </c>
      <c r="B20" s="160" t="s">
        <v>1005</v>
      </c>
      <c r="C20" s="160" t="s">
        <v>1010</v>
      </c>
      <c r="D20" s="161" t="s">
        <v>132</v>
      </c>
      <c r="E20" s="161">
        <v>738.49</v>
      </c>
      <c r="F20" s="396">
        <f t="shared" si="3"/>
        <v>479.46</v>
      </c>
      <c r="G20" s="395">
        <v>41.71</v>
      </c>
      <c r="H20" s="395">
        <v>392.69</v>
      </c>
      <c r="I20" s="395">
        <v>7.5</v>
      </c>
      <c r="J20" s="400">
        <f t="shared" si="4"/>
        <v>0.085</v>
      </c>
      <c r="K20" s="403">
        <f t="shared" si="5"/>
        <v>354076.42</v>
      </c>
      <c r="L20" s="402"/>
    </row>
    <row r="21" s="381" customFormat="1" ht="99" outlineLevel="1" spans="1:12">
      <c r="A21" s="159">
        <f>IF(D21&lt;&gt;"",COUNTA($D$5:D21),"")</f>
        <v>15</v>
      </c>
      <c r="B21" s="160" t="s">
        <v>1005</v>
      </c>
      <c r="C21" s="160" t="s">
        <v>1011</v>
      </c>
      <c r="D21" s="161" t="s">
        <v>132</v>
      </c>
      <c r="E21" s="161">
        <v>473.25</v>
      </c>
      <c r="F21" s="396">
        <f t="shared" si="3"/>
        <v>462.7</v>
      </c>
      <c r="G21" s="395">
        <v>41.71</v>
      </c>
      <c r="H21" s="395">
        <v>377.24</v>
      </c>
      <c r="I21" s="395">
        <v>7.5</v>
      </c>
      <c r="J21" s="400">
        <f t="shared" si="4"/>
        <v>0.085</v>
      </c>
      <c r="K21" s="403">
        <f t="shared" si="5"/>
        <v>218972.78</v>
      </c>
      <c r="L21" s="402"/>
    </row>
    <row r="22" s="381" customFormat="1" ht="99" outlineLevel="1" spans="1:12">
      <c r="A22" s="159">
        <f>IF(D22&lt;&gt;"",COUNTA($D$5:D22),"")</f>
        <v>16</v>
      </c>
      <c r="B22" s="160" t="s">
        <v>723</v>
      </c>
      <c r="C22" s="160" t="s">
        <v>1006</v>
      </c>
      <c r="D22" s="161" t="s">
        <v>132</v>
      </c>
      <c r="E22" s="161">
        <v>3505.56</v>
      </c>
      <c r="F22" s="396">
        <f t="shared" si="3"/>
        <v>549.98</v>
      </c>
      <c r="G22" s="395">
        <v>41.71</v>
      </c>
      <c r="H22" s="395">
        <v>457.68</v>
      </c>
      <c r="I22" s="395">
        <v>7.5</v>
      </c>
      <c r="J22" s="400">
        <f t="shared" si="4"/>
        <v>0.085</v>
      </c>
      <c r="K22" s="403">
        <f t="shared" si="5"/>
        <v>1927987.89</v>
      </c>
      <c r="L22" s="402"/>
    </row>
    <row r="23" s="381" customFormat="1" ht="99" outlineLevel="1" spans="1:12">
      <c r="A23" s="159">
        <f>IF(D23&lt;&gt;"",COUNTA($D$5:D23),"")</f>
        <v>17</v>
      </c>
      <c r="B23" s="160" t="s">
        <v>723</v>
      </c>
      <c r="C23" s="160" t="s">
        <v>1007</v>
      </c>
      <c r="D23" s="161" t="s">
        <v>132</v>
      </c>
      <c r="E23" s="161">
        <v>717.02</v>
      </c>
      <c r="F23" s="396">
        <f t="shared" si="3"/>
        <v>531.74</v>
      </c>
      <c r="G23" s="395">
        <v>41.71</v>
      </c>
      <c r="H23" s="395">
        <v>440.87</v>
      </c>
      <c r="I23" s="395">
        <v>7.5</v>
      </c>
      <c r="J23" s="400">
        <f t="shared" si="4"/>
        <v>0.085</v>
      </c>
      <c r="K23" s="403">
        <f t="shared" si="5"/>
        <v>381268.21</v>
      </c>
      <c r="L23" s="402"/>
    </row>
    <row r="24" s="381" customFormat="1" ht="99" outlineLevel="1" spans="1:12">
      <c r="A24" s="159">
        <f>IF(D24&lt;&gt;"",COUNTA($D$5:D24),"")</f>
        <v>18</v>
      </c>
      <c r="B24" s="160" t="s">
        <v>723</v>
      </c>
      <c r="C24" s="160" t="s">
        <v>1008</v>
      </c>
      <c r="D24" s="161" t="s">
        <v>132</v>
      </c>
      <c r="E24" s="161">
        <v>690.24</v>
      </c>
      <c r="F24" s="396">
        <f t="shared" si="3"/>
        <v>514.47</v>
      </c>
      <c r="G24" s="395">
        <v>41.71</v>
      </c>
      <c r="H24" s="395">
        <v>424.96</v>
      </c>
      <c r="I24" s="395">
        <v>7.5</v>
      </c>
      <c r="J24" s="400">
        <f t="shared" si="4"/>
        <v>0.085</v>
      </c>
      <c r="K24" s="403">
        <f t="shared" si="5"/>
        <v>355107.77</v>
      </c>
      <c r="L24" s="402"/>
    </row>
    <row r="25" s="381" customFormat="1" ht="99" outlineLevel="1" spans="1:12">
      <c r="A25" s="159">
        <f>IF(D25&lt;&gt;"",COUNTA($D$5:D25),"")</f>
        <v>19</v>
      </c>
      <c r="B25" s="160" t="s">
        <v>723</v>
      </c>
      <c r="C25" s="160" t="s">
        <v>1009</v>
      </c>
      <c r="D25" s="161" t="s">
        <v>132</v>
      </c>
      <c r="E25" s="161">
        <v>748.44</v>
      </c>
      <c r="F25" s="396">
        <f t="shared" si="3"/>
        <v>496.72</v>
      </c>
      <c r="G25" s="395">
        <v>41.71</v>
      </c>
      <c r="H25" s="395">
        <v>408.6</v>
      </c>
      <c r="I25" s="395">
        <v>7.5</v>
      </c>
      <c r="J25" s="400">
        <f t="shared" si="4"/>
        <v>0.085</v>
      </c>
      <c r="K25" s="403">
        <f t="shared" si="5"/>
        <v>371765.12</v>
      </c>
      <c r="L25" s="402"/>
    </row>
    <row r="26" s="381" customFormat="1" ht="99" outlineLevel="1" spans="1:12">
      <c r="A26" s="159">
        <f>IF(D26&lt;&gt;"",COUNTA($D$5:D26),"")</f>
        <v>20</v>
      </c>
      <c r="B26" s="160" t="s">
        <v>723</v>
      </c>
      <c r="C26" s="160" t="s">
        <v>1010</v>
      </c>
      <c r="D26" s="161" t="s">
        <v>132</v>
      </c>
      <c r="E26" s="161">
        <v>683.67</v>
      </c>
      <c r="F26" s="396">
        <f t="shared" si="3"/>
        <v>479.46</v>
      </c>
      <c r="G26" s="395">
        <v>41.71</v>
      </c>
      <c r="H26" s="395">
        <v>392.69</v>
      </c>
      <c r="I26" s="395">
        <v>7.5</v>
      </c>
      <c r="J26" s="400">
        <f t="shared" si="4"/>
        <v>0.085</v>
      </c>
      <c r="K26" s="403">
        <f t="shared" si="5"/>
        <v>327792.42</v>
      </c>
      <c r="L26" s="402"/>
    </row>
    <row r="27" s="381" customFormat="1" ht="99" outlineLevel="1" spans="1:12">
      <c r="A27" s="159">
        <f>IF(D27&lt;&gt;"",COUNTA($D$5:D27),"")</f>
        <v>21</v>
      </c>
      <c r="B27" s="160" t="s">
        <v>723</v>
      </c>
      <c r="C27" s="160" t="s">
        <v>1011</v>
      </c>
      <c r="D27" s="161" t="s">
        <v>132</v>
      </c>
      <c r="E27" s="161">
        <v>846.3</v>
      </c>
      <c r="F27" s="396">
        <f t="shared" si="3"/>
        <v>462.7</v>
      </c>
      <c r="G27" s="395">
        <v>41.71</v>
      </c>
      <c r="H27" s="395">
        <v>377.24</v>
      </c>
      <c r="I27" s="395">
        <v>7.5</v>
      </c>
      <c r="J27" s="400">
        <f t="shared" si="4"/>
        <v>0.085</v>
      </c>
      <c r="K27" s="403">
        <f t="shared" si="5"/>
        <v>391583.01</v>
      </c>
      <c r="L27" s="402"/>
    </row>
    <row r="28" s="381" customFormat="1" ht="99" outlineLevel="1" spans="1:12">
      <c r="A28" s="159">
        <f>IF(D28&lt;&gt;"",COUNTA($D$5:D28),"")</f>
        <v>22</v>
      </c>
      <c r="B28" s="160" t="s">
        <v>725</v>
      </c>
      <c r="C28" s="160" t="s">
        <v>1011</v>
      </c>
      <c r="D28" s="161" t="s">
        <v>132</v>
      </c>
      <c r="E28" s="161">
        <v>2059.35</v>
      </c>
      <c r="F28" s="396">
        <f t="shared" si="3"/>
        <v>462.7</v>
      </c>
      <c r="G28" s="395">
        <v>41.71</v>
      </c>
      <c r="H28" s="395">
        <v>377.24</v>
      </c>
      <c r="I28" s="395">
        <v>7.5</v>
      </c>
      <c r="J28" s="400">
        <f t="shared" si="4"/>
        <v>0.085</v>
      </c>
      <c r="K28" s="403">
        <f t="shared" si="5"/>
        <v>952861.25</v>
      </c>
      <c r="L28" s="402"/>
    </row>
    <row r="29" s="381" customFormat="1" ht="99" outlineLevel="1" spans="1:12">
      <c r="A29" s="159">
        <f>IF(D29&lt;&gt;"",COUNTA($D$5:D29),"")</f>
        <v>23</v>
      </c>
      <c r="B29" s="160" t="s">
        <v>1012</v>
      </c>
      <c r="C29" s="160" t="s">
        <v>1011</v>
      </c>
      <c r="D29" s="161" t="s">
        <v>132</v>
      </c>
      <c r="E29" s="161">
        <v>45.13</v>
      </c>
      <c r="F29" s="396">
        <f t="shared" si="3"/>
        <v>462.7</v>
      </c>
      <c r="G29" s="395">
        <v>41.71</v>
      </c>
      <c r="H29" s="395">
        <v>377.24</v>
      </c>
      <c r="I29" s="395">
        <v>7.5</v>
      </c>
      <c r="J29" s="400">
        <f t="shared" si="4"/>
        <v>0.085</v>
      </c>
      <c r="K29" s="403">
        <f t="shared" si="5"/>
        <v>20881.65</v>
      </c>
      <c r="L29" s="402"/>
    </row>
    <row r="30" s="381" customFormat="1" ht="99" outlineLevel="1" spans="1:12">
      <c r="A30" s="159">
        <f>IF(D30&lt;&gt;"",COUNTA($D$5:D30),"")</f>
        <v>24</v>
      </c>
      <c r="B30" s="160" t="s">
        <v>1013</v>
      </c>
      <c r="C30" s="160" t="s">
        <v>1011</v>
      </c>
      <c r="D30" s="161" t="s">
        <v>132</v>
      </c>
      <c r="E30" s="161">
        <v>1320.19</v>
      </c>
      <c r="F30" s="396">
        <f t="shared" si="3"/>
        <v>462.7</v>
      </c>
      <c r="G30" s="395">
        <v>41.71</v>
      </c>
      <c r="H30" s="395">
        <v>377.24</v>
      </c>
      <c r="I30" s="395">
        <v>7.5</v>
      </c>
      <c r="J30" s="400">
        <f t="shared" si="4"/>
        <v>0.085</v>
      </c>
      <c r="K30" s="403">
        <f t="shared" si="5"/>
        <v>610851.91</v>
      </c>
      <c r="L30" s="402"/>
    </row>
    <row r="31" s="381" customFormat="1" ht="99" outlineLevel="1" spans="1:12">
      <c r="A31" s="159">
        <f>IF(D31&lt;&gt;"",COUNTA($D$5:D31),"")</f>
        <v>25</v>
      </c>
      <c r="B31" s="160" t="s">
        <v>727</v>
      </c>
      <c r="C31" s="160" t="s">
        <v>1011</v>
      </c>
      <c r="D31" s="161" t="s">
        <v>132</v>
      </c>
      <c r="E31" s="161">
        <v>34.78</v>
      </c>
      <c r="F31" s="396">
        <f t="shared" si="3"/>
        <v>462.7</v>
      </c>
      <c r="G31" s="395">
        <v>41.71</v>
      </c>
      <c r="H31" s="395">
        <v>377.24</v>
      </c>
      <c r="I31" s="395">
        <v>7.5</v>
      </c>
      <c r="J31" s="400">
        <f t="shared" si="4"/>
        <v>0.085</v>
      </c>
      <c r="K31" s="403">
        <f t="shared" si="5"/>
        <v>16092.71</v>
      </c>
      <c r="L31" s="402"/>
    </row>
    <row r="32" s="381" customFormat="1" ht="99" outlineLevel="1" spans="1:12">
      <c r="A32" s="159">
        <f>IF(D32&lt;&gt;"",COUNTA($D$5:D32),"")</f>
        <v>26</v>
      </c>
      <c r="B32" s="160" t="s">
        <v>1014</v>
      </c>
      <c r="C32" s="160" t="s">
        <v>1015</v>
      </c>
      <c r="D32" s="161" t="s">
        <v>132</v>
      </c>
      <c r="E32" s="161">
        <v>1</v>
      </c>
      <c r="F32" s="396">
        <f t="shared" si="3"/>
        <v>524.32</v>
      </c>
      <c r="G32" s="395">
        <v>93.27</v>
      </c>
      <c r="H32" s="395">
        <v>377.24</v>
      </c>
      <c r="I32" s="395">
        <v>12.73</v>
      </c>
      <c r="J32" s="400">
        <f t="shared" si="4"/>
        <v>0.085</v>
      </c>
      <c r="K32" s="403">
        <f t="shared" si="5"/>
        <v>524.32</v>
      </c>
      <c r="L32" s="404"/>
    </row>
    <row r="33" s="381" customFormat="1" ht="99" outlineLevel="1" spans="1:12">
      <c r="A33" s="159">
        <f>IF(D33&lt;&gt;"",COUNTA($D$5:D33),"")</f>
        <v>27</v>
      </c>
      <c r="B33" s="160" t="s">
        <v>1016</v>
      </c>
      <c r="C33" s="160" t="s">
        <v>1017</v>
      </c>
      <c r="D33" s="161" t="s">
        <v>132</v>
      </c>
      <c r="E33" s="161">
        <v>2994.27</v>
      </c>
      <c r="F33" s="396">
        <f t="shared" si="3"/>
        <v>462.7</v>
      </c>
      <c r="G33" s="395">
        <v>41.71</v>
      </c>
      <c r="H33" s="395">
        <v>377.24</v>
      </c>
      <c r="I33" s="395">
        <v>7.5</v>
      </c>
      <c r="J33" s="400">
        <f t="shared" si="4"/>
        <v>0.085</v>
      </c>
      <c r="K33" s="403">
        <f t="shared" si="5"/>
        <v>1385448.73</v>
      </c>
      <c r="L33" s="404"/>
    </row>
    <row r="34" s="381" customFormat="1" ht="82.5" outlineLevel="1" spans="1:12">
      <c r="A34" s="159">
        <f>IF(D34&lt;&gt;"",COUNTA($D$5:D34),"")</f>
        <v>28</v>
      </c>
      <c r="B34" s="160" t="s">
        <v>1018</v>
      </c>
      <c r="C34" s="160" t="s">
        <v>1019</v>
      </c>
      <c r="D34" s="161" t="s">
        <v>132</v>
      </c>
      <c r="E34" s="161">
        <v>84.23</v>
      </c>
      <c r="F34" s="396">
        <f t="shared" si="3"/>
        <v>491.27</v>
      </c>
      <c r="G34" s="395">
        <v>93.27</v>
      </c>
      <c r="H34" s="395">
        <v>346.78</v>
      </c>
      <c r="I34" s="395">
        <v>12.73</v>
      </c>
      <c r="J34" s="400">
        <f t="shared" si="4"/>
        <v>0.085</v>
      </c>
      <c r="K34" s="403">
        <f t="shared" si="5"/>
        <v>41379.67</v>
      </c>
      <c r="L34" s="402"/>
    </row>
    <row r="35" s="381" customFormat="1" ht="82.5" outlineLevel="1" spans="1:12">
      <c r="A35" s="159">
        <f>IF(D35&lt;&gt;"",COUNTA($D$5:D35),"")</f>
        <v>29</v>
      </c>
      <c r="B35" s="160" t="s">
        <v>1020</v>
      </c>
      <c r="C35" s="160" t="s">
        <v>1019</v>
      </c>
      <c r="D35" s="161" t="s">
        <v>132</v>
      </c>
      <c r="E35" s="161">
        <v>6.8</v>
      </c>
      <c r="F35" s="396">
        <f t="shared" si="3"/>
        <v>491.27</v>
      </c>
      <c r="G35" s="395">
        <v>93.27</v>
      </c>
      <c r="H35" s="395">
        <v>346.78</v>
      </c>
      <c r="I35" s="395">
        <v>12.73</v>
      </c>
      <c r="J35" s="400">
        <f t="shared" si="4"/>
        <v>0.085</v>
      </c>
      <c r="K35" s="403">
        <f t="shared" si="5"/>
        <v>3340.64</v>
      </c>
      <c r="L35" s="402"/>
    </row>
    <row r="36" s="381" customFormat="1" ht="82.5" outlineLevel="1" spans="1:12">
      <c r="A36" s="159">
        <f>IF(D36&lt;&gt;"",COUNTA($D$5:D36),"")</f>
        <v>30</v>
      </c>
      <c r="B36" s="160" t="s">
        <v>1021</v>
      </c>
      <c r="C36" s="160" t="s">
        <v>1019</v>
      </c>
      <c r="D36" s="161" t="s">
        <v>132</v>
      </c>
      <c r="E36" s="161">
        <v>130.1</v>
      </c>
      <c r="F36" s="396">
        <f t="shared" si="3"/>
        <v>491.27</v>
      </c>
      <c r="G36" s="395">
        <v>93.27</v>
      </c>
      <c r="H36" s="395">
        <v>346.78</v>
      </c>
      <c r="I36" s="395">
        <v>12.73</v>
      </c>
      <c r="J36" s="400">
        <f t="shared" si="4"/>
        <v>0.085</v>
      </c>
      <c r="K36" s="403">
        <f t="shared" si="5"/>
        <v>63914.23</v>
      </c>
      <c r="L36" s="402"/>
    </row>
    <row r="37" s="381" customFormat="1" outlineLevel="1" spans="1:12">
      <c r="A37" s="159">
        <f>IF(D37&lt;&gt;"",COUNTA($D$5:D37),"")</f>
        <v>31</v>
      </c>
      <c r="B37" s="160" t="s">
        <v>665</v>
      </c>
      <c r="C37" s="160" t="s">
        <v>666</v>
      </c>
      <c r="D37" s="161" t="s">
        <v>132</v>
      </c>
      <c r="E37" s="161">
        <v>9852.79</v>
      </c>
      <c r="F37" s="396">
        <f t="shared" si="3"/>
        <v>15.45</v>
      </c>
      <c r="G37" s="395">
        <v>0</v>
      </c>
      <c r="H37" s="395">
        <v>14.24</v>
      </c>
      <c r="I37" s="395">
        <v>0</v>
      </c>
      <c r="J37" s="400">
        <f t="shared" si="4"/>
        <v>0.085</v>
      </c>
      <c r="K37" s="403">
        <f t="shared" si="5"/>
        <v>152225.61</v>
      </c>
      <c r="L37" s="402"/>
    </row>
    <row r="38" s="381" customFormat="1" outlineLevel="1" spans="1:12">
      <c r="A38" s="159">
        <f>IF(D38&lt;&gt;"",COUNTA($D$5:D38),"")</f>
        <v>32</v>
      </c>
      <c r="B38" s="160" t="s">
        <v>739</v>
      </c>
      <c r="C38" s="160" t="s">
        <v>740</v>
      </c>
      <c r="D38" s="161" t="s">
        <v>132</v>
      </c>
      <c r="E38" s="161">
        <v>90.17</v>
      </c>
      <c r="F38" s="396">
        <f t="shared" si="3"/>
        <v>8</v>
      </c>
      <c r="G38" s="395">
        <v>0</v>
      </c>
      <c r="H38" s="395">
        <v>7.37</v>
      </c>
      <c r="I38" s="395">
        <v>0</v>
      </c>
      <c r="J38" s="400">
        <f t="shared" si="4"/>
        <v>0.085</v>
      </c>
      <c r="K38" s="403">
        <f t="shared" si="5"/>
        <v>721.36</v>
      </c>
      <c r="L38" s="402"/>
    </row>
    <row r="39" s="381" customFormat="1" ht="99" outlineLevel="1" spans="1:12">
      <c r="A39" s="159">
        <f>IF(D39&lt;&gt;"",COUNTA($D$5:D39),"")</f>
        <v>33</v>
      </c>
      <c r="B39" s="160" t="s">
        <v>1022</v>
      </c>
      <c r="C39" s="160" t="s">
        <v>1023</v>
      </c>
      <c r="D39" s="161" t="s">
        <v>132</v>
      </c>
      <c r="E39" s="161">
        <v>1</v>
      </c>
      <c r="F39" s="396">
        <f t="shared" si="3"/>
        <v>368.67</v>
      </c>
      <c r="G39" s="395">
        <v>84.11</v>
      </c>
      <c r="H39" s="395">
        <v>244.53</v>
      </c>
      <c r="I39" s="395">
        <v>11.15</v>
      </c>
      <c r="J39" s="400">
        <f t="shared" si="4"/>
        <v>0.085</v>
      </c>
      <c r="K39" s="403">
        <f t="shared" si="5"/>
        <v>368.67</v>
      </c>
      <c r="L39" s="402"/>
    </row>
    <row r="40" s="381" customFormat="1" ht="115.5" outlineLevel="1" spans="1:12">
      <c r="A40" s="159">
        <f>IF(D40&lt;&gt;"",COUNTA($D$5:D40),"")</f>
        <v>34</v>
      </c>
      <c r="B40" s="160" t="s">
        <v>273</v>
      </c>
      <c r="C40" s="160" t="s">
        <v>1024</v>
      </c>
      <c r="D40" s="161" t="s">
        <v>178</v>
      </c>
      <c r="E40" s="161">
        <v>1</v>
      </c>
      <c r="F40" s="396">
        <f t="shared" si="3"/>
        <v>79.25</v>
      </c>
      <c r="G40" s="395">
        <v>20.05</v>
      </c>
      <c r="H40" s="395">
        <v>52.84</v>
      </c>
      <c r="I40" s="395">
        <v>0.15</v>
      </c>
      <c r="J40" s="400">
        <f t="shared" si="4"/>
        <v>0.085</v>
      </c>
      <c r="K40" s="403">
        <f t="shared" si="5"/>
        <v>79.25</v>
      </c>
      <c r="L40" s="402"/>
    </row>
    <row r="41" s="381" customFormat="1" ht="181.5" outlineLevel="1" spans="1:12">
      <c r="A41" s="159">
        <f>IF(D41&lt;&gt;"",COUNTA($D$5:D41),"")</f>
        <v>35</v>
      </c>
      <c r="B41" s="160" t="s">
        <v>745</v>
      </c>
      <c r="C41" s="160" t="s">
        <v>746</v>
      </c>
      <c r="D41" s="161" t="s">
        <v>172</v>
      </c>
      <c r="E41" s="161">
        <v>5.96</v>
      </c>
      <c r="F41" s="396">
        <f t="shared" si="3"/>
        <v>4449.69</v>
      </c>
      <c r="G41" s="395">
        <v>1063.8</v>
      </c>
      <c r="H41" s="395">
        <v>3001.1</v>
      </c>
      <c r="I41" s="395">
        <v>36.2</v>
      </c>
      <c r="J41" s="400">
        <f t="shared" si="4"/>
        <v>0.085</v>
      </c>
      <c r="K41" s="403">
        <f t="shared" si="5"/>
        <v>26520.15</v>
      </c>
      <c r="L41" s="404"/>
    </row>
    <row r="42" s="381" customFormat="1" ht="198" outlineLevel="1" spans="1:12">
      <c r="A42" s="159">
        <f>IF(D42&lt;&gt;"",COUNTA($D$5:D42),"")</f>
        <v>36</v>
      </c>
      <c r="B42" s="160" t="s">
        <v>747</v>
      </c>
      <c r="C42" s="160" t="s">
        <v>748</v>
      </c>
      <c r="D42" s="161" t="s">
        <v>172</v>
      </c>
      <c r="E42" s="161">
        <v>1091.2</v>
      </c>
      <c r="F42" s="396">
        <f t="shared" si="3"/>
        <v>4461.31</v>
      </c>
      <c r="G42" s="395">
        <v>1063.8</v>
      </c>
      <c r="H42" s="395">
        <v>3011.81</v>
      </c>
      <c r="I42" s="395">
        <v>36.2</v>
      </c>
      <c r="J42" s="400">
        <f t="shared" si="4"/>
        <v>0.085</v>
      </c>
      <c r="K42" s="403">
        <f t="shared" si="5"/>
        <v>4868181.47</v>
      </c>
      <c r="L42" s="402"/>
    </row>
    <row r="43" s="381" customFormat="1" ht="198" outlineLevel="1" spans="1:12">
      <c r="A43" s="159">
        <f>IF(D43&lt;&gt;"",COUNTA($D$5:D43),"")</f>
        <v>37</v>
      </c>
      <c r="B43" s="160" t="s">
        <v>749</v>
      </c>
      <c r="C43" s="160" t="s">
        <v>750</v>
      </c>
      <c r="D43" s="161" t="s">
        <v>172</v>
      </c>
      <c r="E43" s="161">
        <v>1495.42</v>
      </c>
      <c r="F43" s="396">
        <f t="shared" si="3"/>
        <v>4327.13</v>
      </c>
      <c r="G43" s="395">
        <v>1063.8</v>
      </c>
      <c r="H43" s="395">
        <v>2888.14</v>
      </c>
      <c r="I43" s="395">
        <v>36.2</v>
      </c>
      <c r="J43" s="400">
        <f t="shared" si="4"/>
        <v>0.085</v>
      </c>
      <c r="K43" s="403">
        <f t="shared" si="5"/>
        <v>6470876.74</v>
      </c>
      <c r="L43" s="404"/>
    </row>
    <row r="44" s="381" customFormat="1" ht="198" outlineLevel="1" spans="1:12">
      <c r="A44" s="159">
        <f>IF(D44&lt;&gt;"",COUNTA($D$5:D44),"")</f>
        <v>38</v>
      </c>
      <c r="B44" s="160" t="s">
        <v>751</v>
      </c>
      <c r="C44" s="160" t="s">
        <v>752</v>
      </c>
      <c r="D44" s="161" t="s">
        <v>172</v>
      </c>
      <c r="E44" s="161">
        <v>1.74</v>
      </c>
      <c r="F44" s="396">
        <f t="shared" si="3"/>
        <v>4402.15</v>
      </c>
      <c r="G44" s="395">
        <v>1063.8</v>
      </c>
      <c r="H44" s="395">
        <v>2957.28</v>
      </c>
      <c r="I44" s="395">
        <v>36.2</v>
      </c>
      <c r="J44" s="400">
        <f t="shared" si="4"/>
        <v>0.085</v>
      </c>
      <c r="K44" s="403">
        <f t="shared" si="5"/>
        <v>7659.74</v>
      </c>
      <c r="L44" s="402"/>
    </row>
    <row r="45" s="381" customFormat="1" spans="1:12">
      <c r="A45" s="159" t="str">
        <f>IF(D45&lt;&gt;"",COUNTA($D$5:D45),"")</f>
        <v/>
      </c>
      <c r="B45" s="156" t="s">
        <v>753</v>
      </c>
      <c r="C45" s="160"/>
      <c r="D45" s="161"/>
      <c r="E45" s="161"/>
      <c r="F45" s="396"/>
      <c r="G45" s="395"/>
      <c r="H45" s="395"/>
      <c r="I45" s="395"/>
      <c r="J45" s="400"/>
      <c r="K45" s="403"/>
      <c r="L45" s="404"/>
    </row>
    <row r="46" s="381" customFormat="1" ht="82.5" outlineLevel="1" spans="1:12">
      <c r="A46" s="159">
        <f>IF(D46&lt;&gt;"",COUNTA($D$5:D46),"")</f>
        <v>39</v>
      </c>
      <c r="B46" s="160" t="s">
        <v>754</v>
      </c>
      <c r="C46" s="160" t="s">
        <v>1025</v>
      </c>
      <c r="D46" s="161" t="s">
        <v>172</v>
      </c>
      <c r="E46" s="161">
        <v>0.85</v>
      </c>
      <c r="F46" s="396">
        <f>ROUND((G46+H46+I46)*(1+J46),2)</f>
        <v>7505.7</v>
      </c>
      <c r="G46" s="395">
        <v>863.8</v>
      </c>
      <c r="H46" s="395">
        <v>6017.7</v>
      </c>
      <c r="I46" s="395">
        <v>36.2</v>
      </c>
      <c r="J46" s="400">
        <f>+$J$6</f>
        <v>0.085</v>
      </c>
      <c r="K46" s="403">
        <f>ROUND(E46*F46,2)</f>
        <v>6379.85</v>
      </c>
      <c r="L46" s="402"/>
    </row>
    <row r="47" s="381" customFormat="1" ht="66" outlineLevel="1" spans="1:12">
      <c r="A47" s="159">
        <f>IF(D47&lt;&gt;"",COUNTA($D$5:D47),"")</f>
        <v>40</v>
      </c>
      <c r="B47" s="160" t="s">
        <v>203</v>
      </c>
      <c r="C47" s="160" t="s">
        <v>1026</v>
      </c>
      <c r="D47" s="161" t="s">
        <v>172</v>
      </c>
      <c r="E47" s="161">
        <v>0.38</v>
      </c>
      <c r="F47" s="396">
        <f>ROUND((G47+H47+I47)*(1+J47),2)</f>
        <v>8945.23</v>
      </c>
      <c r="G47" s="395">
        <v>940.22</v>
      </c>
      <c r="H47" s="395">
        <v>6960</v>
      </c>
      <c r="I47" s="395">
        <v>344.23</v>
      </c>
      <c r="J47" s="400">
        <f>+$J$6</f>
        <v>0.085</v>
      </c>
      <c r="K47" s="403">
        <f>ROUND(E47*F47,2)</f>
        <v>3399.19</v>
      </c>
      <c r="L47" s="402"/>
    </row>
    <row r="48" s="381" customFormat="1" spans="1:12">
      <c r="A48" s="159" t="str">
        <f>IF(D48&lt;&gt;"",COUNTA($D$5:D48),"")</f>
        <v/>
      </c>
      <c r="B48" s="156" t="s">
        <v>1027</v>
      </c>
      <c r="C48" s="160"/>
      <c r="D48" s="161"/>
      <c r="E48" s="161"/>
      <c r="F48" s="396"/>
      <c r="G48" s="395"/>
      <c r="H48" s="395"/>
      <c r="I48" s="395"/>
      <c r="J48" s="400"/>
      <c r="K48" s="403"/>
      <c r="L48" s="404"/>
    </row>
    <row r="49" s="381" customFormat="1" ht="115.5" outlineLevel="1" spans="1:12">
      <c r="A49" s="159">
        <f>IF(D49&lt;&gt;"",COUNTA($D$5:D49),"")</f>
        <v>41</v>
      </c>
      <c r="B49" s="160" t="s">
        <v>1028</v>
      </c>
      <c r="C49" s="160" t="s">
        <v>1029</v>
      </c>
      <c r="D49" s="161" t="s">
        <v>178</v>
      </c>
      <c r="E49" s="161">
        <v>1633.93</v>
      </c>
      <c r="F49" s="396">
        <f t="shared" ref="F49:F61" si="6">ROUND((G49+H49+I49)*(1+J49),2)</f>
        <v>10.49</v>
      </c>
      <c r="G49" s="395">
        <v>9.17</v>
      </c>
      <c r="H49" s="395">
        <v>0</v>
      </c>
      <c r="I49" s="395">
        <v>0.5</v>
      </c>
      <c r="J49" s="400">
        <f t="shared" ref="J49:J61" si="7">+$J$6</f>
        <v>0.085</v>
      </c>
      <c r="K49" s="403">
        <f t="shared" ref="K49:K61" si="8">ROUND(E49*F49,2)</f>
        <v>17139.93</v>
      </c>
      <c r="L49" s="402" t="s">
        <v>789</v>
      </c>
    </row>
    <row r="50" s="381" customFormat="1" ht="99" outlineLevel="1" spans="1:12">
      <c r="A50" s="159">
        <f>IF(D50&lt;&gt;"",COUNTA($D$5:D50),"")</f>
        <v>42</v>
      </c>
      <c r="B50" s="160" t="s">
        <v>1030</v>
      </c>
      <c r="C50" s="160" t="s">
        <v>1031</v>
      </c>
      <c r="D50" s="161" t="s">
        <v>178</v>
      </c>
      <c r="E50" s="161">
        <v>3267.86</v>
      </c>
      <c r="F50" s="396">
        <f t="shared" si="6"/>
        <v>12.76</v>
      </c>
      <c r="G50" s="395">
        <v>11.26</v>
      </c>
      <c r="H50" s="395">
        <v>0</v>
      </c>
      <c r="I50" s="395">
        <v>0.5</v>
      </c>
      <c r="J50" s="400">
        <f t="shared" si="7"/>
        <v>0.085</v>
      </c>
      <c r="K50" s="403">
        <f t="shared" si="8"/>
        <v>41697.89</v>
      </c>
      <c r="L50" s="402" t="s">
        <v>789</v>
      </c>
    </row>
    <row r="51" s="381" customFormat="1" ht="82.5" outlineLevel="1" spans="1:12">
      <c r="A51" s="159">
        <f>IF(D51&lt;&gt;"",COUNTA($D$5:D51),"")</f>
        <v>43</v>
      </c>
      <c r="B51" s="160" t="s">
        <v>190</v>
      </c>
      <c r="C51" s="160" t="s">
        <v>1032</v>
      </c>
      <c r="D51" s="161" t="s">
        <v>178</v>
      </c>
      <c r="E51" s="161">
        <v>1633.93</v>
      </c>
      <c r="F51" s="396">
        <f t="shared" si="6"/>
        <v>3.82</v>
      </c>
      <c r="G51" s="395">
        <v>1.5</v>
      </c>
      <c r="H51" s="395">
        <v>2</v>
      </c>
      <c r="I51" s="395">
        <v>0.02</v>
      </c>
      <c r="J51" s="400">
        <f t="shared" si="7"/>
        <v>0.085</v>
      </c>
      <c r="K51" s="403">
        <f t="shared" si="8"/>
        <v>6241.61</v>
      </c>
      <c r="L51" s="402"/>
    </row>
    <row r="52" s="381" customFormat="1" ht="66" outlineLevel="1" spans="1:12">
      <c r="A52" s="159">
        <f>IF(D52&lt;&gt;"",COUNTA($D$5:D52),"")</f>
        <v>44</v>
      </c>
      <c r="B52" s="160" t="s">
        <v>1033</v>
      </c>
      <c r="C52" s="160" t="s">
        <v>1034</v>
      </c>
      <c r="D52" s="161" t="s">
        <v>178</v>
      </c>
      <c r="E52" s="161">
        <v>1261.89</v>
      </c>
      <c r="F52" s="396">
        <f t="shared" si="6"/>
        <v>44.43</v>
      </c>
      <c r="G52" s="395">
        <v>10.55</v>
      </c>
      <c r="H52" s="395">
        <v>30.4</v>
      </c>
      <c r="I52" s="395">
        <v>0</v>
      </c>
      <c r="J52" s="400">
        <f t="shared" si="7"/>
        <v>0.085</v>
      </c>
      <c r="K52" s="403">
        <f t="shared" si="8"/>
        <v>56065.77</v>
      </c>
      <c r="L52" s="404"/>
    </row>
    <row r="53" s="381" customFormat="1" ht="132" outlineLevel="1" spans="1:12">
      <c r="A53" s="159">
        <f>IF(D53&lt;&gt;"",COUNTA($D$5:D53),"")</f>
        <v>45</v>
      </c>
      <c r="B53" s="160" t="s">
        <v>1035</v>
      </c>
      <c r="C53" s="160" t="s">
        <v>1036</v>
      </c>
      <c r="D53" s="161" t="s">
        <v>178</v>
      </c>
      <c r="E53" s="161">
        <v>1185.37</v>
      </c>
      <c r="F53" s="396">
        <f t="shared" si="6"/>
        <v>38.2</v>
      </c>
      <c r="G53" s="395">
        <v>17.39</v>
      </c>
      <c r="H53" s="395">
        <v>15.85</v>
      </c>
      <c r="I53" s="395">
        <v>1.97</v>
      </c>
      <c r="J53" s="400">
        <f t="shared" si="7"/>
        <v>0.085</v>
      </c>
      <c r="K53" s="403">
        <f t="shared" si="8"/>
        <v>45281.13</v>
      </c>
      <c r="L53" s="404"/>
    </row>
    <row r="54" s="381" customFormat="1" ht="82.5" outlineLevel="1" spans="1:12">
      <c r="A54" s="159">
        <f>IF(D54&lt;&gt;"",COUNTA($D$5:D54),"")</f>
        <v>46</v>
      </c>
      <c r="B54" s="160" t="s">
        <v>1037</v>
      </c>
      <c r="C54" s="160" t="s">
        <v>1038</v>
      </c>
      <c r="D54" s="161" t="s">
        <v>178</v>
      </c>
      <c r="E54" s="161">
        <v>1185.37</v>
      </c>
      <c r="F54" s="396">
        <f t="shared" si="6"/>
        <v>43.06</v>
      </c>
      <c r="G54" s="395">
        <v>9.16</v>
      </c>
      <c r="H54" s="395">
        <v>28.19</v>
      </c>
      <c r="I54" s="395">
        <v>2.34</v>
      </c>
      <c r="J54" s="400">
        <f t="shared" si="7"/>
        <v>0.085</v>
      </c>
      <c r="K54" s="403">
        <f t="shared" si="8"/>
        <v>51042.03</v>
      </c>
      <c r="L54" s="402"/>
    </row>
    <row r="55" s="381" customFormat="1" ht="115.5" outlineLevel="1" spans="1:12">
      <c r="A55" s="159">
        <f>IF(D55&lt;&gt;"",COUNTA($D$5:D55),"")</f>
        <v>47</v>
      </c>
      <c r="B55" s="160" t="s">
        <v>1039</v>
      </c>
      <c r="C55" s="160" t="s">
        <v>1029</v>
      </c>
      <c r="D55" s="161" t="s">
        <v>178</v>
      </c>
      <c r="E55" s="161">
        <v>12996.93</v>
      </c>
      <c r="F55" s="396">
        <f t="shared" si="6"/>
        <v>11.03</v>
      </c>
      <c r="G55" s="395">
        <v>9.67</v>
      </c>
      <c r="H55" s="395">
        <v>0</v>
      </c>
      <c r="I55" s="395">
        <v>0.5</v>
      </c>
      <c r="J55" s="400">
        <f t="shared" si="7"/>
        <v>0.085</v>
      </c>
      <c r="K55" s="403">
        <f t="shared" si="8"/>
        <v>143356.14</v>
      </c>
      <c r="L55" s="402" t="s">
        <v>789</v>
      </c>
    </row>
    <row r="56" s="381" customFormat="1" ht="115.5" outlineLevel="1" spans="1:12">
      <c r="A56" s="159">
        <f>IF(D56&lt;&gt;"",COUNTA($D$5:D56),"")</f>
        <v>48</v>
      </c>
      <c r="B56" s="160" t="s">
        <v>1040</v>
      </c>
      <c r="C56" s="160" t="s">
        <v>1029</v>
      </c>
      <c r="D56" s="161" t="s">
        <v>178</v>
      </c>
      <c r="E56" s="161">
        <v>10060.28</v>
      </c>
      <c r="F56" s="396">
        <f t="shared" si="6"/>
        <v>10.49</v>
      </c>
      <c r="G56" s="395">
        <v>9.17</v>
      </c>
      <c r="H56" s="395">
        <v>0</v>
      </c>
      <c r="I56" s="395">
        <v>0.5</v>
      </c>
      <c r="J56" s="400">
        <f t="shared" si="7"/>
        <v>0.085</v>
      </c>
      <c r="K56" s="403">
        <f t="shared" si="8"/>
        <v>105532.34</v>
      </c>
      <c r="L56" s="402" t="s">
        <v>789</v>
      </c>
    </row>
    <row r="57" s="381" customFormat="1" ht="115.5" outlineLevel="1" spans="1:12">
      <c r="A57" s="159">
        <f>IF(D57&lt;&gt;"",COUNTA($D$5:D57),"")</f>
        <v>49</v>
      </c>
      <c r="B57" s="160" t="s">
        <v>1041</v>
      </c>
      <c r="C57" s="160" t="s">
        <v>1029</v>
      </c>
      <c r="D57" s="161" t="s">
        <v>178</v>
      </c>
      <c r="E57" s="161">
        <v>15745.7</v>
      </c>
      <c r="F57" s="396">
        <f t="shared" si="6"/>
        <v>10.49</v>
      </c>
      <c r="G57" s="395">
        <v>9.17</v>
      </c>
      <c r="H57" s="395"/>
      <c r="I57" s="395">
        <v>0.5</v>
      </c>
      <c r="J57" s="400">
        <f t="shared" si="7"/>
        <v>0.085</v>
      </c>
      <c r="K57" s="403">
        <f t="shared" si="8"/>
        <v>165172.39</v>
      </c>
      <c r="L57" s="402" t="s">
        <v>789</v>
      </c>
    </row>
    <row r="58" s="381" customFormat="1" ht="49.5" outlineLevel="1" spans="1:12">
      <c r="A58" s="159">
        <f>IF(D58&lt;&gt;"",COUNTA($D$5:D58),"")</f>
        <v>50</v>
      </c>
      <c r="B58" s="160" t="s">
        <v>1042</v>
      </c>
      <c r="C58" s="160" t="s">
        <v>1043</v>
      </c>
      <c r="D58" s="161" t="s">
        <v>178</v>
      </c>
      <c r="E58" s="161">
        <v>176.24</v>
      </c>
      <c r="F58" s="396">
        <f t="shared" si="6"/>
        <v>20.27</v>
      </c>
      <c r="G58" s="395">
        <v>10.51</v>
      </c>
      <c r="H58" s="395">
        <v>6.72</v>
      </c>
      <c r="I58" s="395">
        <v>1.45</v>
      </c>
      <c r="J58" s="400">
        <f t="shared" si="7"/>
        <v>0.085</v>
      </c>
      <c r="K58" s="403">
        <f t="shared" si="8"/>
        <v>3572.38</v>
      </c>
      <c r="L58" s="404"/>
    </row>
    <row r="59" s="381" customFormat="1" ht="49.5" outlineLevel="1" spans="1:12">
      <c r="A59" s="159">
        <f>IF(D59&lt;&gt;"",COUNTA($D$5:D59),"")</f>
        <v>51</v>
      </c>
      <c r="B59" s="160" t="s">
        <v>1042</v>
      </c>
      <c r="C59" s="160" t="s">
        <v>1044</v>
      </c>
      <c r="D59" s="161" t="s">
        <v>178</v>
      </c>
      <c r="E59" s="161">
        <v>560</v>
      </c>
      <c r="F59" s="396">
        <f t="shared" si="6"/>
        <v>18.45</v>
      </c>
      <c r="G59" s="395">
        <v>10.51</v>
      </c>
      <c r="H59" s="395">
        <v>5.04</v>
      </c>
      <c r="I59" s="395">
        <v>1.45</v>
      </c>
      <c r="J59" s="400">
        <f t="shared" si="7"/>
        <v>0.085</v>
      </c>
      <c r="K59" s="403">
        <f t="shared" si="8"/>
        <v>10332</v>
      </c>
      <c r="L59" s="404"/>
    </row>
    <row r="60" s="381" customFormat="1" ht="49.5" outlineLevel="1" spans="1:12">
      <c r="A60" s="159">
        <f>IF(D60&lt;&gt;"",COUNTA($D$5:D60),"")</f>
        <v>52</v>
      </c>
      <c r="B60" s="160" t="s">
        <v>1042</v>
      </c>
      <c r="C60" s="160" t="s">
        <v>1045</v>
      </c>
      <c r="D60" s="161" t="s">
        <v>178</v>
      </c>
      <c r="E60" s="161">
        <v>560</v>
      </c>
      <c r="F60" s="396">
        <f t="shared" si="6"/>
        <v>14.8</v>
      </c>
      <c r="G60" s="395">
        <v>10.51</v>
      </c>
      <c r="H60" s="395">
        <v>1.68</v>
      </c>
      <c r="I60" s="395">
        <v>1.45</v>
      </c>
      <c r="J60" s="400">
        <f t="shared" si="7"/>
        <v>0.085</v>
      </c>
      <c r="K60" s="403">
        <f t="shared" si="8"/>
        <v>8288</v>
      </c>
      <c r="L60" s="404"/>
    </row>
    <row r="61" s="384" customFormat="1" ht="82.5" outlineLevel="1" spans="1:12">
      <c r="A61" s="159">
        <f>IF(D61&lt;&gt;"",COUNTA($D$5:D61),"")</f>
        <v>53</v>
      </c>
      <c r="B61" s="160" t="s">
        <v>1046</v>
      </c>
      <c r="C61" s="160" t="s">
        <v>1047</v>
      </c>
      <c r="D61" s="161" t="s">
        <v>178</v>
      </c>
      <c r="E61" s="161">
        <v>1633.93</v>
      </c>
      <c r="F61" s="396">
        <f t="shared" si="6"/>
        <v>31.79</v>
      </c>
      <c r="G61" s="395">
        <v>10.51</v>
      </c>
      <c r="H61" s="395">
        <v>17.34</v>
      </c>
      <c r="I61" s="395">
        <v>1.45</v>
      </c>
      <c r="J61" s="400">
        <f t="shared" si="7"/>
        <v>0.085</v>
      </c>
      <c r="K61" s="403">
        <f t="shared" si="8"/>
        <v>51942.63</v>
      </c>
      <c r="L61" s="404"/>
    </row>
    <row r="62" s="381" customFormat="1" spans="1:12">
      <c r="A62" s="159" t="str">
        <f>IF(D62&lt;&gt;"",COUNTA($D$5:D62),"")</f>
        <v/>
      </c>
      <c r="B62" s="156" t="s">
        <v>829</v>
      </c>
      <c r="C62" s="160"/>
      <c r="D62" s="161"/>
      <c r="E62" s="161"/>
      <c r="F62" s="396"/>
      <c r="G62" s="395"/>
      <c r="H62" s="395"/>
      <c r="I62" s="395"/>
      <c r="J62" s="400"/>
      <c r="K62" s="403"/>
      <c r="L62" s="404"/>
    </row>
    <row r="63" s="381" customFormat="1" ht="99" outlineLevel="1" spans="1:12">
      <c r="A63" s="159">
        <f>IF(D63&lt;&gt;"",COUNTA($D$5:D63),"")</f>
        <v>54</v>
      </c>
      <c r="B63" s="160" t="s">
        <v>1048</v>
      </c>
      <c r="C63" s="160" t="s">
        <v>1049</v>
      </c>
      <c r="D63" s="161" t="s">
        <v>178</v>
      </c>
      <c r="E63" s="161">
        <v>287.08</v>
      </c>
      <c r="F63" s="396">
        <f t="shared" ref="F63:F79" si="9">ROUND((G63+H63+I63)*(1+J63),2)</f>
        <v>116.15</v>
      </c>
      <c r="G63" s="395">
        <v>22.15</v>
      </c>
      <c r="H63" s="395">
        <v>84</v>
      </c>
      <c r="I63" s="395">
        <v>0.9</v>
      </c>
      <c r="J63" s="400">
        <f t="shared" ref="J63:J79" si="10">+$J$6</f>
        <v>0.085</v>
      </c>
      <c r="K63" s="403">
        <f t="shared" ref="K63:K79" si="11">ROUND(E63*F63,2)</f>
        <v>33344.34</v>
      </c>
      <c r="L63" s="402"/>
    </row>
    <row r="64" s="381" customFormat="1" ht="99" outlineLevel="1" spans="1:12">
      <c r="A64" s="159">
        <f>IF(D64&lt;&gt;"",COUNTA($D$5:D64),"")</f>
        <v>55</v>
      </c>
      <c r="B64" s="160" t="s">
        <v>1050</v>
      </c>
      <c r="C64" s="160" t="s">
        <v>1051</v>
      </c>
      <c r="D64" s="161" t="s">
        <v>178</v>
      </c>
      <c r="E64" s="161">
        <v>15.15</v>
      </c>
      <c r="F64" s="396">
        <f t="shared" si="9"/>
        <v>114.15</v>
      </c>
      <c r="G64" s="395">
        <v>22.15</v>
      </c>
      <c r="H64" s="395">
        <v>82.32</v>
      </c>
      <c r="I64" s="395">
        <v>0.74</v>
      </c>
      <c r="J64" s="400">
        <f t="shared" si="10"/>
        <v>0.085</v>
      </c>
      <c r="K64" s="403">
        <f t="shared" si="11"/>
        <v>1729.37</v>
      </c>
      <c r="L64" s="402"/>
    </row>
    <row r="65" s="381" customFormat="1" ht="66" outlineLevel="1" spans="1:12">
      <c r="A65" s="159">
        <f>IF(D65&lt;&gt;"",COUNTA($D$5:D65),"")</f>
        <v>56</v>
      </c>
      <c r="B65" s="160" t="s">
        <v>841</v>
      </c>
      <c r="C65" s="160" t="s">
        <v>1052</v>
      </c>
      <c r="D65" s="161" t="s">
        <v>178</v>
      </c>
      <c r="E65" s="161">
        <v>1715.58</v>
      </c>
      <c r="F65" s="396">
        <f t="shared" si="9"/>
        <v>19.95</v>
      </c>
      <c r="G65" s="395">
        <v>11.16</v>
      </c>
      <c r="H65" s="395">
        <v>6.72</v>
      </c>
      <c r="I65" s="395">
        <v>0.51</v>
      </c>
      <c r="J65" s="400">
        <f t="shared" si="10"/>
        <v>0.085</v>
      </c>
      <c r="K65" s="403">
        <f t="shared" si="11"/>
        <v>34225.82</v>
      </c>
      <c r="L65" s="402"/>
    </row>
    <row r="66" s="381" customFormat="1" ht="82.5" outlineLevel="1" spans="1:12">
      <c r="A66" s="159">
        <f>IF(D66&lt;&gt;"",COUNTA($D$5:D66),"")</f>
        <v>57</v>
      </c>
      <c r="B66" s="160" t="s">
        <v>1053</v>
      </c>
      <c r="C66" s="160" t="s">
        <v>1054</v>
      </c>
      <c r="D66" s="161" t="s">
        <v>178</v>
      </c>
      <c r="E66" s="161">
        <v>176</v>
      </c>
      <c r="F66" s="396">
        <f t="shared" si="9"/>
        <v>36.29</v>
      </c>
      <c r="G66" s="395">
        <v>21.16</v>
      </c>
      <c r="H66" s="395">
        <v>11.72</v>
      </c>
      <c r="I66" s="395">
        <v>0.57</v>
      </c>
      <c r="J66" s="400">
        <f t="shared" si="10"/>
        <v>0.085</v>
      </c>
      <c r="K66" s="403">
        <f t="shared" si="11"/>
        <v>6387.04</v>
      </c>
      <c r="L66" s="404"/>
    </row>
    <row r="67" s="381" customFormat="1" ht="132" outlineLevel="1" spans="1:12">
      <c r="A67" s="159">
        <f>IF(D67&lt;&gt;"",COUNTA($D$5:D67),"")</f>
        <v>58</v>
      </c>
      <c r="B67" s="160" t="s">
        <v>1055</v>
      </c>
      <c r="C67" s="160" t="s">
        <v>1056</v>
      </c>
      <c r="D67" s="161" t="s">
        <v>178</v>
      </c>
      <c r="E67" s="161">
        <v>1</v>
      </c>
      <c r="F67" s="396">
        <f t="shared" si="9"/>
        <v>104.3</v>
      </c>
      <c r="G67" s="395">
        <v>50.97</v>
      </c>
      <c r="H67" s="395">
        <v>38.27</v>
      </c>
      <c r="I67" s="395">
        <v>6.89</v>
      </c>
      <c r="J67" s="400">
        <f t="shared" si="10"/>
        <v>0.085</v>
      </c>
      <c r="K67" s="403">
        <f t="shared" si="11"/>
        <v>104.3</v>
      </c>
      <c r="L67" s="402"/>
    </row>
    <row r="68" s="381" customFormat="1" ht="66" outlineLevel="1" spans="1:12">
      <c r="A68" s="159">
        <f>IF(D68&lt;&gt;"",COUNTA($D$5:D68),"")</f>
        <v>59</v>
      </c>
      <c r="B68" s="160" t="s">
        <v>841</v>
      </c>
      <c r="C68" s="160" t="s">
        <v>1057</v>
      </c>
      <c r="D68" s="161" t="s">
        <v>178</v>
      </c>
      <c r="E68" s="161">
        <v>14971.24</v>
      </c>
      <c r="F68" s="396">
        <f t="shared" si="9"/>
        <v>23.6</v>
      </c>
      <c r="G68" s="395">
        <v>11.16</v>
      </c>
      <c r="H68" s="395">
        <v>10.08</v>
      </c>
      <c r="I68" s="395">
        <v>0.51</v>
      </c>
      <c r="J68" s="400">
        <f t="shared" si="10"/>
        <v>0.085</v>
      </c>
      <c r="K68" s="403">
        <f t="shared" si="11"/>
        <v>353321.26</v>
      </c>
      <c r="L68" s="402"/>
    </row>
    <row r="69" s="381" customFormat="1" ht="82.5" outlineLevel="1" spans="1:12">
      <c r="A69" s="159">
        <f>IF(D69&lt;&gt;"",COUNTA($D$5:D69),"")</f>
        <v>60</v>
      </c>
      <c r="B69" s="160" t="s">
        <v>1058</v>
      </c>
      <c r="C69" s="160" t="s">
        <v>1059</v>
      </c>
      <c r="D69" s="161" t="s">
        <v>178</v>
      </c>
      <c r="E69" s="161">
        <v>1615.86</v>
      </c>
      <c r="F69" s="396">
        <f t="shared" si="9"/>
        <v>25.42</v>
      </c>
      <c r="G69" s="395">
        <v>11.16</v>
      </c>
      <c r="H69" s="395">
        <v>11.76</v>
      </c>
      <c r="I69" s="395">
        <v>0.51</v>
      </c>
      <c r="J69" s="400">
        <f t="shared" si="10"/>
        <v>0.085</v>
      </c>
      <c r="K69" s="403">
        <f t="shared" si="11"/>
        <v>41075.16</v>
      </c>
      <c r="L69" s="404"/>
    </row>
    <row r="70" s="381" customFormat="1" ht="82.5" outlineLevel="1" spans="1:12">
      <c r="A70" s="159">
        <f>IF(D70&lt;&gt;"",COUNTA($D$5:D70),"")</f>
        <v>61</v>
      </c>
      <c r="B70" s="160" t="s">
        <v>1058</v>
      </c>
      <c r="C70" s="160" t="s">
        <v>1060</v>
      </c>
      <c r="D70" s="161" t="s">
        <v>178</v>
      </c>
      <c r="E70" s="161">
        <v>4133.3</v>
      </c>
      <c r="F70" s="396">
        <f t="shared" si="9"/>
        <v>27.24</v>
      </c>
      <c r="G70" s="395">
        <v>11.16</v>
      </c>
      <c r="H70" s="395">
        <v>13.44</v>
      </c>
      <c r="I70" s="395">
        <v>0.51</v>
      </c>
      <c r="J70" s="400">
        <f t="shared" si="10"/>
        <v>0.085</v>
      </c>
      <c r="K70" s="403">
        <f t="shared" si="11"/>
        <v>112591.09</v>
      </c>
      <c r="L70" s="402"/>
    </row>
    <row r="71" s="381" customFormat="1" ht="33" outlineLevel="1" spans="1:12">
      <c r="A71" s="159">
        <f>IF(D71&lt;&gt;"",COUNTA($D$5:D71),"")</f>
        <v>62</v>
      </c>
      <c r="B71" s="160" t="s">
        <v>1061</v>
      </c>
      <c r="C71" s="160" t="s">
        <v>1062</v>
      </c>
      <c r="D71" s="161" t="s">
        <v>178</v>
      </c>
      <c r="E71" s="161">
        <v>1</v>
      </c>
      <c r="F71" s="396">
        <f t="shared" si="9"/>
        <v>22.18</v>
      </c>
      <c r="G71" s="395">
        <v>3.2</v>
      </c>
      <c r="H71" s="395">
        <v>14.77</v>
      </c>
      <c r="I71" s="395">
        <v>2.47</v>
      </c>
      <c r="J71" s="400">
        <f t="shared" si="10"/>
        <v>0.085</v>
      </c>
      <c r="K71" s="403">
        <f t="shared" si="11"/>
        <v>22.18</v>
      </c>
      <c r="L71" s="402"/>
    </row>
    <row r="72" s="381" customFormat="1" ht="82.5" outlineLevel="1" spans="1:12">
      <c r="A72" s="159">
        <f>IF(D72&lt;&gt;"",COUNTA($D$5:D72),"")</f>
        <v>63</v>
      </c>
      <c r="B72" s="160" t="s">
        <v>1063</v>
      </c>
      <c r="C72" s="160" t="s">
        <v>1064</v>
      </c>
      <c r="D72" s="161" t="s">
        <v>178</v>
      </c>
      <c r="E72" s="161">
        <v>1</v>
      </c>
      <c r="F72" s="396">
        <f t="shared" si="9"/>
        <v>284.67</v>
      </c>
      <c r="G72" s="395">
        <v>20.05</v>
      </c>
      <c r="H72" s="395">
        <v>242.32</v>
      </c>
      <c r="I72" s="395">
        <v>0</v>
      </c>
      <c r="J72" s="400">
        <f t="shared" si="10"/>
        <v>0.085</v>
      </c>
      <c r="K72" s="403">
        <f t="shared" si="11"/>
        <v>284.67</v>
      </c>
      <c r="L72" s="402"/>
    </row>
    <row r="73" s="381" customFormat="1" ht="66" outlineLevel="1" spans="1:12">
      <c r="A73" s="159">
        <f>IF(D73&lt;&gt;"",COUNTA($D$5:D73),"")</f>
        <v>64</v>
      </c>
      <c r="B73" s="160" t="s">
        <v>841</v>
      </c>
      <c r="C73" s="160" t="s">
        <v>1065</v>
      </c>
      <c r="D73" s="161" t="s">
        <v>178</v>
      </c>
      <c r="E73" s="161">
        <v>1</v>
      </c>
      <c r="F73" s="396">
        <f t="shared" si="9"/>
        <v>21.78</v>
      </c>
      <c r="G73" s="395">
        <v>11.16</v>
      </c>
      <c r="H73" s="395">
        <v>8.4</v>
      </c>
      <c r="I73" s="395">
        <v>0.51</v>
      </c>
      <c r="J73" s="400">
        <f t="shared" si="10"/>
        <v>0.085</v>
      </c>
      <c r="K73" s="403">
        <f t="shared" si="11"/>
        <v>21.78</v>
      </c>
      <c r="L73" s="402"/>
    </row>
    <row r="74" s="381" customFormat="1" ht="49.5" outlineLevel="1" spans="1:12">
      <c r="A74" s="159">
        <f>IF(D74&lt;&gt;"",COUNTA($D$5:D74),"")</f>
        <v>65</v>
      </c>
      <c r="B74" s="160" t="s">
        <v>1066</v>
      </c>
      <c r="C74" s="160" t="s">
        <v>1067</v>
      </c>
      <c r="D74" s="161" t="s">
        <v>178</v>
      </c>
      <c r="E74" s="161">
        <v>1</v>
      </c>
      <c r="F74" s="396">
        <f t="shared" si="9"/>
        <v>27.07</v>
      </c>
      <c r="G74" s="395">
        <v>11.16</v>
      </c>
      <c r="H74" s="395">
        <v>13.28</v>
      </c>
      <c r="I74" s="395">
        <v>0.51</v>
      </c>
      <c r="J74" s="400">
        <f t="shared" si="10"/>
        <v>0.085</v>
      </c>
      <c r="K74" s="403">
        <f t="shared" si="11"/>
        <v>27.07</v>
      </c>
      <c r="L74" s="404"/>
    </row>
    <row r="75" s="381" customFormat="1" ht="99" outlineLevel="1" spans="1:12">
      <c r="A75" s="159">
        <f>IF(D75&lt;&gt;"",COUNTA($D$5:D75),"")</f>
        <v>66</v>
      </c>
      <c r="B75" s="160" t="s">
        <v>1068</v>
      </c>
      <c r="C75" s="160" t="s">
        <v>1069</v>
      </c>
      <c r="D75" s="161" t="s">
        <v>178</v>
      </c>
      <c r="E75" s="161">
        <v>1</v>
      </c>
      <c r="F75" s="396">
        <f t="shared" si="9"/>
        <v>89.79</v>
      </c>
      <c r="G75" s="395">
        <v>37.74</v>
      </c>
      <c r="H75" s="395">
        <v>38.27</v>
      </c>
      <c r="I75" s="395">
        <v>6.75</v>
      </c>
      <c r="J75" s="400">
        <f t="shared" si="10"/>
        <v>0.085</v>
      </c>
      <c r="K75" s="403">
        <f t="shared" si="11"/>
        <v>89.79</v>
      </c>
      <c r="L75" s="402"/>
    </row>
    <row r="76" s="381" customFormat="1" ht="49.5" outlineLevel="1" spans="1:12">
      <c r="A76" s="159">
        <f>IF(D76&lt;&gt;"",COUNTA($D$5:D76),"")</f>
        <v>67</v>
      </c>
      <c r="B76" s="160" t="s">
        <v>1070</v>
      </c>
      <c r="C76" s="160" t="s">
        <v>1071</v>
      </c>
      <c r="D76" s="161" t="s">
        <v>178</v>
      </c>
      <c r="E76" s="161">
        <v>1</v>
      </c>
      <c r="F76" s="396">
        <f t="shared" si="9"/>
        <v>14.27</v>
      </c>
      <c r="G76" s="395">
        <v>9.56</v>
      </c>
      <c r="H76" s="395">
        <v>2.35</v>
      </c>
      <c r="I76" s="395">
        <v>1.24</v>
      </c>
      <c r="J76" s="400">
        <f t="shared" si="10"/>
        <v>0.085</v>
      </c>
      <c r="K76" s="403">
        <f t="shared" si="11"/>
        <v>14.27</v>
      </c>
      <c r="L76" s="402"/>
    </row>
    <row r="77" s="381" customFormat="1" ht="66" outlineLevel="1" spans="1:12">
      <c r="A77" s="159">
        <f>IF(D77&lt;&gt;"",COUNTA($D$5:D77),"")</f>
        <v>68</v>
      </c>
      <c r="B77" s="160" t="s">
        <v>1072</v>
      </c>
      <c r="C77" s="160" t="s">
        <v>1073</v>
      </c>
      <c r="D77" s="161" t="s">
        <v>132</v>
      </c>
      <c r="E77" s="161">
        <v>627.19</v>
      </c>
      <c r="F77" s="396">
        <f t="shared" si="9"/>
        <v>854.32</v>
      </c>
      <c r="G77" s="395">
        <v>84.11</v>
      </c>
      <c r="H77" s="395">
        <v>692.13</v>
      </c>
      <c r="I77" s="395">
        <v>11.15</v>
      </c>
      <c r="J77" s="400">
        <f t="shared" si="10"/>
        <v>0.085</v>
      </c>
      <c r="K77" s="403">
        <f t="shared" si="11"/>
        <v>535820.96</v>
      </c>
      <c r="L77" s="404"/>
    </row>
    <row r="78" s="381" customFormat="1" ht="82.5" outlineLevel="1" spans="1:12">
      <c r="A78" s="159">
        <f>IF(D78&lt;&gt;"",COUNTA($D$5:D78),"")</f>
        <v>69</v>
      </c>
      <c r="B78" s="160" t="s">
        <v>190</v>
      </c>
      <c r="C78" s="160" t="s">
        <v>1032</v>
      </c>
      <c r="D78" s="161" t="s">
        <v>178</v>
      </c>
      <c r="E78" s="161">
        <v>1254.37</v>
      </c>
      <c r="F78" s="396">
        <f t="shared" si="9"/>
        <v>3.82</v>
      </c>
      <c r="G78" s="395">
        <v>1.5</v>
      </c>
      <c r="H78" s="395">
        <v>2</v>
      </c>
      <c r="I78" s="395">
        <v>0.02</v>
      </c>
      <c r="J78" s="400">
        <f t="shared" si="10"/>
        <v>0.085</v>
      </c>
      <c r="K78" s="403">
        <f t="shared" si="11"/>
        <v>4791.69</v>
      </c>
      <c r="L78" s="404"/>
    </row>
    <row r="79" s="381" customFormat="1" ht="99" outlineLevel="1" spans="1:12">
      <c r="A79" s="159">
        <f>IF(D79&lt;&gt;"",COUNTA($D$5:D79),"")</f>
        <v>70</v>
      </c>
      <c r="B79" s="160" t="s">
        <v>1058</v>
      </c>
      <c r="C79" s="160" t="s">
        <v>1074</v>
      </c>
      <c r="D79" s="161" t="s">
        <v>178</v>
      </c>
      <c r="E79" s="161">
        <v>1254.37</v>
      </c>
      <c r="F79" s="396">
        <f t="shared" si="9"/>
        <v>31.03</v>
      </c>
      <c r="G79" s="395">
        <v>11.16</v>
      </c>
      <c r="H79" s="395">
        <v>16.93</v>
      </c>
      <c r="I79" s="395">
        <v>0.51</v>
      </c>
      <c r="J79" s="400">
        <f t="shared" si="10"/>
        <v>0.085</v>
      </c>
      <c r="K79" s="403">
        <f t="shared" si="11"/>
        <v>38923.1</v>
      </c>
      <c r="L79" s="404"/>
    </row>
    <row r="80" s="381" customFormat="1" spans="1:12">
      <c r="A80" s="159" t="str">
        <f>IF(D80&lt;&gt;"",COUNTA($D$5:D80),"")</f>
        <v/>
      </c>
      <c r="B80" s="156" t="s">
        <v>875</v>
      </c>
      <c r="C80" s="160"/>
      <c r="D80" s="161"/>
      <c r="E80" s="161"/>
      <c r="F80" s="396"/>
      <c r="G80" s="395"/>
      <c r="H80" s="395"/>
      <c r="I80" s="395"/>
      <c r="J80" s="400"/>
      <c r="K80" s="403"/>
      <c r="L80" s="404"/>
    </row>
    <row r="81" s="381" customFormat="1" ht="82.5" outlineLevel="1" spans="1:12">
      <c r="A81" s="159">
        <f>IF(D81&lt;&gt;"",COUNTA($D$5:D81),"")</f>
        <v>71</v>
      </c>
      <c r="B81" s="160" t="s">
        <v>876</v>
      </c>
      <c r="C81" s="160" t="s">
        <v>1075</v>
      </c>
      <c r="D81" s="161" t="s">
        <v>178</v>
      </c>
      <c r="E81" s="161">
        <v>1</v>
      </c>
      <c r="F81" s="396">
        <f t="shared" ref="F81:F86" si="12">ROUND((G81+H81+I81)*(1+J81),2)</f>
        <v>56.35</v>
      </c>
      <c r="G81" s="395">
        <v>41.06</v>
      </c>
      <c r="H81" s="395">
        <v>8.47</v>
      </c>
      <c r="I81" s="395">
        <v>2.41</v>
      </c>
      <c r="J81" s="400">
        <f t="shared" ref="J81:J86" si="13">+$J$6</f>
        <v>0.085</v>
      </c>
      <c r="K81" s="403">
        <f t="shared" ref="K81:K86" si="14">ROUND(E81*F81,2)</f>
        <v>56.35</v>
      </c>
      <c r="L81" s="402"/>
    </row>
    <row r="82" s="381" customFormat="1" ht="66" outlineLevel="1" spans="1:12">
      <c r="A82" s="159">
        <f>IF(D82&lt;&gt;"",COUNTA($D$5:D82),"")</f>
        <v>72</v>
      </c>
      <c r="B82" s="160" t="s">
        <v>878</v>
      </c>
      <c r="C82" s="160" t="s">
        <v>1076</v>
      </c>
      <c r="D82" s="161" t="s">
        <v>178</v>
      </c>
      <c r="E82" s="161">
        <v>1</v>
      </c>
      <c r="F82" s="396">
        <f t="shared" si="12"/>
        <v>8.39</v>
      </c>
      <c r="G82" s="395">
        <v>7.06</v>
      </c>
      <c r="H82" s="395">
        <v>0.67</v>
      </c>
      <c r="I82" s="395">
        <v>0</v>
      </c>
      <c r="J82" s="400">
        <f t="shared" si="13"/>
        <v>0.085</v>
      </c>
      <c r="K82" s="403">
        <f t="shared" si="14"/>
        <v>8.39</v>
      </c>
      <c r="L82" s="402"/>
    </row>
    <row r="83" s="381" customFormat="1" ht="66" outlineLevel="1" spans="1:12">
      <c r="A83" s="159">
        <f>IF(D83&lt;&gt;"",COUNTA($D$5:D83),"")</f>
        <v>73</v>
      </c>
      <c r="B83" s="160" t="s">
        <v>878</v>
      </c>
      <c r="C83" s="160" t="s">
        <v>1077</v>
      </c>
      <c r="D83" s="161" t="s">
        <v>178</v>
      </c>
      <c r="E83" s="161">
        <v>1</v>
      </c>
      <c r="F83" s="396">
        <f t="shared" si="12"/>
        <v>20.16</v>
      </c>
      <c r="G83" s="395">
        <v>11.16</v>
      </c>
      <c r="H83" s="395">
        <v>5.08</v>
      </c>
      <c r="I83" s="395">
        <v>2.34</v>
      </c>
      <c r="J83" s="400">
        <f t="shared" si="13"/>
        <v>0.085</v>
      </c>
      <c r="K83" s="403">
        <f t="shared" si="14"/>
        <v>20.16</v>
      </c>
      <c r="L83" s="402"/>
    </row>
    <row r="84" s="381" customFormat="1" ht="66" outlineLevel="1" spans="1:12">
      <c r="A84" s="159">
        <f>IF(D84&lt;&gt;"",COUNTA($D$5:D84),"")</f>
        <v>74</v>
      </c>
      <c r="B84" s="160" t="s">
        <v>882</v>
      </c>
      <c r="C84" s="160" t="s">
        <v>1078</v>
      </c>
      <c r="D84" s="161" t="s">
        <v>178</v>
      </c>
      <c r="E84" s="161">
        <v>1</v>
      </c>
      <c r="F84" s="396">
        <f t="shared" si="12"/>
        <v>110.92</v>
      </c>
      <c r="G84" s="395">
        <v>45.74</v>
      </c>
      <c r="H84" s="395">
        <v>43.97</v>
      </c>
      <c r="I84" s="395">
        <v>12.52</v>
      </c>
      <c r="J84" s="400">
        <f t="shared" si="13"/>
        <v>0.085</v>
      </c>
      <c r="K84" s="403">
        <f t="shared" si="14"/>
        <v>110.92</v>
      </c>
      <c r="L84" s="402"/>
    </row>
    <row r="85" s="381" customFormat="1" ht="82.5" outlineLevel="1" spans="1:12">
      <c r="A85" s="159">
        <f>IF(D85&lt;&gt;"",COUNTA($D$5:D85),"")</f>
        <v>75</v>
      </c>
      <c r="B85" s="160" t="s">
        <v>884</v>
      </c>
      <c r="C85" s="160" t="s">
        <v>1079</v>
      </c>
      <c r="D85" s="161" t="s">
        <v>178</v>
      </c>
      <c r="E85" s="161">
        <v>1</v>
      </c>
      <c r="F85" s="396">
        <f t="shared" si="12"/>
        <v>27.34</v>
      </c>
      <c r="G85" s="395">
        <v>13.7</v>
      </c>
      <c r="H85" s="395">
        <v>10.2</v>
      </c>
      <c r="I85" s="395">
        <v>1.3</v>
      </c>
      <c r="J85" s="400">
        <f t="shared" si="13"/>
        <v>0.085</v>
      </c>
      <c r="K85" s="403">
        <f t="shared" si="14"/>
        <v>27.34</v>
      </c>
      <c r="L85" s="402"/>
    </row>
    <row r="86" s="381" customFormat="1" ht="49.5" outlineLevel="1" spans="1:12">
      <c r="A86" s="159">
        <f>IF(D86&lt;&gt;"",COUNTA($D$5:D86),"")</f>
        <v>76</v>
      </c>
      <c r="B86" s="160" t="s">
        <v>1080</v>
      </c>
      <c r="C86" s="160" t="s">
        <v>1081</v>
      </c>
      <c r="D86" s="161" t="s">
        <v>178</v>
      </c>
      <c r="E86" s="161">
        <v>1</v>
      </c>
      <c r="F86" s="396">
        <f t="shared" si="12"/>
        <v>14.79</v>
      </c>
      <c r="G86" s="395">
        <v>11.16</v>
      </c>
      <c r="H86" s="395">
        <v>1.69</v>
      </c>
      <c r="I86" s="395">
        <v>0.78</v>
      </c>
      <c r="J86" s="400">
        <f t="shared" si="13"/>
        <v>0.085</v>
      </c>
      <c r="K86" s="403">
        <f t="shared" si="14"/>
        <v>14.79</v>
      </c>
      <c r="L86" s="402"/>
    </row>
    <row r="87" s="381" customFormat="1" spans="1:12">
      <c r="A87" s="159" t="str">
        <f>IF(D87&lt;&gt;"",COUNTA($D$5:D87),"")</f>
        <v/>
      </c>
      <c r="B87" s="393" t="s">
        <v>886</v>
      </c>
      <c r="C87" s="160"/>
      <c r="D87" s="161"/>
      <c r="E87" s="161"/>
      <c r="F87" s="396"/>
      <c r="G87" s="395"/>
      <c r="H87" s="395"/>
      <c r="I87" s="395"/>
      <c r="J87" s="400"/>
      <c r="K87" s="403"/>
      <c r="L87" s="404"/>
    </row>
    <row r="88" s="381" customFormat="1" ht="165" outlineLevel="1" spans="1:12">
      <c r="A88" s="159">
        <f>IF(D88&lt;&gt;"",COUNTA($D$5:D88),"")</f>
        <v>77</v>
      </c>
      <c r="B88" s="160" t="s">
        <v>892</v>
      </c>
      <c r="C88" s="160" t="s">
        <v>1082</v>
      </c>
      <c r="D88" s="161" t="s">
        <v>178</v>
      </c>
      <c r="E88" s="161">
        <v>5494.12</v>
      </c>
      <c r="F88" s="396">
        <f t="shared" ref="F88:F104" si="15">ROUND((G88+H88+I88)*(1+J88),2)</f>
        <v>25.44</v>
      </c>
      <c r="G88" s="395">
        <v>11.16</v>
      </c>
      <c r="H88" s="395">
        <v>9.95</v>
      </c>
      <c r="I88" s="395">
        <v>2.34</v>
      </c>
      <c r="J88" s="400">
        <f t="shared" ref="J88:J104" si="16">+$J$6</f>
        <v>0.085</v>
      </c>
      <c r="K88" s="403">
        <f t="shared" ref="K88:K104" si="17">ROUND(E88*F88,2)</f>
        <v>139770.41</v>
      </c>
      <c r="L88" s="402"/>
    </row>
    <row r="89" s="381" customFormat="1" ht="82.5" outlineLevel="1" spans="1:12">
      <c r="A89" s="159">
        <f>IF(D89&lt;&gt;"",COUNTA($D$5:D89),"")</f>
        <v>78</v>
      </c>
      <c r="B89" s="160" t="s">
        <v>1083</v>
      </c>
      <c r="C89" s="160" t="s">
        <v>1084</v>
      </c>
      <c r="D89" s="161" t="s">
        <v>178</v>
      </c>
      <c r="E89" s="161">
        <v>1</v>
      </c>
      <c r="F89" s="396">
        <f t="shared" si="15"/>
        <v>25.64</v>
      </c>
      <c r="G89" s="395">
        <v>13.7</v>
      </c>
      <c r="H89" s="395">
        <v>8.63</v>
      </c>
      <c r="I89" s="395">
        <v>1.3</v>
      </c>
      <c r="J89" s="400">
        <f t="shared" si="16"/>
        <v>0.085</v>
      </c>
      <c r="K89" s="403">
        <f t="shared" si="17"/>
        <v>25.64</v>
      </c>
      <c r="L89" s="402"/>
    </row>
    <row r="90" s="381" customFormat="1" ht="49.5" outlineLevel="1" spans="1:12">
      <c r="A90" s="159">
        <f>IF(D90&lt;&gt;"",COUNTA($D$5:D90),"")</f>
        <v>79</v>
      </c>
      <c r="B90" s="160" t="s">
        <v>898</v>
      </c>
      <c r="C90" s="160" t="s">
        <v>1085</v>
      </c>
      <c r="D90" s="161" t="s">
        <v>178</v>
      </c>
      <c r="E90" s="161">
        <v>1</v>
      </c>
      <c r="F90" s="396">
        <f t="shared" si="15"/>
        <v>11.56</v>
      </c>
      <c r="G90" s="395">
        <v>2.33</v>
      </c>
      <c r="H90" s="395">
        <v>7.61</v>
      </c>
      <c r="I90" s="395">
        <v>0.71</v>
      </c>
      <c r="J90" s="400">
        <f t="shared" si="16"/>
        <v>0.085</v>
      </c>
      <c r="K90" s="403">
        <f t="shared" si="17"/>
        <v>11.56</v>
      </c>
      <c r="L90" s="402"/>
    </row>
    <row r="91" s="381" customFormat="1" ht="66" outlineLevel="1" spans="1:12">
      <c r="A91" s="159">
        <f>IF(D91&lt;&gt;"",COUNTA($D$5:D91),"")</f>
        <v>80</v>
      </c>
      <c r="B91" s="160" t="s">
        <v>1086</v>
      </c>
      <c r="C91" s="160" t="s">
        <v>1087</v>
      </c>
      <c r="D91" s="159" t="s">
        <v>178</v>
      </c>
      <c r="E91" s="161">
        <v>917.14</v>
      </c>
      <c r="F91" s="396">
        <f t="shared" si="15"/>
        <v>11.88</v>
      </c>
      <c r="G91" s="395">
        <v>9.31</v>
      </c>
      <c r="H91" s="395">
        <v>1.47</v>
      </c>
      <c r="I91" s="395">
        <v>0.17</v>
      </c>
      <c r="J91" s="400">
        <f t="shared" si="16"/>
        <v>0.085</v>
      </c>
      <c r="K91" s="403">
        <f t="shared" si="17"/>
        <v>10895.62</v>
      </c>
      <c r="L91" s="402"/>
    </row>
    <row r="92" s="381" customFormat="1" ht="132" outlineLevel="1" spans="1:12">
      <c r="A92" s="159">
        <f>IF(D92&lt;&gt;"",COUNTA($D$5:D92),"")</f>
        <v>81</v>
      </c>
      <c r="B92" s="160" t="s">
        <v>890</v>
      </c>
      <c r="C92" s="160" t="s">
        <v>1088</v>
      </c>
      <c r="D92" s="161" t="s">
        <v>178</v>
      </c>
      <c r="E92" s="161">
        <v>4864.06</v>
      </c>
      <c r="F92" s="396">
        <f t="shared" si="15"/>
        <v>17.67</v>
      </c>
      <c r="G92" s="395">
        <v>9.75</v>
      </c>
      <c r="H92" s="395">
        <v>6.54</v>
      </c>
      <c r="I92" s="395">
        <v>0</v>
      </c>
      <c r="J92" s="400">
        <f t="shared" si="16"/>
        <v>0.085</v>
      </c>
      <c r="K92" s="403">
        <f t="shared" si="17"/>
        <v>85947.94</v>
      </c>
      <c r="L92" s="402"/>
    </row>
    <row r="93" s="381" customFormat="1" ht="99" outlineLevel="1" spans="1:12">
      <c r="A93" s="159">
        <f>IF(D93&lt;&gt;"",COUNTA($D$5:D93),"")</f>
        <v>82</v>
      </c>
      <c r="B93" s="160" t="s">
        <v>1089</v>
      </c>
      <c r="C93" s="160" t="s">
        <v>1090</v>
      </c>
      <c r="D93" s="161" t="s">
        <v>178</v>
      </c>
      <c r="E93" s="161">
        <v>1</v>
      </c>
      <c r="F93" s="396">
        <f t="shared" si="15"/>
        <v>42.54</v>
      </c>
      <c r="G93" s="395">
        <v>24.55</v>
      </c>
      <c r="H93" s="395">
        <v>13.85</v>
      </c>
      <c r="I93" s="395">
        <v>0.81</v>
      </c>
      <c r="J93" s="400">
        <f t="shared" si="16"/>
        <v>0.085</v>
      </c>
      <c r="K93" s="403">
        <f t="shared" si="17"/>
        <v>42.54</v>
      </c>
      <c r="L93" s="402"/>
    </row>
    <row r="94" s="381" customFormat="1" ht="66" outlineLevel="1" spans="1:12">
      <c r="A94" s="159">
        <f>IF(D94&lt;&gt;"",COUNTA($D$5:D94),"")</f>
        <v>83</v>
      </c>
      <c r="B94" s="160" t="s">
        <v>1089</v>
      </c>
      <c r="C94" s="160" t="s">
        <v>1091</v>
      </c>
      <c r="D94" s="161" t="s">
        <v>178</v>
      </c>
      <c r="E94" s="161">
        <v>1</v>
      </c>
      <c r="F94" s="396">
        <f t="shared" si="15"/>
        <v>10.63</v>
      </c>
      <c r="G94" s="395">
        <v>6.14</v>
      </c>
      <c r="H94" s="395">
        <v>3.46</v>
      </c>
      <c r="I94" s="395">
        <v>0.2</v>
      </c>
      <c r="J94" s="400">
        <f t="shared" si="16"/>
        <v>0.085</v>
      </c>
      <c r="K94" s="403">
        <f t="shared" si="17"/>
        <v>10.63</v>
      </c>
      <c r="L94" s="402"/>
    </row>
    <row r="95" s="381" customFormat="1" ht="148.5" outlineLevel="1" spans="1:12">
      <c r="A95" s="159">
        <f>IF(D95&lt;&gt;"",COUNTA($D$5:D95),"")</f>
        <v>84</v>
      </c>
      <c r="B95" s="160" t="s">
        <v>892</v>
      </c>
      <c r="C95" s="160" t="s">
        <v>1092</v>
      </c>
      <c r="D95" s="161" t="s">
        <v>178</v>
      </c>
      <c r="E95" s="161">
        <v>394.65</v>
      </c>
      <c r="F95" s="396">
        <f t="shared" si="15"/>
        <v>21.92</v>
      </c>
      <c r="G95" s="395">
        <v>11.16</v>
      </c>
      <c r="H95" s="395">
        <v>8.26</v>
      </c>
      <c r="I95" s="395">
        <v>0.78</v>
      </c>
      <c r="J95" s="400">
        <f t="shared" si="16"/>
        <v>0.085</v>
      </c>
      <c r="K95" s="403">
        <f t="shared" si="17"/>
        <v>8650.73</v>
      </c>
      <c r="L95" s="404"/>
    </row>
    <row r="96" s="381" customFormat="1" ht="132" outlineLevel="1" spans="1:12">
      <c r="A96" s="159">
        <f>IF(D96&lt;&gt;"",COUNTA($D$5:D96),"")</f>
        <v>85</v>
      </c>
      <c r="B96" s="160" t="s">
        <v>1093</v>
      </c>
      <c r="C96" s="160" t="s">
        <v>1094</v>
      </c>
      <c r="D96" s="161" t="s">
        <v>178</v>
      </c>
      <c r="E96" s="161">
        <v>1</v>
      </c>
      <c r="F96" s="396">
        <f t="shared" si="15"/>
        <v>17.77</v>
      </c>
      <c r="G96" s="395">
        <v>11.16</v>
      </c>
      <c r="H96" s="395">
        <v>4.75</v>
      </c>
      <c r="I96" s="395">
        <v>0.47</v>
      </c>
      <c r="J96" s="400">
        <f t="shared" si="16"/>
        <v>0.085</v>
      </c>
      <c r="K96" s="403">
        <f t="shared" si="17"/>
        <v>17.77</v>
      </c>
      <c r="L96" s="402"/>
    </row>
    <row r="97" s="381" customFormat="1" ht="148.5" outlineLevel="1" spans="1:12">
      <c r="A97" s="159">
        <f>IF(D97&lt;&gt;"",COUNTA($D$5:D97),"")</f>
        <v>86</v>
      </c>
      <c r="B97" s="160" t="s">
        <v>1095</v>
      </c>
      <c r="C97" s="160" t="s">
        <v>1096</v>
      </c>
      <c r="D97" s="161" t="s">
        <v>178</v>
      </c>
      <c r="E97" s="161">
        <v>50391.63</v>
      </c>
      <c r="F97" s="396">
        <f t="shared" si="15"/>
        <v>17.72</v>
      </c>
      <c r="G97" s="395">
        <v>11.16</v>
      </c>
      <c r="H97" s="395">
        <v>4.7</v>
      </c>
      <c r="I97" s="395">
        <v>0.47</v>
      </c>
      <c r="J97" s="400">
        <f t="shared" si="16"/>
        <v>0.085</v>
      </c>
      <c r="K97" s="403">
        <f t="shared" si="17"/>
        <v>892939.68</v>
      </c>
      <c r="L97" s="402"/>
    </row>
    <row r="98" s="381" customFormat="1" ht="148.5" outlineLevel="1" spans="1:12">
      <c r="A98" s="159">
        <f>IF(D98&lt;&gt;"",COUNTA($D$5:D98),"")</f>
        <v>87</v>
      </c>
      <c r="B98" s="160" t="s">
        <v>1095</v>
      </c>
      <c r="C98" s="160" t="s">
        <v>1097</v>
      </c>
      <c r="D98" s="161" t="s">
        <v>178</v>
      </c>
      <c r="E98" s="161">
        <v>18502.5</v>
      </c>
      <c r="F98" s="396">
        <f t="shared" si="15"/>
        <v>3.54</v>
      </c>
      <c r="G98" s="395">
        <v>2.23</v>
      </c>
      <c r="H98" s="395">
        <v>0.94</v>
      </c>
      <c r="I98" s="395">
        <v>0.09</v>
      </c>
      <c r="J98" s="400">
        <f t="shared" si="16"/>
        <v>0.085</v>
      </c>
      <c r="K98" s="403">
        <f t="shared" si="17"/>
        <v>65498.85</v>
      </c>
      <c r="L98" s="404"/>
    </row>
    <row r="99" s="381" customFormat="1" ht="99" outlineLevel="1" spans="1:12">
      <c r="A99" s="159">
        <f>IF(D99&lt;&gt;"",COUNTA($D$5:D99),"")</f>
        <v>88</v>
      </c>
      <c r="B99" s="160" t="s">
        <v>1098</v>
      </c>
      <c r="C99" s="160" t="s">
        <v>1099</v>
      </c>
      <c r="D99" s="161" t="s">
        <v>178</v>
      </c>
      <c r="E99" s="161">
        <v>5368.92</v>
      </c>
      <c r="F99" s="396">
        <f t="shared" si="15"/>
        <v>60.14</v>
      </c>
      <c r="G99" s="395">
        <v>18.25</v>
      </c>
      <c r="H99" s="395">
        <v>37.18</v>
      </c>
      <c r="I99" s="395">
        <v>0</v>
      </c>
      <c r="J99" s="400">
        <f t="shared" si="16"/>
        <v>0.085</v>
      </c>
      <c r="K99" s="403">
        <f t="shared" si="17"/>
        <v>322886.85</v>
      </c>
      <c r="L99" s="402"/>
    </row>
    <row r="100" s="381" customFormat="1" ht="66" outlineLevel="1" spans="1:12">
      <c r="A100" s="159">
        <f>IF(D100&lt;&gt;"",COUNTA($D$5:D100),"")</f>
        <v>89</v>
      </c>
      <c r="B100" s="160" t="s">
        <v>1098</v>
      </c>
      <c r="C100" s="160" t="s">
        <v>1100</v>
      </c>
      <c r="D100" s="161" t="s">
        <v>178</v>
      </c>
      <c r="E100" s="161">
        <v>16106.76</v>
      </c>
      <c r="F100" s="396">
        <f t="shared" si="15"/>
        <v>6.02</v>
      </c>
      <c r="G100" s="395">
        <v>1.83</v>
      </c>
      <c r="H100" s="395">
        <v>3.72</v>
      </c>
      <c r="I100" s="395">
        <v>0</v>
      </c>
      <c r="J100" s="400">
        <f t="shared" si="16"/>
        <v>0.085</v>
      </c>
      <c r="K100" s="403">
        <f t="shared" si="17"/>
        <v>96962.7</v>
      </c>
      <c r="L100" s="402"/>
    </row>
    <row r="101" s="381" customFormat="1" ht="148.5" outlineLevel="1" spans="1:12">
      <c r="A101" s="159">
        <f>IF(D101&lt;&gt;"",COUNTA($D$5:D101),"")</f>
        <v>90</v>
      </c>
      <c r="B101" s="160" t="s">
        <v>892</v>
      </c>
      <c r="C101" s="160" t="s">
        <v>1101</v>
      </c>
      <c r="D101" s="161" t="s">
        <v>178</v>
      </c>
      <c r="E101" s="161">
        <v>1</v>
      </c>
      <c r="F101" s="396">
        <f t="shared" si="15"/>
        <v>25.95</v>
      </c>
      <c r="G101" s="395">
        <v>11.16</v>
      </c>
      <c r="H101" s="395">
        <v>9.95</v>
      </c>
      <c r="I101" s="395">
        <v>2.81</v>
      </c>
      <c r="J101" s="400">
        <f t="shared" si="16"/>
        <v>0.085</v>
      </c>
      <c r="K101" s="403">
        <f t="shared" si="17"/>
        <v>25.95</v>
      </c>
      <c r="L101" s="404"/>
    </row>
    <row r="102" s="381" customFormat="1" ht="33" outlineLevel="1" spans="1:12">
      <c r="A102" s="159">
        <f>IF(D102&lt;&gt;"",COUNTA($D$5:D102),"")</f>
        <v>91</v>
      </c>
      <c r="B102" s="160" t="s">
        <v>255</v>
      </c>
      <c r="C102" s="160" t="s">
        <v>1102</v>
      </c>
      <c r="D102" s="159" t="s">
        <v>178</v>
      </c>
      <c r="E102" s="161">
        <v>107253.53</v>
      </c>
      <c r="F102" s="396">
        <f t="shared" si="15"/>
        <v>3.26</v>
      </c>
      <c r="G102" s="395">
        <v>1.39</v>
      </c>
      <c r="H102" s="395">
        <v>1.43</v>
      </c>
      <c r="I102" s="395">
        <v>0.18</v>
      </c>
      <c r="J102" s="400">
        <f t="shared" si="16"/>
        <v>0.085</v>
      </c>
      <c r="K102" s="403">
        <f t="shared" si="17"/>
        <v>349646.51</v>
      </c>
      <c r="L102" s="402"/>
    </row>
    <row r="103" s="381" customFormat="1" ht="82.5" outlineLevel="1" spans="1:12">
      <c r="A103" s="159">
        <f>IF(D103&lt;&gt;"",COUNTA($D$5:D103),"")</f>
        <v>92</v>
      </c>
      <c r="B103" s="160" t="s">
        <v>903</v>
      </c>
      <c r="C103" s="160" t="s">
        <v>1103</v>
      </c>
      <c r="D103" s="161" t="s">
        <v>178</v>
      </c>
      <c r="E103" s="161">
        <v>5193</v>
      </c>
      <c r="F103" s="396">
        <f t="shared" si="15"/>
        <v>9.73</v>
      </c>
      <c r="G103" s="395">
        <v>3.6</v>
      </c>
      <c r="H103" s="395">
        <v>4.87</v>
      </c>
      <c r="I103" s="395">
        <v>0.5</v>
      </c>
      <c r="J103" s="400">
        <f t="shared" si="16"/>
        <v>0.085</v>
      </c>
      <c r="K103" s="403">
        <f t="shared" si="17"/>
        <v>50527.89</v>
      </c>
      <c r="L103" s="402"/>
    </row>
    <row r="104" s="381" customFormat="1" ht="82.5" outlineLevel="1" spans="1:12">
      <c r="A104" s="159">
        <f>IF(D104&lt;&gt;"",COUNTA($D$5:D104),"")</f>
        <v>93</v>
      </c>
      <c r="B104" s="160" t="s">
        <v>905</v>
      </c>
      <c r="C104" s="160" t="s">
        <v>1104</v>
      </c>
      <c r="D104" s="161" t="s">
        <v>178</v>
      </c>
      <c r="E104" s="161">
        <v>2</v>
      </c>
      <c r="F104" s="396">
        <f t="shared" si="15"/>
        <v>6.99</v>
      </c>
      <c r="G104" s="395">
        <v>4</v>
      </c>
      <c r="H104" s="395">
        <v>1.94</v>
      </c>
      <c r="I104" s="395">
        <v>0.5</v>
      </c>
      <c r="J104" s="400">
        <f t="shared" si="16"/>
        <v>0.085</v>
      </c>
      <c r="K104" s="403">
        <f t="shared" si="17"/>
        <v>13.98</v>
      </c>
      <c r="L104" s="402"/>
    </row>
    <row r="105" s="381" customFormat="1" spans="1:12">
      <c r="A105" s="159" t="str">
        <f>IF(D105&lt;&gt;"",COUNTA($D$5:D105),"")</f>
        <v/>
      </c>
      <c r="B105" s="156" t="s">
        <v>925</v>
      </c>
      <c r="C105" s="160"/>
      <c r="D105" s="161"/>
      <c r="E105" s="161"/>
      <c r="F105" s="396"/>
      <c r="G105" s="395"/>
      <c r="H105" s="395"/>
      <c r="I105" s="395"/>
      <c r="J105" s="400"/>
      <c r="K105" s="403"/>
      <c r="L105" s="404"/>
    </row>
    <row r="106" s="381" customFormat="1" ht="66" outlineLevel="1" spans="1:12">
      <c r="A106" s="159">
        <f>IF(D106&lt;&gt;"",COUNTA($D$5:D106),"")</f>
        <v>94</v>
      </c>
      <c r="B106" s="160" t="s">
        <v>1086</v>
      </c>
      <c r="C106" s="160" t="s">
        <v>1105</v>
      </c>
      <c r="D106" s="161" t="s">
        <v>178</v>
      </c>
      <c r="E106" s="161">
        <v>100</v>
      </c>
      <c r="F106" s="396">
        <f>ROUND((G106+H106+I106)*(1+J106),2)</f>
        <v>10.8</v>
      </c>
      <c r="G106" s="395">
        <v>7.35</v>
      </c>
      <c r="H106" s="395">
        <v>1.47</v>
      </c>
      <c r="I106" s="395">
        <v>1.13</v>
      </c>
      <c r="J106" s="400">
        <f>+$J$6</f>
        <v>0.085</v>
      </c>
      <c r="K106" s="403">
        <f>ROUND(E106*F106,2)</f>
        <v>1080</v>
      </c>
      <c r="L106" s="404"/>
    </row>
    <row r="107" s="381" customFormat="1" ht="49.5" outlineLevel="1" spans="1:12">
      <c r="A107" s="159">
        <f>IF(D107&lt;&gt;"",COUNTA($D$5:D107),"")</f>
        <v>95</v>
      </c>
      <c r="B107" s="160" t="s">
        <v>1106</v>
      </c>
      <c r="C107" s="160" t="s">
        <v>1107</v>
      </c>
      <c r="D107" s="161" t="s">
        <v>178</v>
      </c>
      <c r="E107" s="161">
        <v>1827.68</v>
      </c>
      <c r="F107" s="396">
        <f>ROUND((G107+H107+I107)*(1+J107),2)</f>
        <v>14.84</v>
      </c>
      <c r="G107" s="395">
        <v>6.35</v>
      </c>
      <c r="H107" s="395">
        <v>7.16</v>
      </c>
      <c r="I107" s="395">
        <v>0.17</v>
      </c>
      <c r="J107" s="400">
        <f>+$J$6</f>
        <v>0.085</v>
      </c>
      <c r="K107" s="403">
        <f>ROUND(E107*F107,2)</f>
        <v>27122.77</v>
      </c>
      <c r="L107" s="402"/>
    </row>
    <row r="108" s="381" customFormat="1" ht="99" outlineLevel="1" spans="1:12">
      <c r="A108" s="159">
        <f>IF(D108&lt;&gt;"",COUNTA($D$5:D108),"")</f>
        <v>96</v>
      </c>
      <c r="B108" s="160" t="s">
        <v>1108</v>
      </c>
      <c r="C108" s="160" t="s">
        <v>1109</v>
      </c>
      <c r="D108" s="161" t="s">
        <v>178</v>
      </c>
      <c r="E108" s="161">
        <v>100</v>
      </c>
      <c r="F108" s="396">
        <f>ROUND((G108+H108+I108)*(1+J108),2)</f>
        <v>197.81</v>
      </c>
      <c r="G108" s="395">
        <v>9.5</v>
      </c>
      <c r="H108" s="395">
        <v>171.31</v>
      </c>
      <c r="I108" s="395">
        <v>1.5</v>
      </c>
      <c r="J108" s="400">
        <f>+$J$6</f>
        <v>0.085</v>
      </c>
      <c r="K108" s="403">
        <f>ROUND(E108*F108,2)</f>
        <v>19781</v>
      </c>
      <c r="L108" s="404"/>
    </row>
    <row r="109" s="381" customFormat="1" spans="1:12">
      <c r="A109" s="159" t="str">
        <f>IF(D109&lt;&gt;"",COUNTA($D$5:D109),"")</f>
        <v/>
      </c>
      <c r="B109" s="156" t="s">
        <v>212</v>
      </c>
      <c r="C109" s="160"/>
      <c r="D109" s="161"/>
      <c r="E109" s="161"/>
      <c r="F109" s="396"/>
      <c r="G109" s="395"/>
      <c r="H109" s="395"/>
      <c r="I109" s="395"/>
      <c r="J109" s="400"/>
      <c r="K109" s="403"/>
      <c r="L109" s="404"/>
    </row>
    <row r="110" s="381" customFormat="1" ht="165" outlineLevel="1" spans="1:12">
      <c r="A110" s="159">
        <f>IF(D110&lt;&gt;"",COUNTA($D$5:D110),"")</f>
        <v>97</v>
      </c>
      <c r="B110" s="160" t="s">
        <v>921</v>
      </c>
      <c r="C110" s="160" t="s">
        <v>1110</v>
      </c>
      <c r="D110" s="161" t="s">
        <v>178</v>
      </c>
      <c r="E110" s="161">
        <v>3203.03</v>
      </c>
      <c r="F110" s="396">
        <f t="shared" ref="F110:F116" si="18">ROUND((G110+H110+I110)*(1+J110),2)</f>
        <v>37.68</v>
      </c>
      <c r="G110" s="395">
        <v>15.8</v>
      </c>
      <c r="H110" s="395">
        <v>18.75</v>
      </c>
      <c r="I110" s="395">
        <v>0.18</v>
      </c>
      <c r="J110" s="400">
        <f t="shared" ref="J110:J116" si="19">+$J$6</f>
        <v>0.085</v>
      </c>
      <c r="K110" s="403">
        <f t="shared" ref="K110:K116" si="20">ROUND(E110*F110,2)</f>
        <v>120690.17</v>
      </c>
      <c r="L110" s="402"/>
    </row>
    <row r="111" s="381" customFormat="1" ht="82.5" outlineLevel="1" spans="1:12">
      <c r="A111" s="159">
        <f>IF(D111&lt;&gt;"",COUNTA($D$5:D111),"")</f>
        <v>98</v>
      </c>
      <c r="B111" s="160" t="s">
        <v>923</v>
      </c>
      <c r="C111" s="160" t="s">
        <v>1111</v>
      </c>
      <c r="D111" s="161" t="s">
        <v>178</v>
      </c>
      <c r="E111" s="161">
        <v>-2402.27</v>
      </c>
      <c r="F111" s="396">
        <f t="shared" si="18"/>
        <v>1.89</v>
      </c>
      <c r="G111" s="395">
        <v>0.79</v>
      </c>
      <c r="H111" s="395">
        <v>0.94</v>
      </c>
      <c r="I111" s="395">
        <v>0.01</v>
      </c>
      <c r="J111" s="400">
        <f t="shared" si="19"/>
        <v>0.085</v>
      </c>
      <c r="K111" s="403">
        <f t="shared" si="20"/>
        <v>-4540.29</v>
      </c>
      <c r="L111" s="402"/>
    </row>
    <row r="112" s="381" customFormat="1" ht="115.5" outlineLevel="1" spans="1:12">
      <c r="A112" s="159">
        <f>IF(D112&lt;&gt;"",COUNTA($D$5:D112),"")</f>
        <v>99</v>
      </c>
      <c r="B112" s="160" t="s">
        <v>1112</v>
      </c>
      <c r="C112" s="160" t="s">
        <v>1113</v>
      </c>
      <c r="D112" s="161" t="s">
        <v>178</v>
      </c>
      <c r="E112" s="161">
        <v>1</v>
      </c>
      <c r="F112" s="396">
        <f t="shared" si="18"/>
        <v>36.98</v>
      </c>
      <c r="G112" s="395">
        <v>22.96</v>
      </c>
      <c r="H112" s="395">
        <v>9.92</v>
      </c>
      <c r="I112" s="395">
        <v>1.2</v>
      </c>
      <c r="J112" s="400">
        <f t="shared" si="19"/>
        <v>0.085</v>
      </c>
      <c r="K112" s="403">
        <f t="shared" si="20"/>
        <v>36.98</v>
      </c>
      <c r="L112" s="402"/>
    </row>
    <row r="113" s="381" customFormat="1" ht="99" outlineLevel="1" spans="1:12">
      <c r="A113" s="159">
        <f>IF(D113&lt;&gt;"",COUNTA($D$5:D113),"")</f>
        <v>100</v>
      </c>
      <c r="B113" s="160" t="s">
        <v>1114</v>
      </c>
      <c r="C113" s="160" t="s">
        <v>1115</v>
      </c>
      <c r="D113" s="161" t="s">
        <v>178</v>
      </c>
      <c r="E113" s="161">
        <v>1</v>
      </c>
      <c r="F113" s="396">
        <f t="shared" si="18"/>
        <v>67.96</v>
      </c>
      <c r="G113" s="395">
        <v>19.8</v>
      </c>
      <c r="H113" s="395">
        <v>42.34</v>
      </c>
      <c r="I113" s="395">
        <v>0.5</v>
      </c>
      <c r="J113" s="400">
        <f t="shared" si="19"/>
        <v>0.085</v>
      </c>
      <c r="K113" s="403">
        <f t="shared" si="20"/>
        <v>67.96</v>
      </c>
      <c r="L113" s="402"/>
    </row>
    <row r="114" s="381" customFormat="1" ht="66" outlineLevel="1" spans="1:12">
      <c r="A114" s="159">
        <f>IF(D114&lt;&gt;"",COUNTA($D$5:D114),"")</f>
        <v>101</v>
      </c>
      <c r="B114" s="160" t="s">
        <v>1116</v>
      </c>
      <c r="C114" s="160" t="s">
        <v>1117</v>
      </c>
      <c r="D114" s="161" t="s">
        <v>178</v>
      </c>
      <c r="E114" s="161">
        <v>1</v>
      </c>
      <c r="F114" s="396">
        <f t="shared" si="18"/>
        <v>10.8</v>
      </c>
      <c r="G114" s="395">
        <v>7.35</v>
      </c>
      <c r="H114" s="395">
        <v>1.47</v>
      </c>
      <c r="I114" s="395">
        <v>1.13</v>
      </c>
      <c r="J114" s="400">
        <f t="shared" si="19"/>
        <v>0.085</v>
      </c>
      <c r="K114" s="403">
        <f t="shared" si="20"/>
        <v>10.8</v>
      </c>
      <c r="L114" s="402"/>
    </row>
    <row r="115" s="381" customFormat="1" ht="132" outlineLevel="1" spans="1:12">
      <c r="A115" s="159">
        <f>IF(D115&lt;&gt;"",COUNTA($D$5:D115),"")</f>
        <v>102</v>
      </c>
      <c r="B115" s="160" t="s">
        <v>921</v>
      </c>
      <c r="C115" s="160" t="s">
        <v>1118</v>
      </c>
      <c r="D115" s="161" t="s">
        <v>178</v>
      </c>
      <c r="E115" s="161">
        <v>43730.24</v>
      </c>
      <c r="F115" s="396">
        <f t="shared" si="18"/>
        <v>21.21</v>
      </c>
      <c r="G115" s="395">
        <v>11.16</v>
      </c>
      <c r="H115" s="395">
        <v>7.92</v>
      </c>
      <c r="I115" s="395">
        <v>0.47</v>
      </c>
      <c r="J115" s="400">
        <f t="shared" si="19"/>
        <v>0.085</v>
      </c>
      <c r="K115" s="403">
        <f t="shared" si="20"/>
        <v>927518.39</v>
      </c>
      <c r="L115" s="402"/>
    </row>
    <row r="116" s="381" customFormat="1" ht="132" outlineLevel="1" spans="1:12">
      <c r="A116" s="159">
        <f>IF(D116&lt;&gt;"",COUNTA($D$5:D116),"")</f>
        <v>103</v>
      </c>
      <c r="B116" s="160" t="s">
        <v>1119</v>
      </c>
      <c r="C116" s="160" t="s">
        <v>1120</v>
      </c>
      <c r="D116" s="161" t="s">
        <v>178</v>
      </c>
      <c r="E116" s="161">
        <v>11147.39</v>
      </c>
      <c r="F116" s="396">
        <f t="shared" si="18"/>
        <v>25.44</v>
      </c>
      <c r="G116" s="395">
        <v>11.16</v>
      </c>
      <c r="H116" s="395">
        <v>9.95</v>
      </c>
      <c r="I116" s="395">
        <v>2.34</v>
      </c>
      <c r="J116" s="400">
        <f t="shared" si="19"/>
        <v>0.085</v>
      </c>
      <c r="K116" s="403">
        <f t="shared" si="20"/>
        <v>283589.6</v>
      </c>
      <c r="L116" s="402"/>
    </row>
    <row r="117" s="381" customFormat="1" spans="1:12">
      <c r="A117" s="159" t="str">
        <f>IF(D117&lt;&gt;"",COUNTA($D$5:D117),"")</f>
        <v/>
      </c>
      <c r="B117" s="156" t="s">
        <v>1121</v>
      </c>
      <c r="C117" s="160"/>
      <c r="D117" s="161"/>
      <c r="E117" s="161"/>
      <c r="F117" s="396"/>
      <c r="G117" s="395"/>
      <c r="H117" s="395"/>
      <c r="I117" s="395"/>
      <c r="J117" s="400"/>
      <c r="K117" s="403"/>
      <c r="L117" s="404"/>
    </row>
    <row r="118" s="381" customFormat="1" ht="148.5" outlineLevel="1" spans="1:12">
      <c r="A118" s="159">
        <f>IF(D118&lt;&gt;"",COUNTA($D$5:D118),"")</f>
        <v>104</v>
      </c>
      <c r="B118" s="160" t="s">
        <v>1121</v>
      </c>
      <c r="C118" s="160" t="s">
        <v>1122</v>
      </c>
      <c r="D118" s="161" t="s">
        <v>178</v>
      </c>
      <c r="E118" s="161">
        <v>50</v>
      </c>
      <c r="F118" s="396">
        <f>ROUND((G118+H118+I118)*(1+J118),2)</f>
        <v>27.44</v>
      </c>
      <c r="G118" s="395">
        <v>11.16</v>
      </c>
      <c r="H118" s="395">
        <v>13.62</v>
      </c>
      <c r="I118" s="395">
        <v>0.51</v>
      </c>
      <c r="J118" s="400">
        <f>+$J$6</f>
        <v>0.085</v>
      </c>
      <c r="K118" s="403">
        <f>ROUND(E118*F118,2)</f>
        <v>1372</v>
      </c>
      <c r="L118" s="404"/>
    </row>
    <row r="119" s="381" customFormat="1" spans="1:12">
      <c r="A119" s="159" t="str">
        <f>IF(D119&lt;&gt;"",COUNTA($D$5:D119),"")</f>
        <v/>
      </c>
      <c r="B119" s="156" t="s">
        <v>930</v>
      </c>
      <c r="C119" s="160"/>
      <c r="D119" s="161"/>
      <c r="E119" s="161"/>
      <c r="F119" s="396"/>
      <c r="G119" s="395"/>
      <c r="H119" s="395"/>
      <c r="I119" s="395"/>
      <c r="J119" s="400"/>
      <c r="K119" s="403"/>
      <c r="L119" s="404"/>
    </row>
    <row r="120" s="381" customFormat="1" outlineLevel="1" spans="1:12">
      <c r="A120" s="159" t="str">
        <f>IF(D120&lt;&gt;"",COUNTA($D$5:D120),"")</f>
        <v/>
      </c>
      <c r="B120" s="160" t="s">
        <v>209</v>
      </c>
      <c r="C120" s="160"/>
      <c r="D120" s="161"/>
      <c r="E120" s="161"/>
      <c r="F120" s="396"/>
      <c r="G120" s="395"/>
      <c r="H120" s="395"/>
      <c r="I120" s="395"/>
      <c r="J120" s="400"/>
      <c r="K120" s="403"/>
      <c r="L120" s="402"/>
    </row>
    <row r="121" s="381" customFormat="1" ht="49.5" outlineLevel="2" spans="1:12">
      <c r="A121" s="159">
        <f>IF(D121&lt;&gt;"",COUNTA($D$5:D121),"")</f>
        <v>105</v>
      </c>
      <c r="B121" s="160" t="s">
        <v>931</v>
      </c>
      <c r="C121" s="160" t="s">
        <v>1123</v>
      </c>
      <c r="D121" s="161" t="s">
        <v>168</v>
      </c>
      <c r="E121" s="161">
        <v>1</v>
      </c>
      <c r="F121" s="396">
        <f>ROUND((G121+H121+I121)*(1+J121),2)</f>
        <v>230.14</v>
      </c>
      <c r="G121" s="395">
        <v>49.26</v>
      </c>
      <c r="H121" s="395">
        <v>159.29</v>
      </c>
      <c r="I121" s="395">
        <v>3.56</v>
      </c>
      <c r="J121" s="400">
        <f>+$J$6</f>
        <v>0.085</v>
      </c>
      <c r="K121" s="403">
        <f>ROUND(E121*F121,2)</f>
        <v>230.14</v>
      </c>
      <c r="L121" s="402"/>
    </row>
    <row r="122" s="381" customFormat="1" ht="49.5" outlineLevel="2" spans="1:12">
      <c r="A122" s="159">
        <f>IF(D122&lt;&gt;"",COUNTA($D$5:D122),"")</f>
        <v>106</v>
      </c>
      <c r="B122" s="160" t="s">
        <v>933</v>
      </c>
      <c r="C122" s="160" t="s">
        <v>1124</v>
      </c>
      <c r="D122" s="161" t="s">
        <v>168</v>
      </c>
      <c r="E122" s="161">
        <v>1</v>
      </c>
      <c r="F122" s="396">
        <f>ROUND((G122+H122+I122)*(1+J122),2)</f>
        <v>102.25</v>
      </c>
      <c r="G122" s="395">
        <v>28.34</v>
      </c>
      <c r="H122" s="395">
        <v>62.26</v>
      </c>
      <c r="I122" s="395">
        <v>3.64</v>
      </c>
      <c r="J122" s="400">
        <f>+$J$6</f>
        <v>0.085</v>
      </c>
      <c r="K122" s="403">
        <f>ROUND(E122*F122,2)</f>
        <v>102.25</v>
      </c>
      <c r="L122" s="402"/>
    </row>
    <row r="123" s="381" customFormat="1" outlineLevel="1" spans="1:12">
      <c r="A123" s="159" t="str">
        <f>IF(D123&lt;&gt;"",COUNTA($D$5:D123),"")</f>
        <v/>
      </c>
      <c r="B123" s="160" t="s">
        <v>265</v>
      </c>
      <c r="C123" s="160"/>
      <c r="D123" s="161"/>
      <c r="E123" s="161"/>
      <c r="F123" s="396"/>
      <c r="G123" s="395"/>
      <c r="H123" s="395"/>
      <c r="I123" s="395"/>
      <c r="J123" s="400"/>
      <c r="K123" s="403"/>
      <c r="L123" s="402"/>
    </row>
    <row r="124" s="381" customFormat="1" ht="82.5" outlineLevel="2" spans="1:12">
      <c r="A124" s="159">
        <f>IF(D124&lt;&gt;"",COUNTA($D$5:D124),"")</f>
        <v>107</v>
      </c>
      <c r="B124" s="160" t="s">
        <v>1125</v>
      </c>
      <c r="C124" s="160" t="s">
        <v>1126</v>
      </c>
      <c r="D124" s="161" t="s">
        <v>168</v>
      </c>
      <c r="E124" s="161">
        <v>1</v>
      </c>
      <c r="F124" s="396">
        <f>ROUND((G124+H124+I124)*(1+J124),2)</f>
        <v>46.12</v>
      </c>
      <c r="G124" s="395">
        <v>8.29</v>
      </c>
      <c r="H124" s="395">
        <v>34.22</v>
      </c>
      <c r="I124" s="395">
        <v>0</v>
      </c>
      <c r="J124" s="400">
        <f>+$J$6</f>
        <v>0.085</v>
      </c>
      <c r="K124" s="403">
        <f>ROUND(E124*F124,2)</f>
        <v>46.12</v>
      </c>
      <c r="L124" s="402"/>
    </row>
    <row r="125" s="381" customFormat="1" ht="82.5" outlineLevel="2" spans="1:12">
      <c r="A125" s="159">
        <f>IF(D125&lt;&gt;"",COUNTA($D$5:D125),"")</f>
        <v>108</v>
      </c>
      <c r="B125" s="160" t="s">
        <v>1127</v>
      </c>
      <c r="C125" s="160" t="s">
        <v>1128</v>
      </c>
      <c r="D125" s="161" t="s">
        <v>168</v>
      </c>
      <c r="E125" s="161">
        <v>1</v>
      </c>
      <c r="F125" s="396">
        <f>ROUND((G125+H125+I125)*(1+J125),2)</f>
        <v>70.88</v>
      </c>
      <c r="G125" s="395">
        <v>26.24</v>
      </c>
      <c r="H125" s="395">
        <v>39.09</v>
      </c>
      <c r="I125" s="395">
        <v>0</v>
      </c>
      <c r="J125" s="400">
        <f>+$J$6</f>
        <v>0.085</v>
      </c>
      <c r="K125" s="403">
        <f>ROUND(E125*F125,2)</f>
        <v>70.88</v>
      </c>
      <c r="L125" s="402"/>
    </row>
    <row r="126" s="381" customFormat="1" outlineLevel="1" spans="1:12">
      <c r="A126" s="159" t="str">
        <f>IF(D126&lt;&gt;"",COUNTA($D$5:D126),"")</f>
        <v/>
      </c>
      <c r="B126" s="160" t="s">
        <v>1129</v>
      </c>
      <c r="C126" s="160"/>
      <c r="D126" s="161"/>
      <c r="E126" s="161"/>
      <c r="F126" s="396"/>
      <c r="G126" s="395"/>
      <c r="H126" s="395"/>
      <c r="I126" s="395"/>
      <c r="J126" s="400"/>
      <c r="K126" s="403"/>
      <c r="L126" s="402"/>
    </row>
    <row r="127" s="381" customFormat="1" ht="49.5" outlineLevel="2" spans="1:12">
      <c r="A127" s="159">
        <f>IF(D127&lt;&gt;"",COUNTA($D$5:D127),"")</f>
        <v>109</v>
      </c>
      <c r="B127" s="160" t="s">
        <v>1130</v>
      </c>
      <c r="C127" s="160" t="s">
        <v>1131</v>
      </c>
      <c r="D127" s="161" t="s">
        <v>168</v>
      </c>
      <c r="E127" s="161">
        <v>2670</v>
      </c>
      <c r="F127" s="396">
        <f>ROUND((G127+H127+I127)*(1+J127),2)</f>
        <v>32.06</v>
      </c>
      <c r="G127" s="395">
        <v>25.1</v>
      </c>
      <c r="H127" s="395"/>
      <c r="I127" s="395">
        <v>4.45</v>
      </c>
      <c r="J127" s="400">
        <f>+$J$6</f>
        <v>0.085</v>
      </c>
      <c r="K127" s="403">
        <f>ROUND(E127*F127,2)</f>
        <v>85600.2</v>
      </c>
      <c r="L127" s="402"/>
    </row>
    <row r="128" s="381" customFormat="1" ht="49.5" outlineLevel="2" spans="1:12">
      <c r="A128" s="159">
        <f>IF(D128&lt;&gt;"",COUNTA($D$5:D128),"")</f>
        <v>110</v>
      </c>
      <c r="B128" s="160" t="s">
        <v>1132</v>
      </c>
      <c r="C128" s="160" t="s">
        <v>1131</v>
      </c>
      <c r="D128" s="161" t="s">
        <v>168</v>
      </c>
      <c r="E128" s="161">
        <v>10</v>
      </c>
      <c r="F128" s="396">
        <f>ROUND((G128+H128+I128)*(1+J128),2)</f>
        <v>36.94</v>
      </c>
      <c r="G128" s="395">
        <v>27.6</v>
      </c>
      <c r="H128" s="395"/>
      <c r="I128" s="395">
        <v>6.45</v>
      </c>
      <c r="J128" s="400">
        <f>+$J$6</f>
        <v>0.085</v>
      </c>
      <c r="K128" s="403">
        <f>ROUND(E128*F128,2)</f>
        <v>369.4</v>
      </c>
      <c r="L128" s="402"/>
    </row>
    <row r="129" s="381" customFormat="1" ht="49.5" outlineLevel="2" spans="1:12">
      <c r="A129" s="159">
        <f>IF(D129&lt;&gt;"",COUNTA($D$5:D129),"")</f>
        <v>111</v>
      </c>
      <c r="B129" s="160" t="s">
        <v>1133</v>
      </c>
      <c r="C129" s="160" t="s">
        <v>1131</v>
      </c>
      <c r="D129" s="161" t="s">
        <v>168</v>
      </c>
      <c r="E129" s="161">
        <v>10</v>
      </c>
      <c r="F129" s="396">
        <f>ROUND((G129+H129+I129)*(1+J129),2)</f>
        <v>40.74</v>
      </c>
      <c r="G129" s="395">
        <v>30.1</v>
      </c>
      <c r="H129" s="395"/>
      <c r="I129" s="395">
        <v>7.45</v>
      </c>
      <c r="J129" s="400">
        <f>+$J$6</f>
        <v>0.085</v>
      </c>
      <c r="K129" s="403">
        <f>ROUND(E129*F129,2)</f>
        <v>407.4</v>
      </c>
      <c r="L129" s="402"/>
    </row>
    <row r="130" s="381" customFormat="1" ht="49.5" outlineLevel="2" spans="1:12">
      <c r="A130" s="159">
        <f>IF(D130&lt;&gt;"",COUNTA($D$5:D130),"")</f>
        <v>112</v>
      </c>
      <c r="B130" s="160" t="s">
        <v>1134</v>
      </c>
      <c r="C130" s="160" t="s">
        <v>1131</v>
      </c>
      <c r="D130" s="161" t="s">
        <v>168</v>
      </c>
      <c r="E130" s="161">
        <v>5664</v>
      </c>
      <c r="F130" s="396">
        <f>ROUND((G130+H130+I130)*(1+J130),2)</f>
        <v>46.17</v>
      </c>
      <c r="G130" s="395">
        <v>32.1</v>
      </c>
      <c r="H130" s="395"/>
      <c r="I130" s="395">
        <v>10.45</v>
      </c>
      <c r="J130" s="400">
        <f>+$J$6</f>
        <v>0.085</v>
      </c>
      <c r="K130" s="403">
        <f>ROUND(E130*F130,2)</f>
        <v>261506.88</v>
      </c>
      <c r="L130" s="402"/>
    </row>
    <row r="131" s="381" customFormat="1" ht="49.5" outlineLevel="2" spans="1:12">
      <c r="A131" s="159">
        <f>IF(D131&lt;&gt;"",COUNTA($D$5:D131),"")</f>
        <v>113</v>
      </c>
      <c r="B131" s="160" t="s">
        <v>1135</v>
      </c>
      <c r="C131" s="160" t="s">
        <v>1131</v>
      </c>
      <c r="D131" s="161" t="s">
        <v>168</v>
      </c>
      <c r="E131" s="161">
        <v>10</v>
      </c>
      <c r="F131" s="396">
        <f>ROUND((G131+H131+I131)*(1+J131),2)</f>
        <v>49.42</v>
      </c>
      <c r="G131" s="395">
        <v>34.1</v>
      </c>
      <c r="H131" s="395"/>
      <c r="I131" s="395">
        <v>11.45</v>
      </c>
      <c r="J131" s="400">
        <f>+$J$6</f>
        <v>0.085</v>
      </c>
      <c r="K131" s="403">
        <f>ROUND(E131*F131,2)</f>
        <v>494.2</v>
      </c>
      <c r="L131" s="402"/>
    </row>
    <row r="132" s="381" customFormat="1" outlineLevel="1" spans="1:12">
      <c r="A132" s="159" t="str">
        <f>IF(D132&lt;&gt;"",COUNTA($D$5:D132),"")</f>
        <v/>
      </c>
      <c r="B132" s="160" t="s">
        <v>529</v>
      </c>
      <c r="C132" s="160"/>
      <c r="D132" s="161"/>
      <c r="E132" s="161"/>
      <c r="F132" s="396"/>
      <c r="G132" s="395"/>
      <c r="H132" s="395"/>
      <c r="I132" s="395"/>
      <c r="J132" s="400"/>
      <c r="K132" s="403"/>
      <c r="L132" s="402"/>
    </row>
    <row r="133" s="381" customFormat="1" ht="82.5" outlineLevel="2" spans="1:12">
      <c r="A133" s="159">
        <f>IF(D133&lt;&gt;"",COUNTA($D$5:D133),"")</f>
        <v>114</v>
      </c>
      <c r="B133" s="160" t="s">
        <v>267</v>
      </c>
      <c r="C133" s="160" t="s">
        <v>1136</v>
      </c>
      <c r="D133" s="161" t="s">
        <v>168</v>
      </c>
      <c r="E133" s="161">
        <v>20</v>
      </c>
      <c r="F133" s="396">
        <f>ROUND((G133+H133+I133)*(1+J133),2)</f>
        <v>128.03</v>
      </c>
      <c r="G133" s="395">
        <v>52.07</v>
      </c>
      <c r="H133" s="395">
        <v>64.69</v>
      </c>
      <c r="I133" s="395">
        <v>1.24</v>
      </c>
      <c r="J133" s="400">
        <f>+$J$6</f>
        <v>0.085</v>
      </c>
      <c r="K133" s="403">
        <f>ROUND(E133*F133,2)</f>
        <v>2560.6</v>
      </c>
      <c r="L133" s="402"/>
    </row>
    <row r="134" s="381" customFormat="1" ht="82.5" outlineLevel="2" spans="1:12">
      <c r="A134" s="159">
        <f>IF(D134&lt;&gt;"",COUNTA($D$5:D134),"")</f>
        <v>115</v>
      </c>
      <c r="B134" s="160" t="s">
        <v>267</v>
      </c>
      <c r="C134" s="160" t="s">
        <v>1137</v>
      </c>
      <c r="D134" s="161" t="s">
        <v>168</v>
      </c>
      <c r="E134" s="161">
        <v>20</v>
      </c>
      <c r="F134" s="396">
        <f>ROUND((G134+H134+I134)*(1+J134),2)</f>
        <v>130.2</v>
      </c>
      <c r="G134" s="395">
        <v>52.07</v>
      </c>
      <c r="H134" s="395">
        <v>66.69</v>
      </c>
      <c r="I134" s="395">
        <v>1.24</v>
      </c>
      <c r="J134" s="400">
        <f>+$J$6</f>
        <v>0.085</v>
      </c>
      <c r="K134" s="403">
        <f>ROUND(E134*F134,2)</f>
        <v>2604</v>
      </c>
      <c r="L134" s="402"/>
    </row>
    <row r="135" s="381" customFormat="1" ht="82.5" outlineLevel="2" spans="1:12">
      <c r="A135" s="159">
        <f>IF(D135&lt;&gt;"",COUNTA($D$5:D135),"")</f>
        <v>116</v>
      </c>
      <c r="B135" s="160" t="s">
        <v>267</v>
      </c>
      <c r="C135" s="160" t="s">
        <v>1138</v>
      </c>
      <c r="D135" s="161" t="s">
        <v>168</v>
      </c>
      <c r="E135" s="161">
        <v>20</v>
      </c>
      <c r="F135" s="396">
        <f>ROUND((G135+H135+I135)*(1+J135),2)</f>
        <v>130.2</v>
      </c>
      <c r="G135" s="395">
        <v>52.07</v>
      </c>
      <c r="H135" s="395">
        <v>67.32</v>
      </c>
      <c r="I135" s="395">
        <v>0.61</v>
      </c>
      <c r="J135" s="400">
        <f>+$J$6</f>
        <v>0.085</v>
      </c>
      <c r="K135" s="403">
        <f>ROUND(E135*F135,2)</f>
        <v>2604</v>
      </c>
      <c r="L135" s="402"/>
    </row>
    <row r="136" s="381" customFormat="1" ht="82.5" outlineLevel="2" spans="1:12">
      <c r="A136" s="159">
        <f>IF(D136&lt;&gt;"",COUNTA($D$5:D136),"")</f>
        <v>117</v>
      </c>
      <c r="B136" s="160" t="s">
        <v>267</v>
      </c>
      <c r="C136" s="160" t="s">
        <v>1139</v>
      </c>
      <c r="D136" s="161" t="s">
        <v>168</v>
      </c>
      <c r="E136" s="161">
        <v>1136</v>
      </c>
      <c r="F136" s="396">
        <f>ROUND((G136+H136+I136)*(1+J136),2)</f>
        <v>132.37</v>
      </c>
      <c r="G136" s="395">
        <v>52.07</v>
      </c>
      <c r="H136" s="395">
        <v>69.32</v>
      </c>
      <c r="I136" s="395">
        <v>0.61</v>
      </c>
      <c r="J136" s="400">
        <f>+$J$6</f>
        <v>0.085</v>
      </c>
      <c r="K136" s="403">
        <f>ROUND(E136*F136,2)</f>
        <v>150372.32</v>
      </c>
      <c r="L136" s="402"/>
    </row>
    <row r="137" s="381" customFormat="1" ht="82.5" outlineLevel="2" spans="1:12">
      <c r="A137" s="159">
        <f>IF(D137&lt;&gt;"",COUNTA($D$5:D137),"")</f>
        <v>118</v>
      </c>
      <c r="B137" s="160" t="s">
        <v>267</v>
      </c>
      <c r="C137" s="160" t="s">
        <v>1140</v>
      </c>
      <c r="D137" s="161" t="s">
        <v>168</v>
      </c>
      <c r="E137" s="161">
        <v>20</v>
      </c>
      <c r="F137" s="396">
        <f>ROUND((G137+H137+I137)*(1+J137),2)</f>
        <v>134.54</v>
      </c>
      <c r="G137" s="395">
        <v>52.07</v>
      </c>
      <c r="H137" s="395">
        <v>71.32</v>
      </c>
      <c r="I137" s="395">
        <v>0.61</v>
      </c>
      <c r="J137" s="400">
        <f>+$J$6</f>
        <v>0.085</v>
      </c>
      <c r="K137" s="403">
        <f>ROUND(E137*F137,2)</f>
        <v>2690.8</v>
      </c>
      <c r="L137" s="402"/>
    </row>
    <row r="138" s="381" customFormat="1" spans="1:12">
      <c r="A138" s="159" t="str">
        <f>IF(D138&lt;&gt;"",COUNTA($D$5:D138),"")</f>
        <v/>
      </c>
      <c r="B138" s="156" t="s">
        <v>948</v>
      </c>
      <c r="C138" s="160"/>
      <c r="D138" s="161"/>
      <c r="E138" s="161"/>
      <c r="F138" s="396"/>
      <c r="G138" s="395"/>
      <c r="H138" s="395"/>
      <c r="I138" s="395"/>
      <c r="J138" s="400"/>
      <c r="K138" s="403"/>
      <c r="L138" s="404"/>
    </row>
    <row r="139" s="381" customFormat="1" ht="66" outlineLevel="1" spans="1:12">
      <c r="A139" s="159">
        <f>IF(D139&lt;&gt;"",COUNTA($D$5:D139),"")</f>
        <v>119</v>
      </c>
      <c r="B139" s="160" t="s">
        <v>1141</v>
      </c>
      <c r="C139" s="160" t="s">
        <v>959</v>
      </c>
      <c r="D139" s="161" t="s">
        <v>178</v>
      </c>
      <c r="E139" s="161">
        <v>7677.27</v>
      </c>
      <c r="F139" s="396">
        <f t="shared" ref="F139:F149" si="21">ROUND((G139+H139+I139)*(1+J139),2)</f>
        <v>62.93</v>
      </c>
      <c r="G139" s="395">
        <v>28.5</v>
      </c>
      <c r="H139" s="395">
        <v>19.5</v>
      </c>
      <c r="I139" s="395">
        <v>10</v>
      </c>
      <c r="J139" s="400">
        <f t="shared" ref="J139:J149" si="22">+$J$6</f>
        <v>0.085</v>
      </c>
      <c r="K139" s="403">
        <f t="shared" ref="K139:K149" si="23">ROUND(E139*F139,2)</f>
        <v>483130.6</v>
      </c>
      <c r="L139" s="404"/>
    </row>
    <row r="140" s="381" customFormat="1" ht="66" outlineLevel="1" spans="1:12">
      <c r="A140" s="159">
        <f>IF(D140&lt;&gt;"",COUNTA($D$5:D140),"")</f>
        <v>120</v>
      </c>
      <c r="B140" s="160" t="s">
        <v>1141</v>
      </c>
      <c r="C140" s="160" t="s">
        <v>1142</v>
      </c>
      <c r="D140" s="161" t="s">
        <v>178</v>
      </c>
      <c r="E140" s="161">
        <v>81154.11</v>
      </c>
      <c r="F140" s="396">
        <f t="shared" si="21"/>
        <v>62.39</v>
      </c>
      <c r="G140" s="395">
        <v>29</v>
      </c>
      <c r="H140" s="395">
        <v>21</v>
      </c>
      <c r="I140" s="395">
        <v>7.5</v>
      </c>
      <c r="J140" s="400">
        <f t="shared" si="22"/>
        <v>0.085</v>
      </c>
      <c r="K140" s="403">
        <f t="shared" si="23"/>
        <v>5063204.92</v>
      </c>
      <c r="L140" s="402"/>
    </row>
    <row r="141" s="381" customFormat="1" ht="66" outlineLevel="1" spans="1:12">
      <c r="A141" s="159">
        <f>IF(D141&lt;&gt;"",COUNTA($D$5:D141),"")</f>
        <v>121</v>
      </c>
      <c r="B141" s="160" t="s">
        <v>960</v>
      </c>
      <c r="C141" s="160" t="s">
        <v>1143</v>
      </c>
      <c r="D141" s="161" t="s">
        <v>178</v>
      </c>
      <c r="E141" s="161">
        <v>1113.61</v>
      </c>
      <c r="F141" s="396">
        <f t="shared" si="21"/>
        <v>67.27</v>
      </c>
      <c r="G141" s="395">
        <v>30.5</v>
      </c>
      <c r="H141" s="395">
        <v>19.5</v>
      </c>
      <c r="I141" s="395">
        <v>12</v>
      </c>
      <c r="J141" s="400">
        <f t="shared" si="22"/>
        <v>0.085</v>
      </c>
      <c r="K141" s="403">
        <f t="shared" si="23"/>
        <v>74912.54</v>
      </c>
      <c r="L141" s="402"/>
    </row>
    <row r="142" s="381" customFormat="1" ht="66" outlineLevel="1" spans="1:12">
      <c r="A142" s="159">
        <f>IF(D142&lt;&gt;"",COUNTA($D$5:D142),"")</f>
        <v>122</v>
      </c>
      <c r="B142" s="160" t="s">
        <v>1144</v>
      </c>
      <c r="C142" s="160" t="s">
        <v>1145</v>
      </c>
      <c r="D142" s="161" t="s">
        <v>178</v>
      </c>
      <c r="E142" s="161">
        <v>4342.6</v>
      </c>
      <c r="F142" s="396">
        <f t="shared" si="21"/>
        <v>62.93</v>
      </c>
      <c r="G142" s="395">
        <v>28.5</v>
      </c>
      <c r="H142" s="395">
        <v>19.5</v>
      </c>
      <c r="I142" s="395">
        <v>10</v>
      </c>
      <c r="J142" s="400">
        <f t="shared" si="22"/>
        <v>0.085</v>
      </c>
      <c r="K142" s="403">
        <f t="shared" si="23"/>
        <v>273279.82</v>
      </c>
      <c r="L142" s="402"/>
    </row>
    <row r="143" s="381" customFormat="1" ht="66" outlineLevel="1" spans="1:12">
      <c r="A143" s="159">
        <f>IF(D143&lt;&gt;"",COUNTA($D$5:D143),"")</f>
        <v>123</v>
      </c>
      <c r="B143" s="160" t="s">
        <v>1144</v>
      </c>
      <c r="C143" s="160" t="s">
        <v>1146</v>
      </c>
      <c r="D143" s="161" t="s">
        <v>178</v>
      </c>
      <c r="E143" s="161">
        <v>26348.27</v>
      </c>
      <c r="F143" s="396">
        <f t="shared" si="21"/>
        <v>62.39</v>
      </c>
      <c r="G143" s="395">
        <v>29</v>
      </c>
      <c r="H143" s="395">
        <v>21</v>
      </c>
      <c r="I143" s="395">
        <v>7.5</v>
      </c>
      <c r="J143" s="400">
        <f t="shared" si="22"/>
        <v>0.085</v>
      </c>
      <c r="K143" s="403">
        <f t="shared" si="23"/>
        <v>1643868.57</v>
      </c>
      <c r="L143" s="402"/>
    </row>
    <row r="144" s="381" customFormat="1" ht="49.5" outlineLevel="1" spans="1:12">
      <c r="A144" s="159">
        <f>IF(D144&lt;&gt;"",COUNTA($D$5:D144),"")</f>
        <v>124</v>
      </c>
      <c r="B144" s="160" t="s">
        <v>1147</v>
      </c>
      <c r="C144" s="160" t="s">
        <v>1148</v>
      </c>
      <c r="D144" s="161" t="s">
        <v>178</v>
      </c>
      <c r="E144" s="161">
        <v>2</v>
      </c>
      <c r="F144" s="396">
        <f t="shared" si="21"/>
        <v>63.69</v>
      </c>
      <c r="G144" s="395">
        <v>41</v>
      </c>
      <c r="H144" s="395">
        <v>2.7</v>
      </c>
      <c r="I144" s="395">
        <v>15</v>
      </c>
      <c r="J144" s="400">
        <f t="shared" si="22"/>
        <v>0.085</v>
      </c>
      <c r="K144" s="403">
        <f t="shared" si="23"/>
        <v>127.38</v>
      </c>
      <c r="L144" s="402"/>
    </row>
    <row r="145" s="381" customFormat="1" ht="49.5" outlineLevel="1" spans="1:12">
      <c r="A145" s="159">
        <f>IF(D145&lt;&gt;"",COUNTA($D$5:D145),"")</f>
        <v>125</v>
      </c>
      <c r="B145" s="160" t="s">
        <v>1149</v>
      </c>
      <c r="C145" s="160" t="s">
        <v>1148</v>
      </c>
      <c r="D145" s="161" t="s">
        <v>178</v>
      </c>
      <c r="E145" s="161">
        <v>15979.73</v>
      </c>
      <c r="F145" s="396">
        <f t="shared" si="21"/>
        <v>62.93</v>
      </c>
      <c r="G145" s="395">
        <v>28.5</v>
      </c>
      <c r="H145" s="395">
        <v>19.5</v>
      </c>
      <c r="I145" s="395">
        <v>10</v>
      </c>
      <c r="J145" s="400">
        <f t="shared" si="22"/>
        <v>0.085</v>
      </c>
      <c r="K145" s="403">
        <f t="shared" si="23"/>
        <v>1005604.41</v>
      </c>
      <c r="L145" s="402"/>
    </row>
    <row r="146" s="381" customFormat="1" ht="82.5" outlineLevel="1" spans="1:12">
      <c r="A146" s="159">
        <f>IF(D146&lt;&gt;"",COUNTA($D$5:D146),"")</f>
        <v>126</v>
      </c>
      <c r="B146" s="160" t="s">
        <v>180</v>
      </c>
      <c r="C146" s="160" t="s">
        <v>1150</v>
      </c>
      <c r="D146" s="161" t="s">
        <v>178</v>
      </c>
      <c r="E146" s="161">
        <v>2</v>
      </c>
      <c r="F146" s="396">
        <f t="shared" si="21"/>
        <v>56.79</v>
      </c>
      <c r="G146" s="395">
        <v>8.34</v>
      </c>
      <c r="H146" s="395">
        <v>32</v>
      </c>
      <c r="I146" s="395">
        <v>12</v>
      </c>
      <c r="J146" s="400">
        <f t="shared" si="22"/>
        <v>0.085</v>
      </c>
      <c r="K146" s="403">
        <f t="shared" si="23"/>
        <v>113.58</v>
      </c>
      <c r="L146" s="402"/>
    </row>
    <row r="147" s="381" customFormat="1" ht="49.5" outlineLevel="1" spans="1:12">
      <c r="A147" s="159">
        <f>IF(D147&lt;&gt;"",COUNTA($D$5:D147),"")</f>
        <v>127</v>
      </c>
      <c r="B147" s="160" t="s">
        <v>1151</v>
      </c>
      <c r="C147" s="160" t="s">
        <v>1152</v>
      </c>
      <c r="D147" s="161" t="s">
        <v>178</v>
      </c>
      <c r="E147" s="161">
        <v>114.53</v>
      </c>
      <c r="F147" s="396">
        <f t="shared" si="21"/>
        <v>62.93</v>
      </c>
      <c r="G147" s="395">
        <v>28.5</v>
      </c>
      <c r="H147" s="395">
        <v>19.5</v>
      </c>
      <c r="I147" s="395">
        <v>10</v>
      </c>
      <c r="J147" s="400">
        <f t="shared" si="22"/>
        <v>0.085</v>
      </c>
      <c r="K147" s="403">
        <f t="shared" si="23"/>
        <v>7207.37</v>
      </c>
      <c r="L147" s="402"/>
    </row>
    <row r="148" s="381" customFormat="1" ht="49.5" outlineLevel="1" spans="1:12">
      <c r="A148" s="159">
        <f>IF(D148&lt;&gt;"",COUNTA($D$5:D148),"")</f>
        <v>128</v>
      </c>
      <c r="B148" s="160" t="s">
        <v>1151</v>
      </c>
      <c r="C148" s="160" t="s">
        <v>1153</v>
      </c>
      <c r="D148" s="161" t="s">
        <v>178</v>
      </c>
      <c r="E148" s="161">
        <v>2</v>
      </c>
      <c r="F148" s="396">
        <f t="shared" si="21"/>
        <v>62.39</v>
      </c>
      <c r="G148" s="395">
        <v>29</v>
      </c>
      <c r="H148" s="395">
        <v>21</v>
      </c>
      <c r="I148" s="395">
        <v>7.5</v>
      </c>
      <c r="J148" s="400">
        <f t="shared" si="22"/>
        <v>0.085</v>
      </c>
      <c r="K148" s="403">
        <f t="shared" si="23"/>
        <v>124.78</v>
      </c>
      <c r="L148" s="402"/>
    </row>
    <row r="149" s="381" customFormat="1" ht="82.5" outlineLevel="1" spans="1:12">
      <c r="A149" s="159">
        <f>IF(D149&lt;&gt;"",COUNTA($D$5:D149),"")</f>
        <v>129</v>
      </c>
      <c r="B149" s="160" t="s">
        <v>970</v>
      </c>
      <c r="C149" s="160" t="s">
        <v>1154</v>
      </c>
      <c r="D149" s="161" t="s">
        <v>178</v>
      </c>
      <c r="E149" s="161">
        <v>3239.58</v>
      </c>
      <c r="F149" s="396">
        <f t="shared" si="21"/>
        <v>6.27</v>
      </c>
      <c r="G149" s="395">
        <v>5.78</v>
      </c>
      <c r="H149" s="395"/>
      <c r="I149" s="395"/>
      <c r="J149" s="400">
        <f t="shared" si="22"/>
        <v>0.085</v>
      </c>
      <c r="K149" s="403">
        <f t="shared" si="23"/>
        <v>20312.17</v>
      </c>
      <c r="L149" s="402"/>
    </row>
    <row r="150" s="381" customFormat="1" spans="1:12">
      <c r="A150" s="159" t="str">
        <f>IF(D150&lt;&gt;"",COUNTA($D$5:D150),"")</f>
        <v/>
      </c>
      <c r="B150" s="427" t="s">
        <v>567</v>
      </c>
      <c r="C150" s="406"/>
      <c r="D150" s="407"/>
      <c r="E150" s="407"/>
      <c r="F150" s="396"/>
      <c r="G150" s="395"/>
      <c r="H150" s="395"/>
      <c r="I150" s="395"/>
      <c r="J150" s="400"/>
      <c r="K150" s="403"/>
      <c r="L150" s="402"/>
    </row>
    <row r="151" s="381" customFormat="1" ht="396" outlineLevel="1" spans="1:12">
      <c r="A151" s="159">
        <f>IF(D151&lt;&gt;"",COUNTA($D$5:D151),"")</f>
        <v>130</v>
      </c>
      <c r="B151" s="406" t="s">
        <v>1155</v>
      </c>
      <c r="C151" s="406" t="s">
        <v>1156</v>
      </c>
      <c r="D151" s="407" t="s">
        <v>132</v>
      </c>
      <c r="E151" s="407">
        <v>1</v>
      </c>
      <c r="F151" s="396">
        <f t="shared" ref="F151:F161" si="24">ROUND((G151+H151+I151)*(1+J151),2)</f>
        <v>2591.91</v>
      </c>
      <c r="G151" s="395">
        <v>123.35</v>
      </c>
      <c r="H151" s="395">
        <v>2264.4</v>
      </c>
      <c r="I151" s="395">
        <v>1.11</v>
      </c>
      <c r="J151" s="400">
        <f t="shared" ref="J151:J161" si="25">+$J$6</f>
        <v>0.085</v>
      </c>
      <c r="K151" s="403">
        <f t="shared" ref="K151:K161" si="26">ROUND(E151*F151,2)</f>
        <v>2591.91</v>
      </c>
      <c r="L151" s="402"/>
    </row>
    <row r="152" s="381" customFormat="1" ht="396" outlineLevel="1" spans="1:12">
      <c r="A152" s="159">
        <f>IF(D152&lt;&gt;"",COUNTA($D$5:D152),"")</f>
        <v>131</v>
      </c>
      <c r="B152" s="406" t="s">
        <v>1157</v>
      </c>
      <c r="C152" s="406" t="s">
        <v>1158</v>
      </c>
      <c r="D152" s="407" t="s">
        <v>132</v>
      </c>
      <c r="E152" s="407">
        <v>2033.31</v>
      </c>
      <c r="F152" s="396">
        <f t="shared" si="24"/>
        <v>2304.07</v>
      </c>
      <c r="G152" s="395">
        <v>233.9</v>
      </c>
      <c r="H152" s="395">
        <v>1884.6</v>
      </c>
      <c r="I152" s="395">
        <v>5.07</v>
      </c>
      <c r="J152" s="400">
        <f t="shared" si="25"/>
        <v>0.085</v>
      </c>
      <c r="K152" s="403">
        <f t="shared" si="26"/>
        <v>4684888.57</v>
      </c>
      <c r="L152" s="402"/>
    </row>
    <row r="153" s="381" customFormat="1" ht="396" outlineLevel="1" spans="1:12">
      <c r="A153" s="159">
        <f>IF(D153&lt;&gt;"",COUNTA($D$5:D153),"")</f>
        <v>132</v>
      </c>
      <c r="B153" s="406" t="s">
        <v>1159</v>
      </c>
      <c r="C153" s="406" t="s">
        <v>1160</v>
      </c>
      <c r="D153" s="407" t="s">
        <v>132</v>
      </c>
      <c r="E153" s="407">
        <v>254.19</v>
      </c>
      <c r="F153" s="396">
        <f t="shared" si="24"/>
        <v>2424.19</v>
      </c>
      <c r="G153" s="395">
        <v>177.33</v>
      </c>
      <c r="H153" s="395">
        <v>2055.6</v>
      </c>
      <c r="I153" s="395">
        <v>1.35</v>
      </c>
      <c r="J153" s="400">
        <f t="shared" si="25"/>
        <v>0.085</v>
      </c>
      <c r="K153" s="403">
        <f t="shared" si="26"/>
        <v>616204.86</v>
      </c>
      <c r="L153" s="402"/>
    </row>
    <row r="154" s="381" customFormat="1" ht="396" outlineLevel="1" spans="1:12">
      <c r="A154" s="159">
        <f>IF(D154&lt;&gt;"",COUNTA($D$5:D154),"")</f>
        <v>133</v>
      </c>
      <c r="B154" s="406" t="s">
        <v>1161</v>
      </c>
      <c r="C154" s="406" t="s">
        <v>1162</v>
      </c>
      <c r="D154" s="407" t="s">
        <v>132</v>
      </c>
      <c r="E154" s="407">
        <v>1</v>
      </c>
      <c r="F154" s="396">
        <f t="shared" si="24"/>
        <v>2466.25</v>
      </c>
      <c r="G154" s="395">
        <v>180.7</v>
      </c>
      <c r="H154" s="395">
        <v>2089.8</v>
      </c>
      <c r="I154" s="395">
        <v>2.54</v>
      </c>
      <c r="J154" s="400">
        <f t="shared" si="25"/>
        <v>0.085</v>
      </c>
      <c r="K154" s="403">
        <f t="shared" si="26"/>
        <v>2466.25</v>
      </c>
      <c r="L154" s="402"/>
    </row>
    <row r="155" s="381" customFormat="1" ht="396" outlineLevel="1" spans="1:12">
      <c r="A155" s="159">
        <f>IF(D155&lt;&gt;"",COUNTA($D$5:D155),"")</f>
        <v>134</v>
      </c>
      <c r="B155" s="406" t="s">
        <v>1163</v>
      </c>
      <c r="C155" s="406" t="s">
        <v>1164</v>
      </c>
      <c r="D155" s="407" t="s">
        <v>132</v>
      </c>
      <c r="E155" s="407">
        <v>1</v>
      </c>
      <c r="F155" s="396">
        <f t="shared" si="24"/>
        <v>2376.4</v>
      </c>
      <c r="G155" s="395">
        <v>192.48</v>
      </c>
      <c r="H155" s="395">
        <v>1994.4</v>
      </c>
      <c r="I155" s="395">
        <v>3.35</v>
      </c>
      <c r="J155" s="400">
        <f t="shared" si="25"/>
        <v>0.085</v>
      </c>
      <c r="K155" s="403">
        <f t="shared" si="26"/>
        <v>2376.4</v>
      </c>
      <c r="L155" s="402"/>
    </row>
    <row r="156" s="381" customFormat="1" ht="396" outlineLevel="1" spans="1:12">
      <c r="A156" s="159">
        <f>IF(D156&lt;&gt;"",COUNTA($D$5:D156),"")</f>
        <v>135</v>
      </c>
      <c r="B156" s="406" t="s">
        <v>1165</v>
      </c>
      <c r="C156" s="406" t="s">
        <v>1166</v>
      </c>
      <c r="D156" s="407" t="s">
        <v>132</v>
      </c>
      <c r="E156" s="407">
        <v>1</v>
      </c>
      <c r="F156" s="396">
        <f t="shared" si="24"/>
        <v>2102.82</v>
      </c>
      <c r="G156" s="395">
        <v>191.9</v>
      </c>
      <c r="H156" s="395">
        <v>1740.6</v>
      </c>
      <c r="I156" s="395">
        <v>5.58</v>
      </c>
      <c r="J156" s="400">
        <f t="shared" si="25"/>
        <v>0.085</v>
      </c>
      <c r="K156" s="403">
        <f t="shared" si="26"/>
        <v>2102.82</v>
      </c>
      <c r="L156" s="402"/>
    </row>
    <row r="157" s="381" customFormat="1" ht="396" outlineLevel="1" spans="1:12">
      <c r="A157" s="159">
        <f>IF(D157&lt;&gt;"",COUNTA($D$5:D157),"")</f>
        <v>136</v>
      </c>
      <c r="B157" s="406" t="s">
        <v>1167</v>
      </c>
      <c r="C157" s="406" t="s">
        <v>1168</v>
      </c>
      <c r="D157" s="407" t="s">
        <v>132</v>
      </c>
      <c r="E157" s="407">
        <v>1</v>
      </c>
      <c r="F157" s="396">
        <f t="shared" si="24"/>
        <v>3079.28</v>
      </c>
      <c r="G157" s="395">
        <v>192.48</v>
      </c>
      <c r="H157" s="395">
        <v>2642.22</v>
      </c>
      <c r="I157" s="395">
        <v>3.35</v>
      </c>
      <c r="J157" s="400">
        <f t="shared" si="25"/>
        <v>0.085</v>
      </c>
      <c r="K157" s="403">
        <f t="shared" si="26"/>
        <v>3079.28</v>
      </c>
      <c r="L157" s="402"/>
    </row>
    <row r="158" s="381" customFormat="1" ht="33" outlineLevel="1" spans="1:12">
      <c r="A158" s="159">
        <f>IF(D158&lt;&gt;"",COUNTA($D$5:D158),"")</f>
        <v>137</v>
      </c>
      <c r="B158" s="406" t="s">
        <v>1169</v>
      </c>
      <c r="C158" s="406" t="s">
        <v>1170</v>
      </c>
      <c r="D158" s="407" t="s">
        <v>1171</v>
      </c>
      <c r="E158" s="407">
        <v>228750</v>
      </c>
      <c r="F158" s="396">
        <f t="shared" si="24"/>
        <v>4.89</v>
      </c>
      <c r="G158" s="395"/>
      <c r="H158" s="395">
        <v>4.51</v>
      </c>
      <c r="I158" s="395"/>
      <c r="J158" s="400">
        <f t="shared" si="25"/>
        <v>0.085</v>
      </c>
      <c r="K158" s="403">
        <f t="shared" si="26"/>
        <v>1118587.5</v>
      </c>
      <c r="L158" s="402"/>
    </row>
    <row r="159" s="381" customFormat="1" ht="165" outlineLevel="1" spans="1:12">
      <c r="A159" s="159">
        <f>IF(D159&lt;&gt;"",COUNTA($D$5:D159),"")</f>
        <v>138</v>
      </c>
      <c r="B159" s="406" t="s">
        <v>1172</v>
      </c>
      <c r="C159" s="406" t="s">
        <v>1173</v>
      </c>
      <c r="D159" s="407" t="s">
        <v>178</v>
      </c>
      <c r="E159" s="407">
        <v>13273.62</v>
      </c>
      <c r="F159" s="396">
        <f t="shared" si="24"/>
        <v>87.92</v>
      </c>
      <c r="G159" s="395">
        <v>26.2</v>
      </c>
      <c r="H159" s="395">
        <v>49.33</v>
      </c>
      <c r="I159" s="395">
        <v>5.5</v>
      </c>
      <c r="J159" s="400">
        <f t="shared" si="25"/>
        <v>0.085</v>
      </c>
      <c r="K159" s="403">
        <f t="shared" si="26"/>
        <v>1167016.67</v>
      </c>
      <c r="L159" s="402"/>
    </row>
    <row r="160" s="381" customFormat="1" ht="165" outlineLevel="1" spans="1:12">
      <c r="A160" s="159">
        <f>IF(D160&lt;&gt;"",COUNTA($D$5:D160),"")</f>
        <v>139</v>
      </c>
      <c r="B160" s="406" t="s">
        <v>1172</v>
      </c>
      <c r="C160" s="406" t="s">
        <v>1174</v>
      </c>
      <c r="D160" s="407" t="s">
        <v>178</v>
      </c>
      <c r="E160" s="407">
        <v>762.5</v>
      </c>
      <c r="F160" s="396">
        <f t="shared" si="24"/>
        <v>134.72</v>
      </c>
      <c r="G160" s="395">
        <v>26.2</v>
      </c>
      <c r="H160" s="395">
        <v>92.47</v>
      </c>
      <c r="I160" s="395">
        <v>5.5</v>
      </c>
      <c r="J160" s="400">
        <f t="shared" si="25"/>
        <v>0.085</v>
      </c>
      <c r="K160" s="403">
        <f t="shared" si="26"/>
        <v>102724</v>
      </c>
      <c r="L160" s="402"/>
    </row>
    <row r="161" s="381" customFormat="1" ht="165" outlineLevel="1" spans="1:12">
      <c r="A161" s="159">
        <f>IF(D161&lt;&gt;"",COUNTA($D$5:D161),"")</f>
        <v>140</v>
      </c>
      <c r="B161" s="406" t="s">
        <v>1175</v>
      </c>
      <c r="C161" s="406" t="s">
        <v>1176</v>
      </c>
      <c r="D161" s="407" t="s">
        <v>178</v>
      </c>
      <c r="E161" s="407">
        <v>927.22</v>
      </c>
      <c r="F161" s="396">
        <f t="shared" si="24"/>
        <v>139.8</v>
      </c>
      <c r="G161" s="395">
        <v>26.2</v>
      </c>
      <c r="H161" s="395">
        <v>97.15</v>
      </c>
      <c r="I161" s="395">
        <v>5.5</v>
      </c>
      <c r="J161" s="400">
        <f t="shared" si="25"/>
        <v>0.085</v>
      </c>
      <c r="K161" s="403">
        <f t="shared" si="26"/>
        <v>129625.36</v>
      </c>
      <c r="L161" s="402"/>
    </row>
    <row r="162" s="381" customFormat="1" spans="1:12">
      <c r="A162" s="159" t="str">
        <f>IF(D162&lt;&gt;"",COUNTA($D$5:D162),"")</f>
        <v/>
      </c>
      <c r="B162" s="427" t="s">
        <v>972</v>
      </c>
      <c r="C162" s="406"/>
      <c r="D162" s="407"/>
      <c r="E162" s="407"/>
      <c r="F162" s="396"/>
      <c r="G162" s="395"/>
      <c r="H162" s="395"/>
      <c r="I162" s="395"/>
      <c r="J162" s="400"/>
      <c r="K162" s="403"/>
      <c r="L162" s="402"/>
    </row>
    <row r="163" s="381" customFormat="1" ht="66" outlineLevel="1" spans="1:12">
      <c r="A163" s="159">
        <f>IF(D163&lt;&gt;"",COUNTA($D$5:D163),"")</f>
        <v>141</v>
      </c>
      <c r="B163" s="406" t="s">
        <v>1177</v>
      </c>
      <c r="C163" s="406" t="s">
        <v>1178</v>
      </c>
      <c r="D163" s="407" t="s">
        <v>975</v>
      </c>
      <c r="E163" s="407">
        <f>+E49</f>
        <v>1633.93</v>
      </c>
      <c r="F163" s="396">
        <f>ROUND((G163+H163+I163)*(1+J163),2)</f>
        <v>18.5</v>
      </c>
      <c r="G163" s="395"/>
      <c r="H163" s="395">
        <v>17.05</v>
      </c>
      <c r="I163" s="395"/>
      <c r="J163" s="400">
        <f>+$J$6</f>
        <v>0.085</v>
      </c>
      <c r="K163" s="403">
        <f>ROUND(E163*F163,2)</f>
        <v>30227.71</v>
      </c>
      <c r="L163" s="402"/>
    </row>
    <row r="164" s="381" customFormat="1" ht="66" outlineLevel="1" spans="1:12">
      <c r="A164" s="159">
        <f>IF(D164&lt;&gt;"",COUNTA($D$5:D164),"")</f>
        <v>142</v>
      </c>
      <c r="B164" s="406" t="s">
        <v>1179</v>
      </c>
      <c r="C164" s="406" t="s">
        <v>1180</v>
      </c>
      <c r="D164" s="407" t="s">
        <v>975</v>
      </c>
      <c r="E164" s="407">
        <f>+E49</f>
        <v>1633.93</v>
      </c>
      <c r="F164" s="396">
        <f>ROUND((G164+H164+I164)*(1+J164),2)</f>
        <v>15.91</v>
      </c>
      <c r="G164" s="395"/>
      <c r="H164" s="395">
        <v>14.66</v>
      </c>
      <c r="I164" s="395"/>
      <c r="J164" s="400">
        <f>+$J$6</f>
        <v>0.085</v>
      </c>
      <c r="K164" s="403">
        <f>ROUND(E164*F164,2)</f>
        <v>25995.83</v>
      </c>
      <c r="L164" s="402"/>
    </row>
    <row r="165" s="381" customFormat="1" ht="66" outlineLevel="1" spans="1:12">
      <c r="A165" s="159">
        <f>IF(D165&lt;&gt;"",COUNTA($D$5:D165),"")</f>
        <v>143</v>
      </c>
      <c r="B165" s="406" t="s">
        <v>973</v>
      </c>
      <c r="C165" s="373" t="s">
        <v>1181</v>
      </c>
      <c r="D165" s="407" t="s">
        <v>975</v>
      </c>
      <c r="E165" s="407">
        <f>+E55+E56</f>
        <v>23057.21</v>
      </c>
      <c r="F165" s="396">
        <f>ROUND((G165+H165+I165)*(1+J165),2)</f>
        <v>16.44</v>
      </c>
      <c r="G165" s="395"/>
      <c r="H165" s="395">
        <v>15.15</v>
      </c>
      <c r="I165" s="395"/>
      <c r="J165" s="400">
        <f>+$J$6</f>
        <v>0.085</v>
      </c>
      <c r="K165" s="403">
        <f>ROUND(E165*F165,2)</f>
        <v>379060.53</v>
      </c>
      <c r="L165" s="402"/>
    </row>
    <row r="166" s="381" customFormat="1" ht="66" outlineLevel="1" spans="1:12">
      <c r="A166" s="159">
        <f>IF(D166&lt;&gt;"",COUNTA($D$5:D166),"")</f>
        <v>144</v>
      </c>
      <c r="B166" s="406" t="s">
        <v>973</v>
      </c>
      <c r="C166" s="373" t="s">
        <v>1182</v>
      </c>
      <c r="D166" s="407" t="s">
        <v>975</v>
      </c>
      <c r="E166" s="407">
        <f>+E56</f>
        <v>10060.28</v>
      </c>
      <c r="F166" s="396">
        <f>ROUND((G166+H166+I166)*(1+J166),2)</f>
        <v>12.53</v>
      </c>
      <c r="G166" s="395"/>
      <c r="H166" s="395">
        <v>11.55</v>
      </c>
      <c r="I166" s="395"/>
      <c r="J166" s="400">
        <f>+$J$6</f>
        <v>0.085</v>
      </c>
      <c r="K166" s="403">
        <f>ROUND(E166*F166,2)</f>
        <v>126055.31</v>
      </c>
      <c r="L166" s="402"/>
    </row>
    <row r="167" s="381" customFormat="1" ht="66" outlineLevel="1" spans="1:12">
      <c r="A167" s="159">
        <f>IF(D167&lt;&gt;"",COUNTA($D$5:D167),"")</f>
        <v>145</v>
      </c>
      <c r="B167" s="406" t="s">
        <v>973</v>
      </c>
      <c r="C167" s="373" t="s">
        <v>1183</v>
      </c>
      <c r="D167" s="407" t="s">
        <v>975</v>
      </c>
      <c r="E167" s="407">
        <f>+E57</f>
        <v>15745.7</v>
      </c>
      <c r="F167" s="396">
        <f>ROUND((G167+H167+I167)*(1+J167),2)</f>
        <v>7.87</v>
      </c>
      <c r="G167" s="395"/>
      <c r="H167" s="395">
        <v>7.25</v>
      </c>
      <c r="I167" s="395"/>
      <c r="J167" s="400">
        <f>+$J$6</f>
        <v>0.085</v>
      </c>
      <c r="K167" s="403">
        <f>ROUND(E167*F167,2)</f>
        <v>123918.66</v>
      </c>
      <c r="L167" s="404"/>
    </row>
    <row r="168" s="381" customFormat="1" spans="1:12">
      <c r="A168" s="159" t="str">
        <f>IF(D168&lt;&gt;"",COUNTA($D$5:D168),"")</f>
        <v/>
      </c>
      <c r="B168" s="159" t="s">
        <v>701</v>
      </c>
      <c r="C168" s="160"/>
      <c r="D168" s="161"/>
      <c r="E168" s="408"/>
      <c r="F168" s="409"/>
      <c r="G168" s="410"/>
      <c r="H168" s="395"/>
      <c r="I168" s="395"/>
      <c r="J168" s="400"/>
      <c r="K168" s="411">
        <f>SUBTOTAL(9,K5:K167)</f>
        <v>45839356.89</v>
      </c>
      <c r="L168" s="412"/>
    </row>
    <row r="169" spans="11:11">
      <c r="K169" s="428"/>
    </row>
    <row r="171" spans="11:11">
      <c r="K171" s="428"/>
    </row>
  </sheetData>
  <sheetProtection algorithmName="SHA-512" hashValue="UUv0HCmOgOB6FyQcOR2TfaBAehJmiJ79quiePBnIxR9dlG8tbxMiFgsnBSaBI07nxHde1SBdEMhs3clHm324pA==" saltValue="Xq8UiVX+NCl2hgfO4OXUBA==" spinCount="100000" sheet="1" selectLockedCells="1" selectUnlockedCells="1" formatCells="0" formatColumns="0" formatRows="0" insertRows="0" insertColumns="0" insertHyperlinks="0" deleteColumns="0" deleteRows="0" sort="0" autoFilter="0" pivotTables="0" objects="1"/>
  <mergeCells count="11">
    <mergeCell ref="A1:L1"/>
    <mergeCell ref="A2:L2"/>
    <mergeCell ref="G3:J3"/>
    <mergeCell ref="A3:A4"/>
    <mergeCell ref="B3:B4"/>
    <mergeCell ref="C3:C4"/>
    <mergeCell ref="D3:D4"/>
    <mergeCell ref="E3:E4"/>
    <mergeCell ref="F3:F4"/>
    <mergeCell ref="K3:K4"/>
    <mergeCell ref="L3:L4"/>
  </mergeCells>
  <pageMargins left="0.751388888888889" right="0.751388888888889" top="1" bottom="1" header="0.5" footer="0.5"/>
  <pageSetup paperSize="9" scale="49" orientation="portrait" horizontalDpi="600"/>
  <headerFooter/>
  <colBreaks count="1" manualBreakCount="1">
    <brk id="12" max="65522"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outlinePr summaryBelow="0"/>
  </sheetPr>
  <dimension ref="A1:L121"/>
  <sheetViews>
    <sheetView view="pageBreakPreview" zoomScale="85" zoomScaleNormal="100" workbookViewId="0">
      <pane ySplit="4" topLeftCell="A5" activePane="bottomLeft" state="frozen"/>
      <selection/>
      <selection pane="bottomLeft" activeCell="G4" sqref="$A4:$XFD4"/>
    </sheetView>
  </sheetViews>
  <sheetFormatPr defaultColWidth="7.88333333333333" defaultRowHeight="16.5"/>
  <cols>
    <col min="1" max="1" width="7.25833333333333" style="381" customWidth="1"/>
    <col min="2" max="2" width="18.5" style="381" customWidth="1"/>
    <col min="3" max="3" width="49.8833333333333" style="381" customWidth="1"/>
    <col min="4" max="4" width="6.75833333333333" style="414" customWidth="1"/>
    <col min="5" max="5" width="9" style="414" customWidth="1"/>
    <col min="6" max="6" width="12" style="415" customWidth="1"/>
    <col min="7" max="7" width="10.3666666666667" style="416" customWidth="1" outlineLevel="1"/>
    <col min="8" max="8" width="10.1416666666667" style="416" customWidth="1" outlineLevel="1"/>
    <col min="9" max="9" width="8.25833333333333" style="416" customWidth="1" outlineLevel="1"/>
    <col min="10" max="10" width="8.25833333333333" style="417" customWidth="1" outlineLevel="1"/>
    <col min="11" max="11" width="19.5" style="418" customWidth="1"/>
    <col min="12" max="12" width="13.7583333333333" style="419"/>
    <col min="13" max="16384" width="7.88333333333333" style="383"/>
  </cols>
  <sheetData>
    <row r="1" s="381" customFormat="1" spans="1:12">
      <c r="A1" s="391" t="s">
        <v>1184</v>
      </c>
      <c r="B1" s="391"/>
      <c r="C1" s="391"/>
      <c r="D1" s="391"/>
      <c r="E1" s="391"/>
      <c r="F1" s="392"/>
      <c r="G1" s="392"/>
      <c r="H1" s="392"/>
      <c r="I1" s="392"/>
      <c r="J1" s="397"/>
      <c r="K1" s="392"/>
      <c r="L1" s="391"/>
    </row>
    <row r="2" s="381" customFormat="1" spans="1:12">
      <c r="A2" s="288" t="str">
        <f>'表1-投标报价汇总表'!A2</f>
        <v>工程名称：白云区槎头车辆段（一期）地块项目施工图设计及施工总承包项目</v>
      </c>
      <c r="B2" s="288"/>
      <c r="C2" s="288"/>
      <c r="D2" s="288"/>
      <c r="E2" s="288"/>
      <c r="F2" s="172"/>
      <c r="G2" s="289"/>
      <c r="H2" s="289"/>
      <c r="I2" s="289"/>
      <c r="J2" s="314"/>
      <c r="K2" s="172"/>
      <c r="L2" s="288"/>
    </row>
    <row r="3" s="382" customFormat="1" spans="1:12">
      <c r="A3" s="145" t="s">
        <v>4</v>
      </c>
      <c r="B3" s="145" t="s">
        <v>5</v>
      </c>
      <c r="C3" s="145" t="s">
        <v>612</v>
      </c>
      <c r="D3" s="145" t="s">
        <v>613</v>
      </c>
      <c r="E3" s="147" t="s">
        <v>614</v>
      </c>
      <c r="F3" s="148" t="s">
        <v>615</v>
      </c>
      <c r="G3" s="149" t="s">
        <v>616</v>
      </c>
      <c r="H3" s="149"/>
      <c r="I3" s="149"/>
      <c r="J3" s="376"/>
      <c r="K3" s="174" t="s">
        <v>617</v>
      </c>
      <c r="L3" s="398" t="s">
        <v>15</v>
      </c>
    </row>
    <row r="4" s="382" customFormat="1" ht="49.5" spans="1:12">
      <c r="A4" s="150"/>
      <c r="B4" s="150"/>
      <c r="C4" s="150"/>
      <c r="D4" s="150"/>
      <c r="E4" s="152"/>
      <c r="F4" s="153"/>
      <c r="G4" s="154" t="s">
        <v>618</v>
      </c>
      <c r="H4" s="154" t="s">
        <v>619</v>
      </c>
      <c r="I4" s="154" t="s">
        <v>620</v>
      </c>
      <c r="J4" s="317" t="s">
        <v>621</v>
      </c>
      <c r="K4" s="177"/>
      <c r="L4" s="399"/>
    </row>
    <row r="5" s="381" customFormat="1" spans="1:12">
      <c r="A5" s="159" t="str">
        <f>IF(D5&lt;&gt;"",COUNTA($D$5:D5),"")</f>
        <v/>
      </c>
      <c r="B5" s="393" t="s">
        <v>56</v>
      </c>
      <c r="C5" s="160"/>
      <c r="D5" s="161"/>
      <c r="E5" s="161"/>
      <c r="F5" s="394"/>
      <c r="G5" s="395"/>
      <c r="H5" s="395"/>
      <c r="I5" s="395"/>
      <c r="J5" s="400"/>
      <c r="K5" s="401"/>
      <c r="L5" s="402"/>
    </row>
    <row r="6" s="381" customFormat="1" ht="49.5" outlineLevel="1" spans="1:12">
      <c r="A6" s="159">
        <f>IF(D6&lt;&gt;"",COUNTA($D$5:D6),"")</f>
        <v>1</v>
      </c>
      <c r="B6" s="160" t="s">
        <v>714</v>
      </c>
      <c r="C6" s="160" t="s">
        <v>989</v>
      </c>
      <c r="D6" s="161" t="s">
        <v>178</v>
      </c>
      <c r="E6" s="161">
        <v>18.77</v>
      </c>
      <c r="F6" s="396">
        <f t="shared" ref="F6:F13" si="0">ROUND((G6+H6+I6)*(1+J6),2)</f>
        <v>172.73</v>
      </c>
      <c r="G6" s="395">
        <v>94</v>
      </c>
      <c r="H6" s="395">
        <v>64.08</v>
      </c>
      <c r="I6" s="395">
        <v>1.12</v>
      </c>
      <c r="J6" s="400">
        <f>+'土建（高层及小高层）'!J6</f>
        <v>0.085</v>
      </c>
      <c r="K6" s="403">
        <f t="shared" ref="K6:K13" si="1">ROUND(E6*F6,2)</f>
        <v>3242.14</v>
      </c>
      <c r="L6" s="402"/>
    </row>
    <row r="7" s="381" customFormat="1" ht="132" outlineLevel="1" spans="1:12">
      <c r="A7" s="159">
        <f>IF(D7&lt;&gt;"",COUNTA($D$5:D7),"")</f>
        <v>2</v>
      </c>
      <c r="B7" s="160" t="s">
        <v>990</v>
      </c>
      <c r="C7" s="160" t="s">
        <v>991</v>
      </c>
      <c r="D7" s="161" t="s">
        <v>132</v>
      </c>
      <c r="E7" s="161">
        <v>243.57</v>
      </c>
      <c r="F7" s="396">
        <f t="shared" si="0"/>
        <v>554.26</v>
      </c>
      <c r="G7" s="395">
        <v>237.06</v>
      </c>
      <c r="H7" s="395">
        <v>245.78</v>
      </c>
      <c r="I7" s="395">
        <v>28</v>
      </c>
      <c r="J7" s="400">
        <f>+'土建（高层及小高层）'!J7</f>
        <v>0.085</v>
      </c>
      <c r="K7" s="403">
        <f t="shared" si="1"/>
        <v>135001.11</v>
      </c>
      <c r="L7" s="402"/>
    </row>
    <row r="8" s="381" customFormat="1" ht="99" outlineLevel="1" spans="1:12">
      <c r="A8" s="159">
        <f>IF(D8&lt;&gt;"",COUNTA($D$5:D8),"")</f>
        <v>3</v>
      </c>
      <c r="B8" s="160" t="s">
        <v>994</v>
      </c>
      <c r="C8" s="160" t="s">
        <v>995</v>
      </c>
      <c r="D8" s="161" t="s">
        <v>132</v>
      </c>
      <c r="E8" s="161">
        <v>243.57</v>
      </c>
      <c r="F8" s="396">
        <f t="shared" si="0"/>
        <v>477.83</v>
      </c>
      <c r="G8" s="395">
        <v>217.06</v>
      </c>
      <c r="H8" s="395">
        <v>198.34</v>
      </c>
      <c r="I8" s="395">
        <v>25</v>
      </c>
      <c r="J8" s="400">
        <f>+'土建（高层及小高层）'!J9</f>
        <v>0.085</v>
      </c>
      <c r="K8" s="403">
        <f t="shared" si="1"/>
        <v>116385.05</v>
      </c>
      <c r="L8" s="402"/>
    </row>
    <row r="9" s="381" customFormat="1" ht="99" outlineLevel="1" spans="1:12">
      <c r="A9" s="159">
        <f>IF(D9&lt;&gt;"",COUNTA($D$5:D9),"")</f>
        <v>4</v>
      </c>
      <c r="B9" s="160" t="s">
        <v>996</v>
      </c>
      <c r="C9" s="160" t="s">
        <v>997</v>
      </c>
      <c r="D9" s="161" t="s">
        <v>132</v>
      </c>
      <c r="E9" s="161">
        <v>243.57</v>
      </c>
      <c r="F9" s="396">
        <f t="shared" si="0"/>
        <v>477.83</v>
      </c>
      <c r="G9" s="395">
        <v>217.06</v>
      </c>
      <c r="H9" s="395">
        <v>198.34</v>
      </c>
      <c r="I9" s="395">
        <v>25</v>
      </c>
      <c r="J9" s="400">
        <f>+'土建（高层及小高层）'!J10</f>
        <v>0.085</v>
      </c>
      <c r="K9" s="403">
        <f t="shared" si="1"/>
        <v>116385.05</v>
      </c>
      <c r="L9" s="402"/>
    </row>
    <row r="10" s="381" customFormat="1" ht="99" outlineLevel="1" spans="1:12">
      <c r="A10" s="159">
        <f>IF(D10&lt;&gt;"",COUNTA($D$5:D10),"")</f>
        <v>5</v>
      </c>
      <c r="B10" s="160" t="s">
        <v>998</v>
      </c>
      <c r="C10" s="160" t="s">
        <v>999</v>
      </c>
      <c r="D10" s="161" t="s">
        <v>132</v>
      </c>
      <c r="E10" s="161">
        <v>242.9</v>
      </c>
      <c r="F10" s="396">
        <f t="shared" si="0"/>
        <v>477.83</v>
      </c>
      <c r="G10" s="395">
        <v>217.06</v>
      </c>
      <c r="H10" s="395">
        <v>198.34</v>
      </c>
      <c r="I10" s="395">
        <v>25</v>
      </c>
      <c r="J10" s="400">
        <f>+'土建（高层及小高层）'!J11</f>
        <v>0.085</v>
      </c>
      <c r="K10" s="403">
        <f t="shared" si="1"/>
        <v>116064.91</v>
      </c>
      <c r="L10" s="402"/>
    </row>
    <row r="11" s="381" customFormat="1" ht="115.5" outlineLevel="1" spans="1:12">
      <c r="A11" s="159">
        <f>IF(D11&lt;&gt;"",COUNTA($D$5:D11),"")</f>
        <v>6</v>
      </c>
      <c r="B11" s="160" t="s">
        <v>712</v>
      </c>
      <c r="C11" s="160" t="s">
        <v>1004</v>
      </c>
      <c r="D11" s="161" t="s">
        <v>132</v>
      </c>
      <c r="E11" s="161">
        <v>24.97</v>
      </c>
      <c r="F11" s="396">
        <f t="shared" si="0"/>
        <v>477.83</v>
      </c>
      <c r="G11" s="395">
        <v>217.06</v>
      </c>
      <c r="H11" s="395">
        <v>198.34</v>
      </c>
      <c r="I11" s="395">
        <v>25</v>
      </c>
      <c r="J11" s="400">
        <f>+'土建（高层及小高层）'!J14</f>
        <v>0.085</v>
      </c>
      <c r="K11" s="403">
        <f t="shared" si="1"/>
        <v>11931.42</v>
      </c>
      <c r="L11" s="402"/>
    </row>
    <row r="12" s="381" customFormat="1" spans="1:12">
      <c r="A12" s="159" t="str">
        <f>IF(D12&lt;&gt;"",COUNTA($D$5:D12),"")</f>
        <v/>
      </c>
      <c r="B12" s="393" t="s">
        <v>716</v>
      </c>
      <c r="C12" s="160"/>
      <c r="D12" s="161"/>
      <c r="E12" s="161"/>
      <c r="F12" s="396"/>
      <c r="G12" s="395"/>
      <c r="H12" s="395"/>
      <c r="I12" s="395"/>
      <c r="J12" s="400"/>
      <c r="K12" s="403"/>
      <c r="L12" s="402"/>
    </row>
    <row r="13" s="381" customFormat="1" ht="99" outlineLevel="1" spans="1:12">
      <c r="A13" s="159">
        <f>IF(D13&lt;&gt;"",COUNTA($D$5:D13),"")</f>
        <v>7</v>
      </c>
      <c r="B13" s="160" t="s">
        <v>1005</v>
      </c>
      <c r="C13" s="160" t="s">
        <v>1009</v>
      </c>
      <c r="D13" s="161" t="s">
        <v>132</v>
      </c>
      <c r="E13" s="161">
        <v>154.58</v>
      </c>
      <c r="F13" s="396">
        <f t="shared" ref="F13:F32" si="2">ROUND((G13+H13+I13)*(1+J13),2)</f>
        <v>492.17</v>
      </c>
      <c r="G13" s="395">
        <v>37.51</v>
      </c>
      <c r="H13" s="395">
        <v>408.6</v>
      </c>
      <c r="I13" s="395">
        <v>7.5</v>
      </c>
      <c r="J13" s="400">
        <f>+'土建（高层及小高层）'!J19</f>
        <v>0.085</v>
      </c>
      <c r="K13" s="403">
        <f t="shared" ref="K13:K32" si="3">ROUND(E13*F13,2)</f>
        <v>76079.64</v>
      </c>
      <c r="L13" s="402"/>
    </row>
    <row r="14" s="381" customFormat="1" ht="99" outlineLevel="1" spans="1:12">
      <c r="A14" s="159">
        <f>IF(D14&lt;&gt;"",COUNTA($D$5:D14),"")</f>
        <v>8</v>
      </c>
      <c r="B14" s="160" t="s">
        <v>1005</v>
      </c>
      <c r="C14" s="160" t="s">
        <v>1010</v>
      </c>
      <c r="D14" s="161" t="s">
        <v>132</v>
      </c>
      <c r="E14" s="161">
        <v>154.58</v>
      </c>
      <c r="F14" s="396">
        <f t="shared" si="2"/>
        <v>474.9</v>
      </c>
      <c r="G14" s="395">
        <v>37.51</v>
      </c>
      <c r="H14" s="395">
        <v>392.69</v>
      </c>
      <c r="I14" s="395">
        <v>7.5</v>
      </c>
      <c r="J14" s="400">
        <f>+'土建（高层及小高层）'!J20</f>
        <v>0.085</v>
      </c>
      <c r="K14" s="403">
        <f t="shared" si="3"/>
        <v>73410.04</v>
      </c>
      <c r="L14" s="402"/>
    </row>
    <row r="15" s="381" customFormat="1" ht="99" outlineLevel="1" spans="1:12">
      <c r="A15" s="159">
        <f>IF(D15&lt;&gt;"",COUNTA($D$5:D15),"")</f>
        <v>9</v>
      </c>
      <c r="B15" s="160" t="s">
        <v>1005</v>
      </c>
      <c r="C15" s="160" t="s">
        <v>1011</v>
      </c>
      <c r="D15" s="161" t="s">
        <v>132</v>
      </c>
      <c r="E15" s="161">
        <v>154.58</v>
      </c>
      <c r="F15" s="396">
        <f t="shared" si="2"/>
        <v>458.14</v>
      </c>
      <c r="G15" s="395">
        <v>37.51</v>
      </c>
      <c r="H15" s="395">
        <v>377.24</v>
      </c>
      <c r="I15" s="395">
        <v>7.5</v>
      </c>
      <c r="J15" s="400">
        <f>+'土建（高层及小高层）'!J21</f>
        <v>0.085</v>
      </c>
      <c r="K15" s="403">
        <f t="shared" si="3"/>
        <v>70819.28</v>
      </c>
      <c r="L15" s="402"/>
    </row>
    <row r="16" s="381" customFormat="1" ht="99" outlineLevel="1" spans="1:12">
      <c r="A16" s="159">
        <f>IF(D16&lt;&gt;"",COUNTA($D$5:D16),"")</f>
        <v>10</v>
      </c>
      <c r="B16" s="160" t="s">
        <v>723</v>
      </c>
      <c r="C16" s="160" t="s">
        <v>1009</v>
      </c>
      <c r="D16" s="161" t="s">
        <v>132</v>
      </c>
      <c r="E16" s="161">
        <v>154.58</v>
      </c>
      <c r="F16" s="396">
        <f t="shared" si="2"/>
        <v>492.17</v>
      </c>
      <c r="G16" s="395">
        <v>37.51</v>
      </c>
      <c r="H16" s="395">
        <v>408.6</v>
      </c>
      <c r="I16" s="395">
        <v>7.5</v>
      </c>
      <c r="J16" s="400">
        <f>+'土建（高层及小高层）'!J25</f>
        <v>0.085</v>
      </c>
      <c r="K16" s="403">
        <f t="shared" si="3"/>
        <v>76079.64</v>
      </c>
      <c r="L16" s="402"/>
    </row>
    <row r="17" s="381" customFormat="1" ht="99" outlineLevel="1" spans="1:12">
      <c r="A17" s="159">
        <f>IF(D17&lt;&gt;"",COUNTA($D$5:D17),"")</f>
        <v>11</v>
      </c>
      <c r="B17" s="160" t="s">
        <v>723</v>
      </c>
      <c r="C17" s="160" t="s">
        <v>1010</v>
      </c>
      <c r="D17" s="161" t="s">
        <v>132</v>
      </c>
      <c r="E17" s="161">
        <v>154.58</v>
      </c>
      <c r="F17" s="396">
        <f t="shared" si="2"/>
        <v>474.9</v>
      </c>
      <c r="G17" s="395">
        <v>37.51</v>
      </c>
      <c r="H17" s="395">
        <v>392.69</v>
      </c>
      <c r="I17" s="395">
        <v>7.5</v>
      </c>
      <c r="J17" s="400">
        <f>+'土建（高层及小高层）'!J26</f>
        <v>0.085</v>
      </c>
      <c r="K17" s="403">
        <f t="shared" si="3"/>
        <v>73410.04</v>
      </c>
      <c r="L17" s="402"/>
    </row>
    <row r="18" s="381" customFormat="1" ht="99" outlineLevel="1" spans="1:12">
      <c r="A18" s="159">
        <f>IF(D18&lt;&gt;"",COUNTA($D$5:D18),"")</f>
        <v>12</v>
      </c>
      <c r="B18" s="160" t="s">
        <v>723</v>
      </c>
      <c r="C18" s="160" t="s">
        <v>1011</v>
      </c>
      <c r="D18" s="161" t="s">
        <v>132</v>
      </c>
      <c r="E18" s="161">
        <v>154.58</v>
      </c>
      <c r="F18" s="396">
        <f t="shared" si="2"/>
        <v>458.14</v>
      </c>
      <c r="G18" s="395">
        <v>37.51</v>
      </c>
      <c r="H18" s="395">
        <v>377.24</v>
      </c>
      <c r="I18" s="395">
        <v>7.5</v>
      </c>
      <c r="J18" s="400">
        <f>+'土建（高层及小高层）'!J27</f>
        <v>0.085</v>
      </c>
      <c r="K18" s="403">
        <f t="shared" si="3"/>
        <v>70819.28</v>
      </c>
      <c r="L18" s="402"/>
    </row>
    <row r="19" s="381" customFormat="1" ht="99" outlineLevel="1" spans="1:12">
      <c r="A19" s="159">
        <f>IF(D19&lt;&gt;"",COUNTA($D$5:D19),"")</f>
        <v>13</v>
      </c>
      <c r="B19" s="160" t="s">
        <v>725</v>
      </c>
      <c r="C19" s="160" t="s">
        <v>1011</v>
      </c>
      <c r="D19" s="161" t="s">
        <v>132</v>
      </c>
      <c r="E19" s="161">
        <v>774.23</v>
      </c>
      <c r="F19" s="396">
        <f t="shared" si="2"/>
        <v>458.14</v>
      </c>
      <c r="G19" s="395">
        <v>37.51</v>
      </c>
      <c r="H19" s="395">
        <v>377.24</v>
      </c>
      <c r="I19" s="395">
        <v>7.5</v>
      </c>
      <c r="J19" s="400">
        <f>+'土建（高层及小高层）'!J28</f>
        <v>0.085</v>
      </c>
      <c r="K19" s="403">
        <f t="shared" si="3"/>
        <v>354705.73</v>
      </c>
      <c r="L19" s="402"/>
    </row>
    <row r="20" s="381" customFormat="1" ht="99" outlineLevel="1" spans="1:12">
      <c r="A20" s="159">
        <f>IF(D20&lt;&gt;"",COUNTA($D$5:D20),"")</f>
        <v>14</v>
      </c>
      <c r="B20" s="160" t="s">
        <v>1012</v>
      </c>
      <c r="C20" s="160" t="s">
        <v>1011</v>
      </c>
      <c r="D20" s="161" t="s">
        <v>132</v>
      </c>
      <c r="E20" s="161">
        <v>63.98</v>
      </c>
      <c r="F20" s="396">
        <f t="shared" si="2"/>
        <v>458.14</v>
      </c>
      <c r="G20" s="395">
        <v>37.51</v>
      </c>
      <c r="H20" s="395">
        <v>377.24</v>
      </c>
      <c r="I20" s="395">
        <v>7.5</v>
      </c>
      <c r="J20" s="400">
        <f>+'土建（高层及小高层）'!J29</f>
        <v>0.085</v>
      </c>
      <c r="K20" s="403">
        <f t="shared" si="3"/>
        <v>29311.8</v>
      </c>
      <c r="L20" s="402"/>
    </row>
    <row r="21" s="381" customFormat="1" ht="99" outlineLevel="1" spans="1:12">
      <c r="A21" s="159">
        <f>IF(D21&lt;&gt;"",COUNTA($D$5:D21),"")</f>
        <v>15</v>
      </c>
      <c r="B21" s="160" t="s">
        <v>1013</v>
      </c>
      <c r="C21" s="160" t="s">
        <v>1011</v>
      </c>
      <c r="D21" s="161" t="s">
        <v>132</v>
      </c>
      <c r="E21" s="161">
        <v>43.68</v>
      </c>
      <c r="F21" s="396">
        <f t="shared" si="2"/>
        <v>458.14</v>
      </c>
      <c r="G21" s="395">
        <v>37.51</v>
      </c>
      <c r="H21" s="395">
        <v>377.24</v>
      </c>
      <c r="I21" s="395">
        <v>7.5</v>
      </c>
      <c r="J21" s="400">
        <f>+'土建（高层及小高层）'!J30</f>
        <v>0.085</v>
      </c>
      <c r="K21" s="403">
        <f t="shared" si="3"/>
        <v>20011.56</v>
      </c>
      <c r="L21" s="402"/>
    </row>
    <row r="22" s="381" customFormat="1" ht="99" outlineLevel="1" spans="1:12">
      <c r="A22" s="159">
        <f>IF(D22&lt;&gt;"",COUNTA($D$5:D22),"")</f>
        <v>16</v>
      </c>
      <c r="B22" s="160" t="s">
        <v>727</v>
      </c>
      <c r="C22" s="160" t="s">
        <v>1011</v>
      </c>
      <c r="D22" s="161" t="s">
        <v>132</v>
      </c>
      <c r="E22" s="161">
        <v>103.27</v>
      </c>
      <c r="F22" s="396">
        <f t="shared" si="2"/>
        <v>458.14</v>
      </c>
      <c r="G22" s="395">
        <v>37.51</v>
      </c>
      <c r="H22" s="395">
        <v>377.24</v>
      </c>
      <c r="I22" s="395">
        <v>7.5</v>
      </c>
      <c r="J22" s="400">
        <f>+'土建（高层及小高层）'!J31</f>
        <v>0.085</v>
      </c>
      <c r="K22" s="403">
        <f t="shared" si="3"/>
        <v>47312.12</v>
      </c>
      <c r="L22" s="402"/>
    </row>
    <row r="23" s="381" customFormat="1" ht="99" outlineLevel="1" spans="1:12">
      <c r="A23" s="159">
        <f>IF(D23&lt;&gt;"",COUNTA($D$5:D23),"")</f>
        <v>17</v>
      </c>
      <c r="B23" s="160" t="s">
        <v>1014</v>
      </c>
      <c r="C23" s="160" t="s">
        <v>1015</v>
      </c>
      <c r="D23" s="161" t="s">
        <v>132</v>
      </c>
      <c r="E23" s="161">
        <v>39.73</v>
      </c>
      <c r="F23" s="396">
        <f t="shared" si="2"/>
        <v>514.08</v>
      </c>
      <c r="G23" s="395">
        <v>89.07</v>
      </c>
      <c r="H23" s="395">
        <v>377.24</v>
      </c>
      <c r="I23" s="395">
        <v>7.5</v>
      </c>
      <c r="J23" s="400">
        <f>+'土建（高层及小高层）'!J32</f>
        <v>0.085</v>
      </c>
      <c r="K23" s="403">
        <f t="shared" si="3"/>
        <v>20424.4</v>
      </c>
      <c r="L23" s="402"/>
    </row>
    <row r="24" s="381" customFormat="1" ht="82.5" outlineLevel="1" spans="1:12">
      <c r="A24" s="159">
        <f>IF(D24&lt;&gt;"",COUNTA($D$5:D24),"")</f>
        <v>18</v>
      </c>
      <c r="B24" s="160" t="s">
        <v>1018</v>
      </c>
      <c r="C24" s="160" t="s">
        <v>1019</v>
      </c>
      <c r="D24" s="161" t="s">
        <v>132</v>
      </c>
      <c r="E24" s="161">
        <v>15.88</v>
      </c>
      <c r="F24" s="396">
        <f t="shared" si="2"/>
        <v>486.71</v>
      </c>
      <c r="G24" s="395">
        <v>89.07</v>
      </c>
      <c r="H24" s="395">
        <v>346.78</v>
      </c>
      <c r="I24" s="395">
        <v>12.73</v>
      </c>
      <c r="J24" s="400">
        <f>+'土建（高层及小高层）'!J34</f>
        <v>0.085</v>
      </c>
      <c r="K24" s="403">
        <f t="shared" si="3"/>
        <v>7728.95</v>
      </c>
      <c r="L24" s="402"/>
    </row>
    <row r="25" s="381" customFormat="1" ht="82.5" outlineLevel="1" spans="1:12">
      <c r="A25" s="159">
        <f>IF(D25&lt;&gt;"",COUNTA($D$5:D25),"")</f>
        <v>19</v>
      </c>
      <c r="B25" s="160" t="s">
        <v>1020</v>
      </c>
      <c r="C25" s="160" t="s">
        <v>1019</v>
      </c>
      <c r="D25" s="161" t="s">
        <v>132</v>
      </c>
      <c r="E25" s="161">
        <v>15.88</v>
      </c>
      <c r="F25" s="396">
        <f t="shared" si="2"/>
        <v>486.71</v>
      </c>
      <c r="G25" s="395">
        <v>89.07</v>
      </c>
      <c r="H25" s="395">
        <v>346.78</v>
      </c>
      <c r="I25" s="395">
        <v>12.73</v>
      </c>
      <c r="J25" s="400">
        <f>+'土建（高层及小高层）'!J35</f>
        <v>0.085</v>
      </c>
      <c r="K25" s="403">
        <f t="shared" si="3"/>
        <v>7728.95</v>
      </c>
      <c r="L25" s="402"/>
    </row>
    <row r="26" s="381" customFormat="1" ht="82.5" outlineLevel="1" spans="1:12">
      <c r="A26" s="159">
        <f>IF(D26&lt;&gt;"",COUNTA($D$5:D26),"")</f>
        <v>20</v>
      </c>
      <c r="B26" s="160" t="s">
        <v>1021</v>
      </c>
      <c r="C26" s="160" t="s">
        <v>1019</v>
      </c>
      <c r="D26" s="161" t="s">
        <v>132</v>
      </c>
      <c r="E26" s="161">
        <v>15.88</v>
      </c>
      <c r="F26" s="396">
        <f t="shared" si="2"/>
        <v>486.71</v>
      </c>
      <c r="G26" s="395">
        <v>89.07</v>
      </c>
      <c r="H26" s="395">
        <v>346.78</v>
      </c>
      <c r="I26" s="395">
        <v>12.73</v>
      </c>
      <c r="J26" s="400">
        <f>+'土建（高层及小高层）'!J36</f>
        <v>0.085</v>
      </c>
      <c r="K26" s="403">
        <f t="shared" si="3"/>
        <v>7728.95</v>
      </c>
      <c r="L26" s="402"/>
    </row>
    <row r="27" s="381" customFormat="1" outlineLevel="1" spans="1:12">
      <c r="A27" s="159">
        <f>IF(D27&lt;&gt;"",COUNTA($D$5:D27),"")</f>
        <v>21</v>
      </c>
      <c r="B27" s="160" t="s">
        <v>665</v>
      </c>
      <c r="C27" s="160" t="s">
        <v>666</v>
      </c>
      <c r="D27" s="161" t="s">
        <v>132</v>
      </c>
      <c r="E27" s="161">
        <v>23.82</v>
      </c>
      <c r="F27" s="396">
        <f t="shared" si="2"/>
        <v>15.45</v>
      </c>
      <c r="G27" s="395">
        <v>0</v>
      </c>
      <c r="H27" s="395">
        <v>14.24</v>
      </c>
      <c r="I27" s="395">
        <v>0</v>
      </c>
      <c r="J27" s="400">
        <f>+'土建（高层及小高层）'!J37</f>
        <v>0.085</v>
      </c>
      <c r="K27" s="403">
        <f t="shared" si="3"/>
        <v>368.02</v>
      </c>
      <c r="L27" s="402"/>
    </row>
    <row r="28" s="381" customFormat="1" ht="115.5" outlineLevel="1" spans="1:12">
      <c r="A28" s="159">
        <f>IF(D28&lt;&gt;"",COUNTA($D$5:D28),"")</f>
        <v>22</v>
      </c>
      <c r="B28" s="160" t="s">
        <v>273</v>
      </c>
      <c r="C28" s="160" t="s">
        <v>1024</v>
      </c>
      <c r="D28" s="161" t="s">
        <v>178</v>
      </c>
      <c r="E28" s="161">
        <v>50.36</v>
      </c>
      <c r="F28" s="396">
        <f t="shared" si="2"/>
        <v>79.25</v>
      </c>
      <c r="G28" s="395">
        <v>20.05</v>
      </c>
      <c r="H28" s="395">
        <v>52.84</v>
      </c>
      <c r="I28" s="395">
        <v>0.15</v>
      </c>
      <c r="J28" s="400">
        <f>+'土建（高层及小高层）'!J40</f>
        <v>0.085</v>
      </c>
      <c r="K28" s="403">
        <f t="shared" si="3"/>
        <v>3991.03</v>
      </c>
      <c r="L28" s="402"/>
    </row>
    <row r="29" s="381" customFormat="1" ht="181.5" outlineLevel="1" spans="1:12">
      <c r="A29" s="159">
        <f>IF(D29&lt;&gt;"",COUNTA($D$5:D29),"")</f>
        <v>23</v>
      </c>
      <c r="B29" s="160" t="s">
        <v>745</v>
      </c>
      <c r="C29" s="160" t="s">
        <v>746</v>
      </c>
      <c r="D29" s="161" t="s">
        <v>172</v>
      </c>
      <c r="E29" s="161">
        <v>16.39</v>
      </c>
      <c r="F29" s="396">
        <f t="shared" si="2"/>
        <v>4422.57</v>
      </c>
      <c r="G29" s="395">
        <v>1038.8</v>
      </c>
      <c r="H29" s="395">
        <v>3001.1</v>
      </c>
      <c r="I29" s="395">
        <v>36.2</v>
      </c>
      <c r="J29" s="400">
        <f>+'土建（高层及小高层）'!J41</f>
        <v>0.085</v>
      </c>
      <c r="K29" s="403">
        <f t="shared" si="3"/>
        <v>72485.92</v>
      </c>
      <c r="L29" s="402"/>
    </row>
    <row r="30" s="381" customFormat="1" ht="198" outlineLevel="1" spans="1:12">
      <c r="A30" s="159">
        <f>IF(D30&lt;&gt;"",COUNTA($D$5:D30),"")</f>
        <v>24</v>
      </c>
      <c r="B30" s="160" t="s">
        <v>747</v>
      </c>
      <c r="C30" s="160" t="s">
        <v>748</v>
      </c>
      <c r="D30" s="161" t="s">
        <v>172</v>
      </c>
      <c r="E30" s="161">
        <v>75.26</v>
      </c>
      <c r="F30" s="396">
        <f t="shared" si="2"/>
        <v>4434.19</v>
      </c>
      <c r="G30" s="395">
        <v>1038.8</v>
      </c>
      <c r="H30" s="395">
        <v>3011.81</v>
      </c>
      <c r="I30" s="395">
        <v>36.2</v>
      </c>
      <c r="J30" s="400">
        <f>+'土建（高层及小高层）'!J42</f>
        <v>0.085</v>
      </c>
      <c r="K30" s="403">
        <f t="shared" si="3"/>
        <v>333717.14</v>
      </c>
      <c r="L30" s="402"/>
    </row>
    <row r="31" s="381" customFormat="1" ht="198" outlineLevel="1" spans="1:12">
      <c r="A31" s="159">
        <f>IF(D31&lt;&gt;"",COUNTA($D$5:D31),"")</f>
        <v>25</v>
      </c>
      <c r="B31" s="160" t="s">
        <v>749</v>
      </c>
      <c r="C31" s="160" t="s">
        <v>750</v>
      </c>
      <c r="D31" s="161" t="s">
        <v>172</v>
      </c>
      <c r="E31" s="161">
        <v>112.96</v>
      </c>
      <c r="F31" s="396">
        <f t="shared" si="2"/>
        <v>4300.01</v>
      </c>
      <c r="G31" s="395">
        <v>1038.8</v>
      </c>
      <c r="H31" s="395">
        <v>2888.14</v>
      </c>
      <c r="I31" s="395">
        <v>36.2</v>
      </c>
      <c r="J31" s="400">
        <f>+'土建（高层及小高层）'!J43</f>
        <v>0.085</v>
      </c>
      <c r="K31" s="403">
        <f t="shared" si="3"/>
        <v>485729.13</v>
      </c>
      <c r="L31" s="402"/>
    </row>
    <row r="32" s="381" customFormat="1" ht="198" outlineLevel="1" spans="1:12">
      <c r="A32" s="159">
        <f>IF(D32&lt;&gt;"",COUNTA($D$5:D32),"")</f>
        <v>26</v>
      </c>
      <c r="B32" s="160" t="s">
        <v>751</v>
      </c>
      <c r="C32" s="160" t="s">
        <v>752</v>
      </c>
      <c r="D32" s="161" t="s">
        <v>172</v>
      </c>
      <c r="E32" s="161">
        <v>39.38</v>
      </c>
      <c r="F32" s="396">
        <f t="shared" si="2"/>
        <v>4375.02</v>
      </c>
      <c r="G32" s="395">
        <v>1038.8</v>
      </c>
      <c r="H32" s="395">
        <v>2957.28</v>
      </c>
      <c r="I32" s="395">
        <v>36.2</v>
      </c>
      <c r="J32" s="400">
        <f>+'土建（高层及小高层）'!J44</f>
        <v>0.085</v>
      </c>
      <c r="K32" s="403">
        <f t="shared" si="3"/>
        <v>172288.29</v>
      </c>
      <c r="L32" s="402"/>
    </row>
    <row r="33" s="381" customFormat="1" spans="1:12">
      <c r="A33" s="159" t="str">
        <f>IF(D33&lt;&gt;"",COUNTA($D$5:D33),"")</f>
        <v/>
      </c>
      <c r="B33" s="393" t="s">
        <v>753</v>
      </c>
      <c r="C33" s="160"/>
      <c r="D33" s="161"/>
      <c r="E33" s="161"/>
      <c r="F33" s="396"/>
      <c r="G33" s="395"/>
      <c r="H33" s="395"/>
      <c r="I33" s="395"/>
      <c r="J33" s="400"/>
      <c r="K33" s="403"/>
      <c r="L33" s="402"/>
    </row>
    <row r="34" s="381" customFormat="1" ht="82.5" outlineLevel="1" spans="1:12">
      <c r="A34" s="159">
        <f>IF(D34&lt;&gt;"",COUNTA($D$5:D34),"")</f>
        <v>27</v>
      </c>
      <c r="B34" s="160" t="s">
        <v>754</v>
      </c>
      <c r="C34" s="160" t="s">
        <v>1025</v>
      </c>
      <c r="D34" s="161" t="s">
        <v>172</v>
      </c>
      <c r="E34" s="161">
        <v>0.08</v>
      </c>
      <c r="F34" s="396">
        <f>ROUND((G34+H34+I34)*(1+J34),2)</f>
        <v>7505.7</v>
      </c>
      <c r="G34" s="395">
        <v>863.8</v>
      </c>
      <c r="H34" s="395">
        <v>6017.7</v>
      </c>
      <c r="I34" s="395">
        <v>36.2</v>
      </c>
      <c r="J34" s="400">
        <f>+'土建（高层及小高层）'!J46</f>
        <v>0.085</v>
      </c>
      <c r="K34" s="403">
        <f>ROUND(E34*F34,2)</f>
        <v>600.46</v>
      </c>
      <c r="L34" s="402"/>
    </row>
    <row r="35" s="381" customFormat="1" ht="66" outlineLevel="1" spans="1:12">
      <c r="A35" s="159">
        <f>IF(D35&lt;&gt;"",COUNTA($D$5:D35),"")</f>
        <v>28</v>
      </c>
      <c r="B35" s="160" t="s">
        <v>203</v>
      </c>
      <c r="C35" s="160" t="s">
        <v>1026</v>
      </c>
      <c r="D35" s="161" t="s">
        <v>172</v>
      </c>
      <c r="E35" s="161">
        <v>0.09</v>
      </c>
      <c r="F35" s="396">
        <f>ROUND((G35+H35+I35)*(1+J35),2)</f>
        <v>8945.23</v>
      </c>
      <c r="G35" s="395">
        <v>940.22</v>
      </c>
      <c r="H35" s="395">
        <v>6960</v>
      </c>
      <c r="I35" s="395">
        <v>344.23</v>
      </c>
      <c r="J35" s="400">
        <f>+'土建（高层及小高层）'!J47</f>
        <v>0.085</v>
      </c>
      <c r="K35" s="403">
        <f>ROUND(E35*F35,2)</f>
        <v>805.07</v>
      </c>
      <c r="L35" s="402"/>
    </row>
    <row r="36" s="381" customFormat="1" spans="1:12">
      <c r="A36" s="159" t="str">
        <f>IF(D36&lt;&gt;"",COUNTA($D$5:D36),"")</f>
        <v/>
      </c>
      <c r="B36" s="393" t="s">
        <v>1027</v>
      </c>
      <c r="C36" s="160"/>
      <c r="D36" s="161"/>
      <c r="E36" s="161"/>
      <c r="F36" s="396"/>
      <c r="G36" s="395"/>
      <c r="H36" s="395"/>
      <c r="I36" s="395"/>
      <c r="J36" s="400"/>
      <c r="K36" s="403"/>
      <c r="L36" s="402"/>
    </row>
    <row r="37" s="381" customFormat="1" ht="115.5" outlineLevel="1" spans="1:12">
      <c r="A37" s="159">
        <f>IF(D37&lt;&gt;"",COUNTA($D$5:D37),"")</f>
        <v>29</v>
      </c>
      <c r="B37" s="160" t="s">
        <v>1185</v>
      </c>
      <c r="C37" s="160" t="s">
        <v>1029</v>
      </c>
      <c r="D37" s="161" t="s">
        <v>178</v>
      </c>
      <c r="E37" s="161">
        <v>1751.79</v>
      </c>
      <c r="F37" s="396">
        <f t="shared" ref="F37:F49" si="4">ROUND((G37+H37+I37)*(1+J37),2)</f>
        <v>10.49</v>
      </c>
      <c r="G37" s="395">
        <v>9.17</v>
      </c>
      <c r="H37" s="395">
        <v>0</v>
      </c>
      <c r="I37" s="395">
        <v>0.5</v>
      </c>
      <c r="J37" s="400">
        <f>+'土建（高层及小高层）'!J49</f>
        <v>0.085</v>
      </c>
      <c r="K37" s="403">
        <f t="shared" ref="K37:K49" si="5">ROUND(E37*F37,2)</f>
        <v>18376.28</v>
      </c>
      <c r="L37" s="402" t="s">
        <v>789</v>
      </c>
    </row>
    <row r="38" s="381" customFormat="1" ht="99" outlineLevel="1" spans="1:12">
      <c r="A38" s="159">
        <f>IF(D38&lt;&gt;"",COUNTA($D$5:D38),"")</f>
        <v>30</v>
      </c>
      <c r="B38" s="160" t="s">
        <v>1186</v>
      </c>
      <c r="C38" s="160" t="s">
        <v>1031</v>
      </c>
      <c r="D38" s="161" t="s">
        <v>178</v>
      </c>
      <c r="E38" s="161">
        <v>1751.79</v>
      </c>
      <c r="F38" s="396">
        <f t="shared" si="4"/>
        <v>12.76</v>
      </c>
      <c r="G38" s="395">
        <v>11.26</v>
      </c>
      <c r="H38" s="395">
        <v>0</v>
      </c>
      <c r="I38" s="395">
        <v>0.5</v>
      </c>
      <c r="J38" s="400">
        <f>+'土建（高层及小高层）'!J50</f>
        <v>0.085</v>
      </c>
      <c r="K38" s="403">
        <f t="shared" si="5"/>
        <v>22352.84</v>
      </c>
      <c r="L38" s="402" t="s">
        <v>789</v>
      </c>
    </row>
    <row r="39" s="381" customFormat="1" ht="82.5" outlineLevel="1" spans="1:12">
      <c r="A39" s="159">
        <f>IF(D39&lt;&gt;"",COUNTA($D$5:D39),"")</f>
        <v>31</v>
      </c>
      <c r="B39" s="160" t="s">
        <v>190</v>
      </c>
      <c r="C39" s="160" t="s">
        <v>1032</v>
      </c>
      <c r="D39" s="161" t="s">
        <v>178</v>
      </c>
      <c r="E39" s="161">
        <v>1537.53</v>
      </c>
      <c r="F39" s="396">
        <f t="shared" si="4"/>
        <v>3.82</v>
      </c>
      <c r="G39" s="395">
        <v>1.5</v>
      </c>
      <c r="H39" s="395">
        <v>2</v>
      </c>
      <c r="I39" s="395">
        <v>0.02</v>
      </c>
      <c r="J39" s="400">
        <f>+'土建（高层及小高层）'!J51</f>
        <v>0.085</v>
      </c>
      <c r="K39" s="403">
        <f t="shared" si="5"/>
        <v>5873.36</v>
      </c>
      <c r="L39" s="402"/>
    </row>
    <row r="40" s="381" customFormat="1" ht="66" outlineLevel="1" spans="1:12">
      <c r="A40" s="159">
        <f>IF(D40&lt;&gt;"",COUNTA($D$5:D40),"")</f>
        <v>32</v>
      </c>
      <c r="B40" s="160" t="s">
        <v>1033</v>
      </c>
      <c r="C40" s="160" t="s">
        <v>1034</v>
      </c>
      <c r="D40" s="161" t="s">
        <v>178</v>
      </c>
      <c r="E40" s="161">
        <v>1</v>
      </c>
      <c r="F40" s="396">
        <f t="shared" si="4"/>
        <v>44.43</v>
      </c>
      <c r="G40" s="395">
        <v>10.55</v>
      </c>
      <c r="H40" s="395">
        <v>30.4</v>
      </c>
      <c r="I40" s="395">
        <v>0</v>
      </c>
      <c r="J40" s="400">
        <f>+'土建（高层及小高层）'!J52</f>
        <v>0.085</v>
      </c>
      <c r="K40" s="403">
        <f t="shared" si="5"/>
        <v>44.43</v>
      </c>
      <c r="L40" s="402"/>
    </row>
    <row r="41" s="381" customFormat="1" ht="132" outlineLevel="1" spans="1:12">
      <c r="A41" s="159">
        <f>IF(D41&lt;&gt;"",COUNTA($D$5:D41),"")</f>
        <v>33</v>
      </c>
      <c r="B41" s="160" t="s">
        <v>1035</v>
      </c>
      <c r="C41" s="160" t="s">
        <v>1036</v>
      </c>
      <c r="D41" s="161" t="s">
        <v>178</v>
      </c>
      <c r="E41" s="161">
        <v>1537.53</v>
      </c>
      <c r="F41" s="396">
        <f t="shared" si="4"/>
        <v>33.6</v>
      </c>
      <c r="G41" s="395">
        <v>13.15</v>
      </c>
      <c r="H41" s="395">
        <v>15.85</v>
      </c>
      <c r="I41" s="395">
        <v>1.97</v>
      </c>
      <c r="J41" s="400">
        <f>+'土建（高层及小高层）'!J53</f>
        <v>0.085</v>
      </c>
      <c r="K41" s="403">
        <f t="shared" si="5"/>
        <v>51661.01</v>
      </c>
      <c r="L41" s="402"/>
    </row>
    <row r="42" s="381" customFormat="1" ht="82.5" outlineLevel="1" spans="1:12">
      <c r="A42" s="159">
        <f>IF(D42&lt;&gt;"",COUNTA($D$5:D42),"")</f>
        <v>34</v>
      </c>
      <c r="B42" s="160" t="s">
        <v>1037</v>
      </c>
      <c r="C42" s="160" t="s">
        <v>1038</v>
      </c>
      <c r="D42" s="161" t="s">
        <v>178</v>
      </c>
      <c r="E42" s="161">
        <v>1</v>
      </c>
      <c r="F42" s="396">
        <f t="shared" si="4"/>
        <v>38.46</v>
      </c>
      <c r="G42" s="395">
        <v>4.92</v>
      </c>
      <c r="H42" s="395">
        <v>28.19</v>
      </c>
      <c r="I42" s="395">
        <v>2.34</v>
      </c>
      <c r="J42" s="400">
        <f>+'土建（高层及小高层）'!J54</f>
        <v>0.085</v>
      </c>
      <c r="K42" s="403">
        <f t="shared" si="5"/>
        <v>38.46</v>
      </c>
      <c r="L42" s="402"/>
    </row>
    <row r="43" s="381" customFormat="1" ht="115.5" outlineLevel="1" spans="1:12">
      <c r="A43" s="159">
        <f>IF(D43&lt;&gt;"",COUNTA($D$5:D43),"")</f>
        <v>35</v>
      </c>
      <c r="B43" s="160" t="s">
        <v>1039</v>
      </c>
      <c r="C43" s="160" t="s">
        <v>1029</v>
      </c>
      <c r="D43" s="161" t="s">
        <v>178</v>
      </c>
      <c r="E43" s="161">
        <v>1</v>
      </c>
      <c r="F43" s="396">
        <f t="shared" si="4"/>
        <v>11.03</v>
      </c>
      <c r="G43" s="395">
        <v>9.67</v>
      </c>
      <c r="H43" s="395">
        <v>0</v>
      </c>
      <c r="I43" s="395">
        <v>0.5</v>
      </c>
      <c r="J43" s="400">
        <f>+'土建（高层及小高层）'!J55</f>
        <v>0.085</v>
      </c>
      <c r="K43" s="403">
        <f t="shared" si="5"/>
        <v>11.03</v>
      </c>
      <c r="L43" s="402" t="s">
        <v>789</v>
      </c>
    </row>
    <row r="44" s="381" customFormat="1" ht="115.5" outlineLevel="1" spans="1:12">
      <c r="A44" s="159">
        <f>IF(D44&lt;&gt;"",COUNTA($D$5:D44),"")</f>
        <v>36</v>
      </c>
      <c r="B44" s="160" t="s">
        <v>1040</v>
      </c>
      <c r="C44" s="160" t="s">
        <v>1029</v>
      </c>
      <c r="D44" s="161" t="s">
        <v>178</v>
      </c>
      <c r="E44" s="161">
        <v>1</v>
      </c>
      <c r="F44" s="396">
        <f t="shared" si="4"/>
        <v>10.49</v>
      </c>
      <c r="G44" s="395">
        <v>9.17</v>
      </c>
      <c r="H44" s="395">
        <v>0</v>
      </c>
      <c r="I44" s="395">
        <v>0.5</v>
      </c>
      <c r="J44" s="400">
        <f>+'土建（高层及小高层）'!J56</f>
        <v>0.085</v>
      </c>
      <c r="K44" s="403">
        <f t="shared" si="5"/>
        <v>10.49</v>
      </c>
      <c r="L44" s="402" t="s">
        <v>789</v>
      </c>
    </row>
    <row r="45" s="381" customFormat="1" ht="115.5" outlineLevel="1" spans="1:12">
      <c r="A45" s="159">
        <f>IF(D45&lt;&gt;"",COUNTA($D$5:D45),"")</f>
        <v>37</v>
      </c>
      <c r="B45" s="160" t="s">
        <v>1041</v>
      </c>
      <c r="C45" s="160" t="s">
        <v>1029</v>
      </c>
      <c r="D45" s="161" t="s">
        <v>178</v>
      </c>
      <c r="E45" s="161">
        <v>1</v>
      </c>
      <c r="F45" s="396">
        <f t="shared" si="4"/>
        <v>10.49</v>
      </c>
      <c r="G45" s="395">
        <v>9.17</v>
      </c>
      <c r="H45" s="395">
        <v>0</v>
      </c>
      <c r="I45" s="395">
        <v>0.5</v>
      </c>
      <c r="J45" s="400">
        <f>+$J$6</f>
        <v>0.085</v>
      </c>
      <c r="K45" s="403">
        <f t="shared" si="5"/>
        <v>10.49</v>
      </c>
      <c r="L45" s="402" t="s">
        <v>789</v>
      </c>
    </row>
    <row r="46" s="381" customFormat="1" ht="49.5" outlineLevel="1" spans="1:12">
      <c r="A46" s="159">
        <f>IF(D46&lt;&gt;"",COUNTA($D$5:D46),"")</f>
        <v>38</v>
      </c>
      <c r="B46" s="160" t="s">
        <v>1042</v>
      </c>
      <c r="C46" s="160" t="s">
        <v>1043</v>
      </c>
      <c r="D46" s="161" t="s">
        <v>178</v>
      </c>
      <c r="E46" s="161">
        <v>1537.53</v>
      </c>
      <c r="F46" s="396">
        <f t="shared" si="4"/>
        <v>15.67</v>
      </c>
      <c r="G46" s="395">
        <v>6.27</v>
      </c>
      <c r="H46" s="395">
        <v>6.72</v>
      </c>
      <c r="I46" s="395">
        <v>1.45</v>
      </c>
      <c r="J46" s="400">
        <f>+'土建（高层及小高层）'!J58</f>
        <v>0.085</v>
      </c>
      <c r="K46" s="403">
        <f t="shared" si="5"/>
        <v>24093.1</v>
      </c>
      <c r="L46" s="402"/>
    </row>
    <row r="47" s="381" customFormat="1" ht="49.5" outlineLevel="1" spans="1:12">
      <c r="A47" s="159">
        <f>IF(D47&lt;&gt;"",COUNTA($D$5:D47),"")</f>
        <v>39</v>
      </c>
      <c r="B47" s="160" t="s">
        <v>1042</v>
      </c>
      <c r="C47" s="160" t="s">
        <v>1044</v>
      </c>
      <c r="D47" s="161" t="s">
        <v>178</v>
      </c>
      <c r="E47" s="161">
        <v>1</v>
      </c>
      <c r="F47" s="396">
        <f t="shared" si="4"/>
        <v>13.84</v>
      </c>
      <c r="G47" s="395">
        <v>6.27</v>
      </c>
      <c r="H47" s="395">
        <v>5.04</v>
      </c>
      <c r="I47" s="395">
        <v>1.45</v>
      </c>
      <c r="J47" s="400">
        <f>+'土建（高层及小高层）'!J59</f>
        <v>0.085</v>
      </c>
      <c r="K47" s="403">
        <f t="shared" si="5"/>
        <v>13.84</v>
      </c>
      <c r="L47" s="402"/>
    </row>
    <row r="48" s="381" customFormat="1" ht="49.5" outlineLevel="1" spans="1:12">
      <c r="A48" s="159">
        <f>IF(D48&lt;&gt;"",COUNTA($D$5:D48),"")</f>
        <v>40</v>
      </c>
      <c r="B48" s="160" t="s">
        <v>1042</v>
      </c>
      <c r="C48" s="160" t="s">
        <v>1045</v>
      </c>
      <c r="D48" s="161" t="s">
        <v>178</v>
      </c>
      <c r="E48" s="161">
        <v>1</v>
      </c>
      <c r="F48" s="396">
        <f t="shared" si="4"/>
        <v>10.2</v>
      </c>
      <c r="G48" s="395">
        <v>6.27</v>
      </c>
      <c r="H48" s="395">
        <v>1.68</v>
      </c>
      <c r="I48" s="395">
        <v>1.45</v>
      </c>
      <c r="J48" s="400">
        <f>+'土建（高层及小高层）'!J60</f>
        <v>0.085</v>
      </c>
      <c r="K48" s="403">
        <f t="shared" si="5"/>
        <v>10.2</v>
      </c>
      <c r="L48" s="402"/>
    </row>
    <row r="49" s="381" customFormat="1" ht="82.5" outlineLevel="1" spans="1:12">
      <c r="A49" s="159">
        <f>IF(D49&lt;&gt;"",COUNTA($D$5:D49),"")</f>
        <v>41</v>
      </c>
      <c r="B49" s="160" t="s">
        <v>1046</v>
      </c>
      <c r="C49" s="160" t="s">
        <v>1047</v>
      </c>
      <c r="D49" s="161" t="s">
        <v>178</v>
      </c>
      <c r="E49" s="161">
        <v>1537.53</v>
      </c>
      <c r="F49" s="396">
        <f t="shared" si="4"/>
        <v>27.19</v>
      </c>
      <c r="G49" s="395">
        <v>6.27</v>
      </c>
      <c r="H49" s="395">
        <v>17.34</v>
      </c>
      <c r="I49" s="395">
        <v>1.45</v>
      </c>
      <c r="J49" s="400">
        <f>+'土建（高层及小高层）'!J61</f>
        <v>0.085</v>
      </c>
      <c r="K49" s="403">
        <f t="shared" si="5"/>
        <v>41805.44</v>
      </c>
      <c r="L49" s="402"/>
    </row>
    <row r="50" s="381" customFormat="1" spans="1:12">
      <c r="A50" s="159" t="str">
        <f>IF(D50&lt;&gt;"",COUNTA($D$5:D50),"")</f>
        <v/>
      </c>
      <c r="B50" s="393" t="s">
        <v>829</v>
      </c>
      <c r="C50" s="160"/>
      <c r="D50" s="161"/>
      <c r="E50" s="161"/>
      <c r="F50" s="396"/>
      <c r="G50" s="395"/>
      <c r="H50" s="395"/>
      <c r="I50" s="395"/>
      <c r="J50" s="400"/>
      <c r="K50" s="403"/>
      <c r="L50" s="402"/>
    </row>
    <row r="51" s="381" customFormat="1" ht="99" outlineLevel="1" spans="1:12">
      <c r="A51" s="159">
        <f>IF(D51&lt;&gt;"",COUNTA($D$5:D51),"")</f>
        <v>42</v>
      </c>
      <c r="B51" s="160" t="s">
        <v>1048</v>
      </c>
      <c r="C51" s="160" t="s">
        <v>1049</v>
      </c>
      <c r="D51" s="161" t="s">
        <v>178</v>
      </c>
      <c r="E51" s="161">
        <v>12.24</v>
      </c>
      <c r="F51" s="396">
        <f t="shared" ref="F51:F71" si="6">ROUND((G51+H51+I51)*(1+J51),2)</f>
        <v>115.45</v>
      </c>
      <c r="G51" s="395">
        <v>21.51</v>
      </c>
      <c r="H51" s="395">
        <v>84</v>
      </c>
      <c r="I51" s="395">
        <v>0.9</v>
      </c>
      <c r="J51" s="400">
        <f>+'土建（高层及小高层）'!J63</f>
        <v>0.085</v>
      </c>
      <c r="K51" s="403">
        <f t="shared" ref="K51:K64" si="7">ROUND(E51*F51,2)</f>
        <v>1413.11</v>
      </c>
      <c r="L51" s="402"/>
    </row>
    <row r="52" s="381" customFormat="1" ht="99" outlineLevel="1" spans="1:12">
      <c r="A52" s="159">
        <f>IF(D52&lt;&gt;"",COUNTA($D$5:D52),"")</f>
        <v>43</v>
      </c>
      <c r="B52" s="160" t="s">
        <v>1050</v>
      </c>
      <c r="C52" s="160" t="s">
        <v>1051</v>
      </c>
      <c r="D52" s="161" t="s">
        <v>178</v>
      </c>
      <c r="E52" s="161">
        <v>1</v>
      </c>
      <c r="F52" s="396">
        <f t="shared" si="6"/>
        <v>113.46</v>
      </c>
      <c r="G52" s="395">
        <v>21.51</v>
      </c>
      <c r="H52" s="395">
        <v>82.32</v>
      </c>
      <c r="I52" s="395">
        <v>0.74</v>
      </c>
      <c r="J52" s="400">
        <f>+'土建（高层及小高层）'!J64</f>
        <v>0.085</v>
      </c>
      <c r="K52" s="403">
        <f t="shared" si="7"/>
        <v>113.46</v>
      </c>
      <c r="L52" s="402"/>
    </row>
    <row r="53" s="381" customFormat="1" ht="66" outlineLevel="1" spans="1:12">
      <c r="A53" s="159">
        <f>IF(D53&lt;&gt;"",COUNTA($D$5:D53),"")</f>
        <v>44</v>
      </c>
      <c r="B53" s="160" t="s">
        <v>841</v>
      </c>
      <c r="C53" s="160" t="s">
        <v>1052</v>
      </c>
      <c r="D53" s="161" t="s">
        <v>178</v>
      </c>
      <c r="E53" s="161">
        <v>1</v>
      </c>
      <c r="F53" s="396">
        <f t="shared" si="6"/>
        <v>19.26</v>
      </c>
      <c r="G53" s="395">
        <v>10.52</v>
      </c>
      <c r="H53" s="395">
        <v>6.72</v>
      </c>
      <c r="I53" s="395">
        <v>0.51</v>
      </c>
      <c r="J53" s="400">
        <f>+'土建（高层及小高层）'!J65</f>
        <v>0.085</v>
      </c>
      <c r="K53" s="403">
        <f t="shared" si="7"/>
        <v>19.26</v>
      </c>
      <c r="L53" s="402"/>
    </row>
    <row r="54" s="381" customFormat="1" ht="82.5" outlineLevel="1" spans="1:12">
      <c r="A54" s="159">
        <f>IF(D54&lt;&gt;"",COUNTA($D$5:D54),"")</f>
        <v>45</v>
      </c>
      <c r="B54" s="160" t="s">
        <v>1053</v>
      </c>
      <c r="C54" s="160" t="s">
        <v>1187</v>
      </c>
      <c r="D54" s="161" t="s">
        <v>178</v>
      </c>
      <c r="E54" s="161">
        <v>310.84</v>
      </c>
      <c r="F54" s="396">
        <f t="shared" si="6"/>
        <v>35.6</v>
      </c>
      <c r="G54" s="395">
        <v>20.52</v>
      </c>
      <c r="H54" s="395">
        <v>11.72</v>
      </c>
      <c r="I54" s="395">
        <v>0.57</v>
      </c>
      <c r="J54" s="400">
        <f>+'土建（高层及小高层）'!J66</f>
        <v>0.085</v>
      </c>
      <c r="K54" s="403">
        <f t="shared" si="7"/>
        <v>11065.9</v>
      </c>
      <c r="L54" s="402"/>
    </row>
    <row r="55" s="381" customFormat="1" ht="99" outlineLevel="1" spans="1:12">
      <c r="A55" s="159">
        <f>IF(D55&lt;&gt;"",COUNTA($D$5:D55),"")</f>
        <v>46</v>
      </c>
      <c r="B55" s="160" t="s">
        <v>1055</v>
      </c>
      <c r="C55" s="160" t="s">
        <v>1069</v>
      </c>
      <c r="D55" s="161" t="s">
        <v>178</v>
      </c>
      <c r="E55" s="161">
        <v>310.84</v>
      </c>
      <c r="F55" s="396">
        <f t="shared" si="6"/>
        <v>103.61</v>
      </c>
      <c r="G55" s="395">
        <v>50.33</v>
      </c>
      <c r="H55" s="395">
        <v>38.27</v>
      </c>
      <c r="I55" s="395">
        <v>6.89</v>
      </c>
      <c r="J55" s="400">
        <f>+'土建（高层及小高层）'!J67</f>
        <v>0.085</v>
      </c>
      <c r="K55" s="403">
        <f t="shared" si="7"/>
        <v>32206.13</v>
      </c>
      <c r="L55" s="402"/>
    </row>
    <row r="56" s="381" customFormat="1" ht="66" outlineLevel="1" spans="1:12">
      <c r="A56" s="159">
        <f>IF(D56&lt;&gt;"",COUNTA($D$5:D56),"")</f>
        <v>47</v>
      </c>
      <c r="B56" s="160" t="s">
        <v>841</v>
      </c>
      <c r="C56" s="160" t="s">
        <v>1057</v>
      </c>
      <c r="D56" s="161" t="s">
        <v>178</v>
      </c>
      <c r="E56" s="161">
        <v>205.65</v>
      </c>
      <c r="F56" s="396">
        <f t="shared" si="6"/>
        <v>22.9</v>
      </c>
      <c r="G56" s="395">
        <v>10.52</v>
      </c>
      <c r="H56" s="395">
        <v>10.08</v>
      </c>
      <c r="I56" s="395">
        <v>0.51</v>
      </c>
      <c r="J56" s="400">
        <f>+'土建（高层及小高层）'!J68</f>
        <v>0.085</v>
      </c>
      <c r="K56" s="403">
        <f t="shared" si="7"/>
        <v>4709.39</v>
      </c>
      <c r="L56" s="402"/>
    </row>
    <row r="57" s="381" customFormat="1" ht="82.5" outlineLevel="1" spans="1:12">
      <c r="A57" s="159">
        <f>IF(D57&lt;&gt;"",COUNTA($D$5:D57),"")</f>
        <v>48</v>
      </c>
      <c r="B57" s="160" t="s">
        <v>1058</v>
      </c>
      <c r="C57" s="160" t="s">
        <v>1059</v>
      </c>
      <c r="D57" s="161" t="s">
        <v>178</v>
      </c>
      <c r="E57" s="161">
        <v>1</v>
      </c>
      <c r="F57" s="396">
        <f t="shared" si="6"/>
        <v>24.73</v>
      </c>
      <c r="G57" s="395">
        <v>10.52</v>
      </c>
      <c r="H57" s="395">
        <v>11.76</v>
      </c>
      <c r="I57" s="395">
        <v>0.51</v>
      </c>
      <c r="J57" s="400">
        <f>+'土建（高层及小高层）'!J69</f>
        <v>0.085</v>
      </c>
      <c r="K57" s="403">
        <f t="shared" si="7"/>
        <v>24.73</v>
      </c>
      <c r="L57" s="404"/>
    </row>
    <row r="58" s="381" customFormat="1" ht="82.5" outlineLevel="1" spans="1:12">
      <c r="A58" s="159">
        <f>IF(D58&lt;&gt;"",COUNTA($D$5:D58),"")</f>
        <v>49</v>
      </c>
      <c r="B58" s="160" t="s">
        <v>1058</v>
      </c>
      <c r="C58" s="160" t="s">
        <v>1060</v>
      </c>
      <c r="D58" s="161" t="s">
        <v>178</v>
      </c>
      <c r="E58" s="161">
        <v>1</v>
      </c>
      <c r="F58" s="396">
        <f t="shared" si="6"/>
        <v>26.55</v>
      </c>
      <c r="G58" s="395">
        <v>10.52</v>
      </c>
      <c r="H58" s="395">
        <v>13.44</v>
      </c>
      <c r="I58" s="395">
        <v>0.51</v>
      </c>
      <c r="J58" s="400">
        <f>+'土建（高层及小高层）'!J70</f>
        <v>0.085</v>
      </c>
      <c r="K58" s="403">
        <f t="shared" si="7"/>
        <v>26.55</v>
      </c>
      <c r="L58" s="402"/>
    </row>
    <row r="59" s="381" customFormat="1" ht="33" outlineLevel="1" spans="1:12">
      <c r="A59" s="159">
        <f>IF(D59&lt;&gt;"",COUNTA($D$5:D59),"")</f>
        <v>50</v>
      </c>
      <c r="B59" s="160" t="s">
        <v>1061</v>
      </c>
      <c r="C59" s="160" t="s">
        <v>1062</v>
      </c>
      <c r="D59" s="161" t="s">
        <v>178</v>
      </c>
      <c r="E59" s="161">
        <v>1</v>
      </c>
      <c r="F59" s="396">
        <f t="shared" si="6"/>
        <v>21.48</v>
      </c>
      <c r="G59" s="395">
        <v>2.56</v>
      </c>
      <c r="H59" s="395">
        <v>14.77</v>
      </c>
      <c r="I59" s="395">
        <v>2.47</v>
      </c>
      <c r="J59" s="400">
        <f>+'土建（高层及小高层）'!J71</f>
        <v>0.085</v>
      </c>
      <c r="K59" s="403">
        <f t="shared" si="7"/>
        <v>21.48</v>
      </c>
      <c r="L59" s="402"/>
    </row>
    <row r="60" s="381" customFormat="1" ht="82.5" outlineLevel="1" spans="1:12">
      <c r="A60" s="159">
        <f>IF(D60&lt;&gt;"",COUNTA($D$5:D60),"")</f>
        <v>51</v>
      </c>
      <c r="B60" s="160" t="s">
        <v>1063</v>
      </c>
      <c r="C60" s="160" t="s">
        <v>1064</v>
      </c>
      <c r="D60" s="161" t="s">
        <v>178</v>
      </c>
      <c r="E60" s="161">
        <v>1</v>
      </c>
      <c r="F60" s="396">
        <f t="shared" si="6"/>
        <v>283.98</v>
      </c>
      <c r="G60" s="395">
        <v>19.41</v>
      </c>
      <c r="H60" s="395">
        <v>242.32</v>
      </c>
      <c r="I60" s="395">
        <v>0</v>
      </c>
      <c r="J60" s="400">
        <f>+'土建（高层及小高层）'!J72</f>
        <v>0.085</v>
      </c>
      <c r="K60" s="403">
        <f t="shared" si="7"/>
        <v>283.98</v>
      </c>
      <c r="L60" s="402"/>
    </row>
    <row r="61" s="381" customFormat="1" ht="66" outlineLevel="1" spans="1:12">
      <c r="A61" s="159">
        <f>IF(D61&lt;&gt;"",COUNTA($D$5:D61),"")</f>
        <v>52</v>
      </c>
      <c r="B61" s="160" t="s">
        <v>841</v>
      </c>
      <c r="C61" s="160" t="s">
        <v>1065</v>
      </c>
      <c r="D61" s="161" t="s">
        <v>178</v>
      </c>
      <c r="E61" s="161">
        <v>1</v>
      </c>
      <c r="F61" s="396">
        <f t="shared" si="6"/>
        <v>21.08</v>
      </c>
      <c r="G61" s="395">
        <v>10.52</v>
      </c>
      <c r="H61" s="395">
        <v>8.4</v>
      </c>
      <c r="I61" s="395">
        <v>0.51</v>
      </c>
      <c r="J61" s="400">
        <f>+'土建（高层及小高层）'!J73</f>
        <v>0.085</v>
      </c>
      <c r="K61" s="403">
        <f t="shared" si="7"/>
        <v>21.08</v>
      </c>
      <c r="L61" s="402"/>
    </row>
    <row r="62" s="381" customFormat="1" ht="49.5" outlineLevel="1" spans="1:12">
      <c r="A62" s="159">
        <f>IF(D62&lt;&gt;"",COUNTA($D$5:D62),"")</f>
        <v>53</v>
      </c>
      <c r="B62" s="160" t="s">
        <v>1066</v>
      </c>
      <c r="C62" s="160" t="s">
        <v>1067</v>
      </c>
      <c r="D62" s="161" t="s">
        <v>178</v>
      </c>
      <c r="E62" s="161">
        <v>1</v>
      </c>
      <c r="F62" s="396">
        <f t="shared" si="6"/>
        <v>26.38</v>
      </c>
      <c r="G62" s="395">
        <v>10.52</v>
      </c>
      <c r="H62" s="395">
        <v>13.28</v>
      </c>
      <c r="I62" s="395">
        <v>0.51</v>
      </c>
      <c r="J62" s="400">
        <f>+'土建（高层及小高层）'!J74</f>
        <v>0.085</v>
      </c>
      <c r="K62" s="403">
        <f t="shared" si="7"/>
        <v>26.38</v>
      </c>
      <c r="L62" s="402"/>
    </row>
    <row r="63" s="381" customFormat="1" ht="99" outlineLevel="1" spans="1:12">
      <c r="A63" s="159">
        <f>IF(D63&lt;&gt;"",COUNTA($D$5:D63),"")</f>
        <v>54</v>
      </c>
      <c r="B63" s="160" t="s">
        <v>1068</v>
      </c>
      <c r="C63" s="160" t="s">
        <v>1069</v>
      </c>
      <c r="D63" s="161" t="s">
        <v>178</v>
      </c>
      <c r="E63" s="161">
        <v>1</v>
      </c>
      <c r="F63" s="396">
        <f t="shared" si="6"/>
        <v>89.1</v>
      </c>
      <c r="G63" s="395">
        <v>37.1</v>
      </c>
      <c r="H63" s="395">
        <v>38.27</v>
      </c>
      <c r="I63" s="395">
        <v>6.75</v>
      </c>
      <c r="J63" s="400">
        <f>+'土建（高层及小高层）'!J75</f>
        <v>0.085</v>
      </c>
      <c r="K63" s="403">
        <f t="shared" si="7"/>
        <v>89.1</v>
      </c>
      <c r="L63" s="402"/>
    </row>
    <row r="64" s="381" customFormat="1" ht="49.5" outlineLevel="1" spans="1:12">
      <c r="A64" s="159">
        <f>IF(D64&lt;&gt;"",COUNTA($D$5:D64),"")</f>
        <v>55</v>
      </c>
      <c r="B64" s="160" t="s">
        <v>1070</v>
      </c>
      <c r="C64" s="160" t="s">
        <v>1071</v>
      </c>
      <c r="D64" s="161" t="s">
        <v>178</v>
      </c>
      <c r="E64" s="161">
        <v>1</v>
      </c>
      <c r="F64" s="396">
        <f t="shared" si="6"/>
        <v>14.27</v>
      </c>
      <c r="G64" s="395">
        <v>9.56</v>
      </c>
      <c r="H64" s="395">
        <v>2.35</v>
      </c>
      <c r="I64" s="395">
        <v>1.24</v>
      </c>
      <c r="J64" s="400">
        <f>+'土建（高层及小高层）'!J76</f>
        <v>0.085</v>
      </c>
      <c r="K64" s="403">
        <f t="shared" si="7"/>
        <v>14.27</v>
      </c>
      <c r="L64" s="402"/>
    </row>
    <row r="65" s="381" customFormat="1" spans="1:12">
      <c r="A65" s="159" t="str">
        <f>IF(D65&lt;&gt;"",COUNTA($D$5:D65),"")</f>
        <v/>
      </c>
      <c r="B65" s="393" t="s">
        <v>875</v>
      </c>
      <c r="C65" s="160"/>
      <c r="D65" s="161"/>
      <c r="E65" s="161"/>
      <c r="F65" s="396"/>
      <c r="G65" s="395"/>
      <c r="H65" s="395"/>
      <c r="I65" s="395"/>
      <c r="J65" s="400"/>
      <c r="K65" s="403"/>
      <c r="L65" s="402"/>
    </row>
    <row r="66" s="381" customFormat="1" ht="82.5" outlineLevel="1" spans="1:12">
      <c r="A66" s="159">
        <f>IF(D66&lt;&gt;"",COUNTA($D$5:D66),"")</f>
        <v>56</v>
      </c>
      <c r="B66" s="160" t="s">
        <v>876</v>
      </c>
      <c r="C66" s="160" t="s">
        <v>1075</v>
      </c>
      <c r="D66" s="161" t="s">
        <v>178</v>
      </c>
      <c r="E66" s="161">
        <v>100</v>
      </c>
      <c r="F66" s="396">
        <f t="shared" si="6"/>
        <v>56.35</v>
      </c>
      <c r="G66" s="395">
        <v>41.06</v>
      </c>
      <c r="H66" s="395">
        <v>8.47</v>
      </c>
      <c r="I66" s="395">
        <v>2.41</v>
      </c>
      <c r="J66" s="400">
        <f>+'土建（高层及小高层）'!J81</f>
        <v>0.085</v>
      </c>
      <c r="K66" s="403">
        <f t="shared" ref="K66:K71" si="8">ROUND(E66*F66,2)</f>
        <v>5635</v>
      </c>
      <c r="L66" s="402"/>
    </row>
    <row r="67" s="381" customFormat="1" ht="66" outlineLevel="1" spans="1:12">
      <c r="A67" s="159">
        <f>IF(D67&lt;&gt;"",COUNTA($D$5:D67),"")</f>
        <v>57</v>
      </c>
      <c r="B67" s="160" t="s">
        <v>878</v>
      </c>
      <c r="C67" s="160" t="s">
        <v>1076</v>
      </c>
      <c r="D67" s="161" t="s">
        <v>178</v>
      </c>
      <c r="E67" s="161">
        <v>1</v>
      </c>
      <c r="F67" s="396">
        <f t="shared" si="6"/>
        <v>8.39</v>
      </c>
      <c r="G67" s="395">
        <v>7.06</v>
      </c>
      <c r="H67" s="395">
        <v>0.67</v>
      </c>
      <c r="I67" s="395">
        <v>0</v>
      </c>
      <c r="J67" s="400">
        <f>+'土建（高层及小高层）'!J82</f>
        <v>0.085</v>
      </c>
      <c r="K67" s="403">
        <f t="shared" si="8"/>
        <v>8.39</v>
      </c>
      <c r="L67" s="402"/>
    </row>
    <row r="68" s="381" customFormat="1" ht="66" outlineLevel="1" spans="1:12">
      <c r="A68" s="159">
        <f>IF(D68&lt;&gt;"",COUNTA($D$5:D68),"")</f>
        <v>58</v>
      </c>
      <c r="B68" s="160" t="s">
        <v>878</v>
      </c>
      <c r="C68" s="160" t="s">
        <v>1077</v>
      </c>
      <c r="D68" s="161" t="s">
        <v>178</v>
      </c>
      <c r="E68" s="161">
        <v>1</v>
      </c>
      <c r="F68" s="396">
        <f t="shared" si="6"/>
        <v>20.16</v>
      </c>
      <c r="G68" s="395">
        <v>11.16</v>
      </c>
      <c r="H68" s="395">
        <v>5.08</v>
      </c>
      <c r="I68" s="395">
        <v>2.34</v>
      </c>
      <c r="J68" s="400">
        <f>+'土建（高层及小高层）'!J83</f>
        <v>0.085</v>
      </c>
      <c r="K68" s="403">
        <f t="shared" si="8"/>
        <v>20.16</v>
      </c>
      <c r="L68" s="402"/>
    </row>
    <row r="69" s="381" customFormat="1" ht="66" outlineLevel="1" spans="1:12">
      <c r="A69" s="159">
        <f>IF(D69&lt;&gt;"",COUNTA($D$5:D69),"")</f>
        <v>59</v>
      </c>
      <c r="B69" s="160" t="s">
        <v>882</v>
      </c>
      <c r="C69" s="160" t="s">
        <v>1078</v>
      </c>
      <c r="D69" s="161" t="s">
        <v>178</v>
      </c>
      <c r="E69" s="161">
        <v>1</v>
      </c>
      <c r="F69" s="396">
        <f t="shared" si="6"/>
        <v>110.92</v>
      </c>
      <c r="G69" s="395">
        <v>45.74</v>
      </c>
      <c r="H69" s="395">
        <v>43.97</v>
      </c>
      <c r="I69" s="395">
        <v>12.52</v>
      </c>
      <c r="J69" s="400">
        <f>+'土建（高层及小高层）'!J84</f>
        <v>0.085</v>
      </c>
      <c r="K69" s="403">
        <f t="shared" si="8"/>
        <v>110.92</v>
      </c>
      <c r="L69" s="402"/>
    </row>
    <row r="70" s="381" customFormat="1" ht="82.5" outlineLevel="1" spans="1:12">
      <c r="A70" s="159">
        <f>IF(D70&lt;&gt;"",COUNTA($D$5:D70),"")</f>
        <v>60</v>
      </c>
      <c r="B70" s="160" t="s">
        <v>884</v>
      </c>
      <c r="C70" s="160" t="s">
        <v>1079</v>
      </c>
      <c r="D70" s="161" t="s">
        <v>178</v>
      </c>
      <c r="E70" s="161">
        <v>1</v>
      </c>
      <c r="F70" s="396">
        <f t="shared" si="6"/>
        <v>27.34</v>
      </c>
      <c r="G70" s="395">
        <v>13.7</v>
      </c>
      <c r="H70" s="395">
        <v>10.2</v>
      </c>
      <c r="I70" s="395">
        <v>1.3</v>
      </c>
      <c r="J70" s="400">
        <f>+'土建（高层及小高层）'!J85</f>
        <v>0.085</v>
      </c>
      <c r="K70" s="403">
        <f t="shared" si="8"/>
        <v>27.34</v>
      </c>
      <c r="L70" s="402"/>
    </row>
    <row r="71" s="381" customFormat="1" ht="49.5" outlineLevel="1" spans="1:12">
      <c r="A71" s="159">
        <f>IF(D71&lt;&gt;"",COUNTA($D$5:D71),"")</f>
        <v>61</v>
      </c>
      <c r="B71" s="160" t="s">
        <v>1080</v>
      </c>
      <c r="C71" s="160" t="s">
        <v>1081</v>
      </c>
      <c r="D71" s="161" t="s">
        <v>178</v>
      </c>
      <c r="E71" s="161">
        <v>1</v>
      </c>
      <c r="F71" s="396">
        <f t="shared" si="6"/>
        <v>14.79</v>
      </c>
      <c r="G71" s="395">
        <v>11.16</v>
      </c>
      <c r="H71" s="395">
        <v>1.69</v>
      </c>
      <c r="I71" s="395">
        <v>0.78</v>
      </c>
      <c r="J71" s="400">
        <f>+'土建（高层及小高层）'!J86</f>
        <v>0.085</v>
      </c>
      <c r="K71" s="403">
        <f t="shared" si="8"/>
        <v>14.79</v>
      </c>
      <c r="L71" s="402"/>
    </row>
    <row r="72" s="381" customFormat="1" spans="1:12">
      <c r="A72" s="159" t="str">
        <f>IF(D72&lt;&gt;"",COUNTA($D$5:D72),"")</f>
        <v/>
      </c>
      <c r="B72" s="393" t="s">
        <v>886</v>
      </c>
      <c r="C72" s="160"/>
      <c r="D72" s="161"/>
      <c r="E72" s="161"/>
      <c r="F72" s="396"/>
      <c r="G72" s="395"/>
      <c r="H72" s="395"/>
      <c r="I72" s="395"/>
      <c r="J72" s="400"/>
      <c r="K72" s="403"/>
      <c r="L72" s="402"/>
    </row>
    <row r="73" s="381" customFormat="1" ht="165" outlineLevel="1" spans="1:12">
      <c r="A73" s="159">
        <f>IF(D73&lt;&gt;"",COUNTA($D$5:D73),"")</f>
        <v>62</v>
      </c>
      <c r="B73" s="160" t="s">
        <v>892</v>
      </c>
      <c r="C73" s="160" t="s">
        <v>1082</v>
      </c>
      <c r="D73" s="161" t="s">
        <v>178</v>
      </c>
      <c r="E73" s="161">
        <v>7800</v>
      </c>
      <c r="F73" s="396">
        <f t="shared" ref="F73:F85" si="9">ROUND((G73+H73+I73)*(1+J73),2)</f>
        <v>24.39</v>
      </c>
      <c r="G73" s="395">
        <v>10.19</v>
      </c>
      <c r="H73" s="395">
        <v>9.95</v>
      </c>
      <c r="I73" s="395">
        <v>2.34</v>
      </c>
      <c r="J73" s="400">
        <f>+'土建（高层及小高层）'!J88</f>
        <v>0.085</v>
      </c>
      <c r="K73" s="403">
        <f t="shared" ref="K73:K85" si="10">ROUND(E73*F73,2)</f>
        <v>190242</v>
      </c>
      <c r="L73" s="402"/>
    </row>
    <row r="74" s="381" customFormat="1" ht="82.5" outlineLevel="1" spans="1:12">
      <c r="A74" s="159">
        <f>IF(D74&lt;&gt;"",COUNTA($D$5:D74),"")</f>
        <v>63</v>
      </c>
      <c r="B74" s="160" t="s">
        <v>1083</v>
      </c>
      <c r="C74" s="160" t="s">
        <v>1084</v>
      </c>
      <c r="D74" s="161" t="s">
        <v>178</v>
      </c>
      <c r="E74" s="161">
        <v>7800</v>
      </c>
      <c r="F74" s="396">
        <f t="shared" si="9"/>
        <v>24.59</v>
      </c>
      <c r="G74" s="395">
        <v>12.73</v>
      </c>
      <c r="H74" s="395">
        <v>8.63</v>
      </c>
      <c r="I74" s="395">
        <v>1.3</v>
      </c>
      <c r="J74" s="400">
        <f>+'土建（高层及小高层）'!J89</f>
        <v>0.085</v>
      </c>
      <c r="K74" s="403">
        <f t="shared" si="10"/>
        <v>191802</v>
      </c>
      <c r="L74" s="402"/>
    </row>
    <row r="75" s="381" customFormat="1" ht="49.5" outlineLevel="1" spans="1:12">
      <c r="A75" s="159">
        <f>IF(D75&lt;&gt;"",COUNTA($D$5:D75),"")</f>
        <v>64</v>
      </c>
      <c r="B75" s="160" t="s">
        <v>898</v>
      </c>
      <c r="C75" s="160" t="s">
        <v>1085</v>
      </c>
      <c r="D75" s="161" t="s">
        <v>178</v>
      </c>
      <c r="E75" s="161">
        <v>1</v>
      </c>
      <c r="F75" s="396">
        <f t="shared" si="9"/>
        <v>10.65</v>
      </c>
      <c r="G75" s="395">
        <v>1.5</v>
      </c>
      <c r="H75" s="395">
        <v>7.61</v>
      </c>
      <c r="I75" s="395">
        <v>0.71</v>
      </c>
      <c r="J75" s="400">
        <f>+'土建（高层及小高层）'!J90</f>
        <v>0.085</v>
      </c>
      <c r="K75" s="403">
        <f t="shared" si="10"/>
        <v>10.65</v>
      </c>
      <c r="L75" s="402"/>
    </row>
    <row r="76" s="381" customFormat="1" ht="66" outlineLevel="1" spans="1:12">
      <c r="A76" s="159">
        <f>IF(D76&lt;&gt;"",COUNTA($D$5:D76),"")</f>
        <v>65</v>
      </c>
      <c r="B76" s="160" t="s">
        <v>1086</v>
      </c>
      <c r="C76" s="160" t="s">
        <v>1087</v>
      </c>
      <c r="D76" s="159" t="s">
        <v>178</v>
      </c>
      <c r="E76" s="161">
        <v>1</v>
      </c>
      <c r="F76" s="396">
        <f t="shared" si="9"/>
        <v>10.98</v>
      </c>
      <c r="G76" s="395">
        <v>8.48</v>
      </c>
      <c r="H76" s="395">
        <v>1.47</v>
      </c>
      <c r="I76" s="395">
        <v>0.17</v>
      </c>
      <c r="J76" s="400">
        <f>+'土建（高层及小高层）'!J91</f>
        <v>0.085</v>
      </c>
      <c r="K76" s="403">
        <f t="shared" si="10"/>
        <v>10.98</v>
      </c>
      <c r="L76" s="402"/>
    </row>
    <row r="77" s="381" customFormat="1" ht="132" outlineLevel="1" spans="1:12">
      <c r="A77" s="159">
        <f>IF(D77&lt;&gt;"",COUNTA($D$5:D77),"")</f>
        <v>66</v>
      </c>
      <c r="B77" s="160" t="s">
        <v>890</v>
      </c>
      <c r="C77" s="160" t="s">
        <v>1088</v>
      </c>
      <c r="D77" s="161" t="s">
        <v>178</v>
      </c>
      <c r="E77" s="161">
        <v>51.44</v>
      </c>
      <c r="F77" s="396">
        <f t="shared" si="9"/>
        <v>16.62</v>
      </c>
      <c r="G77" s="395">
        <v>8.78</v>
      </c>
      <c r="H77" s="395">
        <v>6.54</v>
      </c>
      <c r="I77" s="395">
        <v>0</v>
      </c>
      <c r="J77" s="400">
        <f>+'土建（高层及小高层）'!J92</f>
        <v>0.085</v>
      </c>
      <c r="K77" s="403">
        <f t="shared" si="10"/>
        <v>854.93</v>
      </c>
      <c r="L77" s="402"/>
    </row>
    <row r="78" s="381" customFormat="1" ht="148.5" outlineLevel="1" spans="1:12">
      <c r="A78" s="159">
        <f>IF(D78&lt;&gt;"",COUNTA($D$5:D78),"")</f>
        <v>67</v>
      </c>
      <c r="B78" s="160" t="s">
        <v>892</v>
      </c>
      <c r="C78" s="160" t="s">
        <v>1092</v>
      </c>
      <c r="D78" s="161" t="s">
        <v>178</v>
      </c>
      <c r="E78" s="161">
        <v>1</v>
      </c>
      <c r="F78" s="396">
        <f t="shared" si="9"/>
        <v>20.86</v>
      </c>
      <c r="G78" s="395">
        <v>10.19</v>
      </c>
      <c r="H78" s="395">
        <v>8.26</v>
      </c>
      <c r="I78" s="395">
        <v>0.78</v>
      </c>
      <c r="J78" s="400">
        <f>+'土建（高层及小高层）'!J95</f>
        <v>0.085</v>
      </c>
      <c r="K78" s="403">
        <f t="shared" si="10"/>
        <v>20.86</v>
      </c>
      <c r="L78" s="404"/>
    </row>
    <row r="79" s="381" customFormat="1" ht="132" outlineLevel="1" spans="1:12">
      <c r="A79" s="159">
        <f>IF(D79&lt;&gt;"",COUNTA($D$5:D79),"")</f>
        <v>68</v>
      </c>
      <c r="B79" s="160" t="s">
        <v>1093</v>
      </c>
      <c r="C79" s="160" t="s">
        <v>1094</v>
      </c>
      <c r="D79" s="161" t="s">
        <v>178</v>
      </c>
      <c r="E79" s="161">
        <v>1</v>
      </c>
      <c r="F79" s="396">
        <f t="shared" si="9"/>
        <v>16.72</v>
      </c>
      <c r="G79" s="395">
        <v>10.19</v>
      </c>
      <c r="H79" s="395">
        <v>4.75</v>
      </c>
      <c r="I79" s="395">
        <v>0.47</v>
      </c>
      <c r="J79" s="400">
        <f>+'土建（高层及小高层）'!J96</f>
        <v>0.085</v>
      </c>
      <c r="K79" s="403">
        <f t="shared" si="10"/>
        <v>16.72</v>
      </c>
      <c r="L79" s="402"/>
    </row>
    <row r="80" s="381" customFormat="1" ht="148.5" outlineLevel="1" spans="1:12">
      <c r="A80" s="159">
        <f>IF(D80&lt;&gt;"",COUNTA($D$5:D80),"")</f>
        <v>69</v>
      </c>
      <c r="B80" s="160" t="s">
        <v>1095</v>
      </c>
      <c r="C80" s="160" t="s">
        <v>1096</v>
      </c>
      <c r="D80" s="161" t="s">
        <v>178</v>
      </c>
      <c r="E80" s="161">
        <v>1</v>
      </c>
      <c r="F80" s="396">
        <f t="shared" si="9"/>
        <v>16.67</v>
      </c>
      <c r="G80" s="395">
        <v>10.19</v>
      </c>
      <c r="H80" s="395">
        <v>4.7</v>
      </c>
      <c r="I80" s="395">
        <v>0.47</v>
      </c>
      <c r="J80" s="400">
        <f>+'土建（高层及小高层）'!J97</f>
        <v>0.085</v>
      </c>
      <c r="K80" s="403">
        <f t="shared" si="10"/>
        <v>16.67</v>
      </c>
      <c r="L80" s="402"/>
    </row>
    <row r="81" s="381" customFormat="1" ht="148.5" outlineLevel="1" spans="1:12">
      <c r="A81" s="159">
        <f>IF(D81&lt;&gt;"",COUNTA($D$5:D81),"")</f>
        <v>70</v>
      </c>
      <c r="B81" s="160" t="s">
        <v>1095</v>
      </c>
      <c r="C81" s="160" t="s">
        <v>1097</v>
      </c>
      <c r="D81" s="161" t="s">
        <v>178</v>
      </c>
      <c r="E81" s="161">
        <v>1</v>
      </c>
      <c r="F81" s="396">
        <f t="shared" si="9"/>
        <v>2.48</v>
      </c>
      <c r="G81" s="395">
        <v>1.26</v>
      </c>
      <c r="H81" s="395">
        <v>0.94</v>
      </c>
      <c r="I81" s="395">
        <v>0.09</v>
      </c>
      <c r="J81" s="400">
        <f>+$J$6</f>
        <v>0.085</v>
      </c>
      <c r="K81" s="403">
        <f t="shared" si="10"/>
        <v>2.48</v>
      </c>
      <c r="L81" s="404"/>
    </row>
    <row r="82" s="381" customFormat="1" ht="148.5" outlineLevel="1" spans="1:12">
      <c r="A82" s="159">
        <f>IF(D82&lt;&gt;"",COUNTA($D$5:D82),"")</f>
        <v>71</v>
      </c>
      <c r="B82" s="160" t="s">
        <v>892</v>
      </c>
      <c r="C82" s="160" t="s">
        <v>1101</v>
      </c>
      <c r="D82" s="161" t="s">
        <v>178</v>
      </c>
      <c r="E82" s="161">
        <v>1</v>
      </c>
      <c r="F82" s="396">
        <f t="shared" si="9"/>
        <v>24.9</v>
      </c>
      <c r="G82" s="395">
        <v>10.19</v>
      </c>
      <c r="H82" s="395">
        <v>9.95</v>
      </c>
      <c r="I82" s="395">
        <v>2.81</v>
      </c>
      <c r="J82" s="400">
        <f>+'土建（高层及小高层）'!J101</f>
        <v>0.085</v>
      </c>
      <c r="K82" s="403">
        <f t="shared" si="10"/>
        <v>24.9</v>
      </c>
      <c r="L82" s="404"/>
    </row>
    <row r="83" s="381" customFormat="1" ht="33" outlineLevel="1" spans="1:12">
      <c r="A83" s="159">
        <f>IF(D83&lt;&gt;"",COUNTA($D$5:D83),"")</f>
        <v>72</v>
      </c>
      <c r="B83" s="160" t="s">
        <v>255</v>
      </c>
      <c r="C83" s="160" t="s">
        <v>1102</v>
      </c>
      <c r="D83" s="161" t="s">
        <v>178</v>
      </c>
      <c r="E83" s="161">
        <v>1</v>
      </c>
      <c r="F83" s="396">
        <f t="shared" si="9"/>
        <v>3.26</v>
      </c>
      <c r="G83" s="395">
        <v>1.39</v>
      </c>
      <c r="H83" s="395">
        <v>1.43</v>
      </c>
      <c r="I83" s="395">
        <v>0.18</v>
      </c>
      <c r="J83" s="400">
        <f>+'土建（高层及小高层）'!J102</f>
        <v>0.085</v>
      </c>
      <c r="K83" s="403">
        <f t="shared" si="10"/>
        <v>3.26</v>
      </c>
      <c r="L83" s="402"/>
    </row>
    <row r="84" s="381" customFormat="1" ht="82.5" outlineLevel="1" spans="1:12">
      <c r="A84" s="159">
        <f>IF(D84&lt;&gt;"",COUNTA($D$5:D84),"")</f>
        <v>73</v>
      </c>
      <c r="B84" s="160" t="s">
        <v>903</v>
      </c>
      <c r="C84" s="160" t="s">
        <v>1103</v>
      </c>
      <c r="D84" s="161" t="s">
        <v>178</v>
      </c>
      <c r="E84" s="161">
        <v>200</v>
      </c>
      <c r="F84" s="396">
        <f t="shared" si="9"/>
        <v>9.73</v>
      </c>
      <c r="G84" s="395">
        <v>3.6</v>
      </c>
      <c r="H84" s="395">
        <v>4.87</v>
      </c>
      <c r="I84" s="395">
        <v>0.5</v>
      </c>
      <c r="J84" s="400">
        <f>+'土建（高层及小高层）'!J103</f>
        <v>0.085</v>
      </c>
      <c r="K84" s="403">
        <f t="shared" si="10"/>
        <v>1946</v>
      </c>
      <c r="L84" s="402"/>
    </row>
    <row r="85" s="381" customFormat="1" ht="82.5" outlineLevel="1" spans="1:12">
      <c r="A85" s="159">
        <f>IF(D85&lt;&gt;"",COUNTA($D$5:D85),"")</f>
        <v>74</v>
      </c>
      <c r="B85" s="160" t="s">
        <v>905</v>
      </c>
      <c r="C85" s="160" t="s">
        <v>1104</v>
      </c>
      <c r="D85" s="161" t="s">
        <v>178</v>
      </c>
      <c r="E85" s="161">
        <v>240</v>
      </c>
      <c r="F85" s="396">
        <f t="shared" si="9"/>
        <v>6.99</v>
      </c>
      <c r="G85" s="395">
        <v>4</v>
      </c>
      <c r="H85" s="395">
        <v>1.94</v>
      </c>
      <c r="I85" s="395">
        <v>0.5</v>
      </c>
      <c r="J85" s="400">
        <f>+'土建（高层及小高层）'!J104</f>
        <v>0.085</v>
      </c>
      <c r="K85" s="403">
        <f t="shared" si="10"/>
        <v>1677.6</v>
      </c>
      <c r="L85" s="402"/>
    </row>
    <row r="86" s="381" customFormat="1" spans="1:12">
      <c r="A86" s="159" t="str">
        <f>IF(D86&lt;&gt;"",COUNTA($D$5:D86),"")</f>
        <v/>
      </c>
      <c r="B86" s="393" t="s">
        <v>925</v>
      </c>
      <c r="C86" s="160"/>
      <c r="D86" s="161"/>
      <c r="E86" s="161"/>
      <c r="F86" s="396"/>
      <c r="G86" s="395"/>
      <c r="H86" s="395"/>
      <c r="I86" s="395"/>
      <c r="J86" s="400"/>
      <c r="K86" s="403"/>
      <c r="L86" s="402"/>
    </row>
    <row r="87" s="381" customFormat="1" ht="66" outlineLevel="1" spans="1:12">
      <c r="A87" s="159">
        <f>IF(D87&lt;&gt;"",COUNTA($D$5:D87),"")</f>
        <v>75</v>
      </c>
      <c r="B87" s="160" t="s">
        <v>1086</v>
      </c>
      <c r="C87" s="160" t="s">
        <v>1105</v>
      </c>
      <c r="D87" s="161" t="s">
        <v>178</v>
      </c>
      <c r="E87" s="161">
        <v>429.8</v>
      </c>
      <c r="F87" s="396">
        <f>ROUND((G87+H87+I87)*(1+J87),2)</f>
        <v>9.9</v>
      </c>
      <c r="G87" s="395">
        <v>6.52</v>
      </c>
      <c r="H87" s="395">
        <v>1.47</v>
      </c>
      <c r="I87" s="395">
        <v>1.13</v>
      </c>
      <c r="J87" s="400">
        <f>+'土建（高层及小高层）'!J106</f>
        <v>0.085</v>
      </c>
      <c r="K87" s="403">
        <f>ROUND(E87*F87,2)</f>
        <v>4255.02</v>
      </c>
      <c r="L87" s="402"/>
    </row>
    <row r="88" s="381" customFormat="1" ht="49.5" outlineLevel="1" spans="1:12">
      <c r="A88" s="159">
        <f>IF(D88&lt;&gt;"",COUNTA($D$5:D88),"")</f>
        <v>76</v>
      </c>
      <c r="B88" s="160" t="s">
        <v>1106</v>
      </c>
      <c r="C88" s="160" t="s">
        <v>1107</v>
      </c>
      <c r="D88" s="161" t="s">
        <v>178</v>
      </c>
      <c r="E88" s="161">
        <v>1</v>
      </c>
      <c r="F88" s="396">
        <f>ROUND((G88+H88+I88)*(1+J88),2)</f>
        <v>13.94</v>
      </c>
      <c r="G88" s="395">
        <v>5.52</v>
      </c>
      <c r="H88" s="395">
        <v>7.16</v>
      </c>
      <c r="I88" s="395">
        <v>0.17</v>
      </c>
      <c r="J88" s="400">
        <f>+'土建（高层及小高层）'!J107</f>
        <v>0.085</v>
      </c>
      <c r="K88" s="403">
        <f>ROUND(E88*F88,2)</f>
        <v>13.94</v>
      </c>
      <c r="L88" s="402"/>
    </row>
    <row r="89" s="381" customFormat="1" ht="99" outlineLevel="1" spans="1:12">
      <c r="A89" s="159">
        <f>IF(D89&lt;&gt;"",COUNTA($D$5:D89),"")</f>
        <v>77</v>
      </c>
      <c r="B89" s="160" t="s">
        <v>1108</v>
      </c>
      <c r="C89" s="160" t="s">
        <v>1109</v>
      </c>
      <c r="D89" s="161" t="s">
        <v>178</v>
      </c>
      <c r="E89" s="161">
        <v>1</v>
      </c>
      <c r="F89" s="396">
        <f>ROUND((G89+H89+I89)*(1+J89),2)</f>
        <v>197.81</v>
      </c>
      <c r="G89" s="395">
        <v>9.5</v>
      </c>
      <c r="H89" s="395">
        <v>171.31</v>
      </c>
      <c r="I89" s="395">
        <v>1.5</v>
      </c>
      <c r="J89" s="400">
        <f>+'土建（高层及小高层）'!J108</f>
        <v>0.085</v>
      </c>
      <c r="K89" s="403">
        <f>ROUND(E89*F89,2)</f>
        <v>197.81</v>
      </c>
      <c r="L89" s="402"/>
    </row>
    <row r="90" s="381" customFormat="1" spans="1:12">
      <c r="A90" s="159" t="str">
        <f>IF(D90&lt;&gt;"",COUNTA($D$5:D90),"")</f>
        <v/>
      </c>
      <c r="B90" s="393" t="s">
        <v>212</v>
      </c>
      <c r="C90" s="160"/>
      <c r="D90" s="161"/>
      <c r="E90" s="161"/>
      <c r="F90" s="396"/>
      <c r="G90" s="395"/>
      <c r="H90" s="395"/>
      <c r="I90" s="395"/>
      <c r="J90" s="400"/>
      <c r="K90" s="403"/>
      <c r="L90" s="402"/>
    </row>
    <row r="91" s="381" customFormat="1" ht="165" outlineLevel="1" spans="1:12">
      <c r="A91" s="159">
        <f>IF(D91&lt;&gt;"",COUNTA($D$5:D91),"")</f>
        <v>78</v>
      </c>
      <c r="B91" s="160" t="s">
        <v>921</v>
      </c>
      <c r="C91" s="160" t="s">
        <v>1110</v>
      </c>
      <c r="D91" s="161" t="s">
        <v>178</v>
      </c>
      <c r="E91" s="161">
        <v>5660</v>
      </c>
      <c r="F91" s="396">
        <f t="shared" ref="F91:F97" si="11">ROUND((G91+H91+I91)*(1+J91),2)</f>
        <v>37.68</v>
      </c>
      <c r="G91" s="395">
        <v>15.8</v>
      </c>
      <c r="H91" s="395">
        <v>18.75</v>
      </c>
      <c r="I91" s="395">
        <v>0.18</v>
      </c>
      <c r="J91" s="400">
        <f>+'土建（高层及小高层）'!J110</f>
        <v>0.085</v>
      </c>
      <c r="K91" s="403">
        <f t="shared" ref="K91:K97" si="12">ROUND(E91*F91,2)</f>
        <v>213268.8</v>
      </c>
      <c r="L91" s="402"/>
    </row>
    <row r="92" s="381" customFormat="1" ht="82.5" outlineLevel="1" spans="1:12">
      <c r="A92" s="159">
        <f>IF(D92&lt;&gt;"",COUNTA($D$5:D92),"")</f>
        <v>79</v>
      </c>
      <c r="B92" s="160" t="s">
        <v>923</v>
      </c>
      <c r="C92" s="160" t="s">
        <v>1111</v>
      </c>
      <c r="D92" s="161" t="s">
        <v>178</v>
      </c>
      <c r="E92" s="161">
        <v>1</v>
      </c>
      <c r="F92" s="396">
        <f t="shared" si="11"/>
        <v>1.89</v>
      </c>
      <c r="G92" s="395">
        <v>0.79</v>
      </c>
      <c r="H92" s="395">
        <v>0.94</v>
      </c>
      <c r="I92" s="395">
        <v>0.01</v>
      </c>
      <c r="J92" s="400">
        <f>+'土建（高层及小高层）'!J111</f>
        <v>0.085</v>
      </c>
      <c r="K92" s="403">
        <f t="shared" si="12"/>
        <v>1.89</v>
      </c>
      <c r="L92" s="402"/>
    </row>
    <row r="93" s="381" customFormat="1" ht="115.5" outlineLevel="1" spans="1:12">
      <c r="A93" s="159">
        <f>IF(D93&lt;&gt;"",COUNTA($D$5:D93),"")</f>
        <v>80</v>
      </c>
      <c r="B93" s="160" t="s">
        <v>1112</v>
      </c>
      <c r="C93" s="160" t="s">
        <v>1113</v>
      </c>
      <c r="D93" s="161" t="s">
        <v>178</v>
      </c>
      <c r="E93" s="161">
        <v>1</v>
      </c>
      <c r="F93" s="396">
        <f t="shared" si="11"/>
        <v>36.98</v>
      </c>
      <c r="G93" s="395">
        <v>22.96</v>
      </c>
      <c r="H93" s="395">
        <v>9.92</v>
      </c>
      <c r="I93" s="395">
        <v>1.2</v>
      </c>
      <c r="J93" s="400">
        <f>+'土建（高层及小高层）'!J112</f>
        <v>0.085</v>
      </c>
      <c r="K93" s="403">
        <f t="shared" si="12"/>
        <v>36.98</v>
      </c>
      <c r="L93" s="402"/>
    </row>
    <row r="94" s="381" customFormat="1" ht="99" outlineLevel="1" spans="1:12">
      <c r="A94" s="159">
        <f>IF(D94&lt;&gt;"",COUNTA($D$5:D94),"")</f>
        <v>81</v>
      </c>
      <c r="B94" s="160" t="s">
        <v>1114</v>
      </c>
      <c r="C94" s="160" t="s">
        <v>1115</v>
      </c>
      <c r="D94" s="161" t="s">
        <v>178</v>
      </c>
      <c r="E94" s="161">
        <v>1</v>
      </c>
      <c r="F94" s="396">
        <f t="shared" si="11"/>
        <v>67.96</v>
      </c>
      <c r="G94" s="395">
        <v>19.8</v>
      </c>
      <c r="H94" s="395">
        <v>42.34</v>
      </c>
      <c r="I94" s="395">
        <v>0.5</v>
      </c>
      <c r="J94" s="400">
        <f>+'土建（高层及小高层）'!J113</f>
        <v>0.085</v>
      </c>
      <c r="K94" s="403">
        <f t="shared" si="12"/>
        <v>67.96</v>
      </c>
      <c r="L94" s="402"/>
    </row>
    <row r="95" s="381" customFormat="1" ht="66" outlineLevel="1" spans="1:12">
      <c r="A95" s="159">
        <f>IF(D95&lt;&gt;"",COUNTA($D$5:D95),"")</f>
        <v>82</v>
      </c>
      <c r="B95" s="160" t="s">
        <v>1116</v>
      </c>
      <c r="C95" s="160" t="s">
        <v>1117</v>
      </c>
      <c r="D95" s="161" t="s">
        <v>178</v>
      </c>
      <c r="E95" s="161">
        <v>4420</v>
      </c>
      <c r="F95" s="396">
        <f t="shared" si="11"/>
        <v>10.8</v>
      </c>
      <c r="G95" s="395">
        <v>7.35</v>
      </c>
      <c r="H95" s="395">
        <v>1.47</v>
      </c>
      <c r="I95" s="395">
        <v>1.13</v>
      </c>
      <c r="J95" s="400">
        <f>+'土建（高层及小高层）'!J114</f>
        <v>0.085</v>
      </c>
      <c r="K95" s="403">
        <f t="shared" si="12"/>
        <v>47736</v>
      </c>
      <c r="L95" s="402"/>
    </row>
    <row r="96" s="381" customFormat="1" ht="132" outlineLevel="1" spans="1:12">
      <c r="A96" s="159">
        <f>IF(D96&lt;&gt;"",COUNTA($D$5:D96),"")</f>
        <v>83</v>
      </c>
      <c r="B96" s="160" t="s">
        <v>921</v>
      </c>
      <c r="C96" s="160" t="s">
        <v>1118</v>
      </c>
      <c r="D96" s="161" t="s">
        <v>178</v>
      </c>
      <c r="E96" s="161">
        <v>1</v>
      </c>
      <c r="F96" s="396">
        <f t="shared" si="11"/>
        <v>21.21</v>
      </c>
      <c r="G96" s="395">
        <v>11.16</v>
      </c>
      <c r="H96" s="395">
        <v>7.92</v>
      </c>
      <c r="I96" s="395">
        <v>0.47</v>
      </c>
      <c r="J96" s="400">
        <f>+'土建（高层及小高层）'!J115</f>
        <v>0.085</v>
      </c>
      <c r="K96" s="403">
        <f t="shared" si="12"/>
        <v>21.21</v>
      </c>
      <c r="L96" s="402"/>
    </row>
    <row r="97" s="381" customFormat="1" ht="132" outlineLevel="1" spans="1:12">
      <c r="A97" s="159">
        <f>IF(D97&lt;&gt;"",COUNTA($D$5:D97),"")</f>
        <v>84</v>
      </c>
      <c r="B97" s="160" t="s">
        <v>1119</v>
      </c>
      <c r="C97" s="160" t="s">
        <v>1120</v>
      </c>
      <c r="D97" s="161" t="s">
        <v>178</v>
      </c>
      <c r="E97" s="161">
        <v>1</v>
      </c>
      <c r="F97" s="396">
        <f t="shared" si="11"/>
        <v>25.44</v>
      </c>
      <c r="G97" s="395">
        <v>11.16</v>
      </c>
      <c r="H97" s="395">
        <v>9.95</v>
      </c>
      <c r="I97" s="395">
        <v>2.34</v>
      </c>
      <c r="J97" s="400">
        <f>+'土建（高层及小高层）'!J116</f>
        <v>0.085</v>
      </c>
      <c r="K97" s="403">
        <f t="shared" si="12"/>
        <v>25.44</v>
      </c>
      <c r="L97" s="402"/>
    </row>
    <row r="98" s="381" customFormat="1" outlineLevel="1" spans="1:12">
      <c r="A98" s="159" t="str">
        <f>IF(D98&lt;&gt;"",COUNTA($D$5:D98),"")</f>
        <v/>
      </c>
      <c r="B98" s="160" t="s">
        <v>209</v>
      </c>
      <c r="C98" s="160"/>
      <c r="D98" s="161"/>
      <c r="E98" s="161"/>
      <c r="F98" s="396"/>
      <c r="G98" s="395"/>
      <c r="H98" s="395"/>
      <c r="I98" s="395"/>
      <c r="J98" s="400"/>
      <c r="K98" s="403"/>
      <c r="L98" s="402"/>
    </row>
    <row r="99" s="381" customFormat="1" ht="49.5" outlineLevel="2" spans="1:12">
      <c r="A99" s="159">
        <f>IF(D99&lt;&gt;"",COUNTA($D$5:D99),"")</f>
        <v>85</v>
      </c>
      <c r="B99" s="160" t="s">
        <v>931</v>
      </c>
      <c r="C99" s="160" t="s">
        <v>1123</v>
      </c>
      <c r="D99" s="161" t="s">
        <v>168</v>
      </c>
      <c r="E99" s="161">
        <v>1</v>
      </c>
      <c r="F99" s="396">
        <f>ROUND((G99+H99+I99)*(1+J99),2)</f>
        <v>230.14</v>
      </c>
      <c r="G99" s="395">
        <v>49.26</v>
      </c>
      <c r="H99" s="395">
        <v>159.29</v>
      </c>
      <c r="I99" s="395">
        <v>3.56</v>
      </c>
      <c r="J99" s="400">
        <f>+'土建（高层及小高层）'!J121</f>
        <v>0.085</v>
      </c>
      <c r="K99" s="403">
        <f>ROUND(E99*F99,2)</f>
        <v>230.14</v>
      </c>
      <c r="L99" s="402"/>
    </row>
    <row r="100" s="381" customFormat="1" ht="49.5" outlineLevel="2" spans="1:12">
      <c r="A100" s="159">
        <f>IF(D100&lt;&gt;"",COUNTA($D$5:D100),"")</f>
        <v>86</v>
      </c>
      <c r="B100" s="160" t="s">
        <v>933</v>
      </c>
      <c r="C100" s="160" t="s">
        <v>1124</v>
      </c>
      <c r="D100" s="161" t="s">
        <v>168</v>
      </c>
      <c r="E100" s="161">
        <v>1</v>
      </c>
      <c r="F100" s="396">
        <f>ROUND((G100+H100+I100)*(1+J100),2)</f>
        <v>102.25</v>
      </c>
      <c r="G100" s="395">
        <v>28.34</v>
      </c>
      <c r="H100" s="395">
        <v>62.26</v>
      </c>
      <c r="I100" s="395">
        <v>3.64</v>
      </c>
      <c r="J100" s="400">
        <f>+'土建（高层及小高层）'!J122</f>
        <v>0.085</v>
      </c>
      <c r="K100" s="403">
        <f>ROUND(E100*F100,2)</f>
        <v>102.25</v>
      </c>
      <c r="L100" s="402"/>
    </row>
    <row r="101" s="381" customFormat="1" outlineLevel="1" spans="1:12">
      <c r="A101" s="159" t="str">
        <f>IF(D101&lt;&gt;"",COUNTA($D$5:D101),"")</f>
        <v/>
      </c>
      <c r="B101" s="160" t="s">
        <v>265</v>
      </c>
      <c r="C101" s="160"/>
      <c r="D101" s="161"/>
      <c r="E101" s="161"/>
      <c r="F101" s="396"/>
      <c r="G101" s="395"/>
      <c r="H101" s="395"/>
      <c r="I101" s="395"/>
      <c r="J101" s="400"/>
      <c r="K101" s="403"/>
      <c r="L101" s="402"/>
    </row>
    <row r="102" s="381" customFormat="1" ht="82.5" outlineLevel="2" spans="1:12">
      <c r="A102" s="159">
        <f>IF(D102&lt;&gt;"",COUNTA($D$5:D102),"")</f>
        <v>87</v>
      </c>
      <c r="B102" s="160" t="s">
        <v>1125</v>
      </c>
      <c r="C102" s="160" t="s">
        <v>1126</v>
      </c>
      <c r="D102" s="161" t="s">
        <v>168</v>
      </c>
      <c r="E102" s="161">
        <v>1</v>
      </c>
      <c r="F102" s="396">
        <f>ROUND((G102+H102+I102)*(1+J102),2)</f>
        <v>46.12</v>
      </c>
      <c r="G102" s="395">
        <v>8.29</v>
      </c>
      <c r="H102" s="395">
        <v>34.22</v>
      </c>
      <c r="I102" s="395">
        <v>0</v>
      </c>
      <c r="J102" s="400">
        <f>+'土建（高层及小高层）'!J124</f>
        <v>0.085</v>
      </c>
      <c r="K102" s="403">
        <f>ROUND(E102*F102,2)</f>
        <v>46.12</v>
      </c>
      <c r="L102" s="402"/>
    </row>
    <row r="103" s="381" customFormat="1" ht="82.5" outlineLevel="2" spans="1:12">
      <c r="A103" s="159">
        <f>IF(D103&lt;&gt;"",COUNTA($D$5:D103),"")</f>
        <v>88</v>
      </c>
      <c r="B103" s="160" t="s">
        <v>1127</v>
      </c>
      <c r="C103" s="160" t="s">
        <v>1128</v>
      </c>
      <c r="D103" s="161" t="s">
        <v>168</v>
      </c>
      <c r="E103" s="161">
        <v>1</v>
      </c>
      <c r="F103" s="396">
        <f>ROUND((G103+H103+I103)*(1+J103),2)</f>
        <v>70.88</v>
      </c>
      <c r="G103" s="395">
        <v>26.24</v>
      </c>
      <c r="H103" s="395">
        <v>39.09</v>
      </c>
      <c r="I103" s="395">
        <v>0</v>
      </c>
      <c r="J103" s="400">
        <f>+'土建（高层及小高层）'!J125</f>
        <v>0.085</v>
      </c>
      <c r="K103" s="403">
        <f>ROUND(E103*F103,2)</f>
        <v>70.88</v>
      </c>
      <c r="L103" s="402"/>
    </row>
    <row r="104" s="381" customFormat="1" spans="1:12">
      <c r="A104" s="159" t="str">
        <f>IF(D104&lt;&gt;"",COUNTA($D$5:D104),"")</f>
        <v/>
      </c>
      <c r="B104" s="393" t="s">
        <v>948</v>
      </c>
      <c r="C104" s="160"/>
      <c r="D104" s="161"/>
      <c r="E104" s="161"/>
      <c r="F104" s="396"/>
      <c r="G104" s="395"/>
      <c r="H104" s="395"/>
      <c r="I104" s="395"/>
      <c r="J104" s="400"/>
      <c r="K104" s="403"/>
      <c r="L104" s="402"/>
    </row>
    <row r="105" s="381" customFormat="1" ht="66" outlineLevel="1" spans="1:12">
      <c r="A105" s="159">
        <f>IF(D105&lt;&gt;"",COUNTA($D$5:D105),"")</f>
        <v>89</v>
      </c>
      <c r="B105" s="160" t="s">
        <v>1141</v>
      </c>
      <c r="C105" s="160" t="s">
        <v>959</v>
      </c>
      <c r="D105" s="161" t="s">
        <v>178</v>
      </c>
      <c r="E105" s="161">
        <v>5038.48</v>
      </c>
      <c r="F105" s="396">
        <f t="shared" ref="F105:F111" si="13">ROUND((G105+H105+I105)*(1+J105),2)</f>
        <v>62.93</v>
      </c>
      <c r="G105" s="395">
        <v>28.5</v>
      </c>
      <c r="H105" s="395">
        <v>19.5</v>
      </c>
      <c r="I105" s="395">
        <v>10</v>
      </c>
      <c r="J105" s="400">
        <f>+'土建（高层及小高层）'!J139</f>
        <v>0.085</v>
      </c>
      <c r="K105" s="403">
        <f t="shared" ref="K105:K111" si="14">ROUND(E105*F105,2)</f>
        <v>317071.55</v>
      </c>
      <c r="L105" s="402"/>
    </row>
    <row r="106" s="381" customFormat="1" ht="66" outlineLevel="1" spans="1:12">
      <c r="A106" s="159">
        <f>IF(D106&lt;&gt;"",COUNTA($D$5:D106),"")</f>
        <v>90</v>
      </c>
      <c r="B106" s="160" t="s">
        <v>960</v>
      </c>
      <c r="C106" s="160" t="s">
        <v>1143</v>
      </c>
      <c r="D106" s="161" t="s">
        <v>178</v>
      </c>
      <c r="E106" s="161">
        <v>588.6</v>
      </c>
      <c r="F106" s="396">
        <f t="shared" si="13"/>
        <v>67.27</v>
      </c>
      <c r="G106" s="395">
        <v>30.5</v>
      </c>
      <c r="H106" s="395">
        <v>19.5</v>
      </c>
      <c r="I106" s="395">
        <v>12</v>
      </c>
      <c r="J106" s="400">
        <f>+'土建（高层及小高层）'!J141</f>
        <v>0.085</v>
      </c>
      <c r="K106" s="403">
        <f t="shared" si="14"/>
        <v>39595.12</v>
      </c>
      <c r="L106" s="402"/>
    </row>
    <row r="107" s="381" customFormat="1" ht="66" outlineLevel="1" spans="1:12">
      <c r="A107" s="159">
        <f>IF(D107&lt;&gt;"",COUNTA($D$5:D107),"")</f>
        <v>91</v>
      </c>
      <c r="B107" s="160" t="s">
        <v>1144</v>
      </c>
      <c r="C107" s="160" t="s">
        <v>1145</v>
      </c>
      <c r="D107" s="161" t="s">
        <v>178</v>
      </c>
      <c r="E107" s="161">
        <v>8010.64</v>
      </c>
      <c r="F107" s="396">
        <f t="shared" si="13"/>
        <v>62.93</v>
      </c>
      <c r="G107" s="395">
        <v>28.5</v>
      </c>
      <c r="H107" s="395">
        <v>19.5</v>
      </c>
      <c r="I107" s="395">
        <v>10</v>
      </c>
      <c r="J107" s="400">
        <f>+'土建（高层及小高层）'!J142</f>
        <v>0.085</v>
      </c>
      <c r="K107" s="403">
        <f t="shared" si="14"/>
        <v>504109.58</v>
      </c>
      <c r="L107" s="402"/>
    </row>
    <row r="108" s="381" customFormat="1" ht="49.5" outlineLevel="1" spans="1:12">
      <c r="A108" s="159">
        <f>IF(D108&lt;&gt;"",COUNTA($D$5:D108),"")</f>
        <v>92</v>
      </c>
      <c r="B108" s="160" t="s">
        <v>1149</v>
      </c>
      <c r="C108" s="160" t="s">
        <v>1148</v>
      </c>
      <c r="D108" s="161" t="s">
        <v>178</v>
      </c>
      <c r="E108" s="161">
        <v>514.04</v>
      </c>
      <c r="F108" s="396">
        <f t="shared" si="13"/>
        <v>62.93</v>
      </c>
      <c r="G108" s="395">
        <v>28.5</v>
      </c>
      <c r="H108" s="395">
        <v>19.5</v>
      </c>
      <c r="I108" s="395">
        <v>10</v>
      </c>
      <c r="J108" s="400">
        <f>+'土建（高层及小高层）'!J145</f>
        <v>0.085</v>
      </c>
      <c r="K108" s="403">
        <f t="shared" si="14"/>
        <v>32348.54</v>
      </c>
      <c r="L108" s="402"/>
    </row>
    <row r="109" s="381" customFormat="1" ht="82.5" outlineLevel="1" spans="1:12">
      <c r="A109" s="159">
        <f>IF(D109&lt;&gt;"",COUNTA($D$5:D109),"")</f>
        <v>93</v>
      </c>
      <c r="B109" s="160" t="s">
        <v>180</v>
      </c>
      <c r="C109" s="160" t="s">
        <v>1150</v>
      </c>
      <c r="D109" s="161" t="s">
        <v>178</v>
      </c>
      <c r="E109" s="161">
        <v>1</v>
      </c>
      <c r="F109" s="396">
        <f t="shared" si="13"/>
        <v>56.79</v>
      </c>
      <c r="G109" s="395">
        <v>8.34</v>
      </c>
      <c r="H109" s="395">
        <v>32</v>
      </c>
      <c r="I109" s="395">
        <v>12</v>
      </c>
      <c r="J109" s="400">
        <f>+'土建（高层及小高层）'!J146</f>
        <v>0.085</v>
      </c>
      <c r="K109" s="403">
        <f t="shared" si="14"/>
        <v>56.79</v>
      </c>
      <c r="L109" s="402"/>
    </row>
    <row r="110" s="381" customFormat="1" ht="49.5" outlineLevel="1" spans="1:12">
      <c r="A110" s="159">
        <f>IF(D110&lt;&gt;"",COUNTA($D$5:D110),"")</f>
        <v>94</v>
      </c>
      <c r="B110" s="160" t="s">
        <v>1151</v>
      </c>
      <c r="C110" s="160" t="s">
        <v>1152</v>
      </c>
      <c r="D110" s="161" t="s">
        <v>178</v>
      </c>
      <c r="E110" s="161">
        <v>400</v>
      </c>
      <c r="F110" s="396">
        <f t="shared" si="13"/>
        <v>62.93</v>
      </c>
      <c r="G110" s="395">
        <v>28.5</v>
      </c>
      <c r="H110" s="395">
        <v>19.5</v>
      </c>
      <c r="I110" s="395">
        <v>10</v>
      </c>
      <c r="J110" s="400">
        <f>+'土建（高层及小高层）'!J147</f>
        <v>0.085</v>
      </c>
      <c r="K110" s="403">
        <f t="shared" si="14"/>
        <v>25172</v>
      </c>
      <c r="L110" s="402"/>
    </row>
    <row r="111" s="381" customFormat="1" ht="82.5" outlineLevel="1" spans="1:12">
      <c r="A111" s="159">
        <f>IF(D111&lt;&gt;"",COUNTA($D$5:D111),"")</f>
        <v>95</v>
      </c>
      <c r="B111" s="160" t="s">
        <v>970</v>
      </c>
      <c r="C111" s="160" t="s">
        <v>1154</v>
      </c>
      <c r="D111" s="161" t="s">
        <v>178</v>
      </c>
      <c r="E111" s="161">
        <v>4064.16</v>
      </c>
      <c r="F111" s="396">
        <f t="shared" si="13"/>
        <v>6.27</v>
      </c>
      <c r="G111" s="395">
        <v>5.78</v>
      </c>
      <c r="H111" s="395">
        <v>0</v>
      </c>
      <c r="I111" s="395">
        <v>0</v>
      </c>
      <c r="J111" s="400">
        <f>+'土建（高层及小高层）'!J149</f>
        <v>0.085</v>
      </c>
      <c r="K111" s="403">
        <f t="shared" si="14"/>
        <v>25482.28</v>
      </c>
      <c r="L111" s="402"/>
    </row>
    <row r="112" s="381" customFormat="1" spans="1:12">
      <c r="A112" s="159" t="str">
        <f>IF(D112&lt;&gt;"",COUNTA($D$5:D112),"")</f>
        <v/>
      </c>
      <c r="B112" s="405" t="s">
        <v>972</v>
      </c>
      <c r="C112" s="406"/>
      <c r="D112" s="407"/>
      <c r="E112" s="161"/>
      <c r="F112" s="396"/>
      <c r="G112" s="395"/>
      <c r="H112" s="395"/>
      <c r="I112" s="395"/>
      <c r="J112" s="400"/>
      <c r="K112" s="403"/>
      <c r="L112" s="402"/>
    </row>
    <row r="113" s="381" customFormat="1" ht="66" outlineLevel="1" spans="1:12">
      <c r="A113" s="159">
        <f>IF(D113&lt;&gt;"",COUNTA($D$5:D113),"")</f>
        <v>96</v>
      </c>
      <c r="B113" s="406" t="s">
        <v>1177</v>
      </c>
      <c r="C113" s="406" t="s">
        <v>1178</v>
      </c>
      <c r="D113" s="407" t="s">
        <v>975</v>
      </c>
      <c r="E113" s="161">
        <f>+E37</f>
        <v>1751.79</v>
      </c>
      <c r="F113" s="396">
        <f>ROUND((G113+H113+I113)*(1+J113),2)</f>
        <v>18.5</v>
      </c>
      <c r="G113" s="395"/>
      <c r="H113" s="395">
        <v>17.05</v>
      </c>
      <c r="I113" s="395"/>
      <c r="J113" s="400">
        <f>+'土建（高层及小高层）'!J147</f>
        <v>0.085</v>
      </c>
      <c r="K113" s="403">
        <f>ROUND(E113*F113,2)</f>
        <v>32408.12</v>
      </c>
      <c r="L113" s="402"/>
    </row>
    <row r="114" s="381" customFormat="1" ht="66" outlineLevel="1" spans="1:12">
      <c r="A114" s="159">
        <f>IF(D114&lt;&gt;"",COUNTA($D$5:D114),"")</f>
        <v>97</v>
      </c>
      <c r="B114" s="406" t="s">
        <v>1179</v>
      </c>
      <c r="C114" s="406" t="s">
        <v>1180</v>
      </c>
      <c r="D114" s="407" t="s">
        <v>975</v>
      </c>
      <c r="E114" s="161">
        <f>+E38</f>
        <v>1751.79</v>
      </c>
      <c r="F114" s="396">
        <f>ROUND((G114+H114+I114)*(1+J114),2)</f>
        <v>15.91</v>
      </c>
      <c r="G114" s="395"/>
      <c r="H114" s="395">
        <v>14.66</v>
      </c>
      <c r="I114" s="395"/>
      <c r="J114" s="400">
        <f>+'土建（高层及小高层）'!J148</f>
        <v>0.085</v>
      </c>
      <c r="K114" s="403">
        <f>ROUND(E114*F114,2)</f>
        <v>27870.98</v>
      </c>
      <c r="L114" s="402"/>
    </row>
    <row r="115" s="381" customFormat="1" ht="66" outlineLevel="1" spans="1:12">
      <c r="A115" s="159">
        <f>IF(D115&lt;&gt;"",COUNTA($D$5:D115),"")</f>
        <v>98</v>
      </c>
      <c r="B115" s="406" t="s">
        <v>973</v>
      </c>
      <c r="C115" s="373" t="s">
        <v>1181</v>
      </c>
      <c r="D115" s="407" t="s">
        <v>975</v>
      </c>
      <c r="E115" s="161">
        <f>+E43+E44</f>
        <v>2</v>
      </c>
      <c r="F115" s="396">
        <f>ROUND((G115+H115+I115)*(1+J115),2)</f>
        <v>16.44</v>
      </c>
      <c r="G115" s="395"/>
      <c r="H115" s="395">
        <v>15.15</v>
      </c>
      <c r="I115" s="395"/>
      <c r="J115" s="400">
        <f>+'土建（高层及小高层）'!J149</f>
        <v>0.085</v>
      </c>
      <c r="K115" s="403">
        <f>ROUND(E115*F115,2)</f>
        <v>32.88</v>
      </c>
      <c r="L115" s="402"/>
    </row>
    <row r="116" s="381" customFormat="1" ht="66" outlineLevel="1" spans="1:12">
      <c r="A116" s="159">
        <f>IF(D116&lt;&gt;"",COUNTA($D$5:D116),"")</f>
        <v>99</v>
      </c>
      <c r="B116" s="406" t="s">
        <v>973</v>
      </c>
      <c r="C116" s="373" t="s">
        <v>1182</v>
      </c>
      <c r="D116" s="407" t="s">
        <v>975</v>
      </c>
      <c r="E116" s="161">
        <f>+E44</f>
        <v>1</v>
      </c>
      <c r="F116" s="396">
        <f>ROUND((G116+H116+I116)*(1+J116),2)</f>
        <v>11.55</v>
      </c>
      <c r="G116" s="395"/>
      <c r="H116" s="395">
        <v>11.55</v>
      </c>
      <c r="I116" s="395"/>
      <c r="J116" s="400">
        <f>+'土建（高层及小高层）'!J150</f>
        <v>0</v>
      </c>
      <c r="K116" s="403">
        <f>ROUND(E116*F116,2)</f>
        <v>11.55</v>
      </c>
      <c r="L116" s="402"/>
    </row>
    <row r="117" s="381" customFormat="1" ht="66" outlineLevel="1" spans="1:12">
      <c r="A117" s="159">
        <f>IF(D117&lt;&gt;"",COUNTA($D$5:D117),"")</f>
        <v>100</v>
      </c>
      <c r="B117" s="406" t="s">
        <v>973</v>
      </c>
      <c r="C117" s="373" t="s">
        <v>1183</v>
      </c>
      <c r="D117" s="407" t="s">
        <v>975</v>
      </c>
      <c r="E117" s="407">
        <f>+E45</f>
        <v>1</v>
      </c>
      <c r="F117" s="396">
        <f>ROUND((G117+H117+I117)*(1+J117),2)</f>
        <v>7.87</v>
      </c>
      <c r="G117" s="395"/>
      <c r="H117" s="395">
        <v>7.25</v>
      </c>
      <c r="I117" s="395"/>
      <c r="J117" s="400">
        <f>+$J$6</f>
        <v>0.085</v>
      </c>
      <c r="K117" s="403">
        <f>ROUND(E117*F117,2)</f>
        <v>7.87</v>
      </c>
      <c r="L117" s="404"/>
    </row>
    <row r="118" s="382" customFormat="1" spans="1:12">
      <c r="A118" s="155" t="str">
        <f>IF(D118&lt;&gt;"",COUNTA($D$5:D118),"")</f>
        <v/>
      </c>
      <c r="B118" s="155" t="s">
        <v>701</v>
      </c>
      <c r="C118" s="156"/>
      <c r="D118" s="157"/>
      <c r="E118" s="420"/>
      <c r="F118" s="421"/>
      <c r="G118" s="410"/>
      <c r="H118" s="410"/>
      <c r="I118" s="410"/>
      <c r="J118" s="422"/>
      <c r="K118" s="411">
        <f>SUBTOTAL(9,K5:K117)</f>
        <v>4381588.26</v>
      </c>
      <c r="L118" s="423"/>
    </row>
    <row r="119" spans="11:11">
      <c r="K119" s="413"/>
    </row>
    <row r="121" spans="11:11">
      <c r="K121" s="413"/>
    </row>
  </sheetData>
  <sheetProtection algorithmName="SHA-512" hashValue="a0NMd/kh+5Ic5cGv77AU9NLRFnkuf2c9Xl5SwWzqRrw/9cauRJYhfjn86V7i5W6B/jrpQl6C83x4BooQkKHXQA==" saltValue="ogRbEjzFj/vj1ZWEuWzxrA==" spinCount="100000" sheet="1" selectLockedCells="1" selectUnlockedCells="1" formatCells="0" formatColumns="0" formatRows="0" insertRows="0" insertColumns="0" insertHyperlinks="0" deleteColumns="0" deleteRows="0" sort="0" autoFilter="0" pivotTables="0" objects="1"/>
  <mergeCells count="11">
    <mergeCell ref="A1:L1"/>
    <mergeCell ref="A2:L2"/>
    <mergeCell ref="G3:J3"/>
    <mergeCell ref="A3:A4"/>
    <mergeCell ref="B3:B4"/>
    <mergeCell ref="C3:C4"/>
    <mergeCell ref="D3:D4"/>
    <mergeCell ref="E3:E4"/>
    <mergeCell ref="F3:F4"/>
    <mergeCell ref="K3:K4"/>
    <mergeCell ref="L3:L4"/>
  </mergeCells>
  <pageMargins left="0.751388888888889" right="0.751388888888889" top="1" bottom="1" header="0.5" footer="0.5"/>
  <pageSetup paperSize="9" scale="50" orientation="portrait" horizontalDpi="600"/>
  <headerFooter/>
  <colBreaks count="1" manualBreakCount="1">
    <brk id="12" max="65472"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40"/>
  <sheetViews>
    <sheetView view="pageBreakPreview" zoomScale="85" zoomScaleNormal="100" workbookViewId="0">
      <pane ySplit="4" topLeftCell="A5" activePane="bottomLeft" state="frozen"/>
      <selection/>
      <selection pane="bottomLeft" activeCell="G4" sqref="$A4:$XFD4"/>
    </sheetView>
  </sheetViews>
  <sheetFormatPr defaultColWidth="7.88333333333333" defaultRowHeight="16.5"/>
  <cols>
    <col min="1" max="1" width="7.25833333333333" style="384" customWidth="1"/>
    <col min="2" max="2" width="18.5" style="384" customWidth="1"/>
    <col min="3" max="3" width="49.8833333333333" style="384" customWidth="1"/>
    <col min="4" max="4" width="6.75833333333333" style="385" customWidth="1"/>
    <col min="5" max="5" width="11.0916666666667" style="385" customWidth="1"/>
    <col min="6" max="6" width="12" style="386" customWidth="1"/>
    <col min="7" max="7" width="11" style="387" customWidth="1" outlineLevel="1"/>
    <col min="8" max="8" width="10.1416666666667" style="387" customWidth="1" outlineLevel="1"/>
    <col min="9" max="9" width="8.25833333333333" style="387" customWidth="1" outlineLevel="1"/>
    <col min="10" max="10" width="8.25833333333333" style="388" customWidth="1" outlineLevel="1"/>
    <col min="11" max="11" width="19.5" style="389" customWidth="1"/>
    <col min="12" max="12" width="13.8833333333333" style="390" customWidth="1"/>
    <col min="13" max="16384" width="7.88333333333333" style="383"/>
  </cols>
  <sheetData>
    <row r="1" s="381" customFormat="1" spans="1:12">
      <c r="A1" s="391" t="s">
        <v>1188</v>
      </c>
      <c r="B1" s="391"/>
      <c r="C1" s="391"/>
      <c r="D1" s="391"/>
      <c r="E1" s="391"/>
      <c r="F1" s="392"/>
      <c r="G1" s="392"/>
      <c r="H1" s="392"/>
      <c r="I1" s="392"/>
      <c r="J1" s="397"/>
      <c r="K1" s="392"/>
      <c r="L1" s="391"/>
    </row>
    <row r="2" s="381" customFormat="1" spans="1:12">
      <c r="A2" s="288" t="str">
        <f>'表1-投标报价汇总表'!A2</f>
        <v>工程名称：白云区槎头车辆段（一期）地块项目施工图设计及施工总承包项目</v>
      </c>
      <c r="B2" s="288"/>
      <c r="C2" s="288"/>
      <c r="D2" s="288"/>
      <c r="E2" s="288"/>
      <c r="F2" s="172"/>
      <c r="G2" s="289"/>
      <c r="H2" s="289"/>
      <c r="I2" s="289"/>
      <c r="J2" s="314"/>
      <c r="K2" s="172"/>
      <c r="L2" s="288"/>
    </row>
    <row r="3" s="382" customFormat="1" spans="1:12">
      <c r="A3" s="145" t="s">
        <v>4</v>
      </c>
      <c r="B3" s="145" t="s">
        <v>5</v>
      </c>
      <c r="C3" s="145" t="s">
        <v>612</v>
      </c>
      <c r="D3" s="145" t="s">
        <v>613</v>
      </c>
      <c r="E3" s="147" t="s">
        <v>614</v>
      </c>
      <c r="F3" s="148" t="s">
        <v>615</v>
      </c>
      <c r="G3" s="149" t="s">
        <v>616</v>
      </c>
      <c r="H3" s="149"/>
      <c r="I3" s="149"/>
      <c r="J3" s="376"/>
      <c r="K3" s="174" t="s">
        <v>617</v>
      </c>
      <c r="L3" s="398" t="s">
        <v>15</v>
      </c>
    </row>
    <row r="4" s="382" customFormat="1" ht="49.5" spans="1:12">
      <c r="A4" s="150"/>
      <c r="B4" s="150"/>
      <c r="C4" s="150"/>
      <c r="D4" s="150"/>
      <c r="E4" s="152"/>
      <c r="F4" s="153"/>
      <c r="G4" s="154" t="s">
        <v>618</v>
      </c>
      <c r="H4" s="154" t="s">
        <v>619</v>
      </c>
      <c r="I4" s="154" t="s">
        <v>620</v>
      </c>
      <c r="J4" s="317" t="s">
        <v>621</v>
      </c>
      <c r="K4" s="177"/>
      <c r="L4" s="399"/>
    </row>
    <row r="5" s="381" customFormat="1" spans="1:12">
      <c r="A5" s="159" t="str">
        <f>IF(D5&lt;&gt;"",COUNTA($D$5:D5),"")</f>
        <v/>
      </c>
      <c r="B5" s="393" t="s">
        <v>56</v>
      </c>
      <c r="C5" s="160"/>
      <c r="D5" s="161"/>
      <c r="E5" s="161"/>
      <c r="F5" s="394"/>
      <c r="G5" s="395"/>
      <c r="H5" s="395"/>
      <c r="I5" s="395"/>
      <c r="J5" s="400"/>
      <c r="K5" s="401"/>
      <c r="L5" s="402"/>
    </row>
    <row r="6" s="381" customFormat="1" ht="49.5" outlineLevel="1" spans="1:12">
      <c r="A6" s="159">
        <f>IF(D6&lt;&gt;"",COUNTA($D$5:D6),"")</f>
        <v>1</v>
      </c>
      <c r="B6" s="160" t="s">
        <v>714</v>
      </c>
      <c r="C6" s="160" t="s">
        <v>989</v>
      </c>
      <c r="D6" s="161" t="s">
        <v>178</v>
      </c>
      <c r="E6" s="161">
        <v>5</v>
      </c>
      <c r="F6" s="396">
        <f t="shared" ref="F6:F16" si="0">ROUND((G6+H6+I6)*(1+J6),2)</f>
        <v>172.73</v>
      </c>
      <c r="G6" s="395">
        <v>94</v>
      </c>
      <c r="H6" s="395">
        <v>64.08</v>
      </c>
      <c r="I6" s="395">
        <v>1.12</v>
      </c>
      <c r="J6" s="400">
        <f>+'土建(土方、桩基工程、溶洞工程)'!J6</f>
        <v>0.085</v>
      </c>
      <c r="K6" s="403">
        <f t="shared" ref="K6:K16" si="1">ROUND(E6*F6,2)</f>
        <v>863.65</v>
      </c>
      <c r="L6" s="402"/>
    </row>
    <row r="7" s="381" customFormat="1" ht="132" outlineLevel="1" spans="1:12">
      <c r="A7" s="159">
        <f>IF(D7&lt;&gt;"",COUNTA($D$5:D7),"")</f>
        <v>2</v>
      </c>
      <c r="B7" s="160" t="s">
        <v>990</v>
      </c>
      <c r="C7" s="160" t="s">
        <v>991</v>
      </c>
      <c r="D7" s="161" t="s">
        <v>132</v>
      </c>
      <c r="E7" s="161">
        <v>12.41</v>
      </c>
      <c r="F7" s="396">
        <f t="shared" si="0"/>
        <v>554.26</v>
      </c>
      <c r="G7" s="395">
        <v>237.06</v>
      </c>
      <c r="H7" s="395">
        <v>245.78</v>
      </c>
      <c r="I7" s="395">
        <v>28</v>
      </c>
      <c r="J7" s="400">
        <f t="shared" ref="J7:J16" si="2">+$J$6</f>
        <v>0.085</v>
      </c>
      <c r="K7" s="403">
        <f t="shared" si="1"/>
        <v>6878.37</v>
      </c>
      <c r="L7" s="402"/>
    </row>
    <row r="8" s="381" customFormat="1" ht="132" outlineLevel="1" spans="1:12">
      <c r="A8" s="159">
        <f>IF(D8&lt;&gt;"",COUNTA($D$5:D8),"")</f>
        <v>3</v>
      </c>
      <c r="B8" s="160" t="s">
        <v>992</v>
      </c>
      <c r="C8" s="160" t="s">
        <v>993</v>
      </c>
      <c r="D8" s="161" t="s">
        <v>132</v>
      </c>
      <c r="E8" s="161">
        <v>1</v>
      </c>
      <c r="F8" s="396">
        <f t="shared" si="0"/>
        <v>1746.97</v>
      </c>
      <c r="G8" s="395">
        <v>207.06</v>
      </c>
      <c r="H8" s="395">
        <v>1377.05</v>
      </c>
      <c r="I8" s="395">
        <v>26</v>
      </c>
      <c r="J8" s="400">
        <f t="shared" si="2"/>
        <v>0.085</v>
      </c>
      <c r="K8" s="403">
        <f t="shared" si="1"/>
        <v>1746.97</v>
      </c>
      <c r="L8" s="402"/>
    </row>
    <row r="9" s="381" customFormat="1" ht="99" outlineLevel="1" spans="1:12">
      <c r="A9" s="159">
        <f>IF(D9&lt;&gt;"",COUNTA($D$5:D9),"")</f>
        <v>4</v>
      </c>
      <c r="B9" s="160" t="s">
        <v>994</v>
      </c>
      <c r="C9" s="160" t="s">
        <v>995</v>
      </c>
      <c r="D9" s="161" t="s">
        <v>132</v>
      </c>
      <c r="E9" s="161">
        <v>750.89</v>
      </c>
      <c r="F9" s="396">
        <f t="shared" si="0"/>
        <v>477.83</v>
      </c>
      <c r="G9" s="395">
        <v>217.06</v>
      </c>
      <c r="H9" s="395">
        <v>198.34</v>
      </c>
      <c r="I9" s="395">
        <v>25</v>
      </c>
      <c r="J9" s="400">
        <f t="shared" si="2"/>
        <v>0.085</v>
      </c>
      <c r="K9" s="403">
        <f t="shared" si="1"/>
        <v>358797.77</v>
      </c>
      <c r="L9" s="402"/>
    </row>
    <row r="10" s="381" customFormat="1" ht="99" outlineLevel="1" spans="1:12">
      <c r="A10" s="159">
        <f>IF(D10&lt;&gt;"",COUNTA($D$5:D10),"")</f>
        <v>5</v>
      </c>
      <c r="B10" s="160" t="s">
        <v>996</v>
      </c>
      <c r="C10" s="160" t="s">
        <v>997</v>
      </c>
      <c r="D10" s="161" t="s">
        <v>132</v>
      </c>
      <c r="E10" s="161">
        <v>66.95</v>
      </c>
      <c r="F10" s="396">
        <f t="shared" si="0"/>
        <v>477.83</v>
      </c>
      <c r="G10" s="395">
        <v>217.06</v>
      </c>
      <c r="H10" s="395">
        <v>198.34</v>
      </c>
      <c r="I10" s="395">
        <v>25</v>
      </c>
      <c r="J10" s="400">
        <f t="shared" si="2"/>
        <v>0.085</v>
      </c>
      <c r="K10" s="403">
        <f t="shared" si="1"/>
        <v>31990.72</v>
      </c>
      <c r="L10" s="402"/>
    </row>
    <row r="11" s="381" customFormat="1" ht="99" outlineLevel="1" spans="1:12">
      <c r="A11" s="159">
        <f>IF(D11&lt;&gt;"",COUNTA($D$5:D11),"")</f>
        <v>6</v>
      </c>
      <c r="B11" s="160" t="s">
        <v>998</v>
      </c>
      <c r="C11" s="160" t="s">
        <v>999</v>
      </c>
      <c r="D11" s="161" t="s">
        <v>132</v>
      </c>
      <c r="E11" s="161">
        <v>76.46</v>
      </c>
      <c r="F11" s="396">
        <f t="shared" si="0"/>
        <v>477.83</v>
      </c>
      <c r="G11" s="395">
        <v>217.06</v>
      </c>
      <c r="H11" s="395">
        <v>198.34</v>
      </c>
      <c r="I11" s="395">
        <v>25</v>
      </c>
      <c r="J11" s="400">
        <f t="shared" si="2"/>
        <v>0.085</v>
      </c>
      <c r="K11" s="403">
        <f t="shared" si="1"/>
        <v>36534.88</v>
      </c>
      <c r="L11" s="402"/>
    </row>
    <row r="12" s="381" customFormat="1" ht="99" outlineLevel="1" spans="1:12">
      <c r="A12" s="159">
        <f>IF(D12&lt;&gt;"",COUNTA($D$5:D12),"")</f>
        <v>7</v>
      </c>
      <c r="B12" s="160" t="s">
        <v>1000</v>
      </c>
      <c r="C12" s="160" t="s">
        <v>1001</v>
      </c>
      <c r="D12" s="161" t="s">
        <v>132</v>
      </c>
      <c r="E12" s="161">
        <v>133.91</v>
      </c>
      <c r="F12" s="396">
        <f t="shared" si="0"/>
        <v>561.73</v>
      </c>
      <c r="G12" s="395">
        <v>262.06</v>
      </c>
      <c r="H12" s="395">
        <v>225.66</v>
      </c>
      <c r="I12" s="395">
        <v>30</v>
      </c>
      <c r="J12" s="400">
        <f t="shared" si="2"/>
        <v>0.085</v>
      </c>
      <c r="K12" s="403">
        <f t="shared" si="1"/>
        <v>75221.26</v>
      </c>
      <c r="L12" s="402"/>
    </row>
    <row r="13" s="381" customFormat="1" ht="99" outlineLevel="1" spans="1:12">
      <c r="A13" s="159">
        <f>IF(D13&lt;&gt;"",COUNTA($D$5:D13),"")</f>
        <v>8</v>
      </c>
      <c r="B13" s="160" t="s">
        <v>1002</v>
      </c>
      <c r="C13" s="160" t="s">
        <v>1003</v>
      </c>
      <c r="D13" s="161" t="s">
        <v>132</v>
      </c>
      <c r="E13" s="161">
        <v>152.91</v>
      </c>
      <c r="F13" s="396">
        <f t="shared" si="0"/>
        <v>561.73</v>
      </c>
      <c r="G13" s="395">
        <v>262.06</v>
      </c>
      <c r="H13" s="395">
        <v>225.66</v>
      </c>
      <c r="I13" s="395">
        <v>30</v>
      </c>
      <c r="J13" s="400">
        <f t="shared" si="2"/>
        <v>0.085</v>
      </c>
      <c r="K13" s="403">
        <f t="shared" si="1"/>
        <v>85894.13</v>
      </c>
      <c r="L13" s="402"/>
    </row>
    <row r="14" s="381" customFormat="1" ht="115.5" outlineLevel="1" spans="1:12">
      <c r="A14" s="159">
        <f>IF(D14&lt;&gt;"",COUNTA($D$5:D14),"")</f>
        <v>9</v>
      </c>
      <c r="B14" s="160" t="s">
        <v>712</v>
      </c>
      <c r="C14" s="160" t="s">
        <v>1004</v>
      </c>
      <c r="D14" s="161" t="s">
        <v>132</v>
      </c>
      <c r="E14" s="161">
        <v>1</v>
      </c>
      <c r="F14" s="396">
        <f t="shared" si="0"/>
        <v>477.83</v>
      </c>
      <c r="G14" s="395">
        <v>217.06</v>
      </c>
      <c r="H14" s="395">
        <v>198.34</v>
      </c>
      <c r="I14" s="395">
        <v>25</v>
      </c>
      <c r="J14" s="400">
        <f t="shared" si="2"/>
        <v>0.085</v>
      </c>
      <c r="K14" s="403">
        <f t="shared" si="1"/>
        <v>477.83</v>
      </c>
      <c r="L14" s="402"/>
    </row>
    <row r="15" s="381" customFormat="1" spans="1:12">
      <c r="A15" s="159" t="str">
        <f>IF(D15&lt;&gt;"",COUNTA($D$5:D15),"")</f>
        <v/>
      </c>
      <c r="B15" s="393" t="s">
        <v>716</v>
      </c>
      <c r="C15" s="160"/>
      <c r="D15" s="161"/>
      <c r="E15" s="161"/>
      <c r="F15" s="396"/>
      <c r="G15" s="395"/>
      <c r="H15" s="395"/>
      <c r="I15" s="395"/>
      <c r="J15" s="400"/>
      <c r="K15" s="403"/>
      <c r="L15" s="402"/>
    </row>
    <row r="16" s="381" customFormat="1" ht="99" outlineLevel="1" spans="1:12">
      <c r="A16" s="159">
        <f>IF(D16&lt;&gt;"",COUNTA($D$5:D16),"")</f>
        <v>10</v>
      </c>
      <c r="B16" s="160" t="s">
        <v>1005</v>
      </c>
      <c r="C16" s="160" t="s">
        <v>1010</v>
      </c>
      <c r="D16" s="161" t="s">
        <v>132</v>
      </c>
      <c r="E16" s="161">
        <v>1</v>
      </c>
      <c r="F16" s="396">
        <f t="shared" ref="F16:F35" si="3">ROUND((G16+H16+I16)*(1+J16),2)</f>
        <v>474.9</v>
      </c>
      <c r="G16" s="395">
        <v>37.51</v>
      </c>
      <c r="H16" s="395">
        <v>392.69</v>
      </c>
      <c r="I16" s="395">
        <v>7.5</v>
      </c>
      <c r="J16" s="400">
        <f t="shared" ref="J16:J35" si="4">+$J$6</f>
        <v>0.085</v>
      </c>
      <c r="K16" s="403">
        <f t="shared" ref="K16:K35" si="5">ROUND(E16*F16,2)</f>
        <v>474.9</v>
      </c>
      <c r="L16" s="402"/>
    </row>
    <row r="17" s="381" customFormat="1" ht="99" outlineLevel="1" spans="1:12">
      <c r="A17" s="159">
        <f>IF(D17&lt;&gt;"",COUNTA($D$5:D17),"")</f>
        <v>11</v>
      </c>
      <c r="B17" s="160" t="s">
        <v>1005</v>
      </c>
      <c r="C17" s="160" t="s">
        <v>1011</v>
      </c>
      <c r="D17" s="161" t="s">
        <v>132</v>
      </c>
      <c r="E17" s="161">
        <v>40.39</v>
      </c>
      <c r="F17" s="396">
        <f t="shared" si="3"/>
        <v>458.14</v>
      </c>
      <c r="G17" s="395">
        <v>37.51</v>
      </c>
      <c r="H17" s="395">
        <v>377.24</v>
      </c>
      <c r="I17" s="395">
        <v>7.5</v>
      </c>
      <c r="J17" s="400">
        <f t="shared" si="4"/>
        <v>0.085</v>
      </c>
      <c r="K17" s="403">
        <f t="shared" si="5"/>
        <v>18504.27</v>
      </c>
      <c r="L17" s="402"/>
    </row>
    <row r="18" s="381" customFormat="1" ht="99" outlineLevel="1" spans="1:12">
      <c r="A18" s="159">
        <f>IF(D18&lt;&gt;"",COUNTA($D$5:D18),"")</f>
        <v>12</v>
      </c>
      <c r="B18" s="160" t="s">
        <v>723</v>
      </c>
      <c r="C18" s="160" t="s">
        <v>1010</v>
      </c>
      <c r="D18" s="161" t="s">
        <v>132</v>
      </c>
      <c r="E18" s="161">
        <v>1</v>
      </c>
      <c r="F18" s="396">
        <f t="shared" si="3"/>
        <v>474.9</v>
      </c>
      <c r="G18" s="395">
        <v>37.51</v>
      </c>
      <c r="H18" s="395">
        <v>392.69</v>
      </c>
      <c r="I18" s="395">
        <v>7.5</v>
      </c>
      <c r="J18" s="400">
        <f t="shared" si="4"/>
        <v>0.085</v>
      </c>
      <c r="K18" s="403">
        <f t="shared" si="5"/>
        <v>474.9</v>
      </c>
      <c r="L18" s="402"/>
    </row>
    <row r="19" s="381" customFormat="1" ht="99" outlineLevel="1" spans="1:12">
      <c r="A19" s="159">
        <f>IF(D19&lt;&gt;"",COUNTA($D$5:D19),"")</f>
        <v>13</v>
      </c>
      <c r="B19" s="160" t="s">
        <v>723</v>
      </c>
      <c r="C19" s="160" t="s">
        <v>1011</v>
      </c>
      <c r="D19" s="161" t="s">
        <v>132</v>
      </c>
      <c r="E19" s="161">
        <v>1274.26</v>
      </c>
      <c r="F19" s="396">
        <f t="shared" si="3"/>
        <v>458.14</v>
      </c>
      <c r="G19" s="395">
        <v>37.51</v>
      </c>
      <c r="H19" s="395">
        <v>377.24</v>
      </c>
      <c r="I19" s="395">
        <v>7.5</v>
      </c>
      <c r="J19" s="400">
        <f t="shared" si="4"/>
        <v>0.085</v>
      </c>
      <c r="K19" s="403">
        <f t="shared" si="5"/>
        <v>583789.48</v>
      </c>
      <c r="L19" s="402"/>
    </row>
    <row r="20" s="381" customFormat="1" ht="99" outlineLevel="1" spans="1:12">
      <c r="A20" s="159">
        <f>IF(D20&lt;&gt;"",COUNTA($D$5:D20),"")</f>
        <v>14</v>
      </c>
      <c r="B20" s="160" t="s">
        <v>725</v>
      </c>
      <c r="C20" s="160" t="s">
        <v>1011</v>
      </c>
      <c r="D20" s="161" t="s">
        <v>132</v>
      </c>
      <c r="E20" s="161">
        <v>2758.14</v>
      </c>
      <c r="F20" s="396">
        <f t="shared" si="3"/>
        <v>458.14</v>
      </c>
      <c r="G20" s="395">
        <v>37.51</v>
      </c>
      <c r="H20" s="395">
        <v>377.24</v>
      </c>
      <c r="I20" s="395">
        <v>7.5</v>
      </c>
      <c r="J20" s="400">
        <f t="shared" si="4"/>
        <v>0.085</v>
      </c>
      <c r="K20" s="403">
        <f t="shared" si="5"/>
        <v>1263614.26</v>
      </c>
      <c r="L20" s="402"/>
    </row>
    <row r="21" s="381" customFormat="1" ht="99" outlineLevel="1" spans="1:12">
      <c r="A21" s="159">
        <f>IF(D21&lt;&gt;"",COUNTA($D$5:D21),"")</f>
        <v>15</v>
      </c>
      <c r="B21" s="160" t="s">
        <v>1012</v>
      </c>
      <c r="C21" s="160" t="s">
        <v>1011</v>
      </c>
      <c r="D21" s="161" t="s">
        <v>132</v>
      </c>
      <c r="E21" s="161">
        <v>139.48</v>
      </c>
      <c r="F21" s="396">
        <f t="shared" si="3"/>
        <v>458.14</v>
      </c>
      <c r="G21" s="395">
        <v>37.51</v>
      </c>
      <c r="H21" s="395">
        <v>377.24</v>
      </c>
      <c r="I21" s="395">
        <v>7.5</v>
      </c>
      <c r="J21" s="400">
        <f t="shared" si="4"/>
        <v>0.085</v>
      </c>
      <c r="K21" s="403">
        <f t="shared" si="5"/>
        <v>63901.37</v>
      </c>
      <c r="L21" s="402"/>
    </row>
    <row r="22" s="381" customFormat="1" ht="99" outlineLevel="1" spans="1:12">
      <c r="A22" s="159">
        <f>IF(D22&lt;&gt;"",COUNTA($D$5:D22),"")</f>
        <v>16</v>
      </c>
      <c r="B22" s="160" t="s">
        <v>1013</v>
      </c>
      <c r="C22" s="160" t="s">
        <v>1011</v>
      </c>
      <c r="D22" s="161" t="s">
        <v>132</v>
      </c>
      <c r="E22" s="161">
        <v>315.96</v>
      </c>
      <c r="F22" s="396">
        <f t="shared" si="3"/>
        <v>458.14</v>
      </c>
      <c r="G22" s="395">
        <v>37.51</v>
      </c>
      <c r="H22" s="395">
        <v>377.24</v>
      </c>
      <c r="I22" s="395">
        <v>7.5</v>
      </c>
      <c r="J22" s="400">
        <f t="shared" si="4"/>
        <v>0.085</v>
      </c>
      <c r="K22" s="403">
        <f t="shared" si="5"/>
        <v>144753.91</v>
      </c>
      <c r="L22" s="402"/>
    </row>
    <row r="23" s="381" customFormat="1" ht="99" outlineLevel="1" spans="1:12">
      <c r="A23" s="159">
        <f>IF(D23&lt;&gt;"",COUNTA($D$5:D23),"")</f>
        <v>17</v>
      </c>
      <c r="B23" s="160" t="s">
        <v>727</v>
      </c>
      <c r="C23" s="160" t="s">
        <v>1011</v>
      </c>
      <c r="D23" s="161" t="s">
        <v>132</v>
      </c>
      <c r="E23" s="161">
        <v>87.19</v>
      </c>
      <c r="F23" s="396">
        <f t="shared" si="3"/>
        <v>458.14</v>
      </c>
      <c r="G23" s="395">
        <v>37.51</v>
      </c>
      <c r="H23" s="395">
        <v>377.24</v>
      </c>
      <c r="I23" s="395">
        <v>7.5</v>
      </c>
      <c r="J23" s="400">
        <f t="shared" si="4"/>
        <v>0.085</v>
      </c>
      <c r="K23" s="403">
        <f t="shared" si="5"/>
        <v>39945.23</v>
      </c>
      <c r="L23" s="402"/>
    </row>
    <row r="24" s="381" customFormat="1" ht="99" outlineLevel="1" spans="1:12">
      <c r="A24" s="159">
        <f>IF(D24&lt;&gt;"",COUNTA($D$5:D24),"")</f>
        <v>18</v>
      </c>
      <c r="B24" s="160" t="s">
        <v>1014</v>
      </c>
      <c r="C24" s="160" t="s">
        <v>1015</v>
      </c>
      <c r="D24" s="161" t="s">
        <v>132</v>
      </c>
      <c r="E24" s="161">
        <v>1</v>
      </c>
      <c r="F24" s="396">
        <f t="shared" si="3"/>
        <v>519.76</v>
      </c>
      <c r="G24" s="395">
        <v>89.07</v>
      </c>
      <c r="H24" s="395">
        <v>377.24</v>
      </c>
      <c r="I24" s="395">
        <v>12.73</v>
      </c>
      <c r="J24" s="400">
        <f t="shared" si="4"/>
        <v>0.085</v>
      </c>
      <c r="K24" s="403">
        <f t="shared" si="5"/>
        <v>519.76</v>
      </c>
      <c r="L24" s="402"/>
    </row>
    <row r="25" s="381" customFormat="1" ht="82.5" outlineLevel="1" spans="1:12">
      <c r="A25" s="159">
        <f>IF(D25&lt;&gt;"",COUNTA($D$5:D25),"")</f>
        <v>19</v>
      </c>
      <c r="B25" s="160" t="s">
        <v>1018</v>
      </c>
      <c r="C25" s="160" t="s">
        <v>1019</v>
      </c>
      <c r="D25" s="161" t="s">
        <v>132</v>
      </c>
      <c r="E25" s="161">
        <v>251.26</v>
      </c>
      <c r="F25" s="396">
        <f t="shared" si="3"/>
        <v>486.71</v>
      </c>
      <c r="G25" s="395">
        <v>89.07</v>
      </c>
      <c r="H25" s="395">
        <v>346.78</v>
      </c>
      <c r="I25" s="395">
        <v>12.73</v>
      </c>
      <c r="J25" s="400">
        <f t="shared" si="4"/>
        <v>0.085</v>
      </c>
      <c r="K25" s="403">
        <f t="shared" si="5"/>
        <v>122290.75</v>
      </c>
      <c r="L25" s="402"/>
    </row>
    <row r="26" s="381" customFormat="1" ht="82.5" outlineLevel="1" spans="1:12">
      <c r="A26" s="159">
        <f>IF(D26&lt;&gt;"",COUNTA($D$5:D26),"")</f>
        <v>20</v>
      </c>
      <c r="B26" s="160" t="s">
        <v>1020</v>
      </c>
      <c r="C26" s="160" t="s">
        <v>1019</v>
      </c>
      <c r="D26" s="161" t="s">
        <v>132</v>
      </c>
      <c r="E26" s="161">
        <v>44.56</v>
      </c>
      <c r="F26" s="396">
        <f t="shared" si="3"/>
        <v>486.71</v>
      </c>
      <c r="G26" s="395">
        <v>89.07</v>
      </c>
      <c r="H26" s="395">
        <v>346.78</v>
      </c>
      <c r="I26" s="395">
        <v>12.73</v>
      </c>
      <c r="J26" s="400">
        <f t="shared" si="4"/>
        <v>0.085</v>
      </c>
      <c r="K26" s="403">
        <f t="shared" si="5"/>
        <v>21687.8</v>
      </c>
      <c r="L26" s="402"/>
    </row>
    <row r="27" s="381" customFormat="1" ht="82.5" outlineLevel="1" spans="1:12">
      <c r="A27" s="159">
        <f>IF(D27&lt;&gt;"",COUNTA($D$5:D27),"")</f>
        <v>21</v>
      </c>
      <c r="B27" s="160" t="s">
        <v>1021</v>
      </c>
      <c r="C27" s="160" t="s">
        <v>1019</v>
      </c>
      <c r="D27" s="161" t="s">
        <v>132</v>
      </c>
      <c r="E27" s="161">
        <v>148.75</v>
      </c>
      <c r="F27" s="396">
        <f t="shared" si="3"/>
        <v>486.71</v>
      </c>
      <c r="G27" s="395">
        <v>89.07</v>
      </c>
      <c r="H27" s="395">
        <v>346.78</v>
      </c>
      <c r="I27" s="395">
        <v>12.73</v>
      </c>
      <c r="J27" s="400">
        <f t="shared" si="4"/>
        <v>0.085</v>
      </c>
      <c r="K27" s="403">
        <f t="shared" si="5"/>
        <v>72398.11</v>
      </c>
      <c r="L27" s="402"/>
    </row>
    <row r="28" s="381" customFormat="1" outlineLevel="1" spans="1:12">
      <c r="A28" s="159">
        <f>IF(D28&lt;&gt;"",COUNTA($D$5:D28),"")</f>
        <v>22</v>
      </c>
      <c r="B28" s="160" t="s">
        <v>665</v>
      </c>
      <c r="C28" s="160" t="s">
        <v>666</v>
      </c>
      <c r="D28" s="161" t="s">
        <v>132</v>
      </c>
      <c r="E28" s="161">
        <v>461.26</v>
      </c>
      <c r="F28" s="396">
        <f t="shared" si="3"/>
        <v>15.45</v>
      </c>
      <c r="G28" s="395">
        <v>0</v>
      </c>
      <c r="H28" s="395">
        <v>14.24</v>
      </c>
      <c r="I28" s="395">
        <v>0</v>
      </c>
      <c r="J28" s="400">
        <f t="shared" si="4"/>
        <v>0.085</v>
      </c>
      <c r="K28" s="403">
        <f t="shared" si="5"/>
        <v>7126.47</v>
      </c>
      <c r="L28" s="402"/>
    </row>
    <row r="29" s="381" customFormat="1" outlineLevel="1" spans="1:12">
      <c r="A29" s="159">
        <f>IF(D29&lt;&gt;"",COUNTA($D$5:D29),"")</f>
        <v>23</v>
      </c>
      <c r="B29" s="160" t="s">
        <v>739</v>
      </c>
      <c r="C29" s="160" t="s">
        <v>740</v>
      </c>
      <c r="D29" s="161" t="s">
        <v>132</v>
      </c>
      <c r="E29" s="161">
        <v>325.88</v>
      </c>
      <c r="F29" s="396">
        <f t="shared" si="3"/>
        <v>8</v>
      </c>
      <c r="G29" s="395">
        <v>0</v>
      </c>
      <c r="H29" s="395">
        <v>7.37</v>
      </c>
      <c r="I29" s="395">
        <v>0</v>
      </c>
      <c r="J29" s="400">
        <f t="shared" si="4"/>
        <v>0.085</v>
      </c>
      <c r="K29" s="403">
        <f t="shared" si="5"/>
        <v>2607.04</v>
      </c>
      <c r="L29" s="402"/>
    </row>
    <row r="30" s="381" customFormat="1" ht="99" outlineLevel="1" spans="1:12">
      <c r="A30" s="159">
        <f>IF(D30&lt;&gt;"",COUNTA($D$5:D30),"")</f>
        <v>24</v>
      </c>
      <c r="B30" s="160" t="s">
        <v>1022</v>
      </c>
      <c r="C30" s="160" t="s">
        <v>1023</v>
      </c>
      <c r="D30" s="161" t="s">
        <v>132</v>
      </c>
      <c r="E30" s="161">
        <v>1</v>
      </c>
      <c r="F30" s="396">
        <f t="shared" si="3"/>
        <v>368.67</v>
      </c>
      <c r="G30" s="395">
        <v>84.11</v>
      </c>
      <c r="H30" s="395">
        <v>244.53</v>
      </c>
      <c r="I30" s="395">
        <v>11.15</v>
      </c>
      <c r="J30" s="400">
        <f t="shared" si="4"/>
        <v>0.085</v>
      </c>
      <c r="K30" s="403">
        <f t="shared" si="5"/>
        <v>368.67</v>
      </c>
      <c r="L30" s="402"/>
    </row>
    <row r="31" s="381" customFormat="1" ht="115.5" outlineLevel="1" spans="1:12">
      <c r="A31" s="159">
        <f>IF(D31&lt;&gt;"",COUNTA($D$5:D31),"")</f>
        <v>25</v>
      </c>
      <c r="B31" s="160" t="s">
        <v>273</v>
      </c>
      <c r="C31" s="160" t="s">
        <v>1024</v>
      </c>
      <c r="D31" s="161" t="s">
        <v>178</v>
      </c>
      <c r="E31" s="161">
        <v>421.45</v>
      </c>
      <c r="F31" s="396">
        <f t="shared" si="3"/>
        <v>79.25</v>
      </c>
      <c r="G31" s="395">
        <v>20.05</v>
      </c>
      <c r="H31" s="395">
        <v>52.84</v>
      </c>
      <c r="I31" s="395">
        <v>0.15</v>
      </c>
      <c r="J31" s="400">
        <f t="shared" si="4"/>
        <v>0.085</v>
      </c>
      <c r="K31" s="403">
        <f t="shared" si="5"/>
        <v>33399.91</v>
      </c>
      <c r="L31" s="402"/>
    </row>
    <row r="32" s="381" customFormat="1" ht="181.5" outlineLevel="1" spans="1:12">
      <c r="A32" s="159">
        <f>IF(D32&lt;&gt;"",COUNTA($D$5:D32),"")</f>
        <v>26</v>
      </c>
      <c r="B32" s="160" t="s">
        <v>745</v>
      </c>
      <c r="C32" s="160" t="s">
        <v>746</v>
      </c>
      <c r="D32" s="161" t="s">
        <v>172</v>
      </c>
      <c r="E32" s="161">
        <v>14.24</v>
      </c>
      <c r="F32" s="396">
        <f t="shared" si="3"/>
        <v>4422.57</v>
      </c>
      <c r="G32" s="395">
        <v>1038.8</v>
      </c>
      <c r="H32" s="395">
        <v>3001.1</v>
      </c>
      <c r="I32" s="395">
        <v>36.2</v>
      </c>
      <c r="J32" s="400">
        <f t="shared" si="4"/>
        <v>0.085</v>
      </c>
      <c r="K32" s="403">
        <f t="shared" si="5"/>
        <v>62977.4</v>
      </c>
      <c r="L32" s="402"/>
    </row>
    <row r="33" s="381" customFormat="1" ht="198" outlineLevel="1" spans="1:12">
      <c r="A33" s="159">
        <f>IF(D33&lt;&gt;"",COUNTA($D$5:D33),"")</f>
        <v>27</v>
      </c>
      <c r="B33" s="160" t="s">
        <v>747</v>
      </c>
      <c r="C33" s="160" t="s">
        <v>748</v>
      </c>
      <c r="D33" s="161" t="s">
        <v>172</v>
      </c>
      <c r="E33" s="161">
        <v>351.33</v>
      </c>
      <c r="F33" s="396">
        <f t="shared" si="3"/>
        <v>4434.19</v>
      </c>
      <c r="G33" s="395">
        <v>1038.8</v>
      </c>
      <c r="H33" s="395">
        <v>3011.81</v>
      </c>
      <c r="I33" s="395">
        <v>36.2</v>
      </c>
      <c r="J33" s="400">
        <f t="shared" si="4"/>
        <v>0.085</v>
      </c>
      <c r="K33" s="403">
        <f t="shared" si="5"/>
        <v>1557863.97</v>
      </c>
      <c r="L33" s="402"/>
    </row>
    <row r="34" s="381" customFormat="1" ht="198" outlineLevel="1" spans="1:12">
      <c r="A34" s="159">
        <f>IF(D34&lt;&gt;"",COUNTA($D$5:D34),"")</f>
        <v>28</v>
      </c>
      <c r="B34" s="160" t="s">
        <v>749</v>
      </c>
      <c r="C34" s="160" t="s">
        <v>750</v>
      </c>
      <c r="D34" s="161" t="s">
        <v>172</v>
      </c>
      <c r="E34" s="161">
        <v>239.32</v>
      </c>
      <c r="F34" s="396">
        <f t="shared" si="3"/>
        <v>4300.01</v>
      </c>
      <c r="G34" s="395">
        <v>1038.8</v>
      </c>
      <c r="H34" s="395">
        <v>2888.14</v>
      </c>
      <c r="I34" s="395">
        <v>36.2</v>
      </c>
      <c r="J34" s="400">
        <f t="shared" si="4"/>
        <v>0.085</v>
      </c>
      <c r="K34" s="403">
        <f t="shared" si="5"/>
        <v>1029078.39</v>
      </c>
      <c r="L34" s="402"/>
    </row>
    <row r="35" s="381" customFormat="1" ht="198" outlineLevel="1" spans="1:12">
      <c r="A35" s="159">
        <f>IF(D35&lt;&gt;"",COUNTA($D$5:D35),"")</f>
        <v>29</v>
      </c>
      <c r="B35" s="160" t="s">
        <v>751</v>
      </c>
      <c r="C35" s="160" t="s">
        <v>752</v>
      </c>
      <c r="D35" s="161" t="s">
        <v>172</v>
      </c>
      <c r="E35" s="161">
        <v>12.44</v>
      </c>
      <c r="F35" s="396">
        <f t="shared" si="3"/>
        <v>4375.02</v>
      </c>
      <c r="G35" s="395">
        <v>1038.8</v>
      </c>
      <c r="H35" s="395">
        <v>2957.28</v>
      </c>
      <c r="I35" s="395">
        <v>36.2</v>
      </c>
      <c r="J35" s="400">
        <f t="shared" si="4"/>
        <v>0.085</v>
      </c>
      <c r="K35" s="403">
        <f t="shared" si="5"/>
        <v>54425.25</v>
      </c>
      <c r="L35" s="402"/>
    </row>
    <row r="36" s="381" customFormat="1" spans="1:12">
      <c r="A36" s="159" t="str">
        <f>IF(D36&lt;&gt;"",COUNTA($D$5:D36),"")</f>
        <v/>
      </c>
      <c r="B36" s="393" t="s">
        <v>753</v>
      </c>
      <c r="C36" s="160"/>
      <c r="D36" s="161"/>
      <c r="E36" s="161"/>
      <c r="F36" s="396"/>
      <c r="G36" s="395"/>
      <c r="H36" s="395"/>
      <c r="I36" s="395"/>
      <c r="J36" s="400"/>
      <c r="K36" s="403"/>
      <c r="L36" s="402"/>
    </row>
    <row r="37" s="381" customFormat="1" ht="82.5" outlineLevel="1" spans="1:12">
      <c r="A37" s="159">
        <f>IF(D37&lt;&gt;"",COUNTA($D$5:D37),"")</f>
        <v>30</v>
      </c>
      <c r="B37" s="160" t="s">
        <v>754</v>
      </c>
      <c r="C37" s="160" t="s">
        <v>1025</v>
      </c>
      <c r="D37" s="161" t="s">
        <v>172</v>
      </c>
      <c r="E37" s="161">
        <v>1.32</v>
      </c>
      <c r="F37" s="396">
        <f>ROUND((G37+H37+I37)*(1+J37),2)</f>
        <v>7505.7</v>
      </c>
      <c r="G37" s="395">
        <v>863.8</v>
      </c>
      <c r="H37" s="395">
        <v>6017.7</v>
      </c>
      <c r="I37" s="395">
        <v>36.2</v>
      </c>
      <c r="J37" s="400">
        <f>+$J$6</f>
        <v>0.085</v>
      </c>
      <c r="K37" s="403">
        <f>ROUND(E37*F37,2)</f>
        <v>9907.52</v>
      </c>
      <c r="L37" s="402"/>
    </row>
    <row r="38" s="381" customFormat="1" ht="66" outlineLevel="1" spans="1:12">
      <c r="A38" s="159">
        <f>IF(D38&lt;&gt;"",COUNTA($D$5:D38),"")</f>
        <v>31</v>
      </c>
      <c r="B38" s="160" t="s">
        <v>203</v>
      </c>
      <c r="C38" s="160" t="s">
        <v>1026</v>
      </c>
      <c r="D38" s="161" t="s">
        <v>172</v>
      </c>
      <c r="E38" s="161">
        <v>0.66</v>
      </c>
      <c r="F38" s="396">
        <f>ROUND((G38+H38+I38)*(1+J38),2)</f>
        <v>8945.23</v>
      </c>
      <c r="G38" s="395">
        <v>940.22</v>
      </c>
      <c r="H38" s="395">
        <v>6960</v>
      </c>
      <c r="I38" s="395">
        <v>344.23</v>
      </c>
      <c r="J38" s="400">
        <f>+$J$6</f>
        <v>0.085</v>
      </c>
      <c r="K38" s="403">
        <f>ROUND(E38*F38,2)</f>
        <v>5903.85</v>
      </c>
      <c r="L38" s="402"/>
    </row>
    <row r="39" s="381" customFormat="1" spans="1:12">
      <c r="A39" s="159" t="str">
        <f>IF(D39&lt;&gt;"",COUNTA($D$5:D39),"")</f>
        <v/>
      </c>
      <c r="B39" s="393" t="s">
        <v>1027</v>
      </c>
      <c r="C39" s="160"/>
      <c r="D39" s="161"/>
      <c r="E39" s="161"/>
      <c r="F39" s="396"/>
      <c r="G39" s="395"/>
      <c r="H39" s="395"/>
      <c r="I39" s="395"/>
      <c r="J39" s="400"/>
      <c r="K39" s="403"/>
      <c r="L39" s="402"/>
    </row>
    <row r="40" s="381" customFormat="1" ht="115.5" outlineLevel="1" spans="1:12">
      <c r="A40" s="159">
        <f>IF(D40&lt;&gt;"",COUNTA($D$5:D40),"")</f>
        <v>32</v>
      </c>
      <c r="B40" s="160" t="s">
        <v>1185</v>
      </c>
      <c r="C40" s="160" t="s">
        <v>1029</v>
      </c>
      <c r="D40" s="161" t="s">
        <v>178</v>
      </c>
      <c r="E40" s="161">
        <v>3098.29</v>
      </c>
      <c r="F40" s="396">
        <f t="shared" ref="F40:F52" si="6">ROUND((G40+H40+I40)*(1+J40),2)</f>
        <v>10.49</v>
      </c>
      <c r="G40" s="395">
        <v>9.17</v>
      </c>
      <c r="H40" s="395">
        <v>0</v>
      </c>
      <c r="I40" s="395">
        <v>0.5</v>
      </c>
      <c r="J40" s="400">
        <f t="shared" ref="J40:J52" si="7">+$J$6</f>
        <v>0.085</v>
      </c>
      <c r="K40" s="403">
        <f t="shared" ref="K40:K52" si="8">ROUND(E40*F40,2)</f>
        <v>32501.06</v>
      </c>
      <c r="L40" s="402" t="s">
        <v>789</v>
      </c>
    </row>
    <row r="41" s="381" customFormat="1" ht="99" outlineLevel="1" spans="1:12">
      <c r="A41" s="159">
        <f>IF(D41&lt;&gt;"",COUNTA($D$5:D41),"")</f>
        <v>33</v>
      </c>
      <c r="B41" s="160" t="s">
        <v>1186</v>
      </c>
      <c r="C41" s="160" t="s">
        <v>1031</v>
      </c>
      <c r="D41" s="161" t="s">
        <v>178</v>
      </c>
      <c r="E41" s="161">
        <v>6196.59</v>
      </c>
      <c r="F41" s="396">
        <f t="shared" si="6"/>
        <v>12.76</v>
      </c>
      <c r="G41" s="395">
        <v>11.26</v>
      </c>
      <c r="H41" s="395">
        <v>0</v>
      </c>
      <c r="I41" s="395">
        <v>0.5</v>
      </c>
      <c r="J41" s="400">
        <f t="shared" si="7"/>
        <v>0.085</v>
      </c>
      <c r="K41" s="403">
        <f t="shared" si="8"/>
        <v>79068.49</v>
      </c>
      <c r="L41" s="402" t="s">
        <v>789</v>
      </c>
    </row>
    <row r="42" s="381" customFormat="1" ht="82.5" outlineLevel="1" spans="1:12">
      <c r="A42" s="159">
        <f>IF(D42&lt;&gt;"",COUNTA($D$5:D42),"")</f>
        <v>34</v>
      </c>
      <c r="B42" s="160" t="s">
        <v>190</v>
      </c>
      <c r="C42" s="160" t="s">
        <v>1032</v>
      </c>
      <c r="D42" s="161" t="s">
        <v>178</v>
      </c>
      <c r="E42" s="161">
        <v>3098.29</v>
      </c>
      <c r="F42" s="396">
        <f t="shared" si="6"/>
        <v>3.82</v>
      </c>
      <c r="G42" s="395">
        <v>1.5</v>
      </c>
      <c r="H42" s="395">
        <v>2</v>
      </c>
      <c r="I42" s="395">
        <v>0.02</v>
      </c>
      <c r="J42" s="400">
        <f t="shared" si="7"/>
        <v>0.085</v>
      </c>
      <c r="K42" s="403">
        <f t="shared" si="8"/>
        <v>11835.47</v>
      </c>
      <c r="L42" s="402"/>
    </row>
    <row r="43" s="381" customFormat="1" ht="66" outlineLevel="1" spans="1:12">
      <c r="A43" s="159">
        <f>IF(D43&lt;&gt;"",COUNTA($D$5:D43),"")</f>
        <v>35</v>
      </c>
      <c r="B43" s="160" t="s">
        <v>1033</v>
      </c>
      <c r="C43" s="160" t="s">
        <v>1034</v>
      </c>
      <c r="D43" s="161" t="s">
        <v>178</v>
      </c>
      <c r="E43" s="161">
        <v>1727.55</v>
      </c>
      <c r="F43" s="396">
        <f t="shared" si="6"/>
        <v>44.43</v>
      </c>
      <c r="G43" s="395">
        <v>10.55</v>
      </c>
      <c r="H43" s="395">
        <v>30.4</v>
      </c>
      <c r="I43" s="395">
        <v>0</v>
      </c>
      <c r="J43" s="400">
        <f t="shared" si="7"/>
        <v>0.085</v>
      </c>
      <c r="K43" s="403">
        <f t="shared" si="8"/>
        <v>76755.05</v>
      </c>
      <c r="L43" s="402"/>
    </row>
    <row r="44" s="381" customFormat="1" ht="132" outlineLevel="1" spans="1:12">
      <c r="A44" s="159">
        <f>IF(D44&lt;&gt;"",COUNTA($D$5:D44),"")</f>
        <v>36</v>
      </c>
      <c r="B44" s="160" t="s">
        <v>1035</v>
      </c>
      <c r="C44" s="160" t="s">
        <v>1036</v>
      </c>
      <c r="D44" s="161" t="s">
        <v>178</v>
      </c>
      <c r="E44" s="161">
        <v>306.83</v>
      </c>
      <c r="F44" s="396">
        <f t="shared" si="6"/>
        <v>33.6</v>
      </c>
      <c r="G44" s="395">
        <v>13.15</v>
      </c>
      <c r="H44" s="395">
        <v>15.85</v>
      </c>
      <c r="I44" s="395">
        <v>1.97</v>
      </c>
      <c r="J44" s="400">
        <f t="shared" si="7"/>
        <v>0.085</v>
      </c>
      <c r="K44" s="403">
        <f t="shared" si="8"/>
        <v>10309.49</v>
      </c>
      <c r="L44" s="402"/>
    </row>
    <row r="45" s="381" customFormat="1" ht="82.5" outlineLevel="1" spans="1:12">
      <c r="A45" s="159">
        <f>IF(D45&lt;&gt;"",COUNTA($D$5:D45),"")</f>
        <v>37</v>
      </c>
      <c r="B45" s="160" t="s">
        <v>1037</v>
      </c>
      <c r="C45" s="160" t="s">
        <v>1038</v>
      </c>
      <c r="D45" s="161" t="s">
        <v>178</v>
      </c>
      <c r="E45" s="161">
        <v>306.83</v>
      </c>
      <c r="F45" s="396">
        <f t="shared" si="6"/>
        <v>38.46</v>
      </c>
      <c r="G45" s="395">
        <v>4.92</v>
      </c>
      <c r="H45" s="395">
        <v>28.19</v>
      </c>
      <c r="I45" s="395">
        <v>2.34</v>
      </c>
      <c r="J45" s="400">
        <f t="shared" si="7"/>
        <v>0.085</v>
      </c>
      <c r="K45" s="403">
        <f t="shared" si="8"/>
        <v>11800.68</v>
      </c>
      <c r="L45" s="402"/>
    </row>
    <row r="46" s="381" customFormat="1" ht="115.5" outlineLevel="1" spans="1:12">
      <c r="A46" s="159">
        <f>IF(D46&lt;&gt;"",COUNTA($D$5:D46),"")</f>
        <v>38</v>
      </c>
      <c r="B46" s="160" t="s">
        <v>1039</v>
      </c>
      <c r="C46" s="160" t="s">
        <v>1029</v>
      </c>
      <c r="D46" s="161" t="s">
        <v>178</v>
      </c>
      <c r="E46" s="161">
        <v>13617.12</v>
      </c>
      <c r="F46" s="396">
        <f t="shared" si="6"/>
        <v>11.03</v>
      </c>
      <c r="G46" s="395">
        <v>9.67</v>
      </c>
      <c r="H46" s="395">
        <v>0</v>
      </c>
      <c r="I46" s="395">
        <v>0.5</v>
      </c>
      <c r="J46" s="400">
        <f t="shared" si="7"/>
        <v>0.085</v>
      </c>
      <c r="K46" s="403">
        <f t="shared" si="8"/>
        <v>150196.83</v>
      </c>
      <c r="L46" s="402" t="s">
        <v>789</v>
      </c>
    </row>
    <row r="47" s="381" customFormat="1" ht="115.5" outlineLevel="1" spans="1:12">
      <c r="A47" s="159">
        <f>IF(D47&lt;&gt;"",COUNTA($D$5:D47),"")</f>
        <v>39</v>
      </c>
      <c r="B47" s="160" t="s">
        <v>1040</v>
      </c>
      <c r="C47" s="160" t="s">
        <v>1029</v>
      </c>
      <c r="D47" s="161" t="s">
        <v>178</v>
      </c>
      <c r="E47" s="161">
        <v>3818.48</v>
      </c>
      <c r="F47" s="396">
        <f t="shared" si="6"/>
        <v>10.49</v>
      </c>
      <c r="G47" s="395">
        <v>9.17</v>
      </c>
      <c r="H47" s="395">
        <v>0</v>
      </c>
      <c r="I47" s="395">
        <v>0.5</v>
      </c>
      <c r="J47" s="400">
        <f t="shared" si="7"/>
        <v>0.085</v>
      </c>
      <c r="K47" s="403">
        <f t="shared" si="8"/>
        <v>40055.86</v>
      </c>
      <c r="L47" s="402" t="s">
        <v>789</v>
      </c>
    </row>
    <row r="48" s="381" customFormat="1" ht="115.5" outlineLevel="1" spans="1:12">
      <c r="A48" s="159">
        <f>IF(D48&lt;&gt;"",COUNTA($D$5:D48),"")</f>
        <v>40</v>
      </c>
      <c r="B48" s="160" t="s">
        <v>1041</v>
      </c>
      <c r="C48" s="160" t="s">
        <v>1029</v>
      </c>
      <c r="D48" s="161" t="s">
        <v>178</v>
      </c>
      <c r="E48" s="161">
        <v>8221.92</v>
      </c>
      <c r="F48" s="396">
        <f t="shared" si="6"/>
        <v>10.49</v>
      </c>
      <c r="G48" s="395">
        <v>9.17</v>
      </c>
      <c r="H48" s="395">
        <v>0</v>
      </c>
      <c r="I48" s="395">
        <v>0.5</v>
      </c>
      <c r="J48" s="400">
        <f t="shared" si="7"/>
        <v>0.085</v>
      </c>
      <c r="K48" s="403">
        <f t="shared" si="8"/>
        <v>86247.94</v>
      </c>
      <c r="L48" s="402" t="s">
        <v>789</v>
      </c>
    </row>
    <row r="49" s="381" customFormat="1" ht="49.5" outlineLevel="1" spans="1:12">
      <c r="A49" s="159">
        <f>IF(D49&lt;&gt;"",COUNTA($D$5:D49),"")</f>
        <v>41</v>
      </c>
      <c r="B49" s="160" t="s">
        <v>1042</v>
      </c>
      <c r="C49" s="160" t="s">
        <v>1043</v>
      </c>
      <c r="D49" s="161" t="s">
        <v>178</v>
      </c>
      <c r="E49" s="161">
        <v>1425.1</v>
      </c>
      <c r="F49" s="396">
        <f t="shared" si="6"/>
        <v>15.67</v>
      </c>
      <c r="G49" s="395">
        <v>6.27</v>
      </c>
      <c r="H49" s="395">
        <v>6.72</v>
      </c>
      <c r="I49" s="395">
        <v>1.45</v>
      </c>
      <c r="J49" s="400">
        <f t="shared" si="7"/>
        <v>0.085</v>
      </c>
      <c r="K49" s="403">
        <f t="shared" si="8"/>
        <v>22331.32</v>
      </c>
      <c r="L49" s="402"/>
    </row>
    <row r="50" s="381" customFormat="1" ht="49.5" outlineLevel="1" spans="1:12">
      <c r="A50" s="159">
        <f>IF(D50&lt;&gt;"",COUNTA($D$5:D50),"")</f>
        <v>42</v>
      </c>
      <c r="B50" s="160" t="s">
        <v>1042</v>
      </c>
      <c r="C50" s="160" t="s">
        <v>1044</v>
      </c>
      <c r="D50" s="161" t="s">
        <v>178</v>
      </c>
      <c r="E50" s="161">
        <v>303.95</v>
      </c>
      <c r="F50" s="396">
        <f t="shared" si="6"/>
        <v>13.84</v>
      </c>
      <c r="G50" s="395">
        <v>6.27</v>
      </c>
      <c r="H50" s="395">
        <v>5.04</v>
      </c>
      <c r="I50" s="395">
        <v>1.45</v>
      </c>
      <c r="J50" s="400">
        <f t="shared" si="7"/>
        <v>0.085</v>
      </c>
      <c r="K50" s="403">
        <f t="shared" si="8"/>
        <v>4206.67</v>
      </c>
      <c r="L50" s="402"/>
    </row>
    <row r="51" s="381" customFormat="1" ht="49.5" outlineLevel="1" spans="1:12">
      <c r="A51" s="159">
        <f>IF(D51&lt;&gt;"",COUNTA($D$5:D51),"")</f>
        <v>43</v>
      </c>
      <c r="B51" s="160" t="s">
        <v>1042</v>
      </c>
      <c r="C51" s="160" t="s">
        <v>1045</v>
      </c>
      <c r="D51" s="161" t="s">
        <v>178</v>
      </c>
      <c r="E51" s="161">
        <v>303.95</v>
      </c>
      <c r="F51" s="396">
        <f t="shared" si="6"/>
        <v>10.2</v>
      </c>
      <c r="G51" s="395">
        <v>6.27</v>
      </c>
      <c r="H51" s="395">
        <v>1.68</v>
      </c>
      <c r="I51" s="395">
        <v>1.45</v>
      </c>
      <c r="J51" s="400">
        <f t="shared" si="7"/>
        <v>0.085</v>
      </c>
      <c r="K51" s="403">
        <f t="shared" si="8"/>
        <v>3100.29</v>
      </c>
      <c r="L51" s="402"/>
    </row>
    <row r="52" s="381" customFormat="1" ht="82.5" outlineLevel="1" spans="1:12">
      <c r="A52" s="159">
        <f>IF(D52&lt;&gt;"",COUNTA($D$5:D52),"")</f>
        <v>44</v>
      </c>
      <c r="B52" s="160" t="s">
        <v>1046</v>
      </c>
      <c r="C52" s="160" t="s">
        <v>1047</v>
      </c>
      <c r="D52" s="161" t="s">
        <v>178</v>
      </c>
      <c r="E52" s="161">
        <v>3098.29</v>
      </c>
      <c r="F52" s="396">
        <f t="shared" si="6"/>
        <v>27.19</v>
      </c>
      <c r="G52" s="395">
        <v>6.27</v>
      </c>
      <c r="H52" s="395">
        <v>17.34</v>
      </c>
      <c r="I52" s="395">
        <v>1.45</v>
      </c>
      <c r="J52" s="400">
        <f t="shared" si="7"/>
        <v>0.085</v>
      </c>
      <c r="K52" s="403">
        <f t="shared" si="8"/>
        <v>84242.51</v>
      </c>
      <c r="L52" s="402"/>
    </row>
    <row r="53" s="381" customFormat="1" spans="1:12">
      <c r="A53" s="159" t="str">
        <f>IF(D53&lt;&gt;"",COUNTA($D$5:D53),"")</f>
        <v/>
      </c>
      <c r="B53" s="393" t="s">
        <v>829</v>
      </c>
      <c r="C53" s="160"/>
      <c r="D53" s="161"/>
      <c r="E53" s="161"/>
      <c r="F53" s="396"/>
      <c r="G53" s="395"/>
      <c r="H53" s="395"/>
      <c r="I53" s="395"/>
      <c r="J53" s="400"/>
      <c r="K53" s="403"/>
      <c r="L53" s="402"/>
    </row>
    <row r="54" s="381" customFormat="1" ht="99" outlineLevel="1" spans="1:12">
      <c r="A54" s="159">
        <f>IF(D54&lt;&gt;"",COUNTA($D$5:D54),"")</f>
        <v>45</v>
      </c>
      <c r="B54" s="160" t="s">
        <v>1048</v>
      </c>
      <c r="C54" s="160" t="s">
        <v>1049</v>
      </c>
      <c r="D54" s="161" t="s">
        <v>178</v>
      </c>
      <c r="E54" s="161">
        <v>97.13</v>
      </c>
      <c r="F54" s="396">
        <f t="shared" ref="F54:F70" si="9">ROUND((G54+H54+I54)*(1+J54),2)</f>
        <v>115.45</v>
      </c>
      <c r="G54" s="395">
        <v>21.51</v>
      </c>
      <c r="H54" s="395">
        <v>84</v>
      </c>
      <c r="I54" s="395">
        <v>0.9</v>
      </c>
      <c r="J54" s="400">
        <f t="shared" ref="J54:J70" si="10">+$J$6</f>
        <v>0.085</v>
      </c>
      <c r="K54" s="403">
        <f t="shared" ref="K54:K70" si="11">ROUND(E54*F54,2)</f>
        <v>11213.66</v>
      </c>
      <c r="L54" s="402"/>
    </row>
    <row r="55" s="381" customFormat="1" ht="99" outlineLevel="1" spans="1:12">
      <c r="A55" s="159">
        <f>IF(D55&lt;&gt;"",COUNTA($D$5:D55),"")</f>
        <v>46</v>
      </c>
      <c r="B55" s="160" t="s">
        <v>1050</v>
      </c>
      <c r="C55" s="160" t="s">
        <v>1051</v>
      </c>
      <c r="D55" s="161" t="s">
        <v>178</v>
      </c>
      <c r="E55" s="161">
        <v>1</v>
      </c>
      <c r="F55" s="396">
        <f t="shared" si="9"/>
        <v>113.46</v>
      </c>
      <c r="G55" s="395">
        <v>21.51</v>
      </c>
      <c r="H55" s="395">
        <v>82.32</v>
      </c>
      <c r="I55" s="395">
        <v>0.74</v>
      </c>
      <c r="J55" s="400">
        <f t="shared" si="10"/>
        <v>0.085</v>
      </c>
      <c r="K55" s="403">
        <f t="shared" si="11"/>
        <v>113.46</v>
      </c>
      <c r="L55" s="402"/>
    </row>
    <row r="56" s="381" customFormat="1" ht="66" outlineLevel="1" spans="1:12">
      <c r="A56" s="159">
        <f>IF(D56&lt;&gt;"",COUNTA($D$5:D56),"")</f>
        <v>47</v>
      </c>
      <c r="B56" s="160" t="s">
        <v>841</v>
      </c>
      <c r="C56" s="160" t="s">
        <v>1052</v>
      </c>
      <c r="D56" s="161" t="s">
        <v>178</v>
      </c>
      <c r="E56" s="161">
        <v>698.24</v>
      </c>
      <c r="F56" s="396">
        <f t="shared" si="9"/>
        <v>19.26</v>
      </c>
      <c r="G56" s="395">
        <v>10.52</v>
      </c>
      <c r="H56" s="395">
        <v>6.72</v>
      </c>
      <c r="I56" s="395">
        <v>0.51</v>
      </c>
      <c r="J56" s="400">
        <f t="shared" si="10"/>
        <v>0.085</v>
      </c>
      <c r="K56" s="403">
        <f t="shared" si="11"/>
        <v>13448.1</v>
      </c>
      <c r="L56" s="402"/>
    </row>
    <row r="57" s="381" customFormat="1" ht="82.5" outlineLevel="1" spans="1:12">
      <c r="A57" s="159">
        <f>IF(D57&lt;&gt;"",COUNTA($D$5:D57),"")</f>
        <v>48</v>
      </c>
      <c r="B57" s="160" t="s">
        <v>1053</v>
      </c>
      <c r="C57" s="160" t="s">
        <v>1187</v>
      </c>
      <c r="D57" s="161" t="s">
        <v>178</v>
      </c>
      <c r="E57" s="161">
        <v>982.52</v>
      </c>
      <c r="F57" s="396">
        <f t="shared" si="9"/>
        <v>35.6</v>
      </c>
      <c r="G57" s="395">
        <v>20.52</v>
      </c>
      <c r="H57" s="395">
        <v>11.72</v>
      </c>
      <c r="I57" s="395">
        <v>0.57</v>
      </c>
      <c r="J57" s="400">
        <f t="shared" si="10"/>
        <v>0.085</v>
      </c>
      <c r="K57" s="403">
        <f t="shared" si="11"/>
        <v>34977.71</v>
      </c>
      <c r="L57" s="402"/>
    </row>
    <row r="58" s="381" customFormat="1" ht="99" outlineLevel="1" spans="1:12">
      <c r="A58" s="159">
        <f>IF(D58&lt;&gt;"",COUNTA($D$5:D58),"")</f>
        <v>49</v>
      </c>
      <c r="B58" s="160" t="s">
        <v>1055</v>
      </c>
      <c r="C58" s="160" t="s">
        <v>1069</v>
      </c>
      <c r="D58" s="161" t="s">
        <v>178</v>
      </c>
      <c r="E58" s="161">
        <v>1</v>
      </c>
      <c r="F58" s="396">
        <f t="shared" si="9"/>
        <v>103.61</v>
      </c>
      <c r="G58" s="395">
        <v>50.33</v>
      </c>
      <c r="H58" s="395">
        <v>38.27</v>
      </c>
      <c r="I58" s="395">
        <v>6.89</v>
      </c>
      <c r="J58" s="400">
        <f t="shared" si="10"/>
        <v>0.085</v>
      </c>
      <c r="K58" s="403">
        <f t="shared" si="11"/>
        <v>103.61</v>
      </c>
      <c r="L58" s="402"/>
    </row>
    <row r="59" s="381" customFormat="1" ht="66" outlineLevel="1" spans="1:12">
      <c r="A59" s="159">
        <f>IF(D59&lt;&gt;"",COUNTA($D$5:D59),"")</f>
        <v>50</v>
      </c>
      <c r="B59" s="160" t="s">
        <v>841</v>
      </c>
      <c r="C59" s="160" t="s">
        <v>1057</v>
      </c>
      <c r="D59" s="161" t="s">
        <v>178</v>
      </c>
      <c r="E59" s="161">
        <v>4341.73</v>
      </c>
      <c r="F59" s="396">
        <f t="shared" si="9"/>
        <v>22.9</v>
      </c>
      <c r="G59" s="395">
        <v>10.52</v>
      </c>
      <c r="H59" s="395">
        <v>10.08</v>
      </c>
      <c r="I59" s="395">
        <v>0.51</v>
      </c>
      <c r="J59" s="400">
        <f t="shared" si="10"/>
        <v>0.085</v>
      </c>
      <c r="K59" s="403">
        <f t="shared" si="11"/>
        <v>99425.62</v>
      </c>
      <c r="L59" s="404"/>
    </row>
    <row r="60" s="381" customFormat="1" ht="82.5" outlineLevel="1" spans="1:12">
      <c r="A60" s="159">
        <f>IF(D60&lt;&gt;"",COUNTA($D$5:D60),"")</f>
        <v>51</v>
      </c>
      <c r="B60" s="160" t="s">
        <v>1058</v>
      </c>
      <c r="C60" s="160" t="s">
        <v>1059</v>
      </c>
      <c r="D60" s="161" t="s">
        <v>178</v>
      </c>
      <c r="E60" s="161">
        <v>698.24</v>
      </c>
      <c r="F60" s="396">
        <f t="shared" si="9"/>
        <v>24.73</v>
      </c>
      <c r="G60" s="395">
        <v>10.52</v>
      </c>
      <c r="H60" s="395">
        <v>11.76</v>
      </c>
      <c r="I60" s="395">
        <v>0.51</v>
      </c>
      <c r="J60" s="400">
        <f t="shared" si="10"/>
        <v>0.085</v>
      </c>
      <c r="K60" s="403">
        <f t="shared" si="11"/>
        <v>17267.48</v>
      </c>
      <c r="L60" s="404"/>
    </row>
    <row r="61" s="381" customFormat="1" ht="82.5" outlineLevel="1" spans="1:12">
      <c r="A61" s="159">
        <f>IF(D61&lt;&gt;"",COUNTA($D$5:D61),"")</f>
        <v>52</v>
      </c>
      <c r="B61" s="160" t="s">
        <v>1058</v>
      </c>
      <c r="C61" s="160" t="s">
        <v>1060</v>
      </c>
      <c r="D61" s="161" t="s">
        <v>178</v>
      </c>
      <c r="E61" s="161">
        <v>1019.19</v>
      </c>
      <c r="F61" s="396">
        <f t="shared" si="9"/>
        <v>26.55</v>
      </c>
      <c r="G61" s="395">
        <v>10.52</v>
      </c>
      <c r="H61" s="395">
        <v>13.44</v>
      </c>
      <c r="I61" s="395">
        <v>0.51</v>
      </c>
      <c r="J61" s="400">
        <f t="shared" si="10"/>
        <v>0.085</v>
      </c>
      <c r="K61" s="403">
        <f t="shared" si="11"/>
        <v>27059.49</v>
      </c>
      <c r="L61" s="402"/>
    </row>
    <row r="62" s="381" customFormat="1" ht="33" outlineLevel="1" spans="1:12">
      <c r="A62" s="159">
        <f>IF(D62&lt;&gt;"",COUNTA($D$5:D62),"")</f>
        <v>53</v>
      </c>
      <c r="B62" s="160" t="s">
        <v>1061</v>
      </c>
      <c r="C62" s="160" t="s">
        <v>1062</v>
      </c>
      <c r="D62" s="161" t="s">
        <v>178</v>
      </c>
      <c r="E62" s="161">
        <v>1</v>
      </c>
      <c r="F62" s="396">
        <f t="shared" si="9"/>
        <v>21.48</v>
      </c>
      <c r="G62" s="395">
        <v>2.56</v>
      </c>
      <c r="H62" s="395">
        <v>14.77</v>
      </c>
      <c r="I62" s="395">
        <v>2.47</v>
      </c>
      <c r="J62" s="400">
        <f t="shared" si="10"/>
        <v>0.085</v>
      </c>
      <c r="K62" s="403">
        <f t="shared" si="11"/>
        <v>21.48</v>
      </c>
      <c r="L62" s="402"/>
    </row>
    <row r="63" s="381" customFormat="1" ht="82.5" outlineLevel="1" spans="1:12">
      <c r="A63" s="159">
        <f>IF(D63&lt;&gt;"",COUNTA($D$5:D63),"")</f>
        <v>54</v>
      </c>
      <c r="B63" s="160" t="s">
        <v>1063</v>
      </c>
      <c r="C63" s="160" t="s">
        <v>1064</v>
      </c>
      <c r="D63" s="161" t="s">
        <v>178</v>
      </c>
      <c r="E63" s="161">
        <v>1</v>
      </c>
      <c r="F63" s="396">
        <f t="shared" si="9"/>
        <v>283.98</v>
      </c>
      <c r="G63" s="395">
        <v>19.41</v>
      </c>
      <c r="H63" s="395">
        <v>242.32</v>
      </c>
      <c r="I63" s="395">
        <v>0</v>
      </c>
      <c r="J63" s="400">
        <f t="shared" si="10"/>
        <v>0.085</v>
      </c>
      <c r="K63" s="403">
        <f t="shared" si="11"/>
        <v>283.98</v>
      </c>
      <c r="L63" s="402"/>
    </row>
    <row r="64" s="381" customFormat="1" ht="66" outlineLevel="1" spans="1:12">
      <c r="A64" s="159">
        <f>IF(D64&lt;&gt;"",COUNTA($D$5:D64),"")</f>
        <v>55</v>
      </c>
      <c r="B64" s="160" t="s">
        <v>841</v>
      </c>
      <c r="C64" s="160" t="s">
        <v>1065</v>
      </c>
      <c r="D64" s="161" t="s">
        <v>178</v>
      </c>
      <c r="E64" s="161">
        <v>1</v>
      </c>
      <c r="F64" s="396">
        <f t="shared" si="9"/>
        <v>21.08</v>
      </c>
      <c r="G64" s="395">
        <v>10.52</v>
      </c>
      <c r="H64" s="395">
        <v>8.4</v>
      </c>
      <c r="I64" s="395">
        <v>0.51</v>
      </c>
      <c r="J64" s="400">
        <f t="shared" si="10"/>
        <v>0.085</v>
      </c>
      <c r="K64" s="403">
        <f t="shared" si="11"/>
        <v>21.08</v>
      </c>
      <c r="L64" s="402"/>
    </row>
    <row r="65" s="381" customFormat="1" ht="49.5" outlineLevel="1" spans="1:12">
      <c r="A65" s="159">
        <f>IF(D65&lt;&gt;"",COUNTA($D$5:D65),"")</f>
        <v>56</v>
      </c>
      <c r="B65" s="160" t="s">
        <v>1066</v>
      </c>
      <c r="C65" s="160" t="s">
        <v>1067</v>
      </c>
      <c r="D65" s="161" t="s">
        <v>178</v>
      </c>
      <c r="E65" s="161">
        <v>1</v>
      </c>
      <c r="F65" s="396">
        <f t="shared" si="9"/>
        <v>26.38</v>
      </c>
      <c r="G65" s="395">
        <v>10.52</v>
      </c>
      <c r="H65" s="395">
        <v>13.28</v>
      </c>
      <c r="I65" s="395">
        <v>0.51</v>
      </c>
      <c r="J65" s="400">
        <f t="shared" si="10"/>
        <v>0.085</v>
      </c>
      <c r="K65" s="403">
        <f t="shared" si="11"/>
        <v>26.38</v>
      </c>
      <c r="L65" s="402"/>
    </row>
    <row r="66" s="381" customFormat="1" ht="99" outlineLevel="1" spans="1:12">
      <c r="A66" s="159">
        <f>IF(D66&lt;&gt;"",COUNTA($D$5:D66),"")</f>
        <v>57</v>
      </c>
      <c r="B66" s="160" t="s">
        <v>1068</v>
      </c>
      <c r="C66" s="160" t="s">
        <v>1069</v>
      </c>
      <c r="D66" s="161" t="s">
        <v>178</v>
      </c>
      <c r="E66" s="161">
        <v>1</v>
      </c>
      <c r="F66" s="396">
        <f t="shared" si="9"/>
        <v>89.1</v>
      </c>
      <c r="G66" s="395">
        <v>37.1</v>
      </c>
      <c r="H66" s="395">
        <v>38.27</v>
      </c>
      <c r="I66" s="395">
        <v>6.75</v>
      </c>
      <c r="J66" s="400">
        <f t="shared" si="10"/>
        <v>0.085</v>
      </c>
      <c r="K66" s="403">
        <f t="shared" si="11"/>
        <v>89.1</v>
      </c>
      <c r="L66" s="402"/>
    </row>
    <row r="67" s="381" customFormat="1" ht="49.5" outlineLevel="1" spans="1:12">
      <c r="A67" s="159">
        <f>IF(D67&lt;&gt;"",COUNTA($D$5:D67),"")</f>
        <v>58</v>
      </c>
      <c r="B67" s="160" t="s">
        <v>1070</v>
      </c>
      <c r="C67" s="160" t="s">
        <v>1071</v>
      </c>
      <c r="D67" s="161" t="s">
        <v>178</v>
      </c>
      <c r="E67" s="161">
        <v>1</v>
      </c>
      <c r="F67" s="396">
        <f t="shared" si="9"/>
        <v>13.57</v>
      </c>
      <c r="G67" s="395">
        <v>8.92</v>
      </c>
      <c r="H67" s="395">
        <v>2.35</v>
      </c>
      <c r="I67" s="395">
        <v>1.24</v>
      </c>
      <c r="J67" s="400">
        <f t="shared" si="10"/>
        <v>0.085</v>
      </c>
      <c r="K67" s="403">
        <f t="shared" si="11"/>
        <v>13.57</v>
      </c>
      <c r="L67" s="402"/>
    </row>
    <row r="68" s="381" customFormat="1" ht="66" outlineLevel="1" spans="1:12">
      <c r="A68" s="159">
        <f>IF(D68&lt;&gt;"",COUNTA($D$5:D68),"")</f>
        <v>59</v>
      </c>
      <c r="B68" s="160" t="s">
        <v>1072</v>
      </c>
      <c r="C68" s="160" t="s">
        <v>1073</v>
      </c>
      <c r="D68" s="161" t="s">
        <v>132</v>
      </c>
      <c r="E68" s="161">
        <v>67.75</v>
      </c>
      <c r="F68" s="396">
        <f t="shared" si="9"/>
        <v>853.62</v>
      </c>
      <c r="G68" s="395">
        <v>83.47</v>
      </c>
      <c r="H68" s="395">
        <v>692.13</v>
      </c>
      <c r="I68" s="395">
        <v>11.15</v>
      </c>
      <c r="J68" s="400">
        <f t="shared" si="10"/>
        <v>0.085</v>
      </c>
      <c r="K68" s="403">
        <f t="shared" si="11"/>
        <v>57832.76</v>
      </c>
      <c r="L68" s="404"/>
    </row>
    <row r="69" s="381" customFormat="1" ht="82.5" outlineLevel="1" spans="1:12">
      <c r="A69" s="159">
        <f>IF(D69&lt;&gt;"",COUNTA($D$5:D69),"")</f>
        <v>60</v>
      </c>
      <c r="B69" s="160" t="s">
        <v>190</v>
      </c>
      <c r="C69" s="160" t="s">
        <v>1032</v>
      </c>
      <c r="D69" s="161" t="s">
        <v>178</v>
      </c>
      <c r="E69" s="161">
        <v>225.83</v>
      </c>
      <c r="F69" s="396">
        <f t="shared" si="9"/>
        <v>3.12</v>
      </c>
      <c r="G69" s="395">
        <v>0.86</v>
      </c>
      <c r="H69" s="395">
        <v>2</v>
      </c>
      <c r="I69" s="395">
        <v>0.02</v>
      </c>
      <c r="J69" s="400">
        <f t="shared" si="10"/>
        <v>0.085</v>
      </c>
      <c r="K69" s="403">
        <f t="shared" si="11"/>
        <v>704.59</v>
      </c>
      <c r="L69" s="404"/>
    </row>
    <row r="70" s="381" customFormat="1" ht="99" outlineLevel="1" spans="1:12">
      <c r="A70" s="159">
        <f>IF(D70&lt;&gt;"",COUNTA($D$5:D70),"")</f>
        <v>61</v>
      </c>
      <c r="B70" s="160" t="s">
        <v>1058</v>
      </c>
      <c r="C70" s="160" t="s">
        <v>1074</v>
      </c>
      <c r="D70" s="161" t="s">
        <v>178</v>
      </c>
      <c r="E70" s="161">
        <v>225.83</v>
      </c>
      <c r="F70" s="396">
        <f t="shared" si="9"/>
        <v>30.34</v>
      </c>
      <c r="G70" s="395">
        <v>10.52</v>
      </c>
      <c r="H70" s="395">
        <v>16.93</v>
      </c>
      <c r="I70" s="395">
        <v>0.51</v>
      </c>
      <c r="J70" s="400">
        <f t="shared" si="10"/>
        <v>0.085</v>
      </c>
      <c r="K70" s="403">
        <f t="shared" si="11"/>
        <v>6851.68</v>
      </c>
      <c r="L70" s="404"/>
    </row>
    <row r="71" s="381" customFormat="1" spans="1:12">
      <c r="A71" s="159" t="str">
        <f>IF(D71&lt;&gt;"",COUNTA($D$5:D71),"")</f>
        <v/>
      </c>
      <c r="B71" s="393" t="s">
        <v>875</v>
      </c>
      <c r="C71" s="160"/>
      <c r="D71" s="161"/>
      <c r="E71" s="161"/>
      <c r="F71" s="396"/>
      <c r="G71" s="395"/>
      <c r="H71" s="395"/>
      <c r="I71" s="395"/>
      <c r="J71" s="400"/>
      <c r="K71" s="403"/>
      <c r="L71" s="402"/>
    </row>
    <row r="72" s="381" customFormat="1" ht="82.5" outlineLevel="1" spans="1:12">
      <c r="A72" s="159">
        <f>IF(D72&lt;&gt;"",COUNTA($D$5:D72),"")</f>
        <v>62</v>
      </c>
      <c r="B72" s="160" t="s">
        <v>876</v>
      </c>
      <c r="C72" s="160" t="s">
        <v>1075</v>
      </c>
      <c r="D72" s="161" t="s">
        <v>178</v>
      </c>
      <c r="E72" s="161">
        <v>1</v>
      </c>
      <c r="F72" s="396">
        <f t="shared" ref="F72:F77" si="12">ROUND((G72+H72+I72)*(1+J72),2)</f>
        <v>56.35</v>
      </c>
      <c r="G72" s="395">
        <v>41.06</v>
      </c>
      <c r="H72" s="395">
        <v>8.47</v>
      </c>
      <c r="I72" s="395">
        <v>2.41</v>
      </c>
      <c r="J72" s="400">
        <f t="shared" ref="J72:J77" si="13">+$J$6</f>
        <v>0.085</v>
      </c>
      <c r="K72" s="403">
        <f t="shared" ref="K72:K77" si="14">ROUND(E72*F72,2)</f>
        <v>56.35</v>
      </c>
      <c r="L72" s="402"/>
    </row>
    <row r="73" s="381" customFormat="1" ht="66" outlineLevel="1" spans="1:12">
      <c r="A73" s="159">
        <f>IF(D73&lt;&gt;"",COUNTA($D$5:D73),"")</f>
        <v>63</v>
      </c>
      <c r="B73" s="160" t="s">
        <v>878</v>
      </c>
      <c r="C73" s="160" t="s">
        <v>1076</v>
      </c>
      <c r="D73" s="161" t="s">
        <v>178</v>
      </c>
      <c r="E73" s="161">
        <v>1</v>
      </c>
      <c r="F73" s="396">
        <f t="shared" si="12"/>
        <v>8.39</v>
      </c>
      <c r="G73" s="395">
        <v>7.06</v>
      </c>
      <c r="H73" s="395">
        <v>0.67</v>
      </c>
      <c r="I73" s="395">
        <v>0</v>
      </c>
      <c r="J73" s="400">
        <f t="shared" si="13"/>
        <v>0.085</v>
      </c>
      <c r="K73" s="403">
        <f t="shared" si="14"/>
        <v>8.39</v>
      </c>
      <c r="L73" s="402"/>
    </row>
    <row r="74" s="381" customFormat="1" ht="66" outlineLevel="1" spans="1:12">
      <c r="A74" s="159">
        <f>IF(D74&lt;&gt;"",COUNTA($D$5:D74),"")</f>
        <v>64</v>
      </c>
      <c r="B74" s="160" t="s">
        <v>878</v>
      </c>
      <c r="C74" s="160" t="s">
        <v>1077</v>
      </c>
      <c r="D74" s="161" t="s">
        <v>178</v>
      </c>
      <c r="E74" s="161">
        <v>1</v>
      </c>
      <c r="F74" s="396">
        <f t="shared" si="12"/>
        <v>20.16</v>
      </c>
      <c r="G74" s="395">
        <v>11.16</v>
      </c>
      <c r="H74" s="395">
        <v>5.08</v>
      </c>
      <c r="I74" s="395">
        <v>2.34</v>
      </c>
      <c r="J74" s="400">
        <f t="shared" si="13"/>
        <v>0.085</v>
      </c>
      <c r="K74" s="403">
        <f t="shared" si="14"/>
        <v>20.16</v>
      </c>
      <c r="L74" s="402"/>
    </row>
    <row r="75" s="381" customFormat="1" ht="66" outlineLevel="1" spans="1:12">
      <c r="A75" s="159">
        <f>IF(D75&lt;&gt;"",COUNTA($D$5:D75),"")</f>
        <v>65</v>
      </c>
      <c r="B75" s="160" t="s">
        <v>882</v>
      </c>
      <c r="C75" s="160" t="s">
        <v>1078</v>
      </c>
      <c r="D75" s="161" t="s">
        <v>178</v>
      </c>
      <c r="E75" s="161">
        <v>1</v>
      </c>
      <c r="F75" s="396">
        <f t="shared" si="12"/>
        <v>110.92</v>
      </c>
      <c r="G75" s="395">
        <v>45.74</v>
      </c>
      <c r="H75" s="395">
        <v>43.97</v>
      </c>
      <c r="I75" s="395">
        <v>12.52</v>
      </c>
      <c r="J75" s="400">
        <f t="shared" si="13"/>
        <v>0.085</v>
      </c>
      <c r="K75" s="403">
        <f t="shared" si="14"/>
        <v>110.92</v>
      </c>
      <c r="L75" s="402"/>
    </row>
    <row r="76" s="381" customFormat="1" ht="82.5" outlineLevel="1" spans="1:12">
      <c r="A76" s="159">
        <f>IF(D76&lt;&gt;"",COUNTA($D$5:D76),"")</f>
        <v>66</v>
      </c>
      <c r="B76" s="160" t="s">
        <v>884</v>
      </c>
      <c r="C76" s="160" t="s">
        <v>1079</v>
      </c>
      <c r="D76" s="161" t="s">
        <v>178</v>
      </c>
      <c r="E76" s="161">
        <v>1</v>
      </c>
      <c r="F76" s="396">
        <f t="shared" si="12"/>
        <v>27.34</v>
      </c>
      <c r="G76" s="395">
        <v>13.7</v>
      </c>
      <c r="H76" s="395">
        <v>10.2</v>
      </c>
      <c r="I76" s="395">
        <v>1.3</v>
      </c>
      <c r="J76" s="400">
        <f t="shared" si="13"/>
        <v>0.085</v>
      </c>
      <c r="K76" s="403">
        <f t="shared" si="14"/>
        <v>27.34</v>
      </c>
      <c r="L76" s="402"/>
    </row>
    <row r="77" s="381" customFormat="1" ht="49.5" outlineLevel="1" spans="1:12">
      <c r="A77" s="159">
        <f>IF(D77&lt;&gt;"",COUNTA($D$5:D77),"")</f>
        <v>67</v>
      </c>
      <c r="B77" s="160" t="s">
        <v>1080</v>
      </c>
      <c r="C77" s="160" t="s">
        <v>1081</v>
      </c>
      <c r="D77" s="161" t="s">
        <v>178</v>
      </c>
      <c r="E77" s="161">
        <v>1</v>
      </c>
      <c r="F77" s="396">
        <f t="shared" si="12"/>
        <v>14.79</v>
      </c>
      <c r="G77" s="395">
        <v>11.16</v>
      </c>
      <c r="H77" s="395">
        <v>1.69</v>
      </c>
      <c r="I77" s="395">
        <v>0.78</v>
      </c>
      <c r="J77" s="400">
        <f t="shared" si="13"/>
        <v>0.085</v>
      </c>
      <c r="K77" s="403">
        <f t="shared" si="14"/>
        <v>14.79</v>
      </c>
      <c r="L77" s="402"/>
    </row>
    <row r="78" s="381" customFormat="1" spans="1:12">
      <c r="A78" s="159" t="str">
        <f>IF(D78&lt;&gt;"",COUNTA($D$5:D78),"")</f>
        <v/>
      </c>
      <c r="B78" s="393" t="s">
        <v>886</v>
      </c>
      <c r="C78" s="160"/>
      <c r="D78" s="161"/>
      <c r="E78" s="161"/>
      <c r="F78" s="396"/>
      <c r="G78" s="395"/>
      <c r="H78" s="395"/>
      <c r="I78" s="395"/>
      <c r="J78" s="400"/>
      <c r="K78" s="403"/>
      <c r="L78" s="402"/>
    </row>
    <row r="79" s="381" customFormat="1" ht="165" outlineLevel="1" spans="1:12">
      <c r="A79" s="159">
        <f>IF(D79&lt;&gt;"",COUNTA($D$5:D79),"")</f>
        <v>68</v>
      </c>
      <c r="B79" s="160" t="s">
        <v>892</v>
      </c>
      <c r="C79" s="160" t="s">
        <v>1082</v>
      </c>
      <c r="D79" s="161" t="s">
        <v>178</v>
      </c>
      <c r="E79" s="161">
        <v>18168.81</v>
      </c>
      <c r="F79" s="396">
        <f t="shared" ref="F79:F95" si="15">ROUND((G79+H79+I79)*(1+J79),2)</f>
        <v>24.39</v>
      </c>
      <c r="G79" s="395">
        <v>10.19</v>
      </c>
      <c r="H79" s="395">
        <v>9.95</v>
      </c>
      <c r="I79" s="395">
        <v>2.34</v>
      </c>
      <c r="J79" s="400">
        <f t="shared" ref="J79:J95" si="16">+$J$6</f>
        <v>0.085</v>
      </c>
      <c r="K79" s="403">
        <f t="shared" ref="K79:K95" si="17">ROUND(E79*F79,2)</f>
        <v>443137.28</v>
      </c>
      <c r="L79" s="402"/>
    </row>
    <row r="80" s="381" customFormat="1" ht="82.5" outlineLevel="1" spans="1:12">
      <c r="A80" s="159">
        <f>IF(D80&lt;&gt;"",COUNTA($D$5:D80),"")</f>
        <v>69</v>
      </c>
      <c r="B80" s="160" t="s">
        <v>1083</v>
      </c>
      <c r="C80" s="160" t="s">
        <v>1084</v>
      </c>
      <c r="D80" s="161" t="s">
        <v>178</v>
      </c>
      <c r="E80" s="161">
        <v>1</v>
      </c>
      <c r="F80" s="396">
        <f t="shared" si="15"/>
        <v>24.59</v>
      </c>
      <c r="G80" s="395">
        <v>12.73</v>
      </c>
      <c r="H80" s="395">
        <v>8.63</v>
      </c>
      <c r="I80" s="395">
        <v>1.3</v>
      </c>
      <c r="J80" s="400">
        <f t="shared" si="16"/>
        <v>0.085</v>
      </c>
      <c r="K80" s="403">
        <f t="shared" si="17"/>
        <v>24.59</v>
      </c>
      <c r="L80" s="402"/>
    </row>
    <row r="81" s="381" customFormat="1" ht="49.5" outlineLevel="1" spans="1:12">
      <c r="A81" s="159">
        <f>IF(D81&lt;&gt;"",COUNTA($D$5:D81),"")</f>
        <v>70</v>
      </c>
      <c r="B81" s="160" t="s">
        <v>898</v>
      </c>
      <c r="C81" s="160" t="s">
        <v>1085</v>
      </c>
      <c r="D81" s="161" t="s">
        <v>178</v>
      </c>
      <c r="E81" s="161">
        <v>1</v>
      </c>
      <c r="F81" s="396">
        <f t="shared" si="15"/>
        <v>10.65</v>
      </c>
      <c r="G81" s="395">
        <v>1.5</v>
      </c>
      <c r="H81" s="395">
        <v>7.61</v>
      </c>
      <c r="I81" s="395">
        <v>0.71</v>
      </c>
      <c r="J81" s="400">
        <f t="shared" si="16"/>
        <v>0.085</v>
      </c>
      <c r="K81" s="403">
        <f t="shared" si="17"/>
        <v>10.65</v>
      </c>
      <c r="L81" s="402"/>
    </row>
    <row r="82" s="381" customFormat="1" ht="66" outlineLevel="1" spans="1:12">
      <c r="A82" s="159">
        <f>IF(D82&lt;&gt;"",COUNTA($D$5:D82),"")</f>
        <v>71</v>
      </c>
      <c r="B82" s="160" t="s">
        <v>1086</v>
      </c>
      <c r="C82" s="160" t="s">
        <v>1087</v>
      </c>
      <c r="D82" s="159" t="s">
        <v>178</v>
      </c>
      <c r="E82" s="161">
        <v>1076.51</v>
      </c>
      <c r="F82" s="396">
        <f t="shared" si="15"/>
        <v>10.98</v>
      </c>
      <c r="G82" s="395">
        <v>8.48</v>
      </c>
      <c r="H82" s="395">
        <v>1.47</v>
      </c>
      <c r="I82" s="395">
        <v>0.17</v>
      </c>
      <c r="J82" s="400">
        <f t="shared" si="16"/>
        <v>0.085</v>
      </c>
      <c r="K82" s="403">
        <f t="shared" si="17"/>
        <v>11820.08</v>
      </c>
      <c r="L82" s="402"/>
    </row>
    <row r="83" s="381" customFormat="1" ht="132" outlineLevel="1" spans="1:12">
      <c r="A83" s="159">
        <f>IF(D83&lt;&gt;"",COUNTA($D$5:D83),"")</f>
        <v>72</v>
      </c>
      <c r="B83" s="160" t="s">
        <v>890</v>
      </c>
      <c r="C83" s="160" t="s">
        <v>1088</v>
      </c>
      <c r="D83" s="161" t="s">
        <v>178</v>
      </c>
      <c r="E83" s="161">
        <v>647.35</v>
      </c>
      <c r="F83" s="396">
        <f t="shared" si="15"/>
        <v>16.62</v>
      </c>
      <c r="G83" s="395">
        <v>8.78</v>
      </c>
      <c r="H83" s="395">
        <v>6.54</v>
      </c>
      <c r="I83" s="395">
        <v>0</v>
      </c>
      <c r="J83" s="400">
        <f t="shared" si="16"/>
        <v>0.085</v>
      </c>
      <c r="K83" s="403">
        <f t="shared" si="17"/>
        <v>10758.96</v>
      </c>
      <c r="L83" s="402"/>
    </row>
    <row r="84" s="381" customFormat="1" ht="99" outlineLevel="1" spans="1:12">
      <c r="A84" s="159">
        <f>IF(D84&lt;&gt;"",COUNTA($D$5:D84),"")</f>
        <v>73</v>
      </c>
      <c r="B84" s="160" t="s">
        <v>1089</v>
      </c>
      <c r="C84" s="160" t="s">
        <v>1090</v>
      </c>
      <c r="D84" s="161" t="s">
        <v>178</v>
      </c>
      <c r="E84" s="161">
        <v>6116.28</v>
      </c>
      <c r="F84" s="396">
        <f t="shared" si="15"/>
        <v>41.49</v>
      </c>
      <c r="G84" s="395">
        <v>23.58</v>
      </c>
      <c r="H84" s="395">
        <v>13.85</v>
      </c>
      <c r="I84" s="395">
        <v>0.81</v>
      </c>
      <c r="J84" s="400">
        <f t="shared" si="16"/>
        <v>0.085</v>
      </c>
      <c r="K84" s="403">
        <f t="shared" si="17"/>
        <v>253764.46</v>
      </c>
      <c r="L84" s="402"/>
    </row>
    <row r="85" s="381" customFormat="1" ht="66" outlineLevel="1" spans="1:12">
      <c r="A85" s="159">
        <f>IF(D85&lt;&gt;"",COUNTA($D$5:D85),"")</f>
        <v>74</v>
      </c>
      <c r="B85" s="160" t="s">
        <v>1089</v>
      </c>
      <c r="C85" s="160" t="s">
        <v>1091</v>
      </c>
      <c r="D85" s="161" t="s">
        <v>178</v>
      </c>
      <c r="E85" s="161">
        <v>6116.28</v>
      </c>
      <c r="F85" s="396">
        <f t="shared" si="15"/>
        <v>9.58</v>
      </c>
      <c r="G85" s="395">
        <v>5.17</v>
      </c>
      <c r="H85" s="395">
        <v>3.46</v>
      </c>
      <c r="I85" s="395">
        <v>0.2</v>
      </c>
      <c r="J85" s="400">
        <f t="shared" si="16"/>
        <v>0.085</v>
      </c>
      <c r="K85" s="403">
        <f t="shared" si="17"/>
        <v>58593.96</v>
      </c>
      <c r="L85" s="402"/>
    </row>
    <row r="86" s="381" customFormat="1" ht="148.5" outlineLevel="1" spans="1:12">
      <c r="A86" s="159">
        <f>IF(D86&lt;&gt;"",COUNTA($D$5:D86),"")</f>
        <v>75</v>
      </c>
      <c r="B86" s="160" t="s">
        <v>892</v>
      </c>
      <c r="C86" s="160" t="s">
        <v>1092</v>
      </c>
      <c r="D86" s="161" t="s">
        <v>178</v>
      </c>
      <c r="E86" s="161">
        <v>278.56</v>
      </c>
      <c r="F86" s="396">
        <f t="shared" si="15"/>
        <v>20.86</v>
      </c>
      <c r="G86" s="395">
        <v>10.19</v>
      </c>
      <c r="H86" s="395">
        <v>8.26</v>
      </c>
      <c r="I86" s="395">
        <v>0.78</v>
      </c>
      <c r="J86" s="400">
        <f t="shared" si="16"/>
        <v>0.085</v>
      </c>
      <c r="K86" s="403">
        <f t="shared" si="17"/>
        <v>5810.76</v>
      </c>
      <c r="L86" s="402"/>
    </row>
    <row r="87" s="381" customFormat="1" ht="132" outlineLevel="1" spans="1:12">
      <c r="A87" s="159">
        <f>IF(D87&lt;&gt;"",COUNTA($D$5:D87),"")</f>
        <v>76</v>
      </c>
      <c r="B87" s="160" t="s">
        <v>1093</v>
      </c>
      <c r="C87" s="160" t="s">
        <v>1094</v>
      </c>
      <c r="D87" s="161" t="s">
        <v>178</v>
      </c>
      <c r="E87" s="161">
        <v>1</v>
      </c>
      <c r="F87" s="396">
        <f t="shared" si="15"/>
        <v>16.72</v>
      </c>
      <c r="G87" s="395">
        <v>10.19</v>
      </c>
      <c r="H87" s="395">
        <v>4.75</v>
      </c>
      <c r="I87" s="395">
        <v>0.47</v>
      </c>
      <c r="J87" s="400">
        <f t="shared" si="16"/>
        <v>0.085</v>
      </c>
      <c r="K87" s="403">
        <f t="shared" si="17"/>
        <v>16.72</v>
      </c>
      <c r="L87" s="402"/>
    </row>
    <row r="88" s="381" customFormat="1" ht="148.5" outlineLevel="1" spans="1:12">
      <c r="A88" s="159">
        <f>IF(D88&lt;&gt;"",COUNTA($D$5:D88),"")</f>
        <v>77</v>
      </c>
      <c r="B88" s="160" t="s">
        <v>1095</v>
      </c>
      <c r="C88" s="160" t="s">
        <v>1096</v>
      </c>
      <c r="D88" s="161" t="s">
        <v>178</v>
      </c>
      <c r="E88" s="161">
        <v>1</v>
      </c>
      <c r="F88" s="396">
        <f t="shared" si="15"/>
        <v>16.67</v>
      </c>
      <c r="G88" s="395">
        <v>10.19</v>
      </c>
      <c r="H88" s="395">
        <v>4.7</v>
      </c>
      <c r="I88" s="395">
        <v>0.47</v>
      </c>
      <c r="J88" s="400">
        <f t="shared" si="16"/>
        <v>0.085</v>
      </c>
      <c r="K88" s="403">
        <f t="shared" si="17"/>
        <v>16.67</v>
      </c>
      <c r="L88" s="402"/>
    </row>
    <row r="89" s="381" customFormat="1" ht="148.5" outlineLevel="1" spans="1:12">
      <c r="A89" s="159">
        <f>IF(D89&lt;&gt;"",COUNTA($D$5:D89),"")</f>
        <v>78</v>
      </c>
      <c r="B89" s="160" t="s">
        <v>1095</v>
      </c>
      <c r="C89" s="160" t="s">
        <v>1097</v>
      </c>
      <c r="D89" s="161" t="s">
        <v>178</v>
      </c>
      <c r="E89" s="161">
        <v>1</v>
      </c>
      <c r="F89" s="396">
        <f t="shared" si="15"/>
        <v>2.48</v>
      </c>
      <c r="G89" s="395">
        <v>1.26</v>
      </c>
      <c r="H89" s="395">
        <v>0.94</v>
      </c>
      <c r="I89" s="395">
        <v>0.09</v>
      </c>
      <c r="J89" s="400">
        <f t="shared" si="16"/>
        <v>0.085</v>
      </c>
      <c r="K89" s="403">
        <f t="shared" si="17"/>
        <v>2.48</v>
      </c>
      <c r="L89" s="404"/>
    </row>
    <row r="90" s="381" customFormat="1" ht="99" outlineLevel="1" spans="1:12">
      <c r="A90" s="159">
        <f>IF(D90&lt;&gt;"",COUNTA($D$5:D90),"")</f>
        <v>79</v>
      </c>
      <c r="B90" s="160" t="s">
        <v>1098</v>
      </c>
      <c r="C90" s="160" t="s">
        <v>1099</v>
      </c>
      <c r="D90" s="161" t="s">
        <v>178</v>
      </c>
      <c r="E90" s="161">
        <v>1</v>
      </c>
      <c r="F90" s="396">
        <f t="shared" si="15"/>
        <v>59.09</v>
      </c>
      <c r="G90" s="395">
        <v>17.28</v>
      </c>
      <c r="H90" s="395">
        <v>37.18</v>
      </c>
      <c r="I90" s="395">
        <v>0</v>
      </c>
      <c r="J90" s="400">
        <f t="shared" si="16"/>
        <v>0.085</v>
      </c>
      <c r="K90" s="403">
        <f t="shared" si="17"/>
        <v>59.09</v>
      </c>
      <c r="L90" s="402"/>
    </row>
    <row r="91" s="381" customFormat="1" ht="66" outlineLevel="1" spans="1:12">
      <c r="A91" s="159">
        <f>IF(D91&lt;&gt;"",COUNTA($D$5:D91),"")</f>
        <v>80</v>
      </c>
      <c r="B91" s="160" t="s">
        <v>1098</v>
      </c>
      <c r="C91" s="160" t="s">
        <v>1100</v>
      </c>
      <c r="D91" s="161" t="s">
        <v>178</v>
      </c>
      <c r="E91" s="161">
        <v>1</v>
      </c>
      <c r="F91" s="396">
        <f t="shared" si="15"/>
        <v>4.97</v>
      </c>
      <c r="G91" s="395">
        <v>0.86</v>
      </c>
      <c r="H91" s="395">
        <v>3.72</v>
      </c>
      <c r="I91" s="395">
        <v>0</v>
      </c>
      <c r="J91" s="400">
        <f t="shared" si="16"/>
        <v>0.085</v>
      </c>
      <c r="K91" s="403">
        <f t="shared" si="17"/>
        <v>4.97</v>
      </c>
      <c r="L91" s="402"/>
    </row>
    <row r="92" s="381" customFormat="1" ht="148.5" outlineLevel="1" spans="1:12">
      <c r="A92" s="159">
        <f>IF(D92&lt;&gt;"",COUNTA($D$5:D92),"")</f>
        <v>81</v>
      </c>
      <c r="B92" s="160" t="s">
        <v>892</v>
      </c>
      <c r="C92" s="160" t="s">
        <v>1101</v>
      </c>
      <c r="D92" s="161" t="s">
        <v>178</v>
      </c>
      <c r="E92" s="161">
        <v>250.71</v>
      </c>
      <c r="F92" s="396">
        <f t="shared" si="15"/>
        <v>24.9</v>
      </c>
      <c r="G92" s="395">
        <v>10.19</v>
      </c>
      <c r="H92" s="395">
        <v>9.95</v>
      </c>
      <c r="I92" s="395">
        <v>2.81</v>
      </c>
      <c r="J92" s="400">
        <f t="shared" si="16"/>
        <v>0.085</v>
      </c>
      <c r="K92" s="403">
        <f t="shared" si="17"/>
        <v>6242.68</v>
      </c>
      <c r="L92" s="402"/>
    </row>
    <row r="93" s="381" customFormat="1" ht="33" outlineLevel="1" spans="1:12">
      <c r="A93" s="159">
        <f>IF(D93&lt;&gt;"",COUNTA($D$5:D93),"")</f>
        <v>82</v>
      </c>
      <c r="B93" s="160" t="s">
        <v>255</v>
      </c>
      <c r="C93" s="160" t="s">
        <v>1102</v>
      </c>
      <c r="D93" s="159" t="s">
        <v>178</v>
      </c>
      <c r="E93" s="161">
        <v>24563.64</v>
      </c>
      <c r="F93" s="396">
        <f t="shared" si="15"/>
        <v>3.26</v>
      </c>
      <c r="G93" s="395">
        <v>1.39</v>
      </c>
      <c r="H93" s="395">
        <v>1.43</v>
      </c>
      <c r="I93" s="395">
        <v>0.18</v>
      </c>
      <c r="J93" s="400">
        <f t="shared" si="16"/>
        <v>0.085</v>
      </c>
      <c r="K93" s="403">
        <f t="shared" si="17"/>
        <v>80077.47</v>
      </c>
      <c r="L93" s="402"/>
    </row>
    <row r="94" s="381" customFormat="1" ht="82.5" outlineLevel="1" spans="1:12">
      <c r="A94" s="159">
        <f>IF(D94&lt;&gt;"",COUNTA($D$5:D94),"")</f>
        <v>83</v>
      </c>
      <c r="B94" s="160" t="s">
        <v>903</v>
      </c>
      <c r="C94" s="160" t="s">
        <v>1103</v>
      </c>
      <c r="D94" s="161" t="s">
        <v>178</v>
      </c>
      <c r="E94" s="161">
        <v>1</v>
      </c>
      <c r="F94" s="396">
        <f t="shared" si="15"/>
        <v>9.73</v>
      </c>
      <c r="G94" s="395">
        <v>3.6</v>
      </c>
      <c r="H94" s="395">
        <v>4.87</v>
      </c>
      <c r="I94" s="395">
        <v>0.5</v>
      </c>
      <c r="J94" s="400">
        <f t="shared" si="16"/>
        <v>0.085</v>
      </c>
      <c r="K94" s="403">
        <f t="shared" si="17"/>
        <v>9.73</v>
      </c>
      <c r="L94" s="402"/>
    </row>
    <row r="95" s="381" customFormat="1" ht="82.5" outlineLevel="1" spans="1:12">
      <c r="A95" s="159">
        <f>IF(D95&lt;&gt;"",COUNTA($D$5:D95),"")</f>
        <v>84</v>
      </c>
      <c r="B95" s="160" t="s">
        <v>905</v>
      </c>
      <c r="C95" s="160" t="s">
        <v>1104</v>
      </c>
      <c r="D95" s="161" t="s">
        <v>178</v>
      </c>
      <c r="E95" s="161">
        <v>1</v>
      </c>
      <c r="F95" s="396">
        <f t="shared" si="15"/>
        <v>6.99</v>
      </c>
      <c r="G95" s="395">
        <v>4</v>
      </c>
      <c r="H95" s="395">
        <v>1.94</v>
      </c>
      <c r="I95" s="395">
        <v>0.5</v>
      </c>
      <c r="J95" s="400">
        <f t="shared" si="16"/>
        <v>0.085</v>
      </c>
      <c r="K95" s="403">
        <f t="shared" si="17"/>
        <v>6.99</v>
      </c>
      <c r="L95" s="402"/>
    </row>
    <row r="96" s="381" customFormat="1" spans="1:12">
      <c r="A96" s="159" t="str">
        <f>IF(D96&lt;&gt;"",COUNTA($D$5:D96),"")</f>
        <v/>
      </c>
      <c r="B96" s="393" t="s">
        <v>925</v>
      </c>
      <c r="C96" s="160"/>
      <c r="D96" s="161"/>
      <c r="E96" s="161"/>
      <c r="F96" s="396"/>
      <c r="G96" s="395"/>
      <c r="H96" s="395"/>
      <c r="I96" s="395"/>
      <c r="J96" s="400"/>
      <c r="K96" s="403"/>
      <c r="L96" s="402"/>
    </row>
    <row r="97" s="381" customFormat="1" ht="66" outlineLevel="1" spans="1:12">
      <c r="A97" s="159">
        <f>IF(D97&lt;&gt;"",COUNTA($D$5:D97),"")</f>
        <v>85</v>
      </c>
      <c r="B97" s="160" t="s">
        <v>1086</v>
      </c>
      <c r="C97" s="160" t="s">
        <v>1105</v>
      </c>
      <c r="D97" s="161" t="s">
        <v>178</v>
      </c>
      <c r="E97" s="161">
        <v>1</v>
      </c>
      <c r="F97" s="396">
        <f>ROUND((G97+H97+I97)*(1+J97),2)</f>
        <v>9.9</v>
      </c>
      <c r="G97" s="395">
        <v>6.52</v>
      </c>
      <c r="H97" s="395">
        <v>1.47</v>
      </c>
      <c r="I97" s="395">
        <v>1.13</v>
      </c>
      <c r="J97" s="400">
        <f>+$J$6</f>
        <v>0.085</v>
      </c>
      <c r="K97" s="403">
        <f>ROUND(E97*F97,2)</f>
        <v>9.9</v>
      </c>
      <c r="L97" s="402"/>
    </row>
    <row r="98" s="381" customFormat="1" ht="49.5" outlineLevel="1" spans="1:12">
      <c r="A98" s="159">
        <f>IF(D98&lt;&gt;"",COUNTA($D$5:D98),"")</f>
        <v>86</v>
      </c>
      <c r="B98" s="160" t="s">
        <v>1106</v>
      </c>
      <c r="C98" s="160" t="s">
        <v>1107</v>
      </c>
      <c r="D98" s="161" t="s">
        <v>178</v>
      </c>
      <c r="E98" s="161">
        <v>541.78</v>
      </c>
      <c r="F98" s="396">
        <f>ROUND((G98+H98+I98)*(1+J98),2)</f>
        <v>13.94</v>
      </c>
      <c r="G98" s="395">
        <v>5.52</v>
      </c>
      <c r="H98" s="395">
        <v>7.16</v>
      </c>
      <c r="I98" s="395">
        <v>0.17</v>
      </c>
      <c r="J98" s="400">
        <f>+$J$6</f>
        <v>0.085</v>
      </c>
      <c r="K98" s="403">
        <f>ROUND(E98*F98,2)</f>
        <v>7552.41</v>
      </c>
      <c r="L98" s="402"/>
    </row>
    <row r="99" s="381" customFormat="1" ht="99" outlineLevel="1" spans="1:12">
      <c r="A99" s="159">
        <f>IF(D99&lt;&gt;"",COUNTA($D$5:D99),"")</f>
        <v>87</v>
      </c>
      <c r="B99" s="160" t="s">
        <v>1108</v>
      </c>
      <c r="C99" s="160" t="s">
        <v>1109</v>
      </c>
      <c r="D99" s="161" t="s">
        <v>178</v>
      </c>
      <c r="E99" s="161">
        <v>1</v>
      </c>
      <c r="F99" s="396">
        <f>ROUND((G99+H99+I99)*(1+J99),2)</f>
        <v>197.81</v>
      </c>
      <c r="G99" s="395">
        <v>9.5</v>
      </c>
      <c r="H99" s="395">
        <v>171.31</v>
      </c>
      <c r="I99" s="395">
        <v>1.5</v>
      </c>
      <c r="J99" s="400">
        <f>+$J$6</f>
        <v>0.085</v>
      </c>
      <c r="K99" s="403">
        <f>ROUND(E99*F99,2)</f>
        <v>197.81</v>
      </c>
      <c r="L99" s="402"/>
    </row>
    <row r="100" s="381" customFormat="1" spans="1:12">
      <c r="A100" s="159" t="str">
        <f>IF(D100&lt;&gt;"",COUNTA($D$5:D100),"")</f>
        <v/>
      </c>
      <c r="B100" s="393" t="s">
        <v>212</v>
      </c>
      <c r="C100" s="160"/>
      <c r="D100" s="161"/>
      <c r="E100" s="161"/>
      <c r="F100" s="396"/>
      <c r="G100" s="395"/>
      <c r="H100" s="395"/>
      <c r="I100" s="395"/>
      <c r="J100" s="400"/>
      <c r="K100" s="403"/>
      <c r="L100" s="402"/>
    </row>
    <row r="101" s="381" customFormat="1" ht="165" outlineLevel="1" spans="1:12">
      <c r="A101" s="159">
        <f>IF(D101&lt;&gt;"",COUNTA($D$5:D101),"")</f>
        <v>88</v>
      </c>
      <c r="B101" s="160" t="s">
        <v>921</v>
      </c>
      <c r="C101" s="160" t="s">
        <v>1110</v>
      </c>
      <c r="D101" s="161" t="s">
        <v>178</v>
      </c>
      <c r="E101" s="161">
        <v>1</v>
      </c>
      <c r="F101" s="396">
        <f t="shared" ref="F101:F107" si="18">ROUND((G101+H101+I101)*(1+J101),2)</f>
        <v>37.68</v>
      </c>
      <c r="G101" s="395">
        <v>15.8</v>
      </c>
      <c r="H101" s="395">
        <v>18.75</v>
      </c>
      <c r="I101" s="395">
        <v>0.18</v>
      </c>
      <c r="J101" s="400">
        <f t="shared" ref="J101:J107" si="19">+$J$6</f>
        <v>0.085</v>
      </c>
      <c r="K101" s="403">
        <f t="shared" ref="K101:K107" si="20">ROUND(E101*F101,2)</f>
        <v>37.68</v>
      </c>
      <c r="L101" s="402"/>
    </row>
    <row r="102" s="381" customFormat="1" ht="82.5" outlineLevel="1" spans="1:12">
      <c r="A102" s="159">
        <f>IF(D102&lt;&gt;"",COUNTA($D$5:D102),"")</f>
        <v>89</v>
      </c>
      <c r="B102" s="160" t="s">
        <v>923</v>
      </c>
      <c r="C102" s="160" t="s">
        <v>1111</v>
      </c>
      <c r="D102" s="161" t="s">
        <v>178</v>
      </c>
      <c r="E102" s="161">
        <v>1</v>
      </c>
      <c r="F102" s="396">
        <f t="shared" si="18"/>
        <v>1.89</v>
      </c>
      <c r="G102" s="395">
        <v>0.79</v>
      </c>
      <c r="H102" s="395">
        <v>0.94</v>
      </c>
      <c r="I102" s="395">
        <v>0.01</v>
      </c>
      <c r="J102" s="400">
        <f t="shared" si="19"/>
        <v>0.085</v>
      </c>
      <c r="K102" s="403">
        <f t="shared" si="20"/>
        <v>1.89</v>
      </c>
      <c r="L102" s="402"/>
    </row>
    <row r="103" s="381" customFormat="1" ht="115.5" outlineLevel="1" spans="1:12">
      <c r="A103" s="159">
        <f>IF(D103&lt;&gt;"",COUNTA($D$5:D103),"")</f>
        <v>90</v>
      </c>
      <c r="B103" s="160" t="s">
        <v>1112</v>
      </c>
      <c r="C103" s="160" t="s">
        <v>1113</v>
      </c>
      <c r="D103" s="161" t="s">
        <v>178</v>
      </c>
      <c r="E103" s="161">
        <v>1</v>
      </c>
      <c r="F103" s="396">
        <f t="shared" si="18"/>
        <v>36.98</v>
      </c>
      <c r="G103" s="395">
        <v>22.96</v>
      </c>
      <c r="H103" s="395">
        <v>9.92</v>
      </c>
      <c r="I103" s="395">
        <v>1.2</v>
      </c>
      <c r="J103" s="400">
        <f t="shared" si="19"/>
        <v>0.085</v>
      </c>
      <c r="K103" s="403">
        <f t="shared" si="20"/>
        <v>36.98</v>
      </c>
      <c r="L103" s="402"/>
    </row>
    <row r="104" s="381" customFormat="1" ht="99" outlineLevel="1" spans="1:12">
      <c r="A104" s="159">
        <f>IF(D104&lt;&gt;"",COUNTA($D$5:D104),"")</f>
        <v>91</v>
      </c>
      <c r="B104" s="160" t="s">
        <v>1114</v>
      </c>
      <c r="C104" s="160" t="s">
        <v>1115</v>
      </c>
      <c r="D104" s="161" t="s">
        <v>178</v>
      </c>
      <c r="E104" s="161">
        <v>1</v>
      </c>
      <c r="F104" s="396">
        <f t="shared" si="18"/>
        <v>67.96</v>
      </c>
      <c r="G104" s="395">
        <v>19.8</v>
      </c>
      <c r="H104" s="395">
        <v>42.34</v>
      </c>
      <c r="I104" s="395">
        <v>0.5</v>
      </c>
      <c r="J104" s="400">
        <f t="shared" si="19"/>
        <v>0.085</v>
      </c>
      <c r="K104" s="403">
        <f t="shared" si="20"/>
        <v>67.96</v>
      </c>
      <c r="L104" s="402"/>
    </row>
    <row r="105" s="381" customFormat="1" ht="66" outlineLevel="1" spans="1:12">
      <c r="A105" s="159">
        <f>IF(D105&lt;&gt;"",COUNTA($D$5:D105),"")</f>
        <v>92</v>
      </c>
      <c r="B105" s="160" t="s">
        <v>1116</v>
      </c>
      <c r="C105" s="160" t="s">
        <v>1117</v>
      </c>
      <c r="D105" s="161" t="s">
        <v>178</v>
      </c>
      <c r="E105" s="161">
        <v>13795.49</v>
      </c>
      <c r="F105" s="396">
        <f t="shared" si="18"/>
        <v>10.8</v>
      </c>
      <c r="G105" s="395">
        <v>7.35</v>
      </c>
      <c r="H105" s="395">
        <v>1.47</v>
      </c>
      <c r="I105" s="395">
        <v>1.13</v>
      </c>
      <c r="J105" s="400">
        <f t="shared" si="19"/>
        <v>0.085</v>
      </c>
      <c r="K105" s="403">
        <f t="shared" si="20"/>
        <v>148991.29</v>
      </c>
      <c r="L105" s="402"/>
    </row>
    <row r="106" s="381" customFormat="1" ht="132" outlineLevel="1" spans="1:12">
      <c r="A106" s="159">
        <f>IF(D106&lt;&gt;"",COUNTA($D$5:D106),"")</f>
        <v>93</v>
      </c>
      <c r="B106" s="160" t="s">
        <v>921</v>
      </c>
      <c r="C106" s="160" t="s">
        <v>1118</v>
      </c>
      <c r="D106" s="161" t="s">
        <v>178</v>
      </c>
      <c r="E106" s="161">
        <v>1</v>
      </c>
      <c r="F106" s="396">
        <f t="shared" si="18"/>
        <v>21.21</v>
      </c>
      <c r="G106" s="395">
        <v>11.16</v>
      </c>
      <c r="H106" s="395">
        <v>7.92</v>
      </c>
      <c r="I106" s="395">
        <v>0.47</v>
      </c>
      <c r="J106" s="400">
        <f t="shared" si="19"/>
        <v>0.085</v>
      </c>
      <c r="K106" s="403">
        <f t="shared" si="20"/>
        <v>21.21</v>
      </c>
      <c r="L106" s="402"/>
    </row>
    <row r="107" s="381" customFormat="1" ht="132" outlineLevel="1" spans="1:12">
      <c r="A107" s="159">
        <f>IF(D107&lt;&gt;"",COUNTA($D$5:D107),"")</f>
        <v>94</v>
      </c>
      <c r="B107" s="160" t="s">
        <v>1119</v>
      </c>
      <c r="C107" s="160" t="s">
        <v>1120</v>
      </c>
      <c r="D107" s="161" t="s">
        <v>178</v>
      </c>
      <c r="E107" s="161">
        <v>13795.49</v>
      </c>
      <c r="F107" s="396">
        <f t="shared" si="18"/>
        <v>25.44</v>
      </c>
      <c r="G107" s="395">
        <v>11.16</v>
      </c>
      <c r="H107" s="395">
        <v>9.95</v>
      </c>
      <c r="I107" s="395">
        <v>2.34</v>
      </c>
      <c r="J107" s="400">
        <f t="shared" si="19"/>
        <v>0.085</v>
      </c>
      <c r="K107" s="403">
        <f t="shared" si="20"/>
        <v>350957.27</v>
      </c>
      <c r="L107" s="402"/>
    </row>
    <row r="108" s="381" customFormat="1" spans="1:12">
      <c r="A108" s="159" t="str">
        <f>IF(D108&lt;&gt;"",COUNTA($D$5:D108),"")</f>
        <v/>
      </c>
      <c r="B108" s="393" t="s">
        <v>1121</v>
      </c>
      <c r="C108" s="160"/>
      <c r="D108" s="161"/>
      <c r="E108" s="161"/>
      <c r="F108" s="396"/>
      <c r="G108" s="395"/>
      <c r="H108" s="395"/>
      <c r="I108" s="395"/>
      <c r="J108" s="400"/>
      <c r="K108" s="403"/>
      <c r="L108" s="402"/>
    </row>
    <row r="109" s="381" customFormat="1" ht="148.5" outlineLevel="1" spans="1:12">
      <c r="A109" s="159">
        <f>IF(D109&lt;&gt;"",COUNTA($D$5:D109),"")</f>
        <v>95</v>
      </c>
      <c r="B109" s="160" t="s">
        <v>1121</v>
      </c>
      <c r="C109" s="160" t="s">
        <v>1122</v>
      </c>
      <c r="D109" s="161" t="s">
        <v>178</v>
      </c>
      <c r="E109" s="161">
        <v>1</v>
      </c>
      <c r="F109" s="396">
        <f>ROUND((G109+H109+I109)*(1+J109),2)</f>
        <v>27.44</v>
      </c>
      <c r="G109" s="395">
        <v>11.16</v>
      </c>
      <c r="H109" s="395">
        <v>13.62</v>
      </c>
      <c r="I109" s="395">
        <v>0.51</v>
      </c>
      <c r="J109" s="400">
        <f>+$J$6</f>
        <v>0.085</v>
      </c>
      <c r="K109" s="403">
        <f>ROUND(E109*F109,2)</f>
        <v>27.44</v>
      </c>
      <c r="L109" s="402"/>
    </row>
    <row r="110" s="381" customFormat="1" spans="1:12">
      <c r="A110" s="159" t="str">
        <f>IF(D110&lt;&gt;"",COUNTA($D$5:D110),"")</f>
        <v/>
      </c>
      <c r="B110" s="393" t="s">
        <v>930</v>
      </c>
      <c r="C110" s="160"/>
      <c r="D110" s="161"/>
      <c r="E110" s="161"/>
      <c r="F110" s="396"/>
      <c r="G110" s="395"/>
      <c r="H110" s="395"/>
      <c r="I110" s="395"/>
      <c r="J110" s="400"/>
      <c r="K110" s="403"/>
      <c r="L110" s="402"/>
    </row>
    <row r="111" s="381" customFormat="1" outlineLevel="1" spans="1:12">
      <c r="A111" s="159" t="str">
        <f>IF(D111&lt;&gt;"",COUNTA($D$5:D111),"")</f>
        <v/>
      </c>
      <c r="B111" s="160" t="s">
        <v>209</v>
      </c>
      <c r="C111" s="160"/>
      <c r="D111" s="161"/>
      <c r="E111" s="161"/>
      <c r="F111" s="396"/>
      <c r="G111" s="395"/>
      <c r="H111" s="395"/>
      <c r="I111" s="395"/>
      <c r="J111" s="400"/>
      <c r="K111" s="403"/>
      <c r="L111" s="402"/>
    </row>
    <row r="112" s="381" customFormat="1" ht="49.5" outlineLevel="2" spans="1:12">
      <c r="A112" s="159">
        <f>IF(D112&lt;&gt;"",COUNTA($D$5:D112),"")</f>
        <v>96</v>
      </c>
      <c r="B112" s="160" t="s">
        <v>931</v>
      </c>
      <c r="C112" s="160" t="s">
        <v>1123</v>
      </c>
      <c r="D112" s="161" t="s">
        <v>168</v>
      </c>
      <c r="E112" s="161">
        <v>1</v>
      </c>
      <c r="F112" s="396">
        <f>ROUND((G112+H112+I112)*(1+J112),2)</f>
        <v>230.14</v>
      </c>
      <c r="G112" s="395">
        <v>49.26</v>
      </c>
      <c r="H112" s="395">
        <v>159.29</v>
      </c>
      <c r="I112" s="395">
        <v>3.56</v>
      </c>
      <c r="J112" s="400">
        <f>+$J$6</f>
        <v>0.085</v>
      </c>
      <c r="K112" s="403">
        <f>ROUND(E112*F112,2)</f>
        <v>230.14</v>
      </c>
      <c r="L112" s="402"/>
    </row>
    <row r="113" s="381" customFormat="1" ht="49.5" outlineLevel="2" spans="1:12">
      <c r="A113" s="159">
        <f>IF(D113&lt;&gt;"",COUNTA($D$5:D113),"")</f>
        <v>97</v>
      </c>
      <c r="B113" s="160" t="s">
        <v>933</v>
      </c>
      <c r="C113" s="160" t="s">
        <v>1124</v>
      </c>
      <c r="D113" s="161" t="s">
        <v>168</v>
      </c>
      <c r="E113" s="161">
        <v>1</v>
      </c>
      <c r="F113" s="396">
        <f>ROUND((G113+H113+I113)*(1+J113),2)</f>
        <v>102.25</v>
      </c>
      <c r="G113" s="395">
        <v>28.34</v>
      </c>
      <c r="H113" s="395">
        <v>62.26</v>
      </c>
      <c r="I113" s="395">
        <v>3.64</v>
      </c>
      <c r="J113" s="400">
        <f>+$J$6</f>
        <v>0.085</v>
      </c>
      <c r="K113" s="403">
        <f>ROUND(E113*F113,2)</f>
        <v>102.25</v>
      </c>
      <c r="L113" s="402"/>
    </row>
    <row r="114" s="381" customFormat="1" outlineLevel="1" spans="1:12">
      <c r="A114" s="159" t="str">
        <f>IF(D114&lt;&gt;"",COUNTA($D$5:D114),"")</f>
        <v/>
      </c>
      <c r="B114" s="160" t="s">
        <v>265</v>
      </c>
      <c r="C114" s="160"/>
      <c r="D114" s="161"/>
      <c r="E114" s="161"/>
      <c r="F114" s="396"/>
      <c r="G114" s="395"/>
      <c r="H114" s="395"/>
      <c r="I114" s="395"/>
      <c r="J114" s="400"/>
      <c r="K114" s="403"/>
      <c r="L114" s="402"/>
    </row>
    <row r="115" s="381" customFormat="1" ht="82.5" outlineLevel="2" spans="1:12">
      <c r="A115" s="159">
        <f>IF(D115&lt;&gt;"",COUNTA($D$5:D115),"")</f>
        <v>98</v>
      </c>
      <c r="B115" s="160" t="s">
        <v>1125</v>
      </c>
      <c r="C115" s="160" t="s">
        <v>1126</v>
      </c>
      <c r="D115" s="161" t="s">
        <v>168</v>
      </c>
      <c r="E115" s="161">
        <v>1</v>
      </c>
      <c r="F115" s="396">
        <f>ROUND((G115+H115+I115)*(1+J115),2)</f>
        <v>46.12</v>
      </c>
      <c r="G115" s="395">
        <v>8.29</v>
      </c>
      <c r="H115" s="395">
        <v>34.22</v>
      </c>
      <c r="I115" s="395">
        <v>0</v>
      </c>
      <c r="J115" s="400">
        <f>+$J$6</f>
        <v>0.085</v>
      </c>
      <c r="K115" s="403">
        <f>ROUND(E115*F115,2)</f>
        <v>46.12</v>
      </c>
      <c r="L115" s="402"/>
    </row>
    <row r="116" s="381" customFormat="1" ht="82.5" outlineLevel="2" spans="1:12">
      <c r="A116" s="159">
        <f>IF(D116&lt;&gt;"",COUNTA($D$5:D116),"")</f>
        <v>99</v>
      </c>
      <c r="B116" s="160" t="s">
        <v>1127</v>
      </c>
      <c r="C116" s="160" t="s">
        <v>1128</v>
      </c>
      <c r="D116" s="161" t="s">
        <v>168</v>
      </c>
      <c r="E116" s="161">
        <v>1</v>
      </c>
      <c r="F116" s="396">
        <f>ROUND((G116+H116+I116)*(1+J116),2)</f>
        <v>70.88</v>
      </c>
      <c r="G116" s="395">
        <v>26.24</v>
      </c>
      <c r="H116" s="395">
        <v>39.09</v>
      </c>
      <c r="I116" s="395">
        <v>0</v>
      </c>
      <c r="J116" s="400">
        <f>+$J$6</f>
        <v>0.085</v>
      </c>
      <c r="K116" s="403">
        <f>ROUND(E116*F116,2)</f>
        <v>70.88</v>
      </c>
      <c r="L116" s="402"/>
    </row>
    <row r="117" s="381" customFormat="1" outlineLevel="1" spans="1:12">
      <c r="A117" s="159" t="str">
        <f>IF(D117&lt;&gt;"",COUNTA($D$5:D117),"")</f>
        <v/>
      </c>
      <c r="B117" s="160" t="s">
        <v>529</v>
      </c>
      <c r="C117" s="160"/>
      <c r="D117" s="161"/>
      <c r="E117" s="161"/>
      <c r="F117" s="396"/>
      <c r="G117" s="395"/>
      <c r="H117" s="395"/>
      <c r="I117" s="395"/>
      <c r="J117" s="400"/>
      <c r="K117" s="403"/>
      <c r="L117" s="402"/>
    </row>
    <row r="118" s="381" customFormat="1" ht="82.5" outlineLevel="2" spans="1:12">
      <c r="A118" s="159">
        <f>IF(D118&lt;&gt;"",COUNTA($D$5:D118),"")</f>
        <v>100</v>
      </c>
      <c r="B118" s="160" t="s">
        <v>267</v>
      </c>
      <c r="C118" s="160" t="s">
        <v>1136</v>
      </c>
      <c r="D118" s="161" t="s">
        <v>168</v>
      </c>
      <c r="E118" s="161">
        <v>10</v>
      </c>
      <c r="F118" s="396">
        <f>ROUND((G118+H118+I118)*(1+J118),2)</f>
        <v>128.03</v>
      </c>
      <c r="G118" s="395">
        <v>52.07</v>
      </c>
      <c r="H118" s="395">
        <v>64.69</v>
      </c>
      <c r="I118" s="395">
        <v>1.24</v>
      </c>
      <c r="J118" s="400">
        <f>+$J$6</f>
        <v>0.085</v>
      </c>
      <c r="K118" s="403">
        <f>ROUND(E118*F118,2)</f>
        <v>1280.3</v>
      </c>
      <c r="L118" s="402"/>
    </row>
    <row r="119" s="381" customFormat="1" ht="82.5" outlineLevel="2" spans="1:12">
      <c r="A119" s="159">
        <f>IF(D119&lt;&gt;"",COUNTA($D$5:D119),"")</f>
        <v>101</v>
      </c>
      <c r="B119" s="160" t="s">
        <v>267</v>
      </c>
      <c r="C119" s="160" t="s">
        <v>1137</v>
      </c>
      <c r="D119" s="161" t="s">
        <v>168</v>
      </c>
      <c r="E119" s="161">
        <v>429</v>
      </c>
      <c r="F119" s="396">
        <f>ROUND((G119+H119+I119)*(1+J119),2)</f>
        <v>130.2</v>
      </c>
      <c r="G119" s="395">
        <v>52.07</v>
      </c>
      <c r="H119" s="395">
        <v>66.69</v>
      </c>
      <c r="I119" s="395">
        <v>1.24</v>
      </c>
      <c r="J119" s="400">
        <f>+$J$6</f>
        <v>0.085</v>
      </c>
      <c r="K119" s="403">
        <f>ROUND(E119*F119,2)</f>
        <v>55855.8</v>
      </c>
      <c r="L119" s="402"/>
    </row>
    <row r="120" s="381" customFormat="1" ht="82.5" outlineLevel="2" spans="1:12">
      <c r="A120" s="159">
        <f>IF(D120&lt;&gt;"",COUNTA($D$5:D120),"")</f>
        <v>102</v>
      </c>
      <c r="B120" s="160" t="s">
        <v>267</v>
      </c>
      <c r="C120" s="160" t="s">
        <v>1138</v>
      </c>
      <c r="D120" s="161" t="s">
        <v>168</v>
      </c>
      <c r="E120" s="161">
        <v>10</v>
      </c>
      <c r="F120" s="396">
        <f>ROUND((G120+H120+I120)*(1+J120),2)</f>
        <v>130.2</v>
      </c>
      <c r="G120" s="395">
        <v>52.07</v>
      </c>
      <c r="H120" s="395">
        <v>67.32</v>
      </c>
      <c r="I120" s="395">
        <v>0.61</v>
      </c>
      <c r="J120" s="400">
        <f>+$J$6</f>
        <v>0.085</v>
      </c>
      <c r="K120" s="403">
        <f>ROUND(E120*F120,2)</f>
        <v>1302</v>
      </c>
      <c r="L120" s="402"/>
    </row>
    <row r="121" s="381" customFormat="1" ht="82.5" outlineLevel="2" spans="1:12">
      <c r="A121" s="159">
        <f>IF(D121&lt;&gt;"",COUNTA($D$5:D121),"")</f>
        <v>103</v>
      </c>
      <c r="B121" s="160" t="s">
        <v>267</v>
      </c>
      <c r="C121" s="160" t="s">
        <v>1139</v>
      </c>
      <c r="D121" s="161" t="s">
        <v>168</v>
      </c>
      <c r="E121" s="161">
        <v>10</v>
      </c>
      <c r="F121" s="396">
        <f>ROUND((G121+H121+I121)*(1+J121),2)</f>
        <v>132.37</v>
      </c>
      <c r="G121" s="395">
        <v>52.07</v>
      </c>
      <c r="H121" s="395">
        <v>69.32</v>
      </c>
      <c r="I121" s="395">
        <v>0.61</v>
      </c>
      <c r="J121" s="400">
        <f>+$J$6</f>
        <v>0.085</v>
      </c>
      <c r="K121" s="403">
        <f>ROUND(E121*F121,2)</f>
        <v>1323.7</v>
      </c>
      <c r="L121" s="402"/>
    </row>
    <row r="122" s="381" customFormat="1" ht="82.5" outlineLevel="2" spans="1:12">
      <c r="A122" s="159">
        <f>IF(D122&lt;&gt;"",COUNTA($D$5:D122),"")</f>
        <v>104</v>
      </c>
      <c r="B122" s="160" t="s">
        <v>267</v>
      </c>
      <c r="C122" s="160" t="s">
        <v>1140</v>
      </c>
      <c r="D122" s="161" t="s">
        <v>168</v>
      </c>
      <c r="E122" s="161">
        <v>10</v>
      </c>
      <c r="F122" s="396">
        <f>ROUND((G122+H122+I122)*(1+J122),2)</f>
        <v>134.54</v>
      </c>
      <c r="G122" s="395">
        <v>52.07</v>
      </c>
      <c r="H122" s="395">
        <v>71.32</v>
      </c>
      <c r="I122" s="395">
        <v>0.61</v>
      </c>
      <c r="J122" s="400">
        <f>+$J$6</f>
        <v>0.085</v>
      </c>
      <c r="K122" s="403">
        <f>ROUND(E122*F122,2)</f>
        <v>1345.4</v>
      </c>
      <c r="L122" s="402"/>
    </row>
    <row r="123" s="381" customFormat="1" spans="1:12">
      <c r="A123" s="159" t="str">
        <f>IF(D123&lt;&gt;"",COUNTA($D$5:D123),"")</f>
        <v/>
      </c>
      <c r="B123" s="393" t="s">
        <v>948</v>
      </c>
      <c r="C123" s="160"/>
      <c r="D123" s="161"/>
      <c r="E123" s="161"/>
      <c r="F123" s="396"/>
      <c r="G123" s="395"/>
      <c r="H123" s="395"/>
      <c r="I123" s="395"/>
      <c r="J123" s="400"/>
      <c r="K123" s="403"/>
      <c r="L123" s="402"/>
    </row>
    <row r="124" s="381" customFormat="1" ht="66" outlineLevel="1" spans="1:12">
      <c r="A124" s="159">
        <f>IF(D124&lt;&gt;"",COUNTA($D$5:D124),"")</f>
        <v>105</v>
      </c>
      <c r="B124" s="160" t="s">
        <v>1141</v>
      </c>
      <c r="C124" s="160" t="s">
        <v>959</v>
      </c>
      <c r="D124" s="161" t="s">
        <v>178</v>
      </c>
      <c r="E124" s="161">
        <v>10214.49</v>
      </c>
      <c r="F124" s="396">
        <f t="shared" ref="F124:F130" si="21">ROUND((G124+H124+I124)*(1+J124),2)</f>
        <v>62.93</v>
      </c>
      <c r="G124" s="395">
        <v>28.5</v>
      </c>
      <c r="H124" s="395">
        <v>19.5</v>
      </c>
      <c r="I124" s="395">
        <v>10</v>
      </c>
      <c r="J124" s="400">
        <f t="shared" ref="J124:J130" si="22">+$J$6</f>
        <v>0.085</v>
      </c>
      <c r="K124" s="403">
        <f t="shared" ref="K124:K130" si="23">ROUND(E124*F124,2)</f>
        <v>642797.86</v>
      </c>
      <c r="L124" s="402"/>
    </row>
    <row r="125" s="381" customFormat="1" ht="66" outlineLevel="1" spans="1:12">
      <c r="A125" s="159">
        <f>IF(D125&lt;&gt;"",COUNTA($D$5:D125),"")</f>
        <v>106</v>
      </c>
      <c r="B125" s="160" t="s">
        <v>960</v>
      </c>
      <c r="C125" s="160" t="s">
        <v>1143</v>
      </c>
      <c r="D125" s="161" t="s">
        <v>178</v>
      </c>
      <c r="E125" s="161">
        <v>4218.98</v>
      </c>
      <c r="F125" s="396">
        <f t="shared" si="21"/>
        <v>67.27</v>
      </c>
      <c r="G125" s="395">
        <v>30.5</v>
      </c>
      <c r="H125" s="395">
        <v>19.5</v>
      </c>
      <c r="I125" s="395">
        <v>12</v>
      </c>
      <c r="J125" s="400">
        <f t="shared" si="22"/>
        <v>0.085</v>
      </c>
      <c r="K125" s="403">
        <f t="shared" si="23"/>
        <v>283810.78</v>
      </c>
      <c r="L125" s="402"/>
    </row>
    <row r="126" s="381" customFormat="1" ht="66" outlineLevel="1" spans="1:12">
      <c r="A126" s="159">
        <f>IF(D126&lt;&gt;"",COUNTA($D$5:D126),"")</f>
        <v>107</v>
      </c>
      <c r="B126" s="160" t="s">
        <v>1144</v>
      </c>
      <c r="C126" s="160" t="s">
        <v>1145</v>
      </c>
      <c r="D126" s="161" t="s">
        <v>178</v>
      </c>
      <c r="E126" s="161">
        <v>16486.17</v>
      </c>
      <c r="F126" s="396">
        <f t="shared" si="21"/>
        <v>62.93</v>
      </c>
      <c r="G126" s="395">
        <v>28.5</v>
      </c>
      <c r="H126" s="395">
        <v>19.5</v>
      </c>
      <c r="I126" s="395">
        <v>10</v>
      </c>
      <c r="J126" s="400">
        <f t="shared" si="22"/>
        <v>0.085</v>
      </c>
      <c r="K126" s="403">
        <f t="shared" si="23"/>
        <v>1037474.68</v>
      </c>
      <c r="L126" s="402"/>
    </row>
    <row r="127" s="381" customFormat="1" ht="49.5" outlineLevel="1" spans="1:12">
      <c r="A127" s="159">
        <f>IF(D127&lt;&gt;"",COUNTA($D$5:D127),"")</f>
        <v>108</v>
      </c>
      <c r="B127" s="160" t="s">
        <v>1149</v>
      </c>
      <c r="C127" s="160" t="s">
        <v>1148</v>
      </c>
      <c r="D127" s="161" t="s">
        <v>178</v>
      </c>
      <c r="E127" s="161">
        <v>2269.82</v>
      </c>
      <c r="F127" s="396">
        <f t="shared" si="21"/>
        <v>62.93</v>
      </c>
      <c r="G127" s="395">
        <v>28.5</v>
      </c>
      <c r="H127" s="395">
        <v>19.5</v>
      </c>
      <c r="I127" s="395">
        <v>10</v>
      </c>
      <c r="J127" s="400">
        <f t="shared" si="22"/>
        <v>0.085</v>
      </c>
      <c r="K127" s="403">
        <f t="shared" si="23"/>
        <v>142839.77</v>
      </c>
      <c r="L127" s="402"/>
    </row>
    <row r="128" s="381" customFormat="1" ht="82.5" outlineLevel="1" spans="1:12">
      <c r="A128" s="159">
        <f>IF(D128&lt;&gt;"",COUNTA($D$5:D128),"")</f>
        <v>109</v>
      </c>
      <c r="B128" s="160" t="s">
        <v>180</v>
      </c>
      <c r="C128" s="160" t="s">
        <v>1150</v>
      </c>
      <c r="D128" s="161" t="s">
        <v>178</v>
      </c>
      <c r="E128" s="161">
        <v>1</v>
      </c>
      <c r="F128" s="396">
        <f t="shared" si="21"/>
        <v>56.79</v>
      </c>
      <c r="G128" s="395">
        <v>8.34</v>
      </c>
      <c r="H128" s="395">
        <v>32</v>
      </c>
      <c r="I128" s="395">
        <v>12</v>
      </c>
      <c r="J128" s="400">
        <f t="shared" si="22"/>
        <v>0.085</v>
      </c>
      <c r="K128" s="403">
        <f t="shared" si="23"/>
        <v>56.79</v>
      </c>
      <c r="L128" s="402"/>
    </row>
    <row r="129" s="381" customFormat="1" ht="49.5" outlineLevel="1" spans="1:12">
      <c r="A129" s="159">
        <f>IF(D129&lt;&gt;"",COUNTA($D$5:D129),"")</f>
        <v>110</v>
      </c>
      <c r="B129" s="160" t="s">
        <v>1151</v>
      </c>
      <c r="C129" s="160" t="s">
        <v>1152</v>
      </c>
      <c r="D129" s="161" t="s">
        <v>178</v>
      </c>
      <c r="E129" s="161">
        <v>316.98</v>
      </c>
      <c r="F129" s="396">
        <f t="shared" si="21"/>
        <v>62.93</v>
      </c>
      <c r="G129" s="395">
        <v>28.5</v>
      </c>
      <c r="H129" s="395">
        <v>19.5</v>
      </c>
      <c r="I129" s="395">
        <v>10</v>
      </c>
      <c r="J129" s="400">
        <f t="shared" si="22"/>
        <v>0.085</v>
      </c>
      <c r="K129" s="403">
        <f t="shared" si="23"/>
        <v>19947.55</v>
      </c>
      <c r="L129" s="402"/>
    </row>
    <row r="130" s="381" customFormat="1" ht="82.5" outlineLevel="1" spans="1:12">
      <c r="A130" s="159">
        <f>IF(D130&lt;&gt;"",COUNTA($D$5:D130),"")</f>
        <v>111</v>
      </c>
      <c r="B130" s="160" t="s">
        <v>970</v>
      </c>
      <c r="C130" s="160" t="s">
        <v>1154</v>
      </c>
      <c r="D130" s="161" t="s">
        <v>178</v>
      </c>
      <c r="E130" s="161">
        <v>17466.8</v>
      </c>
      <c r="F130" s="396">
        <f t="shared" si="21"/>
        <v>6.27</v>
      </c>
      <c r="G130" s="395">
        <v>5.78</v>
      </c>
      <c r="H130" s="395">
        <v>0</v>
      </c>
      <c r="I130" s="395">
        <v>0</v>
      </c>
      <c r="J130" s="400">
        <f t="shared" si="22"/>
        <v>0.085</v>
      </c>
      <c r="K130" s="403">
        <f t="shared" si="23"/>
        <v>109516.84</v>
      </c>
      <c r="L130" s="402"/>
    </row>
    <row r="131" s="381" customFormat="1" spans="1:12">
      <c r="A131" s="159" t="str">
        <f>IF(D131&lt;&gt;"",COUNTA($D$5:D131),"")</f>
        <v/>
      </c>
      <c r="B131" s="405" t="s">
        <v>972</v>
      </c>
      <c r="C131" s="406"/>
      <c r="D131" s="407"/>
      <c r="E131" s="407"/>
      <c r="F131" s="396"/>
      <c r="G131" s="395"/>
      <c r="H131" s="395"/>
      <c r="I131" s="395"/>
      <c r="J131" s="400"/>
      <c r="K131" s="403"/>
      <c r="L131" s="402"/>
    </row>
    <row r="132" s="381" customFormat="1" ht="66" outlineLevel="1" spans="1:12">
      <c r="A132" s="159">
        <f>IF(D132&lt;&gt;"",COUNTA($D$5:D132),"")</f>
        <v>112</v>
      </c>
      <c r="B132" s="406" t="s">
        <v>1177</v>
      </c>
      <c r="C132" s="406" t="s">
        <v>1178</v>
      </c>
      <c r="D132" s="407" t="s">
        <v>975</v>
      </c>
      <c r="E132" s="161">
        <v>3098.29</v>
      </c>
      <c r="F132" s="396">
        <f>ROUND((G132+H132+I132)*(1+J132),2)</f>
        <v>18.5</v>
      </c>
      <c r="G132" s="395">
        <v>0</v>
      </c>
      <c r="H132" s="395">
        <v>17.05</v>
      </c>
      <c r="I132" s="395">
        <v>0</v>
      </c>
      <c r="J132" s="400">
        <f>+$J$6</f>
        <v>0.085</v>
      </c>
      <c r="K132" s="403">
        <f>ROUND(E132*F132,2)</f>
        <v>57318.37</v>
      </c>
      <c r="L132" s="402"/>
    </row>
    <row r="133" s="381" customFormat="1" ht="66" outlineLevel="1" spans="1:12">
      <c r="A133" s="159">
        <f>IF(D133&lt;&gt;"",COUNTA($D$5:D133),"")</f>
        <v>113</v>
      </c>
      <c r="B133" s="406" t="s">
        <v>1179</v>
      </c>
      <c r="C133" s="406" t="s">
        <v>1180</v>
      </c>
      <c r="D133" s="407" t="s">
        <v>975</v>
      </c>
      <c r="E133" s="161">
        <v>6196.59</v>
      </c>
      <c r="F133" s="396">
        <f>ROUND((G133+H133+I133)*(1+J133),2)</f>
        <v>15.91</v>
      </c>
      <c r="G133" s="395">
        <v>0</v>
      </c>
      <c r="H133" s="395">
        <v>14.66</v>
      </c>
      <c r="I133" s="395">
        <v>0</v>
      </c>
      <c r="J133" s="400">
        <f>+$J$6</f>
        <v>0.085</v>
      </c>
      <c r="K133" s="403">
        <f>ROUND(E133*F133,2)</f>
        <v>98587.75</v>
      </c>
      <c r="L133" s="402"/>
    </row>
    <row r="134" s="381" customFormat="1" ht="66" outlineLevel="1" spans="1:12">
      <c r="A134" s="159">
        <f>IF(D134&lt;&gt;"",COUNTA($D$5:D134),"")</f>
        <v>114</v>
      </c>
      <c r="B134" s="406" t="s">
        <v>973</v>
      </c>
      <c r="C134" s="373" t="s">
        <v>1181</v>
      </c>
      <c r="D134" s="407" t="s">
        <v>975</v>
      </c>
      <c r="E134" s="161">
        <v>13617.12</v>
      </c>
      <c r="F134" s="396">
        <f>ROUND((G134+H134+I134)*(1+J134),2)</f>
        <v>16.44</v>
      </c>
      <c r="G134" s="395">
        <v>0</v>
      </c>
      <c r="H134" s="395">
        <v>15.15</v>
      </c>
      <c r="I134" s="395">
        <v>0</v>
      </c>
      <c r="J134" s="400">
        <f>+$J$6</f>
        <v>0.085</v>
      </c>
      <c r="K134" s="403">
        <f>ROUND(E134*F134,2)</f>
        <v>223865.45</v>
      </c>
      <c r="L134" s="402"/>
    </row>
    <row r="135" s="381" customFormat="1" ht="66" outlineLevel="1" spans="1:12">
      <c r="A135" s="159">
        <f>IF(D135&lt;&gt;"",COUNTA($D$5:D135),"")</f>
        <v>115</v>
      </c>
      <c r="B135" s="406" t="s">
        <v>973</v>
      </c>
      <c r="C135" s="373" t="s">
        <v>1182</v>
      </c>
      <c r="D135" s="407" t="s">
        <v>975</v>
      </c>
      <c r="E135" s="161">
        <v>3818.48</v>
      </c>
      <c r="F135" s="396">
        <f>ROUND((G135+H135+I135)*(1+J135),2)</f>
        <v>12.53</v>
      </c>
      <c r="G135" s="395">
        <v>0</v>
      </c>
      <c r="H135" s="395">
        <v>11.55</v>
      </c>
      <c r="I135" s="395">
        <v>0</v>
      </c>
      <c r="J135" s="400">
        <f>+$J$6</f>
        <v>0.085</v>
      </c>
      <c r="K135" s="403">
        <f>ROUND(E135*F135,2)</f>
        <v>47845.55</v>
      </c>
      <c r="L135" s="402"/>
    </row>
    <row r="136" s="381" customFormat="1" ht="66" outlineLevel="1" spans="1:12">
      <c r="A136" s="159">
        <f>IF(D136&lt;&gt;"",COUNTA($D$5:D136),"")</f>
        <v>116</v>
      </c>
      <c r="B136" s="406" t="s">
        <v>973</v>
      </c>
      <c r="C136" s="373" t="s">
        <v>1183</v>
      </c>
      <c r="D136" s="407" t="s">
        <v>975</v>
      </c>
      <c r="E136" s="161">
        <v>8221.92</v>
      </c>
      <c r="F136" s="396">
        <f>ROUND((G136+H136+I136)*(1+J136),2)</f>
        <v>7.87</v>
      </c>
      <c r="G136" s="395"/>
      <c r="H136" s="395">
        <v>7.25</v>
      </c>
      <c r="I136" s="395"/>
      <c r="J136" s="400">
        <f>+$J$6</f>
        <v>0.085</v>
      </c>
      <c r="K136" s="403">
        <f>ROUND(E136*F136,2)</f>
        <v>64706.51</v>
      </c>
      <c r="L136" s="404"/>
    </row>
    <row r="137" s="381" customFormat="1" spans="1:12">
      <c r="A137" s="159" t="str">
        <f>IF(D137&lt;&gt;"",COUNTA($D$5:D137),"")</f>
        <v/>
      </c>
      <c r="B137" s="155" t="s">
        <v>701</v>
      </c>
      <c r="C137" s="160"/>
      <c r="D137" s="161"/>
      <c r="E137" s="408"/>
      <c r="F137" s="409"/>
      <c r="G137" s="410"/>
      <c r="H137" s="395"/>
      <c r="I137" s="395"/>
      <c r="J137" s="400"/>
      <c r="K137" s="411">
        <f>SUBTOTAL(9,K5:K136)</f>
        <v>10745346.02</v>
      </c>
      <c r="L137" s="412"/>
    </row>
    <row r="138" s="383" customFormat="1" spans="1:12">
      <c r="A138" s="384"/>
      <c r="B138" s="384"/>
      <c r="C138" s="384"/>
      <c r="D138" s="385"/>
      <c r="E138" s="385"/>
      <c r="F138" s="386"/>
      <c r="G138" s="387"/>
      <c r="H138" s="387"/>
      <c r="I138" s="387"/>
      <c r="J138" s="388"/>
      <c r="K138" s="413"/>
      <c r="L138" s="390"/>
    </row>
    <row r="139" s="383" customFormat="1" spans="1:12">
      <c r="A139" s="384"/>
      <c r="B139" s="384"/>
      <c r="C139" s="384"/>
      <c r="D139" s="385"/>
      <c r="E139" s="385"/>
      <c r="F139" s="386"/>
      <c r="G139" s="387"/>
      <c r="H139" s="387"/>
      <c r="I139" s="387"/>
      <c r="J139" s="388"/>
      <c r="K139" s="389"/>
      <c r="L139" s="390"/>
    </row>
    <row r="140" s="383" customFormat="1" spans="1:12">
      <c r="A140" s="384"/>
      <c r="B140" s="384"/>
      <c r="C140" s="384"/>
      <c r="D140" s="385"/>
      <c r="E140" s="385"/>
      <c r="F140" s="386"/>
      <c r="G140" s="387"/>
      <c r="H140" s="387"/>
      <c r="I140" s="387"/>
      <c r="J140" s="388"/>
      <c r="K140" s="413"/>
      <c r="L140" s="390"/>
    </row>
  </sheetData>
  <sheetProtection algorithmName="SHA-512" hashValue="Vhx9Z4vrNI/dl81cocD7ATBXTjtWDefUL7a+2b/ffJ1T6MnJKiJQb0vroF3KrOtVtznx7fv1GmY2fp511YPWdg==" saltValue="OOf1sbDhDOqs80V0eH9dJg==" spinCount="100000" sheet="1" selectLockedCells="1" selectUnlockedCells="1" formatCells="0" formatColumns="0" formatRows="0" insertRows="0" insertColumns="0" insertHyperlinks="0" deleteColumns="0" deleteRows="0" sort="0" autoFilter="0" pivotTables="0" objects="1"/>
  <mergeCells count="11">
    <mergeCell ref="A1:L1"/>
    <mergeCell ref="A2:L2"/>
    <mergeCell ref="G3:J3"/>
    <mergeCell ref="A3:A4"/>
    <mergeCell ref="B3:B4"/>
    <mergeCell ref="C3:C4"/>
    <mergeCell ref="D3:D4"/>
    <mergeCell ref="E3:E4"/>
    <mergeCell ref="F3:F4"/>
    <mergeCell ref="K3:K4"/>
    <mergeCell ref="L3:L4"/>
  </mergeCells>
  <pageMargins left="0.751388888888889" right="0.751388888888889" top="1" bottom="1" header="0.5" footer="0.5"/>
  <pageSetup paperSize="9" scale="49" orientation="portrait" horizontalDpi="600"/>
  <headerFooter/>
  <colBreaks count="1" manualBreakCount="1">
    <brk id="12" max="65447"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22"/>
  <sheetViews>
    <sheetView view="pageBreakPreview" zoomScale="70" zoomScaleNormal="100" workbookViewId="0">
      <selection activeCell="E3" sqref="E3:K4"/>
    </sheetView>
  </sheetViews>
  <sheetFormatPr defaultColWidth="7.88333333333333" defaultRowHeight="11.25"/>
  <cols>
    <col min="1" max="1" width="6.675" style="363" customWidth="1"/>
    <col min="2" max="2" width="21.1416666666667" style="363" customWidth="1"/>
    <col min="3" max="3" width="50.6416666666667" style="363" customWidth="1"/>
    <col min="4" max="4" width="9.34166666666667" style="363" customWidth="1"/>
    <col min="5" max="5" width="12.3416666666667" style="364" customWidth="1"/>
    <col min="6" max="6" width="10.8416666666667" style="364" customWidth="1"/>
    <col min="7" max="7" width="10.5083333333333" style="364" customWidth="1" outlineLevel="1"/>
    <col min="8" max="8" width="14.6416666666667" style="364" customWidth="1" outlineLevel="1"/>
    <col min="9" max="9" width="16.0083333333333" style="364" customWidth="1" outlineLevel="1"/>
    <col min="10" max="10" width="14.6416666666667" style="365" customWidth="1" outlineLevel="1"/>
    <col min="11" max="11" width="15.5083333333333" style="366" customWidth="1"/>
    <col min="12" max="12" width="5.675" style="363" customWidth="1"/>
    <col min="13" max="16384" width="7.88333333333333" style="363"/>
  </cols>
  <sheetData>
    <row r="1" ht="28.5" customHeight="1" spans="1:12">
      <c r="A1" s="367" t="s">
        <v>1189</v>
      </c>
      <c r="B1" s="367"/>
      <c r="C1" s="367"/>
      <c r="D1" s="367"/>
      <c r="E1" s="367"/>
      <c r="F1" s="367"/>
      <c r="G1" s="367"/>
      <c r="H1" s="367"/>
      <c r="I1" s="367"/>
      <c r="J1" s="367"/>
      <c r="K1" s="367"/>
      <c r="L1" s="367"/>
    </row>
    <row r="2" ht="22.5" customHeight="1" spans="1:12">
      <c r="A2" s="368" t="str">
        <f>'表1-投标报价汇总表'!A2</f>
        <v>工程名称：白云区槎头车辆段（一期）地块项目施工图设计及施工总承包项目</v>
      </c>
      <c r="B2" s="369"/>
      <c r="C2" s="369"/>
      <c r="D2" s="369"/>
      <c r="E2" s="369"/>
      <c r="F2" s="370"/>
      <c r="G2" s="370"/>
      <c r="H2" s="370"/>
      <c r="I2" s="370"/>
      <c r="J2" s="370"/>
      <c r="K2" s="370"/>
      <c r="L2" s="370"/>
    </row>
    <row r="3" ht="22.5" customHeight="1" spans="1:12">
      <c r="A3" s="371" t="s">
        <v>4</v>
      </c>
      <c r="B3" s="371" t="s">
        <v>5</v>
      </c>
      <c r="C3" s="371" t="s">
        <v>612</v>
      </c>
      <c r="D3" s="371" t="s">
        <v>128</v>
      </c>
      <c r="E3" s="147" t="s">
        <v>614</v>
      </c>
      <c r="F3" s="148" t="s">
        <v>615</v>
      </c>
      <c r="G3" s="149" t="s">
        <v>616</v>
      </c>
      <c r="H3" s="149"/>
      <c r="I3" s="149"/>
      <c r="J3" s="376"/>
      <c r="K3" s="174" t="s">
        <v>617</v>
      </c>
      <c r="L3" s="371" t="s">
        <v>15</v>
      </c>
    </row>
    <row r="4" ht="47.25" customHeight="1" spans="1:12">
      <c r="A4" s="371"/>
      <c r="B4" s="371"/>
      <c r="C4" s="371"/>
      <c r="D4" s="371"/>
      <c r="E4" s="152"/>
      <c r="F4" s="153"/>
      <c r="G4" s="154" t="s">
        <v>618</v>
      </c>
      <c r="H4" s="154" t="s">
        <v>619</v>
      </c>
      <c r="I4" s="154" t="s">
        <v>620</v>
      </c>
      <c r="J4" s="317" t="s">
        <v>621</v>
      </c>
      <c r="K4" s="177"/>
      <c r="L4" s="371"/>
    </row>
    <row r="5" s="363" customFormat="1" ht="39" customHeight="1" spans="1:12">
      <c r="A5" s="159" t="str">
        <f>IF(D5&lt;&gt;"",COUNTA($D$5:D5),"")</f>
        <v/>
      </c>
      <c r="B5" s="372" t="s">
        <v>1190</v>
      </c>
      <c r="C5" s="373" t="s">
        <v>1191</v>
      </c>
      <c r="D5" s="372"/>
      <c r="E5" s="372"/>
      <c r="F5" s="374"/>
      <c r="G5" s="374"/>
      <c r="H5" s="374"/>
      <c r="I5" s="374"/>
      <c r="J5" s="377"/>
      <c r="K5" s="378"/>
      <c r="L5" s="372"/>
    </row>
    <row r="6" s="363" customFormat="1" ht="72" customHeight="1" spans="1:12">
      <c r="A6" s="159">
        <f>IF(D6&lt;&gt;"",COUNTA($D$5:D6),"")</f>
        <v>1</v>
      </c>
      <c r="B6" s="372" t="s">
        <v>1192</v>
      </c>
      <c r="C6" s="373" t="s">
        <v>1193</v>
      </c>
      <c r="D6" s="372" t="s">
        <v>132</v>
      </c>
      <c r="E6" s="372">
        <v>1270.64</v>
      </c>
      <c r="F6" s="166">
        <f t="shared" ref="F6:F16" si="0">ROUND((G6+H6+I6)*(1+J6),2)</f>
        <v>186.47</v>
      </c>
      <c r="G6" s="374">
        <v>125</v>
      </c>
      <c r="H6" s="374">
        <v>0</v>
      </c>
      <c r="I6" s="374">
        <v>46.86</v>
      </c>
      <c r="J6" s="377">
        <v>0.085</v>
      </c>
      <c r="K6" s="378">
        <f t="shared" ref="K6:K16" si="1">ROUND(F6*$E6,2)</f>
        <v>236936.24</v>
      </c>
      <c r="L6" s="372"/>
    </row>
    <row r="7" s="363" customFormat="1" ht="55.5" customHeight="1" spans="1:12">
      <c r="A7" s="159">
        <f>IF(D7&lt;&gt;"",COUNTA($D$5:D7),"")</f>
        <v>2</v>
      </c>
      <c r="B7" s="372" t="s">
        <v>1194</v>
      </c>
      <c r="C7" s="373" t="s">
        <v>1195</v>
      </c>
      <c r="D7" s="372" t="s">
        <v>132</v>
      </c>
      <c r="E7" s="372">
        <v>489.84</v>
      </c>
      <c r="F7" s="166">
        <f t="shared" si="0"/>
        <v>488.27</v>
      </c>
      <c r="G7" s="374">
        <v>360</v>
      </c>
      <c r="H7" s="374">
        <v>0</v>
      </c>
      <c r="I7" s="374">
        <v>90.02</v>
      </c>
      <c r="J7" s="377">
        <f t="shared" ref="J7:J16" si="2">+$J$6</f>
        <v>0.085</v>
      </c>
      <c r="K7" s="378">
        <f t="shared" si="1"/>
        <v>239174.18</v>
      </c>
      <c r="L7" s="372"/>
    </row>
    <row r="8" s="363" customFormat="1" ht="55.5" customHeight="1" spans="1:12">
      <c r="A8" s="159">
        <f>IF(D8&lt;&gt;"",COUNTA($D$5:D8),"")</f>
        <v>3</v>
      </c>
      <c r="B8" s="372" t="s">
        <v>1196</v>
      </c>
      <c r="C8" s="373" t="s">
        <v>1197</v>
      </c>
      <c r="D8" s="372" t="s">
        <v>132</v>
      </c>
      <c r="E8" s="372">
        <v>1</v>
      </c>
      <c r="F8" s="166">
        <f t="shared" si="0"/>
        <v>396.26</v>
      </c>
      <c r="G8" s="374">
        <v>275</v>
      </c>
      <c r="H8" s="374">
        <v>0</v>
      </c>
      <c r="I8" s="374">
        <v>90.22</v>
      </c>
      <c r="J8" s="377">
        <f t="shared" si="2"/>
        <v>0.085</v>
      </c>
      <c r="K8" s="378">
        <f t="shared" si="1"/>
        <v>396.26</v>
      </c>
      <c r="L8" s="372"/>
    </row>
    <row r="9" s="363" customFormat="1" ht="55.5" customHeight="1" spans="1:12">
      <c r="A9" s="159">
        <f>IF(D9&lt;&gt;"",COUNTA($D$5:D9),"")</f>
        <v>4</v>
      </c>
      <c r="B9" s="372" t="s">
        <v>1198</v>
      </c>
      <c r="C9" s="373" t="s">
        <v>1199</v>
      </c>
      <c r="D9" s="372" t="s">
        <v>132</v>
      </c>
      <c r="E9" s="372">
        <v>1</v>
      </c>
      <c r="F9" s="166">
        <f t="shared" si="0"/>
        <v>475.72</v>
      </c>
      <c r="G9" s="374">
        <v>350</v>
      </c>
      <c r="H9" s="374">
        <v>0</v>
      </c>
      <c r="I9" s="374">
        <v>88.45</v>
      </c>
      <c r="J9" s="377">
        <f t="shared" si="2"/>
        <v>0.085</v>
      </c>
      <c r="K9" s="378">
        <f t="shared" si="1"/>
        <v>475.72</v>
      </c>
      <c r="L9" s="372"/>
    </row>
    <row r="10" s="363" customFormat="1" ht="55.5" customHeight="1" spans="1:12">
      <c r="A10" s="159">
        <f>IF(D10&lt;&gt;"",COUNTA($D$5:D10),"")</f>
        <v>5</v>
      </c>
      <c r="B10" s="372" t="s">
        <v>1200</v>
      </c>
      <c r="C10" s="373" t="s">
        <v>1201</v>
      </c>
      <c r="D10" s="372" t="s">
        <v>1202</v>
      </c>
      <c r="E10" s="372">
        <v>1</v>
      </c>
      <c r="F10" s="166">
        <f t="shared" si="0"/>
        <v>50.18</v>
      </c>
      <c r="G10" s="374">
        <v>46.25</v>
      </c>
      <c r="H10" s="374">
        <v>0</v>
      </c>
      <c r="I10" s="374"/>
      <c r="J10" s="377">
        <f t="shared" si="2"/>
        <v>0.085</v>
      </c>
      <c r="K10" s="378">
        <f t="shared" si="1"/>
        <v>50.18</v>
      </c>
      <c r="L10" s="372"/>
    </row>
    <row r="11" s="363" customFormat="1" ht="55.5" customHeight="1" spans="1:12">
      <c r="A11" s="159">
        <f>IF(D11&lt;&gt;"",COUNTA($D$5:D11),"")</f>
        <v>6</v>
      </c>
      <c r="B11" s="372" t="s">
        <v>1203</v>
      </c>
      <c r="C11" s="373" t="s">
        <v>1204</v>
      </c>
      <c r="D11" s="372" t="s">
        <v>1202</v>
      </c>
      <c r="E11" s="372">
        <v>780</v>
      </c>
      <c r="F11" s="166">
        <f t="shared" si="0"/>
        <v>50.5</v>
      </c>
      <c r="G11" s="374">
        <v>46.54</v>
      </c>
      <c r="H11" s="374">
        <v>0</v>
      </c>
      <c r="I11" s="374"/>
      <c r="J11" s="377">
        <f t="shared" si="2"/>
        <v>0.085</v>
      </c>
      <c r="K11" s="378">
        <f t="shared" si="1"/>
        <v>39390</v>
      </c>
      <c r="L11" s="372"/>
    </row>
    <row r="12" s="363" customFormat="1" ht="55.5" customHeight="1" spans="1:12">
      <c r="A12" s="159">
        <f>IF(D12&lt;&gt;"",COUNTA($D$5:D12),"")</f>
        <v>7</v>
      </c>
      <c r="B12" s="372" t="s">
        <v>1205</v>
      </c>
      <c r="C12" s="373" t="s">
        <v>1206</v>
      </c>
      <c r="D12" s="372" t="s">
        <v>168</v>
      </c>
      <c r="E12" s="372">
        <v>951.6</v>
      </c>
      <c r="F12" s="166">
        <f t="shared" si="0"/>
        <v>29.07</v>
      </c>
      <c r="G12" s="374">
        <v>26.79</v>
      </c>
      <c r="H12" s="374">
        <v>0</v>
      </c>
      <c r="I12" s="374"/>
      <c r="J12" s="377">
        <f t="shared" si="2"/>
        <v>0.085</v>
      </c>
      <c r="K12" s="378">
        <f t="shared" si="1"/>
        <v>27663.01</v>
      </c>
      <c r="L12" s="372"/>
    </row>
    <row r="13" s="363" customFormat="1" ht="55.5" customHeight="1" spans="1:12">
      <c r="A13" s="159">
        <f>IF(D13&lt;&gt;"",COUNTA($D$5:D13),"")</f>
        <v>8</v>
      </c>
      <c r="B13" s="372" t="s">
        <v>1207</v>
      </c>
      <c r="C13" s="373" t="s">
        <v>1208</v>
      </c>
      <c r="D13" s="372" t="s">
        <v>178</v>
      </c>
      <c r="E13" s="372">
        <v>1</v>
      </c>
      <c r="F13" s="166">
        <f t="shared" si="0"/>
        <v>25.78</v>
      </c>
      <c r="G13" s="374">
        <v>16</v>
      </c>
      <c r="H13" s="374">
        <v>0</v>
      </c>
      <c r="I13" s="374">
        <v>7.76</v>
      </c>
      <c r="J13" s="377">
        <f t="shared" si="2"/>
        <v>0.085</v>
      </c>
      <c r="K13" s="378">
        <f t="shared" si="1"/>
        <v>25.78</v>
      </c>
      <c r="L13" s="372"/>
    </row>
    <row r="14" s="363" customFormat="1" ht="55.5" customHeight="1" spans="1:12">
      <c r="A14" s="159">
        <f>IF(D14&lt;&gt;"",COUNTA($D$5:D14),"")</f>
        <v>9</v>
      </c>
      <c r="B14" s="372" t="s">
        <v>1209</v>
      </c>
      <c r="C14" s="373" t="s">
        <v>1210</v>
      </c>
      <c r="D14" s="372" t="s">
        <v>178</v>
      </c>
      <c r="E14" s="372">
        <v>1</v>
      </c>
      <c r="F14" s="166">
        <f t="shared" si="0"/>
        <v>29.85</v>
      </c>
      <c r="G14" s="374">
        <v>19.75</v>
      </c>
      <c r="H14" s="374">
        <v>0</v>
      </c>
      <c r="I14" s="374">
        <v>7.76</v>
      </c>
      <c r="J14" s="377">
        <f t="shared" si="2"/>
        <v>0.085</v>
      </c>
      <c r="K14" s="378">
        <f t="shared" si="1"/>
        <v>29.85</v>
      </c>
      <c r="L14" s="372"/>
    </row>
    <row r="15" s="363" customFormat="1" ht="55.5" customHeight="1" spans="1:12">
      <c r="A15" s="159">
        <f>IF(D15&lt;&gt;"",COUNTA($D$5:D15),"")</f>
        <v>10</v>
      </c>
      <c r="B15" s="372" t="s">
        <v>1211</v>
      </c>
      <c r="C15" s="373" t="s">
        <v>1212</v>
      </c>
      <c r="D15" s="372" t="s">
        <v>168</v>
      </c>
      <c r="E15" s="372">
        <v>1</v>
      </c>
      <c r="F15" s="166">
        <f t="shared" si="0"/>
        <v>12.54</v>
      </c>
      <c r="G15" s="374">
        <v>10.3</v>
      </c>
      <c r="H15" s="374"/>
      <c r="I15" s="374">
        <v>1.26</v>
      </c>
      <c r="J15" s="377">
        <f t="shared" si="2"/>
        <v>0.085</v>
      </c>
      <c r="K15" s="378">
        <f t="shared" si="1"/>
        <v>12.54</v>
      </c>
      <c r="L15" s="372"/>
    </row>
    <row r="16" s="363" customFormat="1" ht="55.5" customHeight="1" spans="1:12">
      <c r="A16" s="159">
        <f>IF(D16&lt;&gt;"",COUNTA($D$5:D16),"")</f>
        <v>11</v>
      </c>
      <c r="B16" s="372" t="s">
        <v>1213</v>
      </c>
      <c r="C16" s="373" t="s">
        <v>1214</v>
      </c>
      <c r="D16" s="372" t="s">
        <v>178</v>
      </c>
      <c r="E16" s="372">
        <v>1</v>
      </c>
      <c r="F16" s="166">
        <f t="shared" ref="F16:F19" si="3">ROUND((G16+H16+I16)*(1+J16),2)</f>
        <v>26.9</v>
      </c>
      <c r="G16" s="374">
        <v>18.6</v>
      </c>
      <c r="H16" s="374">
        <v>0</v>
      </c>
      <c r="I16" s="374">
        <v>6.19</v>
      </c>
      <c r="J16" s="377">
        <f t="shared" ref="J16:J19" si="4">+$J$6</f>
        <v>0.085</v>
      </c>
      <c r="K16" s="378">
        <f t="shared" ref="K16:K19" si="5">ROUND(F16*$E16,2)</f>
        <v>26.9</v>
      </c>
      <c r="L16" s="372"/>
    </row>
    <row r="17" s="363" customFormat="1" ht="55.5" customHeight="1" spans="1:12">
      <c r="A17" s="159">
        <f>IF(D17&lt;&gt;"",COUNTA($D$5:D17),"")</f>
        <v>12</v>
      </c>
      <c r="B17" s="372" t="s">
        <v>1215</v>
      </c>
      <c r="C17" s="373" t="s">
        <v>1216</v>
      </c>
      <c r="D17" s="372" t="s">
        <v>178</v>
      </c>
      <c r="E17" s="372">
        <v>1</v>
      </c>
      <c r="F17" s="166">
        <f t="shared" si="3"/>
        <v>37.84</v>
      </c>
      <c r="G17" s="374">
        <v>27.6</v>
      </c>
      <c r="H17" s="374">
        <v>0</v>
      </c>
      <c r="I17" s="374">
        <v>7.28</v>
      </c>
      <c r="J17" s="377">
        <f t="shared" si="4"/>
        <v>0.085</v>
      </c>
      <c r="K17" s="378">
        <f t="shared" si="5"/>
        <v>37.84</v>
      </c>
      <c r="L17" s="372"/>
    </row>
    <row r="18" s="363" customFormat="1" ht="55.5" customHeight="1" spans="1:12">
      <c r="A18" s="159">
        <f>IF(D18&lt;&gt;"",COUNTA($D$5:D18),"")</f>
        <v>13</v>
      </c>
      <c r="B18" s="372" t="s">
        <v>1217</v>
      </c>
      <c r="C18" s="373" t="s">
        <v>1218</v>
      </c>
      <c r="D18" s="372" t="s">
        <v>178</v>
      </c>
      <c r="E18" s="372">
        <v>1</v>
      </c>
      <c r="F18" s="166">
        <f t="shared" si="3"/>
        <v>42.18</v>
      </c>
      <c r="G18" s="374">
        <v>31.6</v>
      </c>
      <c r="H18" s="374">
        <v>0</v>
      </c>
      <c r="I18" s="374">
        <v>7.28</v>
      </c>
      <c r="J18" s="377">
        <f t="shared" si="4"/>
        <v>0.085</v>
      </c>
      <c r="K18" s="378">
        <f t="shared" si="5"/>
        <v>42.18</v>
      </c>
      <c r="L18" s="372"/>
    </row>
    <row r="19" s="363" customFormat="1" ht="55.5" customHeight="1" spans="1:12">
      <c r="A19" s="159">
        <f>IF(D19&lt;&gt;"",COUNTA($D$5:D19),"")</f>
        <v>14</v>
      </c>
      <c r="B19" s="372" t="s">
        <v>1219</v>
      </c>
      <c r="C19" s="373" t="s">
        <v>1214</v>
      </c>
      <c r="D19" s="372" t="s">
        <v>178</v>
      </c>
      <c r="E19" s="372">
        <v>1</v>
      </c>
      <c r="F19" s="166">
        <f t="shared" si="3"/>
        <v>35.67</v>
      </c>
      <c r="G19" s="374">
        <v>25.6</v>
      </c>
      <c r="H19" s="374">
        <v>0</v>
      </c>
      <c r="I19" s="374">
        <v>7.28</v>
      </c>
      <c r="J19" s="377">
        <f t="shared" si="4"/>
        <v>0.085</v>
      </c>
      <c r="K19" s="378">
        <f t="shared" si="5"/>
        <v>35.67</v>
      </c>
      <c r="L19" s="372"/>
    </row>
    <row r="20" s="363" customFormat="1" ht="22.5" customHeight="1" spans="1:12">
      <c r="A20" s="159" t="str">
        <f>IF(D20&lt;&gt;"",COUNTA($D$5:D20),"")</f>
        <v/>
      </c>
      <c r="B20" s="372" t="s">
        <v>107</v>
      </c>
      <c r="C20" s="373"/>
      <c r="D20" s="372"/>
      <c r="E20" s="372"/>
      <c r="F20" s="374"/>
      <c r="G20" s="374"/>
      <c r="H20" s="374"/>
      <c r="I20" s="374"/>
      <c r="J20" s="377"/>
      <c r="K20" s="378"/>
      <c r="L20" s="372"/>
    </row>
    <row r="21" s="363" customFormat="1" ht="88.5" customHeight="1" spans="1:12">
      <c r="A21" s="159">
        <f>IF(D21&lt;&gt;"",COUNTA($D$5:D21),"")</f>
        <v>15</v>
      </c>
      <c r="B21" s="372" t="s">
        <v>107</v>
      </c>
      <c r="C21" s="373" t="s">
        <v>1220</v>
      </c>
      <c r="D21" s="372" t="s">
        <v>178</v>
      </c>
      <c r="E21" s="372">
        <v>48245</v>
      </c>
      <c r="F21" s="166">
        <f>ROUND((G21+H21+I21)*(1+J21),2)</f>
        <v>1.38</v>
      </c>
      <c r="G21" s="374">
        <v>1.27</v>
      </c>
      <c r="H21" s="374">
        <v>0</v>
      </c>
      <c r="I21" s="374"/>
      <c r="J21" s="377">
        <f>+$J$6</f>
        <v>0.085</v>
      </c>
      <c r="K21" s="378">
        <f>ROUND(F21*$E21,2)</f>
        <v>66578.1</v>
      </c>
      <c r="L21" s="372"/>
    </row>
    <row r="22" ht="22.5" customHeight="1" spans="1:12">
      <c r="A22" s="159" t="str">
        <f>IF(D22&lt;&gt;"",COUNTA($D$5:D22),"")</f>
        <v/>
      </c>
      <c r="B22" s="375" t="s">
        <v>701</v>
      </c>
      <c r="C22" s="373"/>
      <c r="D22" s="372"/>
      <c r="E22" s="372"/>
      <c r="F22" s="372"/>
      <c r="G22" s="372"/>
      <c r="H22" s="372"/>
      <c r="I22" s="379"/>
      <c r="J22" s="377"/>
      <c r="K22" s="380">
        <f>SUM(K5:K21)</f>
        <v>610874.45</v>
      </c>
      <c r="L22" s="372"/>
    </row>
  </sheetData>
  <sheetProtection algorithmName="SHA-512" hashValue="8a32FGY8Tc7Fkp3uAKYh89/5dTzuocLf4NqvSfHP9CRqXWflP4SU+qOCT7VS+5Qlut1OqNys5mGuifvZe6/gKw==" saltValue="+uKZHDDOD5TLViv1m4VvGQ==" spinCount="100000" sheet="1" selectLockedCells="1" selectUnlockedCells="1" formatCells="0" formatColumns="0" formatRows="0" insertRows="0" insertColumns="0" insertHyperlinks="0" deleteColumns="0" deleteRows="0" sort="0" autoFilter="0" pivotTables="0" objects="1"/>
  <mergeCells count="13">
    <mergeCell ref="A1:L1"/>
    <mergeCell ref="A2:E2"/>
    <mergeCell ref="F2:G2"/>
    <mergeCell ref="H2:K2"/>
    <mergeCell ref="G3:J3"/>
    <mergeCell ref="A3:A4"/>
    <mergeCell ref="B3:B4"/>
    <mergeCell ref="C3:C4"/>
    <mergeCell ref="D3:D4"/>
    <mergeCell ref="E3:E4"/>
    <mergeCell ref="F3:F4"/>
    <mergeCell ref="K3:K4"/>
    <mergeCell ref="L3:L4"/>
  </mergeCells>
  <printOptions horizontalCentered="1"/>
  <pageMargins left="0.156944444444444" right="0.196527777777778" top="0.66875" bottom="0.826388888888889" header="1.02361111111111" footer="0.511805555555556"/>
  <pageSetup paperSize="9" scale="78" fitToHeight="0" orientation="landscape" horizontalDpi="600"/>
  <headerFooter/>
  <colBreaks count="1" manualBreakCount="1">
    <brk id="12" max="104857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outlinePr summaryBelow="0" summaryRight="0"/>
    <pageSetUpPr fitToPage="1"/>
  </sheetPr>
  <dimension ref="A1:WZM699"/>
  <sheetViews>
    <sheetView tabSelected="1" view="pageBreakPreview" zoomScale="70" zoomScaleNormal="100" workbookViewId="0">
      <pane xSplit="3" ySplit="5" topLeftCell="D6" activePane="bottomRight" state="frozen"/>
      <selection/>
      <selection pane="topRight"/>
      <selection pane="bottomLeft"/>
      <selection pane="bottomRight" activeCell="O8" sqref="O8"/>
    </sheetView>
  </sheetViews>
  <sheetFormatPr defaultColWidth="9" defaultRowHeight="14.25"/>
  <cols>
    <col min="1" max="1" width="5.88333333333333" style="206" customWidth="1"/>
    <col min="2" max="2" width="19.0333333333333" style="286" customWidth="1"/>
    <col min="3" max="3" width="32.875" style="208" customWidth="1"/>
    <col min="4" max="4" width="5" style="209" customWidth="1"/>
    <col min="5" max="5" width="12.8833333333333" style="213" customWidth="1"/>
    <col min="6" max="10" width="12.8833333333333" style="213" customWidth="1" outlineLevel="1"/>
    <col min="11" max="11" width="12" style="287" customWidth="1"/>
    <col min="12" max="12" width="9.25833333333333" style="210" customWidth="1" outlineLevel="1"/>
    <col min="13" max="13" width="10.8833333333333" style="210" customWidth="1" outlineLevel="1"/>
    <col min="14" max="14" width="9" style="210" customWidth="1" outlineLevel="1"/>
    <col min="15" max="15" width="12.1333333333333" style="211" customWidth="1" outlineLevel="1"/>
    <col min="16" max="20" width="18.1416666666667" style="212" customWidth="1"/>
    <col min="21" max="21" width="10.3833333333333" style="213" customWidth="1"/>
    <col min="22" max="16105" width="9" style="203"/>
    <col min="16106" max="16130" width="9" style="214"/>
  </cols>
  <sheetData>
    <row r="1" s="203" customFormat="1" spans="1:21">
      <c r="A1" s="215" t="s">
        <v>1221</v>
      </c>
      <c r="B1" s="215"/>
      <c r="C1" s="215"/>
      <c r="D1" s="215"/>
      <c r="E1" s="215"/>
      <c r="F1" s="215"/>
      <c r="G1" s="215"/>
      <c r="H1" s="215"/>
      <c r="I1" s="215"/>
      <c r="J1" s="215"/>
      <c r="K1" s="215"/>
      <c r="L1" s="215"/>
      <c r="M1" s="215"/>
      <c r="N1" s="215"/>
      <c r="O1" s="215"/>
      <c r="P1" s="215"/>
      <c r="Q1" s="215"/>
      <c r="R1" s="215"/>
      <c r="S1" s="215"/>
      <c r="T1" s="215"/>
      <c r="U1" s="215"/>
    </row>
    <row r="2" s="203" customFormat="1" ht="31" customHeight="1" spans="1:21">
      <c r="A2" s="288" t="str">
        <f>+'土建（洋房）'!A2</f>
        <v>工程名称：白云区槎头车辆段（一期）地块项目施工图设计及施工总承包项目</v>
      </c>
      <c r="B2" s="288"/>
      <c r="C2" s="288"/>
      <c r="D2" s="288"/>
      <c r="E2" s="288"/>
      <c r="F2" s="172"/>
      <c r="G2" s="289"/>
      <c r="H2" s="289"/>
      <c r="I2" s="289"/>
      <c r="J2" s="314"/>
      <c r="K2" s="172"/>
      <c r="L2" s="288"/>
      <c r="M2" s="210"/>
      <c r="N2" s="210"/>
      <c r="O2" s="252"/>
      <c r="P2" s="253"/>
      <c r="Q2" s="253"/>
      <c r="R2" s="253"/>
      <c r="S2" s="253"/>
      <c r="T2" s="253"/>
      <c r="U2" s="213"/>
    </row>
    <row r="3" s="204" customFormat="1" ht="37" customHeight="1" spans="1:16130">
      <c r="A3" s="290" t="s">
        <v>4</v>
      </c>
      <c r="B3" s="291" t="s">
        <v>5</v>
      </c>
      <c r="C3" s="291" t="s">
        <v>1222</v>
      </c>
      <c r="D3" s="291" t="s">
        <v>1223</v>
      </c>
      <c r="E3" s="292" t="s">
        <v>1224</v>
      </c>
      <c r="F3" s="293" t="s">
        <v>1225</v>
      </c>
      <c r="G3" s="293" t="s">
        <v>1226</v>
      </c>
      <c r="H3" s="293" t="s">
        <v>1227</v>
      </c>
      <c r="I3" s="293" t="s">
        <v>1228</v>
      </c>
      <c r="J3" s="293" t="s">
        <v>1229</v>
      </c>
      <c r="K3" s="148" t="s">
        <v>615</v>
      </c>
      <c r="L3" s="315" t="s">
        <v>616</v>
      </c>
      <c r="M3" s="315"/>
      <c r="N3" s="315"/>
      <c r="O3" s="316"/>
      <c r="P3" s="177" t="s">
        <v>1230</v>
      </c>
      <c r="Q3" s="325" t="s">
        <v>1231</v>
      </c>
      <c r="R3" s="325" t="s">
        <v>1232</v>
      </c>
      <c r="S3" s="325" t="s">
        <v>1233</v>
      </c>
      <c r="T3" s="325" t="s">
        <v>1234</v>
      </c>
      <c r="U3" s="254" t="s">
        <v>15</v>
      </c>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c r="FL3" s="255"/>
      <c r="FM3" s="255"/>
      <c r="FN3" s="255"/>
      <c r="FO3" s="255"/>
      <c r="FP3" s="255"/>
      <c r="FQ3" s="255"/>
      <c r="FR3" s="255"/>
      <c r="FS3" s="255"/>
      <c r="FT3" s="255"/>
      <c r="FU3" s="255"/>
      <c r="FV3" s="255"/>
      <c r="FW3" s="255"/>
      <c r="FX3" s="255"/>
      <c r="FY3" s="255"/>
      <c r="FZ3" s="255"/>
      <c r="GA3" s="255"/>
      <c r="GB3" s="255"/>
      <c r="GC3" s="255"/>
      <c r="GD3" s="255"/>
      <c r="GE3" s="255"/>
      <c r="GF3" s="255"/>
      <c r="GG3" s="255"/>
      <c r="GH3" s="255"/>
      <c r="GI3" s="255"/>
      <c r="GJ3" s="255"/>
      <c r="GK3" s="255"/>
      <c r="GL3" s="255"/>
      <c r="GM3" s="255"/>
      <c r="GN3" s="255"/>
      <c r="GO3" s="255"/>
      <c r="GP3" s="255"/>
      <c r="GQ3" s="255"/>
      <c r="GR3" s="255"/>
      <c r="GS3" s="255"/>
      <c r="GT3" s="255"/>
      <c r="GU3" s="255"/>
      <c r="GV3" s="255"/>
      <c r="GW3" s="255"/>
      <c r="GX3" s="255"/>
      <c r="GY3" s="255"/>
      <c r="GZ3" s="255"/>
      <c r="HA3" s="255"/>
      <c r="HB3" s="255"/>
      <c r="HC3" s="255"/>
      <c r="HD3" s="255"/>
      <c r="HE3" s="255"/>
      <c r="HF3" s="255"/>
      <c r="HG3" s="255"/>
      <c r="HH3" s="255"/>
      <c r="HI3" s="255"/>
      <c r="HJ3" s="255"/>
      <c r="HK3" s="255"/>
      <c r="HL3" s="255"/>
      <c r="HM3" s="255"/>
      <c r="HN3" s="255"/>
      <c r="HO3" s="255"/>
      <c r="HP3" s="255"/>
      <c r="HQ3" s="255"/>
      <c r="HR3" s="255"/>
      <c r="HS3" s="255"/>
      <c r="HT3" s="255"/>
      <c r="HU3" s="255"/>
      <c r="HV3" s="255"/>
      <c r="HW3" s="255"/>
      <c r="HX3" s="255"/>
      <c r="HY3" s="255"/>
      <c r="HZ3" s="255"/>
      <c r="IA3" s="255"/>
      <c r="IB3" s="255"/>
      <c r="IC3" s="255"/>
      <c r="ID3" s="255"/>
      <c r="IE3" s="255"/>
      <c r="IF3" s="255"/>
      <c r="IG3" s="255"/>
      <c r="IH3" s="255"/>
      <c r="II3" s="255"/>
      <c r="IJ3" s="255"/>
      <c r="IK3" s="255"/>
      <c r="IL3" s="255"/>
      <c r="IM3" s="255"/>
      <c r="IN3" s="255"/>
      <c r="IO3" s="255"/>
      <c r="IP3" s="255"/>
      <c r="IQ3" s="255"/>
      <c r="IR3" s="255"/>
      <c r="IS3" s="255"/>
      <c r="IT3" s="255"/>
      <c r="IU3" s="255"/>
      <c r="IV3" s="255"/>
      <c r="IW3" s="255"/>
      <c r="IX3" s="255"/>
      <c r="IY3" s="255"/>
      <c r="IZ3" s="255"/>
      <c r="JA3" s="255"/>
      <c r="JB3" s="255"/>
      <c r="JC3" s="255"/>
      <c r="JD3" s="255"/>
      <c r="JE3" s="255"/>
      <c r="JF3" s="255"/>
      <c r="JG3" s="255"/>
      <c r="JH3" s="255"/>
      <c r="JI3" s="255"/>
      <c r="JJ3" s="255"/>
      <c r="JK3" s="255"/>
      <c r="JL3" s="255"/>
      <c r="JM3" s="255"/>
      <c r="JN3" s="255"/>
      <c r="JO3" s="255"/>
      <c r="JP3" s="255"/>
      <c r="JQ3" s="255"/>
      <c r="JR3" s="255"/>
      <c r="JS3" s="255"/>
      <c r="JT3" s="255"/>
      <c r="JU3" s="255"/>
      <c r="JV3" s="255"/>
      <c r="JW3" s="255"/>
      <c r="JX3" s="255"/>
      <c r="JY3" s="255"/>
      <c r="JZ3" s="255"/>
      <c r="KA3" s="255"/>
      <c r="KB3" s="255"/>
      <c r="KC3" s="255"/>
      <c r="KD3" s="255"/>
      <c r="KE3" s="255"/>
      <c r="KF3" s="255"/>
      <c r="KG3" s="255"/>
      <c r="KH3" s="255"/>
      <c r="KI3" s="255"/>
      <c r="KJ3" s="255"/>
      <c r="KK3" s="255"/>
      <c r="KL3" s="255"/>
      <c r="KM3" s="255"/>
      <c r="KN3" s="255"/>
      <c r="KO3" s="255"/>
      <c r="KP3" s="255"/>
      <c r="KQ3" s="255"/>
      <c r="KR3" s="255"/>
      <c r="KS3" s="255"/>
      <c r="KT3" s="255"/>
      <c r="KU3" s="255"/>
      <c r="KV3" s="255"/>
      <c r="KW3" s="255"/>
      <c r="KX3" s="255"/>
      <c r="KY3" s="255"/>
      <c r="KZ3" s="255"/>
      <c r="LA3" s="255"/>
      <c r="LB3" s="255"/>
      <c r="LC3" s="255"/>
      <c r="LD3" s="255"/>
      <c r="LE3" s="255"/>
      <c r="LF3" s="255"/>
      <c r="LG3" s="255"/>
      <c r="LH3" s="255"/>
      <c r="LI3" s="255"/>
      <c r="LJ3" s="255"/>
      <c r="LK3" s="255"/>
      <c r="LL3" s="255"/>
      <c r="LM3" s="255"/>
      <c r="LN3" s="255"/>
      <c r="LO3" s="255"/>
      <c r="LP3" s="255"/>
      <c r="LQ3" s="255"/>
      <c r="LR3" s="255"/>
      <c r="LS3" s="255"/>
      <c r="LT3" s="255"/>
      <c r="LU3" s="255"/>
      <c r="LV3" s="255"/>
      <c r="LW3" s="255"/>
      <c r="LX3" s="255"/>
      <c r="LY3" s="255"/>
      <c r="LZ3" s="255"/>
      <c r="MA3" s="255"/>
      <c r="MB3" s="255"/>
      <c r="MC3" s="255"/>
      <c r="MD3" s="255"/>
      <c r="ME3" s="255"/>
      <c r="MF3" s="255"/>
      <c r="MG3" s="255"/>
      <c r="MH3" s="255"/>
      <c r="MI3" s="255"/>
      <c r="MJ3" s="255"/>
      <c r="MK3" s="255"/>
      <c r="ML3" s="255"/>
      <c r="MM3" s="255"/>
      <c r="MN3" s="255"/>
      <c r="MO3" s="255"/>
      <c r="MP3" s="255"/>
      <c r="MQ3" s="255"/>
      <c r="MR3" s="255"/>
      <c r="MS3" s="255"/>
      <c r="MT3" s="255"/>
      <c r="MU3" s="255"/>
      <c r="MV3" s="255"/>
      <c r="MW3" s="255"/>
      <c r="MX3" s="255"/>
      <c r="MY3" s="255"/>
      <c r="MZ3" s="255"/>
      <c r="NA3" s="255"/>
      <c r="NB3" s="255"/>
      <c r="NC3" s="255"/>
      <c r="ND3" s="255"/>
      <c r="NE3" s="255"/>
      <c r="NF3" s="255"/>
      <c r="NG3" s="255"/>
      <c r="NH3" s="255"/>
      <c r="NI3" s="255"/>
      <c r="NJ3" s="255"/>
      <c r="NK3" s="255"/>
      <c r="NL3" s="255"/>
      <c r="NM3" s="255"/>
      <c r="NN3" s="255"/>
      <c r="NO3" s="255"/>
      <c r="NP3" s="255"/>
      <c r="NQ3" s="255"/>
      <c r="NR3" s="255"/>
      <c r="NS3" s="255"/>
      <c r="NT3" s="255"/>
      <c r="NU3" s="255"/>
      <c r="NV3" s="255"/>
      <c r="NW3" s="255"/>
      <c r="NX3" s="255"/>
      <c r="NY3" s="255"/>
      <c r="NZ3" s="255"/>
      <c r="OA3" s="255"/>
      <c r="OB3" s="255"/>
      <c r="OC3" s="255"/>
      <c r="OD3" s="255"/>
      <c r="OE3" s="255"/>
      <c r="OF3" s="255"/>
      <c r="OG3" s="255"/>
      <c r="OH3" s="255"/>
      <c r="OI3" s="255"/>
      <c r="OJ3" s="255"/>
      <c r="OK3" s="255"/>
      <c r="OL3" s="255"/>
      <c r="OM3" s="255"/>
      <c r="ON3" s="255"/>
      <c r="OO3" s="255"/>
      <c r="OP3" s="255"/>
      <c r="OQ3" s="255"/>
      <c r="OR3" s="255"/>
      <c r="OS3" s="255"/>
      <c r="OT3" s="255"/>
      <c r="OU3" s="255"/>
      <c r="OV3" s="255"/>
      <c r="OW3" s="255"/>
      <c r="OX3" s="255"/>
      <c r="OY3" s="255"/>
      <c r="OZ3" s="255"/>
      <c r="PA3" s="255"/>
      <c r="PB3" s="255"/>
      <c r="PC3" s="255"/>
      <c r="PD3" s="255"/>
      <c r="PE3" s="255"/>
      <c r="PF3" s="255"/>
      <c r="PG3" s="255"/>
      <c r="PH3" s="255"/>
      <c r="PI3" s="255"/>
      <c r="PJ3" s="255"/>
      <c r="PK3" s="255"/>
      <c r="PL3" s="255"/>
      <c r="PM3" s="255"/>
      <c r="PN3" s="255"/>
      <c r="PO3" s="255"/>
      <c r="PP3" s="255"/>
      <c r="PQ3" s="255"/>
      <c r="PR3" s="255"/>
      <c r="PS3" s="255"/>
      <c r="PT3" s="255"/>
      <c r="PU3" s="255"/>
      <c r="PV3" s="255"/>
      <c r="PW3" s="255"/>
      <c r="PX3" s="255"/>
      <c r="PY3" s="255"/>
      <c r="PZ3" s="255"/>
      <c r="QA3" s="255"/>
      <c r="QB3" s="255"/>
      <c r="QC3" s="255"/>
      <c r="QD3" s="255"/>
      <c r="QE3" s="255"/>
      <c r="QF3" s="255"/>
      <c r="QG3" s="255"/>
      <c r="QH3" s="255"/>
      <c r="QI3" s="255"/>
      <c r="QJ3" s="255"/>
      <c r="QK3" s="255"/>
      <c r="QL3" s="255"/>
      <c r="QM3" s="255"/>
      <c r="QN3" s="255"/>
      <c r="QO3" s="255"/>
      <c r="QP3" s="255"/>
      <c r="QQ3" s="255"/>
      <c r="QR3" s="255"/>
      <c r="QS3" s="255"/>
      <c r="QT3" s="255"/>
      <c r="QU3" s="255"/>
      <c r="QV3" s="255"/>
      <c r="QW3" s="255"/>
      <c r="QX3" s="255"/>
      <c r="QY3" s="255"/>
      <c r="QZ3" s="255"/>
      <c r="RA3" s="255"/>
      <c r="RB3" s="255"/>
      <c r="RC3" s="255"/>
      <c r="RD3" s="255"/>
      <c r="RE3" s="255"/>
      <c r="RF3" s="255"/>
      <c r="RG3" s="255"/>
      <c r="RH3" s="255"/>
      <c r="RI3" s="255"/>
      <c r="RJ3" s="255"/>
      <c r="RK3" s="255"/>
      <c r="RL3" s="255"/>
      <c r="RM3" s="255"/>
      <c r="RN3" s="255"/>
      <c r="RO3" s="255"/>
      <c r="RP3" s="255"/>
      <c r="RQ3" s="255"/>
      <c r="RR3" s="255"/>
      <c r="RS3" s="255"/>
      <c r="RT3" s="255"/>
      <c r="RU3" s="255"/>
      <c r="RV3" s="255"/>
      <c r="RW3" s="255"/>
      <c r="RX3" s="255"/>
      <c r="RY3" s="255"/>
      <c r="RZ3" s="255"/>
      <c r="SA3" s="255"/>
      <c r="SB3" s="255"/>
      <c r="SC3" s="255"/>
      <c r="SD3" s="255"/>
      <c r="SE3" s="255"/>
      <c r="SF3" s="255"/>
      <c r="SG3" s="255"/>
      <c r="SH3" s="255"/>
      <c r="SI3" s="255"/>
      <c r="SJ3" s="255"/>
      <c r="SK3" s="255"/>
      <c r="SL3" s="255"/>
      <c r="SM3" s="255"/>
      <c r="SN3" s="255"/>
      <c r="SO3" s="255"/>
      <c r="SP3" s="255"/>
      <c r="SQ3" s="255"/>
      <c r="SR3" s="255"/>
      <c r="SS3" s="255"/>
      <c r="ST3" s="255"/>
      <c r="SU3" s="255"/>
      <c r="SV3" s="255"/>
      <c r="SW3" s="255"/>
      <c r="SX3" s="255"/>
      <c r="SY3" s="255"/>
      <c r="SZ3" s="255"/>
      <c r="TA3" s="255"/>
      <c r="TB3" s="255"/>
      <c r="TC3" s="255"/>
      <c r="TD3" s="255"/>
      <c r="TE3" s="255"/>
      <c r="TF3" s="255"/>
      <c r="TG3" s="255"/>
      <c r="TH3" s="255"/>
      <c r="TI3" s="255"/>
      <c r="TJ3" s="255"/>
      <c r="TK3" s="255"/>
      <c r="TL3" s="255"/>
      <c r="TM3" s="255"/>
      <c r="TN3" s="255"/>
      <c r="TO3" s="255"/>
      <c r="TP3" s="255"/>
      <c r="TQ3" s="255"/>
      <c r="TR3" s="255"/>
      <c r="TS3" s="255"/>
      <c r="TT3" s="255"/>
      <c r="TU3" s="255"/>
      <c r="TV3" s="255"/>
      <c r="TW3" s="255"/>
      <c r="TX3" s="255"/>
      <c r="TY3" s="255"/>
      <c r="TZ3" s="255"/>
      <c r="UA3" s="255"/>
      <c r="UB3" s="255"/>
      <c r="UC3" s="255"/>
      <c r="UD3" s="255"/>
      <c r="UE3" s="255"/>
      <c r="UF3" s="255"/>
      <c r="UG3" s="255"/>
      <c r="UH3" s="255"/>
      <c r="UI3" s="255"/>
      <c r="UJ3" s="255"/>
      <c r="UK3" s="255"/>
      <c r="UL3" s="255"/>
      <c r="UM3" s="255"/>
      <c r="UN3" s="255"/>
      <c r="UO3" s="255"/>
      <c r="UP3" s="255"/>
      <c r="UQ3" s="255"/>
      <c r="UR3" s="255"/>
      <c r="US3" s="255"/>
      <c r="UT3" s="255"/>
      <c r="UU3" s="255"/>
      <c r="UV3" s="255"/>
      <c r="UW3" s="255"/>
      <c r="UX3" s="255"/>
      <c r="UY3" s="255"/>
      <c r="UZ3" s="255"/>
      <c r="VA3" s="255"/>
      <c r="VB3" s="255"/>
      <c r="VC3" s="255"/>
      <c r="VD3" s="255"/>
      <c r="VE3" s="255"/>
      <c r="VF3" s="255"/>
      <c r="VG3" s="255"/>
      <c r="VH3" s="255"/>
      <c r="VI3" s="255"/>
      <c r="VJ3" s="255"/>
      <c r="VK3" s="255"/>
      <c r="VL3" s="255"/>
      <c r="VM3" s="255"/>
      <c r="VN3" s="255"/>
      <c r="VO3" s="255"/>
      <c r="VP3" s="255"/>
      <c r="VQ3" s="255"/>
      <c r="VR3" s="255"/>
      <c r="VS3" s="255"/>
      <c r="VT3" s="255"/>
      <c r="VU3" s="255"/>
      <c r="VV3" s="255"/>
      <c r="VW3" s="255"/>
      <c r="VX3" s="255"/>
      <c r="VY3" s="255"/>
      <c r="VZ3" s="255"/>
      <c r="WA3" s="255"/>
      <c r="WB3" s="255"/>
      <c r="WC3" s="255"/>
      <c r="WD3" s="255"/>
      <c r="WE3" s="255"/>
      <c r="WF3" s="255"/>
      <c r="WG3" s="255"/>
      <c r="WH3" s="255"/>
      <c r="WI3" s="255"/>
      <c r="WJ3" s="255"/>
      <c r="WK3" s="255"/>
      <c r="WL3" s="255"/>
      <c r="WM3" s="255"/>
      <c r="WN3" s="255"/>
      <c r="WO3" s="255"/>
      <c r="WP3" s="255"/>
      <c r="WQ3" s="255"/>
      <c r="WR3" s="255"/>
      <c r="WS3" s="255"/>
      <c r="WT3" s="255"/>
      <c r="WU3" s="255"/>
      <c r="WV3" s="255"/>
      <c r="WW3" s="255"/>
      <c r="WX3" s="255"/>
      <c r="WY3" s="255"/>
      <c r="WZ3" s="255"/>
      <c r="XA3" s="255"/>
      <c r="XB3" s="255"/>
      <c r="XC3" s="255"/>
      <c r="XD3" s="255"/>
      <c r="XE3" s="255"/>
      <c r="XF3" s="255"/>
      <c r="XG3" s="255"/>
      <c r="XH3" s="255"/>
      <c r="XI3" s="255"/>
      <c r="XJ3" s="255"/>
      <c r="XK3" s="255"/>
      <c r="XL3" s="255"/>
      <c r="XM3" s="255"/>
      <c r="XN3" s="255"/>
      <c r="XO3" s="255"/>
      <c r="XP3" s="255"/>
      <c r="XQ3" s="255"/>
      <c r="XR3" s="255"/>
      <c r="XS3" s="255"/>
      <c r="XT3" s="255"/>
      <c r="XU3" s="255"/>
      <c r="XV3" s="255"/>
      <c r="XW3" s="255"/>
      <c r="XX3" s="255"/>
      <c r="XY3" s="255"/>
      <c r="XZ3" s="255"/>
      <c r="YA3" s="255"/>
      <c r="YB3" s="255"/>
      <c r="YC3" s="255"/>
      <c r="YD3" s="255"/>
      <c r="YE3" s="255"/>
      <c r="YF3" s="255"/>
      <c r="YG3" s="255"/>
      <c r="YH3" s="255"/>
      <c r="YI3" s="255"/>
      <c r="YJ3" s="255"/>
      <c r="YK3" s="255"/>
      <c r="YL3" s="255"/>
      <c r="YM3" s="255"/>
      <c r="YN3" s="255"/>
      <c r="YO3" s="255"/>
      <c r="YP3" s="255"/>
      <c r="YQ3" s="255"/>
      <c r="YR3" s="255"/>
      <c r="YS3" s="255"/>
      <c r="YT3" s="255"/>
      <c r="YU3" s="255"/>
      <c r="YV3" s="255"/>
      <c r="YW3" s="255"/>
      <c r="YX3" s="255"/>
      <c r="YY3" s="255"/>
      <c r="YZ3" s="255"/>
      <c r="ZA3" s="255"/>
      <c r="ZB3" s="255"/>
      <c r="ZC3" s="255"/>
      <c r="ZD3" s="255"/>
      <c r="ZE3" s="255"/>
      <c r="ZF3" s="255"/>
      <c r="ZG3" s="255"/>
      <c r="ZH3" s="255"/>
      <c r="ZI3" s="255"/>
      <c r="ZJ3" s="255"/>
      <c r="ZK3" s="255"/>
      <c r="ZL3" s="255"/>
      <c r="ZM3" s="255"/>
      <c r="ZN3" s="255"/>
      <c r="ZO3" s="255"/>
      <c r="ZP3" s="255"/>
      <c r="ZQ3" s="255"/>
      <c r="ZR3" s="255"/>
      <c r="ZS3" s="255"/>
      <c r="ZT3" s="255"/>
      <c r="ZU3" s="255"/>
      <c r="ZV3" s="255"/>
      <c r="ZW3" s="255"/>
      <c r="ZX3" s="255"/>
      <c r="ZY3" s="255"/>
      <c r="ZZ3" s="255"/>
      <c r="AAA3" s="255"/>
      <c r="AAB3" s="255"/>
      <c r="AAC3" s="255"/>
      <c r="AAD3" s="255"/>
      <c r="AAE3" s="255"/>
      <c r="AAF3" s="255"/>
      <c r="AAG3" s="255"/>
      <c r="AAH3" s="255"/>
      <c r="AAI3" s="255"/>
      <c r="AAJ3" s="255"/>
      <c r="AAK3" s="255"/>
      <c r="AAL3" s="255"/>
      <c r="AAM3" s="255"/>
      <c r="AAN3" s="255"/>
      <c r="AAO3" s="255"/>
      <c r="AAP3" s="255"/>
      <c r="AAQ3" s="255"/>
      <c r="AAR3" s="255"/>
      <c r="AAS3" s="255"/>
      <c r="AAT3" s="255"/>
      <c r="AAU3" s="255"/>
      <c r="AAV3" s="255"/>
      <c r="AAW3" s="255"/>
      <c r="AAX3" s="255"/>
      <c r="AAY3" s="255"/>
      <c r="AAZ3" s="255"/>
      <c r="ABA3" s="255"/>
      <c r="ABB3" s="255"/>
      <c r="ABC3" s="255"/>
      <c r="ABD3" s="255"/>
      <c r="ABE3" s="255"/>
      <c r="ABF3" s="255"/>
      <c r="ABG3" s="255"/>
      <c r="ABH3" s="255"/>
      <c r="ABI3" s="255"/>
      <c r="ABJ3" s="255"/>
      <c r="ABK3" s="255"/>
      <c r="ABL3" s="255"/>
      <c r="ABM3" s="255"/>
      <c r="ABN3" s="255"/>
      <c r="ABO3" s="255"/>
      <c r="ABP3" s="255"/>
      <c r="ABQ3" s="255"/>
      <c r="ABR3" s="255"/>
      <c r="ABS3" s="255"/>
      <c r="ABT3" s="255"/>
      <c r="ABU3" s="255"/>
      <c r="ABV3" s="255"/>
      <c r="ABW3" s="255"/>
      <c r="ABX3" s="255"/>
      <c r="ABY3" s="255"/>
      <c r="ABZ3" s="255"/>
      <c r="ACA3" s="255"/>
      <c r="ACB3" s="255"/>
      <c r="ACC3" s="255"/>
      <c r="ACD3" s="255"/>
      <c r="ACE3" s="255"/>
      <c r="ACF3" s="255"/>
      <c r="ACG3" s="255"/>
      <c r="ACH3" s="255"/>
      <c r="ACI3" s="255"/>
      <c r="ACJ3" s="255"/>
      <c r="ACK3" s="255"/>
      <c r="ACL3" s="255"/>
      <c r="ACM3" s="255"/>
      <c r="ACN3" s="255"/>
      <c r="ACO3" s="255"/>
      <c r="ACP3" s="255"/>
      <c r="ACQ3" s="255"/>
      <c r="ACR3" s="255"/>
      <c r="ACS3" s="255"/>
      <c r="ACT3" s="255"/>
      <c r="ACU3" s="255"/>
      <c r="ACV3" s="255"/>
      <c r="ACW3" s="255"/>
      <c r="ACX3" s="255"/>
      <c r="ACY3" s="255"/>
      <c r="ACZ3" s="255"/>
      <c r="ADA3" s="255"/>
      <c r="ADB3" s="255"/>
      <c r="ADC3" s="255"/>
      <c r="ADD3" s="255"/>
      <c r="ADE3" s="255"/>
      <c r="ADF3" s="255"/>
      <c r="ADG3" s="255"/>
      <c r="ADH3" s="255"/>
      <c r="ADI3" s="255"/>
      <c r="ADJ3" s="255"/>
      <c r="ADK3" s="255"/>
      <c r="ADL3" s="255"/>
      <c r="ADM3" s="255"/>
      <c r="ADN3" s="255"/>
      <c r="ADO3" s="255"/>
      <c r="ADP3" s="255"/>
      <c r="ADQ3" s="255"/>
      <c r="ADR3" s="255"/>
      <c r="ADS3" s="255"/>
      <c r="ADT3" s="255"/>
      <c r="ADU3" s="255"/>
      <c r="ADV3" s="255"/>
      <c r="ADW3" s="255"/>
      <c r="ADX3" s="255"/>
      <c r="ADY3" s="255"/>
      <c r="ADZ3" s="255"/>
      <c r="AEA3" s="255"/>
      <c r="AEB3" s="255"/>
      <c r="AEC3" s="255"/>
      <c r="AED3" s="255"/>
      <c r="AEE3" s="255"/>
      <c r="AEF3" s="255"/>
      <c r="AEG3" s="255"/>
      <c r="AEH3" s="255"/>
      <c r="AEI3" s="255"/>
      <c r="AEJ3" s="255"/>
      <c r="AEK3" s="255"/>
      <c r="AEL3" s="255"/>
      <c r="AEM3" s="255"/>
      <c r="AEN3" s="255"/>
      <c r="AEO3" s="255"/>
      <c r="AEP3" s="255"/>
      <c r="AEQ3" s="255"/>
      <c r="AER3" s="255"/>
      <c r="AES3" s="255"/>
      <c r="AET3" s="255"/>
      <c r="AEU3" s="255"/>
      <c r="AEV3" s="255"/>
      <c r="AEW3" s="255"/>
      <c r="AEX3" s="255"/>
      <c r="AEY3" s="255"/>
      <c r="AEZ3" s="255"/>
      <c r="AFA3" s="255"/>
      <c r="AFB3" s="255"/>
      <c r="AFC3" s="255"/>
      <c r="AFD3" s="255"/>
      <c r="AFE3" s="255"/>
      <c r="AFF3" s="255"/>
      <c r="AFG3" s="255"/>
      <c r="AFH3" s="255"/>
      <c r="AFI3" s="255"/>
      <c r="AFJ3" s="255"/>
      <c r="AFK3" s="255"/>
      <c r="AFL3" s="255"/>
      <c r="AFM3" s="255"/>
      <c r="AFN3" s="255"/>
      <c r="AFO3" s="255"/>
      <c r="AFP3" s="255"/>
      <c r="AFQ3" s="255"/>
      <c r="AFR3" s="255"/>
      <c r="AFS3" s="255"/>
      <c r="AFT3" s="255"/>
      <c r="AFU3" s="255"/>
      <c r="AFV3" s="255"/>
      <c r="AFW3" s="255"/>
      <c r="AFX3" s="255"/>
      <c r="AFY3" s="255"/>
      <c r="AFZ3" s="255"/>
      <c r="AGA3" s="255"/>
      <c r="AGB3" s="255"/>
      <c r="AGC3" s="255"/>
      <c r="AGD3" s="255"/>
      <c r="AGE3" s="255"/>
      <c r="AGF3" s="255"/>
      <c r="AGG3" s="255"/>
      <c r="AGH3" s="255"/>
      <c r="AGI3" s="255"/>
      <c r="AGJ3" s="255"/>
      <c r="AGK3" s="255"/>
      <c r="AGL3" s="255"/>
      <c r="AGM3" s="255"/>
      <c r="AGN3" s="255"/>
      <c r="AGO3" s="255"/>
      <c r="AGP3" s="255"/>
      <c r="AGQ3" s="255"/>
      <c r="AGR3" s="255"/>
      <c r="AGS3" s="255"/>
      <c r="AGT3" s="255"/>
      <c r="AGU3" s="255"/>
      <c r="AGV3" s="255"/>
      <c r="AGW3" s="255"/>
      <c r="AGX3" s="255"/>
      <c r="AGY3" s="255"/>
      <c r="AGZ3" s="255"/>
      <c r="AHA3" s="255"/>
      <c r="AHB3" s="255"/>
      <c r="AHC3" s="255"/>
      <c r="AHD3" s="255"/>
      <c r="AHE3" s="255"/>
      <c r="AHF3" s="255"/>
      <c r="AHG3" s="255"/>
      <c r="AHH3" s="255"/>
      <c r="AHI3" s="255"/>
      <c r="AHJ3" s="255"/>
      <c r="AHK3" s="255"/>
      <c r="AHL3" s="255"/>
      <c r="AHM3" s="255"/>
      <c r="AHN3" s="255"/>
      <c r="AHO3" s="255"/>
      <c r="AHP3" s="255"/>
      <c r="AHQ3" s="255"/>
      <c r="AHR3" s="255"/>
      <c r="AHS3" s="255"/>
      <c r="AHT3" s="255"/>
      <c r="AHU3" s="255"/>
      <c r="AHV3" s="255"/>
      <c r="AHW3" s="255"/>
      <c r="AHX3" s="255"/>
      <c r="AHY3" s="255"/>
      <c r="AHZ3" s="255"/>
      <c r="AIA3" s="255"/>
      <c r="AIB3" s="255"/>
      <c r="AIC3" s="255"/>
      <c r="AID3" s="255"/>
      <c r="AIE3" s="255"/>
      <c r="AIF3" s="255"/>
      <c r="AIG3" s="255"/>
      <c r="AIH3" s="255"/>
      <c r="AII3" s="255"/>
      <c r="AIJ3" s="255"/>
      <c r="AIK3" s="255"/>
      <c r="AIL3" s="255"/>
      <c r="AIM3" s="255"/>
      <c r="AIN3" s="255"/>
      <c r="AIO3" s="255"/>
      <c r="AIP3" s="255"/>
      <c r="AIQ3" s="255"/>
      <c r="AIR3" s="255"/>
      <c r="AIS3" s="255"/>
      <c r="AIT3" s="255"/>
      <c r="AIU3" s="255"/>
      <c r="AIV3" s="255"/>
      <c r="AIW3" s="255"/>
      <c r="AIX3" s="255"/>
      <c r="AIY3" s="255"/>
      <c r="AIZ3" s="255"/>
      <c r="AJA3" s="255"/>
      <c r="AJB3" s="255"/>
      <c r="AJC3" s="255"/>
      <c r="AJD3" s="255"/>
      <c r="AJE3" s="255"/>
      <c r="AJF3" s="255"/>
      <c r="AJG3" s="255"/>
      <c r="AJH3" s="255"/>
      <c r="AJI3" s="255"/>
      <c r="AJJ3" s="255"/>
      <c r="AJK3" s="255"/>
      <c r="AJL3" s="255"/>
      <c r="AJM3" s="255"/>
      <c r="AJN3" s="255"/>
      <c r="AJO3" s="255"/>
      <c r="AJP3" s="255"/>
      <c r="AJQ3" s="255"/>
      <c r="AJR3" s="255"/>
      <c r="AJS3" s="255"/>
      <c r="AJT3" s="255"/>
      <c r="AJU3" s="255"/>
      <c r="AJV3" s="255"/>
      <c r="AJW3" s="255"/>
      <c r="AJX3" s="255"/>
      <c r="AJY3" s="255"/>
      <c r="AJZ3" s="255"/>
      <c r="AKA3" s="255"/>
      <c r="AKB3" s="255"/>
      <c r="AKC3" s="255"/>
      <c r="AKD3" s="255"/>
      <c r="AKE3" s="255"/>
      <c r="AKF3" s="255"/>
      <c r="AKG3" s="255"/>
      <c r="AKH3" s="255"/>
      <c r="AKI3" s="255"/>
      <c r="AKJ3" s="255"/>
      <c r="AKK3" s="255"/>
      <c r="AKL3" s="255"/>
      <c r="AKM3" s="255"/>
      <c r="AKN3" s="255"/>
      <c r="AKO3" s="255"/>
      <c r="AKP3" s="255"/>
      <c r="AKQ3" s="255"/>
      <c r="AKR3" s="255"/>
      <c r="AKS3" s="255"/>
      <c r="AKT3" s="255"/>
      <c r="AKU3" s="255"/>
      <c r="AKV3" s="255"/>
      <c r="AKW3" s="255"/>
      <c r="AKX3" s="255"/>
      <c r="AKY3" s="255"/>
      <c r="AKZ3" s="255"/>
      <c r="ALA3" s="255"/>
      <c r="ALB3" s="255"/>
      <c r="ALC3" s="255"/>
      <c r="ALD3" s="255"/>
      <c r="ALE3" s="255"/>
      <c r="ALF3" s="255"/>
      <c r="ALG3" s="255"/>
      <c r="ALH3" s="255"/>
      <c r="ALI3" s="255"/>
      <c r="ALJ3" s="255"/>
      <c r="ALK3" s="255"/>
      <c r="ALL3" s="255"/>
      <c r="ALM3" s="255"/>
      <c r="ALN3" s="255"/>
      <c r="ALO3" s="255"/>
      <c r="ALP3" s="255"/>
      <c r="ALQ3" s="255"/>
      <c r="ALR3" s="255"/>
      <c r="ALS3" s="255"/>
      <c r="ALT3" s="255"/>
      <c r="ALU3" s="255"/>
      <c r="ALV3" s="255"/>
      <c r="ALW3" s="255"/>
      <c r="ALX3" s="255"/>
      <c r="ALY3" s="255"/>
      <c r="ALZ3" s="255"/>
      <c r="AMA3" s="255"/>
      <c r="AMB3" s="255"/>
      <c r="AMC3" s="255"/>
      <c r="AMD3" s="255"/>
      <c r="AME3" s="255"/>
      <c r="AMF3" s="255"/>
      <c r="AMG3" s="255"/>
      <c r="AMH3" s="255"/>
      <c r="AMI3" s="255"/>
      <c r="AMJ3" s="255"/>
      <c r="AMK3" s="255"/>
      <c r="AML3" s="255"/>
      <c r="AMM3" s="255"/>
      <c r="AMN3" s="255"/>
      <c r="AMO3" s="255"/>
      <c r="AMP3" s="255"/>
      <c r="AMQ3" s="255"/>
      <c r="AMR3" s="255"/>
      <c r="AMS3" s="255"/>
      <c r="AMT3" s="255"/>
      <c r="AMU3" s="255"/>
      <c r="AMV3" s="255"/>
      <c r="AMW3" s="255"/>
      <c r="AMX3" s="255"/>
      <c r="AMY3" s="255"/>
      <c r="AMZ3" s="255"/>
      <c r="ANA3" s="255"/>
      <c r="ANB3" s="255"/>
      <c r="ANC3" s="255"/>
      <c r="AND3" s="255"/>
      <c r="ANE3" s="255"/>
      <c r="ANF3" s="255"/>
      <c r="ANG3" s="255"/>
      <c r="ANH3" s="255"/>
      <c r="ANI3" s="255"/>
      <c r="ANJ3" s="255"/>
      <c r="ANK3" s="255"/>
      <c r="ANL3" s="255"/>
      <c r="ANM3" s="255"/>
      <c r="ANN3" s="255"/>
      <c r="ANO3" s="255"/>
      <c r="ANP3" s="255"/>
      <c r="ANQ3" s="255"/>
      <c r="ANR3" s="255"/>
      <c r="ANS3" s="255"/>
      <c r="ANT3" s="255"/>
      <c r="ANU3" s="255"/>
      <c r="ANV3" s="255"/>
      <c r="ANW3" s="255"/>
      <c r="ANX3" s="255"/>
      <c r="ANY3" s="255"/>
      <c r="ANZ3" s="255"/>
      <c r="AOA3" s="255"/>
      <c r="AOB3" s="255"/>
      <c r="AOC3" s="255"/>
      <c r="AOD3" s="255"/>
      <c r="AOE3" s="255"/>
      <c r="AOF3" s="255"/>
      <c r="AOG3" s="255"/>
      <c r="AOH3" s="255"/>
      <c r="AOI3" s="255"/>
      <c r="AOJ3" s="255"/>
      <c r="AOK3" s="255"/>
      <c r="AOL3" s="255"/>
      <c r="AOM3" s="255"/>
      <c r="AON3" s="255"/>
      <c r="AOO3" s="255"/>
      <c r="AOP3" s="255"/>
      <c r="AOQ3" s="255"/>
      <c r="AOR3" s="255"/>
      <c r="AOS3" s="255"/>
      <c r="AOT3" s="255"/>
      <c r="AOU3" s="255"/>
      <c r="AOV3" s="255"/>
      <c r="AOW3" s="255"/>
      <c r="AOX3" s="255"/>
      <c r="AOY3" s="255"/>
      <c r="AOZ3" s="255"/>
      <c r="APA3" s="255"/>
      <c r="APB3" s="255"/>
      <c r="APC3" s="255"/>
      <c r="APD3" s="255"/>
      <c r="APE3" s="255"/>
      <c r="APF3" s="255"/>
      <c r="APG3" s="255"/>
      <c r="APH3" s="255"/>
      <c r="API3" s="255"/>
      <c r="APJ3" s="255"/>
      <c r="APK3" s="255"/>
      <c r="APL3" s="255"/>
      <c r="APM3" s="255"/>
      <c r="APN3" s="255"/>
      <c r="APO3" s="255"/>
      <c r="APP3" s="255"/>
      <c r="APQ3" s="255"/>
      <c r="APR3" s="255"/>
      <c r="APS3" s="255"/>
      <c r="APT3" s="255"/>
      <c r="APU3" s="255"/>
      <c r="APV3" s="255"/>
      <c r="APW3" s="255"/>
      <c r="APX3" s="255"/>
      <c r="APY3" s="255"/>
      <c r="APZ3" s="255"/>
      <c r="AQA3" s="255"/>
      <c r="AQB3" s="255"/>
      <c r="AQC3" s="255"/>
      <c r="AQD3" s="255"/>
      <c r="AQE3" s="255"/>
      <c r="AQF3" s="255"/>
      <c r="AQG3" s="255"/>
      <c r="AQH3" s="255"/>
      <c r="AQI3" s="255"/>
      <c r="AQJ3" s="255"/>
      <c r="AQK3" s="255"/>
      <c r="AQL3" s="255"/>
      <c r="AQM3" s="255"/>
      <c r="AQN3" s="255"/>
      <c r="AQO3" s="255"/>
      <c r="AQP3" s="255"/>
      <c r="AQQ3" s="255"/>
      <c r="AQR3" s="255"/>
      <c r="AQS3" s="255"/>
      <c r="AQT3" s="255"/>
      <c r="AQU3" s="255"/>
      <c r="AQV3" s="255"/>
      <c r="AQW3" s="255"/>
      <c r="AQX3" s="255"/>
      <c r="AQY3" s="255"/>
      <c r="AQZ3" s="255"/>
      <c r="ARA3" s="255"/>
      <c r="ARB3" s="255"/>
      <c r="ARC3" s="255"/>
      <c r="ARD3" s="255"/>
      <c r="ARE3" s="255"/>
      <c r="ARF3" s="255"/>
      <c r="ARG3" s="255"/>
      <c r="ARH3" s="255"/>
      <c r="ARI3" s="255"/>
      <c r="ARJ3" s="255"/>
      <c r="ARK3" s="255"/>
      <c r="ARL3" s="255"/>
      <c r="ARM3" s="255"/>
      <c r="ARN3" s="255"/>
      <c r="ARO3" s="255"/>
      <c r="ARP3" s="255"/>
      <c r="ARQ3" s="255"/>
      <c r="ARR3" s="255"/>
      <c r="ARS3" s="255"/>
      <c r="ART3" s="255"/>
      <c r="ARU3" s="255"/>
      <c r="ARV3" s="255"/>
      <c r="ARW3" s="255"/>
      <c r="ARX3" s="255"/>
      <c r="ARY3" s="255"/>
      <c r="ARZ3" s="255"/>
      <c r="ASA3" s="255"/>
      <c r="ASB3" s="255"/>
      <c r="ASC3" s="255"/>
      <c r="ASD3" s="255"/>
      <c r="ASE3" s="255"/>
      <c r="ASF3" s="255"/>
      <c r="ASG3" s="255"/>
      <c r="ASH3" s="255"/>
      <c r="ASI3" s="255"/>
      <c r="ASJ3" s="255"/>
      <c r="ASK3" s="255"/>
      <c r="ASL3" s="255"/>
      <c r="ASM3" s="255"/>
      <c r="ASN3" s="255"/>
      <c r="ASO3" s="255"/>
      <c r="ASP3" s="255"/>
      <c r="ASQ3" s="255"/>
      <c r="ASR3" s="255"/>
      <c r="ASS3" s="255"/>
      <c r="AST3" s="255"/>
      <c r="ASU3" s="255"/>
      <c r="ASV3" s="255"/>
      <c r="ASW3" s="255"/>
      <c r="ASX3" s="255"/>
      <c r="ASY3" s="255"/>
      <c r="ASZ3" s="255"/>
      <c r="ATA3" s="255"/>
      <c r="ATB3" s="255"/>
      <c r="ATC3" s="255"/>
      <c r="ATD3" s="255"/>
      <c r="ATE3" s="255"/>
      <c r="ATF3" s="255"/>
      <c r="ATG3" s="255"/>
      <c r="ATH3" s="255"/>
      <c r="ATI3" s="255"/>
      <c r="ATJ3" s="255"/>
      <c r="ATK3" s="255"/>
      <c r="ATL3" s="255"/>
      <c r="ATM3" s="255"/>
      <c r="ATN3" s="255"/>
      <c r="ATO3" s="255"/>
      <c r="ATP3" s="255"/>
      <c r="ATQ3" s="255"/>
      <c r="ATR3" s="255"/>
      <c r="ATS3" s="255"/>
      <c r="ATT3" s="255"/>
      <c r="ATU3" s="255"/>
      <c r="ATV3" s="255"/>
      <c r="ATW3" s="255"/>
      <c r="ATX3" s="255"/>
      <c r="ATY3" s="255"/>
      <c r="ATZ3" s="255"/>
      <c r="AUA3" s="255"/>
      <c r="AUB3" s="255"/>
      <c r="AUC3" s="255"/>
      <c r="AUD3" s="255"/>
      <c r="AUE3" s="255"/>
      <c r="AUF3" s="255"/>
      <c r="AUG3" s="255"/>
      <c r="AUH3" s="255"/>
      <c r="AUI3" s="255"/>
      <c r="AUJ3" s="255"/>
      <c r="AUK3" s="255"/>
      <c r="AUL3" s="255"/>
      <c r="AUM3" s="255"/>
      <c r="AUN3" s="255"/>
      <c r="AUO3" s="255"/>
      <c r="AUP3" s="255"/>
      <c r="AUQ3" s="255"/>
      <c r="AUR3" s="255"/>
      <c r="AUS3" s="255"/>
      <c r="AUT3" s="255"/>
      <c r="AUU3" s="255"/>
      <c r="AUV3" s="255"/>
      <c r="AUW3" s="255"/>
      <c r="AUX3" s="255"/>
      <c r="AUY3" s="255"/>
      <c r="AUZ3" s="255"/>
      <c r="AVA3" s="255"/>
      <c r="AVB3" s="255"/>
      <c r="AVC3" s="255"/>
      <c r="AVD3" s="255"/>
      <c r="AVE3" s="255"/>
      <c r="AVF3" s="255"/>
      <c r="AVG3" s="255"/>
      <c r="AVH3" s="255"/>
      <c r="AVI3" s="255"/>
      <c r="AVJ3" s="255"/>
      <c r="AVK3" s="255"/>
      <c r="AVL3" s="255"/>
      <c r="AVM3" s="255"/>
      <c r="AVN3" s="255"/>
      <c r="AVO3" s="255"/>
      <c r="AVP3" s="255"/>
      <c r="AVQ3" s="255"/>
      <c r="AVR3" s="255"/>
      <c r="AVS3" s="255"/>
      <c r="AVT3" s="255"/>
      <c r="AVU3" s="255"/>
      <c r="AVV3" s="255"/>
      <c r="AVW3" s="255"/>
      <c r="AVX3" s="255"/>
      <c r="AVY3" s="255"/>
      <c r="AVZ3" s="255"/>
      <c r="AWA3" s="255"/>
      <c r="AWB3" s="255"/>
      <c r="AWC3" s="255"/>
      <c r="AWD3" s="255"/>
      <c r="AWE3" s="255"/>
      <c r="AWF3" s="255"/>
      <c r="AWG3" s="255"/>
      <c r="AWH3" s="255"/>
      <c r="AWI3" s="255"/>
      <c r="AWJ3" s="255"/>
      <c r="AWK3" s="255"/>
      <c r="AWL3" s="255"/>
      <c r="AWM3" s="255"/>
      <c r="AWN3" s="255"/>
      <c r="AWO3" s="255"/>
      <c r="AWP3" s="255"/>
      <c r="AWQ3" s="255"/>
      <c r="AWR3" s="255"/>
      <c r="AWS3" s="255"/>
      <c r="AWT3" s="255"/>
      <c r="AWU3" s="255"/>
      <c r="AWV3" s="255"/>
      <c r="AWW3" s="255"/>
      <c r="AWX3" s="255"/>
      <c r="AWY3" s="255"/>
      <c r="AWZ3" s="255"/>
      <c r="AXA3" s="255"/>
      <c r="AXB3" s="255"/>
      <c r="AXC3" s="255"/>
      <c r="AXD3" s="255"/>
      <c r="AXE3" s="255"/>
      <c r="AXF3" s="255"/>
      <c r="AXG3" s="255"/>
      <c r="AXH3" s="255"/>
      <c r="AXI3" s="255"/>
      <c r="AXJ3" s="255"/>
      <c r="AXK3" s="255"/>
      <c r="AXL3" s="255"/>
      <c r="AXM3" s="255"/>
      <c r="AXN3" s="255"/>
      <c r="AXO3" s="255"/>
      <c r="AXP3" s="255"/>
      <c r="AXQ3" s="255"/>
      <c r="AXR3" s="255"/>
      <c r="AXS3" s="255"/>
      <c r="AXT3" s="255"/>
      <c r="AXU3" s="255"/>
      <c r="AXV3" s="255"/>
      <c r="AXW3" s="255"/>
      <c r="AXX3" s="255"/>
      <c r="AXY3" s="255"/>
      <c r="AXZ3" s="255"/>
      <c r="AYA3" s="255"/>
      <c r="AYB3" s="255"/>
      <c r="AYC3" s="255"/>
      <c r="AYD3" s="255"/>
      <c r="AYE3" s="255"/>
      <c r="AYF3" s="255"/>
      <c r="AYG3" s="255"/>
      <c r="AYH3" s="255"/>
      <c r="AYI3" s="255"/>
      <c r="AYJ3" s="255"/>
      <c r="AYK3" s="255"/>
      <c r="AYL3" s="255"/>
      <c r="AYM3" s="255"/>
      <c r="AYN3" s="255"/>
      <c r="AYO3" s="255"/>
      <c r="AYP3" s="255"/>
      <c r="AYQ3" s="255"/>
      <c r="AYR3" s="255"/>
      <c r="AYS3" s="255"/>
      <c r="AYT3" s="255"/>
      <c r="AYU3" s="255"/>
      <c r="AYV3" s="255"/>
      <c r="AYW3" s="255"/>
      <c r="AYX3" s="255"/>
      <c r="AYY3" s="255"/>
      <c r="AYZ3" s="255"/>
      <c r="AZA3" s="255"/>
      <c r="AZB3" s="255"/>
      <c r="AZC3" s="255"/>
      <c r="AZD3" s="255"/>
      <c r="AZE3" s="255"/>
      <c r="AZF3" s="255"/>
      <c r="AZG3" s="255"/>
      <c r="AZH3" s="255"/>
      <c r="AZI3" s="255"/>
      <c r="AZJ3" s="255"/>
      <c r="AZK3" s="255"/>
      <c r="AZL3" s="255"/>
      <c r="AZM3" s="255"/>
      <c r="AZN3" s="255"/>
      <c r="AZO3" s="255"/>
      <c r="AZP3" s="255"/>
      <c r="AZQ3" s="255"/>
      <c r="AZR3" s="255"/>
      <c r="AZS3" s="255"/>
      <c r="AZT3" s="255"/>
      <c r="AZU3" s="255"/>
      <c r="AZV3" s="255"/>
      <c r="AZW3" s="255"/>
      <c r="AZX3" s="255"/>
      <c r="AZY3" s="255"/>
      <c r="AZZ3" s="255"/>
      <c r="BAA3" s="255"/>
      <c r="BAB3" s="255"/>
      <c r="BAC3" s="255"/>
      <c r="BAD3" s="255"/>
      <c r="BAE3" s="255"/>
      <c r="BAF3" s="255"/>
      <c r="BAG3" s="255"/>
      <c r="BAH3" s="255"/>
      <c r="BAI3" s="255"/>
      <c r="BAJ3" s="255"/>
      <c r="BAK3" s="255"/>
      <c r="BAL3" s="255"/>
      <c r="BAM3" s="255"/>
      <c r="BAN3" s="255"/>
      <c r="BAO3" s="255"/>
      <c r="BAP3" s="255"/>
      <c r="BAQ3" s="255"/>
      <c r="BAR3" s="255"/>
      <c r="BAS3" s="255"/>
      <c r="BAT3" s="255"/>
      <c r="BAU3" s="255"/>
      <c r="BAV3" s="255"/>
      <c r="BAW3" s="255"/>
      <c r="BAX3" s="255"/>
      <c r="BAY3" s="255"/>
      <c r="BAZ3" s="255"/>
      <c r="BBA3" s="255"/>
      <c r="BBB3" s="255"/>
      <c r="BBC3" s="255"/>
      <c r="BBD3" s="255"/>
      <c r="BBE3" s="255"/>
      <c r="BBF3" s="255"/>
      <c r="BBG3" s="255"/>
      <c r="BBH3" s="255"/>
      <c r="BBI3" s="255"/>
      <c r="BBJ3" s="255"/>
      <c r="BBK3" s="255"/>
      <c r="BBL3" s="255"/>
      <c r="BBM3" s="255"/>
      <c r="BBN3" s="255"/>
      <c r="BBO3" s="255"/>
      <c r="BBP3" s="255"/>
      <c r="BBQ3" s="255"/>
      <c r="BBR3" s="255"/>
      <c r="BBS3" s="255"/>
      <c r="BBT3" s="255"/>
      <c r="BBU3" s="255"/>
      <c r="BBV3" s="255"/>
      <c r="BBW3" s="255"/>
      <c r="BBX3" s="255"/>
      <c r="BBY3" s="255"/>
      <c r="BBZ3" s="255"/>
      <c r="BCA3" s="255"/>
      <c r="BCB3" s="255"/>
      <c r="BCC3" s="255"/>
      <c r="BCD3" s="255"/>
      <c r="BCE3" s="255"/>
      <c r="BCF3" s="255"/>
      <c r="BCG3" s="255"/>
      <c r="BCH3" s="255"/>
      <c r="BCI3" s="255"/>
      <c r="BCJ3" s="255"/>
      <c r="BCK3" s="255"/>
      <c r="BCL3" s="255"/>
      <c r="BCM3" s="255"/>
      <c r="BCN3" s="255"/>
      <c r="BCO3" s="255"/>
      <c r="BCP3" s="255"/>
      <c r="BCQ3" s="255"/>
      <c r="BCR3" s="255"/>
      <c r="BCS3" s="255"/>
      <c r="BCT3" s="255"/>
      <c r="BCU3" s="255"/>
      <c r="BCV3" s="255"/>
      <c r="BCW3" s="255"/>
      <c r="BCX3" s="255"/>
      <c r="BCY3" s="255"/>
      <c r="BCZ3" s="255"/>
      <c r="BDA3" s="255"/>
      <c r="BDB3" s="255"/>
      <c r="BDC3" s="255"/>
      <c r="BDD3" s="255"/>
      <c r="BDE3" s="255"/>
      <c r="BDF3" s="255"/>
      <c r="BDG3" s="255"/>
      <c r="BDH3" s="255"/>
      <c r="BDI3" s="255"/>
      <c r="BDJ3" s="255"/>
      <c r="BDK3" s="255"/>
      <c r="BDL3" s="255"/>
      <c r="BDM3" s="255"/>
      <c r="BDN3" s="255"/>
      <c r="BDO3" s="255"/>
      <c r="BDP3" s="255"/>
      <c r="BDQ3" s="255"/>
      <c r="BDR3" s="255"/>
      <c r="BDS3" s="255"/>
      <c r="BDT3" s="255"/>
      <c r="BDU3" s="255"/>
      <c r="BDV3" s="255"/>
      <c r="BDW3" s="255"/>
      <c r="BDX3" s="255"/>
      <c r="BDY3" s="255"/>
      <c r="BDZ3" s="255"/>
      <c r="BEA3" s="255"/>
      <c r="BEB3" s="255"/>
      <c r="BEC3" s="255"/>
      <c r="BED3" s="255"/>
      <c r="BEE3" s="255"/>
      <c r="BEF3" s="255"/>
      <c r="BEG3" s="255"/>
      <c r="BEH3" s="255"/>
      <c r="BEI3" s="255"/>
      <c r="BEJ3" s="255"/>
      <c r="BEK3" s="255"/>
      <c r="BEL3" s="255"/>
      <c r="BEM3" s="255"/>
      <c r="BEN3" s="255"/>
      <c r="BEO3" s="255"/>
      <c r="BEP3" s="255"/>
      <c r="BEQ3" s="255"/>
      <c r="BER3" s="255"/>
      <c r="BES3" s="255"/>
      <c r="BET3" s="255"/>
      <c r="BEU3" s="255"/>
      <c r="BEV3" s="255"/>
      <c r="BEW3" s="255"/>
      <c r="BEX3" s="255"/>
      <c r="BEY3" s="255"/>
      <c r="BEZ3" s="255"/>
      <c r="BFA3" s="255"/>
      <c r="BFB3" s="255"/>
      <c r="BFC3" s="255"/>
      <c r="BFD3" s="255"/>
      <c r="BFE3" s="255"/>
      <c r="BFF3" s="255"/>
      <c r="BFG3" s="255"/>
      <c r="BFH3" s="255"/>
      <c r="BFI3" s="255"/>
      <c r="BFJ3" s="255"/>
      <c r="BFK3" s="255"/>
      <c r="BFL3" s="255"/>
      <c r="BFM3" s="255"/>
      <c r="BFN3" s="255"/>
      <c r="BFO3" s="255"/>
      <c r="BFP3" s="255"/>
      <c r="BFQ3" s="255"/>
      <c r="BFR3" s="255"/>
      <c r="BFS3" s="255"/>
      <c r="BFT3" s="255"/>
      <c r="BFU3" s="255"/>
      <c r="BFV3" s="255"/>
      <c r="BFW3" s="255"/>
      <c r="BFX3" s="255"/>
      <c r="BFY3" s="255"/>
      <c r="BFZ3" s="255"/>
      <c r="BGA3" s="255"/>
      <c r="BGB3" s="255"/>
      <c r="BGC3" s="255"/>
      <c r="BGD3" s="255"/>
      <c r="BGE3" s="255"/>
      <c r="BGF3" s="255"/>
      <c r="BGG3" s="255"/>
      <c r="BGH3" s="255"/>
      <c r="BGI3" s="255"/>
      <c r="BGJ3" s="255"/>
      <c r="BGK3" s="255"/>
      <c r="BGL3" s="255"/>
      <c r="BGM3" s="255"/>
      <c r="BGN3" s="255"/>
      <c r="BGO3" s="255"/>
      <c r="BGP3" s="255"/>
      <c r="BGQ3" s="255"/>
      <c r="BGR3" s="255"/>
      <c r="BGS3" s="255"/>
      <c r="BGT3" s="255"/>
      <c r="BGU3" s="255"/>
      <c r="BGV3" s="255"/>
      <c r="BGW3" s="255"/>
      <c r="BGX3" s="255"/>
      <c r="BGY3" s="255"/>
      <c r="BGZ3" s="255"/>
      <c r="BHA3" s="255"/>
      <c r="BHB3" s="255"/>
      <c r="BHC3" s="255"/>
      <c r="BHD3" s="255"/>
      <c r="BHE3" s="255"/>
      <c r="BHF3" s="255"/>
      <c r="BHG3" s="255"/>
      <c r="BHH3" s="255"/>
      <c r="BHI3" s="255"/>
      <c r="BHJ3" s="255"/>
      <c r="BHK3" s="255"/>
      <c r="BHL3" s="255"/>
      <c r="BHM3" s="255"/>
      <c r="BHN3" s="255"/>
      <c r="BHO3" s="255"/>
      <c r="BHP3" s="255"/>
      <c r="BHQ3" s="255"/>
      <c r="BHR3" s="255"/>
      <c r="BHS3" s="255"/>
      <c r="BHT3" s="255"/>
      <c r="BHU3" s="255"/>
      <c r="BHV3" s="255"/>
      <c r="BHW3" s="255"/>
      <c r="BHX3" s="255"/>
      <c r="BHY3" s="255"/>
      <c r="BHZ3" s="255"/>
      <c r="BIA3" s="255"/>
      <c r="BIB3" s="255"/>
      <c r="BIC3" s="255"/>
      <c r="BID3" s="255"/>
      <c r="BIE3" s="255"/>
      <c r="BIF3" s="255"/>
      <c r="BIG3" s="255"/>
      <c r="BIH3" s="255"/>
      <c r="BII3" s="255"/>
      <c r="BIJ3" s="255"/>
      <c r="BIK3" s="255"/>
      <c r="BIL3" s="255"/>
      <c r="BIM3" s="255"/>
      <c r="BIN3" s="255"/>
      <c r="BIO3" s="255"/>
      <c r="BIP3" s="255"/>
      <c r="BIQ3" s="255"/>
      <c r="BIR3" s="255"/>
      <c r="BIS3" s="255"/>
      <c r="BIT3" s="255"/>
      <c r="BIU3" s="255"/>
      <c r="BIV3" s="255"/>
      <c r="BIW3" s="255"/>
      <c r="BIX3" s="255"/>
      <c r="BIY3" s="255"/>
      <c r="BIZ3" s="255"/>
      <c r="BJA3" s="255"/>
      <c r="BJB3" s="255"/>
      <c r="BJC3" s="255"/>
      <c r="BJD3" s="255"/>
      <c r="BJE3" s="255"/>
      <c r="BJF3" s="255"/>
      <c r="BJG3" s="255"/>
      <c r="BJH3" s="255"/>
      <c r="BJI3" s="255"/>
      <c r="BJJ3" s="255"/>
      <c r="BJK3" s="255"/>
      <c r="BJL3" s="255"/>
      <c r="BJM3" s="255"/>
      <c r="BJN3" s="255"/>
      <c r="BJO3" s="255"/>
      <c r="BJP3" s="255"/>
      <c r="BJQ3" s="255"/>
      <c r="BJR3" s="255"/>
      <c r="BJS3" s="255"/>
      <c r="BJT3" s="255"/>
      <c r="BJU3" s="255"/>
      <c r="BJV3" s="255"/>
      <c r="BJW3" s="255"/>
      <c r="BJX3" s="255"/>
      <c r="BJY3" s="255"/>
      <c r="BJZ3" s="255"/>
      <c r="BKA3" s="255"/>
      <c r="BKB3" s="255"/>
      <c r="BKC3" s="255"/>
      <c r="BKD3" s="255"/>
      <c r="BKE3" s="255"/>
      <c r="BKF3" s="255"/>
      <c r="BKG3" s="255"/>
      <c r="BKH3" s="255"/>
      <c r="BKI3" s="255"/>
      <c r="BKJ3" s="255"/>
      <c r="BKK3" s="255"/>
      <c r="BKL3" s="255"/>
      <c r="BKM3" s="255"/>
      <c r="BKN3" s="255"/>
      <c r="BKO3" s="255"/>
      <c r="BKP3" s="255"/>
      <c r="BKQ3" s="255"/>
      <c r="BKR3" s="255"/>
      <c r="BKS3" s="255"/>
      <c r="BKT3" s="255"/>
      <c r="BKU3" s="255"/>
      <c r="BKV3" s="255"/>
      <c r="BKW3" s="255"/>
      <c r="BKX3" s="255"/>
      <c r="BKY3" s="255"/>
      <c r="BKZ3" s="255"/>
      <c r="BLA3" s="255"/>
      <c r="BLB3" s="255"/>
      <c r="BLC3" s="255"/>
      <c r="BLD3" s="255"/>
      <c r="BLE3" s="255"/>
      <c r="BLF3" s="255"/>
      <c r="BLG3" s="255"/>
      <c r="BLH3" s="255"/>
      <c r="BLI3" s="255"/>
      <c r="BLJ3" s="255"/>
      <c r="BLK3" s="255"/>
      <c r="BLL3" s="255"/>
      <c r="BLM3" s="255"/>
      <c r="BLN3" s="255"/>
      <c r="BLO3" s="255"/>
      <c r="BLP3" s="255"/>
      <c r="BLQ3" s="255"/>
      <c r="BLR3" s="255"/>
      <c r="BLS3" s="255"/>
      <c r="BLT3" s="255"/>
      <c r="BLU3" s="255"/>
      <c r="BLV3" s="255"/>
      <c r="BLW3" s="255"/>
      <c r="BLX3" s="255"/>
      <c r="BLY3" s="255"/>
      <c r="BLZ3" s="255"/>
      <c r="BMA3" s="255"/>
      <c r="BMB3" s="255"/>
      <c r="BMC3" s="255"/>
      <c r="BMD3" s="255"/>
      <c r="BME3" s="255"/>
      <c r="BMF3" s="255"/>
      <c r="BMG3" s="255"/>
      <c r="BMH3" s="255"/>
      <c r="BMI3" s="255"/>
      <c r="BMJ3" s="255"/>
      <c r="BMK3" s="255"/>
      <c r="BML3" s="255"/>
      <c r="BMM3" s="255"/>
      <c r="BMN3" s="255"/>
      <c r="BMO3" s="255"/>
      <c r="BMP3" s="255"/>
      <c r="BMQ3" s="255"/>
      <c r="BMR3" s="255"/>
      <c r="BMS3" s="255"/>
      <c r="BMT3" s="255"/>
      <c r="BMU3" s="255"/>
      <c r="BMV3" s="255"/>
      <c r="BMW3" s="255"/>
      <c r="BMX3" s="255"/>
      <c r="BMY3" s="255"/>
      <c r="BMZ3" s="255"/>
      <c r="BNA3" s="255"/>
      <c r="BNB3" s="255"/>
      <c r="BNC3" s="255"/>
      <c r="BND3" s="255"/>
      <c r="BNE3" s="255"/>
      <c r="BNF3" s="255"/>
      <c r="BNG3" s="255"/>
      <c r="BNH3" s="255"/>
      <c r="BNI3" s="255"/>
      <c r="BNJ3" s="255"/>
      <c r="BNK3" s="255"/>
      <c r="BNL3" s="255"/>
      <c r="BNM3" s="255"/>
      <c r="BNN3" s="255"/>
      <c r="BNO3" s="255"/>
      <c r="BNP3" s="255"/>
      <c r="BNQ3" s="255"/>
      <c r="BNR3" s="255"/>
      <c r="BNS3" s="255"/>
      <c r="BNT3" s="255"/>
      <c r="BNU3" s="255"/>
      <c r="BNV3" s="255"/>
      <c r="BNW3" s="255"/>
      <c r="BNX3" s="255"/>
      <c r="BNY3" s="255"/>
      <c r="BNZ3" s="255"/>
      <c r="BOA3" s="255"/>
      <c r="BOB3" s="255"/>
      <c r="BOC3" s="255"/>
      <c r="BOD3" s="255"/>
      <c r="BOE3" s="255"/>
      <c r="BOF3" s="255"/>
      <c r="BOG3" s="255"/>
      <c r="BOH3" s="255"/>
      <c r="BOI3" s="255"/>
      <c r="BOJ3" s="255"/>
      <c r="BOK3" s="255"/>
      <c r="BOL3" s="255"/>
      <c r="BOM3" s="255"/>
      <c r="BON3" s="255"/>
      <c r="BOO3" s="255"/>
      <c r="BOP3" s="255"/>
      <c r="BOQ3" s="255"/>
      <c r="BOR3" s="255"/>
      <c r="BOS3" s="255"/>
      <c r="BOT3" s="255"/>
      <c r="BOU3" s="255"/>
      <c r="BOV3" s="255"/>
      <c r="BOW3" s="255"/>
      <c r="BOX3" s="255"/>
      <c r="BOY3" s="255"/>
      <c r="BOZ3" s="255"/>
      <c r="BPA3" s="255"/>
      <c r="BPB3" s="255"/>
      <c r="BPC3" s="255"/>
      <c r="BPD3" s="255"/>
      <c r="BPE3" s="255"/>
      <c r="BPF3" s="255"/>
      <c r="BPG3" s="255"/>
      <c r="BPH3" s="255"/>
      <c r="BPI3" s="255"/>
      <c r="BPJ3" s="255"/>
      <c r="BPK3" s="255"/>
      <c r="BPL3" s="255"/>
      <c r="BPM3" s="255"/>
      <c r="BPN3" s="255"/>
      <c r="BPO3" s="255"/>
      <c r="BPP3" s="255"/>
      <c r="BPQ3" s="255"/>
      <c r="BPR3" s="255"/>
      <c r="BPS3" s="255"/>
      <c r="BPT3" s="255"/>
      <c r="BPU3" s="255"/>
      <c r="BPV3" s="255"/>
      <c r="BPW3" s="255"/>
      <c r="BPX3" s="255"/>
      <c r="BPY3" s="255"/>
      <c r="BPZ3" s="255"/>
      <c r="BQA3" s="255"/>
      <c r="BQB3" s="255"/>
      <c r="BQC3" s="255"/>
      <c r="BQD3" s="255"/>
      <c r="BQE3" s="255"/>
      <c r="BQF3" s="255"/>
      <c r="BQG3" s="255"/>
      <c r="BQH3" s="255"/>
      <c r="BQI3" s="255"/>
      <c r="BQJ3" s="255"/>
      <c r="BQK3" s="255"/>
      <c r="BQL3" s="255"/>
      <c r="BQM3" s="255"/>
      <c r="BQN3" s="255"/>
      <c r="BQO3" s="255"/>
      <c r="BQP3" s="255"/>
      <c r="BQQ3" s="255"/>
      <c r="BQR3" s="255"/>
      <c r="BQS3" s="255"/>
      <c r="BQT3" s="255"/>
      <c r="BQU3" s="255"/>
      <c r="BQV3" s="255"/>
      <c r="BQW3" s="255"/>
      <c r="BQX3" s="255"/>
      <c r="BQY3" s="255"/>
      <c r="BQZ3" s="255"/>
      <c r="BRA3" s="255"/>
      <c r="BRB3" s="255"/>
      <c r="BRC3" s="255"/>
      <c r="BRD3" s="255"/>
      <c r="BRE3" s="255"/>
      <c r="BRF3" s="255"/>
      <c r="BRG3" s="255"/>
      <c r="BRH3" s="255"/>
      <c r="BRI3" s="255"/>
      <c r="BRJ3" s="255"/>
      <c r="BRK3" s="255"/>
      <c r="BRL3" s="255"/>
      <c r="BRM3" s="255"/>
      <c r="BRN3" s="255"/>
      <c r="BRO3" s="255"/>
      <c r="BRP3" s="255"/>
      <c r="BRQ3" s="255"/>
      <c r="BRR3" s="255"/>
      <c r="BRS3" s="255"/>
      <c r="BRT3" s="255"/>
      <c r="BRU3" s="255"/>
      <c r="BRV3" s="255"/>
      <c r="BRW3" s="255"/>
      <c r="BRX3" s="255"/>
      <c r="BRY3" s="255"/>
      <c r="BRZ3" s="255"/>
      <c r="BSA3" s="255"/>
      <c r="BSB3" s="255"/>
      <c r="BSC3" s="255"/>
      <c r="BSD3" s="255"/>
      <c r="BSE3" s="255"/>
      <c r="BSF3" s="255"/>
      <c r="BSG3" s="255"/>
      <c r="BSH3" s="255"/>
      <c r="BSI3" s="255"/>
      <c r="BSJ3" s="255"/>
      <c r="BSK3" s="255"/>
      <c r="BSL3" s="255"/>
      <c r="BSM3" s="255"/>
      <c r="BSN3" s="255"/>
      <c r="BSO3" s="255"/>
      <c r="BSP3" s="255"/>
      <c r="BSQ3" s="255"/>
      <c r="BSR3" s="255"/>
      <c r="BSS3" s="255"/>
      <c r="BST3" s="255"/>
      <c r="BSU3" s="255"/>
      <c r="BSV3" s="255"/>
      <c r="BSW3" s="255"/>
      <c r="BSX3" s="255"/>
      <c r="BSY3" s="255"/>
      <c r="BSZ3" s="255"/>
      <c r="BTA3" s="255"/>
      <c r="BTB3" s="255"/>
      <c r="BTC3" s="255"/>
      <c r="BTD3" s="255"/>
      <c r="BTE3" s="255"/>
      <c r="BTF3" s="255"/>
      <c r="BTG3" s="255"/>
      <c r="BTH3" s="255"/>
      <c r="BTI3" s="255"/>
      <c r="BTJ3" s="255"/>
      <c r="BTK3" s="255"/>
      <c r="BTL3" s="255"/>
      <c r="BTM3" s="255"/>
      <c r="BTN3" s="255"/>
      <c r="BTO3" s="255"/>
      <c r="BTP3" s="255"/>
      <c r="BTQ3" s="255"/>
      <c r="BTR3" s="255"/>
      <c r="BTS3" s="255"/>
      <c r="BTT3" s="255"/>
      <c r="BTU3" s="255"/>
      <c r="BTV3" s="255"/>
      <c r="BTW3" s="255"/>
      <c r="BTX3" s="255"/>
      <c r="BTY3" s="255"/>
      <c r="BTZ3" s="255"/>
      <c r="BUA3" s="255"/>
      <c r="BUB3" s="255"/>
      <c r="BUC3" s="255"/>
      <c r="BUD3" s="255"/>
      <c r="BUE3" s="255"/>
      <c r="BUF3" s="255"/>
      <c r="BUG3" s="255"/>
      <c r="BUH3" s="255"/>
      <c r="BUI3" s="255"/>
      <c r="BUJ3" s="255"/>
      <c r="BUK3" s="255"/>
      <c r="BUL3" s="255"/>
      <c r="BUM3" s="255"/>
      <c r="BUN3" s="255"/>
      <c r="BUO3" s="255"/>
      <c r="BUP3" s="255"/>
      <c r="BUQ3" s="255"/>
      <c r="BUR3" s="255"/>
      <c r="BUS3" s="255"/>
      <c r="BUT3" s="255"/>
      <c r="BUU3" s="255"/>
      <c r="BUV3" s="255"/>
      <c r="BUW3" s="255"/>
      <c r="BUX3" s="255"/>
      <c r="BUY3" s="255"/>
      <c r="BUZ3" s="255"/>
      <c r="BVA3" s="255"/>
      <c r="BVB3" s="255"/>
      <c r="BVC3" s="255"/>
      <c r="BVD3" s="255"/>
      <c r="BVE3" s="255"/>
      <c r="BVF3" s="255"/>
      <c r="BVG3" s="255"/>
      <c r="BVH3" s="255"/>
      <c r="BVI3" s="255"/>
      <c r="BVJ3" s="255"/>
      <c r="BVK3" s="255"/>
      <c r="BVL3" s="255"/>
      <c r="BVM3" s="255"/>
      <c r="BVN3" s="255"/>
      <c r="BVO3" s="255"/>
      <c r="BVP3" s="255"/>
      <c r="BVQ3" s="255"/>
      <c r="BVR3" s="255"/>
      <c r="BVS3" s="255"/>
      <c r="BVT3" s="255"/>
      <c r="BVU3" s="255"/>
      <c r="BVV3" s="255"/>
      <c r="BVW3" s="255"/>
      <c r="BVX3" s="255"/>
      <c r="BVY3" s="255"/>
      <c r="BVZ3" s="255"/>
      <c r="BWA3" s="255"/>
      <c r="BWB3" s="255"/>
      <c r="BWC3" s="255"/>
      <c r="BWD3" s="255"/>
      <c r="BWE3" s="255"/>
      <c r="BWF3" s="255"/>
      <c r="BWG3" s="255"/>
      <c r="BWH3" s="255"/>
      <c r="BWI3" s="255"/>
      <c r="BWJ3" s="255"/>
      <c r="BWK3" s="255"/>
      <c r="BWL3" s="255"/>
      <c r="BWM3" s="255"/>
      <c r="BWN3" s="255"/>
      <c r="BWO3" s="255"/>
      <c r="BWP3" s="255"/>
      <c r="BWQ3" s="255"/>
      <c r="BWR3" s="255"/>
      <c r="BWS3" s="255"/>
      <c r="BWT3" s="255"/>
      <c r="BWU3" s="255"/>
      <c r="BWV3" s="255"/>
      <c r="BWW3" s="255"/>
      <c r="BWX3" s="255"/>
      <c r="BWY3" s="255"/>
      <c r="BWZ3" s="255"/>
      <c r="BXA3" s="255"/>
      <c r="BXB3" s="255"/>
      <c r="BXC3" s="255"/>
      <c r="BXD3" s="255"/>
      <c r="BXE3" s="255"/>
      <c r="BXF3" s="255"/>
      <c r="BXG3" s="255"/>
      <c r="BXH3" s="255"/>
      <c r="BXI3" s="255"/>
      <c r="BXJ3" s="255"/>
      <c r="BXK3" s="255"/>
      <c r="BXL3" s="255"/>
      <c r="BXM3" s="255"/>
      <c r="BXN3" s="255"/>
      <c r="BXO3" s="255"/>
      <c r="BXP3" s="255"/>
      <c r="BXQ3" s="255"/>
      <c r="BXR3" s="255"/>
      <c r="BXS3" s="255"/>
      <c r="BXT3" s="255"/>
      <c r="BXU3" s="255"/>
      <c r="BXV3" s="255"/>
      <c r="BXW3" s="255"/>
      <c r="BXX3" s="255"/>
      <c r="BXY3" s="255"/>
      <c r="BXZ3" s="255"/>
      <c r="BYA3" s="255"/>
      <c r="BYB3" s="255"/>
      <c r="BYC3" s="255"/>
      <c r="BYD3" s="255"/>
      <c r="BYE3" s="255"/>
      <c r="BYF3" s="255"/>
      <c r="BYG3" s="255"/>
      <c r="BYH3" s="255"/>
      <c r="BYI3" s="255"/>
      <c r="BYJ3" s="255"/>
      <c r="BYK3" s="255"/>
      <c r="BYL3" s="255"/>
      <c r="BYM3" s="255"/>
      <c r="BYN3" s="255"/>
      <c r="BYO3" s="255"/>
      <c r="BYP3" s="255"/>
      <c r="BYQ3" s="255"/>
      <c r="BYR3" s="255"/>
      <c r="BYS3" s="255"/>
      <c r="BYT3" s="255"/>
      <c r="BYU3" s="255"/>
      <c r="BYV3" s="255"/>
      <c r="BYW3" s="255"/>
      <c r="BYX3" s="255"/>
      <c r="BYY3" s="255"/>
      <c r="BYZ3" s="255"/>
      <c r="BZA3" s="255"/>
      <c r="BZB3" s="255"/>
      <c r="BZC3" s="255"/>
      <c r="BZD3" s="255"/>
      <c r="BZE3" s="255"/>
      <c r="BZF3" s="255"/>
      <c r="BZG3" s="255"/>
      <c r="BZH3" s="255"/>
      <c r="BZI3" s="255"/>
      <c r="BZJ3" s="255"/>
      <c r="BZK3" s="255"/>
      <c r="BZL3" s="255"/>
      <c r="BZM3" s="255"/>
      <c r="BZN3" s="255"/>
      <c r="BZO3" s="255"/>
      <c r="BZP3" s="255"/>
      <c r="BZQ3" s="255"/>
      <c r="BZR3" s="255"/>
      <c r="BZS3" s="255"/>
      <c r="BZT3" s="255"/>
      <c r="BZU3" s="255"/>
      <c r="BZV3" s="255"/>
      <c r="BZW3" s="255"/>
      <c r="BZX3" s="255"/>
      <c r="BZY3" s="255"/>
      <c r="BZZ3" s="255"/>
      <c r="CAA3" s="255"/>
      <c r="CAB3" s="255"/>
      <c r="CAC3" s="255"/>
      <c r="CAD3" s="255"/>
      <c r="CAE3" s="255"/>
      <c r="CAF3" s="255"/>
      <c r="CAG3" s="255"/>
      <c r="CAH3" s="255"/>
      <c r="CAI3" s="255"/>
      <c r="CAJ3" s="255"/>
      <c r="CAK3" s="255"/>
      <c r="CAL3" s="255"/>
      <c r="CAM3" s="255"/>
      <c r="CAN3" s="255"/>
      <c r="CAO3" s="255"/>
      <c r="CAP3" s="255"/>
      <c r="CAQ3" s="255"/>
      <c r="CAR3" s="255"/>
      <c r="CAS3" s="255"/>
      <c r="CAT3" s="255"/>
      <c r="CAU3" s="255"/>
      <c r="CAV3" s="255"/>
      <c r="CAW3" s="255"/>
      <c r="CAX3" s="255"/>
      <c r="CAY3" s="255"/>
      <c r="CAZ3" s="255"/>
      <c r="CBA3" s="255"/>
      <c r="CBB3" s="255"/>
      <c r="CBC3" s="255"/>
      <c r="CBD3" s="255"/>
      <c r="CBE3" s="255"/>
      <c r="CBF3" s="255"/>
      <c r="CBG3" s="255"/>
      <c r="CBH3" s="255"/>
      <c r="CBI3" s="255"/>
      <c r="CBJ3" s="255"/>
      <c r="CBK3" s="255"/>
      <c r="CBL3" s="255"/>
      <c r="CBM3" s="255"/>
      <c r="CBN3" s="255"/>
      <c r="CBO3" s="255"/>
      <c r="CBP3" s="255"/>
      <c r="CBQ3" s="255"/>
      <c r="CBR3" s="255"/>
      <c r="CBS3" s="255"/>
      <c r="CBT3" s="255"/>
      <c r="CBU3" s="255"/>
      <c r="CBV3" s="255"/>
      <c r="CBW3" s="255"/>
      <c r="CBX3" s="255"/>
      <c r="CBY3" s="255"/>
      <c r="CBZ3" s="255"/>
      <c r="CCA3" s="255"/>
      <c r="CCB3" s="255"/>
      <c r="CCC3" s="255"/>
      <c r="CCD3" s="255"/>
      <c r="CCE3" s="255"/>
      <c r="CCF3" s="255"/>
      <c r="CCG3" s="255"/>
      <c r="CCH3" s="255"/>
      <c r="CCI3" s="255"/>
      <c r="CCJ3" s="255"/>
      <c r="CCK3" s="255"/>
      <c r="CCL3" s="255"/>
      <c r="CCM3" s="255"/>
      <c r="CCN3" s="255"/>
      <c r="CCO3" s="255"/>
      <c r="CCP3" s="255"/>
      <c r="CCQ3" s="255"/>
      <c r="CCR3" s="255"/>
      <c r="CCS3" s="255"/>
      <c r="CCT3" s="255"/>
      <c r="CCU3" s="255"/>
      <c r="CCV3" s="255"/>
      <c r="CCW3" s="255"/>
      <c r="CCX3" s="255"/>
      <c r="CCY3" s="255"/>
      <c r="CCZ3" s="255"/>
      <c r="CDA3" s="255"/>
      <c r="CDB3" s="255"/>
      <c r="CDC3" s="255"/>
      <c r="CDD3" s="255"/>
      <c r="CDE3" s="255"/>
      <c r="CDF3" s="255"/>
      <c r="CDG3" s="255"/>
      <c r="CDH3" s="255"/>
      <c r="CDI3" s="255"/>
      <c r="CDJ3" s="255"/>
      <c r="CDK3" s="255"/>
      <c r="CDL3" s="255"/>
      <c r="CDM3" s="255"/>
      <c r="CDN3" s="255"/>
      <c r="CDO3" s="255"/>
      <c r="CDP3" s="255"/>
      <c r="CDQ3" s="255"/>
      <c r="CDR3" s="255"/>
      <c r="CDS3" s="255"/>
      <c r="CDT3" s="255"/>
      <c r="CDU3" s="255"/>
      <c r="CDV3" s="255"/>
      <c r="CDW3" s="255"/>
      <c r="CDX3" s="255"/>
      <c r="CDY3" s="255"/>
      <c r="CDZ3" s="255"/>
      <c r="CEA3" s="255"/>
      <c r="CEB3" s="255"/>
      <c r="CEC3" s="255"/>
      <c r="CED3" s="255"/>
      <c r="CEE3" s="255"/>
      <c r="CEF3" s="255"/>
      <c r="CEG3" s="255"/>
      <c r="CEH3" s="255"/>
      <c r="CEI3" s="255"/>
      <c r="CEJ3" s="255"/>
      <c r="CEK3" s="255"/>
      <c r="CEL3" s="255"/>
      <c r="CEM3" s="255"/>
      <c r="CEN3" s="255"/>
      <c r="CEO3" s="255"/>
      <c r="CEP3" s="255"/>
      <c r="CEQ3" s="255"/>
      <c r="CER3" s="255"/>
      <c r="CES3" s="255"/>
      <c r="CET3" s="255"/>
      <c r="CEU3" s="255"/>
      <c r="CEV3" s="255"/>
      <c r="CEW3" s="255"/>
      <c r="CEX3" s="255"/>
      <c r="CEY3" s="255"/>
      <c r="CEZ3" s="255"/>
      <c r="CFA3" s="255"/>
      <c r="CFB3" s="255"/>
      <c r="CFC3" s="255"/>
      <c r="CFD3" s="255"/>
      <c r="CFE3" s="255"/>
      <c r="CFF3" s="255"/>
      <c r="CFG3" s="255"/>
      <c r="CFH3" s="255"/>
      <c r="CFI3" s="255"/>
      <c r="CFJ3" s="255"/>
      <c r="CFK3" s="255"/>
      <c r="CFL3" s="255"/>
      <c r="CFM3" s="255"/>
      <c r="CFN3" s="255"/>
      <c r="CFO3" s="255"/>
      <c r="CFP3" s="255"/>
      <c r="CFQ3" s="255"/>
      <c r="CFR3" s="255"/>
      <c r="CFS3" s="255"/>
      <c r="CFT3" s="255"/>
      <c r="CFU3" s="255"/>
      <c r="CFV3" s="255"/>
      <c r="CFW3" s="255"/>
      <c r="CFX3" s="255"/>
      <c r="CFY3" s="255"/>
      <c r="CFZ3" s="255"/>
      <c r="CGA3" s="255"/>
      <c r="CGB3" s="255"/>
      <c r="CGC3" s="255"/>
      <c r="CGD3" s="255"/>
      <c r="CGE3" s="255"/>
      <c r="CGF3" s="255"/>
      <c r="CGG3" s="255"/>
      <c r="CGH3" s="255"/>
      <c r="CGI3" s="255"/>
      <c r="CGJ3" s="255"/>
      <c r="CGK3" s="255"/>
      <c r="CGL3" s="255"/>
      <c r="CGM3" s="255"/>
      <c r="CGN3" s="255"/>
      <c r="CGO3" s="255"/>
      <c r="CGP3" s="255"/>
      <c r="CGQ3" s="255"/>
      <c r="CGR3" s="255"/>
      <c r="CGS3" s="255"/>
      <c r="CGT3" s="255"/>
      <c r="CGU3" s="255"/>
      <c r="CGV3" s="255"/>
      <c r="CGW3" s="255"/>
      <c r="CGX3" s="255"/>
      <c r="CGY3" s="255"/>
      <c r="CGZ3" s="255"/>
      <c r="CHA3" s="255"/>
      <c r="CHB3" s="255"/>
      <c r="CHC3" s="255"/>
      <c r="CHD3" s="255"/>
      <c r="CHE3" s="255"/>
      <c r="CHF3" s="255"/>
      <c r="CHG3" s="255"/>
      <c r="CHH3" s="255"/>
      <c r="CHI3" s="255"/>
      <c r="CHJ3" s="255"/>
      <c r="CHK3" s="255"/>
      <c r="CHL3" s="255"/>
      <c r="CHM3" s="255"/>
      <c r="CHN3" s="255"/>
      <c r="CHO3" s="255"/>
      <c r="CHP3" s="255"/>
      <c r="CHQ3" s="255"/>
      <c r="CHR3" s="255"/>
      <c r="CHS3" s="255"/>
      <c r="CHT3" s="255"/>
      <c r="CHU3" s="255"/>
      <c r="CHV3" s="255"/>
      <c r="CHW3" s="255"/>
      <c r="CHX3" s="255"/>
      <c r="CHY3" s="255"/>
      <c r="CHZ3" s="255"/>
      <c r="CIA3" s="255"/>
      <c r="CIB3" s="255"/>
      <c r="CIC3" s="255"/>
      <c r="CID3" s="255"/>
      <c r="CIE3" s="255"/>
      <c r="CIF3" s="255"/>
      <c r="CIG3" s="255"/>
      <c r="CIH3" s="255"/>
      <c r="CII3" s="255"/>
      <c r="CIJ3" s="255"/>
      <c r="CIK3" s="255"/>
      <c r="CIL3" s="255"/>
      <c r="CIM3" s="255"/>
      <c r="CIN3" s="255"/>
      <c r="CIO3" s="255"/>
      <c r="CIP3" s="255"/>
      <c r="CIQ3" s="255"/>
      <c r="CIR3" s="255"/>
      <c r="CIS3" s="255"/>
      <c r="CIT3" s="255"/>
      <c r="CIU3" s="255"/>
      <c r="CIV3" s="255"/>
      <c r="CIW3" s="255"/>
      <c r="CIX3" s="255"/>
      <c r="CIY3" s="255"/>
      <c r="CIZ3" s="255"/>
      <c r="CJA3" s="255"/>
      <c r="CJB3" s="255"/>
      <c r="CJC3" s="255"/>
      <c r="CJD3" s="255"/>
      <c r="CJE3" s="255"/>
      <c r="CJF3" s="255"/>
      <c r="CJG3" s="255"/>
      <c r="CJH3" s="255"/>
      <c r="CJI3" s="255"/>
      <c r="CJJ3" s="255"/>
      <c r="CJK3" s="255"/>
      <c r="CJL3" s="255"/>
      <c r="CJM3" s="255"/>
      <c r="CJN3" s="255"/>
      <c r="CJO3" s="255"/>
      <c r="CJP3" s="255"/>
      <c r="CJQ3" s="255"/>
      <c r="CJR3" s="255"/>
      <c r="CJS3" s="255"/>
      <c r="CJT3" s="255"/>
      <c r="CJU3" s="255"/>
      <c r="CJV3" s="255"/>
      <c r="CJW3" s="255"/>
      <c r="CJX3" s="255"/>
      <c r="CJY3" s="255"/>
      <c r="CJZ3" s="255"/>
      <c r="CKA3" s="255"/>
      <c r="CKB3" s="255"/>
      <c r="CKC3" s="255"/>
      <c r="CKD3" s="255"/>
      <c r="CKE3" s="255"/>
      <c r="CKF3" s="255"/>
      <c r="CKG3" s="255"/>
      <c r="CKH3" s="255"/>
      <c r="CKI3" s="255"/>
      <c r="CKJ3" s="255"/>
      <c r="CKK3" s="255"/>
      <c r="CKL3" s="255"/>
      <c r="CKM3" s="255"/>
      <c r="CKN3" s="255"/>
      <c r="CKO3" s="255"/>
      <c r="CKP3" s="255"/>
      <c r="CKQ3" s="255"/>
      <c r="CKR3" s="255"/>
      <c r="CKS3" s="255"/>
      <c r="CKT3" s="255"/>
      <c r="CKU3" s="255"/>
      <c r="CKV3" s="255"/>
      <c r="CKW3" s="255"/>
      <c r="CKX3" s="255"/>
      <c r="CKY3" s="255"/>
      <c r="CKZ3" s="255"/>
      <c r="CLA3" s="255"/>
      <c r="CLB3" s="255"/>
      <c r="CLC3" s="255"/>
      <c r="CLD3" s="255"/>
      <c r="CLE3" s="255"/>
      <c r="CLF3" s="255"/>
      <c r="CLG3" s="255"/>
      <c r="CLH3" s="255"/>
      <c r="CLI3" s="255"/>
      <c r="CLJ3" s="255"/>
      <c r="CLK3" s="255"/>
      <c r="CLL3" s="255"/>
      <c r="CLM3" s="255"/>
      <c r="CLN3" s="255"/>
      <c r="CLO3" s="255"/>
      <c r="CLP3" s="255"/>
      <c r="CLQ3" s="255"/>
      <c r="CLR3" s="255"/>
      <c r="CLS3" s="255"/>
      <c r="CLT3" s="255"/>
      <c r="CLU3" s="255"/>
      <c r="CLV3" s="255"/>
      <c r="CLW3" s="255"/>
      <c r="CLX3" s="255"/>
      <c r="CLY3" s="255"/>
      <c r="CLZ3" s="255"/>
      <c r="CMA3" s="255"/>
      <c r="CMB3" s="255"/>
      <c r="CMC3" s="255"/>
      <c r="CMD3" s="255"/>
      <c r="CME3" s="255"/>
      <c r="CMF3" s="255"/>
      <c r="CMG3" s="255"/>
      <c r="CMH3" s="255"/>
      <c r="CMI3" s="255"/>
      <c r="CMJ3" s="255"/>
      <c r="CMK3" s="255"/>
      <c r="CML3" s="255"/>
      <c r="CMM3" s="255"/>
      <c r="CMN3" s="255"/>
      <c r="CMO3" s="255"/>
      <c r="CMP3" s="255"/>
      <c r="CMQ3" s="255"/>
      <c r="CMR3" s="255"/>
      <c r="CMS3" s="255"/>
      <c r="CMT3" s="255"/>
      <c r="CMU3" s="255"/>
      <c r="CMV3" s="255"/>
      <c r="CMW3" s="255"/>
      <c r="CMX3" s="255"/>
      <c r="CMY3" s="255"/>
      <c r="CMZ3" s="255"/>
      <c r="CNA3" s="255"/>
      <c r="CNB3" s="255"/>
      <c r="CNC3" s="255"/>
      <c r="CND3" s="255"/>
      <c r="CNE3" s="255"/>
      <c r="CNF3" s="255"/>
      <c r="CNG3" s="255"/>
      <c r="CNH3" s="255"/>
      <c r="CNI3" s="255"/>
      <c r="CNJ3" s="255"/>
      <c r="CNK3" s="255"/>
      <c r="CNL3" s="255"/>
      <c r="CNM3" s="255"/>
      <c r="CNN3" s="255"/>
      <c r="CNO3" s="255"/>
      <c r="CNP3" s="255"/>
      <c r="CNQ3" s="255"/>
      <c r="CNR3" s="255"/>
      <c r="CNS3" s="255"/>
      <c r="CNT3" s="255"/>
      <c r="CNU3" s="255"/>
      <c r="CNV3" s="255"/>
      <c r="CNW3" s="255"/>
      <c r="CNX3" s="255"/>
      <c r="CNY3" s="255"/>
      <c r="CNZ3" s="255"/>
      <c r="COA3" s="255"/>
      <c r="COB3" s="255"/>
      <c r="COC3" s="255"/>
      <c r="COD3" s="255"/>
      <c r="COE3" s="255"/>
      <c r="COF3" s="255"/>
      <c r="COG3" s="255"/>
      <c r="COH3" s="255"/>
      <c r="COI3" s="255"/>
      <c r="COJ3" s="255"/>
      <c r="COK3" s="255"/>
      <c r="COL3" s="255"/>
      <c r="COM3" s="255"/>
      <c r="CON3" s="255"/>
      <c r="COO3" s="255"/>
      <c r="COP3" s="255"/>
      <c r="COQ3" s="255"/>
      <c r="COR3" s="255"/>
      <c r="COS3" s="255"/>
      <c r="COT3" s="255"/>
      <c r="COU3" s="255"/>
      <c r="COV3" s="255"/>
      <c r="COW3" s="255"/>
      <c r="COX3" s="255"/>
      <c r="COY3" s="255"/>
      <c r="COZ3" s="255"/>
      <c r="CPA3" s="255"/>
      <c r="CPB3" s="255"/>
      <c r="CPC3" s="255"/>
      <c r="CPD3" s="255"/>
      <c r="CPE3" s="255"/>
      <c r="CPF3" s="255"/>
      <c r="CPG3" s="255"/>
      <c r="CPH3" s="255"/>
      <c r="CPI3" s="255"/>
      <c r="CPJ3" s="255"/>
      <c r="CPK3" s="255"/>
      <c r="CPL3" s="255"/>
      <c r="CPM3" s="255"/>
      <c r="CPN3" s="255"/>
      <c r="CPO3" s="255"/>
      <c r="CPP3" s="255"/>
      <c r="CPQ3" s="255"/>
      <c r="CPR3" s="255"/>
      <c r="CPS3" s="255"/>
      <c r="CPT3" s="255"/>
      <c r="CPU3" s="255"/>
      <c r="CPV3" s="255"/>
      <c r="CPW3" s="255"/>
      <c r="CPX3" s="255"/>
      <c r="CPY3" s="255"/>
      <c r="CPZ3" s="255"/>
      <c r="CQA3" s="255"/>
      <c r="CQB3" s="255"/>
      <c r="CQC3" s="255"/>
      <c r="CQD3" s="255"/>
      <c r="CQE3" s="255"/>
      <c r="CQF3" s="255"/>
      <c r="CQG3" s="255"/>
      <c r="CQH3" s="255"/>
      <c r="CQI3" s="255"/>
      <c r="CQJ3" s="255"/>
      <c r="CQK3" s="255"/>
      <c r="CQL3" s="255"/>
      <c r="CQM3" s="255"/>
      <c r="CQN3" s="255"/>
      <c r="CQO3" s="255"/>
      <c r="CQP3" s="255"/>
      <c r="CQQ3" s="255"/>
      <c r="CQR3" s="255"/>
      <c r="CQS3" s="255"/>
      <c r="CQT3" s="255"/>
      <c r="CQU3" s="255"/>
      <c r="CQV3" s="255"/>
      <c r="CQW3" s="255"/>
      <c r="CQX3" s="255"/>
      <c r="CQY3" s="255"/>
      <c r="CQZ3" s="255"/>
      <c r="CRA3" s="255"/>
      <c r="CRB3" s="255"/>
      <c r="CRC3" s="255"/>
      <c r="CRD3" s="255"/>
      <c r="CRE3" s="255"/>
      <c r="CRF3" s="255"/>
      <c r="CRG3" s="255"/>
      <c r="CRH3" s="255"/>
      <c r="CRI3" s="255"/>
      <c r="CRJ3" s="255"/>
      <c r="CRK3" s="255"/>
      <c r="CRL3" s="255"/>
      <c r="CRM3" s="255"/>
      <c r="CRN3" s="255"/>
      <c r="CRO3" s="255"/>
      <c r="CRP3" s="255"/>
      <c r="CRQ3" s="255"/>
      <c r="CRR3" s="255"/>
      <c r="CRS3" s="255"/>
      <c r="CRT3" s="255"/>
      <c r="CRU3" s="255"/>
      <c r="CRV3" s="255"/>
      <c r="CRW3" s="255"/>
      <c r="CRX3" s="255"/>
      <c r="CRY3" s="255"/>
      <c r="CRZ3" s="255"/>
      <c r="CSA3" s="255"/>
      <c r="CSB3" s="255"/>
      <c r="CSC3" s="255"/>
      <c r="CSD3" s="255"/>
      <c r="CSE3" s="255"/>
      <c r="CSF3" s="255"/>
      <c r="CSG3" s="255"/>
      <c r="CSH3" s="255"/>
      <c r="CSI3" s="255"/>
      <c r="CSJ3" s="255"/>
      <c r="CSK3" s="255"/>
      <c r="CSL3" s="255"/>
      <c r="CSM3" s="255"/>
      <c r="CSN3" s="255"/>
      <c r="CSO3" s="255"/>
      <c r="CSP3" s="255"/>
      <c r="CSQ3" s="255"/>
      <c r="CSR3" s="255"/>
      <c r="CSS3" s="255"/>
      <c r="CST3" s="255"/>
      <c r="CSU3" s="255"/>
      <c r="CSV3" s="255"/>
      <c r="CSW3" s="255"/>
      <c r="CSX3" s="255"/>
      <c r="CSY3" s="255"/>
      <c r="CSZ3" s="255"/>
      <c r="CTA3" s="255"/>
      <c r="CTB3" s="255"/>
      <c r="CTC3" s="255"/>
      <c r="CTD3" s="255"/>
      <c r="CTE3" s="255"/>
      <c r="CTF3" s="255"/>
      <c r="CTG3" s="255"/>
      <c r="CTH3" s="255"/>
      <c r="CTI3" s="255"/>
      <c r="CTJ3" s="255"/>
      <c r="CTK3" s="255"/>
      <c r="CTL3" s="255"/>
      <c r="CTM3" s="255"/>
      <c r="CTN3" s="255"/>
      <c r="CTO3" s="255"/>
      <c r="CTP3" s="255"/>
      <c r="CTQ3" s="255"/>
      <c r="CTR3" s="255"/>
      <c r="CTS3" s="255"/>
      <c r="CTT3" s="255"/>
      <c r="CTU3" s="255"/>
      <c r="CTV3" s="255"/>
      <c r="CTW3" s="255"/>
      <c r="CTX3" s="255"/>
      <c r="CTY3" s="255"/>
      <c r="CTZ3" s="255"/>
      <c r="CUA3" s="255"/>
      <c r="CUB3" s="255"/>
      <c r="CUC3" s="255"/>
      <c r="CUD3" s="255"/>
      <c r="CUE3" s="255"/>
      <c r="CUF3" s="255"/>
      <c r="CUG3" s="255"/>
      <c r="CUH3" s="255"/>
      <c r="CUI3" s="255"/>
      <c r="CUJ3" s="255"/>
      <c r="CUK3" s="255"/>
      <c r="CUL3" s="255"/>
      <c r="CUM3" s="255"/>
      <c r="CUN3" s="255"/>
      <c r="CUO3" s="255"/>
      <c r="CUP3" s="255"/>
      <c r="CUQ3" s="255"/>
      <c r="CUR3" s="255"/>
      <c r="CUS3" s="255"/>
      <c r="CUT3" s="255"/>
      <c r="CUU3" s="255"/>
      <c r="CUV3" s="255"/>
      <c r="CUW3" s="255"/>
      <c r="CUX3" s="255"/>
      <c r="CUY3" s="255"/>
      <c r="CUZ3" s="255"/>
      <c r="CVA3" s="255"/>
      <c r="CVB3" s="255"/>
      <c r="CVC3" s="255"/>
      <c r="CVD3" s="255"/>
      <c r="CVE3" s="255"/>
      <c r="CVF3" s="255"/>
      <c r="CVG3" s="255"/>
      <c r="CVH3" s="255"/>
      <c r="CVI3" s="255"/>
      <c r="CVJ3" s="255"/>
      <c r="CVK3" s="255"/>
      <c r="CVL3" s="255"/>
      <c r="CVM3" s="255"/>
      <c r="CVN3" s="255"/>
      <c r="CVO3" s="255"/>
      <c r="CVP3" s="255"/>
      <c r="CVQ3" s="255"/>
      <c r="CVR3" s="255"/>
      <c r="CVS3" s="255"/>
      <c r="CVT3" s="255"/>
      <c r="CVU3" s="255"/>
      <c r="CVV3" s="255"/>
      <c r="CVW3" s="255"/>
      <c r="CVX3" s="255"/>
      <c r="CVY3" s="255"/>
      <c r="CVZ3" s="255"/>
      <c r="CWA3" s="255"/>
      <c r="CWB3" s="255"/>
      <c r="CWC3" s="255"/>
      <c r="CWD3" s="255"/>
      <c r="CWE3" s="255"/>
      <c r="CWF3" s="255"/>
      <c r="CWG3" s="255"/>
      <c r="CWH3" s="255"/>
      <c r="CWI3" s="255"/>
      <c r="CWJ3" s="255"/>
      <c r="CWK3" s="255"/>
      <c r="CWL3" s="255"/>
      <c r="CWM3" s="255"/>
      <c r="CWN3" s="255"/>
      <c r="CWO3" s="255"/>
      <c r="CWP3" s="255"/>
      <c r="CWQ3" s="255"/>
      <c r="CWR3" s="255"/>
      <c r="CWS3" s="255"/>
      <c r="CWT3" s="255"/>
      <c r="CWU3" s="255"/>
      <c r="CWV3" s="255"/>
      <c r="CWW3" s="255"/>
      <c r="CWX3" s="255"/>
      <c r="CWY3" s="255"/>
      <c r="CWZ3" s="255"/>
      <c r="CXA3" s="255"/>
      <c r="CXB3" s="255"/>
      <c r="CXC3" s="255"/>
      <c r="CXD3" s="255"/>
      <c r="CXE3" s="255"/>
      <c r="CXF3" s="255"/>
      <c r="CXG3" s="255"/>
      <c r="CXH3" s="255"/>
      <c r="CXI3" s="255"/>
      <c r="CXJ3" s="255"/>
      <c r="CXK3" s="255"/>
      <c r="CXL3" s="255"/>
      <c r="CXM3" s="255"/>
      <c r="CXN3" s="255"/>
      <c r="CXO3" s="255"/>
      <c r="CXP3" s="255"/>
      <c r="CXQ3" s="255"/>
      <c r="CXR3" s="255"/>
      <c r="CXS3" s="255"/>
      <c r="CXT3" s="255"/>
      <c r="CXU3" s="255"/>
      <c r="CXV3" s="255"/>
      <c r="CXW3" s="255"/>
      <c r="CXX3" s="255"/>
      <c r="CXY3" s="255"/>
      <c r="CXZ3" s="255"/>
      <c r="CYA3" s="255"/>
      <c r="CYB3" s="255"/>
      <c r="CYC3" s="255"/>
      <c r="CYD3" s="255"/>
      <c r="CYE3" s="255"/>
      <c r="CYF3" s="255"/>
      <c r="CYG3" s="255"/>
      <c r="CYH3" s="255"/>
      <c r="CYI3" s="255"/>
      <c r="CYJ3" s="255"/>
      <c r="CYK3" s="255"/>
      <c r="CYL3" s="255"/>
      <c r="CYM3" s="255"/>
      <c r="CYN3" s="255"/>
      <c r="CYO3" s="255"/>
      <c r="CYP3" s="255"/>
      <c r="CYQ3" s="255"/>
      <c r="CYR3" s="255"/>
      <c r="CYS3" s="255"/>
      <c r="CYT3" s="255"/>
      <c r="CYU3" s="255"/>
      <c r="CYV3" s="255"/>
      <c r="CYW3" s="255"/>
      <c r="CYX3" s="255"/>
      <c r="CYY3" s="255"/>
      <c r="CYZ3" s="255"/>
      <c r="CZA3" s="255"/>
      <c r="CZB3" s="255"/>
      <c r="CZC3" s="255"/>
      <c r="CZD3" s="255"/>
      <c r="CZE3" s="255"/>
      <c r="CZF3" s="255"/>
      <c r="CZG3" s="255"/>
      <c r="CZH3" s="255"/>
      <c r="CZI3" s="255"/>
      <c r="CZJ3" s="255"/>
      <c r="CZK3" s="255"/>
      <c r="CZL3" s="255"/>
      <c r="CZM3" s="255"/>
      <c r="CZN3" s="255"/>
      <c r="CZO3" s="255"/>
      <c r="CZP3" s="255"/>
      <c r="CZQ3" s="255"/>
      <c r="CZR3" s="255"/>
      <c r="CZS3" s="255"/>
      <c r="CZT3" s="255"/>
      <c r="CZU3" s="255"/>
      <c r="CZV3" s="255"/>
      <c r="CZW3" s="255"/>
      <c r="CZX3" s="255"/>
      <c r="CZY3" s="255"/>
      <c r="CZZ3" s="255"/>
      <c r="DAA3" s="255"/>
      <c r="DAB3" s="255"/>
      <c r="DAC3" s="255"/>
      <c r="DAD3" s="255"/>
      <c r="DAE3" s="255"/>
      <c r="DAF3" s="255"/>
      <c r="DAG3" s="255"/>
      <c r="DAH3" s="255"/>
      <c r="DAI3" s="255"/>
      <c r="DAJ3" s="255"/>
      <c r="DAK3" s="255"/>
      <c r="DAL3" s="255"/>
      <c r="DAM3" s="255"/>
      <c r="DAN3" s="255"/>
      <c r="DAO3" s="255"/>
      <c r="DAP3" s="255"/>
      <c r="DAQ3" s="255"/>
      <c r="DAR3" s="255"/>
      <c r="DAS3" s="255"/>
      <c r="DAT3" s="255"/>
      <c r="DAU3" s="255"/>
      <c r="DAV3" s="255"/>
      <c r="DAW3" s="255"/>
      <c r="DAX3" s="255"/>
      <c r="DAY3" s="255"/>
      <c r="DAZ3" s="255"/>
      <c r="DBA3" s="255"/>
      <c r="DBB3" s="255"/>
      <c r="DBC3" s="255"/>
      <c r="DBD3" s="255"/>
      <c r="DBE3" s="255"/>
      <c r="DBF3" s="255"/>
      <c r="DBG3" s="255"/>
      <c r="DBH3" s="255"/>
      <c r="DBI3" s="255"/>
      <c r="DBJ3" s="255"/>
      <c r="DBK3" s="255"/>
      <c r="DBL3" s="255"/>
      <c r="DBM3" s="255"/>
      <c r="DBN3" s="255"/>
      <c r="DBO3" s="255"/>
      <c r="DBP3" s="255"/>
      <c r="DBQ3" s="255"/>
      <c r="DBR3" s="255"/>
      <c r="DBS3" s="255"/>
      <c r="DBT3" s="255"/>
      <c r="DBU3" s="255"/>
      <c r="DBV3" s="255"/>
      <c r="DBW3" s="255"/>
      <c r="DBX3" s="255"/>
      <c r="DBY3" s="255"/>
      <c r="DBZ3" s="255"/>
      <c r="DCA3" s="255"/>
      <c r="DCB3" s="255"/>
      <c r="DCC3" s="255"/>
      <c r="DCD3" s="255"/>
      <c r="DCE3" s="255"/>
      <c r="DCF3" s="255"/>
      <c r="DCG3" s="255"/>
      <c r="DCH3" s="255"/>
      <c r="DCI3" s="255"/>
      <c r="DCJ3" s="255"/>
      <c r="DCK3" s="255"/>
      <c r="DCL3" s="255"/>
      <c r="DCM3" s="255"/>
      <c r="DCN3" s="255"/>
      <c r="DCO3" s="255"/>
      <c r="DCP3" s="255"/>
      <c r="DCQ3" s="255"/>
      <c r="DCR3" s="255"/>
      <c r="DCS3" s="255"/>
      <c r="DCT3" s="255"/>
      <c r="DCU3" s="255"/>
      <c r="DCV3" s="255"/>
      <c r="DCW3" s="255"/>
      <c r="DCX3" s="255"/>
      <c r="DCY3" s="255"/>
      <c r="DCZ3" s="255"/>
      <c r="DDA3" s="255"/>
      <c r="DDB3" s="255"/>
      <c r="DDC3" s="255"/>
      <c r="DDD3" s="255"/>
      <c r="DDE3" s="255"/>
      <c r="DDF3" s="255"/>
      <c r="DDG3" s="255"/>
      <c r="DDH3" s="255"/>
      <c r="DDI3" s="255"/>
      <c r="DDJ3" s="255"/>
      <c r="DDK3" s="255"/>
      <c r="DDL3" s="255"/>
      <c r="DDM3" s="255"/>
      <c r="DDN3" s="255"/>
      <c r="DDO3" s="255"/>
      <c r="DDP3" s="255"/>
      <c r="DDQ3" s="255"/>
      <c r="DDR3" s="255"/>
      <c r="DDS3" s="255"/>
      <c r="DDT3" s="255"/>
      <c r="DDU3" s="255"/>
      <c r="DDV3" s="255"/>
      <c r="DDW3" s="255"/>
      <c r="DDX3" s="255"/>
      <c r="DDY3" s="255"/>
      <c r="DDZ3" s="255"/>
      <c r="DEA3" s="255"/>
      <c r="DEB3" s="255"/>
      <c r="DEC3" s="255"/>
      <c r="DED3" s="255"/>
      <c r="DEE3" s="255"/>
      <c r="DEF3" s="255"/>
      <c r="DEG3" s="255"/>
      <c r="DEH3" s="255"/>
      <c r="DEI3" s="255"/>
      <c r="DEJ3" s="255"/>
      <c r="DEK3" s="255"/>
      <c r="DEL3" s="255"/>
      <c r="DEM3" s="255"/>
      <c r="DEN3" s="255"/>
      <c r="DEO3" s="255"/>
      <c r="DEP3" s="255"/>
      <c r="DEQ3" s="255"/>
      <c r="DER3" s="255"/>
      <c r="DES3" s="255"/>
      <c r="DET3" s="255"/>
      <c r="DEU3" s="255"/>
      <c r="DEV3" s="255"/>
      <c r="DEW3" s="255"/>
      <c r="DEX3" s="255"/>
      <c r="DEY3" s="255"/>
      <c r="DEZ3" s="255"/>
      <c r="DFA3" s="255"/>
      <c r="DFB3" s="255"/>
      <c r="DFC3" s="255"/>
      <c r="DFD3" s="255"/>
      <c r="DFE3" s="255"/>
      <c r="DFF3" s="255"/>
      <c r="DFG3" s="255"/>
      <c r="DFH3" s="255"/>
      <c r="DFI3" s="255"/>
      <c r="DFJ3" s="255"/>
      <c r="DFK3" s="255"/>
      <c r="DFL3" s="255"/>
      <c r="DFM3" s="255"/>
      <c r="DFN3" s="255"/>
      <c r="DFO3" s="255"/>
      <c r="DFP3" s="255"/>
      <c r="DFQ3" s="255"/>
      <c r="DFR3" s="255"/>
      <c r="DFS3" s="255"/>
      <c r="DFT3" s="255"/>
      <c r="DFU3" s="255"/>
      <c r="DFV3" s="255"/>
      <c r="DFW3" s="255"/>
      <c r="DFX3" s="255"/>
      <c r="DFY3" s="255"/>
      <c r="DFZ3" s="255"/>
      <c r="DGA3" s="255"/>
      <c r="DGB3" s="255"/>
      <c r="DGC3" s="255"/>
      <c r="DGD3" s="255"/>
      <c r="DGE3" s="255"/>
      <c r="DGF3" s="255"/>
      <c r="DGG3" s="255"/>
      <c r="DGH3" s="255"/>
      <c r="DGI3" s="255"/>
      <c r="DGJ3" s="255"/>
      <c r="DGK3" s="255"/>
      <c r="DGL3" s="255"/>
      <c r="DGM3" s="255"/>
      <c r="DGN3" s="255"/>
      <c r="DGO3" s="255"/>
      <c r="DGP3" s="255"/>
      <c r="DGQ3" s="255"/>
      <c r="DGR3" s="255"/>
      <c r="DGS3" s="255"/>
      <c r="DGT3" s="255"/>
      <c r="DGU3" s="255"/>
      <c r="DGV3" s="255"/>
      <c r="DGW3" s="255"/>
      <c r="DGX3" s="255"/>
      <c r="DGY3" s="255"/>
      <c r="DGZ3" s="255"/>
      <c r="DHA3" s="255"/>
      <c r="DHB3" s="255"/>
      <c r="DHC3" s="255"/>
      <c r="DHD3" s="255"/>
      <c r="DHE3" s="255"/>
      <c r="DHF3" s="255"/>
      <c r="DHG3" s="255"/>
      <c r="DHH3" s="255"/>
      <c r="DHI3" s="255"/>
      <c r="DHJ3" s="255"/>
      <c r="DHK3" s="255"/>
      <c r="DHL3" s="255"/>
      <c r="DHM3" s="255"/>
      <c r="DHN3" s="255"/>
      <c r="DHO3" s="255"/>
      <c r="DHP3" s="255"/>
      <c r="DHQ3" s="255"/>
      <c r="DHR3" s="255"/>
      <c r="DHS3" s="255"/>
      <c r="DHT3" s="255"/>
      <c r="DHU3" s="255"/>
      <c r="DHV3" s="255"/>
      <c r="DHW3" s="255"/>
      <c r="DHX3" s="255"/>
      <c r="DHY3" s="255"/>
      <c r="DHZ3" s="255"/>
      <c r="DIA3" s="255"/>
      <c r="DIB3" s="255"/>
      <c r="DIC3" s="255"/>
      <c r="DID3" s="255"/>
      <c r="DIE3" s="255"/>
      <c r="DIF3" s="255"/>
      <c r="DIG3" s="255"/>
      <c r="DIH3" s="255"/>
      <c r="DII3" s="255"/>
      <c r="DIJ3" s="255"/>
      <c r="DIK3" s="255"/>
      <c r="DIL3" s="255"/>
      <c r="DIM3" s="255"/>
      <c r="DIN3" s="255"/>
      <c r="DIO3" s="255"/>
      <c r="DIP3" s="255"/>
      <c r="DIQ3" s="255"/>
      <c r="DIR3" s="255"/>
      <c r="DIS3" s="255"/>
      <c r="DIT3" s="255"/>
      <c r="DIU3" s="255"/>
      <c r="DIV3" s="255"/>
      <c r="DIW3" s="255"/>
      <c r="DIX3" s="255"/>
      <c r="DIY3" s="255"/>
      <c r="DIZ3" s="255"/>
      <c r="DJA3" s="255"/>
      <c r="DJB3" s="255"/>
      <c r="DJC3" s="255"/>
      <c r="DJD3" s="255"/>
      <c r="DJE3" s="255"/>
      <c r="DJF3" s="255"/>
      <c r="DJG3" s="255"/>
      <c r="DJH3" s="255"/>
      <c r="DJI3" s="255"/>
      <c r="DJJ3" s="255"/>
      <c r="DJK3" s="255"/>
      <c r="DJL3" s="255"/>
      <c r="DJM3" s="255"/>
      <c r="DJN3" s="255"/>
      <c r="DJO3" s="255"/>
      <c r="DJP3" s="255"/>
      <c r="DJQ3" s="255"/>
      <c r="DJR3" s="255"/>
      <c r="DJS3" s="255"/>
      <c r="DJT3" s="255"/>
      <c r="DJU3" s="255"/>
      <c r="DJV3" s="255"/>
      <c r="DJW3" s="255"/>
      <c r="DJX3" s="255"/>
      <c r="DJY3" s="255"/>
      <c r="DJZ3" s="255"/>
      <c r="DKA3" s="255"/>
      <c r="DKB3" s="255"/>
      <c r="DKC3" s="255"/>
      <c r="DKD3" s="255"/>
      <c r="DKE3" s="255"/>
      <c r="DKF3" s="255"/>
      <c r="DKG3" s="255"/>
      <c r="DKH3" s="255"/>
      <c r="DKI3" s="255"/>
      <c r="DKJ3" s="255"/>
      <c r="DKK3" s="255"/>
      <c r="DKL3" s="255"/>
      <c r="DKM3" s="255"/>
      <c r="DKN3" s="255"/>
      <c r="DKO3" s="255"/>
      <c r="DKP3" s="255"/>
      <c r="DKQ3" s="255"/>
      <c r="DKR3" s="255"/>
      <c r="DKS3" s="255"/>
      <c r="DKT3" s="255"/>
      <c r="DKU3" s="255"/>
      <c r="DKV3" s="255"/>
      <c r="DKW3" s="255"/>
      <c r="DKX3" s="255"/>
      <c r="DKY3" s="255"/>
      <c r="DKZ3" s="255"/>
      <c r="DLA3" s="255"/>
      <c r="DLB3" s="255"/>
      <c r="DLC3" s="255"/>
      <c r="DLD3" s="255"/>
      <c r="DLE3" s="255"/>
      <c r="DLF3" s="255"/>
      <c r="DLG3" s="255"/>
      <c r="DLH3" s="255"/>
      <c r="DLI3" s="255"/>
      <c r="DLJ3" s="255"/>
      <c r="DLK3" s="255"/>
      <c r="DLL3" s="255"/>
      <c r="DLM3" s="255"/>
      <c r="DLN3" s="255"/>
      <c r="DLO3" s="255"/>
      <c r="DLP3" s="255"/>
      <c r="DLQ3" s="255"/>
      <c r="DLR3" s="255"/>
      <c r="DLS3" s="255"/>
      <c r="DLT3" s="255"/>
      <c r="DLU3" s="255"/>
      <c r="DLV3" s="255"/>
      <c r="DLW3" s="255"/>
      <c r="DLX3" s="255"/>
      <c r="DLY3" s="255"/>
      <c r="DLZ3" s="255"/>
      <c r="DMA3" s="255"/>
      <c r="DMB3" s="255"/>
      <c r="DMC3" s="255"/>
      <c r="DMD3" s="255"/>
      <c r="DME3" s="255"/>
      <c r="DMF3" s="255"/>
      <c r="DMG3" s="255"/>
      <c r="DMH3" s="255"/>
      <c r="DMI3" s="255"/>
      <c r="DMJ3" s="255"/>
      <c r="DMK3" s="255"/>
      <c r="DML3" s="255"/>
      <c r="DMM3" s="255"/>
      <c r="DMN3" s="255"/>
      <c r="DMO3" s="255"/>
      <c r="DMP3" s="255"/>
      <c r="DMQ3" s="255"/>
      <c r="DMR3" s="255"/>
      <c r="DMS3" s="255"/>
      <c r="DMT3" s="255"/>
      <c r="DMU3" s="255"/>
      <c r="DMV3" s="255"/>
      <c r="DMW3" s="255"/>
      <c r="DMX3" s="255"/>
      <c r="DMY3" s="255"/>
      <c r="DMZ3" s="255"/>
      <c r="DNA3" s="255"/>
      <c r="DNB3" s="255"/>
      <c r="DNC3" s="255"/>
      <c r="DND3" s="255"/>
      <c r="DNE3" s="255"/>
      <c r="DNF3" s="255"/>
      <c r="DNG3" s="255"/>
      <c r="DNH3" s="255"/>
      <c r="DNI3" s="255"/>
      <c r="DNJ3" s="255"/>
      <c r="DNK3" s="255"/>
      <c r="DNL3" s="255"/>
      <c r="DNM3" s="255"/>
      <c r="DNN3" s="255"/>
      <c r="DNO3" s="255"/>
      <c r="DNP3" s="255"/>
      <c r="DNQ3" s="255"/>
      <c r="DNR3" s="255"/>
      <c r="DNS3" s="255"/>
      <c r="DNT3" s="255"/>
      <c r="DNU3" s="255"/>
      <c r="DNV3" s="255"/>
      <c r="DNW3" s="255"/>
      <c r="DNX3" s="255"/>
      <c r="DNY3" s="255"/>
      <c r="DNZ3" s="255"/>
      <c r="DOA3" s="255"/>
      <c r="DOB3" s="255"/>
      <c r="DOC3" s="255"/>
      <c r="DOD3" s="255"/>
      <c r="DOE3" s="255"/>
      <c r="DOF3" s="255"/>
      <c r="DOG3" s="255"/>
      <c r="DOH3" s="255"/>
      <c r="DOI3" s="255"/>
      <c r="DOJ3" s="255"/>
      <c r="DOK3" s="255"/>
      <c r="DOL3" s="255"/>
      <c r="DOM3" s="255"/>
      <c r="DON3" s="255"/>
      <c r="DOO3" s="255"/>
      <c r="DOP3" s="255"/>
      <c r="DOQ3" s="255"/>
      <c r="DOR3" s="255"/>
      <c r="DOS3" s="255"/>
      <c r="DOT3" s="255"/>
      <c r="DOU3" s="255"/>
      <c r="DOV3" s="255"/>
      <c r="DOW3" s="255"/>
      <c r="DOX3" s="255"/>
      <c r="DOY3" s="255"/>
      <c r="DOZ3" s="255"/>
      <c r="DPA3" s="255"/>
      <c r="DPB3" s="255"/>
      <c r="DPC3" s="255"/>
      <c r="DPD3" s="255"/>
      <c r="DPE3" s="255"/>
      <c r="DPF3" s="255"/>
      <c r="DPG3" s="255"/>
      <c r="DPH3" s="255"/>
      <c r="DPI3" s="255"/>
      <c r="DPJ3" s="255"/>
      <c r="DPK3" s="255"/>
      <c r="DPL3" s="255"/>
      <c r="DPM3" s="255"/>
      <c r="DPN3" s="255"/>
      <c r="DPO3" s="255"/>
      <c r="DPP3" s="255"/>
      <c r="DPQ3" s="255"/>
      <c r="DPR3" s="255"/>
      <c r="DPS3" s="255"/>
      <c r="DPT3" s="255"/>
      <c r="DPU3" s="255"/>
      <c r="DPV3" s="255"/>
      <c r="DPW3" s="255"/>
      <c r="DPX3" s="255"/>
      <c r="DPY3" s="255"/>
      <c r="DPZ3" s="255"/>
      <c r="DQA3" s="255"/>
      <c r="DQB3" s="255"/>
      <c r="DQC3" s="255"/>
      <c r="DQD3" s="255"/>
      <c r="DQE3" s="255"/>
      <c r="DQF3" s="255"/>
      <c r="DQG3" s="255"/>
      <c r="DQH3" s="255"/>
      <c r="DQI3" s="255"/>
      <c r="DQJ3" s="255"/>
      <c r="DQK3" s="255"/>
      <c r="DQL3" s="255"/>
      <c r="DQM3" s="255"/>
      <c r="DQN3" s="255"/>
      <c r="DQO3" s="255"/>
      <c r="DQP3" s="255"/>
      <c r="DQQ3" s="255"/>
      <c r="DQR3" s="255"/>
      <c r="DQS3" s="255"/>
      <c r="DQT3" s="255"/>
      <c r="DQU3" s="255"/>
      <c r="DQV3" s="255"/>
      <c r="DQW3" s="255"/>
      <c r="DQX3" s="255"/>
      <c r="DQY3" s="255"/>
      <c r="DQZ3" s="255"/>
      <c r="DRA3" s="255"/>
      <c r="DRB3" s="255"/>
      <c r="DRC3" s="255"/>
      <c r="DRD3" s="255"/>
      <c r="DRE3" s="255"/>
      <c r="DRF3" s="255"/>
      <c r="DRG3" s="255"/>
      <c r="DRH3" s="255"/>
      <c r="DRI3" s="255"/>
      <c r="DRJ3" s="255"/>
      <c r="DRK3" s="255"/>
      <c r="DRL3" s="255"/>
      <c r="DRM3" s="255"/>
      <c r="DRN3" s="255"/>
      <c r="DRO3" s="255"/>
      <c r="DRP3" s="255"/>
      <c r="DRQ3" s="255"/>
      <c r="DRR3" s="255"/>
      <c r="DRS3" s="255"/>
      <c r="DRT3" s="255"/>
      <c r="DRU3" s="255"/>
      <c r="DRV3" s="255"/>
      <c r="DRW3" s="255"/>
      <c r="DRX3" s="255"/>
      <c r="DRY3" s="255"/>
      <c r="DRZ3" s="255"/>
      <c r="DSA3" s="255"/>
      <c r="DSB3" s="255"/>
      <c r="DSC3" s="255"/>
      <c r="DSD3" s="255"/>
      <c r="DSE3" s="255"/>
      <c r="DSF3" s="255"/>
      <c r="DSG3" s="255"/>
      <c r="DSH3" s="255"/>
      <c r="DSI3" s="255"/>
      <c r="DSJ3" s="255"/>
      <c r="DSK3" s="255"/>
      <c r="DSL3" s="255"/>
      <c r="DSM3" s="255"/>
      <c r="DSN3" s="255"/>
      <c r="DSO3" s="255"/>
      <c r="DSP3" s="255"/>
      <c r="DSQ3" s="255"/>
      <c r="DSR3" s="255"/>
      <c r="DSS3" s="255"/>
      <c r="DST3" s="255"/>
      <c r="DSU3" s="255"/>
      <c r="DSV3" s="255"/>
      <c r="DSW3" s="255"/>
      <c r="DSX3" s="255"/>
      <c r="DSY3" s="255"/>
      <c r="DSZ3" s="255"/>
      <c r="DTA3" s="255"/>
      <c r="DTB3" s="255"/>
      <c r="DTC3" s="255"/>
      <c r="DTD3" s="255"/>
      <c r="DTE3" s="255"/>
      <c r="DTF3" s="255"/>
      <c r="DTG3" s="255"/>
      <c r="DTH3" s="255"/>
      <c r="DTI3" s="255"/>
      <c r="DTJ3" s="255"/>
      <c r="DTK3" s="255"/>
      <c r="DTL3" s="255"/>
      <c r="DTM3" s="255"/>
      <c r="DTN3" s="255"/>
      <c r="DTO3" s="255"/>
      <c r="DTP3" s="255"/>
      <c r="DTQ3" s="255"/>
      <c r="DTR3" s="255"/>
      <c r="DTS3" s="255"/>
      <c r="DTT3" s="255"/>
      <c r="DTU3" s="255"/>
      <c r="DTV3" s="255"/>
      <c r="DTW3" s="255"/>
      <c r="DTX3" s="255"/>
      <c r="DTY3" s="255"/>
      <c r="DTZ3" s="255"/>
      <c r="DUA3" s="255"/>
      <c r="DUB3" s="255"/>
      <c r="DUC3" s="255"/>
      <c r="DUD3" s="255"/>
      <c r="DUE3" s="255"/>
      <c r="DUF3" s="255"/>
      <c r="DUG3" s="255"/>
      <c r="DUH3" s="255"/>
      <c r="DUI3" s="255"/>
      <c r="DUJ3" s="255"/>
      <c r="DUK3" s="255"/>
      <c r="DUL3" s="255"/>
      <c r="DUM3" s="255"/>
      <c r="DUN3" s="255"/>
      <c r="DUO3" s="255"/>
      <c r="DUP3" s="255"/>
      <c r="DUQ3" s="255"/>
      <c r="DUR3" s="255"/>
      <c r="DUS3" s="255"/>
      <c r="DUT3" s="255"/>
      <c r="DUU3" s="255"/>
      <c r="DUV3" s="255"/>
      <c r="DUW3" s="255"/>
      <c r="DUX3" s="255"/>
      <c r="DUY3" s="255"/>
      <c r="DUZ3" s="255"/>
      <c r="DVA3" s="255"/>
      <c r="DVB3" s="255"/>
      <c r="DVC3" s="255"/>
      <c r="DVD3" s="255"/>
      <c r="DVE3" s="255"/>
      <c r="DVF3" s="255"/>
      <c r="DVG3" s="255"/>
      <c r="DVH3" s="255"/>
      <c r="DVI3" s="255"/>
      <c r="DVJ3" s="255"/>
      <c r="DVK3" s="255"/>
      <c r="DVL3" s="255"/>
      <c r="DVM3" s="255"/>
      <c r="DVN3" s="255"/>
      <c r="DVO3" s="255"/>
      <c r="DVP3" s="255"/>
      <c r="DVQ3" s="255"/>
      <c r="DVR3" s="255"/>
      <c r="DVS3" s="255"/>
      <c r="DVT3" s="255"/>
      <c r="DVU3" s="255"/>
      <c r="DVV3" s="255"/>
      <c r="DVW3" s="255"/>
      <c r="DVX3" s="255"/>
      <c r="DVY3" s="255"/>
      <c r="DVZ3" s="255"/>
      <c r="DWA3" s="255"/>
      <c r="DWB3" s="255"/>
      <c r="DWC3" s="255"/>
      <c r="DWD3" s="255"/>
      <c r="DWE3" s="255"/>
      <c r="DWF3" s="255"/>
      <c r="DWG3" s="255"/>
      <c r="DWH3" s="255"/>
      <c r="DWI3" s="255"/>
      <c r="DWJ3" s="255"/>
      <c r="DWK3" s="255"/>
      <c r="DWL3" s="255"/>
      <c r="DWM3" s="255"/>
      <c r="DWN3" s="255"/>
      <c r="DWO3" s="255"/>
      <c r="DWP3" s="255"/>
      <c r="DWQ3" s="255"/>
      <c r="DWR3" s="255"/>
      <c r="DWS3" s="255"/>
      <c r="DWT3" s="255"/>
      <c r="DWU3" s="255"/>
      <c r="DWV3" s="255"/>
      <c r="DWW3" s="255"/>
      <c r="DWX3" s="255"/>
      <c r="DWY3" s="255"/>
      <c r="DWZ3" s="255"/>
      <c r="DXA3" s="255"/>
      <c r="DXB3" s="255"/>
      <c r="DXC3" s="255"/>
      <c r="DXD3" s="255"/>
      <c r="DXE3" s="255"/>
      <c r="DXF3" s="255"/>
      <c r="DXG3" s="255"/>
      <c r="DXH3" s="255"/>
      <c r="DXI3" s="255"/>
      <c r="DXJ3" s="255"/>
      <c r="DXK3" s="255"/>
      <c r="DXL3" s="255"/>
      <c r="DXM3" s="255"/>
      <c r="DXN3" s="255"/>
      <c r="DXO3" s="255"/>
      <c r="DXP3" s="255"/>
      <c r="DXQ3" s="255"/>
      <c r="DXR3" s="255"/>
      <c r="DXS3" s="255"/>
      <c r="DXT3" s="255"/>
      <c r="DXU3" s="255"/>
      <c r="DXV3" s="255"/>
      <c r="DXW3" s="255"/>
      <c r="DXX3" s="255"/>
      <c r="DXY3" s="255"/>
      <c r="DXZ3" s="255"/>
      <c r="DYA3" s="255"/>
      <c r="DYB3" s="255"/>
      <c r="DYC3" s="255"/>
      <c r="DYD3" s="255"/>
      <c r="DYE3" s="255"/>
      <c r="DYF3" s="255"/>
      <c r="DYG3" s="255"/>
      <c r="DYH3" s="255"/>
      <c r="DYI3" s="255"/>
      <c r="DYJ3" s="255"/>
      <c r="DYK3" s="255"/>
      <c r="DYL3" s="255"/>
      <c r="DYM3" s="255"/>
      <c r="DYN3" s="255"/>
      <c r="DYO3" s="255"/>
      <c r="DYP3" s="255"/>
      <c r="DYQ3" s="255"/>
      <c r="DYR3" s="255"/>
      <c r="DYS3" s="255"/>
      <c r="DYT3" s="255"/>
      <c r="DYU3" s="255"/>
      <c r="DYV3" s="255"/>
      <c r="DYW3" s="255"/>
      <c r="DYX3" s="255"/>
      <c r="DYY3" s="255"/>
      <c r="DYZ3" s="255"/>
      <c r="DZA3" s="255"/>
      <c r="DZB3" s="255"/>
      <c r="DZC3" s="255"/>
      <c r="DZD3" s="255"/>
      <c r="DZE3" s="255"/>
      <c r="DZF3" s="255"/>
      <c r="DZG3" s="255"/>
      <c r="DZH3" s="255"/>
      <c r="DZI3" s="255"/>
      <c r="DZJ3" s="255"/>
      <c r="DZK3" s="255"/>
      <c r="DZL3" s="255"/>
      <c r="DZM3" s="255"/>
      <c r="DZN3" s="255"/>
      <c r="DZO3" s="255"/>
      <c r="DZP3" s="255"/>
      <c r="DZQ3" s="255"/>
      <c r="DZR3" s="255"/>
      <c r="DZS3" s="255"/>
      <c r="DZT3" s="255"/>
      <c r="DZU3" s="255"/>
      <c r="DZV3" s="255"/>
      <c r="DZW3" s="255"/>
      <c r="DZX3" s="255"/>
      <c r="DZY3" s="255"/>
      <c r="DZZ3" s="255"/>
      <c r="EAA3" s="255"/>
      <c r="EAB3" s="255"/>
      <c r="EAC3" s="255"/>
      <c r="EAD3" s="255"/>
      <c r="EAE3" s="255"/>
      <c r="EAF3" s="255"/>
      <c r="EAG3" s="255"/>
      <c r="EAH3" s="255"/>
      <c r="EAI3" s="255"/>
      <c r="EAJ3" s="255"/>
      <c r="EAK3" s="255"/>
      <c r="EAL3" s="255"/>
      <c r="EAM3" s="255"/>
      <c r="EAN3" s="255"/>
      <c r="EAO3" s="255"/>
      <c r="EAP3" s="255"/>
      <c r="EAQ3" s="255"/>
      <c r="EAR3" s="255"/>
      <c r="EAS3" s="255"/>
      <c r="EAT3" s="255"/>
      <c r="EAU3" s="255"/>
      <c r="EAV3" s="255"/>
      <c r="EAW3" s="255"/>
      <c r="EAX3" s="255"/>
      <c r="EAY3" s="255"/>
      <c r="EAZ3" s="255"/>
      <c r="EBA3" s="255"/>
      <c r="EBB3" s="255"/>
      <c r="EBC3" s="255"/>
      <c r="EBD3" s="255"/>
      <c r="EBE3" s="255"/>
      <c r="EBF3" s="255"/>
      <c r="EBG3" s="255"/>
      <c r="EBH3" s="255"/>
      <c r="EBI3" s="255"/>
      <c r="EBJ3" s="255"/>
      <c r="EBK3" s="255"/>
      <c r="EBL3" s="255"/>
      <c r="EBM3" s="255"/>
      <c r="EBN3" s="255"/>
      <c r="EBO3" s="255"/>
      <c r="EBP3" s="255"/>
      <c r="EBQ3" s="255"/>
      <c r="EBR3" s="255"/>
      <c r="EBS3" s="255"/>
      <c r="EBT3" s="255"/>
      <c r="EBU3" s="255"/>
      <c r="EBV3" s="255"/>
      <c r="EBW3" s="255"/>
      <c r="EBX3" s="255"/>
      <c r="EBY3" s="255"/>
      <c r="EBZ3" s="255"/>
      <c r="ECA3" s="255"/>
      <c r="ECB3" s="255"/>
      <c r="ECC3" s="255"/>
      <c r="ECD3" s="255"/>
      <c r="ECE3" s="255"/>
      <c r="ECF3" s="255"/>
      <c r="ECG3" s="255"/>
      <c r="ECH3" s="255"/>
      <c r="ECI3" s="255"/>
      <c r="ECJ3" s="255"/>
      <c r="ECK3" s="255"/>
      <c r="ECL3" s="255"/>
      <c r="ECM3" s="255"/>
      <c r="ECN3" s="255"/>
      <c r="ECO3" s="255"/>
      <c r="ECP3" s="255"/>
      <c r="ECQ3" s="255"/>
      <c r="ECR3" s="255"/>
      <c r="ECS3" s="255"/>
      <c r="ECT3" s="255"/>
      <c r="ECU3" s="255"/>
      <c r="ECV3" s="255"/>
      <c r="ECW3" s="255"/>
      <c r="ECX3" s="255"/>
      <c r="ECY3" s="255"/>
      <c r="ECZ3" s="255"/>
      <c r="EDA3" s="255"/>
      <c r="EDB3" s="255"/>
      <c r="EDC3" s="255"/>
      <c r="EDD3" s="255"/>
      <c r="EDE3" s="255"/>
      <c r="EDF3" s="255"/>
      <c r="EDG3" s="255"/>
      <c r="EDH3" s="255"/>
      <c r="EDI3" s="255"/>
      <c r="EDJ3" s="255"/>
      <c r="EDK3" s="255"/>
      <c r="EDL3" s="255"/>
      <c r="EDM3" s="255"/>
      <c r="EDN3" s="255"/>
      <c r="EDO3" s="255"/>
      <c r="EDP3" s="255"/>
      <c r="EDQ3" s="255"/>
      <c r="EDR3" s="255"/>
      <c r="EDS3" s="255"/>
      <c r="EDT3" s="255"/>
      <c r="EDU3" s="255"/>
      <c r="EDV3" s="255"/>
      <c r="EDW3" s="255"/>
      <c r="EDX3" s="255"/>
      <c r="EDY3" s="255"/>
      <c r="EDZ3" s="255"/>
      <c r="EEA3" s="255"/>
      <c r="EEB3" s="255"/>
      <c r="EEC3" s="255"/>
      <c r="EED3" s="255"/>
      <c r="EEE3" s="255"/>
      <c r="EEF3" s="255"/>
      <c r="EEG3" s="255"/>
      <c r="EEH3" s="255"/>
      <c r="EEI3" s="255"/>
      <c r="EEJ3" s="255"/>
      <c r="EEK3" s="255"/>
      <c r="EEL3" s="255"/>
      <c r="EEM3" s="255"/>
      <c r="EEN3" s="255"/>
      <c r="EEO3" s="255"/>
      <c r="EEP3" s="255"/>
      <c r="EEQ3" s="255"/>
      <c r="EER3" s="255"/>
      <c r="EES3" s="255"/>
      <c r="EET3" s="255"/>
      <c r="EEU3" s="255"/>
      <c r="EEV3" s="255"/>
      <c r="EEW3" s="255"/>
      <c r="EEX3" s="255"/>
      <c r="EEY3" s="255"/>
      <c r="EEZ3" s="255"/>
      <c r="EFA3" s="255"/>
      <c r="EFB3" s="255"/>
      <c r="EFC3" s="255"/>
      <c r="EFD3" s="255"/>
      <c r="EFE3" s="255"/>
      <c r="EFF3" s="255"/>
      <c r="EFG3" s="255"/>
      <c r="EFH3" s="255"/>
      <c r="EFI3" s="255"/>
      <c r="EFJ3" s="255"/>
      <c r="EFK3" s="255"/>
      <c r="EFL3" s="255"/>
      <c r="EFM3" s="255"/>
      <c r="EFN3" s="255"/>
      <c r="EFO3" s="255"/>
      <c r="EFP3" s="255"/>
      <c r="EFQ3" s="255"/>
      <c r="EFR3" s="255"/>
      <c r="EFS3" s="255"/>
      <c r="EFT3" s="255"/>
      <c r="EFU3" s="255"/>
      <c r="EFV3" s="255"/>
      <c r="EFW3" s="255"/>
      <c r="EFX3" s="255"/>
      <c r="EFY3" s="255"/>
      <c r="EFZ3" s="255"/>
      <c r="EGA3" s="255"/>
      <c r="EGB3" s="255"/>
      <c r="EGC3" s="255"/>
      <c r="EGD3" s="255"/>
      <c r="EGE3" s="255"/>
      <c r="EGF3" s="255"/>
      <c r="EGG3" s="255"/>
      <c r="EGH3" s="255"/>
      <c r="EGI3" s="255"/>
      <c r="EGJ3" s="255"/>
      <c r="EGK3" s="255"/>
      <c r="EGL3" s="255"/>
      <c r="EGM3" s="255"/>
      <c r="EGN3" s="255"/>
      <c r="EGO3" s="255"/>
      <c r="EGP3" s="255"/>
      <c r="EGQ3" s="255"/>
      <c r="EGR3" s="255"/>
      <c r="EGS3" s="255"/>
      <c r="EGT3" s="255"/>
      <c r="EGU3" s="255"/>
      <c r="EGV3" s="255"/>
      <c r="EGW3" s="255"/>
      <c r="EGX3" s="255"/>
      <c r="EGY3" s="255"/>
      <c r="EGZ3" s="255"/>
      <c r="EHA3" s="255"/>
      <c r="EHB3" s="255"/>
      <c r="EHC3" s="255"/>
      <c r="EHD3" s="255"/>
      <c r="EHE3" s="255"/>
      <c r="EHF3" s="255"/>
      <c r="EHG3" s="255"/>
      <c r="EHH3" s="255"/>
      <c r="EHI3" s="255"/>
      <c r="EHJ3" s="255"/>
      <c r="EHK3" s="255"/>
      <c r="EHL3" s="255"/>
      <c r="EHM3" s="255"/>
      <c r="EHN3" s="255"/>
      <c r="EHO3" s="255"/>
      <c r="EHP3" s="255"/>
      <c r="EHQ3" s="255"/>
      <c r="EHR3" s="255"/>
      <c r="EHS3" s="255"/>
      <c r="EHT3" s="255"/>
      <c r="EHU3" s="255"/>
      <c r="EHV3" s="255"/>
      <c r="EHW3" s="255"/>
      <c r="EHX3" s="255"/>
      <c r="EHY3" s="255"/>
      <c r="EHZ3" s="255"/>
      <c r="EIA3" s="255"/>
      <c r="EIB3" s="255"/>
      <c r="EIC3" s="255"/>
      <c r="EID3" s="255"/>
      <c r="EIE3" s="255"/>
      <c r="EIF3" s="255"/>
      <c r="EIG3" s="255"/>
      <c r="EIH3" s="255"/>
      <c r="EII3" s="255"/>
      <c r="EIJ3" s="255"/>
      <c r="EIK3" s="255"/>
      <c r="EIL3" s="255"/>
      <c r="EIM3" s="255"/>
      <c r="EIN3" s="255"/>
      <c r="EIO3" s="255"/>
      <c r="EIP3" s="255"/>
      <c r="EIQ3" s="255"/>
      <c r="EIR3" s="255"/>
      <c r="EIS3" s="255"/>
      <c r="EIT3" s="255"/>
      <c r="EIU3" s="255"/>
      <c r="EIV3" s="255"/>
      <c r="EIW3" s="255"/>
      <c r="EIX3" s="255"/>
      <c r="EIY3" s="255"/>
      <c r="EIZ3" s="255"/>
      <c r="EJA3" s="255"/>
      <c r="EJB3" s="255"/>
      <c r="EJC3" s="255"/>
      <c r="EJD3" s="255"/>
      <c r="EJE3" s="255"/>
      <c r="EJF3" s="255"/>
      <c r="EJG3" s="255"/>
      <c r="EJH3" s="255"/>
      <c r="EJI3" s="255"/>
      <c r="EJJ3" s="255"/>
      <c r="EJK3" s="255"/>
      <c r="EJL3" s="255"/>
      <c r="EJM3" s="255"/>
      <c r="EJN3" s="255"/>
      <c r="EJO3" s="255"/>
      <c r="EJP3" s="255"/>
      <c r="EJQ3" s="255"/>
      <c r="EJR3" s="255"/>
      <c r="EJS3" s="255"/>
      <c r="EJT3" s="255"/>
      <c r="EJU3" s="255"/>
      <c r="EJV3" s="255"/>
      <c r="EJW3" s="255"/>
      <c r="EJX3" s="255"/>
      <c r="EJY3" s="255"/>
      <c r="EJZ3" s="255"/>
      <c r="EKA3" s="255"/>
      <c r="EKB3" s="255"/>
      <c r="EKC3" s="255"/>
      <c r="EKD3" s="255"/>
      <c r="EKE3" s="255"/>
      <c r="EKF3" s="255"/>
      <c r="EKG3" s="255"/>
      <c r="EKH3" s="255"/>
      <c r="EKI3" s="255"/>
      <c r="EKJ3" s="255"/>
      <c r="EKK3" s="255"/>
      <c r="EKL3" s="255"/>
      <c r="EKM3" s="255"/>
      <c r="EKN3" s="255"/>
      <c r="EKO3" s="255"/>
      <c r="EKP3" s="255"/>
      <c r="EKQ3" s="255"/>
      <c r="EKR3" s="255"/>
      <c r="EKS3" s="255"/>
      <c r="EKT3" s="255"/>
      <c r="EKU3" s="255"/>
      <c r="EKV3" s="255"/>
      <c r="EKW3" s="255"/>
      <c r="EKX3" s="255"/>
      <c r="EKY3" s="255"/>
      <c r="EKZ3" s="255"/>
      <c r="ELA3" s="255"/>
      <c r="ELB3" s="255"/>
      <c r="ELC3" s="255"/>
      <c r="ELD3" s="255"/>
      <c r="ELE3" s="255"/>
      <c r="ELF3" s="255"/>
      <c r="ELG3" s="255"/>
      <c r="ELH3" s="255"/>
      <c r="ELI3" s="255"/>
      <c r="ELJ3" s="255"/>
      <c r="ELK3" s="255"/>
      <c r="ELL3" s="255"/>
      <c r="ELM3" s="255"/>
      <c r="ELN3" s="255"/>
      <c r="ELO3" s="255"/>
      <c r="ELP3" s="255"/>
      <c r="ELQ3" s="255"/>
      <c r="ELR3" s="255"/>
      <c r="ELS3" s="255"/>
      <c r="ELT3" s="255"/>
      <c r="ELU3" s="255"/>
      <c r="ELV3" s="255"/>
      <c r="ELW3" s="255"/>
      <c r="ELX3" s="255"/>
      <c r="ELY3" s="255"/>
      <c r="ELZ3" s="255"/>
      <c r="EMA3" s="255"/>
      <c r="EMB3" s="255"/>
      <c r="EMC3" s="255"/>
      <c r="EMD3" s="255"/>
      <c r="EME3" s="255"/>
      <c r="EMF3" s="255"/>
      <c r="EMG3" s="255"/>
      <c r="EMH3" s="255"/>
      <c r="EMI3" s="255"/>
      <c r="EMJ3" s="255"/>
      <c r="EMK3" s="255"/>
      <c r="EML3" s="255"/>
      <c r="EMM3" s="255"/>
      <c r="EMN3" s="255"/>
      <c r="EMO3" s="255"/>
      <c r="EMP3" s="255"/>
      <c r="EMQ3" s="255"/>
      <c r="EMR3" s="255"/>
      <c r="EMS3" s="255"/>
      <c r="EMT3" s="255"/>
      <c r="EMU3" s="255"/>
      <c r="EMV3" s="255"/>
      <c r="EMW3" s="255"/>
      <c r="EMX3" s="255"/>
      <c r="EMY3" s="255"/>
      <c r="EMZ3" s="255"/>
      <c r="ENA3" s="255"/>
      <c r="ENB3" s="255"/>
      <c r="ENC3" s="255"/>
      <c r="END3" s="255"/>
      <c r="ENE3" s="255"/>
      <c r="ENF3" s="255"/>
      <c r="ENG3" s="255"/>
      <c r="ENH3" s="255"/>
      <c r="ENI3" s="255"/>
      <c r="ENJ3" s="255"/>
      <c r="ENK3" s="255"/>
      <c r="ENL3" s="255"/>
      <c r="ENM3" s="255"/>
      <c r="ENN3" s="255"/>
      <c r="ENO3" s="255"/>
      <c r="ENP3" s="255"/>
      <c r="ENQ3" s="255"/>
      <c r="ENR3" s="255"/>
      <c r="ENS3" s="255"/>
      <c r="ENT3" s="255"/>
      <c r="ENU3" s="255"/>
      <c r="ENV3" s="255"/>
      <c r="ENW3" s="255"/>
      <c r="ENX3" s="255"/>
      <c r="ENY3" s="255"/>
      <c r="ENZ3" s="255"/>
      <c r="EOA3" s="255"/>
      <c r="EOB3" s="255"/>
      <c r="EOC3" s="255"/>
      <c r="EOD3" s="255"/>
      <c r="EOE3" s="255"/>
      <c r="EOF3" s="255"/>
      <c r="EOG3" s="255"/>
      <c r="EOH3" s="255"/>
      <c r="EOI3" s="255"/>
      <c r="EOJ3" s="255"/>
      <c r="EOK3" s="255"/>
      <c r="EOL3" s="255"/>
      <c r="EOM3" s="255"/>
      <c r="EON3" s="255"/>
      <c r="EOO3" s="255"/>
      <c r="EOP3" s="255"/>
      <c r="EOQ3" s="255"/>
      <c r="EOR3" s="255"/>
      <c r="EOS3" s="255"/>
      <c r="EOT3" s="255"/>
      <c r="EOU3" s="255"/>
      <c r="EOV3" s="255"/>
      <c r="EOW3" s="255"/>
      <c r="EOX3" s="255"/>
      <c r="EOY3" s="255"/>
      <c r="EOZ3" s="255"/>
      <c r="EPA3" s="255"/>
      <c r="EPB3" s="255"/>
      <c r="EPC3" s="255"/>
      <c r="EPD3" s="255"/>
      <c r="EPE3" s="255"/>
      <c r="EPF3" s="255"/>
      <c r="EPG3" s="255"/>
      <c r="EPH3" s="255"/>
      <c r="EPI3" s="255"/>
      <c r="EPJ3" s="255"/>
      <c r="EPK3" s="255"/>
      <c r="EPL3" s="255"/>
      <c r="EPM3" s="255"/>
      <c r="EPN3" s="255"/>
      <c r="EPO3" s="255"/>
      <c r="EPP3" s="255"/>
      <c r="EPQ3" s="255"/>
      <c r="EPR3" s="255"/>
      <c r="EPS3" s="255"/>
      <c r="EPT3" s="255"/>
      <c r="EPU3" s="255"/>
      <c r="EPV3" s="255"/>
      <c r="EPW3" s="255"/>
      <c r="EPX3" s="255"/>
      <c r="EPY3" s="255"/>
      <c r="EPZ3" s="255"/>
      <c r="EQA3" s="255"/>
      <c r="EQB3" s="255"/>
      <c r="EQC3" s="255"/>
      <c r="EQD3" s="255"/>
      <c r="EQE3" s="255"/>
      <c r="EQF3" s="255"/>
      <c r="EQG3" s="255"/>
      <c r="EQH3" s="255"/>
      <c r="EQI3" s="255"/>
      <c r="EQJ3" s="255"/>
      <c r="EQK3" s="255"/>
      <c r="EQL3" s="255"/>
      <c r="EQM3" s="255"/>
      <c r="EQN3" s="255"/>
      <c r="EQO3" s="255"/>
      <c r="EQP3" s="255"/>
      <c r="EQQ3" s="255"/>
      <c r="EQR3" s="255"/>
      <c r="EQS3" s="255"/>
      <c r="EQT3" s="255"/>
      <c r="EQU3" s="255"/>
      <c r="EQV3" s="255"/>
      <c r="EQW3" s="255"/>
      <c r="EQX3" s="255"/>
      <c r="EQY3" s="255"/>
      <c r="EQZ3" s="255"/>
      <c r="ERA3" s="255"/>
      <c r="ERB3" s="255"/>
      <c r="ERC3" s="255"/>
      <c r="ERD3" s="255"/>
      <c r="ERE3" s="255"/>
      <c r="ERF3" s="255"/>
      <c r="ERG3" s="255"/>
      <c r="ERH3" s="255"/>
      <c r="ERI3" s="255"/>
      <c r="ERJ3" s="255"/>
      <c r="ERK3" s="255"/>
      <c r="ERL3" s="255"/>
      <c r="ERM3" s="255"/>
      <c r="ERN3" s="255"/>
      <c r="ERO3" s="255"/>
      <c r="ERP3" s="255"/>
      <c r="ERQ3" s="255"/>
      <c r="ERR3" s="255"/>
      <c r="ERS3" s="255"/>
      <c r="ERT3" s="255"/>
      <c r="ERU3" s="255"/>
      <c r="ERV3" s="255"/>
      <c r="ERW3" s="255"/>
      <c r="ERX3" s="255"/>
      <c r="ERY3" s="255"/>
      <c r="ERZ3" s="255"/>
      <c r="ESA3" s="255"/>
      <c r="ESB3" s="255"/>
      <c r="ESC3" s="255"/>
      <c r="ESD3" s="255"/>
      <c r="ESE3" s="255"/>
      <c r="ESF3" s="255"/>
      <c r="ESG3" s="255"/>
      <c r="ESH3" s="255"/>
      <c r="ESI3" s="255"/>
      <c r="ESJ3" s="255"/>
      <c r="ESK3" s="255"/>
      <c r="ESL3" s="255"/>
      <c r="ESM3" s="255"/>
      <c r="ESN3" s="255"/>
      <c r="ESO3" s="255"/>
      <c r="ESP3" s="255"/>
      <c r="ESQ3" s="255"/>
      <c r="ESR3" s="255"/>
      <c r="ESS3" s="255"/>
      <c r="EST3" s="255"/>
      <c r="ESU3" s="255"/>
      <c r="ESV3" s="255"/>
      <c r="ESW3" s="255"/>
      <c r="ESX3" s="255"/>
      <c r="ESY3" s="255"/>
      <c r="ESZ3" s="255"/>
      <c r="ETA3" s="255"/>
      <c r="ETB3" s="255"/>
      <c r="ETC3" s="255"/>
      <c r="ETD3" s="255"/>
      <c r="ETE3" s="255"/>
      <c r="ETF3" s="255"/>
      <c r="ETG3" s="255"/>
      <c r="ETH3" s="255"/>
      <c r="ETI3" s="255"/>
      <c r="ETJ3" s="255"/>
      <c r="ETK3" s="255"/>
      <c r="ETL3" s="255"/>
      <c r="ETM3" s="255"/>
      <c r="ETN3" s="255"/>
      <c r="ETO3" s="255"/>
      <c r="ETP3" s="255"/>
      <c r="ETQ3" s="255"/>
      <c r="ETR3" s="255"/>
      <c r="ETS3" s="255"/>
      <c r="ETT3" s="255"/>
      <c r="ETU3" s="255"/>
      <c r="ETV3" s="255"/>
      <c r="ETW3" s="255"/>
      <c r="ETX3" s="255"/>
      <c r="ETY3" s="255"/>
      <c r="ETZ3" s="255"/>
      <c r="EUA3" s="255"/>
      <c r="EUB3" s="255"/>
      <c r="EUC3" s="255"/>
      <c r="EUD3" s="255"/>
      <c r="EUE3" s="255"/>
      <c r="EUF3" s="255"/>
      <c r="EUG3" s="255"/>
      <c r="EUH3" s="255"/>
      <c r="EUI3" s="255"/>
      <c r="EUJ3" s="255"/>
      <c r="EUK3" s="255"/>
      <c r="EUL3" s="255"/>
      <c r="EUM3" s="255"/>
      <c r="EUN3" s="255"/>
      <c r="EUO3" s="255"/>
      <c r="EUP3" s="255"/>
      <c r="EUQ3" s="255"/>
      <c r="EUR3" s="255"/>
      <c r="EUS3" s="255"/>
      <c r="EUT3" s="255"/>
      <c r="EUU3" s="255"/>
      <c r="EUV3" s="255"/>
      <c r="EUW3" s="255"/>
      <c r="EUX3" s="255"/>
      <c r="EUY3" s="255"/>
      <c r="EUZ3" s="255"/>
      <c r="EVA3" s="255"/>
      <c r="EVB3" s="255"/>
      <c r="EVC3" s="255"/>
      <c r="EVD3" s="255"/>
      <c r="EVE3" s="255"/>
      <c r="EVF3" s="255"/>
      <c r="EVG3" s="255"/>
      <c r="EVH3" s="255"/>
      <c r="EVI3" s="255"/>
      <c r="EVJ3" s="255"/>
      <c r="EVK3" s="255"/>
      <c r="EVL3" s="255"/>
      <c r="EVM3" s="255"/>
      <c r="EVN3" s="255"/>
      <c r="EVO3" s="255"/>
      <c r="EVP3" s="255"/>
      <c r="EVQ3" s="255"/>
      <c r="EVR3" s="255"/>
      <c r="EVS3" s="255"/>
      <c r="EVT3" s="255"/>
      <c r="EVU3" s="255"/>
      <c r="EVV3" s="255"/>
      <c r="EVW3" s="255"/>
      <c r="EVX3" s="255"/>
      <c r="EVY3" s="255"/>
      <c r="EVZ3" s="255"/>
      <c r="EWA3" s="255"/>
      <c r="EWB3" s="255"/>
      <c r="EWC3" s="255"/>
      <c r="EWD3" s="255"/>
      <c r="EWE3" s="255"/>
      <c r="EWF3" s="255"/>
      <c r="EWG3" s="255"/>
      <c r="EWH3" s="255"/>
      <c r="EWI3" s="255"/>
      <c r="EWJ3" s="255"/>
      <c r="EWK3" s="255"/>
      <c r="EWL3" s="255"/>
      <c r="EWM3" s="255"/>
      <c r="EWN3" s="255"/>
      <c r="EWO3" s="255"/>
      <c r="EWP3" s="255"/>
      <c r="EWQ3" s="255"/>
      <c r="EWR3" s="255"/>
      <c r="EWS3" s="255"/>
      <c r="EWT3" s="255"/>
      <c r="EWU3" s="255"/>
      <c r="EWV3" s="255"/>
      <c r="EWW3" s="255"/>
      <c r="EWX3" s="255"/>
      <c r="EWY3" s="255"/>
      <c r="EWZ3" s="255"/>
      <c r="EXA3" s="255"/>
      <c r="EXB3" s="255"/>
      <c r="EXC3" s="255"/>
      <c r="EXD3" s="255"/>
      <c r="EXE3" s="255"/>
      <c r="EXF3" s="255"/>
      <c r="EXG3" s="255"/>
      <c r="EXH3" s="255"/>
      <c r="EXI3" s="255"/>
      <c r="EXJ3" s="255"/>
      <c r="EXK3" s="255"/>
      <c r="EXL3" s="255"/>
      <c r="EXM3" s="255"/>
      <c r="EXN3" s="255"/>
      <c r="EXO3" s="255"/>
      <c r="EXP3" s="255"/>
      <c r="EXQ3" s="255"/>
      <c r="EXR3" s="255"/>
      <c r="EXS3" s="255"/>
      <c r="EXT3" s="255"/>
      <c r="EXU3" s="255"/>
      <c r="EXV3" s="255"/>
      <c r="EXW3" s="255"/>
      <c r="EXX3" s="255"/>
      <c r="EXY3" s="255"/>
      <c r="EXZ3" s="255"/>
      <c r="EYA3" s="255"/>
      <c r="EYB3" s="255"/>
      <c r="EYC3" s="255"/>
      <c r="EYD3" s="255"/>
      <c r="EYE3" s="255"/>
      <c r="EYF3" s="255"/>
      <c r="EYG3" s="255"/>
      <c r="EYH3" s="255"/>
      <c r="EYI3" s="255"/>
      <c r="EYJ3" s="255"/>
      <c r="EYK3" s="255"/>
      <c r="EYL3" s="255"/>
      <c r="EYM3" s="255"/>
      <c r="EYN3" s="255"/>
      <c r="EYO3" s="255"/>
      <c r="EYP3" s="255"/>
      <c r="EYQ3" s="255"/>
      <c r="EYR3" s="255"/>
      <c r="EYS3" s="255"/>
      <c r="EYT3" s="255"/>
      <c r="EYU3" s="255"/>
      <c r="EYV3" s="255"/>
      <c r="EYW3" s="255"/>
      <c r="EYX3" s="255"/>
      <c r="EYY3" s="255"/>
      <c r="EYZ3" s="255"/>
      <c r="EZA3" s="255"/>
      <c r="EZB3" s="255"/>
      <c r="EZC3" s="255"/>
      <c r="EZD3" s="255"/>
      <c r="EZE3" s="255"/>
      <c r="EZF3" s="255"/>
      <c r="EZG3" s="255"/>
      <c r="EZH3" s="255"/>
      <c r="EZI3" s="255"/>
      <c r="EZJ3" s="255"/>
      <c r="EZK3" s="255"/>
      <c r="EZL3" s="255"/>
      <c r="EZM3" s="255"/>
      <c r="EZN3" s="255"/>
      <c r="EZO3" s="255"/>
      <c r="EZP3" s="255"/>
      <c r="EZQ3" s="255"/>
      <c r="EZR3" s="255"/>
      <c r="EZS3" s="255"/>
      <c r="EZT3" s="255"/>
      <c r="EZU3" s="255"/>
      <c r="EZV3" s="255"/>
      <c r="EZW3" s="255"/>
      <c r="EZX3" s="255"/>
      <c r="EZY3" s="255"/>
      <c r="EZZ3" s="255"/>
      <c r="FAA3" s="255"/>
      <c r="FAB3" s="255"/>
      <c r="FAC3" s="255"/>
      <c r="FAD3" s="255"/>
      <c r="FAE3" s="255"/>
      <c r="FAF3" s="255"/>
      <c r="FAG3" s="255"/>
      <c r="FAH3" s="255"/>
      <c r="FAI3" s="255"/>
      <c r="FAJ3" s="255"/>
      <c r="FAK3" s="255"/>
      <c r="FAL3" s="255"/>
      <c r="FAM3" s="255"/>
      <c r="FAN3" s="255"/>
      <c r="FAO3" s="255"/>
      <c r="FAP3" s="255"/>
      <c r="FAQ3" s="255"/>
      <c r="FAR3" s="255"/>
      <c r="FAS3" s="255"/>
      <c r="FAT3" s="255"/>
      <c r="FAU3" s="255"/>
      <c r="FAV3" s="255"/>
      <c r="FAW3" s="255"/>
      <c r="FAX3" s="255"/>
      <c r="FAY3" s="255"/>
      <c r="FAZ3" s="255"/>
      <c r="FBA3" s="255"/>
      <c r="FBB3" s="255"/>
      <c r="FBC3" s="255"/>
      <c r="FBD3" s="255"/>
      <c r="FBE3" s="255"/>
      <c r="FBF3" s="255"/>
      <c r="FBG3" s="255"/>
      <c r="FBH3" s="255"/>
      <c r="FBI3" s="255"/>
      <c r="FBJ3" s="255"/>
      <c r="FBK3" s="255"/>
      <c r="FBL3" s="255"/>
      <c r="FBM3" s="255"/>
      <c r="FBN3" s="255"/>
      <c r="FBO3" s="255"/>
      <c r="FBP3" s="255"/>
      <c r="FBQ3" s="255"/>
      <c r="FBR3" s="255"/>
      <c r="FBS3" s="255"/>
      <c r="FBT3" s="255"/>
      <c r="FBU3" s="255"/>
      <c r="FBV3" s="255"/>
      <c r="FBW3" s="255"/>
      <c r="FBX3" s="255"/>
      <c r="FBY3" s="255"/>
      <c r="FBZ3" s="255"/>
      <c r="FCA3" s="255"/>
      <c r="FCB3" s="255"/>
      <c r="FCC3" s="255"/>
      <c r="FCD3" s="255"/>
      <c r="FCE3" s="255"/>
      <c r="FCF3" s="255"/>
      <c r="FCG3" s="255"/>
      <c r="FCH3" s="255"/>
      <c r="FCI3" s="255"/>
      <c r="FCJ3" s="255"/>
      <c r="FCK3" s="255"/>
      <c r="FCL3" s="255"/>
      <c r="FCM3" s="255"/>
      <c r="FCN3" s="255"/>
      <c r="FCO3" s="255"/>
      <c r="FCP3" s="255"/>
      <c r="FCQ3" s="255"/>
      <c r="FCR3" s="255"/>
      <c r="FCS3" s="255"/>
      <c r="FCT3" s="255"/>
      <c r="FCU3" s="255"/>
      <c r="FCV3" s="255"/>
      <c r="FCW3" s="255"/>
      <c r="FCX3" s="255"/>
      <c r="FCY3" s="255"/>
      <c r="FCZ3" s="255"/>
      <c r="FDA3" s="255"/>
      <c r="FDB3" s="255"/>
      <c r="FDC3" s="255"/>
      <c r="FDD3" s="255"/>
      <c r="FDE3" s="255"/>
      <c r="FDF3" s="255"/>
      <c r="FDG3" s="255"/>
      <c r="FDH3" s="255"/>
      <c r="FDI3" s="255"/>
      <c r="FDJ3" s="255"/>
      <c r="FDK3" s="255"/>
      <c r="FDL3" s="255"/>
      <c r="FDM3" s="255"/>
      <c r="FDN3" s="255"/>
      <c r="FDO3" s="255"/>
      <c r="FDP3" s="255"/>
      <c r="FDQ3" s="255"/>
      <c r="FDR3" s="255"/>
      <c r="FDS3" s="255"/>
      <c r="FDT3" s="255"/>
      <c r="FDU3" s="255"/>
      <c r="FDV3" s="255"/>
      <c r="FDW3" s="255"/>
      <c r="FDX3" s="255"/>
      <c r="FDY3" s="255"/>
      <c r="FDZ3" s="255"/>
      <c r="FEA3" s="255"/>
      <c r="FEB3" s="255"/>
      <c r="FEC3" s="255"/>
      <c r="FED3" s="255"/>
      <c r="FEE3" s="255"/>
      <c r="FEF3" s="255"/>
      <c r="FEG3" s="255"/>
      <c r="FEH3" s="255"/>
      <c r="FEI3" s="255"/>
      <c r="FEJ3" s="255"/>
      <c r="FEK3" s="255"/>
      <c r="FEL3" s="255"/>
      <c r="FEM3" s="255"/>
      <c r="FEN3" s="255"/>
      <c r="FEO3" s="255"/>
      <c r="FEP3" s="255"/>
      <c r="FEQ3" s="255"/>
      <c r="FER3" s="255"/>
      <c r="FES3" s="255"/>
      <c r="FET3" s="255"/>
      <c r="FEU3" s="255"/>
      <c r="FEV3" s="255"/>
      <c r="FEW3" s="255"/>
      <c r="FEX3" s="255"/>
      <c r="FEY3" s="255"/>
      <c r="FEZ3" s="255"/>
      <c r="FFA3" s="255"/>
      <c r="FFB3" s="255"/>
      <c r="FFC3" s="255"/>
      <c r="FFD3" s="255"/>
      <c r="FFE3" s="255"/>
      <c r="FFF3" s="255"/>
      <c r="FFG3" s="255"/>
      <c r="FFH3" s="255"/>
      <c r="FFI3" s="255"/>
      <c r="FFJ3" s="255"/>
      <c r="FFK3" s="255"/>
      <c r="FFL3" s="255"/>
      <c r="FFM3" s="255"/>
      <c r="FFN3" s="255"/>
      <c r="FFO3" s="255"/>
      <c r="FFP3" s="255"/>
      <c r="FFQ3" s="255"/>
      <c r="FFR3" s="255"/>
      <c r="FFS3" s="255"/>
      <c r="FFT3" s="255"/>
      <c r="FFU3" s="255"/>
      <c r="FFV3" s="255"/>
      <c r="FFW3" s="255"/>
      <c r="FFX3" s="255"/>
      <c r="FFY3" s="255"/>
      <c r="FFZ3" s="255"/>
      <c r="FGA3" s="255"/>
      <c r="FGB3" s="255"/>
      <c r="FGC3" s="255"/>
      <c r="FGD3" s="255"/>
      <c r="FGE3" s="255"/>
      <c r="FGF3" s="255"/>
      <c r="FGG3" s="255"/>
      <c r="FGH3" s="255"/>
      <c r="FGI3" s="255"/>
      <c r="FGJ3" s="255"/>
      <c r="FGK3" s="255"/>
      <c r="FGL3" s="255"/>
      <c r="FGM3" s="255"/>
      <c r="FGN3" s="255"/>
      <c r="FGO3" s="255"/>
      <c r="FGP3" s="255"/>
      <c r="FGQ3" s="255"/>
      <c r="FGR3" s="255"/>
      <c r="FGS3" s="255"/>
      <c r="FGT3" s="255"/>
      <c r="FGU3" s="255"/>
      <c r="FGV3" s="255"/>
      <c r="FGW3" s="255"/>
      <c r="FGX3" s="255"/>
      <c r="FGY3" s="255"/>
      <c r="FGZ3" s="255"/>
      <c r="FHA3" s="255"/>
      <c r="FHB3" s="255"/>
      <c r="FHC3" s="255"/>
      <c r="FHD3" s="255"/>
      <c r="FHE3" s="255"/>
      <c r="FHF3" s="255"/>
      <c r="FHG3" s="255"/>
      <c r="FHH3" s="255"/>
      <c r="FHI3" s="255"/>
      <c r="FHJ3" s="255"/>
      <c r="FHK3" s="255"/>
      <c r="FHL3" s="255"/>
      <c r="FHM3" s="255"/>
      <c r="FHN3" s="255"/>
      <c r="FHO3" s="255"/>
      <c r="FHP3" s="255"/>
      <c r="FHQ3" s="255"/>
      <c r="FHR3" s="255"/>
      <c r="FHS3" s="255"/>
      <c r="FHT3" s="255"/>
      <c r="FHU3" s="255"/>
      <c r="FHV3" s="255"/>
      <c r="FHW3" s="255"/>
      <c r="FHX3" s="255"/>
      <c r="FHY3" s="255"/>
      <c r="FHZ3" s="255"/>
      <c r="FIA3" s="255"/>
      <c r="FIB3" s="255"/>
      <c r="FIC3" s="255"/>
      <c r="FID3" s="255"/>
      <c r="FIE3" s="255"/>
      <c r="FIF3" s="255"/>
      <c r="FIG3" s="255"/>
      <c r="FIH3" s="255"/>
      <c r="FII3" s="255"/>
      <c r="FIJ3" s="255"/>
      <c r="FIK3" s="255"/>
      <c r="FIL3" s="255"/>
      <c r="FIM3" s="255"/>
      <c r="FIN3" s="255"/>
      <c r="FIO3" s="255"/>
      <c r="FIP3" s="255"/>
      <c r="FIQ3" s="255"/>
      <c r="FIR3" s="255"/>
      <c r="FIS3" s="255"/>
      <c r="FIT3" s="255"/>
      <c r="FIU3" s="255"/>
      <c r="FIV3" s="255"/>
      <c r="FIW3" s="255"/>
      <c r="FIX3" s="255"/>
      <c r="FIY3" s="255"/>
      <c r="FIZ3" s="255"/>
      <c r="FJA3" s="255"/>
      <c r="FJB3" s="255"/>
      <c r="FJC3" s="255"/>
      <c r="FJD3" s="255"/>
      <c r="FJE3" s="255"/>
      <c r="FJF3" s="255"/>
      <c r="FJG3" s="255"/>
      <c r="FJH3" s="255"/>
      <c r="FJI3" s="255"/>
      <c r="FJJ3" s="255"/>
      <c r="FJK3" s="255"/>
      <c r="FJL3" s="255"/>
      <c r="FJM3" s="255"/>
      <c r="FJN3" s="255"/>
      <c r="FJO3" s="255"/>
      <c r="FJP3" s="255"/>
      <c r="FJQ3" s="255"/>
      <c r="FJR3" s="255"/>
      <c r="FJS3" s="255"/>
      <c r="FJT3" s="255"/>
      <c r="FJU3" s="255"/>
      <c r="FJV3" s="255"/>
      <c r="FJW3" s="255"/>
      <c r="FJX3" s="255"/>
      <c r="FJY3" s="255"/>
      <c r="FJZ3" s="255"/>
      <c r="FKA3" s="255"/>
      <c r="FKB3" s="255"/>
      <c r="FKC3" s="255"/>
      <c r="FKD3" s="255"/>
      <c r="FKE3" s="255"/>
      <c r="FKF3" s="255"/>
      <c r="FKG3" s="255"/>
      <c r="FKH3" s="255"/>
      <c r="FKI3" s="255"/>
      <c r="FKJ3" s="255"/>
      <c r="FKK3" s="255"/>
      <c r="FKL3" s="255"/>
      <c r="FKM3" s="255"/>
      <c r="FKN3" s="255"/>
      <c r="FKO3" s="255"/>
      <c r="FKP3" s="255"/>
      <c r="FKQ3" s="255"/>
      <c r="FKR3" s="255"/>
      <c r="FKS3" s="255"/>
      <c r="FKT3" s="255"/>
      <c r="FKU3" s="255"/>
      <c r="FKV3" s="255"/>
      <c r="FKW3" s="255"/>
      <c r="FKX3" s="255"/>
      <c r="FKY3" s="255"/>
      <c r="FKZ3" s="255"/>
      <c r="FLA3" s="255"/>
      <c r="FLB3" s="255"/>
      <c r="FLC3" s="255"/>
      <c r="FLD3" s="255"/>
      <c r="FLE3" s="255"/>
      <c r="FLF3" s="255"/>
      <c r="FLG3" s="255"/>
      <c r="FLH3" s="255"/>
      <c r="FLI3" s="255"/>
      <c r="FLJ3" s="255"/>
      <c r="FLK3" s="255"/>
      <c r="FLL3" s="255"/>
      <c r="FLM3" s="255"/>
      <c r="FLN3" s="255"/>
      <c r="FLO3" s="255"/>
      <c r="FLP3" s="255"/>
      <c r="FLQ3" s="255"/>
      <c r="FLR3" s="255"/>
      <c r="FLS3" s="255"/>
      <c r="FLT3" s="255"/>
      <c r="FLU3" s="255"/>
      <c r="FLV3" s="255"/>
      <c r="FLW3" s="255"/>
      <c r="FLX3" s="255"/>
      <c r="FLY3" s="255"/>
      <c r="FLZ3" s="255"/>
      <c r="FMA3" s="255"/>
      <c r="FMB3" s="255"/>
      <c r="FMC3" s="255"/>
      <c r="FMD3" s="255"/>
      <c r="FME3" s="255"/>
      <c r="FMF3" s="255"/>
      <c r="FMG3" s="255"/>
      <c r="FMH3" s="255"/>
      <c r="FMI3" s="255"/>
      <c r="FMJ3" s="255"/>
      <c r="FMK3" s="255"/>
      <c r="FML3" s="255"/>
      <c r="FMM3" s="255"/>
      <c r="FMN3" s="255"/>
      <c r="FMO3" s="255"/>
      <c r="FMP3" s="255"/>
      <c r="FMQ3" s="255"/>
      <c r="FMR3" s="255"/>
      <c r="FMS3" s="255"/>
      <c r="FMT3" s="255"/>
      <c r="FMU3" s="255"/>
      <c r="FMV3" s="255"/>
      <c r="FMW3" s="255"/>
      <c r="FMX3" s="255"/>
      <c r="FMY3" s="255"/>
      <c r="FMZ3" s="255"/>
      <c r="FNA3" s="255"/>
      <c r="FNB3" s="255"/>
      <c r="FNC3" s="255"/>
      <c r="FND3" s="255"/>
      <c r="FNE3" s="255"/>
      <c r="FNF3" s="255"/>
      <c r="FNG3" s="255"/>
      <c r="FNH3" s="255"/>
      <c r="FNI3" s="255"/>
      <c r="FNJ3" s="255"/>
      <c r="FNK3" s="255"/>
      <c r="FNL3" s="255"/>
      <c r="FNM3" s="255"/>
      <c r="FNN3" s="255"/>
      <c r="FNO3" s="255"/>
      <c r="FNP3" s="255"/>
      <c r="FNQ3" s="255"/>
      <c r="FNR3" s="255"/>
      <c r="FNS3" s="255"/>
      <c r="FNT3" s="255"/>
      <c r="FNU3" s="255"/>
      <c r="FNV3" s="255"/>
      <c r="FNW3" s="255"/>
      <c r="FNX3" s="255"/>
      <c r="FNY3" s="255"/>
      <c r="FNZ3" s="255"/>
      <c r="FOA3" s="255"/>
      <c r="FOB3" s="255"/>
      <c r="FOC3" s="255"/>
      <c r="FOD3" s="255"/>
      <c r="FOE3" s="255"/>
      <c r="FOF3" s="255"/>
      <c r="FOG3" s="255"/>
      <c r="FOH3" s="255"/>
      <c r="FOI3" s="255"/>
      <c r="FOJ3" s="255"/>
      <c r="FOK3" s="255"/>
      <c r="FOL3" s="255"/>
      <c r="FOM3" s="255"/>
      <c r="FON3" s="255"/>
      <c r="FOO3" s="255"/>
      <c r="FOP3" s="255"/>
      <c r="FOQ3" s="255"/>
      <c r="FOR3" s="255"/>
      <c r="FOS3" s="255"/>
      <c r="FOT3" s="255"/>
      <c r="FOU3" s="255"/>
      <c r="FOV3" s="255"/>
      <c r="FOW3" s="255"/>
      <c r="FOX3" s="255"/>
      <c r="FOY3" s="255"/>
      <c r="FOZ3" s="255"/>
      <c r="FPA3" s="255"/>
      <c r="FPB3" s="255"/>
      <c r="FPC3" s="255"/>
      <c r="FPD3" s="255"/>
      <c r="FPE3" s="255"/>
      <c r="FPF3" s="255"/>
      <c r="FPG3" s="255"/>
      <c r="FPH3" s="255"/>
      <c r="FPI3" s="255"/>
      <c r="FPJ3" s="255"/>
      <c r="FPK3" s="255"/>
      <c r="FPL3" s="255"/>
      <c r="FPM3" s="255"/>
      <c r="FPN3" s="255"/>
      <c r="FPO3" s="255"/>
      <c r="FPP3" s="255"/>
      <c r="FPQ3" s="255"/>
      <c r="FPR3" s="255"/>
      <c r="FPS3" s="255"/>
      <c r="FPT3" s="255"/>
      <c r="FPU3" s="255"/>
      <c r="FPV3" s="255"/>
      <c r="FPW3" s="255"/>
      <c r="FPX3" s="255"/>
      <c r="FPY3" s="255"/>
      <c r="FPZ3" s="255"/>
      <c r="FQA3" s="255"/>
      <c r="FQB3" s="255"/>
      <c r="FQC3" s="255"/>
      <c r="FQD3" s="255"/>
      <c r="FQE3" s="255"/>
      <c r="FQF3" s="255"/>
      <c r="FQG3" s="255"/>
      <c r="FQH3" s="255"/>
      <c r="FQI3" s="255"/>
      <c r="FQJ3" s="255"/>
      <c r="FQK3" s="255"/>
      <c r="FQL3" s="255"/>
      <c r="FQM3" s="255"/>
      <c r="FQN3" s="255"/>
      <c r="FQO3" s="255"/>
      <c r="FQP3" s="255"/>
      <c r="FQQ3" s="255"/>
      <c r="FQR3" s="255"/>
      <c r="FQS3" s="255"/>
      <c r="FQT3" s="255"/>
      <c r="FQU3" s="255"/>
      <c r="FQV3" s="255"/>
      <c r="FQW3" s="255"/>
      <c r="FQX3" s="255"/>
      <c r="FQY3" s="255"/>
      <c r="FQZ3" s="255"/>
      <c r="FRA3" s="255"/>
      <c r="FRB3" s="255"/>
      <c r="FRC3" s="255"/>
      <c r="FRD3" s="255"/>
      <c r="FRE3" s="255"/>
      <c r="FRF3" s="255"/>
      <c r="FRG3" s="255"/>
      <c r="FRH3" s="255"/>
      <c r="FRI3" s="255"/>
      <c r="FRJ3" s="255"/>
      <c r="FRK3" s="255"/>
      <c r="FRL3" s="255"/>
      <c r="FRM3" s="255"/>
      <c r="FRN3" s="255"/>
      <c r="FRO3" s="255"/>
      <c r="FRP3" s="255"/>
      <c r="FRQ3" s="255"/>
      <c r="FRR3" s="255"/>
      <c r="FRS3" s="255"/>
      <c r="FRT3" s="255"/>
      <c r="FRU3" s="255"/>
      <c r="FRV3" s="255"/>
      <c r="FRW3" s="255"/>
      <c r="FRX3" s="255"/>
      <c r="FRY3" s="255"/>
      <c r="FRZ3" s="255"/>
      <c r="FSA3" s="255"/>
      <c r="FSB3" s="255"/>
      <c r="FSC3" s="255"/>
      <c r="FSD3" s="255"/>
      <c r="FSE3" s="255"/>
      <c r="FSF3" s="255"/>
      <c r="FSG3" s="255"/>
      <c r="FSH3" s="255"/>
      <c r="FSI3" s="255"/>
      <c r="FSJ3" s="255"/>
      <c r="FSK3" s="255"/>
      <c r="FSL3" s="255"/>
      <c r="FSM3" s="255"/>
      <c r="FSN3" s="255"/>
      <c r="FSO3" s="255"/>
      <c r="FSP3" s="255"/>
      <c r="FSQ3" s="255"/>
      <c r="FSR3" s="255"/>
      <c r="FSS3" s="255"/>
      <c r="FST3" s="255"/>
      <c r="FSU3" s="255"/>
      <c r="FSV3" s="255"/>
      <c r="FSW3" s="255"/>
      <c r="FSX3" s="255"/>
      <c r="FSY3" s="255"/>
      <c r="FSZ3" s="255"/>
      <c r="FTA3" s="255"/>
      <c r="FTB3" s="255"/>
      <c r="FTC3" s="255"/>
      <c r="FTD3" s="255"/>
      <c r="FTE3" s="255"/>
      <c r="FTF3" s="255"/>
      <c r="FTG3" s="255"/>
      <c r="FTH3" s="255"/>
      <c r="FTI3" s="255"/>
      <c r="FTJ3" s="255"/>
      <c r="FTK3" s="255"/>
      <c r="FTL3" s="255"/>
      <c r="FTM3" s="255"/>
      <c r="FTN3" s="255"/>
      <c r="FTO3" s="255"/>
      <c r="FTP3" s="255"/>
      <c r="FTQ3" s="255"/>
      <c r="FTR3" s="255"/>
      <c r="FTS3" s="255"/>
      <c r="FTT3" s="255"/>
      <c r="FTU3" s="255"/>
      <c r="FTV3" s="255"/>
      <c r="FTW3" s="255"/>
      <c r="FTX3" s="255"/>
      <c r="FTY3" s="255"/>
      <c r="FTZ3" s="255"/>
      <c r="FUA3" s="255"/>
      <c r="FUB3" s="255"/>
      <c r="FUC3" s="255"/>
      <c r="FUD3" s="255"/>
      <c r="FUE3" s="255"/>
      <c r="FUF3" s="255"/>
      <c r="FUG3" s="255"/>
      <c r="FUH3" s="255"/>
      <c r="FUI3" s="255"/>
      <c r="FUJ3" s="255"/>
      <c r="FUK3" s="255"/>
      <c r="FUL3" s="255"/>
      <c r="FUM3" s="255"/>
      <c r="FUN3" s="255"/>
      <c r="FUO3" s="255"/>
      <c r="FUP3" s="255"/>
      <c r="FUQ3" s="255"/>
      <c r="FUR3" s="255"/>
      <c r="FUS3" s="255"/>
      <c r="FUT3" s="255"/>
      <c r="FUU3" s="255"/>
      <c r="FUV3" s="255"/>
      <c r="FUW3" s="255"/>
      <c r="FUX3" s="255"/>
      <c r="FUY3" s="255"/>
      <c r="FUZ3" s="255"/>
      <c r="FVA3" s="255"/>
      <c r="FVB3" s="255"/>
      <c r="FVC3" s="255"/>
      <c r="FVD3" s="255"/>
      <c r="FVE3" s="255"/>
      <c r="FVF3" s="255"/>
      <c r="FVG3" s="255"/>
      <c r="FVH3" s="255"/>
      <c r="FVI3" s="255"/>
      <c r="FVJ3" s="255"/>
      <c r="FVK3" s="255"/>
      <c r="FVL3" s="255"/>
      <c r="FVM3" s="255"/>
      <c r="FVN3" s="255"/>
      <c r="FVO3" s="255"/>
      <c r="FVP3" s="255"/>
      <c r="FVQ3" s="255"/>
      <c r="FVR3" s="255"/>
      <c r="FVS3" s="255"/>
      <c r="FVT3" s="255"/>
      <c r="FVU3" s="255"/>
      <c r="FVV3" s="255"/>
      <c r="FVW3" s="255"/>
      <c r="FVX3" s="255"/>
      <c r="FVY3" s="255"/>
      <c r="FVZ3" s="255"/>
      <c r="FWA3" s="255"/>
      <c r="FWB3" s="255"/>
      <c r="FWC3" s="255"/>
      <c r="FWD3" s="255"/>
      <c r="FWE3" s="255"/>
      <c r="FWF3" s="255"/>
      <c r="FWG3" s="255"/>
      <c r="FWH3" s="255"/>
      <c r="FWI3" s="255"/>
      <c r="FWJ3" s="255"/>
      <c r="FWK3" s="255"/>
      <c r="FWL3" s="255"/>
      <c r="FWM3" s="255"/>
      <c r="FWN3" s="255"/>
      <c r="FWO3" s="255"/>
      <c r="FWP3" s="255"/>
      <c r="FWQ3" s="255"/>
      <c r="FWR3" s="255"/>
      <c r="FWS3" s="255"/>
      <c r="FWT3" s="255"/>
      <c r="FWU3" s="255"/>
      <c r="FWV3" s="255"/>
      <c r="FWW3" s="255"/>
      <c r="FWX3" s="255"/>
      <c r="FWY3" s="255"/>
      <c r="FWZ3" s="255"/>
      <c r="FXA3" s="255"/>
      <c r="FXB3" s="255"/>
      <c r="FXC3" s="255"/>
      <c r="FXD3" s="255"/>
      <c r="FXE3" s="255"/>
      <c r="FXF3" s="255"/>
      <c r="FXG3" s="255"/>
      <c r="FXH3" s="255"/>
      <c r="FXI3" s="255"/>
      <c r="FXJ3" s="255"/>
      <c r="FXK3" s="255"/>
      <c r="FXL3" s="255"/>
      <c r="FXM3" s="255"/>
      <c r="FXN3" s="255"/>
      <c r="FXO3" s="255"/>
      <c r="FXP3" s="255"/>
      <c r="FXQ3" s="255"/>
      <c r="FXR3" s="255"/>
      <c r="FXS3" s="255"/>
      <c r="FXT3" s="255"/>
      <c r="FXU3" s="255"/>
      <c r="FXV3" s="255"/>
      <c r="FXW3" s="255"/>
      <c r="FXX3" s="255"/>
      <c r="FXY3" s="255"/>
      <c r="FXZ3" s="255"/>
      <c r="FYA3" s="255"/>
      <c r="FYB3" s="255"/>
      <c r="FYC3" s="255"/>
      <c r="FYD3" s="255"/>
      <c r="FYE3" s="255"/>
      <c r="FYF3" s="255"/>
      <c r="FYG3" s="255"/>
      <c r="FYH3" s="255"/>
      <c r="FYI3" s="255"/>
      <c r="FYJ3" s="255"/>
      <c r="FYK3" s="255"/>
      <c r="FYL3" s="255"/>
      <c r="FYM3" s="255"/>
      <c r="FYN3" s="255"/>
      <c r="FYO3" s="255"/>
      <c r="FYP3" s="255"/>
      <c r="FYQ3" s="255"/>
      <c r="FYR3" s="255"/>
      <c r="FYS3" s="255"/>
      <c r="FYT3" s="255"/>
      <c r="FYU3" s="255"/>
      <c r="FYV3" s="255"/>
      <c r="FYW3" s="255"/>
      <c r="FYX3" s="255"/>
      <c r="FYY3" s="255"/>
      <c r="FYZ3" s="255"/>
      <c r="FZA3" s="255"/>
      <c r="FZB3" s="255"/>
      <c r="FZC3" s="255"/>
      <c r="FZD3" s="255"/>
      <c r="FZE3" s="255"/>
      <c r="FZF3" s="255"/>
      <c r="FZG3" s="255"/>
      <c r="FZH3" s="255"/>
      <c r="FZI3" s="255"/>
      <c r="FZJ3" s="255"/>
      <c r="FZK3" s="255"/>
      <c r="FZL3" s="255"/>
      <c r="FZM3" s="255"/>
      <c r="FZN3" s="255"/>
      <c r="FZO3" s="255"/>
      <c r="FZP3" s="255"/>
      <c r="FZQ3" s="255"/>
      <c r="FZR3" s="255"/>
      <c r="FZS3" s="255"/>
      <c r="FZT3" s="255"/>
      <c r="FZU3" s="255"/>
      <c r="FZV3" s="255"/>
      <c r="FZW3" s="255"/>
      <c r="FZX3" s="255"/>
      <c r="FZY3" s="255"/>
      <c r="FZZ3" s="255"/>
      <c r="GAA3" s="255"/>
      <c r="GAB3" s="255"/>
      <c r="GAC3" s="255"/>
      <c r="GAD3" s="255"/>
      <c r="GAE3" s="255"/>
      <c r="GAF3" s="255"/>
      <c r="GAG3" s="255"/>
      <c r="GAH3" s="255"/>
      <c r="GAI3" s="255"/>
      <c r="GAJ3" s="255"/>
      <c r="GAK3" s="255"/>
      <c r="GAL3" s="255"/>
      <c r="GAM3" s="255"/>
      <c r="GAN3" s="255"/>
      <c r="GAO3" s="255"/>
      <c r="GAP3" s="255"/>
      <c r="GAQ3" s="255"/>
      <c r="GAR3" s="255"/>
      <c r="GAS3" s="255"/>
      <c r="GAT3" s="255"/>
      <c r="GAU3" s="255"/>
      <c r="GAV3" s="255"/>
      <c r="GAW3" s="255"/>
      <c r="GAX3" s="255"/>
      <c r="GAY3" s="255"/>
      <c r="GAZ3" s="255"/>
      <c r="GBA3" s="255"/>
      <c r="GBB3" s="255"/>
      <c r="GBC3" s="255"/>
      <c r="GBD3" s="255"/>
      <c r="GBE3" s="255"/>
      <c r="GBF3" s="255"/>
      <c r="GBG3" s="255"/>
      <c r="GBH3" s="255"/>
      <c r="GBI3" s="255"/>
      <c r="GBJ3" s="255"/>
      <c r="GBK3" s="255"/>
      <c r="GBL3" s="255"/>
      <c r="GBM3" s="255"/>
      <c r="GBN3" s="255"/>
      <c r="GBO3" s="255"/>
      <c r="GBP3" s="255"/>
      <c r="GBQ3" s="255"/>
      <c r="GBR3" s="255"/>
      <c r="GBS3" s="255"/>
      <c r="GBT3" s="255"/>
      <c r="GBU3" s="255"/>
      <c r="GBV3" s="255"/>
      <c r="GBW3" s="255"/>
      <c r="GBX3" s="255"/>
      <c r="GBY3" s="255"/>
      <c r="GBZ3" s="255"/>
      <c r="GCA3" s="255"/>
      <c r="GCB3" s="255"/>
      <c r="GCC3" s="255"/>
      <c r="GCD3" s="255"/>
      <c r="GCE3" s="255"/>
      <c r="GCF3" s="255"/>
      <c r="GCG3" s="255"/>
      <c r="GCH3" s="255"/>
      <c r="GCI3" s="255"/>
      <c r="GCJ3" s="255"/>
      <c r="GCK3" s="255"/>
      <c r="GCL3" s="255"/>
      <c r="GCM3" s="255"/>
      <c r="GCN3" s="255"/>
      <c r="GCO3" s="255"/>
      <c r="GCP3" s="255"/>
      <c r="GCQ3" s="255"/>
      <c r="GCR3" s="255"/>
      <c r="GCS3" s="255"/>
      <c r="GCT3" s="255"/>
      <c r="GCU3" s="255"/>
      <c r="GCV3" s="255"/>
      <c r="GCW3" s="255"/>
      <c r="GCX3" s="255"/>
      <c r="GCY3" s="255"/>
      <c r="GCZ3" s="255"/>
      <c r="GDA3" s="255"/>
      <c r="GDB3" s="255"/>
      <c r="GDC3" s="255"/>
      <c r="GDD3" s="255"/>
      <c r="GDE3" s="255"/>
      <c r="GDF3" s="255"/>
      <c r="GDG3" s="255"/>
      <c r="GDH3" s="255"/>
      <c r="GDI3" s="255"/>
      <c r="GDJ3" s="255"/>
      <c r="GDK3" s="255"/>
      <c r="GDL3" s="255"/>
      <c r="GDM3" s="255"/>
      <c r="GDN3" s="255"/>
      <c r="GDO3" s="255"/>
      <c r="GDP3" s="255"/>
      <c r="GDQ3" s="255"/>
      <c r="GDR3" s="255"/>
      <c r="GDS3" s="255"/>
      <c r="GDT3" s="255"/>
      <c r="GDU3" s="255"/>
      <c r="GDV3" s="255"/>
      <c r="GDW3" s="255"/>
      <c r="GDX3" s="255"/>
      <c r="GDY3" s="255"/>
      <c r="GDZ3" s="255"/>
      <c r="GEA3" s="255"/>
      <c r="GEB3" s="255"/>
      <c r="GEC3" s="255"/>
      <c r="GED3" s="255"/>
      <c r="GEE3" s="255"/>
      <c r="GEF3" s="255"/>
      <c r="GEG3" s="255"/>
      <c r="GEH3" s="255"/>
      <c r="GEI3" s="255"/>
      <c r="GEJ3" s="255"/>
      <c r="GEK3" s="255"/>
      <c r="GEL3" s="255"/>
      <c r="GEM3" s="255"/>
      <c r="GEN3" s="255"/>
      <c r="GEO3" s="255"/>
      <c r="GEP3" s="255"/>
      <c r="GEQ3" s="255"/>
      <c r="GER3" s="255"/>
      <c r="GES3" s="255"/>
      <c r="GET3" s="255"/>
      <c r="GEU3" s="255"/>
      <c r="GEV3" s="255"/>
      <c r="GEW3" s="255"/>
      <c r="GEX3" s="255"/>
      <c r="GEY3" s="255"/>
      <c r="GEZ3" s="255"/>
      <c r="GFA3" s="255"/>
      <c r="GFB3" s="255"/>
      <c r="GFC3" s="255"/>
      <c r="GFD3" s="255"/>
      <c r="GFE3" s="255"/>
      <c r="GFF3" s="255"/>
      <c r="GFG3" s="255"/>
      <c r="GFH3" s="255"/>
      <c r="GFI3" s="255"/>
      <c r="GFJ3" s="255"/>
      <c r="GFK3" s="255"/>
      <c r="GFL3" s="255"/>
      <c r="GFM3" s="255"/>
      <c r="GFN3" s="255"/>
      <c r="GFO3" s="255"/>
      <c r="GFP3" s="255"/>
      <c r="GFQ3" s="255"/>
      <c r="GFR3" s="255"/>
      <c r="GFS3" s="255"/>
      <c r="GFT3" s="255"/>
      <c r="GFU3" s="255"/>
      <c r="GFV3" s="255"/>
      <c r="GFW3" s="255"/>
      <c r="GFX3" s="255"/>
      <c r="GFY3" s="255"/>
      <c r="GFZ3" s="255"/>
      <c r="GGA3" s="255"/>
      <c r="GGB3" s="255"/>
      <c r="GGC3" s="255"/>
      <c r="GGD3" s="255"/>
      <c r="GGE3" s="255"/>
      <c r="GGF3" s="255"/>
      <c r="GGG3" s="255"/>
      <c r="GGH3" s="255"/>
      <c r="GGI3" s="255"/>
      <c r="GGJ3" s="255"/>
      <c r="GGK3" s="255"/>
      <c r="GGL3" s="255"/>
      <c r="GGM3" s="255"/>
      <c r="GGN3" s="255"/>
      <c r="GGO3" s="255"/>
      <c r="GGP3" s="255"/>
      <c r="GGQ3" s="255"/>
      <c r="GGR3" s="255"/>
      <c r="GGS3" s="255"/>
      <c r="GGT3" s="255"/>
      <c r="GGU3" s="255"/>
      <c r="GGV3" s="255"/>
      <c r="GGW3" s="255"/>
      <c r="GGX3" s="255"/>
      <c r="GGY3" s="255"/>
      <c r="GGZ3" s="255"/>
      <c r="GHA3" s="255"/>
      <c r="GHB3" s="255"/>
      <c r="GHC3" s="255"/>
      <c r="GHD3" s="255"/>
      <c r="GHE3" s="255"/>
      <c r="GHF3" s="255"/>
      <c r="GHG3" s="255"/>
      <c r="GHH3" s="255"/>
      <c r="GHI3" s="255"/>
      <c r="GHJ3" s="255"/>
      <c r="GHK3" s="255"/>
      <c r="GHL3" s="255"/>
      <c r="GHM3" s="255"/>
      <c r="GHN3" s="255"/>
      <c r="GHO3" s="255"/>
      <c r="GHP3" s="255"/>
      <c r="GHQ3" s="255"/>
      <c r="GHR3" s="255"/>
      <c r="GHS3" s="255"/>
      <c r="GHT3" s="255"/>
      <c r="GHU3" s="255"/>
      <c r="GHV3" s="255"/>
      <c r="GHW3" s="255"/>
      <c r="GHX3" s="255"/>
      <c r="GHY3" s="255"/>
      <c r="GHZ3" s="255"/>
      <c r="GIA3" s="255"/>
      <c r="GIB3" s="255"/>
      <c r="GIC3" s="255"/>
      <c r="GID3" s="255"/>
      <c r="GIE3" s="255"/>
      <c r="GIF3" s="255"/>
      <c r="GIG3" s="255"/>
      <c r="GIH3" s="255"/>
      <c r="GII3" s="255"/>
      <c r="GIJ3" s="255"/>
      <c r="GIK3" s="255"/>
      <c r="GIL3" s="255"/>
      <c r="GIM3" s="255"/>
      <c r="GIN3" s="255"/>
      <c r="GIO3" s="255"/>
      <c r="GIP3" s="255"/>
      <c r="GIQ3" s="255"/>
      <c r="GIR3" s="255"/>
      <c r="GIS3" s="255"/>
      <c r="GIT3" s="255"/>
      <c r="GIU3" s="255"/>
      <c r="GIV3" s="255"/>
      <c r="GIW3" s="255"/>
      <c r="GIX3" s="255"/>
      <c r="GIY3" s="255"/>
      <c r="GIZ3" s="255"/>
      <c r="GJA3" s="255"/>
      <c r="GJB3" s="255"/>
      <c r="GJC3" s="255"/>
      <c r="GJD3" s="255"/>
      <c r="GJE3" s="255"/>
      <c r="GJF3" s="255"/>
      <c r="GJG3" s="255"/>
      <c r="GJH3" s="255"/>
      <c r="GJI3" s="255"/>
      <c r="GJJ3" s="255"/>
      <c r="GJK3" s="255"/>
      <c r="GJL3" s="255"/>
      <c r="GJM3" s="255"/>
      <c r="GJN3" s="255"/>
      <c r="GJO3" s="255"/>
      <c r="GJP3" s="255"/>
      <c r="GJQ3" s="255"/>
      <c r="GJR3" s="255"/>
      <c r="GJS3" s="255"/>
      <c r="GJT3" s="255"/>
      <c r="GJU3" s="255"/>
      <c r="GJV3" s="255"/>
      <c r="GJW3" s="255"/>
      <c r="GJX3" s="255"/>
      <c r="GJY3" s="255"/>
      <c r="GJZ3" s="255"/>
      <c r="GKA3" s="255"/>
      <c r="GKB3" s="255"/>
      <c r="GKC3" s="255"/>
      <c r="GKD3" s="255"/>
      <c r="GKE3" s="255"/>
      <c r="GKF3" s="255"/>
      <c r="GKG3" s="255"/>
      <c r="GKH3" s="255"/>
      <c r="GKI3" s="255"/>
      <c r="GKJ3" s="255"/>
      <c r="GKK3" s="255"/>
      <c r="GKL3" s="255"/>
      <c r="GKM3" s="255"/>
      <c r="GKN3" s="255"/>
      <c r="GKO3" s="255"/>
      <c r="GKP3" s="255"/>
      <c r="GKQ3" s="255"/>
      <c r="GKR3" s="255"/>
      <c r="GKS3" s="255"/>
      <c r="GKT3" s="255"/>
      <c r="GKU3" s="255"/>
      <c r="GKV3" s="255"/>
      <c r="GKW3" s="255"/>
      <c r="GKX3" s="255"/>
      <c r="GKY3" s="255"/>
      <c r="GKZ3" s="255"/>
      <c r="GLA3" s="255"/>
      <c r="GLB3" s="255"/>
      <c r="GLC3" s="255"/>
      <c r="GLD3" s="255"/>
      <c r="GLE3" s="255"/>
      <c r="GLF3" s="255"/>
      <c r="GLG3" s="255"/>
      <c r="GLH3" s="255"/>
      <c r="GLI3" s="255"/>
      <c r="GLJ3" s="255"/>
      <c r="GLK3" s="255"/>
      <c r="GLL3" s="255"/>
      <c r="GLM3" s="255"/>
      <c r="GLN3" s="255"/>
      <c r="GLO3" s="255"/>
      <c r="GLP3" s="255"/>
      <c r="GLQ3" s="255"/>
      <c r="GLR3" s="255"/>
      <c r="GLS3" s="255"/>
      <c r="GLT3" s="255"/>
      <c r="GLU3" s="255"/>
      <c r="GLV3" s="255"/>
      <c r="GLW3" s="255"/>
      <c r="GLX3" s="255"/>
      <c r="GLY3" s="255"/>
      <c r="GLZ3" s="255"/>
      <c r="GMA3" s="255"/>
      <c r="GMB3" s="255"/>
      <c r="GMC3" s="255"/>
      <c r="GMD3" s="255"/>
      <c r="GME3" s="255"/>
      <c r="GMF3" s="255"/>
      <c r="GMG3" s="255"/>
      <c r="GMH3" s="255"/>
      <c r="GMI3" s="255"/>
      <c r="GMJ3" s="255"/>
      <c r="GMK3" s="255"/>
      <c r="GML3" s="255"/>
      <c r="GMM3" s="255"/>
      <c r="GMN3" s="255"/>
      <c r="GMO3" s="255"/>
      <c r="GMP3" s="255"/>
      <c r="GMQ3" s="255"/>
      <c r="GMR3" s="255"/>
      <c r="GMS3" s="255"/>
      <c r="GMT3" s="255"/>
      <c r="GMU3" s="255"/>
      <c r="GMV3" s="255"/>
      <c r="GMW3" s="255"/>
      <c r="GMX3" s="255"/>
      <c r="GMY3" s="255"/>
      <c r="GMZ3" s="255"/>
      <c r="GNA3" s="255"/>
      <c r="GNB3" s="255"/>
      <c r="GNC3" s="255"/>
      <c r="GND3" s="255"/>
      <c r="GNE3" s="255"/>
      <c r="GNF3" s="255"/>
      <c r="GNG3" s="255"/>
      <c r="GNH3" s="255"/>
      <c r="GNI3" s="255"/>
      <c r="GNJ3" s="255"/>
      <c r="GNK3" s="255"/>
      <c r="GNL3" s="255"/>
      <c r="GNM3" s="255"/>
      <c r="GNN3" s="255"/>
      <c r="GNO3" s="255"/>
      <c r="GNP3" s="255"/>
      <c r="GNQ3" s="255"/>
      <c r="GNR3" s="255"/>
      <c r="GNS3" s="255"/>
      <c r="GNT3" s="255"/>
      <c r="GNU3" s="255"/>
      <c r="GNV3" s="255"/>
      <c r="GNW3" s="255"/>
      <c r="GNX3" s="255"/>
      <c r="GNY3" s="255"/>
      <c r="GNZ3" s="255"/>
      <c r="GOA3" s="255"/>
      <c r="GOB3" s="255"/>
      <c r="GOC3" s="255"/>
      <c r="GOD3" s="255"/>
      <c r="GOE3" s="255"/>
      <c r="GOF3" s="255"/>
      <c r="GOG3" s="255"/>
      <c r="GOH3" s="255"/>
      <c r="GOI3" s="255"/>
      <c r="GOJ3" s="255"/>
      <c r="GOK3" s="255"/>
      <c r="GOL3" s="255"/>
      <c r="GOM3" s="255"/>
      <c r="GON3" s="255"/>
      <c r="GOO3" s="255"/>
      <c r="GOP3" s="255"/>
      <c r="GOQ3" s="255"/>
      <c r="GOR3" s="255"/>
      <c r="GOS3" s="255"/>
      <c r="GOT3" s="255"/>
      <c r="GOU3" s="255"/>
      <c r="GOV3" s="255"/>
      <c r="GOW3" s="255"/>
      <c r="GOX3" s="255"/>
      <c r="GOY3" s="255"/>
      <c r="GOZ3" s="255"/>
      <c r="GPA3" s="255"/>
      <c r="GPB3" s="255"/>
      <c r="GPC3" s="255"/>
      <c r="GPD3" s="255"/>
      <c r="GPE3" s="255"/>
      <c r="GPF3" s="255"/>
      <c r="GPG3" s="255"/>
      <c r="GPH3" s="255"/>
      <c r="GPI3" s="255"/>
      <c r="GPJ3" s="255"/>
      <c r="GPK3" s="255"/>
      <c r="GPL3" s="255"/>
      <c r="GPM3" s="255"/>
      <c r="GPN3" s="255"/>
      <c r="GPO3" s="255"/>
      <c r="GPP3" s="255"/>
      <c r="GPQ3" s="255"/>
      <c r="GPR3" s="255"/>
      <c r="GPS3" s="255"/>
      <c r="GPT3" s="255"/>
      <c r="GPU3" s="255"/>
      <c r="GPV3" s="255"/>
      <c r="GPW3" s="255"/>
      <c r="GPX3" s="255"/>
      <c r="GPY3" s="255"/>
      <c r="GPZ3" s="255"/>
      <c r="GQA3" s="255"/>
      <c r="GQB3" s="255"/>
      <c r="GQC3" s="255"/>
      <c r="GQD3" s="255"/>
      <c r="GQE3" s="255"/>
      <c r="GQF3" s="255"/>
      <c r="GQG3" s="255"/>
      <c r="GQH3" s="255"/>
      <c r="GQI3" s="255"/>
      <c r="GQJ3" s="255"/>
      <c r="GQK3" s="255"/>
      <c r="GQL3" s="255"/>
      <c r="GQM3" s="255"/>
      <c r="GQN3" s="255"/>
      <c r="GQO3" s="255"/>
      <c r="GQP3" s="255"/>
      <c r="GQQ3" s="255"/>
      <c r="GQR3" s="255"/>
      <c r="GQS3" s="255"/>
      <c r="GQT3" s="255"/>
      <c r="GQU3" s="255"/>
      <c r="GQV3" s="255"/>
      <c r="GQW3" s="255"/>
      <c r="GQX3" s="255"/>
      <c r="GQY3" s="255"/>
      <c r="GQZ3" s="255"/>
      <c r="GRA3" s="255"/>
      <c r="GRB3" s="255"/>
      <c r="GRC3" s="255"/>
      <c r="GRD3" s="255"/>
      <c r="GRE3" s="255"/>
      <c r="GRF3" s="255"/>
      <c r="GRG3" s="255"/>
      <c r="GRH3" s="255"/>
      <c r="GRI3" s="255"/>
      <c r="GRJ3" s="255"/>
      <c r="GRK3" s="255"/>
      <c r="GRL3" s="255"/>
      <c r="GRM3" s="255"/>
      <c r="GRN3" s="255"/>
      <c r="GRO3" s="255"/>
      <c r="GRP3" s="255"/>
      <c r="GRQ3" s="255"/>
      <c r="GRR3" s="255"/>
      <c r="GRS3" s="255"/>
      <c r="GRT3" s="255"/>
      <c r="GRU3" s="255"/>
      <c r="GRV3" s="255"/>
      <c r="GRW3" s="255"/>
      <c r="GRX3" s="255"/>
      <c r="GRY3" s="255"/>
      <c r="GRZ3" s="255"/>
      <c r="GSA3" s="255"/>
      <c r="GSB3" s="255"/>
      <c r="GSC3" s="255"/>
      <c r="GSD3" s="255"/>
      <c r="GSE3" s="255"/>
      <c r="GSF3" s="255"/>
      <c r="GSG3" s="255"/>
      <c r="GSH3" s="255"/>
      <c r="GSI3" s="255"/>
      <c r="GSJ3" s="255"/>
      <c r="GSK3" s="255"/>
      <c r="GSL3" s="255"/>
      <c r="GSM3" s="255"/>
      <c r="GSN3" s="255"/>
      <c r="GSO3" s="255"/>
      <c r="GSP3" s="255"/>
      <c r="GSQ3" s="255"/>
      <c r="GSR3" s="255"/>
      <c r="GSS3" s="255"/>
      <c r="GST3" s="255"/>
      <c r="GSU3" s="255"/>
      <c r="GSV3" s="255"/>
      <c r="GSW3" s="255"/>
      <c r="GSX3" s="255"/>
      <c r="GSY3" s="255"/>
      <c r="GSZ3" s="255"/>
      <c r="GTA3" s="255"/>
      <c r="GTB3" s="255"/>
      <c r="GTC3" s="255"/>
      <c r="GTD3" s="255"/>
      <c r="GTE3" s="255"/>
      <c r="GTF3" s="255"/>
      <c r="GTG3" s="255"/>
      <c r="GTH3" s="255"/>
      <c r="GTI3" s="255"/>
      <c r="GTJ3" s="255"/>
      <c r="GTK3" s="255"/>
      <c r="GTL3" s="255"/>
      <c r="GTM3" s="255"/>
      <c r="GTN3" s="255"/>
      <c r="GTO3" s="255"/>
      <c r="GTP3" s="255"/>
      <c r="GTQ3" s="255"/>
      <c r="GTR3" s="255"/>
      <c r="GTS3" s="255"/>
      <c r="GTT3" s="255"/>
      <c r="GTU3" s="255"/>
      <c r="GTV3" s="255"/>
      <c r="GTW3" s="255"/>
      <c r="GTX3" s="255"/>
      <c r="GTY3" s="255"/>
      <c r="GTZ3" s="255"/>
      <c r="GUA3" s="255"/>
      <c r="GUB3" s="255"/>
      <c r="GUC3" s="255"/>
      <c r="GUD3" s="255"/>
      <c r="GUE3" s="255"/>
      <c r="GUF3" s="255"/>
      <c r="GUG3" s="255"/>
      <c r="GUH3" s="255"/>
      <c r="GUI3" s="255"/>
      <c r="GUJ3" s="255"/>
      <c r="GUK3" s="255"/>
      <c r="GUL3" s="255"/>
      <c r="GUM3" s="255"/>
      <c r="GUN3" s="255"/>
      <c r="GUO3" s="255"/>
      <c r="GUP3" s="255"/>
      <c r="GUQ3" s="255"/>
      <c r="GUR3" s="255"/>
      <c r="GUS3" s="255"/>
      <c r="GUT3" s="255"/>
      <c r="GUU3" s="255"/>
      <c r="GUV3" s="255"/>
      <c r="GUW3" s="255"/>
      <c r="GUX3" s="255"/>
      <c r="GUY3" s="255"/>
      <c r="GUZ3" s="255"/>
      <c r="GVA3" s="255"/>
      <c r="GVB3" s="255"/>
      <c r="GVC3" s="255"/>
      <c r="GVD3" s="255"/>
      <c r="GVE3" s="255"/>
      <c r="GVF3" s="255"/>
      <c r="GVG3" s="255"/>
      <c r="GVH3" s="255"/>
      <c r="GVI3" s="255"/>
      <c r="GVJ3" s="255"/>
      <c r="GVK3" s="255"/>
      <c r="GVL3" s="255"/>
      <c r="GVM3" s="255"/>
      <c r="GVN3" s="255"/>
      <c r="GVO3" s="255"/>
      <c r="GVP3" s="255"/>
      <c r="GVQ3" s="255"/>
      <c r="GVR3" s="255"/>
      <c r="GVS3" s="255"/>
      <c r="GVT3" s="255"/>
      <c r="GVU3" s="255"/>
      <c r="GVV3" s="255"/>
      <c r="GVW3" s="255"/>
      <c r="GVX3" s="255"/>
      <c r="GVY3" s="255"/>
      <c r="GVZ3" s="255"/>
      <c r="GWA3" s="255"/>
      <c r="GWB3" s="255"/>
      <c r="GWC3" s="255"/>
      <c r="GWD3" s="255"/>
      <c r="GWE3" s="255"/>
      <c r="GWF3" s="255"/>
      <c r="GWG3" s="255"/>
      <c r="GWH3" s="255"/>
      <c r="GWI3" s="255"/>
      <c r="GWJ3" s="255"/>
      <c r="GWK3" s="255"/>
      <c r="GWL3" s="255"/>
      <c r="GWM3" s="255"/>
      <c r="GWN3" s="255"/>
      <c r="GWO3" s="255"/>
      <c r="GWP3" s="255"/>
      <c r="GWQ3" s="255"/>
      <c r="GWR3" s="255"/>
      <c r="GWS3" s="255"/>
      <c r="GWT3" s="255"/>
      <c r="GWU3" s="255"/>
      <c r="GWV3" s="255"/>
      <c r="GWW3" s="255"/>
      <c r="GWX3" s="255"/>
      <c r="GWY3" s="255"/>
      <c r="GWZ3" s="255"/>
      <c r="GXA3" s="255"/>
      <c r="GXB3" s="255"/>
      <c r="GXC3" s="255"/>
      <c r="GXD3" s="255"/>
      <c r="GXE3" s="255"/>
      <c r="GXF3" s="255"/>
      <c r="GXG3" s="255"/>
      <c r="GXH3" s="255"/>
      <c r="GXI3" s="255"/>
      <c r="GXJ3" s="255"/>
      <c r="GXK3" s="255"/>
      <c r="GXL3" s="255"/>
      <c r="GXM3" s="255"/>
      <c r="GXN3" s="255"/>
      <c r="GXO3" s="255"/>
      <c r="GXP3" s="255"/>
      <c r="GXQ3" s="255"/>
      <c r="GXR3" s="255"/>
      <c r="GXS3" s="255"/>
      <c r="GXT3" s="255"/>
      <c r="GXU3" s="255"/>
      <c r="GXV3" s="255"/>
      <c r="GXW3" s="255"/>
      <c r="GXX3" s="255"/>
      <c r="GXY3" s="255"/>
      <c r="GXZ3" s="255"/>
      <c r="GYA3" s="255"/>
      <c r="GYB3" s="255"/>
      <c r="GYC3" s="255"/>
      <c r="GYD3" s="255"/>
      <c r="GYE3" s="255"/>
      <c r="GYF3" s="255"/>
      <c r="GYG3" s="255"/>
      <c r="GYH3" s="255"/>
      <c r="GYI3" s="255"/>
      <c r="GYJ3" s="255"/>
      <c r="GYK3" s="255"/>
      <c r="GYL3" s="255"/>
      <c r="GYM3" s="255"/>
      <c r="GYN3" s="255"/>
      <c r="GYO3" s="255"/>
      <c r="GYP3" s="255"/>
      <c r="GYQ3" s="255"/>
      <c r="GYR3" s="255"/>
      <c r="GYS3" s="255"/>
      <c r="GYT3" s="255"/>
      <c r="GYU3" s="255"/>
      <c r="GYV3" s="255"/>
      <c r="GYW3" s="255"/>
      <c r="GYX3" s="255"/>
      <c r="GYY3" s="255"/>
      <c r="GYZ3" s="255"/>
      <c r="GZA3" s="255"/>
      <c r="GZB3" s="255"/>
      <c r="GZC3" s="255"/>
      <c r="GZD3" s="255"/>
      <c r="GZE3" s="255"/>
      <c r="GZF3" s="255"/>
      <c r="GZG3" s="255"/>
      <c r="GZH3" s="255"/>
      <c r="GZI3" s="255"/>
      <c r="GZJ3" s="255"/>
      <c r="GZK3" s="255"/>
      <c r="GZL3" s="255"/>
      <c r="GZM3" s="255"/>
      <c r="GZN3" s="255"/>
      <c r="GZO3" s="255"/>
      <c r="GZP3" s="255"/>
      <c r="GZQ3" s="255"/>
      <c r="GZR3" s="255"/>
      <c r="GZS3" s="255"/>
      <c r="GZT3" s="255"/>
      <c r="GZU3" s="255"/>
      <c r="GZV3" s="255"/>
      <c r="GZW3" s="255"/>
      <c r="GZX3" s="255"/>
      <c r="GZY3" s="255"/>
      <c r="GZZ3" s="255"/>
      <c r="HAA3" s="255"/>
      <c r="HAB3" s="255"/>
      <c r="HAC3" s="255"/>
      <c r="HAD3" s="255"/>
      <c r="HAE3" s="255"/>
      <c r="HAF3" s="255"/>
      <c r="HAG3" s="255"/>
      <c r="HAH3" s="255"/>
      <c r="HAI3" s="255"/>
      <c r="HAJ3" s="255"/>
      <c r="HAK3" s="255"/>
      <c r="HAL3" s="255"/>
      <c r="HAM3" s="255"/>
      <c r="HAN3" s="255"/>
      <c r="HAO3" s="255"/>
      <c r="HAP3" s="255"/>
      <c r="HAQ3" s="255"/>
      <c r="HAR3" s="255"/>
      <c r="HAS3" s="255"/>
      <c r="HAT3" s="255"/>
      <c r="HAU3" s="255"/>
      <c r="HAV3" s="255"/>
      <c r="HAW3" s="255"/>
      <c r="HAX3" s="255"/>
      <c r="HAY3" s="255"/>
      <c r="HAZ3" s="255"/>
      <c r="HBA3" s="255"/>
      <c r="HBB3" s="255"/>
      <c r="HBC3" s="255"/>
      <c r="HBD3" s="255"/>
      <c r="HBE3" s="255"/>
      <c r="HBF3" s="255"/>
      <c r="HBG3" s="255"/>
      <c r="HBH3" s="255"/>
      <c r="HBI3" s="255"/>
      <c r="HBJ3" s="255"/>
      <c r="HBK3" s="255"/>
      <c r="HBL3" s="255"/>
      <c r="HBM3" s="255"/>
      <c r="HBN3" s="255"/>
      <c r="HBO3" s="255"/>
      <c r="HBP3" s="255"/>
      <c r="HBQ3" s="255"/>
      <c r="HBR3" s="255"/>
      <c r="HBS3" s="255"/>
      <c r="HBT3" s="255"/>
      <c r="HBU3" s="255"/>
      <c r="HBV3" s="255"/>
      <c r="HBW3" s="255"/>
      <c r="HBX3" s="255"/>
      <c r="HBY3" s="255"/>
      <c r="HBZ3" s="255"/>
      <c r="HCA3" s="255"/>
      <c r="HCB3" s="255"/>
      <c r="HCC3" s="255"/>
      <c r="HCD3" s="255"/>
      <c r="HCE3" s="255"/>
      <c r="HCF3" s="255"/>
      <c r="HCG3" s="255"/>
      <c r="HCH3" s="255"/>
      <c r="HCI3" s="255"/>
      <c r="HCJ3" s="255"/>
      <c r="HCK3" s="255"/>
      <c r="HCL3" s="255"/>
      <c r="HCM3" s="255"/>
      <c r="HCN3" s="255"/>
      <c r="HCO3" s="255"/>
      <c r="HCP3" s="255"/>
      <c r="HCQ3" s="255"/>
      <c r="HCR3" s="255"/>
      <c r="HCS3" s="255"/>
      <c r="HCT3" s="255"/>
      <c r="HCU3" s="255"/>
      <c r="HCV3" s="255"/>
      <c r="HCW3" s="255"/>
      <c r="HCX3" s="255"/>
      <c r="HCY3" s="255"/>
      <c r="HCZ3" s="255"/>
      <c r="HDA3" s="255"/>
      <c r="HDB3" s="255"/>
      <c r="HDC3" s="255"/>
      <c r="HDD3" s="255"/>
      <c r="HDE3" s="255"/>
      <c r="HDF3" s="255"/>
      <c r="HDG3" s="255"/>
      <c r="HDH3" s="255"/>
      <c r="HDI3" s="255"/>
      <c r="HDJ3" s="255"/>
      <c r="HDK3" s="255"/>
      <c r="HDL3" s="255"/>
      <c r="HDM3" s="255"/>
      <c r="HDN3" s="255"/>
      <c r="HDO3" s="255"/>
      <c r="HDP3" s="255"/>
      <c r="HDQ3" s="255"/>
      <c r="HDR3" s="255"/>
      <c r="HDS3" s="255"/>
      <c r="HDT3" s="255"/>
      <c r="HDU3" s="255"/>
      <c r="HDV3" s="255"/>
      <c r="HDW3" s="255"/>
      <c r="HDX3" s="255"/>
      <c r="HDY3" s="255"/>
      <c r="HDZ3" s="255"/>
      <c r="HEA3" s="255"/>
      <c r="HEB3" s="255"/>
      <c r="HEC3" s="255"/>
      <c r="HED3" s="255"/>
      <c r="HEE3" s="255"/>
      <c r="HEF3" s="255"/>
      <c r="HEG3" s="255"/>
      <c r="HEH3" s="255"/>
      <c r="HEI3" s="255"/>
      <c r="HEJ3" s="255"/>
      <c r="HEK3" s="255"/>
      <c r="HEL3" s="255"/>
      <c r="HEM3" s="255"/>
      <c r="HEN3" s="255"/>
      <c r="HEO3" s="255"/>
      <c r="HEP3" s="255"/>
      <c r="HEQ3" s="255"/>
      <c r="HER3" s="255"/>
      <c r="HES3" s="255"/>
      <c r="HET3" s="255"/>
      <c r="HEU3" s="255"/>
      <c r="HEV3" s="255"/>
      <c r="HEW3" s="255"/>
      <c r="HEX3" s="255"/>
      <c r="HEY3" s="255"/>
      <c r="HEZ3" s="255"/>
      <c r="HFA3" s="255"/>
      <c r="HFB3" s="255"/>
      <c r="HFC3" s="255"/>
      <c r="HFD3" s="255"/>
      <c r="HFE3" s="255"/>
      <c r="HFF3" s="255"/>
      <c r="HFG3" s="255"/>
      <c r="HFH3" s="255"/>
      <c r="HFI3" s="255"/>
      <c r="HFJ3" s="255"/>
      <c r="HFK3" s="255"/>
      <c r="HFL3" s="255"/>
      <c r="HFM3" s="255"/>
      <c r="HFN3" s="255"/>
      <c r="HFO3" s="255"/>
      <c r="HFP3" s="255"/>
      <c r="HFQ3" s="255"/>
      <c r="HFR3" s="255"/>
      <c r="HFS3" s="255"/>
      <c r="HFT3" s="255"/>
      <c r="HFU3" s="255"/>
      <c r="HFV3" s="255"/>
      <c r="HFW3" s="255"/>
      <c r="HFX3" s="255"/>
      <c r="HFY3" s="255"/>
      <c r="HFZ3" s="255"/>
      <c r="HGA3" s="255"/>
      <c r="HGB3" s="255"/>
      <c r="HGC3" s="255"/>
      <c r="HGD3" s="255"/>
      <c r="HGE3" s="255"/>
      <c r="HGF3" s="255"/>
      <c r="HGG3" s="255"/>
      <c r="HGH3" s="255"/>
      <c r="HGI3" s="255"/>
      <c r="HGJ3" s="255"/>
      <c r="HGK3" s="255"/>
      <c r="HGL3" s="255"/>
      <c r="HGM3" s="255"/>
      <c r="HGN3" s="255"/>
      <c r="HGO3" s="255"/>
      <c r="HGP3" s="255"/>
      <c r="HGQ3" s="255"/>
      <c r="HGR3" s="255"/>
      <c r="HGS3" s="255"/>
      <c r="HGT3" s="255"/>
      <c r="HGU3" s="255"/>
      <c r="HGV3" s="255"/>
      <c r="HGW3" s="255"/>
      <c r="HGX3" s="255"/>
      <c r="HGY3" s="255"/>
      <c r="HGZ3" s="255"/>
      <c r="HHA3" s="255"/>
      <c r="HHB3" s="255"/>
      <c r="HHC3" s="255"/>
      <c r="HHD3" s="255"/>
      <c r="HHE3" s="255"/>
      <c r="HHF3" s="255"/>
      <c r="HHG3" s="255"/>
      <c r="HHH3" s="255"/>
      <c r="HHI3" s="255"/>
      <c r="HHJ3" s="255"/>
      <c r="HHK3" s="255"/>
      <c r="HHL3" s="255"/>
      <c r="HHM3" s="255"/>
      <c r="HHN3" s="255"/>
      <c r="HHO3" s="255"/>
      <c r="HHP3" s="255"/>
      <c r="HHQ3" s="255"/>
      <c r="HHR3" s="255"/>
      <c r="HHS3" s="255"/>
      <c r="HHT3" s="255"/>
      <c r="HHU3" s="255"/>
      <c r="HHV3" s="255"/>
      <c r="HHW3" s="255"/>
      <c r="HHX3" s="255"/>
      <c r="HHY3" s="255"/>
      <c r="HHZ3" s="255"/>
      <c r="HIA3" s="255"/>
      <c r="HIB3" s="255"/>
      <c r="HIC3" s="255"/>
      <c r="HID3" s="255"/>
      <c r="HIE3" s="255"/>
      <c r="HIF3" s="255"/>
      <c r="HIG3" s="255"/>
      <c r="HIH3" s="255"/>
      <c r="HII3" s="255"/>
      <c r="HIJ3" s="255"/>
      <c r="HIK3" s="255"/>
      <c r="HIL3" s="255"/>
      <c r="HIM3" s="255"/>
      <c r="HIN3" s="255"/>
      <c r="HIO3" s="255"/>
      <c r="HIP3" s="255"/>
      <c r="HIQ3" s="255"/>
      <c r="HIR3" s="255"/>
      <c r="HIS3" s="255"/>
      <c r="HIT3" s="255"/>
      <c r="HIU3" s="255"/>
      <c r="HIV3" s="255"/>
      <c r="HIW3" s="255"/>
      <c r="HIX3" s="255"/>
      <c r="HIY3" s="255"/>
      <c r="HIZ3" s="255"/>
      <c r="HJA3" s="255"/>
      <c r="HJB3" s="255"/>
      <c r="HJC3" s="255"/>
      <c r="HJD3" s="255"/>
      <c r="HJE3" s="255"/>
      <c r="HJF3" s="255"/>
      <c r="HJG3" s="255"/>
      <c r="HJH3" s="255"/>
      <c r="HJI3" s="255"/>
      <c r="HJJ3" s="255"/>
      <c r="HJK3" s="255"/>
      <c r="HJL3" s="255"/>
      <c r="HJM3" s="255"/>
      <c r="HJN3" s="255"/>
      <c r="HJO3" s="255"/>
      <c r="HJP3" s="255"/>
      <c r="HJQ3" s="255"/>
      <c r="HJR3" s="255"/>
      <c r="HJS3" s="255"/>
      <c r="HJT3" s="255"/>
      <c r="HJU3" s="255"/>
      <c r="HJV3" s="255"/>
      <c r="HJW3" s="255"/>
      <c r="HJX3" s="255"/>
      <c r="HJY3" s="255"/>
      <c r="HJZ3" s="255"/>
      <c r="HKA3" s="255"/>
      <c r="HKB3" s="255"/>
      <c r="HKC3" s="255"/>
      <c r="HKD3" s="255"/>
      <c r="HKE3" s="255"/>
      <c r="HKF3" s="255"/>
      <c r="HKG3" s="255"/>
      <c r="HKH3" s="255"/>
      <c r="HKI3" s="255"/>
      <c r="HKJ3" s="255"/>
      <c r="HKK3" s="255"/>
      <c r="HKL3" s="255"/>
      <c r="HKM3" s="255"/>
      <c r="HKN3" s="255"/>
      <c r="HKO3" s="255"/>
      <c r="HKP3" s="255"/>
      <c r="HKQ3" s="255"/>
      <c r="HKR3" s="255"/>
      <c r="HKS3" s="255"/>
      <c r="HKT3" s="255"/>
      <c r="HKU3" s="255"/>
      <c r="HKV3" s="255"/>
      <c r="HKW3" s="255"/>
      <c r="HKX3" s="255"/>
      <c r="HKY3" s="255"/>
      <c r="HKZ3" s="255"/>
      <c r="HLA3" s="255"/>
      <c r="HLB3" s="255"/>
      <c r="HLC3" s="255"/>
      <c r="HLD3" s="255"/>
      <c r="HLE3" s="255"/>
      <c r="HLF3" s="255"/>
      <c r="HLG3" s="255"/>
      <c r="HLH3" s="255"/>
      <c r="HLI3" s="255"/>
      <c r="HLJ3" s="255"/>
      <c r="HLK3" s="255"/>
      <c r="HLL3" s="255"/>
      <c r="HLM3" s="255"/>
      <c r="HLN3" s="255"/>
      <c r="HLO3" s="255"/>
      <c r="HLP3" s="255"/>
      <c r="HLQ3" s="255"/>
      <c r="HLR3" s="255"/>
      <c r="HLS3" s="255"/>
      <c r="HLT3" s="255"/>
      <c r="HLU3" s="255"/>
      <c r="HLV3" s="255"/>
      <c r="HLW3" s="255"/>
      <c r="HLX3" s="255"/>
      <c r="HLY3" s="255"/>
      <c r="HLZ3" s="255"/>
      <c r="HMA3" s="255"/>
      <c r="HMB3" s="255"/>
      <c r="HMC3" s="255"/>
      <c r="HMD3" s="255"/>
      <c r="HME3" s="255"/>
      <c r="HMF3" s="255"/>
      <c r="HMG3" s="255"/>
      <c r="HMH3" s="255"/>
      <c r="HMI3" s="255"/>
      <c r="HMJ3" s="255"/>
      <c r="HMK3" s="255"/>
      <c r="HML3" s="255"/>
      <c r="HMM3" s="255"/>
      <c r="HMN3" s="255"/>
      <c r="HMO3" s="255"/>
      <c r="HMP3" s="255"/>
      <c r="HMQ3" s="255"/>
      <c r="HMR3" s="255"/>
      <c r="HMS3" s="255"/>
      <c r="HMT3" s="255"/>
      <c r="HMU3" s="255"/>
      <c r="HMV3" s="255"/>
      <c r="HMW3" s="255"/>
      <c r="HMX3" s="255"/>
      <c r="HMY3" s="255"/>
      <c r="HMZ3" s="255"/>
      <c r="HNA3" s="255"/>
      <c r="HNB3" s="255"/>
      <c r="HNC3" s="255"/>
      <c r="HND3" s="255"/>
      <c r="HNE3" s="255"/>
      <c r="HNF3" s="255"/>
      <c r="HNG3" s="255"/>
      <c r="HNH3" s="255"/>
      <c r="HNI3" s="255"/>
      <c r="HNJ3" s="255"/>
      <c r="HNK3" s="255"/>
      <c r="HNL3" s="255"/>
      <c r="HNM3" s="255"/>
      <c r="HNN3" s="255"/>
      <c r="HNO3" s="255"/>
      <c r="HNP3" s="255"/>
      <c r="HNQ3" s="255"/>
      <c r="HNR3" s="255"/>
      <c r="HNS3" s="255"/>
      <c r="HNT3" s="255"/>
      <c r="HNU3" s="255"/>
      <c r="HNV3" s="255"/>
      <c r="HNW3" s="255"/>
      <c r="HNX3" s="255"/>
      <c r="HNY3" s="255"/>
      <c r="HNZ3" s="255"/>
      <c r="HOA3" s="255"/>
      <c r="HOB3" s="255"/>
      <c r="HOC3" s="255"/>
      <c r="HOD3" s="255"/>
      <c r="HOE3" s="255"/>
      <c r="HOF3" s="255"/>
      <c r="HOG3" s="255"/>
      <c r="HOH3" s="255"/>
      <c r="HOI3" s="255"/>
      <c r="HOJ3" s="255"/>
      <c r="HOK3" s="255"/>
      <c r="HOL3" s="255"/>
      <c r="HOM3" s="255"/>
      <c r="HON3" s="255"/>
      <c r="HOO3" s="255"/>
      <c r="HOP3" s="255"/>
      <c r="HOQ3" s="255"/>
      <c r="HOR3" s="255"/>
      <c r="HOS3" s="255"/>
      <c r="HOT3" s="255"/>
      <c r="HOU3" s="255"/>
      <c r="HOV3" s="255"/>
      <c r="HOW3" s="255"/>
      <c r="HOX3" s="255"/>
      <c r="HOY3" s="255"/>
      <c r="HOZ3" s="255"/>
      <c r="HPA3" s="255"/>
      <c r="HPB3" s="255"/>
      <c r="HPC3" s="255"/>
      <c r="HPD3" s="255"/>
      <c r="HPE3" s="255"/>
      <c r="HPF3" s="255"/>
      <c r="HPG3" s="255"/>
      <c r="HPH3" s="255"/>
      <c r="HPI3" s="255"/>
      <c r="HPJ3" s="255"/>
      <c r="HPK3" s="255"/>
      <c r="HPL3" s="255"/>
      <c r="HPM3" s="255"/>
      <c r="HPN3" s="255"/>
      <c r="HPO3" s="255"/>
      <c r="HPP3" s="255"/>
      <c r="HPQ3" s="255"/>
      <c r="HPR3" s="255"/>
      <c r="HPS3" s="255"/>
      <c r="HPT3" s="255"/>
      <c r="HPU3" s="255"/>
      <c r="HPV3" s="255"/>
      <c r="HPW3" s="255"/>
      <c r="HPX3" s="255"/>
      <c r="HPY3" s="255"/>
      <c r="HPZ3" s="255"/>
      <c r="HQA3" s="255"/>
      <c r="HQB3" s="255"/>
      <c r="HQC3" s="255"/>
      <c r="HQD3" s="255"/>
      <c r="HQE3" s="255"/>
      <c r="HQF3" s="255"/>
      <c r="HQG3" s="255"/>
      <c r="HQH3" s="255"/>
      <c r="HQI3" s="255"/>
      <c r="HQJ3" s="255"/>
      <c r="HQK3" s="255"/>
      <c r="HQL3" s="255"/>
      <c r="HQM3" s="255"/>
      <c r="HQN3" s="255"/>
      <c r="HQO3" s="255"/>
      <c r="HQP3" s="255"/>
      <c r="HQQ3" s="255"/>
      <c r="HQR3" s="255"/>
      <c r="HQS3" s="255"/>
      <c r="HQT3" s="255"/>
      <c r="HQU3" s="255"/>
      <c r="HQV3" s="255"/>
      <c r="HQW3" s="255"/>
      <c r="HQX3" s="255"/>
      <c r="HQY3" s="255"/>
      <c r="HQZ3" s="255"/>
      <c r="HRA3" s="255"/>
      <c r="HRB3" s="255"/>
      <c r="HRC3" s="255"/>
      <c r="HRD3" s="255"/>
      <c r="HRE3" s="255"/>
      <c r="HRF3" s="255"/>
      <c r="HRG3" s="255"/>
      <c r="HRH3" s="255"/>
      <c r="HRI3" s="255"/>
      <c r="HRJ3" s="255"/>
      <c r="HRK3" s="255"/>
      <c r="HRL3" s="255"/>
      <c r="HRM3" s="255"/>
      <c r="HRN3" s="255"/>
      <c r="HRO3" s="255"/>
      <c r="HRP3" s="255"/>
      <c r="HRQ3" s="255"/>
      <c r="HRR3" s="255"/>
      <c r="HRS3" s="255"/>
      <c r="HRT3" s="255"/>
      <c r="HRU3" s="255"/>
      <c r="HRV3" s="255"/>
      <c r="HRW3" s="255"/>
      <c r="HRX3" s="255"/>
      <c r="HRY3" s="255"/>
      <c r="HRZ3" s="255"/>
      <c r="HSA3" s="255"/>
      <c r="HSB3" s="255"/>
      <c r="HSC3" s="255"/>
      <c r="HSD3" s="255"/>
      <c r="HSE3" s="255"/>
      <c r="HSF3" s="255"/>
      <c r="HSG3" s="255"/>
      <c r="HSH3" s="255"/>
      <c r="HSI3" s="255"/>
      <c r="HSJ3" s="255"/>
      <c r="HSK3" s="255"/>
      <c r="HSL3" s="255"/>
      <c r="HSM3" s="255"/>
      <c r="HSN3" s="255"/>
      <c r="HSO3" s="255"/>
      <c r="HSP3" s="255"/>
      <c r="HSQ3" s="255"/>
      <c r="HSR3" s="255"/>
      <c r="HSS3" s="255"/>
      <c r="HST3" s="255"/>
      <c r="HSU3" s="255"/>
      <c r="HSV3" s="255"/>
      <c r="HSW3" s="255"/>
      <c r="HSX3" s="255"/>
      <c r="HSY3" s="255"/>
      <c r="HSZ3" s="255"/>
      <c r="HTA3" s="255"/>
      <c r="HTB3" s="255"/>
      <c r="HTC3" s="255"/>
      <c r="HTD3" s="255"/>
      <c r="HTE3" s="255"/>
      <c r="HTF3" s="255"/>
      <c r="HTG3" s="255"/>
      <c r="HTH3" s="255"/>
      <c r="HTI3" s="255"/>
      <c r="HTJ3" s="255"/>
      <c r="HTK3" s="255"/>
      <c r="HTL3" s="255"/>
      <c r="HTM3" s="255"/>
      <c r="HTN3" s="255"/>
      <c r="HTO3" s="255"/>
      <c r="HTP3" s="255"/>
      <c r="HTQ3" s="255"/>
      <c r="HTR3" s="255"/>
      <c r="HTS3" s="255"/>
      <c r="HTT3" s="255"/>
      <c r="HTU3" s="255"/>
      <c r="HTV3" s="255"/>
      <c r="HTW3" s="255"/>
      <c r="HTX3" s="255"/>
      <c r="HTY3" s="255"/>
      <c r="HTZ3" s="255"/>
      <c r="HUA3" s="255"/>
      <c r="HUB3" s="255"/>
      <c r="HUC3" s="255"/>
      <c r="HUD3" s="255"/>
      <c r="HUE3" s="255"/>
      <c r="HUF3" s="255"/>
      <c r="HUG3" s="255"/>
      <c r="HUH3" s="255"/>
      <c r="HUI3" s="255"/>
      <c r="HUJ3" s="255"/>
      <c r="HUK3" s="255"/>
      <c r="HUL3" s="255"/>
      <c r="HUM3" s="255"/>
      <c r="HUN3" s="255"/>
      <c r="HUO3" s="255"/>
      <c r="HUP3" s="255"/>
      <c r="HUQ3" s="255"/>
      <c r="HUR3" s="255"/>
      <c r="HUS3" s="255"/>
      <c r="HUT3" s="255"/>
      <c r="HUU3" s="255"/>
      <c r="HUV3" s="255"/>
      <c r="HUW3" s="255"/>
      <c r="HUX3" s="255"/>
      <c r="HUY3" s="255"/>
      <c r="HUZ3" s="255"/>
      <c r="HVA3" s="255"/>
      <c r="HVB3" s="255"/>
      <c r="HVC3" s="255"/>
      <c r="HVD3" s="255"/>
      <c r="HVE3" s="255"/>
      <c r="HVF3" s="255"/>
      <c r="HVG3" s="255"/>
      <c r="HVH3" s="255"/>
      <c r="HVI3" s="255"/>
      <c r="HVJ3" s="255"/>
      <c r="HVK3" s="255"/>
      <c r="HVL3" s="255"/>
      <c r="HVM3" s="255"/>
      <c r="HVN3" s="255"/>
      <c r="HVO3" s="255"/>
      <c r="HVP3" s="255"/>
      <c r="HVQ3" s="255"/>
      <c r="HVR3" s="255"/>
      <c r="HVS3" s="255"/>
      <c r="HVT3" s="255"/>
      <c r="HVU3" s="255"/>
      <c r="HVV3" s="255"/>
      <c r="HVW3" s="255"/>
      <c r="HVX3" s="255"/>
      <c r="HVY3" s="255"/>
      <c r="HVZ3" s="255"/>
      <c r="HWA3" s="255"/>
      <c r="HWB3" s="255"/>
      <c r="HWC3" s="255"/>
      <c r="HWD3" s="255"/>
      <c r="HWE3" s="255"/>
      <c r="HWF3" s="255"/>
      <c r="HWG3" s="255"/>
      <c r="HWH3" s="255"/>
      <c r="HWI3" s="255"/>
      <c r="HWJ3" s="255"/>
      <c r="HWK3" s="255"/>
      <c r="HWL3" s="255"/>
      <c r="HWM3" s="255"/>
      <c r="HWN3" s="255"/>
      <c r="HWO3" s="255"/>
      <c r="HWP3" s="255"/>
      <c r="HWQ3" s="255"/>
      <c r="HWR3" s="255"/>
      <c r="HWS3" s="255"/>
      <c r="HWT3" s="255"/>
      <c r="HWU3" s="255"/>
      <c r="HWV3" s="255"/>
      <c r="HWW3" s="255"/>
      <c r="HWX3" s="255"/>
      <c r="HWY3" s="255"/>
      <c r="HWZ3" s="255"/>
      <c r="HXA3" s="255"/>
      <c r="HXB3" s="255"/>
      <c r="HXC3" s="255"/>
      <c r="HXD3" s="255"/>
      <c r="HXE3" s="255"/>
      <c r="HXF3" s="255"/>
      <c r="HXG3" s="255"/>
      <c r="HXH3" s="255"/>
      <c r="HXI3" s="255"/>
      <c r="HXJ3" s="255"/>
      <c r="HXK3" s="255"/>
      <c r="HXL3" s="255"/>
      <c r="HXM3" s="255"/>
      <c r="HXN3" s="255"/>
      <c r="HXO3" s="255"/>
      <c r="HXP3" s="255"/>
      <c r="HXQ3" s="255"/>
      <c r="HXR3" s="255"/>
      <c r="HXS3" s="255"/>
      <c r="HXT3" s="255"/>
      <c r="HXU3" s="255"/>
      <c r="HXV3" s="255"/>
      <c r="HXW3" s="255"/>
      <c r="HXX3" s="255"/>
      <c r="HXY3" s="255"/>
      <c r="HXZ3" s="255"/>
      <c r="HYA3" s="255"/>
      <c r="HYB3" s="255"/>
      <c r="HYC3" s="255"/>
      <c r="HYD3" s="255"/>
      <c r="HYE3" s="255"/>
      <c r="HYF3" s="255"/>
      <c r="HYG3" s="255"/>
      <c r="HYH3" s="255"/>
      <c r="HYI3" s="255"/>
      <c r="HYJ3" s="255"/>
      <c r="HYK3" s="255"/>
      <c r="HYL3" s="255"/>
      <c r="HYM3" s="255"/>
      <c r="HYN3" s="255"/>
      <c r="HYO3" s="255"/>
      <c r="HYP3" s="255"/>
      <c r="HYQ3" s="255"/>
      <c r="HYR3" s="255"/>
      <c r="HYS3" s="255"/>
      <c r="HYT3" s="255"/>
      <c r="HYU3" s="255"/>
      <c r="HYV3" s="255"/>
      <c r="HYW3" s="255"/>
      <c r="HYX3" s="255"/>
      <c r="HYY3" s="255"/>
      <c r="HYZ3" s="255"/>
      <c r="HZA3" s="255"/>
      <c r="HZB3" s="255"/>
      <c r="HZC3" s="255"/>
      <c r="HZD3" s="255"/>
      <c r="HZE3" s="255"/>
      <c r="HZF3" s="255"/>
      <c r="HZG3" s="255"/>
      <c r="HZH3" s="255"/>
      <c r="HZI3" s="255"/>
      <c r="HZJ3" s="255"/>
      <c r="HZK3" s="255"/>
      <c r="HZL3" s="255"/>
      <c r="HZM3" s="255"/>
      <c r="HZN3" s="255"/>
      <c r="HZO3" s="255"/>
      <c r="HZP3" s="255"/>
      <c r="HZQ3" s="255"/>
      <c r="HZR3" s="255"/>
      <c r="HZS3" s="255"/>
      <c r="HZT3" s="255"/>
      <c r="HZU3" s="255"/>
      <c r="HZV3" s="255"/>
      <c r="HZW3" s="255"/>
      <c r="HZX3" s="255"/>
      <c r="HZY3" s="255"/>
      <c r="HZZ3" s="255"/>
      <c r="IAA3" s="255"/>
      <c r="IAB3" s="255"/>
      <c r="IAC3" s="255"/>
      <c r="IAD3" s="255"/>
      <c r="IAE3" s="255"/>
      <c r="IAF3" s="255"/>
      <c r="IAG3" s="255"/>
      <c r="IAH3" s="255"/>
      <c r="IAI3" s="255"/>
      <c r="IAJ3" s="255"/>
      <c r="IAK3" s="255"/>
      <c r="IAL3" s="255"/>
      <c r="IAM3" s="255"/>
      <c r="IAN3" s="255"/>
      <c r="IAO3" s="255"/>
      <c r="IAP3" s="255"/>
      <c r="IAQ3" s="255"/>
      <c r="IAR3" s="255"/>
      <c r="IAS3" s="255"/>
      <c r="IAT3" s="255"/>
      <c r="IAU3" s="255"/>
      <c r="IAV3" s="255"/>
      <c r="IAW3" s="255"/>
      <c r="IAX3" s="255"/>
      <c r="IAY3" s="255"/>
      <c r="IAZ3" s="255"/>
      <c r="IBA3" s="255"/>
      <c r="IBB3" s="255"/>
      <c r="IBC3" s="255"/>
      <c r="IBD3" s="255"/>
      <c r="IBE3" s="255"/>
      <c r="IBF3" s="255"/>
      <c r="IBG3" s="255"/>
      <c r="IBH3" s="255"/>
      <c r="IBI3" s="255"/>
      <c r="IBJ3" s="255"/>
      <c r="IBK3" s="255"/>
      <c r="IBL3" s="255"/>
      <c r="IBM3" s="255"/>
      <c r="IBN3" s="255"/>
      <c r="IBO3" s="255"/>
      <c r="IBP3" s="255"/>
      <c r="IBQ3" s="255"/>
      <c r="IBR3" s="255"/>
      <c r="IBS3" s="255"/>
      <c r="IBT3" s="255"/>
      <c r="IBU3" s="255"/>
      <c r="IBV3" s="255"/>
      <c r="IBW3" s="255"/>
      <c r="IBX3" s="255"/>
      <c r="IBY3" s="255"/>
      <c r="IBZ3" s="255"/>
      <c r="ICA3" s="255"/>
      <c r="ICB3" s="255"/>
      <c r="ICC3" s="255"/>
      <c r="ICD3" s="255"/>
      <c r="ICE3" s="255"/>
      <c r="ICF3" s="255"/>
      <c r="ICG3" s="255"/>
      <c r="ICH3" s="255"/>
      <c r="ICI3" s="255"/>
      <c r="ICJ3" s="255"/>
      <c r="ICK3" s="255"/>
      <c r="ICL3" s="255"/>
      <c r="ICM3" s="255"/>
      <c r="ICN3" s="255"/>
      <c r="ICO3" s="255"/>
      <c r="ICP3" s="255"/>
      <c r="ICQ3" s="255"/>
      <c r="ICR3" s="255"/>
      <c r="ICS3" s="255"/>
      <c r="ICT3" s="255"/>
      <c r="ICU3" s="255"/>
      <c r="ICV3" s="255"/>
      <c r="ICW3" s="255"/>
      <c r="ICX3" s="255"/>
      <c r="ICY3" s="255"/>
      <c r="ICZ3" s="255"/>
      <c r="IDA3" s="255"/>
      <c r="IDB3" s="255"/>
      <c r="IDC3" s="255"/>
      <c r="IDD3" s="255"/>
      <c r="IDE3" s="255"/>
      <c r="IDF3" s="255"/>
      <c r="IDG3" s="255"/>
      <c r="IDH3" s="255"/>
      <c r="IDI3" s="255"/>
      <c r="IDJ3" s="255"/>
      <c r="IDK3" s="255"/>
      <c r="IDL3" s="255"/>
      <c r="IDM3" s="255"/>
      <c r="IDN3" s="255"/>
      <c r="IDO3" s="255"/>
      <c r="IDP3" s="255"/>
      <c r="IDQ3" s="255"/>
      <c r="IDR3" s="255"/>
      <c r="IDS3" s="255"/>
      <c r="IDT3" s="255"/>
      <c r="IDU3" s="255"/>
      <c r="IDV3" s="255"/>
      <c r="IDW3" s="255"/>
      <c r="IDX3" s="255"/>
      <c r="IDY3" s="255"/>
      <c r="IDZ3" s="255"/>
      <c r="IEA3" s="255"/>
      <c r="IEB3" s="255"/>
      <c r="IEC3" s="255"/>
      <c r="IED3" s="255"/>
      <c r="IEE3" s="255"/>
      <c r="IEF3" s="255"/>
      <c r="IEG3" s="255"/>
      <c r="IEH3" s="255"/>
      <c r="IEI3" s="255"/>
      <c r="IEJ3" s="255"/>
      <c r="IEK3" s="255"/>
      <c r="IEL3" s="255"/>
      <c r="IEM3" s="255"/>
      <c r="IEN3" s="255"/>
      <c r="IEO3" s="255"/>
      <c r="IEP3" s="255"/>
      <c r="IEQ3" s="255"/>
      <c r="IER3" s="255"/>
      <c r="IES3" s="255"/>
      <c r="IET3" s="255"/>
      <c r="IEU3" s="255"/>
      <c r="IEV3" s="255"/>
      <c r="IEW3" s="255"/>
      <c r="IEX3" s="255"/>
      <c r="IEY3" s="255"/>
      <c r="IEZ3" s="255"/>
      <c r="IFA3" s="255"/>
      <c r="IFB3" s="255"/>
      <c r="IFC3" s="255"/>
      <c r="IFD3" s="255"/>
      <c r="IFE3" s="255"/>
      <c r="IFF3" s="255"/>
      <c r="IFG3" s="255"/>
      <c r="IFH3" s="255"/>
      <c r="IFI3" s="255"/>
      <c r="IFJ3" s="255"/>
      <c r="IFK3" s="255"/>
      <c r="IFL3" s="255"/>
      <c r="IFM3" s="255"/>
      <c r="IFN3" s="255"/>
      <c r="IFO3" s="255"/>
      <c r="IFP3" s="255"/>
      <c r="IFQ3" s="255"/>
      <c r="IFR3" s="255"/>
      <c r="IFS3" s="255"/>
      <c r="IFT3" s="255"/>
      <c r="IFU3" s="255"/>
      <c r="IFV3" s="255"/>
      <c r="IFW3" s="255"/>
      <c r="IFX3" s="255"/>
      <c r="IFY3" s="255"/>
      <c r="IFZ3" s="255"/>
      <c r="IGA3" s="255"/>
      <c r="IGB3" s="255"/>
      <c r="IGC3" s="255"/>
      <c r="IGD3" s="255"/>
      <c r="IGE3" s="255"/>
      <c r="IGF3" s="255"/>
      <c r="IGG3" s="255"/>
      <c r="IGH3" s="255"/>
      <c r="IGI3" s="255"/>
      <c r="IGJ3" s="255"/>
      <c r="IGK3" s="255"/>
      <c r="IGL3" s="255"/>
      <c r="IGM3" s="255"/>
      <c r="IGN3" s="255"/>
      <c r="IGO3" s="255"/>
      <c r="IGP3" s="255"/>
      <c r="IGQ3" s="255"/>
      <c r="IGR3" s="255"/>
      <c r="IGS3" s="255"/>
      <c r="IGT3" s="255"/>
      <c r="IGU3" s="255"/>
      <c r="IGV3" s="255"/>
      <c r="IGW3" s="255"/>
      <c r="IGX3" s="255"/>
      <c r="IGY3" s="255"/>
      <c r="IGZ3" s="255"/>
      <c r="IHA3" s="255"/>
      <c r="IHB3" s="255"/>
      <c r="IHC3" s="255"/>
      <c r="IHD3" s="255"/>
      <c r="IHE3" s="255"/>
      <c r="IHF3" s="255"/>
      <c r="IHG3" s="255"/>
      <c r="IHH3" s="255"/>
      <c r="IHI3" s="255"/>
      <c r="IHJ3" s="255"/>
      <c r="IHK3" s="255"/>
      <c r="IHL3" s="255"/>
      <c r="IHM3" s="255"/>
      <c r="IHN3" s="255"/>
      <c r="IHO3" s="255"/>
      <c r="IHP3" s="255"/>
      <c r="IHQ3" s="255"/>
      <c r="IHR3" s="255"/>
      <c r="IHS3" s="255"/>
      <c r="IHT3" s="255"/>
      <c r="IHU3" s="255"/>
      <c r="IHV3" s="255"/>
      <c r="IHW3" s="255"/>
      <c r="IHX3" s="255"/>
      <c r="IHY3" s="255"/>
      <c r="IHZ3" s="255"/>
      <c r="IIA3" s="255"/>
      <c r="IIB3" s="255"/>
      <c r="IIC3" s="255"/>
      <c r="IID3" s="255"/>
      <c r="IIE3" s="255"/>
      <c r="IIF3" s="255"/>
      <c r="IIG3" s="255"/>
      <c r="IIH3" s="255"/>
      <c r="III3" s="255"/>
      <c r="IIJ3" s="255"/>
      <c r="IIK3" s="255"/>
      <c r="IIL3" s="255"/>
      <c r="IIM3" s="255"/>
      <c r="IIN3" s="255"/>
      <c r="IIO3" s="255"/>
      <c r="IIP3" s="255"/>
      <c r="IIQ3" s="255"/>
      <c r="IIR3" s="255"/>
      <c r="IIS3" s="255"/>
      <c r="IIT3" s="255"/>
      <c r="IIU3" s="255"/>
      <c r="IIV3" s="255"/>
      <c r="IIW3" s="255"/>
      <c r="IIX3" s="255"/>
      <c r="IIY3" s="255"/>
      <c r="IIZ3" s="255"/>
      <c r="IJA3" s="255"/>
      <c r="IJB3" s="255"/>
      <c r="IJC3" s="255"/>
      <c r="IJD3" s="255"/>
      <c r="IJE3" s="255"/>
      <c r="IJF3" s="255"/>
      <c r="IJG3" s="255"/>
      <c r="IJH3" s="255"/>
      <c r="IJI3" s="255"/>
      <c r="IJJ3" s="255"/>
      <c r="IJK3" s="255"/>
      <c r="IJL3" s="255"/>
      <c r="IJM3" s="255"/>
      <c r="IJN3" s="255"/>
      <c r="IJO3" s="255"/>
      <c r="IJP3" s="255"/>
      <c r="IJQ3" s="255"/>
      <c r="IJR3" s="255"/>
      <c r="IJS3" s="255"/>
      <c r="IJT3" s="255"/>
      <c r="IJU3" s="255"/>
      <c r="IJV3" s="255"/>
      <c r="IJW3" s="255"/>
      <c r="IJX3" s="255"/>
      <c r="IJY3" s="255"/>
      <c r="IJZ3" s="255"/>
      <c r="IKA3" s="255"/>
      <c r="IKB3" s="255"/>
      <c r="IKC3" s="255"/>
      <c r="IKD3" s="255"/>
      <c r="IKE3" s="255"/>
      <c r="IKF3" s="255"/>
      <c r="IKG3" s="255"/>
      <c r="IKH3" s="255"/>
      <c r="IKI3" s="255"/>
      <c r="IKJ3" s="255"/>
      <c r="IKK3" s="255"/>
      <c r="IKL3" s="255"/>
      <c r="IKM3" s="255"/>
      <c r="IKN3" s="255"/>
      <c r="IKO3" s="255"/>
      <c r="IKP3" s="255"/>
      <c r="IKQ3" s="255"/>
      <c r="IKR3" s="255"/>
      <c r="IKS3" s="255"/>
      <c r="IKT3" s="255"/>
      <c r="IKU3" s="255"/>
      <c r="IKV3" s="255"/>
      <c r="IKW3" s="255"/>
      <c r="IKX3" s="255"/>
      <c r="IKY3" s="255"/>
      <c r="IKZ3" s="255"/>
      <c r="ILA3" s="255"/>
      <c r="ILB3" s="255"/>
      <c r="ILC3" s="255"/>
      <c r="ILD3" s="255"/>
      <c r="ILE3" s="255"/>
      <c r="ILF3" s="255"/>
      <c r="ILG3" s="255"/>
      <c r="ILH3" s="255"/>
      <c r="ILI3" s="255"/>
      <c r="ILJ3" s="255"/>
      <c r="ILK3" s="255"/>
      <c r="ILL3" s="255"/>
      <c r="ILM3" s="255"/>
      <c r="ILN3" s="255"/>
      <c r="ILO3" s="255"/>
      <c r="ILP3" s="255"/>
      <c r="ILQ3" s="255"/>
      <c r="ILR3" s="255"/>
      <c r="ILS3" s="255"/>
      <c r="ILT3" s="255"/>
      <c r="ILU3" s="255"/>
      <c r="ILV3" s="255"/>
      <c r="ILW3" s="255"/>
      <c r="ILX3" s="255"/>
      <c r="ILY3" s="255"/>
      <c r="ILZ3" s="255"/>
      <c r="IMA3" s="255"/>
      <c r="IMB3" s="255"/>
      <c r="IMC3" s="255"/>
      <c r="IMD3" s="255"/>
      <c r="IME3" s="255"/>
      <c r="IMF3" s="255"/>
      <c r="IMG3" s="255"/>
      <c r="IMH3" s="255"/>
      <c r="IMI3" s="255"/>
      <c r="IMJ3" s="255"/>
      <c r="IMK3" s="255"/>
      <c r="IML3" s="255"/>
      <c r="IMM3" s="255"/>
      <c r="IMN3" s="255"/>
      <c r="IMO3" s="255"/>
      <c r="IMP3" s="255"/>
      <c r="IMQ3" s="255"/>
      <c r="IMR3" s="255"/>
      <c r="IMS3" s="255"/>
      <c r="IMT3" s="255"/>
      <c r="IMU3" s="255"/>
      <c r="IMV3" s="255"/>
      <c r="IMW3" s="255"/>
      <c r="IMX3" s="255"/>
      <c r="IMY3" s="255"/>
      <c r="IMZ3" s="255"/>
      <c r="INA3" s="255"/>
      <c r="INB3" s="255"/>
      <c r="INC3" s="255"/>
      <c r="IND3" s="255"/>
      <c r="INE3" s="255"/>
      <c r="INF3" s="255"/>
      <c r="ING3" s="255"/>
      <c r="INH3" s="255"/>
      <c r="INI3" s="255"/>
      <c r="INJ3" s="255"/>
      <c r="INK3" s="255"/>
      <c r="INL3" s="255"/>
      <c r="INM3" s="255"/>
      <c r="INN3" s="255"/>
      <c r="INO3" s="255"/>
      <c r="INP3" s="255"/>
      <c r="INQ3" s="255"/>
      <c r="INR3" s="255"/>
      <c r="INS3" s="255"/>
      <c r="INT3" s="255"/>
      <c r="INU3" s="255"/>
      <c r="INV3" s="255"/>
      <c r="INW3" s="255"/>
      <c r="INX3" s="255"/>
      <c r="INY3" s="255"/>
      <c r="INZ3" s="255"/>
      <c r="IOA3" s="255"/>
      <c r="IOB3" s="255"/>
      <c r="IOC3" s="255"/>
      <c r="IOD3" s="255"/>
      <c r="IOE3" s="255"/>
      <c r="IOF3" s="255"/>
      <c r="IOG3" s="255"/>
      <c r="IOH3" s="255"/>
      <c r="IOI3" s="255"/>
      <c r="IOJ3" s="255"/>
      <c r="IOK3" s="255"/>
      <c r="IOL3" s="255"/>
      <c r="IOM3" s="255"/>
      <c r="ION3" s="255"/>
      <c r="IOO3" s="255"/>
      <c r="IOP3" s="255"/>
      <c r="IOQ3" s="255"/>
      <c r="IOR3" s="255"/>
      <c r="IOS3" s="255"/>
      <c r="IOT3" s="255"/>
      <c r="IOU3" s="255"/>
      <c r="IOV3" s="255"/>
      <c r="IOW3" s="255"/>
      <c r="IOX3" s="255"/>
      <c r="IOY3" s="255"/>
      <c r="IOZ3" s="255"/>
      <c r="IPA3" s="255"/>
      <c r="IPB3" s="255"/>
      <c r="IPC3" s="255"/>
      <c r="IPD3" s="255"/>
      <c r="IPE3" s="255"/>
      <c r="IPF3" s="255"/>
      <c r="IPG3" s="255"/>
      <c r="IPH3" s="255"/>
      <c r="IPI3" s="255"/>
      <c r="IPJ3" s="255"/>
      <c r="IPK3" s="255"/>
      <c r="IPL3" s="255"/>
      <c r="IPM3" s="255"/>
      <c r="IPN3" s="255"/>
      <c r="IPO3" s="255"/>
      <c r="IPP3" s="255"/>
      <c r="IPQ3" s="255"/>
      <c r="IPR3" s="255"/>
      <c r="IPS3" s="255"/>
      <c r="IPT3" s="255"/>
      <c r="IPU3" s="255"/>
      <c r="IPV3" s="255"/>
      <c r="IPW3" s="255"/>
      <c r="IPX3" s="255"/>
      <c r="IPY3" s="255"/>
      <c r="IPZ3" s="255"/>
      <c r="IQA3" s="255"/>
      <c r="IQB3" s="255"/>
      <c r="IQC3" s="255"/>
      <c r="IQD3" s="255"/>
      <c r="IQE3" s="255"/>
      <c r="IQF3" s="255"/>
      <c r="IQG3" s="255"/>
      <c r="IQH3" s="255"/>
      <c r="IQI3" s="255"/>
      <c r="IQJ3" s="255"/>
      <c r="IQK3" s="255"/>
      <c r="IQL3" s="255"/>
      <c r="IQM3" s="255"/>
      <c r="IQN3" s="255"/>
      <c r="IQO3" s="255"/>
      <c r="IQP3" s="255"/>
      <c r="IQQ3" s="255"/>
      <c r="IQR3" s="255"/>
      <c r="IQS3" s="255"/>
      <c r="IQT3" s="255"/>
      <c r="IQU3" s="255"/>
      <c r="IQV3" s="255"/>
      <c r="IQW3" s="255"/>
      <c r="IQX3" s="255"/>
      <c r="IQY3" s="255"/>
      <c r="IQZ3" s="255"/>
      <c r="IRA3" s="255"/>
      <c r="IRB3" s="255"/>
      <c r="IRC3" s="255"/>
      <c r="IRD3" s="255"/>
      <c r="IRE3" s="255"/>
      <c r="IRF3" s="255"/>
      <c r="IRG3" s="255"/>
      <c r="IRH3" s="255"/>
      <c r="IRI3" s="255"/>
      <c r="IRJ3" s="255"/>
      <c r="IRK3" s="255"/>
      <c r="IRL3" s="255"/>
      <c r="IRM3" s="255"/>
      <c r="IRN3" s="255"/>
      <c r="IRO3" s="255"/>
      <c r="IRP3" s="255"/>
      <c r="IRQ3" s="255"/>
      <c r="IRR3" s="255"/>
      <c r="IRS3" s="255"/>
      <c r="IRT3" s="255"/>
      <c r="IRU3" s="255"/>
      <c r="IRV3" s="255"/>
      <c r="IRW3" s="255"/>
      <c r="IRX3" s="255"/>
      <c r="IRY3" s="255"/>
      <c r="IRZ3" s="255"/>
      <c r="ISA3" s="255"/>
      <c r="ISB3" s="255"/>
      <c r="ISC3" s="255"/>
      <c r="ISD3" s="255"/>
      <c r="ISE3" s="255"/>
      <c r="ISF3" s="255"/>
      <c r="ISG3" s="255"/>
      <c r="ISH3" s="255"/>
      <c r="ISI3" s="255"/>
      <c r="ISJ3" s="255"/>
      <c r="ISK3" s="255"/>
      <c r="ISL3" s="255"/>
      <c r="ISM3" s="255"/>
      <c r="ISN3" s="255"/>
      <c r="ISO3" s="255"/>
      <c r="ISP3" s="255"/>
      <c r="ISQ3" s="255"/>
      <c r="ISR3" s="255"/>
      <c r="ISS3" s="255"/>
      <c r="IST3" s="255"/>
      <c r="ISU3" s="255"/>
      <c r="ISV3" s="255"/>
      <c r="ISW3" s="255"/>
      <c r="ISX3" s="255"/>
      <c r="ISY3" s="255"/>
      <c r="ISZ3" s="255"/>
      <c r="ITA3" s="255"/>
      <c r="ITB3" s="255"/>
      <c r="ITC3" s="255"/>
      <c r="ITD3" s="255"/>
      <c r="ITE3" s="255"/>
      <c r="ITF3" s="255"/>
      <c r="ITG3" s="255"/>
      <c r="ITH3" s="255"/>
      <c r="ITI3" s="255"/>
      <c r="ITJ3" s="255"/>
      <c r="ITK3" s="255"/>
      <c r="ITL3" s="255"/>
      <c r="ITM3" s="255"/>
      <c r="ITN3" s="255"/>
      <c r="ITO3" s="255"/>
      <c r="ITP3" s="255"/>
      <c r="ITQ3" s="255"/>
      <c r="ITR3" s="255"/>
      <c r="ITS3" s="255"/>
      <c r="ITT3" s="255"/>
      <c r="ITU3" s="255"/>
      <c r="ITV3" s="255"/>
      <c r="ITW3" s="255"/>
      <c r="ITX3" s="255"/>
      <c r="ITY3" s="255"/>
      <c r="ITZ3" s="255"/>
      <c r="IUA3" s="255"/>
      <c r="IUB3" s="255"/>
      <c r="IUC3" s="255"/>
      <c r="IUD3" s="255"/>
      <c r="IUE3" s="255"/>
      <c r="IUF3" s="255"/>
      <c r="IUG3" s="255"/>
      <c r="IUH3" s="255"/>
      <c r="IUI3" s="255"/>
      <c r="IUJ3" s="255"/>
      <c r="IUK3" s="255"/>
      <c r="IUL3" s="255"/>
      <c r="IUM3" s="255"/>
      <c r="IUN3" s="255"/>
      <c r="IUO3" s="255"/>
      <c r="IUP3" s="255"/>
      <c r="IUQ3" s="255"/>
      <c r="IUR3" s="255"/>
      <c r="IUS3" s="255"/>
      <c r="IUT3" s="255"/>
      <c r="IUU3" s="255"/>
      <c r="IUV3" s="255"/>
      <c r="IUW3" s="255"/>
      <c r="IUX3" s="255"/>
      <c r="IUY3" s="255"/>
      <c r="IUZ3" s="255"/>
      <c r="IVA3" s="255"/>
      <c r="IVB3" s="255"/>
      <c r="IVC3" s="255"/>
      <c r="IVD3" s="255"/>
      <c r="IVE3" s="255"/>
      <c r="IVF3" s="255"/>
      <c r="IVG3" s="255"/>
      <c r="IVH3" s="255"/>
      <c r="IVI3" s="255"/>
      <c r="IVJ3" s="255"/>
      <c r="IVK3" s="255"/>
      <c r="IVL3" s="255"/>
      <c r="IVM3" s="255"/>
      <c r="IVN3" s="255"/>
      <c r="IVO3" s="255"/>
      <c r="IVP3" s="255"/>
      <c r="IVQ3" s="255"/>
      <c r="IVR3" s="255"/>
      <c r="IVS3" s="255"/>
      <c r="IVT3" s="255"/>
      <c r="IVU3" s="255"/>
      <c r="IVV3" s="255"/>
      <c r="IVW3" s="255"/>
      <c r="IVX3" s="255"/>
      <c r="IVY3" s="255"/>
      <c r="IVZ3" s="255"/>
      <c r="IWA3" s="255"/>
      <c r="IWB3" s="255"/>
      <c r="IWC3" s="255"/>
      <c r="IWD3" s="255"/>
      <c r="IWE3" s="255"/>
      <c r="IWF3" s="255"/>
      <c r="IWG3" s="255"/>
      <c r="IWH3" s="255"/>
      <c r="IWI3" s="255"/>
      <c r="IWJ3" s="255"/>
      <c r="IWK3" s="255"/>
      <c r="IWL3" s="255"/>
      <c r="IWM3" s="255"/>
      <c r="IWN3" s="255"/>
      <c r="IWO3" s="255"/>
      <c r="IWP3" s="255"/>
      <c r="IWQ3" s="255"/>
      <c r="IWR3" s="255"/>
      <c r="IWS3" s="255"/>
      <c r="IWT3" s="255"/>
      <c r="IWU3" s="255"/>
      <c r="IWV3" s="255"/>
      <c r="IWW3" s="255"/>
      <c r="IWX3" s="255"/>
      <c r="IWY3" s="255"/>
      <c r="IWZ3" s="255"/>
      <c r="IXA3" s="255"/>
      <c r="IXB3" s="255"/>
      <c r="IXC3" s="255"/>
      <c r="IXD3" s="255"/>
      <c r="IXE3" s="255"/>
      <c r="IXF3" s="255"/>
      <c r="IXG3" s="255"/>
      <c r="IXH3" s="255"/>
      <c r="IXI3" s="255"/>
      <c r="IXJ3" s="255"/>
      <c r="IXK3" s="255"/>
      <c r="IXL3" s="255"/>
      <c r="IXM3" s="255"/>
      <c r="IXN3" s="255"/>
      <c r="IXO3" s="255"/>
      <c r="IXP3" s="255"/>
      <c r="IXQ3" s="255"/>
      <c r="IXR3" s="255"/>
      <c r="IXS3" s="255"/>
      <c r="IXT3" s="255"/>
      <c r="IXU3" s="255"/>
      <c r="IXV3" s="255"/>
      <c r="IXW3" s="255"/>
      <c r="IXX3" s="255"/>
      <c r="IXY3" s="255"/>
      <c r="IXZ3" s="255"/>
      <c r="IYA3" s="255"/>
      <c r="IYB3" s="255"/>
      <c r="IYC3" s="255"/>
      <c r="IYD3" s="255"/>
      <c r="IYE3" s="255"/>
      <c r="IYF3" s="255"/>
      <c r="IYG3" s="255"/>
      <c r="IYH3" s="255"/>
      <c r="IYI3" s="255"/>
      <c r="IYJ3" s="255"/>
      <c r="IYK3" s="255"/>
      <c r="IYL3" s="255"/>
      <c r="IYM3" s="255"/>
      <c r="IYN3" s="255"/>
      <c r="IYO3" s="255"/>
      <c r="IYP3" s="255"/>
      <c r="IYQ3" s="255"/>
      <c r="IYR3" s="255"/>
      <c r="IYS3" s="255"/>
      <c r="IYT3" s="255"/>
      <c r="IYU3" s="255"/>
      <c r="IYV3" s="255"/>
      <c r="IYW3" s="255"/>
      <c r="IYX3" s="255"/>
      <c r="IYY3" s="255"/>
      <c r="IYZ3" s="255"/>
      <c r="IZA3" s="255"/>
      <c r="IZB3" s="255"/>
      <c r="IZC3" s="255"/>
      <c r="IZD3" s="255"/>
      <c r="IZE3" s="255"/>
      <c r="IZF3" s="255"/>
      <c r="IZG3" s="255"/>
      <c r="IZH3" s="255"/>
      <c r="IZI3" s="255"/>
      <c r="IZJ3" s="255"/>
      <c r="IZK3" s="255"/>
      <c r="IZL3" s="255"/>
      <c r="IZM3" s="255"/>
      <c r="IZN3" s="255"/>
      <c r="IZO3" s="255"/>
      <c r="IZP3" s="255"/>
      <c r="IZQ3" s="255"/>
      <c r="IZR3" s="255"/>
      <c r="IZS3" s="255"/>
      <c r="IZT3" s="255"/>
      <c r="IZU3" s="255"/>
      <c r="IZV3" s="255"/>
      <c r="IZW3" s="255"/>
      <c r="IZX3" s="255"/>
      <c r="IZY3" s="255"/>
      <c r="IZZ3" s="255"/>
      <c r="JAA3" s="255"/>
      <c r="JAB3" s="255"/>
      <c r="JAC3" s="255"/>
      <c r="JAD3" s="255"/>
      <c r="JAE3" s="255"/>
      <c r="JAF3" s="255"/>
      <c r="JAG3" s="255"/>
      <c r="JAH3" s="255"/>
      <c r="JAI3" s="255"/>
      <c r="JAJ3" s="255"/>
      <c r="JAK3" s="255"/>
      <c r="JAL3" s="255"/>
      <c r="JAM3" s="255"/>
      <c r="JAN3" s="255"/>
      <c r="JAO3" s="255"/>
      <c r="JAP3" s="255"/>
      <c r="JAQ3" s="255"/>
      <c r="JAR3" s="255"/>
      <c r="JAS3" s="255"/>
      <c r="JAT3" s="255"/>
      <c r="JAU3" s="255"/>
      <c r="JAV3" s="255"/>
      <c r="JAW3" s="255"/>
      <c r="JAX3" s="255"/>
      <c r="JAY3" s="255"/>
      <c r="JAZ3" s="255"/>
      <c r="JBA3" s="255"/>
      <c r="JBB3" s="255"/>
      <c r="JBC3" s="255"/>
      <c r="JBD3" s="255"/>
      <c r="JBE3" s="255"/>
      <c r="JBF3" s="255"/>
      <c r="JBG3" s="255"/>
      <c r="JBH3" s="255"/>
      <c r="JBI3" s="255"/>
      <c r="JBJ3" s="255"/>
      <c r="JBK3" s="255"/>
      <c r="JBL3" s="255"/>
      <c r="JBM3" s="255"/>
      <c r="JBN3" s="255"/>
      <c r="JBO3" s="255"/>
      <c r="JBP3" s="255"/>
      <c r="JBQ3" s="255"/>
      <c r="JBR3" s="255"/>
      <c r="JBS3" s="255"/>
      <c r="JBT3" s="255"/>
      <c r="JBU3" s="255"/>
      <c r="JBV3" s="255"/>
      <c r="JBW3" s="255"/>
      <c r="JBX3" s="255"/>
      <c r="JBY3" s="255"/>
      <c r="JBZ3" s="255"/>
      <c r="JCA3" s="255"/>
      <c r="JCB3" s="255"/>
      <c r="JCC3" s="255"/>
      <c r="JCD3" s="255"/>
      <c r="JCE3" s="255"/>
      <c r="JCF3" s="255"/>
      <c r="JCG3" s="255"/>
      <c r="JCH3" s="255"/>
      <c r="JCI3" s="255"/>
      <c r="JCJ3" s="255"/>
      <c r="JCK3" s="255"/>
      <c r="JCL3" s="255"/>
      <c r="JCM3" s="255"/>
      <c r="JCN3" s="255"/>
      <c r="JCO3" s="255"/>
      <c r="JCP3" s="255"/>
      <c r="JCQ3" s="255"/>
      <c r="JCR3" s="255"/>
      <c r="JCS3" s="255"/>
      <c r="JCT3" s="255"/>
      <c r="JCU3" s="255"/>
      <c r="JCV3" s="255"/>
      <c r="JCW3" s="255"/>
      <c r="JCX3" s="255"/>
      <c r="JCY3" s="255"/>
      <c r="JCZ3" s="255"/>
      <c r="JDA3" s="255"/>
      <c r="JDB3" s="255"/>
      <c r="JDC3" s="255"/>
      <c r="JDD3" s="255"/>
      <c r="JDE3" s="255"/>
      <c r="JDF3" s="255"/>
      <c r="JDG3" s="255"/>
      <c r="JDH3" s="255"/>
      <c r="JDI3" s="255"/>
      <c r="JDJ3" s="255"/>
      <c r="JDK3" s="255"/>
      <c r="JDL3" s="255"/>
      <c r="JDM3" s="255"/>
      <c r="JDN3" s="255"/>
      <c r="JDO3" s="255"/>
      <c r="JDP3" s="255"/>
      <c r="JDQ3" s="255"/>
      <c r="JDR3" s="255"/>
      <c r="JDS3" s="255"/>
      <c r="JDT3" s="255"/>
      <c r="JDU3" s="255"/>
      <c r="JDV3" s="255"/>
      <c r="JDW3" s="255"/>
      <c r="JDX3" s="255"/>
      <c r="JDY3" s="255"/>
      <c r="JDZ3" s="255"/>
      <c r="JEA3" s="255"/>
      <c r="JEB3" s="255"/>
      <c r="JEC3" s="255"/>
      <c r="JED3" s="255"/>
      <c r="JEE3" s="255"/>
      <c r="JEF3" s="255"/>
      <c r="JEG3" s="255"/>
      <c r="JEH3" s="255"/>
      <c r="JEI3" s="255"/>
      <c r="JEJ3" s="255"/>
      <c r="JEK3" s="255"/>
      <c r="JEL3" s="255"/>
      <c r="JEM3" s="255"/>
      <c r="JEN3" s="255"/>
      <c r="JEO3" s="255"/>
      <c r="JEP3" s="255"/>
      <c r="JEQ3" s="255"/>
      <c r="JER3" s="255"/>
      <c r="JES3" s="255"/>
      <c r="JET3" s="255"/>
      <c r="JEU3" s="255"/>
      <c r="JEV3" s="255"/>
      <c r="JEW3" s="255"/>
      <c r="JEX3" s="255"/>
      <c r="JEY3" s="255"/>
      <c r="JEZ3" s="255"/>
      <c r="JFA3" s="255"/>
      <c r="JFB3" s="255"/>
      <c r="JFC3" s="255"/>
      <c r="JFD3" s="255"/>
      <c r="JFE3" s="255"/>
      <c r="JFF3" s="255"/>
      <c r="JFG3" s="255"/>
      <c r="JFH3" s="255"/>
      <c r="JFI3" s="255"/>
      <c r="JFJ3" s="255"/>
      <c r="JFK3" s="255"/>
      <c r="JFL3" s="255"/>
      <c r="JFM3" s="255"/>
      <c r="JFN3" s="255"/>
      <c r="JFO3" s="255"/>
      <c r="JFP3" s="255"/>
      <c r="JFQ3" s="255"/>
      <c r="JFR3" s="255"/>
      <c r="JFS3" s="255"/>
      <c r="JFT3" s="255"/>
      <c r="JFU3" s="255"/>
      <c r="JFV3" s="255"/>
      <c r="JFW3" s="255"/>
      <c r="JFX3" s="255"/>
      <c r="JFY3" s="255"/>
      <c r="JFZ3" s="255"/>
      <c r="JGA3" s="255"/>
      <c r="JGB3" s="255"/>
      <c r="JGC3" s="255"/>
      <c r="JGD3" s="255"/>
      <c r="JGE3" s="255"/>
      <c r="JGF3" s="255"/>
      <c r="JGG3" s="255"/>
      <c r="JGH3" s="255"/>
      <c r="JGI3" s="255"/>
      <c r="JGJ3" s="255"/>
      <c r="JGK3" s="255"/>
      <c r="JGL3" s="255"/>
      <c r="JGM3" s="255"/>
      <c r="JGN3" s="255"/>
      <c r="JGO3" s="255"/>
      <c r="JGP3" s="255"/>
      <c r="JGQ3" s="255"/>
      <c r="JGR3" s="255"/>
      <c r="JGS3" s="255"/>
      <c r="JGT3" s="255"/>
      <c r="JGU3" s="255"/>
      <c r="JGV3" s="255"/>
      <c r="JGW3" s="255"/>
      <c r="JGX3" s="255"/>
      <c r="JGY3" s="255"/>
      <c r="JGZ3" s="255"/>
      <c r="JHA3" s="255"/>
      <c r="JHB3" s="255"/>
      <c r="JHC3" s="255"/>
      <c r="JHD3" s="255"/>
      <c r="JHE3" s="255"/>
      <c r="JHF3" s="255"/>
      <c r="JHG3" s="255"/>
      <c r="JHH3" s="255"/>
      <c r="JHI3" s="255"/>
      <c r="JHJ3" s="255"/>
      <c r="JHK3" s="255"/>
      <c r="JHL3" s="255"/>
      <c r="JHM3" s="255"/>
      <c r="JHN3" s="255"/>
      <c r="JHO3" s="255"/>
      <c r="JHP3" s="255"/>
      <c r="JHQ3" s="255"/>
      <c r="JHR3" s="255"/>
      <c r="JHS3" s="255"/>
      <c r="JHT3" s="255"/>
      <c r="JHU3" s="255"/>
      <c r="JHV3" s="255"/>
      <c r="JHW3" s="255"/>
      <c r="JHX3" s="255"/>
      <c r="JHY3" s="255"/>
      <c r="JHZ3" s="255"/>
      <c r="JIA3" s="255"/>
      <c r="JIB3" s="255"/>
      <c r="JIC3" s="255"/>
      <c r="JID3" s="255"/>
      <c r="JIE3" s="255"/>
      <c r="JIF3" s="255"/>
      <c r="JIG3" s="255"/>
      <c r="JIH3" s="255"/>
      <c r="JII3" s="255"/>
      <c r="JIJ3" s="255"/>
      <c r="JIK3" s="255"/>
      <c r="JIL3" s="255"/>
      <c r="JIM3" s="255"/>
      <c r="JIN3" s="255"/>
      <c r="JIO3" s="255"/>
      <c r="JIP3" s="255"/>
      <c r="JIQ3" s="255"/>
      <c r="JIR3" s="255"/>
      <c r="JIS3" s="255"/>
      <c r="JIT3" s="255"/>
      <c r="JIU3" s="255"/>
      <c r="JIV3" s="255"/>
      <c r="JIW3" s="255"/>
      <c r="JIX3" s="255"/>
      <c r="JIY3" s="255"/>
      <c r="JIZ3" s="255"/>
      <c r="JJA3" s="255"/>
      <c r="JJB3" s="255"/>
      <c r="JJC3" s="255"/>
      <c r="JJD3" s="255"/>
      <c r="JJE3" s="255"/>
      <c r="JJF3" s="255"/>
      <c r="JJG3" s="255"/>
      <c r="JJH3" s="255"/>
      <c r="JJI3" s="255"/>
      <c r="JJJ3" s="255"/>
      <c r="JJK3" s="255"/>
      <c r="JJL3" s="255"/>
      <c r="JJM3" s="255"/>
      <c r="JJN3" s="255"/>
      <c r="JJO3" s="255"/>
      <c r="JJP3" s="255"/>
      <c r="JJQ3" s="255"/>
      <c r="JJR3" s="255"/>
      <c r="JJS3" s="255"/>
      <c r="JJT3" s="255"/>
      <c r="JJU3" s="255"/>
      <c r="JJV3" s="255"/>
      <c r="JJW3" s="255"/>
      <c r="JJX3" s="255"/>
      <c r="JJY3" s="255"/>
      <c r="JJZ3" s="255"/>
      <c r="JKA3" s="255"/>
      <c r="JKB3" s="255"/>
      <c r="JKC3" s="255"/>
      <c r="JKD3" s="255"/>
      <c r="JKE3" s="255"/>
      <c r="JKF3" s="255"/>
      <c r="JKG3" s="255"/>
      <c r="JKH3" s="255"/>
      <c r="JKI3" s="255"/>
      <c r="JKJ3" s="255"/>
      <c r="JKK3" s="255"/>
      <c r="JKL3" s="255"/>
      <c r="JKM3" s="255"/>
      <c r="JKN3" s="255"/>
      <c r="JKO3" s="255"/>
      <c r="JKP3" s="255"/>
      <c r="JKQ3" s="255"/>
      <c r="JKR3" s="255"/>
      <c r="JKS3" s="255"/>
      <c r="JKT3" s="255"/>
      <c r="JKU3" s="255"/>
      <c r="JKV3" s="255"/>
      <c r="JKW3" s="255"/>
      <c r="JKX3" s="255"/>
      <c r="JKY3" s="255"/>
      <c r="JKZ3" s="255"/>
      <c r="JLA3" s="255"/>
      <c r="JLB3" s="255"/>
      <c r="JLC3" s="255"/>
      <c r="JLD3" s="255"/>
      <c r="JLE3" s="255"/>
      <c r="JLF3" s="255"/>
      <c r="JLG3" s="255"/>
      <c r="JLH3" s="255"/>
      <c r="JLI3" s="255"/>
      <c r="JLJ3" s="255"/>
      <c r="JLK3" s="255"/>
      <c r="JLL3" s="255"/>
      <c r="JLM3" s="255"/>
      <c r="JLN3" s="255"/>
      <c r="JLO3" s="255"/>
      <c r="JLP3" s="255"/>
      <c r="JLQ3" s="255"/>
      <c r="JLR3" s="255"/>
      <c r="JLS3" s="255"/>
      <c r="JLT3" s="255"/>
      <c r="JLU3" s="255"/>
      <c r="JLV3" s="255"/>
      <c r="JLW3" s="255"/>
      <c r="JLX3" s="255"/>
      <c r="JLY3" s="255"/>
      <c r="JLZ3" s="255"/>
      <c r="JMA3" s="255"/>
      <c r="JMB3" s="255"/>
      <c r="JMC3" s="255"/>
      <c r="JMD3" s="255"/>
      <c r="JME3" s="255"/>
      <c r="JMF3" s="255"/>
      <c r="JMG3" s="255"/>
      <c r="JMH3" s="255"/>
      <c r="JMI3" s="255"/>
      <c r="JMJ3" s="255"/>
      <c r="JMK3" s="255"/>
      <c r="JML3" s="255"/>
      <c r="JMM3" s="255"/>
      <c r="JMN3" s="255"/>
      <c r="JMO3" s="255"/>
      <c r="JMP3" s="255"/>
      <c r="JMQ3" s="255"/>
      <c r="JMR3" s="255"/>
      <c r="JMS3" s="255"/>
      <c r="JMT3" s="255"/>
      <c r="JMU3" s="255"/>
      <c r="JMV3" s="255"/>
      <c r="JMW3" s="255"/>
      <c r="JMX3" s="255"/>
      <c r="JMY3" s="255"/>
      <c r="JMZ3" s="255"/>
      <c r="JNA3" s="255"/>
      <c r="JNB3" s="255"/>
      <c r="JNC3" s="255"/>
      <c r="JND3" s="255"/>
      <c r="JNE3" s="255"/>
      <c r="JNF3" s="255"/>
      <c r="JNG3" s="255"/>
      <c r="JNH3" s="255"/>
      <c r="JNI3" s="255"/>
      <c r="JNJ3" s="255"/>
      <c r="JNK3" s="255"/>
      <c r="JNL3" s="255"/>
      <c r="JNM3" s="255"/>
      <c r="JNN3" s="255"/>
      <c r="JNO3" s="255"/>
      <c r="JNP3" s="255"/>
      <c r="JNQ3" s="255"/>
      <c r="JNR3" s="255"/>
      <c r="JNS3" s="255"/>
      <c r="JNT3" s="255"/>
      <c r="JNU3" s="255"/>
      <c r="JNV3" s="255"/>
      <c r="JNW3" s="255"/>
      <c r="JNX3" s="255"/>
      <c r="JNY3" s="255"/>
      <c r="JNZ3" s="255"/>
      <c r="JOA3" s="255"/>
      <c r="JOB3" s="255"/>
      <c r="JOC3" s="255"/>
      <c r="JOD3" s="255"/>
      <c r="JOE3" s="255"/>
      <c r="JOF3" s="255"/>
      <c r="JOG3" s="255"/>
      <c r="JOH3" s="255"/>
      <c r="JOI3" s="255"/>
      <c r="JOJ3" s="255"/>
      <c r="JOK3" s="255"/>
      <c r="JOL3" s="255"/>
      <c r="JOM3" s="255"/>
      <c r="JON3" s="255"/>
      <c r="JOO3" s="255"/>
      <c r="JOP3" s="255"/>
      <c r="JOQ3" s="255"/>
      <c r="JOR3" s="255"/>
      <c r="JOS3" s="255"/>
      <c r="JOT3" s="255"/>
      <c r="JOU3" s="255"/>
      <c r="JOV3" s="255"/>
      <c r="JOW3" s="255"/>
      <c r="JOX3" s="255"/>
      <c r="JOY3" s="255"/>
      <c r="JOZ3" s="255"/>
      <c r="JPA3" s="255"/>
      <c r="JPB3" s="255"/>
      <c r="JPC3" s="255"/>
      <c r="JPD3" s="255"/>
      <c r="JPE3" s="255"/>
      <c r="JPF3" s="255"/>
      <c r="JPG3" s="255"/>
      <c r="JPH3" s="255"/>
      <c r="JPI3" s="255"/>
      <c r="JPJ3" s="255"/>
      <c r="JPK3" s="255"/>
      <c r="JPL3" s="255"/>
      <c r="JPM3" s="255"/>
      <c r="JPN3" s="255"/>
      <c r="JPO3" s="255"/>
      <c r="JPP3" s="255"/>
      <c r="JPQ3" s="255"/>
      <c r="JPR3" s="255"/>
      <c r="JPS3" s="255"/>
      <c r="JPT3" s="255"/>
      <c r="JPU3" s="255"/>
      <c r="JPV3" s="255"/>
      <c r="JPW3" s="255"/>
      <c r="JPX3" s="255"/>
      <c r="JPY3" s="255"/>
      <c r="JPZ3" s="255"/>
      <c r="JQA3" s="255"/>
      <c r="JQB3" s="255"/>
      <c r="JQC3" s="255"/>
      <c r="JQD3" s="255"/>
      <c r="JQE3" s="255"/>
      <c r="JQF3" s="255"/>
      <c r="JQG3" s="255"/>
      <c r="JQH3" s="255"/>
      <c r="JQI3" s="255"/>
      <c r="JQJ3" s="255"/>
      <c r="JQK3" s="255"/>
      <c r="JQL3" s="255"/>
      <c r="JQM3" s="255"/>
      <c r="JQN3" s="255"/>
      <c r="JQO3" s="255"/>
      <c r="JQP3" s="255"/>
      <c r="JQQ3" s="255"/>
      <c r="JQR3" s="255"/>
      <c r="JQS3" s="255"/>
      <c r="JQT3" s="255"/>
      <c r="JQU3" s="255"/>
      <c r="JQV3" s="255"/>
      <c r="JQW3" s="255"/>
      <c r="JQX3" s="255"/>
      <c r="JQY3" s="255"/>
      <c r="JQZ3" s="255"/>
      <c r="JRA3" s="255"/>
      <c r="JRB3" s="255"/>
      <c r="JRC3" s="255"/>
      <c r="JRD3" s="255"/>
      <c r="JRE3" s="255"/>
      <c r="JRF3" s="255"/>
      <c r="JRG3" s="255"/>
      <c r="JRH3" s="255"/>
      <c r="JRI3" s="255"/>
      <c r="JRJ3" s="255"/>
      <c r="JRK3" s="255"/>
      <c r="JRL3" s="255"/>
      <c r="JRM3" s="255"/>
      <c r="JRN3" s="255"/>
      <c r="JRO3" s="255"/>
      <c r="JRP3" s="255"/>
      <c r="JRQ3" s="255"/>
      <c r="JRR3" s="255"/>
      <c r="JRS3" s="255"/>
      <c r="JRT3" s="255"/>
      <c r="JRU3" s="255"/>
      <c r="JRV3" s="255"/>
      <c r="JRW3" s="255"/>
      <c r="JRX3" s="255"/>
      <c r="JRY3" s="255"/>
      <c r="JRZ3" s="255"/>
      <c r="JSA3" s="255"/>
      <c r="JSB3" s="255"/>
      <c r="JSC3" s="255"/>
      <c r="JSD3" s="255"/>
      <c r="JSE3" s="255"/>
      <c r="JSF3" s="255"/>
      <c r="JSG3" s="255"/>
      <c r="JSH3" s="255"/>
      <c r="JSI3" s="255"/>
      <c r="JSJ3" s="255"/>
      <c r="JSK3" s="255"/>
      <c r="JSL3" s="255"/>
      <c r="JSM3" s="255"/>
      <c r="JSN3" s="255"/>
      <c r="JSO3" s="255"/>
      <c r="JSP3" s="255"/>
      <c r="JSQ3" s="255"/>
      <c r="JSR3" s="255"/>
      <c r="JSS3" s="255"/>
      <c r="JST3" s="255"/>
      <c r="JSU3" s="255"/>
      <c r="JSV3" s="255"/>
      <c r="JSW3" s="255"/>
      <c r="JSX3" s="255"/>
      <c r="JSY3" s="255"/>
      <c r="JSZ3" s="255"/>
      <c r="JTA3" s="255"/>
      <c r="JTB3" s="255"/>
      <c r="JTC3" s="255"/>
      <c r="JTD3" s="255"/>
      <c r="JTE3" s="255"/>
      <c r="JTF3" s="255"/>
      <c r="JTG3" s="255"/>
      <c r="JTH3" s="255"/>
      <c r="JTI3" s="255"/>
      <c r="JTJ3" s="255"/>
      <c r="JTK3" s="255"/>
      <c r="JTL3" s="255"/>
      <c r="JTM3" s="255"/>
      <c r="JTN3" s="255"/>
      <c r="JTO3" s="255"/>
      <c r="JTP3" s="255"/>
      <c r="JTQ3" s="255"/>
      <c r="JTR3" s="255"/>
      <c r="JTS3" s="255"/>
      <c r="JTT3" s="255"/>
      <c r="JTU3" s="255"/>
      <c r="JTV3" s="255"/>
      <c r="JTW3" s="255"/>
      <c r="JTX3" s="255"/>
      <c r="JTY3" s="255"/>
      <c r="JTZ3" s="255"/>
      <c r="JUA3" s="255"/>
      <c r="JUB3" s="255"/>
      <c r="JUC3" s="255"/>
      <c r="JUD3" s="255"/>
      <c r="JUE3" s="255"/>
      <c r="JUF3" s="255"/>
      <c r="JUG3" s="255"/>
      <c r="JUH3" s="255"/>
      <c r="JUI3" s="255"/>
      <c r="JUJ3" s="255"/>
      <c r="JUK3" s="255"/>
      <c r="JUL3" s="255"/>
      <c r="JUM3" s="255"/>
      <c r="JUN3" s="255"/>
      <c r="JUO3" s="255"/>
      <c r="JUP3" s="255"/>
      <c r="JUQ3" s="255"/>
      <c r="JUR3" s="255"/>
      <c r="JUS3" s="255"/>
      <c r="JUT3" s="255"/>
      <c r="JUU3" s="255"/>
      <c r="JUV3" s="255"/>
      <c r="JUW3" s="255"/>
      <c r="JUX3" s="255"/>
      <c r="JUY3" s="255"/>
      <c r="JUZ3" s="255"/>
      <c r="JVA3" s="255"/>
      <c r="JVB3" s="255"/>
      <c r="JVC3" s="255"/>
      <c r="JVD3" s="255"/>
      <c r="JVE3" s="255"/>
      <c r="JVF3" s="255"/>
      <c r="JVG3" s="255"/>
      <c r="JVH3" s="255"/>
      <c r="JVI3" s="255"/>
      <c r="JVJ3" s="255"/>
      <c r="JVK3" s="255"/>
      <c r="JVL3" s="255"/>
      <c r="JVM3" s="255"/>
      <c r="JVN3" s="255"/>
      <c r="JVO3" s="255"/>
      <c r="JVP3" s="255"/>
      <c r="JVQ3" s="255"/>
      <c r="JVR3" s="255"/>
      <c r="JVS3" s="255"/>
      <c r="JVT3" s="255"/>
      <c r="JVU3" s="255"/>
      <c r="JVV3" s="255"/>
      <c r="JVW3" s="255"/>
      <c r="JVX3" s="255"/>
      <c r="JVY3" s="255"/>
      <c r="JVZ3" s="255"/>
      <c r="JWA3" s="255"/>
      <c r="JWB3" s="255"/>
      <c r="JWC3" s="255"/>
      <c r="JWD3" s="255"/>
      <c r="JWE3" s="255"/>
      <c r="JWF3" s="255"/>
      <c r="JWG3" s="255"/>
      <c r="JWH3" s="255"/>
      <c r="JWI3" s="255"/>
      <c r="JWJ3" s="255"/>
      <c r="JWK3" s="255"/>
      <c r="JWL3" s="255"/>
      <c r="JWM3" s="255"/>
      <c r="JWN3" s="255"/>
      <c r="JWO3" s="255"/>
      <c r="JWP3" s="255"/>
      <c r="JWQ3" s="255"/>
      <c r="JWR3" s="255"/>
      <c r="JWS3" s="255"/>
      <c r="JWT3" s="255"/>
      <c r="JWU3" s="255"/>
      <c r="JWV3" s="255"/>
      <c r="JWW3" s="255"/>
      <c r="JWX3" s="255"/>
      <c r="JWY3" s="255"/>
      <c r="JWZ3" s="255"/>
      <c r="JXA3" s="255"/>
      <c r="JXB3" s="255"/>
      <c r="JXC3" s="255"/>
      <c r="JXD3" s="255"/>
      <c r="JXE3" s="255"/>
      <c r="JXF3" s="255"/>
      <c r="JXG3" s="255"/>
      <c r="JXH3" s="255"/>
      <c r="JXI3" s="255"/>
      <c r="JXJ3" s="255"/>
      <c r="JXK3" s="255"/>
      <c r="JXL3" s="255"/>
      <c r="JXM3" s="255"/>
      <c r="JXN3" s="255"/>
      <c r="JXO3" s="255"/>
      <c r="JXP3" s="255"/>
      <c r="JXQ3" s="255"/>
      <c r="JXR3" s="255"/>
      <c r="JXS3" s="255"/>
      <c r="JXT3" s="255"/>
      <c r="JXU3" s="255"/>
      <c r="JXV3" s="255"/>
      <c r="JXW3" s="255"/>
      <c r="JXX3" s="255"/>
      <c r="JXY3" s="255"/>
      <c r="JXZ3" s="255"/>
      <c r="JYA3" s="255"/>
      <c r="JYB3" s="255"/>
      <c r="JYC3" s="255"/>
      <c r="JYD3" s="255"/>
      <c r="JYE3" s="255"/>
      <c r="JYF3" s="255"/>
      <c r="JYG3" s="255"/>
      <c r="JYH3" s="255"/>
      <c r="JYI3" s="255"/>
      <c r="JYJ3" s="255"/>
      <c r="JYK3" s="255"/>
      <c r="JYL3" s="255"/>
      <c r="JYM3" s="255"/>
      <c r="JYN3" s="255"/>
      <c r="JYO3" s="255"/>
      <c r="JYP3" s="255"/>
      <c r="JYQ3" s="255"/>
      <c r="JYR3" s="255"/>
      <c r="JYS3" s="255"/>
      <c r="JYT3" s="255"/>
      <c r="JYU3" s="255"/>
      <c r="JYV3" s="255"/>
      <c r="JYW3" s="255"/>
      <c r="JYX3" s="255"/>
      <c r="JYY3" s="255"/>
      <c r="JYZ3" s="255"/>
      <c r="JZA3" s="255"/>
      <c r="JZB3" s="255"/>
      <c r="JZC3" s="255"/>
      <c r="JZD3" s="255"/>
      <c r="JZE3" s="255"/>
      <c r="JZF3" s="255"/>
      <c r="JZG3" s="255"/>
      <c r="JZH3" s="255"/>
      <c r="JZI3" s="255"/>
      <c r="JZJ3" s="255"/>
      <c r="JZK3" s="255"/>
      <c r="JZL3" s="255"/>
      <c r="JZM3" s="255"/>
      <c r="JZN3" s="255"/>
      <c r="JZO3" s="255"/>
      <c r="JZP3" s="255"/>
      <c r="JZQ3" s="255"/>
      <c r="JZR3" s="255"/>
      <c r="JZS3" s="255"/>
      <c r="JZT3" s="255"/>
      <c r="JZU3" s="255"/>
      <c r="JZV3" s="255"/>
      <c r="JZW3" s="255"/>
      <c r="JZX3" s="255"/>
      <c r="JZY3" s="255"/>
      <c r="JZZ3" s="255"/>
      <c r="KAA3" s="255"/>
      <c r="KAB3" s="255"/>
      <c r="KAC3" s="255"/>
      <c r="KAD3" s="255"/>
      <c r="KAE3" s="255"/>
      <c r="KAF3" s="255"/>
      <c r="KAG3" s="255"/>
      <c r="KAH3" s="255"/>
      <c r="KAI3" s="255"/>
      <c r="KAJ3" s="255"/>
      <c r="KAK3" s="255"/>
      <c r="KAL3" s="255"/>
      <c r="KAM3" s="255"/>
      <c r="KAN3" s="255"/>
      <c r="KAO3" s="255"/>
      <c r="KAP3" s="255"/>
      <c r="KAQ3" s="255"/>
      <c r="KAR3" s="255"/>
      <c r="KAS3" s="255"/>
      <c r="KAT3" s="255"/>
      <c r="KAU3" s="255"/>
      <c r="KAV3" s="255"/>
      <c r="KAW3" s="255"/>
      <c r="KAX3" s="255"/>
      <c r="KAY3" s="255"/>
      <c r="KAZ3" s="255"/>
      <c r="KBA3" s="255"/>
      <c r="KBB3" s="255"/>
      <c r="KBC3" s="255"/>
      <c r="KBD3" s="255"/>
      <c r="KBE3" s="255"/>
      <c r="KBF3" s="255"/>
      <c r="KBG3" s="255"/>
      <c r="KBH3" s="255"/>
      <c r="KBI3" s="255"/>
      <c r="KBJ3" s="255"/>
      <c r="KBK3" s="255"/>
      <c r="KBL3" s="255"/>
      <c r="KBM3" s="255"/>
      <c r="KBN3" s="255"/>
      <c r="KBO3" s="255"/>
      <c r="KBP3" s="255"/>
      <c r="KBQ3" s="255"/>
      <c r="KBR3" s="255"/>
      <c r="KBS3" s="255"/>
      <c r="KBT3" s="255"/>
      <c r="KBU3" s="255"/>
      <c r="KBV3" s="255"/>
      <c r="KBW3" s="255"/>
      <c r="KBX3" s="255"/>
      <c r="KBY3" s="255"/>
      <c r="KBZ3" s="255"/>
      <c r="KCA3" s="255"/>
      <c r="KCB3" s="255"/>
      <c r="KCC3" s="255"/>
      <c r="KCD3" s="255"/>
      <c r="KCE3" s="255"/>
      <c r="KCF3" s="255"/>
      <c r="KCG3" s="255"/>
      <c r="KCH3" s="255"/>
      <c r="KCI3" s="255"/>
      <c r="KCJ3" s="255"/>
      <c r="KCK3" s="255"/>
      <c r="KCL3" s="255"/>
      <c r="KCM3" s="255"/>
      <c r="KCN3" s="255"/>
      <c r="KCO3" s="255"/>
      <c r="KCP3" s="255"/>
      <c r="KCQ3" s="255"/>
      <c r="KCR3" s="255"/>
      <c r="KCS3" s="255"/>
      <c r="KCT3" s="255"/>
      <c r="KCU3" s="255"/>
      <c r="KCV3" s="255"/>
      <c r="KCW3" s="255"/>
      <c r="KCX3" s="255"/>
      <c r="KCY3" s="255"/>
      <c r="KCZ3" s="255"/>
      <c r="KDA3" s="255"/>
      <c r="KDB3" s="255"/>
      <c r="KDC3" s="255"/>
      <c r="KDD3" s="255"/>
      <c r="KDE3" s="255"/>
      <c r="KDF3" s="255"/>
      <c r="KDG3" s="255"/>
      <c r="KDH3" s="255"/>
      <c r="KDI3" s="255"/>
      <c r="KDJ3" s="255"/>
      <c r="KDK3" s="255"/>
      <c r="KDL3" s="255"/>
      <c r="KDM3" s="255"/>
      <c r="KDN3" s="255"/>
      <c r="KDO3" s="255"/>
      <c r="KDP3" s="255"/>
      <c r="KDQ3" s="255"/>
      <c r="KDR3" s="255"/>
      <c r="KDS3" s="255"/>
      <c r="KDT3" s="255"/>
      <c r="KDU3" s="255"/>
      <c r="KDV3" s="255"/>
      <c r="KDW3" s="255"/>
      <c r="KDX3" s="255"/>
      <c r="KDY3" s="255"/>
      <c r="KDZ3" s="255"/>
      <c r="KEA3" s="255"/>
      <c r="KEB3" s="255"/>
      <c r="KEC3" s="255"/>
      <c r="KED3" s="255"/>
      <c r="KEE3" s="255"/>
      <c r="KEF3" s="255"/>
      <c r="KEG3" s="255"/>
      <c r="KEH3" s="255"/>
      <c r="KEI3" s="255"/>
      <c r="KEJ3" s="255"/>
      <c r="KEK3" s="255"/>
      <c r="KEL3" s="255"/>
      <c r="KEM3" s="255"/>
      <c r="KEN3" s="255"/>
      <c r="KEO3" s="255"/>
      <c r="KEP3" s="255"/>
      <c r="KEQ3" s="255"/>
      <c r="KER3" s="255"/>
      <c r="KES3" s="255"/>
      <c r="KET3" s="255"/>
      <c r="KEU3" s="255"/>
      <c r="KEV3" s="255"/>
      <c r="KEW3" s="255"/>
      <c r="KEX3" s="255"/>
      <c r="KEY3" s="255"/>
      <c r="KEZ3" s="255"/>
      <c r="KFA3" s="255"/>
      <c r="KFB3" s="255"/>
      <c r="KFC3" s="255"/>
      <c r="KFD3" s="255"/>
      <c r="KFE3" s="255"/>
      <c r="KFF3" s="255"/>
      <c r="KFG3" s="255"/>
      <c r="KFH3" s="255"/>
      <c r="KFI3" s="255"/>
      <c r="KFJ3" s="255"/>
      <c r="KFK3" s="255"/>
      <c r="KFL3" s="255"/>
      <c r="KFM3" s="255"/>
      <c r="KFN3" s="255"/>
      <c r="KFO3" s="255"/>
      <c r="KFP3" s="255"/>
      <c r="KFQ3" s="255"/>
      <c r="KFR3" s="255"/>
      <c r="KFS3" s="255"/>
      <c r="KFT3" s="255"/>
      <c r="KFU3" s="255"/>
      <c r="KFV3" s="255"/>
      <c r="KFW3" s="255"/>
      <c r="KFX3" s="255"/>
      <c r="KFY3" s="255"/>
      <c r="KFZ3" s="255"/>
      <c r="KGA3" s="255"/>
      <c r="KGB3" s="255"/>
      <c r="KGC3" s="255"/>
      <c r="KGD3" s="255"/>
      <c r="KGE3" s="255"/>
      <c r="KGF3" s="255"/>
      <c r="KGG3" s="255"/>
      <c r="KGH3" s="255"/>
      <c r="KGI3" s="255"/>
      <c r="KGJ3" s="255"/>
      <c r="KGK3" s="255"/>
      <c r="KGL3" s="255"/>
      <c r="KGM3" s="255"/>
      <c r="KGN3" s="255"/>
      <c r="KGO3" s="255"/>
      <c r="KGP3" s="255"/>
      <c r="KGQ3" s="255"/>
      <c r="KGR3" s="255"/>
      <c r="KGS3" s="255"/>
      <c r="KGT3" s="255"/>
      <c r="KGU3" s="255"/>
      <c r="KGV3" s="255"/>
      <c r="KGW3" s="255"/>
      <c r="KGX3" s="255"/>
      <c r="KGY3" s="255"/>
      <c r="KGZ3" s="255"/>
      <c r="KHA3" s="255"/>
      <c r="KHB3" s="255"/>
      <c r="KHC3" s="255"/>
      <c r="KHD3" s="255"/>
      <c r="KHE3" s="255"/>
      <c r="KHF3" s="255"/>
      <c r="KHG3" s="255"/>
      <c r="KHH3" s="255"/>
      <c r="KHI3" s="255"/>
      <c r="KHJ3" s="255"/>
      <c r="KHK3" s="255"/>
      <c r="KHL3" s="255"/>
      <c r="KHM3" s="255"/>
      <c r="KHN3" s="255"/>
      <c r="KHO3" s="255"/>
      <c r="KHP3" s="255"/>
      <c r="KHQ3" s="255"/>
      <c r="KHR3" s="255"/>
      <c r="KHS3" s="255"/>
      <c r="KHT3" s="255"/>
      <c r="KHU3" s="255"/>
      <c r="KHV3" s="255"/>
      <c r="KHW3" s="255"/>
      <c r="KHX3" s="255"/>
      <c r="KHY3" s="255"/>
      <c r="KHZ3" s="255"/>
      <c r="KIA3" s="255"/>
      <c r="KIB3" s="255"/>
      <c r="KIC3" s="255"/>
      <c r="KID3" s="255"/>
      <c r="KIE3" s="255"/>
      <c r="KIF3" s="255"/>
      <c r="KIG3" s="255"/>
      <c r="KIH3" s="255"/>
      <c r="KII3" s="255"/>
      <c r="KIJ3" s="255"/>
      <c r="KIK3" s="255"/>
      <c r="KIL3" s="255"/>
      <c r="KIM3" s="255"/>
      <c r="KIN3" s="255"/>
      <c r="KIO3" s="255"/>
      <c r="KIP3" s="255"/>
      <c r="KIQ3" s="255"/>
      <c r="KIR3" s="255"/>
      <c r="KIS3" s="255"/>
      <c r="KIT3" s="255"/>
      <c r="KIU3" s="255"/>
      <c r="KIV3" s="255"/>
      <c r="KIW3" s="255"/>
      <c r="KIX3" s="255"/>
      <c r="KIY3" s="255"/>
      <c r="KIZ3" s="255"/>
      <c r="KJA3" s="255"/>
      <c r="KJB3" s="255"/>
      <c r="KJC3" s="255"/>
      <c r="KJD3" s="255"/>
      <c r="KJE3" s="255"/>
      <c r="KJF3" s="255"/>
      <c r="KJG3" s="255"/>
      <c r="KJH3" s="255"/>
      <c r="KJI3" s="255"/>
      <c r="KJJ3" s="255"/>
      <c r="KJK3" s="255"/>
      <c r="KJL3" s="255"/>
      <c r="KJM3" s="255"/>
      <c r="KJN3" s="255"/>
      <c r="KJO3" s="255"/>
      <c r="KJP3" s="255"/>
      <c r="KJQ3" s="255"/>
      <c r="KJR3" s="255"/>
      <c r="KJS3" s="255"/>
      <c r="KJT3" s="255"/>
      <c r="KJU3" s="255"/>
      <c r="KJV3" s="255"/>
      <c r="KJW3" s="255"/>
      <c r="KJX3" s="255"/>
      <c r="KJY3" s="255"/>
      <c r="KJZ3" s="255"/>
      <c r="KKA3" s="255"/>
      <c r="KKB3" s="255"/>
      <c r="KKC3" s="255"/>
      <c r="KKD3" s="255"/>
      <c r="KKE3" s="255"/>
      <c r="KKF3" s="255"/>
      <c r="KKG3" s="255"/>
      <c r="KKH3" s="255"/>
      <c r="KKI3" s="255"/>
      <c r="KKJ3" s="255"/>
      <c r="KKK3" s="255"/>
      <c r="KKL3" s="255"/>
      <c r="KKM3" s="255"/>
      <c r="KKN3" s="255"/>
      <c r="KKO3" s="255"/>
      <c r="KKP3" s="255"/>
      <c r="KKQ3" s="255"/>
      <c r="KKR3" s="255"/>
      <c r="KKS3" s="255"/>
      <c r="KKT3" s="255"/>
      <c r="KKU3" s="255"/>
      <c r="KKV3" s="255"/>
      <c r="KKW3" s="255"/>
      <c r="KKX3" s="255"/>
      <c r="KKY3" s="255"/>
      <c r="KKZ3" s="255"/>
      <c r="KLA3" s="255"/>
      <c r="KLB3" s="255"/>
      <c r="KLC3" s="255"/>
      <c r="KLD3" s="255"/>
      <c r="KLE3" s="255"/>
      <c r="KLF3" s="255"/>
      <c r="KLG3" s="255"/>
      <c r="KLH3" s="255"/>
      <c r="KLI3" s="255"/>
      <c r="KLJ3" s="255"/>
      <c r="KLK3" s="255"/>
      <c r="KLL3" s="255"/>
      <c r="KLM3" s="255"/>
      <c r="KLN3" s="255"/>
      <c r="KLO3" s="255"/>
      <c r="KLP3" s="255"/>
      <c r="KLQ3" s="255"/>
      <c r="KLR3" s="255"/>
      <c r="KLS3" s="255"/>
      <c r="KLT3" s="255"/>
      <c r="KLU3" s="255"/>
      <c r="KLV3" s="255"/>
      <c r="KLW3" s="255"/>
      <c r="KLX3" s="255"/>
      <c r="KLY3" s="255"/>
      <c r="KLZ3" s="255"/>
      <c r="KMA3" s="255"/>
      <c r="KMB3" s="255"/>
      <c r="KMC3" s="255"/>
      <c r="KMD3" s="255"/>
      <c r="KME3" s="255"/>
      <c r="KMF3" s="255"/>
      <c r="KMG3" s="255"/>
      <c r="KMH3" s="255"/>
      <c r="KMI3" s="255"/>
      <c r="KMJ3" s="255"/>
      <c r="KMK3" s="255"/>
      <c r="KML3" s="255"/>
      <c r="KMM3" s="255"/>
      <c r="KMN3" s="255"/>
      <c r="KMO3" s="255"/>
      <c r="KMP3" s="255"/>
      <c r="KMQ3" s="255"/>
      <c r="KMR3" s="255"/>
      <c r="KMS3" s="255"/>
      <c r="KMT3" s="255"/>
      <c r="KMU3" s="255"/>
      <c r="KMV3" s="255"/>
      <c r="KMW3" s="255"/>
      <c r="KMX3" s="255"/>
      <c r="KMY3" s="255"/>
      <c r="KMZ3" s="255"/>
      <c r="KNA3" s="255"/>
      <c r="KNB3" s="255"/>
      <c r="KNC3" s="255"/>
      <c r="KND3" s="255"/>
      <c r="KNE3" s="255"/>
      <c r="KNF3" s="255"/>
      <c r="KNG3" s="255"/>
      <c r="KNH3" s="255"/>
      <c r="KNI3" s="255"/>
      <c r="KNJ3" s="255"/>
      <c r="KNK3" s="255"/>
      <c r="KNL3" s="255"/>
      <c r="KNM3" s="255"/>
      <c r="KNN3" s="255"/>
      <c r="KNO3" s="255"/>
      <c r="KNP3" s="255"/>
      <c r="KNQ3" s="255"/>
      <c r="KNR3" s="255"/>
      <c r="KNS3" s="255"/>
      <c r="KNT3" s="255"/>
      <c r="KNU3" s="255"/>
      <c r="KNV3" s="255"/>
      <c r="KNW3" s="255"/>
      <c r="KNX3" s="255"/>
      <c r="KNY3" s="255"/>
      <c r="KNZ3" s="255"/>
      <c r="KOA3" s="255"/>
      <c r="KOB3" s="255"/>
      <c r="KOC3" s="255"/>
      <c r="KOD3" s="255"/>
      <c r="KOE3" s="255"/>
      <c r="KOF3" s="255"/>
      <c r="KOG3" s="255"/>
      <c r="KOH3" s="255"/>
      <c r="KOI3" s="255"/>
      <c r="KOJ3" s="255"/>
      <c r="KOK3" s="255"/>
      <c r="KOL3" s="255"/>
      <c r="KOM3" s="255"/>
      <c r="KON3" s="255"/>
      <c r="KOO3" s="255"/>
      <c r="KOP3" s="255"/>
      <c r="KOQ3" s="255"/>
      <c r="KOR3" s="255"/>
      <c r="KOS3" s="255"/>
      <c r="KOT3" s="255"/>
      <c r="KOU3" s="255"/>
      <c r="KOV3" s="255"/>
      <c r="KOW3" s="255"/>
      <c r="KOX3" s="255"/>
      <c r="KOY3" s="255"/>
      <c r="KOZ3" s="255"/>
      <c r="KPA3" s="255"/>
      <c r="KPB3" s="255"/>
      <c r="KPC3" s="255"/>
      <c r="KPD3" s="255"/>
      <c r="KPE3" s="255"/>
      <c r="KPF3" s="255"/>
      <c r="KPG3" s="255"/>
      <c r="KPH3" s="255"/>
      <c r="KPI3" s="255"/>
      <c r="KPJ3" s="255"/>
      <c r="KPK3" s="255"/>
      <c r="KPL3" s="255"/>
      <c r="KPM3" s="255"/>
      <c r="KPN3" s="255"/>
      <c r="KPO3" s="255"/>
      <c r="KPP3" s="255"/>
      <c r="KPQ3" s="255"/>
      <c r="KPR3" s="255"/>
      <c r="KPS3" s="255"/>
      <c r="KPT3" s="255"/>
      <c r="KPU3" s="255"/>
      <c r="KPV3" s="255"/>
      <c r="KPW3" s="255"/>
      <c r="KPX3" s="255"/>
      <c r="KPY3" s="255"/>
      <c r="KPZ3" s="255"/>
      <c r="KQA3" s="255"/>
      <c r="KQB3" s="255"/>
      <c r="KQC3" s="255"/>
      <c r="KQD3" s="255"/>
      <c r="KQE3" s="255"/>
      <c r="KQF3" s="255"/>
      <c r="KQG3" s="255"/>
      <c r="KQH3" s="255"/>
      <c r="KQI3" s="255"/>
      <c r="KQJ3" s="255"/>
      <c r="KQK3" s="255"/>
      <c r="KQL3" s="255"/>
      <c r="KQM3" s="255"/>
      <c r="KQN3" s="255"/>
      <c r="KQO3" s="255"/>
      <c r="KQP3" s="255"/>
      <c r="KQQ3" s="255"/>
      <c r="KQR3" s="255"/>
      <c r="KQS3" s="255"/>
      <c r="KQT3" s="255"/>
      <c r="KQU3" s="255"/>
      <c r="KQV3" s="255"/>
      <c r="KQW3" s="255"/>
      <c r="KQX3" s="255"/>
      <c r="KQY3" s="255"/>
      <c r="KQZ3" s="255"/>
      <c r="KRA3" s="255"/>
      <c r="KRB3" s="255"/>
      <c r="KRC3" s="255"/>
      <c r="KRD3" s="255"/>
      <c r="KRE3" s="255"/>
      <c r="KRF3" s="255"/>
      <c r="KRG3" s="255"/>
      <c r="KRH3" s="255"/>
      <c r="KRI3" s="255"/>
      <c r="KRJ3" s="255"/>
      <c r="KRK3" s="255"/>
      <c r="KRL3" s="255"/>
      <c r="KRM3" s="255"/>
      <c r="KRN3" s="255"/>
      <c r="KRO3" s="255"/>
      <c r="KRP3" s="255"/>
      <c r="KRQ3" s="255"/>
      <c r="KRR3" s="255"/>
      <c r="KRS3" s="255"/>
      <c r="KRT3" s="255"/>
      <c r="KRU3" s="255"/>
      <c r="KRV3" s="255"/>
      <c r="KRW3" s="255"/>
      <c r="KRX3" s="255"/>
      <c r="KRY3" s="255"/>
      <c r="KRZ3" s="255"/>
      <c r="KSA3" s="255"/>
      <c r="KSB3" s="255"/>
      <c r="KSC3" s="255"/>
      <c r="KSD3" s="255"/>
      <c r="KSE3" s="255"/>
      <c r="KSF3" s="255"/>
      <c r="KSG3" s="255"/>
      <c r="KSH3" s="255"/>
      <c r="KSI3" s="255"/>
      <c r="KSJ3" s="255"/>
      <c r="KSK3" s="255"/>
      <c r="KSL3" s="255"/>
      <c r="KSM3" s="255"/>
      <c r="KSN3" s="255"/>
      <c r="KSO3" s="255"/>
      <c r="KSP3" s="255"/>
      <c r="KSQ3" s="255"/>
      <c r="KSR3" s="255"/>
      <c r="KSS3" s="255"/>
      <c r="KST3" s="255"/>
      <c r="KSU3" s="255"/>
      <c r="KSV3" s="255"/>
      <c r="KSW3" s="255"/>
      <c r="KSX3" s="255"/>
      <c r="KSY3" s="255"/>
      <c r="KSZ3" s="255"/>
      <c r="KTA3" s="255"/>
      <c r="KTB3" s="255"/>
      <c r="KTC3" s="255"/>
      <c r="KTD3" s="255"/>
      <c r="KTE3" s="255"/>
      <c r="KTF3" s="255"/>
      <c r="KTG3" s="255"/>
      <c r="KTH3" s="255"/>
      <c r="KTI3" s="255"/>
      <c r="KTJ3" s="255"/>
      <c r="KTK3" s="255"/>
      <c r="KTL3" s="255"/>
      <c r="KTM3" s="255"/>
      <c r="KTN3" s="255"/>
      <c r="KTO3" s="255"/>
      <c r="KTP3" s="255"/>
      <c r="KTQ3" s="255"/>
      <c r="KTR3" s="255"/>
      <c r="KTS3" s="255"/>
      <c r="KTT3" s="255"/>
      <c r="KTU3" s="255"/>
      <c r="KTV3" s="255"/>
      <c r="KTW3" s="255"/>
      <c r="KTX3" s="255"/>
      <c r="KTY3" s="255"/>
      <c r="KTZ3" s="255"/>
      <c r="KUA3" s="255"/>
      <c r="KUB3" s="255"/>
      <c r="KUC3" s="255"/>
      <c r="KUD3" s="255"/>
      <c r="KUE3" s="255"/>
      <c r="KUF3" s="255"/>
      <c r="KUG3" s="255"/>
      <c r="KUH3" s="255"/>
      <c r="KUI3" s="255"/>
      <c r="KUJ3" s="255"/>
      <c r="KUK3" s="255"/>
      <c r="KUL3" s="255"/>
      <c r="KUM3" s="255"/>
      <c r="KUN3" s="255"/>
      <c r="KUO3" s="255"/>
      <c r="KUP3" s="255"/>
      <c r="KUQ3" s="255"/>
      <c r="KUR3" s="255"/>
      <c r="KUS3" s="255"/>
      <c r="KUT3" s="255"/>
      <c r="KUU3" s="255"/>
      <c r="KUV3" s="255"/>
      <c r="KUW3" s="255"/>
      <c r="KUX3" s="255"/>
      <c r="KUY3" s="255"/>
      <c r="KUZ3" s="255"/>
      <c r="KVA3" s="255"/>
      <c r="KVB3" s="255"/>
      <c r="KVC3" s="255"/>
      <c r="KVD3" s="255"/>
      <c r="KVE3" s="255"/>
      <c r="KVF3" s="255"/>
      <c r="KVG3" s="255"/>
      <c r="KVH3" s="255"/>
      <c r="KVI3" s="255"/>
      <c r="KVJ3" s="255"/>
      <c r="KVK3" s="255"/>
      <c r="KVL3" s="255"/>
      <c r="KVM3" s="255"/>
      <c r="KVN3" s="255"/>
      <c r="KVO3" s="255"/>
      <c r="KVP3" s="255"/>
      <c r="KVQ3" s="255"/>
      <c r="KVR3" s="255"/>
      <c r="KVS3" s="255"/>
      <c r="KVT3" s="255"/>
      <c r="KVU3" s="255"/>
      <c r="KVV3" s="255"/>
      <c r="KVW3" s="255"/>
      <c r="KVX3" s="255"/>
      <c r="KVY3" s="255"/>
      <c r="KVZ3" s="255"/>
      <c r="KWA3" s="255"/>
      <c r="KWB3" s="255"/>
      <c r="KWC3" s="255"/>
      <c r="KWD3" s="255"/>
      <c r="KWE3" s="255"/>
      <c r="KWF3" s="255"/>
      <c r="KWG3" s="255"/>
      <c r="KWH3" s="255"/>
      <c r="KWI3" s="255"/>
      <c r="KWJ3" s="255"/>
      <c r="KWK3" s="255"/>
      <c r="KWL3" s="255"/>
      <c r="KWM3" s="255"/>
      <c r="KWN3" s="255"/>
      <c r="KWO3" s="255"/>
      <c r="KWP3" s="255"/>
      <c r="KWQ3" s="255"/>
      <c r="KWR3" s="255"/>
      <c r="KWS3" s="255"/>
      <c r="KWT3" s="255"/>
      <c r="KWU3" s="255"/>
      <c r="KWV3" s="255"/>
      <c r="KWW3" s="255"/>
      <c r="KWX3" s="255"/>
      <c r="KWY3" s="255"/>
      <c r="KWZ3" s="255"/>
      <c r="KXA3" s="255"/>
      <c r="KXB3" s="255"/>
      <c r="KXC3" s="255"/>
      <c r="KXD3" s="255"/>
      <c r="KXE3" s="255"/>
      <c r="KXF3" s="255"/>
      <c r="KXG3" s="255"/>
      <c r="KXH3" s="255"/>
      <c r="KXI3" s="255"/>
      <c r="KXJ3" s="255"/>
      <c r="KXK3" s="255"/>
      <c r="KXL3" s="255"/>
      <c r="KXM3" s="255"/>
      <c r="KXN3" s="255"/>
      <c r="KXO3" s="255"/>
      <c r="KXP3" s="255"/>
      <c r="KXQ3" s="255"/>
      <c r="KXR3" s="255"/>
      <c r="KXS3" s="255"/>
      <c r="KXT3" s="255"/>
      <c r="KXU3" s="255"/>
      <c r="KXV3" s="255"/>
      <c r="KXW3" s="255"/>
      <c r="KXX3" s="255"/>
      <c r="KXY3" s="255"/>
      <c r="KXZ3" s="255"/>
      <c r="KYA3" s="255"/>
      <c r="KYB3" s="255"/>
      <c r="KYC3" s="255"/>
      <c r="KYD3" s="255"/>
      <c r="KYE3" s="255"/>
      <c r="KYF3" s="255"/>
      <c r="KYG3" s="255"/>
      <c r="KYH3" s="255"/>
      <c r="KYI3" s="255"/>
      <c r="KYJ3" s="255"/>
      <c r="KYK3" s="255"/>
      <c r="KYL3" s="255"/>
      <c r="KYM3" s="255"/>
      <c r="KYN3" s="255"/>
      <c r="KYO3" s="255"/>
      <c r="KYP3" s="255"/>
      <c r="KYQ3" s="255"/>
      <c r="KYR3" s="255"/>
      <c r="KYS3" s="255"/>
      <c r="KYT3" s="255"/>
      <c r="KYU3" s="255"/>
      <c r="KYV3" s="255"/>
      <c r="KYW3" s="255"/>
      <c r="KYX3" s="255"/>
      <c r="KYY3" s="255"/>
      <c r="KYZ3" s="255"/>
      <c r="KZA3" s="255"/>
      <c r="KZB3" s="255"/>
      <c r="KZC3" s="255"/>
      <c r="KZD3" s="255"/>
      <c r="KZE3" s="255"/>
      <c r="KZF3" s="255"/>
      <c r="KZG3" s="255"/>
      <c r="KZH3" s="255"/>
      <c r="KZI3" s="255"/>
      <c r="KZJ3" s="255"/>
      <c r="KZK3" s="255"/>
      <c r="KZL3" s="255"/>
      <c r="KZM3" s="255"/>
      <c r="KZN3" s="255"/>
      <c r="KZO3" s="255"/>
      <c r="KZP3" s="255"/>
      <c r="KZQ3" s="255"/>
      <c r="KZR3" s="255"/>
      <c r="KZS3" s="255"/>
      <c r="KZT3" s="255"/>
      <c r="KZU3" s="255"/>
      <c r="KZV3" s="255"/>
      <c r="KZW3" s="255"/>
      <c r="KZX3" s="255"/>
      <c r="KZY3" s="255"/>
      <c r="KZZ3" s="255"/>
      <c r="LAA3" s="255"/>
      <c r="LAB3" s="255"/>
      <c r="LAC3" s="255"/>
      <c r="LAD3" s="255"/>
      <c r="LAE3" s="255"/>
      <c r="LAF3" s="255"/>
      <c r="LAG3" s="255"/>
      <c r="LAH3" s="255"/>
      <c r="LAI3" s="255"/>
      <c r="LAJ3" s="255"/>
      <c r="LAK3" s="255"/>
      <c r="LAL3" s="255"/>
      <c r="LAM3" s="255"/>
      <c r="LAN3" s="255"/>
      <c r="LAO3" s="255"/>
      <c r="LAP3" s="255"/>
      <c r="LAQ3" s="255"/>
      <c r="LAR3" s="255"/>
      <c r="LAS3" s="255"/>
      <c r="LAT3" s="255"/>
      <c r="LAU3" s="255"/>
      <c r="LAV3" s="255"/>
      <c r="LAW3" s="255"/>
      <c r="LAX3" s="255"/>
      <c r="LAY3" s="255"/>
      <c r="LAZ3" s="255"/>
      <c r="LBA3" s="255"/>
      <c r="LBB3" s="255"/>
      <c r="LBC3" s="255"/>
      <c r="LBD3" s="255"/>
      <c r="LBE3" s="255"/>
      <c r="LBF3" s="255"/>
      <c r="LBG3" s="255"/>
      <c r="LBH3" s="255"/>
      <c r="LBI3" s="255"/>
      <c r="LBJ3" s="255"/>
      <c r="LBK3" s="255"/>
      <c r="LBL3" s="255"/>
      <c r="LBM3" s="255"/>
      <c r="LBN3" s="255"/>
      <c r="LBO3" s="255"/>
      <c r="LBP3" s="255"/>
      <c r="LBQ3" s="255"/>
      <c r="LBR3" s="255"/>
      <c r="LBS3" s="255"/>
      <c r="LBT3" s="255"/>
      <c r="LBU3" s="255"/>
      <c r="LBV3" s="255"/>
      <c r="LBW3" s="255"/>
      <c r="LBX3" s="255"/>
      <c r="LBY3" s="255"/>
      <c r="LBZ3" s="255"/>
      <c r="LCA3" s="255"/>
      <c r="LCB3" s="255"/>
      <c r="LCC3" s="255"/>
      <c r="LCD3" s="255"/>
      <c r="LCE3" s="255"/>
      <c r="LCF3" s="255"/>
      <c r="LCG3" s="255"/>
      <c r="LCH3" s="255"/>
      <c r="LCI3" s="255"/>
      <c r="LCJ3" s="255"/>
      <c r="LCK3" s="255"/>
      <c r="LCL3" s="255"/>
      <c r="LCM3" s="255"/>
      <c r="LCN3" s="255"/>
      <c r="LCO3" s="255"/>
      <c r="LCP3" s="255"/>
      <c r="LCQ3" s="255"/>
      <c r="LCR3" s="255"/>
      <c r="LCS3" s="255"/>
      <c r="LCT3" s="255"/>
      <c r="LCU3" s="255"/>
      <c r="LCV3" s="255"/>
      <c r="LCW3" s="255"/>
      <c r="LCX3" s="255"/>
      <c r="LCY3" s="255"/>
      <c r="LCZ3" s="255"/>
      <c r="LDA3" s="255"/>
      <c r="LDB3" s="255"/>
      <c r="LDC3" s="255"/>
      <c r="LDD3" s="255"/>
      <c r="LDE3" s="255"/>
      <c r="LDF3" s="255"/>
      <c r="LDG3" s="255"/>
      <c r="LDH3" s="255"/>
      <c r="LDI3" s="255"/>
      <c r="LDJ3" s="255"/>
      <c r="LDK3" s="255"/>
      <c r="LDL3" s="255"/>
      <c r="LDM3" s="255"/>
      <c r="LDN3" s="255"/>
      <c r="LDO3" s="255"/>
      <c r="LDP3" s="255"/>
      <c r="LDQ3" s="255"/>
      <c r="LDR3" s="255"/>
      <c r="LDS3" s="255"/>
      <c r="LDT3" s="255"/>
      <c r="LDU3" s="255"/>
      <c r="LDV3" s="255"/>
      <c r="LDW3" s="255"/>
      <c r="LDX3" s="255"/>
      <c r="LDY3" s="255"/>
      <c r="LDZ3" s="255"/>
      <c r="LEA3" s="255"/>
      <c r="LEB3" s="255"/>
      <c r="LEC3" s="255"/>
      <c r="LED3" s="255"/>
      <c r="LEE3" s="255"/>
      <c r="LEF3" s="255"/>
      <c r="LEG3" s="255"/>
      <c r="LEH3" s="255"/>
      <c r="LEI3" s="255"/>
      <c r="LEJ3" s="255"/>
      <c r="LEK3" s="255"/>
      <c r="LEL3" s="255"/>
      <c r="LEM3" s="255"/>
      <c r="LEN3" s="255"/>
      <c r="LEO3" s="255"/>
      <c r="LEP3" s="255"/>
      <c r="LEQ3" s="255"/>
      <c r="LER3" s="255"/>
      <c r="LES3" s="255"/>
      <c r="LET3" s="255"/>
      <c r="LEU3" s="255"/>
      <c r="LEV3" s="255"/>
      <c r="LEW3" s="255"/>
      <c r="LEX3" s="255"/>
      <c r="LEY3" s="255"/>
      <c r="LEZ3" s="255"/>
      <c r="LFA3" s="255"/>
      <c r="LFB3" s="255"/>
      <c r="LFC3" s="255"/>
      <c r="LFD3" s="255"/>
      <c r="LFE3" s="255"/>
      <c r="LFF3" s="255"/>
      <c r="LFG3" s="255"/>
      <c r="LFH3" s="255"/>
      <c r="LFI3" s="255"/>
      <c r="LFJ3" s="255"/>
      <c r="LFK3" s="255"/>
      <c r="LFL3" s="255"/>
      <c r="LFM3" s="255"/>
      <c r="LFN3" s="255"/>
      <c r="LFO3" s="255"/>
      <c r="LFP3" s="255"/>
      <c r="LFQ3" s="255"/>
      <c r="LFR3" s="255"/>
      <c r="LFS3" s="255"/>
      <c r="LFT3" s="255"/>
      <c r="LFU3" s="255"/>
      <c r="LFV3" s="255"/>
      <c r="LFW3" s="255"/>
      <c r="LFX3" s="255"/>
      <c r="LFY3" s="255"/>
      <c r="LFZ3" s="255"/>
      <c r="LGA3" s="255"/>
      <c r="LGB3" s="255"/>
      <c r="LGC3" s="255"/>
      <c r="LGD3" s="255"/>
      <c r="LGE3" s="255"/>
      <c r="LGF3" s="255"/>
      <c r="LGG3" s="255"/>
      <c r="LGH3" s="255"/>
      <c r="LGI3" s="255"/>
      <c r="LGJ3" s="255"/>
      <c r="LGK3" s="255"/>
      <c r="LGL3" s="255"/>
      <c r="LGM3" s="255"/>
      <c r="LGN3" s="255"/>
      <c r="LGO3" s="255"/>
      <c r="LGP3" s="255"/>
      <c r="LGQ3" s="255"/>
      <c r="LGR3" s="255"/>
      <c r="LGS3" s="255"/>
      <c r="LGT3" s="255"/>
      <c r="LGU3" s="255"/>
      <c r="LGV3" s="255"/>
      <c r="LGW3" s="255"/>
      <c r="LGX3" s="255"/>
      <c r="LGY3" s="255"/>
      <c r="LGZ3" s="255"/>
      <c r="LHA3" s="255"/>
      <c r="LHB3" s="255"/>
      <c r="LHC3" s="255"/>
      <c r="LHD3" s="255"/>
      <c r="LHE3" s="255"/>
      <c r="LHF3" s="255"/>
      <c r="LHG3" s="255"/>
      <c r="LHH3" s="255"/>
      <c r="LHI3" s="255"/>
      <c r="LHJ3" s="255"/>
      <c r="LHK3" s="255"/>
      <c r="LHL3" s="255"/>
      <c r="LHM3" s="255"/>
      <c r="LHN3" s="255"/>
      <c r="LHO3" s="255"/>
      <c r="LHP3" s="255"/>
      <c r="LHQ3" s="255"/>
      <c r="LHR3" s="255"/>
      <c r="LHS3" s="255"/>
      <c r="LHT3" s="255"/>
      <c r="LHU3" s="255"/>
      <c r="LHV3" s="255"/>
      <c r="LHW3" s="255"/>
      <c r="LHX3" s="255"/>
      <c r="LHY3" s="255"/>
      <c r="LHZ3" s="255"/>
      <c r="LIA3" s="255"/>
      <c r="LIB3" s="255"/>
      <c r="LIC3" s="255"/>
      <c r="LID3" s="255"/>
      <c r="LIE3" s="255"/>
      <c r="LIF3" s="255"/>
      <c r="LIG3" s="255"/>
      <c r="LIH3" s="255"/>
      <c r="LII3" s="255"/>
      <c r="LIJ3" s="255"/>
      <c r="LIK3" s="255"/>
      <c r="LIL3" s="255"/>
      <c r="LIM3" s="255"/>
      <c r="LIN3" s="255"/>
      <c r="LIO3" s="255"/>
      <c r="LIP3" s="255"/>
      <c r="LIQ3" s="255"/>
      <c r="LIR3" s="255"/>
      <c r="LIS3" s="255"/>
      <c r="LIT3" s="255"/>
      <c r="LIU3" s="255"/>
      <c r="LIV3" s="255"/>
      <c r="LIW3" s="255"/>
      <c r="LIX3" s="255"/>
      <c r="LIY3" s="255"/>
      <c r="LIZ3" s="255"/>
      <c r="LJA3" s="255"/>
      <c r="LJB3" s="255"/>
      <c r="LJC3" s="255"/>
      <c r="LJD3" s="255"/>
      <c r="LJE3" s="255"/>
      <c r="LJF3" s="255"/>
      <c r="LJG3" s="255"/>
      <c r="LJH3" s="255"/>
      <c r="LJI3" s="255"/>
      <c r="LJJ3" s="255"/>
      <c r="LJK3" s="255"/>
      <c r="LJL3" s="255"/>
      <c r="LJM3" s="255"/>
      <c r="LJN3" s="255"/>
      <c r="LJO3" s="255"/>
      <c r="LJP3" s="255"/>
      <c r="LJQ3" s="255"/>
      <c r="LJR3" s="255"/>
      <c r="LJS3" s="255"/>
      <c r="LJT3" s="255"/>
      <c r="LJU3" s="255"/>
      <c r="LJV3" s="255"/>
      <c r="LJW3" s="255"/>
      <c r="LJX3" s="255"/>
      <c r="LJY3" s="255"/>
      <c r="LJZ3" s="255"/>
      <c r="LKA3" s="255"/>
      <c r="LKB3" s="255"/>
      <c r="LKC3" s="255"/>
      <c r="LKD3" s="255"/>
      <c r="LKE3" s="255"/>
      <c r="LKF3" s="255"/>
      <c r="LKG3" s="255"/>
      <c r="LKH3" s="255"/>
      <c r="LKI3" s="255"/>
      <c r="LKJ3" s="255"/>
      <c r="LKK3" s="255"/>
      <c r="LKL3" s="255"/>
      <c r="LKM3" s="255"/>
      <c r="LKN3" s="255"/>
      <c r="LKO3" s="255"/>
      <c r="LKP3" s="255"/>
      <c r="LKQ3" s="255"/>
      <c r="LKR3" s="255"/>
      <c r="LKS3" s="255"/>
      <c r="LKT3" s="255"/>
      <c r="LKU3" s="255"/>
      <c r="LKV3" s="255"/>
      <c r="LKW3" s="255"/>
      <c r="LKX3" s="255"/>
      <c r="LKY3" s="255"/>
      <c r="LKZ3" s="255"/>
      <c r="LLA3" s="255"/>
      <c r="LLB3" s="255"/>
      <c r="LLC3" s="255"/>
      <c r="LLD3" s="255"/>
      <c r="LLE3" s="255"/>
      <c r="LLF3" s="255"/>
      <c r="LLG3" s="255"/>
      <c r="LLH3" s="255"/>
      <c r="LLI3" s="255"/>
      <c r="LLJ3" s="255"/>
      <c r="LLK3" s="255"/>
      <c r="LLL3" s="255"/>
      <c r="LLM3" s="255"/>
      <c r="LLN3" s="255"/>
      <c r="LLO3" s="255"/>
      <c r="LLP3" s="255"/>
      <c r="LLQ3" s="255"/>
      <c r="LLR3" s="255"/>
      <c r="LLS3" s="255"/>
      <c r="LLT3" s="255"/>
      <c r="LLU3" s="255"/>
      <c r="LLV3" s="255"/>
      <c r="LLW3" s="255"/>
      <c r="LLX3" s="255"/>
      <c r="LLY3" s="255"/>
      <c r="LLZ3" s="255"/>
      <c r="LMA3" s="255"/>
      <c r="LMB3" s="255"/>
      <c r="LMC3" s="255"/>
      <c r="LMD3" s="255"/>
      <c r="LME3" s="255"/>
      <c r="LMF3" s="255"/>
      <c r="LMG3" s="255"/>
      <c r="LMH3" s="255"/>
      <c r="LMI3" s="255"/>
      <c r="LMJ3" s="255"/>
      <c r="LMK3" s="255"/>
      <c r="LML3" s="255"/>
      <c r="LMM3" s="255"/>
      <c r="LMN3" s="255"/>
      <c r="LMO3" s="255"/>
      <c r="LMP3" s="255"/>
      <c r="LMQ3" s="255"/>
      <c r="LMR3" s="255"/>
      <c r="LMS3" s="255"/>
      <c r="LMT3" s="255"/>
      <c r="LMU3" s="255"/>
      <c r="LMV3" s="255"/>
      <c r="LMW3" s="255"/>
      <c r="LMX3" s="255"/>
      <c r="LMY3" s="255"/>
      <c r="LMZ3" s="255"/>
      <c r="LNA3" s="255"/>
      <c r="LNB3" s="255"/>
      <c r="LNC3" s="255"/>
      <c r="LND3" s="255"/>
      <c r="LNE3" s="255"/>
      <c r="LNF3" s="255"/>
      <c r="LNG3" s="255"/>
      <c r="LNH3" s="255"/>
      <c r="LNI3" s="255"/>
      <c r="LNJ3" s="255"/>
      <c r="LNK3" s="255"/>
      <c r="LNL3" s="255"/>
      <c r="LNM3" s="255"/>
      <c r="LNN3" s="255"/>
      <c r="LNO3" s="255"/>
      <c r="LNP3" s="255"/>
      <c r="LNQ3" s="255"/>
      <c r="LNR3" s="255"/>
      <c r="LNS3" s="255"/>
      <c r="LNT3" s="255"/>
      <c r="LNU3" s="255"/>
      <c r="LNV3" s="255"/>
      <c r="LNW3" s="255"/>
      <c r="LNX3" s="255"/>
      <c r="LNY3" s="255"/>
      <c r="LNZ3" s="255"/>
      <c r="LOA3" s="255"/>
      <c r="LOB3" s="255"/>
      <c r="LOC3" s="255"/>
      <c r="LOD3" s="255"/>
      <c r="LOE3" s="255"/>
      <c r="LOF3" s="255"/>
      <c r="LOG3" s="255"/>
      <c r="LOH3" s="255"/>
      <c r="LOI3" s="255"/>
      <c r="LOJ3" s="255"/>
      <c r="LOK3" s="255"/>
      <c r="LOL3" s="255"/>
      <c r="LOM3" s="255"/>
      <c r="LON3" s="255"/>
      <c r="LOO3" s="255"/>
      <c r="LOP3" s="255"/>
      <c r="LOQ3" s="255"/>
      <c r="LOR3" s="255"/>
      <c r="LOS3" s="255"/>
      <c r="LOT3" s="255"/>
      <c r="LOU3" s="255"/>
      <c r="LOV3" s="255"/>
      <c r="LOW3" s="255"/>
      <c r="LOX3" s="255"/>
      <c r="LOY3" s="255"/>
      <c r="LOZ3" s="255"/>
      <c r="LPA3" s="255"/>
      <c r="LPB3" s="255"/>
      <c r="LPC3" s="255"/>
      <c r="LPD3" s="255"/>
      <c r="LPE3" s="255"/>
      <c r="LPF3" s="255"/>
      <c r="LPG3" s="255"/>
      <c r="LPH3" s="255"/>
      <c r="LPI3" s="255"/>
      <c r="LPJ3" s="255"/>
      <c r="LPK3" s="255"/>
      <c r="LPL3" s="255"/>
      <c r="LPM3" s="255"/>
      <c r="LPN3" s="255"/>
      <c r="LPO3" s="255"/>
      <c r="LPP3" s="255"/>
      <c r="LPQ3" s="255"/>
      <c r="LPR3" s="255"/>
      <c r="LPS3" s="255"/>
      <c r="LPT3" s="255"/>
      <c r="LPU3" s="255"/>
      <c r="LPV3" s="255"/>
      <c r="LPW3" s="255"/>
      <c r="LPX3" s="255"/>
      <c r="LPY3" s="255"/>
      <c r="LPZ3" s="255"/>
      <c r="LQA3" s="255"/>
      <c r="LQB3" s="255"/>
      <c r="LQC3" s="255"/>
      <c r="LQD3" s="255"/>
      <c r="LQE3" s="255"/>
      <c r="LQF3" s="255"/>
      <c r="LQG3" s="255"/>
      <c r="LQH3" s="255"/>
      <c r="LQI3" s="255"/>
      <c r="LQJ3" s="255"/>
      <c r="LQK3" s="255"/>
      <c r="LQL3" s="255"/>
      <c r="LQM3" s="255"/>
      <c r="LQN3" s="255"/>
      <c r="LQO3" s="255"/>
      <c r="LQP3" s="255"/>
      <c r="LQQ3" s="255"/>
      <c r="LQR3" s="255"/>
      <c r="LQS3" s="255"/>
      <c r="LQT3" s="255"/>
      <c r="LQU3" s="255"/>
      <c r="LQV3" s="255"/>
      <c r="LQW3" s="255"/>
      <c r="LQX3" s="255"/>
      <c r="LQY3" s="255"/>
      <c r="LQZ3" s="255"/>
      <c r="LRA3" s="255"/>
      <c r="LRB3" s="255"/>
      <c r="LRC3" s="255"/>
      <c r="LRD3" s="255"/>
      <c r="LRE3" s="255"/>
      <c r="LRF3" s="255"/>
      <c r="LRG3" s="255"/>
      <c r="LRH3" s="255"/>
      <c r="LRI3" s="255"/>
      <c r="LRJ3" s="255"/>
      <c r="LRK3" s="255"/>
      <c r="LRL3" s="255"/>
      <c r="LRM3" s="255"/>
      <c r="LRN3" s="255"/>
      <c r="LRO3" s="255"/>
      <c r="LRP3" s="255"/>
      <c r="LRQ3" s="255"/>
      <c r="LRR3" s="255"/>
      <c r="LRS3" s="255"/>
      <c r="LRT3" s="255"/>
      <c r="LRU3" s="255"/>
      <c r="LRV3" s="255"/>
      <c r="LRW3" s="255"/>
      <c r="LRX3" s="255"/>
      <c r="LRY3" s="255"/>
      <c r="LRZ3" s="255"/>
      <c r="LSA3" s="255"/>
      <c r="LSB3" s="255"/>
      <c r="LSC3" s="255"/>
      <c r="LSD3" s="255"/>
      <c r="LSE3" s="255"/>
      <c r="LSF3" s="255"/>
      <c r="LSG3" s="255"/>
      <c r="LSH3" s="255"/>
      <c r="LSI3" s="255"/>
      <c r="LSJ3" s="255"/>
      <c r="LSK3" s="255"/>
      <c r="LSL3" s="255"/>
      <c r="LSM3" s="255"/>
      <c r="LSN3" s="255"/>
      <c r="LSO3" s="255"/>
      <c r="LSP3" s="255"/>
      <c r="LSQ3" s="255"/>
      <c r="LSR3" s="255"/>
      <c r="LSS3" s="255"/>
      <c r="LST3" s="255"/>
      <c r="LSU3" s="255"/>
      <c r="LSV3" s="255"/>
      <c r="LSW3" s="255"/>
      <c r="LSX3" s="255"/>
      <c r="LSY3" s="255"/>
      <c r="LSZ3" s="255"/>
      <c r="LTA3" s="255"/>
      <c r="LTB3" s="255"/>
      <c r="LTC3" s="255"/>
      <c r="LTD3" s="255"/>
      <c r="LTE3" s="255"/>
      <c r="LTF3" s="255"/>
      <c r="LTG3" s="255"/>
      <c r="LTH3" s="255"/>
      <c r="LTI3" s="255"/>
      <c r="LTJ3" s="255"/>
      <c r="LTK3" s="255"/>
      <c r="LTL3" s="255"/>
      <c r="LTM3" s="255"/>
      <c r="LTN3" s="255"/>
      <c r="LTO3" s="255"/>
      <c r="LTP3" s="255"/>
      <c r="LTQ3" s="255"/>
      <c r="LTR3" s="255"/>
      <c r="LTS3" s="255"/>
      <c r="LTT3" s="255"/>
      <c r="LTU3" s="255"/>
      <c r="LTV3" s="255"/>
      <c r="LTW3" s="255"/>
      <c r="LTX3" s="255"/>
      <c r="LTY3" s="255"/>
      <c r="LTZ3" s="255"/>
      <c r="LUA3" s="255"/>
      <c r="LUB3" s="255"/>
      <c r="LUC3" s="255"/>
      <c r="LUD3" s="255"/>
      <c r="LUE3" s="255"/>
      <c r="LUF3" s="255"/>
      <c r="LUG3" s="255"/>
      <c r="LUH3" s="255"/>
      <c r="LUI3" s="255"/>
      <c r="LUJ3" s="255"/>
      <c r="LUK3" s="255"/>
      <c r="LUL3" s="255"/>
      <c r="LUM3" s="255"/>
      <c r="LUN3" s="255"/>
      <c r="LUO3" s="255"/>
      <c r="LUP3" s="255"/>
      <c r="LUQ3" s="255"/>
      <c r="LUR3" s="255"/>
      <c r="LUS3" s="255"/>
      <c r="LUT3" s="255"/>
      <c r="LUU3" s="255"/>
      <c r="LUV3" s="255"/>
      <c r="LUW3" s="255"/>
      <c r="LUX3" s="255"/>
      <c r="LUY3" s="255"/>
      <c r="LUZ3" s="255"/>
      <c r="LVA3" s="255"/>
      <c r="LVB3" s="255"/>
      <c r="LVC3" s="255"/>
      <c r="LVD3" s="255"/>
      <c r="LVE3" s="255"/>
      <c r="LVF3" s="255"/>
      <c r="LVG3" s="255"/>
      <c r="LVH3" s="255"/>
      <c r="LVI3" s="255"/>
      <c r="LVJ3" s="255"/>
      <c r="LVK3" s="255"/>
      <c r="LVL3" s="255"/>
      <c r="LVM3" s="255"/>
      <c r="LVN3" s="255"/>
      <c r="LVO3" s="255"/>
      <c r="LVP3" s="255"/>
      <c r="LVQ3" s="255"/>
      <c r="LVR3" s="255"/>
      <c r="LVS3" s="255"/>
      <c r="LVT3" s="255"/>
      <c r="LVU3" s="255"/>
      <c r="LVV3" s="255"/>
      <c r="LVW3" s="255"/>
      <c r="LVX3" s="255"/>
      <c r="LVY3" s="255"/>
      <c r="LVZ3" s="255"/>
      <c r="LWA3" s="255"/>
      <c r="LWB3" s="255"/>
      <c r="LWC3" s="255"/>
      <c r="LWD3" s="255"/>
      <c r="LWE3" s="255"/>
      <c r="LWF3" s="255"/>
      <c r="LWG3" s="255"/>
      <c r="LWH3" s="255"/>
      <c r="LWI3" s="255"/>
      <c r="LWJ3" s="255"/>
      <c r="LWK3" s="255"/>
      <c r="LWL3" s="255"/>
      <c r="LWM3" s="255"/>
      <c r="LWN3" s="255"/>
      <c r="LWO3" s="255"/>
      <c r="LWP3" s="255"/>
      <c r="LWQ3" s="255"/>
      <c r="LWR3" s="255"/>
      <c r="LWS3" s="255"/>
      <c r="LWT3" s="255"/>
      <c r="LWU3" s="255"/>
      <c r="LWV3" s="255"/>
      <c r="LWW3" s="255"/>
      <c r="LWX3" s="255"/>
      <c r="LWY3" s="255"/>
      <c r="LWZ3" s="255"/>
      <c r="LXA3" s="255"/>
      <c r="LXB3" s="255"/>
      <c r="LXC3" s="255"/>
      <c r="LXD3" s="255"/>
      <c r="LXE3" s="255"/>
      <c r="LXF3" s="255"/>
      <c r="LXG3" s="255"/>
      <c r="LXH3" s="255"/>
      <c r="LXI3" s="255"/>
      <c r="LXJ3" s="255"/>
      <c r="LXK3" s="255"/>
      <c r="LXL3" s="255"/>
      <c r="LXM3" s="255"/>
      <c r="LXN3" s="255"/>
      <c r="LXO3" s="255"/>
      <c r="LXP3" s="255"/>
      <c r="LXQ3" s="255"/>
      <c r="LXR3" s="255"/>
      <c r="LXS3" s="255"/>
      <c r="LXT3" s="255"/>
      <c r="LXU3" s="255"/>
      <c r="LXV3" s="255"/>
      <c r="LXW3" s="255"/>
      <c r="LXX3" s="255"/>
      <c r="LXY3" s="255"/>
      <c r="LXZ3" s="255"/>
      <c r="LYA3" s="255"/>
      <c r="LYB3" s="255"/>
      <c r="LYC3" s="255"/>
      <c r="LYD3" s="255"/>
      <c r="LYE3" s="255"/>
      <c r="LYF3" s="255"/>
      <c r="LYG3" s="255"/>
      <c r="LYH3" s="255"/>
      <c r="LYI3" s="255"/>
      <c r="LYJ3" s="255"/>
      <c r="LYK3" s="255"/>
      <c r="LYL3" s="255"/>
      <c r="LYM3" s="255"/>
      <c r="LYN3" s="255"/>
      <c r="LYO3" s="255"/>
      <c r="LYP3" s="255"/>
      <c r="LYQ3" s="255"/>
      <c r="LYR3" s="255"/>
      <c r="LYS3" s="255"/>
      <c r="LYT3" s="255"/>
      <c r="LYU3" s="255"/>
      <c r="LYV3" s="255"/>
      <c r="LYW3" s="255"/>
      <c r="LYX3" s="255"/>
      <c r="LYY3" s="255"/>
      <c r="LYZ3" s="255"/>
      <c r="LZA3" s="255"/>
      <c r="LZB3" s="255"/>
      <c r="LZC3" s="255"/>
      <c r="LZD3" s="255"/>
      <c r="LZE3" s="255"/>
      <c r="LZF3" s="255"/>
      <c r="LZG3" s="255"/>
      <c r="LZH3" s="255"/>
      <c r="LZI3" s="255"/>
      <c r="LZJ3" s="255"/>
      <c r="LZK3" s="255"/>
      <c r="LZL3" s="255"/>
      <c r="LZM3" s="255"/>
      <c r="LZN3" s="255"/>
      <c r="LZO3" s="255"/>
      <c r="LZP3" s="255"/>
      <c r="LZQ3" s="255"/>
      <c r="LZR3" s="255"/>
      <c r="LZS3" s="255"/>
      <c r="LZT3" s="255"/>
      <c r="LZU3" s="255"/>
      <c r="LZV3" s="255"/>
      <c r="LZW3" s="255"/>
      <c r="LZX3" s="255"/>
      <c r="LZY3" s="255"/>
      <c r="LZZ3" s="255"/>
      <c r="MAA3" s="255"/>
      <c r="MAB3" s="255"/>
      <c r="MAC3" s="255"/>
      <c r="MAD3" s="255"/>
      <c r="MAE3" s="255"/>
      <c r="MAF3" s="255"/>
      <c r="MAG3" s="255"/>
      <c r="MAH3" s="255"/>
      <c r="MAI3" s="255"/>
      <c r="MAJ3" s="255"/>
      <c r="MAK3" s="255"/>
      <c r="MAL3" s="255"/>
      <c r="MAM3" s="255"/>
      <c r="MAN3" s="255"/>
      <c r="MAO3" s="255"/>
      <c r="MAP3" s="255"/>
      <c r="MAQ3" s="255"/>
      <c r="MAR3" s="255"/>
      <c r="MAS3" s="255"/>
      <c r="MAT3" s="255"/>
      <c r="MAU3" s="255"/>
      <c r="MAV3" s="255"/>
      <c r="MAW3" s="255"/>
      <c r="MAX3" s="255"/>
      <c r="MAY3" s="255"/>
      <c r="MAZ3" s="255"/>
      <c r="MBA3" s="255"/>
      <c r="MBB3" s="255"/>
      <c r="MBC3" s="255"/>
      <c r="MBD3" s="255"/>
      <c r="MBE3" s="255"/>
      <c r="MBF3" s="255"/>
      <c r="MBG3" s="255"/>
      <c r="MBH3" s="255"/>
      <c r="MBI3" s="255"/>
      <c r="MBJ3" s="255"/>
      <c r="MBK3" s="255"/>
      <c r="MBL3" s="255"/>
      <c r="MBM3" s="255"/>
      <c r="MBN3" s="255"/>
      <c r="MBO3" s="255"/>
      <c r="MBP3" s="255"/>
      <c r="MBQ3" s="255"/>
      <c r="MBR3" s="255"/>
      <c r="MBS3" s="255"/>
      <c r="MBT3" s="255"/>
      <c r="MBU3" s="255"/>
      <c r="MBV3" s="255"/>
      <c r="MBW3" s="255"/>
      <c r="MBX3" s="255"/>
      <c r="MBY3" s="255"/>
      <c r="MBZ3" s="255"/>
      <c r="MCA3" s="255"/>
      <c r="MCB3" s="255"/>
      <c r="MCC3" s="255"/>
      <c r="MCD3" s="255"/>
      <c r="MCE3" s="255"/>
      <c r="MCF3" s="255"/>
      <c r="MCG3" s="255"/>
      <c r="MCH3" s="255"/>
      <c r="MCI3" s="255"/>
      <c r="MCJ3" s="255"/>
      <c r="MCK3" s="255"/>
      <c r="MCL3" s="255"/>
      <c r="MCM3" s="255"/>
      <c r="MCN3" s="255"/>
      <c r="MCO3" s="255"/>
      <c r="MCP3" s="255"/>
      <c r="MCQ3" s="255"/>
      <c r="MCR3" s="255"/>
      <c r="MCS3" s="255"/>
      <c r="MCT3" s="255"/>
      <c r="MCU3" s="255"/>
      <c r="MCV3" s="255"/>
      <c r="MCW3" s="255"/>
      <c r="MCX3" s="255"/>
      <c r="MCY3" s="255"/>
      <c r="MCZ3" s="255"/>
      <c r="MDA3" s="255"/>
      <c r="MDB3" s="255"/>
      <c r="MDC3" s="255"/>
      <c r="MDD3" s="255"/>
      <c r="MDE3" s="255"/>
      <c r="MDF3" s="255"/>
      <c r="MDG3" s="255"/>
      <c r="MDH3" s="255"/>
      <c r="MDI3" s="255"/>
      <c r="MDJ3" s="255"/>
      <c r="MDK3" s="255"/>
      <c r="MDL3" s="255"/>
      <c r="MDM3" s="255"/>
      <c r="MDN3" s="255"/>
      <c r="MDO3" s="255"/>
      <c r="MDP3" s="255"/>
      <c r="MDQ3" s="255"/>
      <c r="MDR3" s="255"/>
      <c r="MDS3" s="255"/>
      <c r="MDT3" s="255"/>
      <c r="MDU3" s="255"/>
      <c r="MDV3" s="255"/>
      <c r="MDW3" s="255"/>
      <c r="MDX3" s="255"/>
      <c r="MDY3" s="255"/>
      <c r="MDZ3" s="255"/>
      <c r="MEA3" s="255"/>
      <c r="MEB3" s="255"/>
      <c r="MEC3" s="255"/>
      <c r="MED3" s="255"/>
      <c r="MEE3" s="255"/>
      <c r="MEF3" s="255"/>
      <c r="MEG3" s="255"/>
      <c r="MEH3" s="255"/>
      <c r="MEI3" s="255"/>
      <c r="MEJ3" s="255"/>
      <c r="MEK3" s="255"/>
      <c r="MEL3" s="255"/>
      <c r="MEM3" s="255"/>
      <c r="MEN3" s="255"/>
      <c r="MEO3" s="255"/>
      <c r="MEP3" s="255"/>
      <c r="MEQ3" s="255"/>
      <c r="MER3" s="255"/>
      <c r="MES3" s="255"/>
      <c r="MET3" s="255"/>
      <c r="MEU3" s="255"/>
      <c r="MEV3" s="255"/>
      <c r="MEW3" s="255"/>
      <c r="MEX3" s="255"/>
      <c r="MEY3" s="255"/>
      <c r="MEZ3" s="255"/>
      <c r="MFA3" s="255"/>
      <c r="MFB3" s="255"/>
      <c r="MFC3" s="255"/>
      <c r="MFD3" s="255"/>
      <c r="MFE3" s="255"/>
      <c r="MFF3" s="255"/>
      <c r="MFG3" s="255"/>
      <c r="MFH3" s="255"/>
      <c r="MFI3" s="255"/>
      <c r="MFJ3" s="255"/>
      <c r="MFK3" s="255"/>
      <c r="MFL3" s="255"/>
      <c r="MFM3" s="255"/>
      <c r="MFN3" s="255"/>
      <c r="MFO3" s="255"/>
      <c r="MFP3" s="255"/>
      <c r="MFQ3" s="255"/>
      <c r="MFR3" s="255"/>
      <c r="MFS3" s="255"/>
      <c r="MFT3" s="255"/>
      <c r="MFU3" s="255"/>
      <c r="MFV3" s="255"/>
      <c r="MFW3" s="255"/>
      <c r="MFX3" s="255"/>
      <c r="MFY3" s="255"/>
      <c r="MFZ3" s="255"/>
      <c r="MGA3" s="255"/>
      <c r="MGB3" s="255"/>
      <c r="MGC3" s="255"/>
      <c r="MGD3" s="255"/>
      <c r="MGE3" s="255"/>
      <c r="MGF3" s="255"/>
      <c r="MGG3" s="255"/>
      <c r="MGH3" s="255"/>
      <c r="MGI3" s="255"/>
      <c r="MGJ3" s="255"/>
      <c r="MGK3" s="255"/>
      <c r="MGL3" s="255"/>
      <c r="MGM3" s="255"/>
      <c r="MGN3" s="255"/>
      <c r="MGO3" s="255"/>
      <c r="MGP3" s="255"/>
      <c r="MGQ3" s="255"/>
      <c r="MGR3" s="255"/>
      <c r="MGS3" s="255"/>
      <c r="MGT3" s="255"/>
      <c r="MGU3" s="255"/>
      <c r="MGV3" s="255"/>
      <c r="MGW3" s="255"/>
      <c r="MGX3" s="255"/>
      <c r="MGY3" s="255"/>
      <c r="MGZ3" s="255"/>
      <c r="MHA3" s="255"/>
      <c r="MHB3" s="255"/>
      <c r="MHC3" s="255"/>
      <c r="MHD3" s="255"/>
      <c r="MHE3" s="255"/>
      <c r="MHF3" s="255"/>
      <c r="MHG3" s="255"/>
      <c r="MHH3" s="255"/>
      <c r="MHI3" s="255"/>
      <c r="MHJ3" s="255"/>
      <c r="MHK3" s="255"/>
      <c r="MHL3" s="255"/>
      <c r="MHM3" s="255"/>
      <c r="MHN3" s="255"/>
      <c r="MHO3" s="255"/>
      <c r="MHP3" s="255"/>
      <c r="MHQ3" s="255"/>
      <c r="MHR3" s="255"/>
      <c r="MHS3" s="255"/>
      <c r="MHT3" s="255"/>
      <c r="MHU3" s="255"/>
      <c r="MHV3" s="255"/>
      <c r="MHW3" s="255"/>
      <c r="MHX3" s="255"/>
      <c r="MHY3" s="255"/>
      <c r="MHZ3" s="255"/>
      <c r="MIA3" s="255"/>
      <c r="MIB3" s="255"/>
      <c r="MIC3" s="255"/>
      <c r="MID3" s="255"/>
      <c r="MIE3" s="255"/>
      <c r="MIF3" s="255"/>
      <c r="MIG3" s="255"/>
      <c r="MIH3" s="255"/>
      <c r="MII3" s="255"/>
      <c r="MIJ3" s="255"/>
      <c r="MIK3" s="255"/>
      <c r="MIL3" s="255"/>
      <c r="MIM3" s="255"/>
      <c r="MIN3" s="255"/>
      <c r="MIO3" s="255"/>
      <c r="MIP3" s="255"/>
      <c r="MIQ3" s="255"/>
      <c r="MIR3" s="255"/>
      <c r="MIS3" s="255"/>
      <c r="MIT3" s="255"/>
      <c r="MIU3" s="255"/>
      <c r="MIV3" s="255"/>
      <c r="MIW3" s="255"/>
      <c r="MIX3" s="255"/>
      <c r="MIY3" s="255"/>
      <c r="MIZ3" s="255"/>
      <c r="MJA3" s="255"/>
      <c r="MJB3" s="255"/>
      <c r="MJC3" s="255"/>
      <c r="MJD3" s="255"/>
      <c r="MJE3" s="255"/>
      <c r="MJF3" s="255"/>
      <c r="MJG3" s="255"/>
      <c r="MJH3" s="255"/>
      <c r="MJI3" s="255"/>
      <c r="MJJ3" s="255"/>
      <c r="MJK3" s="255"/>
      <c r="MJL3" s="255"/>
      <c r="MJM3" s="255"/>
      <c r="MJN3" s="255"/>
      <c r="MJO3" s="255"/>
      <c r="MJP3" s="255"/>
      <c r="MJQ3" s="255"/>
      <c r="MJR3" s="255"/>
      <c r="MJS3" s="255"/>
      <c r="MJT3" s="255"/>
      <c r="MJU3" s="255"/>
      <c r="MJV3" s="255"/>
      <c r="MJW3" s="255"/>
      <c r="MJX3" s="255"/>
      <c r="MJY3" s="255"/>
      <c r="MJZ3" s="255"/>
      <c r="MKA3" s="255"/>
      <c r="MKB3" s="255"/>
      <c r="MKC3" s="255"/>
      <c r="MKD3" s="255"/>
      <c r="MKE3" s="255"/>
      <c r="MKF3" s="255"/>
      <c r="MKG3" s="255"/>
      <c r="MKH3" s="255"/>
      <c r="MKI3" s="255"/>
      <c r="MKJ3" s="255"/>
      <c r="MKK3" s="255"/>
      <c r="MKL3" s="255"/>
      <c r="MKM3" s="255"/>
      <c r="MKN3" s="255"/>
      <c r="MKO3" s="255"/>
      <c r="MKP3" s="255"/>
      <c r="MKQ3" s="255"/>
      <c r="MKR3" s="255"/>
      <c r="MKS3" s="255"/>
      <c r="MKT3" s="255"/>
      <c r="MKU3" s="255"/>
      <c r="MKV3" s="255"/>
      <c r="MKW3" s="255"/>
      <c r="MKX3" s="255"/>
      <c r="MKY3" s="255"/>
      <c r="MKZ3" s="255"/>
      <c r="MLA3" s="255"/>
      <c r="MLB3" s="255"/>
      <c r="MLC3" s="255"/>
      <c r="MLD3" s="255"/>
      <c r="MLE3" s="255"/>
      <c r="MLF3" s="255"/>
      <c r="MLG3" s="255"/>
      <c r="MLH3" s="255"/>
      <c r="MLI3" s="255"/>
      <c r="MLJ3" s="255"/>
      <c r="MLK3" s="255"/>
      <c r="MLL3" s="255"/>
      <c r="MLM3" s="255"/>
      <c r="MLN3" s="255"/>
      <c r="MLO3" s="255"/>
      <c r="MLP3" s="255"/>
      <c r="MLQ3" s="255"/>
      <c r="MLR3" s="255"/>
      <c r="MLS3" s="255"/>
      <c r="MLT3" s="255"/>
      <c r="MLU3" s="255"/>
      <c r="MLV3" s="255"/>
      <c r="MLW3" s="255"/>
      <c r="MLX3" s="255"/>
      <c r="MLY3" s="255"/>
      <c r="MLZ3" s="255"/>
      <c r="MMA3" s="255"/>
      <c r="MMB3" s="255"/>
      <c r="MMC3" s="255"/>
      <c r="MMD3" s="255"/>
      <c r="MME3" s="255"/>
      <c r="MMF3" s="255"/>
      <c r="MMG3" s="255"/>
      <c r="MMH3" s="255"/>
      <c r="MMI3" s="255"/>
      <c r="MMJ3" s="255"/>
      <c r="MMK3" s="255"/>
      <c r="MML3" s="255"/>
      <c r="MMM3" s="255"/>
      <c r="MMN3" s="255"/>
      <c r="MMO3" s="255"/>
      <c r="MMP3" s="255"/>
      <c r="MMQ3" s="255"/>
      <c r="MMR3" s="255"/>
      <c r="MMS3" s="255"/>
      <c r="MMT3" s="255"/>
      <c r="MMU3" s="255"/>
      <c r="MMV3" s="255"/>
      <c r="MMW3" s="255"/>
      <c r="MMX3" s="255"/>
      <c r="MMY3" s="255"/>
      <c r="MMZ3" s="255"/>
      <c r="MNA3" s="255"/>
      <c r="MNB3" s="255"/>
      <c r="MNC3" s="255"/>
      <c r="MND3" s="255"/>
      <c r="MNE3" s="255"/>
      <c r="MNF3" s="255"/>
      <c r="MNG3" s="255"/>
      <c r="MNH3" s="255"/>
      <c r="MNI3" s="255"/>
      <c r="MNJ3" s="255"/>
      <c r="MNK3" s="255"/>
      <c r="MNL3" s="255"/>
      <c r="MNM3" s="255"/>
      <c r="MNN3" s="255"/>
      <c r="MNO3" s="255"/>
      <c r="MNP3" s="255"/>
      <c r="MNQ3" s="255"/>
      <c r="MNR3" s="255"/>
      <c r="MNS3" s="255"/>
      <c r="MNT3" s="255"/>
      <c r="MNU3" s="255"/>
      <c r="MNV3" s="255"/>
      <c r="MNW3" s="255"/>
      <c r="MNX3" s="255"/>
      <c r="MNY3" s="255"/>
      <c r="MNZ3" s="255"/>
      <c r="MOA3" s="255"/>
      <c r="MOB3" s="255"/>
      <c r="MOC3" s="255"/>
      <c r="MOD3" s="255"/>
      <c r="MOE3" s="255"/>
      <c r="MOF3" s="255"/>
      <c r="MOG3" s="255"/>
      <c r="MOH3" s="255"/>
      <c r="MOI3" s="255"/>
      <c r="MOJ3" s="255"/>
      <c r="MOK3" s="255"/>
      <c r="MOL3" s="255"/>
      <c r="MOM3" s="255"/>
      <c r="MON3" s="255"/>
      <c r="MOO3" s="255"/>
      <c r="MOP3" s="255"/>
      <c r="MOQ3" s="255"/>
      <c r="MOR3" s="255"/>
      <c r="MOS3" s="255"/>
      <c r="MOT3" s="255"/>
      <c r="MOU3" s="255"/>
      <c r="MOV3" s="255"/>
      <c r="MOW3" s="255"/>
      <c r="MOX3" s="255"/>
      <c r="MOY3" s="255"/>
      <c r="MOZ3" s="255"/>
      <c r="MPA3" s="255"/>
      <c r="MPB3" s="255"/>
      <c r="MPC3" s="255"/>
      <c r="MPD3" s="255"/>
      <c r="MPE3" s="255"/>
      <c r="MPF3" s="255"/>
      <c r="MPG3" s="255"/>
      <c r="MPH3" s="255"/>
      <c r="MPI3" s="255"/>
      <c r="MPJ3" s="255"/>
      <c r="MPK3" s="255"/>
      <c r="MPL3" s="255"/>
      <c r="MPM3" s="255"/>
      <c r="MPN3" s="255"/>
      <c r="MPO3" s="255"/>
      <c r="MPP3" s="255"/>
      <c r="MPQ3" s="255"/>
      <c r="MPR3" s="255"/>
      <c r="MPS3" s="255"/>
      <c r="MPT3" s="255"/>
      <c r="MPU3" s="255"/>
      <c r="MPV3" s="255"/>
      <c r="MPW3" s="255"/>
      <c r="MPX3" s="255"/>
      <c r="MPY3" s="255"/>
      <c r="MPZ3" s="255"/>
      <c r="MQA3" s="255"/>
      <c r="MQB3" s="255"/>
      <c r="MQC3" s="255"/>
      <c r="MQD3" s="255"/>
      <c r="MQE3" s="255"/>
      <c r="MQF3" s="255"/>
      <c r="MQG3" s="255"/>
      <c r="MQH3" s="255"/>
      <c r="MQI3" s="255"/>
      <c r="MQJ3" s="255"/>
      <c r="MQK3" s="255"/>
      <c r="MQL3" s="255"/>
      <c r="MQM3" s="255"/>
      <c r="MQN3" s="255"/>
      <c r="MQO3" s="255"/>
      <c r="MQP3" s="255"/>
      <c r="MQQ3" s="255"/>
      <c r="MQR3" s="255"/>
      <c r="MQS3" s="255"/>
      <c r="MQT3" s="255"/>
      <c r="MQU3" s="255"/>
      <c r="MQV3" s="255"/>
      <c r="MQW3" s="255"/>
      <c r="MQX3" s="255"/>
      <c r="MQY3" s="255"/>
      <c r="MQZ3" s="255"/>
      <c r="MRA3" s="255"/>
      <c r="MRB3" s="255"/>
      <c r="MRC3" s="255"/>
      <c r="MRD3" s="255"/>
      <c r="MRE3" s="255"/>
      <c r="MRF3" s="255"/>
      <c r="MRG3" s="255"/>
      <c r="MRH3" s="255"/>
      <c r="MRI3" s="255"/>
      <c r="MRJ3" s="255"/>
      <c r="MRK3" s="255"/>
      <c r="MRL3" s="255"/>
      <c r="MRM3" s="255"/>
      <c r="MRN3" s="255"/>
      <c r="MRO3" s="255"/>
      <c r="MRP3" s="255"/>
      <c r="MRQ3" s="255"/>
      <c r="MRR3" s="255"/>
      <c r="MRS3" s="255"/>
      <c r="MRT3" s="255"/>
      <c r="MRU3" s="255"/>
      <c r="MRV3" s="255"/>
      <c r="MRW3" s="255"/>
      <c r="MRX3" s="255"/>
      <c r="MRY3" s="255"/>
      <c r="MRZ3" s="255"/>
      <c r="MSA3" s="255"/>
      <c r="MSB3" s="255"/>
      <c r="MSC3" s="255"/>
      <c r="MSD3" s="255"/>
      <c r="MSE3" s="255"/>
      <c r="MSF3" s="255"/>
      <c r="MSG3" s="255"/>
      <c r="MSH3" s="255"/>
      <c r="MSI3" s="255"/>
      <c r="MSJ3" s="255"/>
      <c r="MSK3" s="255"/>
      <c r="MSL3" s="255"/>
      <c r="MSM3" s="255"/>
      <c r="MSN3" s="255"/>
      <c r="MSO3" s="255"/>
      <c r="MSP3" s="255"/>
      <c r="MSQ3" s="255"/>
      <c r="MSR3" s="255"/>
      <c r="MSS3" s="255"/>
      <c r="MST3" s="255"/>
      <c r="MSU3" s="255"/>
      <c r="MSV3" s="255"/>
      <c r="MSW3" s="255"/>
      <c r="MSX3" s="255"/>
      <c r="MSY3" s="255"/>
      <c r="MSZ3" s="255"/>
      <c r="MTA3" s="255"/>
      <c r="MTB3" s="255"/>
      <c r="MTC3" s="255"/>
      <c r="MTD3" s="255"/>
      <c r="MTE3" s="255"/>
      <c r="MTF3" s="255"/>
      <c r="MTG3" s="255"/>
      <c r="MTH3" s="255"/>
      <c r="MTI3" s="255"/>
      <c r="MTJ3" s="255"/>
      <c r="MTK3" s="255"/>
      <c r="MTL3" s="255"/>
      <c r="MTM3" s="255"/>
      <c r="MTN3" s="255"/>
      <c r="MTO3" s="255"/>
      <c r="MTP3" s="255"/>
      <c r="MTQ3" s="255"/>
      <c r="MTR3" s="255"/>
      <c r="MTS3" s="255"/>
      <c r="MTT3" s="255"/>
      <c r="MTU3" s="255"/>
      <c r="MTV3" s="255"/>
      <c r="MTW3" s="255"/>
      <c r="MTX3" s="255"/>
      <c r="MTY3" s="255"/>
      <c r="MTZ3" s="255"/>
      <c r="MUA3" s="255"/>
      <c r="MUB3" s="255"/>
      <c r="MUC3" s="255"/>
      <c r="MUD3" s="255"/>
      <c r="MUE3" s="255"/>
      <c r="MUF3" s="255"/>
      <c r="MUG3" s="255"/>
      <c r="MUH3" s="255"/>
      <c r="MUI3" s="255"/>
      <c r="MUJ3" s="255"/>
      <c r="MUK3" s="255"/>
      <c r="MUL3" s="255"/>
      <c r="MUM3" s="255"/>
      <c r="MUN3" s="255"/>
      <c r="MUO3" s="255"/>
      <c r="MUP3" s="255"/>
      <c r="MUQ3" s="255"/>
      <c r="MUR3" s="255"/>
      <c r="MUS3" s="255"/>
      <c r="MUT3" s="255"/>
      <c r="MUU3" s="255"/>
      <c r="MUV3" s="255"/>
      <c r="MUW3" s="255"/>
      <c r="MUX3" s="255"/>
      <c r="MUY3" s="255"/>
      <c r="MUZ3" s="255"/>
      <c r="MVA3" s="255"/>
      <c r="MVB3" s="255"/>
      <c r="MVC3" s="255"/>
      <c r="MVD3" s="255"/>
      <c r="MVE3" s="255"/>
      <c r="MVF3" s="255"/>
      <c r="MVG3" s="255"/>
      <c r="MVH3" s="255"/>
      <c r="MVI3" s="255"/>
      <c r="MVJ3" s="255"/>
      <c r="MVK3" s="255"/>
      <c r="MVL3" s="255"/>
      <c r="MVM3" s="255"/>
      <c r="MVN3" s="255"/>
      <c r="MVO3" s="255"/>
      <c r="MVP3" s="255"/>
      <c r="MVQ3" s="255"/>
      <c r="MVR3" s="255"/>
      <c r="MVS3" s="255"/>
      <c r="MVT3" s="255"/>
      <c r="MVU3" s="255"/>
      <c r="MVV3" s="255"/>
      <c r="MVW3" s="255"/>
      <c r="MVX3" s="255"/>
      <c r="MVY3" s="255"/>
      <c r="MVZ3" s="255"/>
      <c r="MWA3" s="255"/>
      <c r="MWB3" s="255"/>
      <c r="MWC3" s="255"/>
      <c r="MWD3" s="255"/>
      <c r="MWE3" s="255"/>
      <c r="MWF3" s="255"/>
      <c r="MWG3" s="255"/>
      <c r="MWH3" s="255"/>
      <c r="MWI3" s="255"/>
      <c r="MWJ3" s="255"/>
      <c r="MWK3" s="255"/>
      <c r="MWL3" s="255"/>
      <c r="MWM3" s="255"/>
      <c r="MWN3" s="255"/>
      <c r="MWO3" s="255"/>
      <c r="MWP3" s="255"/>
      <c r="MWQ3" s="255"/>
      <c r="MWR3" s="255"/>
      <c r="MWS3" s="255"/>
      <c r="MWT3" s="255"/>
      <c r="MWU3" s="255"/>
      <c r="MWV3" s="255"/>
      <c r="MWW3" s="255"/>
      <c r="MWX3" s="255"/>
      <c r="MWY3" s="255"/>
      <c r="MWZ3" s="255"/>
      <c r="MXA3" s="255"/>
      <c r="MXB3" s="255"/>
      <c r="MXC3" s="255"/>
      <c r="MXD3" s="255"/>
      <c r="MXE3" s="255"/>
      <c r="MXF3" s="255"/>
      <c r="MXG3" s="255"/>
      <c r="MXH3" s="255"/>
      <c r="MXI3" s="255"/>
      <c r="MXJ3" s="255"/>
      <c r="MXK3" s="255"/>
      <c r="MXL3" s="255"/>
      <c r="MXM3" s="255"/>
      <c r="MXN3" s="255"/>
      <c r="MXO3" s="255"/>
      <c r="MXP3" s="255"/>
      <c r="MXQ3" s="255"/>
      <c r="MXR3" s="255"/>
      <c r="MXS3" s="255"/>
      <c r="MXT3" s="255"/>
      <c r="MXU3" s="255"/>
      <c r="MXV3" s="255"/>
      <c r="MXW3" s="255"/>
      <c r="MXX3" s="255"/>
      <c r="MXY3" s="255"/>
      <c r="MXZ3" s="255"/>
      <c r="MYA3" s="255"/>
      <c r="MYB3" s="255"/>
      <c r="MYC3" s="255"/>
      <c r="MYD3" s="255"/>
      <c r="MYE3" s="255"/>
      <c r="MYF3" s="255"/>
      <c r="MYG3" s="255"/>
      <c r="MYH3" s="255"/>
      <c r="MYI3" s="255"/>
      <c r="MYJ3" s="255"/>
      <c r="MYK3" s="255"/>
      <c r="MYL3" s="255"/>
      <c r="MYM3" s="255"/>
      <c r="MYN3" s="255"/>
      <c r="MYO3" s="255"/>
      <c r="MYP3" s="255"/>
      <c r="MYQ3" s="255"/>
      <c r="MYR3" s="255"/>
      <c r="MYS3" s="255"/>
      <c r="MYT3" s="255"/>
      <c r="MYU3" s="255"/>
      <c r="MYV3" s="255"/>
      <c r="MYW3" s="255"/>
      <c r="MYX3" s="255"/>
      <c r="MYY3" s="255"/>
      <c r="MYZ3" s="255"/>
      <c r="MZA3" s="255"/>
      <c r="MZB3" s="255"/>
      <c r="MZC3" s="255"/>
      <c r="MZD3" s="255"/>
      <c r="MZE3" s="255"/>
      <c r="MZF3" s="255"/>
      <c r="MZG3" s="255"/>
      <c r="MZH3" s="255"/>
      <c r="MZI3" s="255"/>
      <c r="MZJ3" s="255"/>
      <c r="MZK3" s="255"/>
      <c r="MZL3" s="255"/>
      <c r="MZM3" s="255"/>
      <c r="MZN3" s="255"/>
      <c r="MZO3" s="255"/>
      <c r="MZP3" s="255"/>
      <c r="MZQ3" s="255"/>
      <c r="MZR3" s="255"/>
      <c r="MZS3" s="255"/>
      <c r="MZT3" s="255"/>
      <c r="MZU3" s="255"/>
      <c r="MZV3" s="255"/>
      <c r="MZW3" s="255"/>
      <c r="MZX3" s="255"/>
      <c r="MZY3" s="255"/>
      <c r="MZZ3" s="255"/>
      <c r="NAA3" s="255"/>
      <c r="NAB3" s="255"/>
      <c r="NAC3" s="255"/>
      <c r="NAD3" s="255"/>
      <c r="NAE3" s="255"/>
      <c r="NAF3" s="255"/>
      <c r="NAG3" s="255"/>
      <c r="NAH3" s="255"/>
      <c r="NAI3" s="255"/>
      <c r="NAJ3" s="255"/>
      <c r="NAK3" s="255"/>
      <c r="NAL3" s="255"/>
      <c r="NAM3" s="255"/>
      <c r="NAN3" s="255"/>
      <c r="NAO3" s="255"/>
      <c r="NAP3" s="255"/>
      <c r="NAQ3" s="255"/>
      <c r="NAR3" s="255"/>
      <c r="NAS3" s="255"/>
      <c r="NAT3" s="255"/>
      <c r="NAU3" s="255"/>
      <c r="NAV3" s="255"/>
      <c r="NAW3" s="255"/>
      <c r="NAX3" s="255"/>
      <c r="NAY3" s="255"/>
      <c r="NAZ3" s="255"/>
      <c r="NBA3" s="255"/>
      <c r="NBB3" s="255"/>
      <c r="NBC3" s="255"/>
      <c r="NBD3" s="255"/>
      <c r="NBE3" s="255"/>
      <c r="NBF3" s="255"/>
      <c r="NBG3" s="255"/>
      <c r="NBH3" s="255"/>
      <c r="NBI3" s="255"/>
      <c r="NBJ3" s="255"/>
      <c r="NBK3" s="255"/>
      <c r="NBL3" s="255"/>
      <c r="NBM3" s="255"/>
      <c r="NBN3" s="255"/>
      <c r="NBO3" s="255"/>
      <c r="NBP3" s="255"/>
      <c r="NBQ3" s="255"/>
      <c r="NBR3" s="255"/>
      <c r="NBS3" s="255"/>
      <c r="NBT3" s="255"/>
      <c r="NBU3" s="255"/>
      <c r="NBV3" s="255"/>
      <c r="NBW3" s="255"/>
      <c r="NBX3" s="255"/>
      <c r="NBY3" s="255"/>
      <c r="NBZ3" s="255"/>
      <c r="NCA3" s="255"/>
      <c r="NCB3" s="255"/>
      <c r="NCC3" s="255"/>
      <c r="NCD3" s="255"/>
      <c r="NCE3" s="255"/>
      <c r="NCF3" s="255"/>
      <c r="NCG3" s="255"/>
      <c r="NCH3" s="255"/>
      <c r="NCI3" s="255"/>
      <c r="NCJ3" s="255"/>
      <c r="NCK3" s="255"/>
      <c r="NCL3" s="255"/>
      <c r="NCM3" s="255"/>
      <c r="NCN3" s="255"/>
      <c r="NCO3" s="255"/>
      <c r="NCP3" s="255"/>
      <c r="NCQ3" s="255"/>
      <c r="NCR3" s="255"/>
      <c r="NCS3" s="255"/>
      <c r="NCT3" s="255"/>
      <c r="NCU3" s="255"/>
      <c r="NCV3" s="255"/>
      <c r="NCW3" s="255"/>
      <c r="NCX3" s="255"/>
      <c r="NCY3" s="255"/>
      <c r="NCZ3" s="255"/>
      <c r="NDA3" s="255"/>
      <c r="NDB3" s="255"/>
      <c r="NDC3" s="255"/>
      <c r="NDD3" s="255"/>
      <c r="NDE3" s="255"/>
      <c r="NDF3" s="255"/>
      <c r="NDG3" s="255"/>
      <c r="NDH3" s="255"/>
      <c r="NDI3" s="255"/>
      <c r="NDJ3" s="255"/>
      <c r="NDK3" s="255"/>
      <c r="NDL3" s="255"/>
      <c r="NDM3" s="255"/>
      <c r="NDN3" s="255"/>
      <c r="NDO3" s="255"/>
      <c r="NDP3" s="255"/>
      <c r="NDQ3" s="255"/>
      <c r="NDR3" s="255"/>
      <c r="NDS3" s="255"/>
      <c r="NDT3" s="255"/>
      <c r="NDU3" s="255"/>
      <c r="NDV3" s="255"/>
      <c r="NDW3" s="255"/>
      <c r="NDX3" s="255"/>
      <c r="NDY3" s="255"/>
      <c r="NDZ3" s="255"/>
      <c r="NEA3" s="255"/>
      <c r="NEB3" s="255"/>
      <c r="NEC3" s="255"/>
      <c r="NED3" s="255"/>
      <c r="NEE3" s="255"/>
      <c r="NEF3" s="255"/>
      <c r="NEG3" s="255"/>
      <c r="NEH3" s="255"/>
      <c r="NEI3" s="255"/>
      <c r="NEJ3" s="255"/>
      <c r="NEK3" s="255"/>
      <c r="NEL3" s="255"/>
      <c r="NEM3" s="255"/>
      <c r="NEN3" s="255"/>
      <c r="NEO3" s="255"/>
      <c r="NEP3" s="255"/>
      <c r="NEQ3" s="255"/>
      <c r="NER3" s="255"/>
      <c r="NES3" s="255"/>
      <c r="NET3" s="255"/>
      <c r="NEU3" s="255"/>
      <c r="NEV3" s="255"/>
      <c r="NEW3" s="255"/>
      <c r="NEX3" s="255"/>
      <c r="NEY3" s="255"/>
      <c r="NEZ3" s="255"/>
      <c r="NFA3" s="255"/>
      <c r="NFB3" s="255"/>
      <c r="NFC3" s="255"/>
      <c r="NFD3" s="255"/>
      <c r="NFE3" s="255"/>
      <c r="NFF3" s="255"/>
      <c r="NFG3" s="255"/>
      <c r="NFH3" s="255"/>
      <c r="NFI3" s="255"/>
      <c r="NFJ3" s="255"/>
      <c r="NFK3" s="255"/>
      <c r="NFL3" s="255"/>
      <c r="NFM3" s="255"/>
      <c r="NFN3" s="255"/>
      <c r="NFO3" s="255"/>
      <c r="NFP3" s="255"/>
      <c r="NFQ3" s="255"/>
      <c r="NFR3" s="255"/>
      <c r="NFS3" s="255"/>
      <c r="NFT3" s="255"/>
      <c r="NFU3" s="255"/>
      <c r="NFV3" s="255"/>
      <c r="NFW3" s="255"/>
      <c r="NFX3" s="255"/>
      <c r="NFY3" s="255"/>
      <c r="NFZ3" s="255"/>
      <c r="NGA3" s="255"/>
      <c r="NGB3" s="255"/>
      <c r="NGC3" s="255"/>
      <c r="NGD3" s="255"/>
      <c r="NGE3" s="255"/>
      <c r="NGF3" s="255"/>
      <c r="NGG3" s="255"/>
      <c r="NGH3" s="255"/>
      <c r="NGI3" s="255"/>
      <c r="NGJ3" s="255"/>
      <c r="NGK3" s="255"/>
      <c r="NGL3" s="255"/>
      <c r="NGM3" s="255"/>
      <c r="NGN3" s="255"/>
      <c r="NGO3" s="255"/>
      <c r="NGP3" s="255"/>
      <c r="NGQ3" s="255"/>
      <c r="NGR3" s="255"/>
      <c r="NGS3" s="255"/>
      <c r="NGT3" s="255"/>
      <c r="NGU3" s="255"/>
      <c r="NGV3" s="255"/>
      <c r="NGW3" s="255"/>
      <c r="NGX3" s="255"/>
      <c r="NGY3" s="255"/>
      <c r="NGZ3" s="255"/>
      <c r="NHA3" s="255"/>
      <c r="NHB3" s="255"/>
      <c r="NHC3" s="255"/>
      <c r="NHD3" s="255"/>
      <c r="NHE3" s="255"/>
      <c r="NHF3" s="255"/>
      <c r="NHG3" s="255"/>
      <c r="NHH3" s="255"/>
      <c r="NHI3" s="255"/>
      <c r="NHJ3" s="255"/>
      <c r="NHK3" s="255"/>
      <c r="NHL3" s="255"/>
      <c r="NHM3" s="255"/>
      <c r="NHN3" s="255"/>
      <c r="NHO3" s="255"/>
      <c r="NHP3" s="255"/>
      <c r="NHQ3" s="255"/>
      <c r="NHR3" s="255"/>
      <c r="NHS3" s="255"/>
      <c r="NHT3" s="255"/>
      <c r="NHU3" s="255"/>
      <c r="NHV3" s="255"/>
      <c r="NHW3" s="255"/>
      <c r="NHX3" s="255"/>
      <c r="NHY3" s="255"/>
      <c r="NHZ3" s="255"/>
      <c r="NIA3" s="255"/>
      <c r="NIB3" s="255"/>
      <c r="NIC3" s="255"/>
      <c r="NID3" s="255"/>
      <c r="NIE3" s="255"/>
      <c r="NIF3" s="255"/>
      <c r="NIG3" s="255"/>
      <c r="NIH3" s="255"/>
      <c r="NII3" s="255"/>
      <c r="NIJ3" s="255"/>
      <c r="NIK3" s="255"/>
      <c r="NIL3" s="255"/>
      <c r="NIM3" s="255"/>
      <c r="NIN3" s="255"/>
      <c r="NIO3" s="255"/>
      <c r="NIP3" s="255"/>
      <c r="NIQ3" s="255"/>
      <c r="NIR3" s="255"/>
      <c r="NIS3" s="255"/>
      <c r="NIT3" s="255"/>
      <c r="NIU3" s="255"/>
      <c r="NIV3" s="255"/>
      <c r="NIW3" s="255"/>
      <c r="NIX3" s="255"/>
      <c r="NIY3" s="255"/>
      <c r="NIZ3" s="255"/>
      <c r="NJA3" s="255"/>
      <c r="NJB3" s="255"/>
      <c r="NJC3" s="255"/>
      <c r="NJD3" s="255"/>
      <c r="NJE3" s="255"/>
      <c r="NJF3" s="255"/>
      <c r="NJG3" s="255"/>
      <c r="NJH3" s="255"/>
      <c r="NJI3" s="255"/>
      <c r="NJJ3" s="255"/>
      <c r="NJK3" s="255"/>
      <c r="NJL3" s="255"/>
      <c r="NJM3" s="255"/>
      <c r="NJN3" s="255"/>
      <c r="NJO3" s="255"/>
      <c r="NJP3" s="255"/>
      <c r="NJQ3" s="255"/>
      <c r="NJR3" s="255"/>
      <c r="NJS3" s="255"/>
      <c r="NJT3" s="255"/>
      <c r="NJU3" s="255"/>
      <c r="NJV3" s="255"/>
      <c r="NJW3" s="255"/>
      <c r="NJX3" s="255"/>
      <c r="NJY3" s="255"/>
      <c r="NJZ3" s="255"/>
      <c r="NKA3" s="255"/>
      <c r="NKB3" s="255"/>
      <c r="NKC3" s="255"/>
      <c r="NKD3" s="255"/>
      <c r="NKE3" s="255"/>
      <c r="NKF3" s="255"/>
      <c r="NKG3" s="255"/>
      <c r="NKH3" s="255"/>
      <c r="NKI3" s="255"/>
      <c r="NKJ3" s="255"/>
      <c r="NKK3" s="255"/>
      <c r="NKL3" s="255"/>
      <c r="NKM3" s="255"/>
      <c r="NKN3" s="255"/>
      <c r="NKO3" s="255"/>
      <c r="NKP3" s="255"/>
      <c r="NKQ3" s="255"/>
      <c r="NKR3" s="255"/>
      <c r="NKS3" s="255"/>
      <c r="NKT3" s="255"/>
      <c r="NKU3" s="255"/>
      <c r="NKV3" s="255"/>
      <c r="NKW3" s="255"/>
      <c r="NKX3" s="255"/>
      <c r="NKY3" s="255"/>
      <c r="NKZ3" s="255"/>
      <c r="NLA3" s="255"/>
      <c r="NLB3" s="255"/>
      <c r="NLC3" s="255"/>
      <c r="NLD3" s="255"/>
      <c r="NLE3" s="255"/>
      <c r="NLF3" s="255"/>
      <c r="NLG3" s="255"/>
      <c r="NLH3" s="255"/>
      <c r="NLI3" s="255"/>
      <c r="NLJ3" s="255"/>
      <c r="NLK3" s="255"/>
      <c r="NLL3" s="255"/>
      <c r="NLM3" s="255"/>
      <c r="NLN3" s="255"/>
      <c r="NLO3" s="255"/>
      <c r="NLP3" s="255"/>
      <c r="NLQ3" s="255"/>
      <c r="NLR3" s="255"/>
      <c r="NLS3" s="255"/>
      <c r="NLT3" s="255"/>
      <c r="NLU3" s="255"/>
      <c r="NLV3" s="255"/>
      <c r="NLW3" s="255"/>
      <c r="NLX3" s="255"/>
      <c r="NLY3" s="255"/>
      <c r="NLZ3" s="255"/>
      <c r="NMA3" s="255"/>
      <c r="NMB3" s="255"/>
      <c r="NMC3" s="255"/>
      <c r="NMD3" s="255"/>
      <c r="NME3" s="255"/>
      <c r="NMF3" s="255"/>
      <c r="NMG3" s="255"/>
      <c r="NMH3" s="255"/>
      <c r="NMI3" s="255"/>
      <c r="NMJ3" s="255"/>
      <c r="NMK3" s="255"/>
      <c r="NML3" s="255"/>
      <c r="NMM3" s="255"/>
      <c r="NMN3" s="255"/>
      <c r="NMO3" s="255"/>
      <c r="NMP3" s="255"/>
      <c r="NMQ3" s="255"/>
      <c r="NMR3" s="255"/>
      <c r="NMS3" s="255"/>
      <c r="NMT3" s="255"/>
      <c r="NMU3" s="255"/>
      <c r="NMV3" s="255"/>
      <c r="NMW3" s="255"/>
      <c r="NMX3" s="255"/>
      <c r="NMY3" s="255"/>
      <c r="NMZ3" s="255"/>
      <c r="NNA3" s="255"/>
      <c r="NNB3" s="255"/>
      <c r="NNC3" s="255"/>
      <c r="NND3" s="255"/>
      <c r="NNE3" s="255"/>
      <c r="NNF3" s="255"/>
      <c r="NNG3" s="255"/>
      <c r="NNH3" s="255"/>
      <c r="NNI3" s="255"/>
      <c r="NNJ3" s="255"/>
      <c r="NNK3" s="255"/>
      <c r="NNL3" s="255"/>
      <c r="NNM3" s="255"/>
      <c r="NNN3" s="255"/>
      <c r="NNO3" s="255"/>
      <c r="NNP3" s="255"/>
      <c r="NNQ3" s="255"/>
      <c r="NNR3" s="255"/>
      <c r="NNS3" s="255"/>
      <c r="NNT3" s="255"/>
      <c r="NNU3" s="255"/>
      <c r="NNV3" s="255"/>
      <c r="NNW3" s="255"/>
      <c r="NNX3" s="255"/>
      <c r="NNY3" s="255"/>
      <c r="NNZ3" s="255"/>
      <c r="NOA3" s="255"/>
      <c r="NOB3" s="255"/>
      <c r="NOC3" s="255"/>
      <c r="NOD3" s="255"/>
      <c r="NOE3" s="255"/>
      <c r="NOF3" s="255"/>
      <c r="NOG3" s="255"/>
      <c r="NOH3" s="255"/>
      <c r="NOI3" s="255"/>
      <c r="NOJ3" s="255"/>
      <c r="NOK3" s="255"/>
      <c r="NOL3" s="255"/>
      <c r="NOM3" s="255"/>
      <c r="NON3" s="255"/>
      <c r="NOO3" s="255"/>
      <c r="NOP3" s="255"/>
      <c r="NOQ3" s="255"/>
      <c r="NOR3" s="255"/>
      <c r="NOS3" s="255"/>
      <c r="NOT3" s="255"/>
      <c r="NOU3" s="255"/>
      <c r="NOV3" s="255"/>
      <c r="NOW3" s="255"/>
      <c r="NOX3" s="255"/>
      <c r="NOY3" s="255"/>
      <c r="NOZ3" s="255"/>
      <c r="NPA3" s="255"/>
      <c r="NPB3" s="255"/>
      <c r="NPC3" s="255"/>
      <c r="NPD3" s="255"/>
      <c r="NPE3" s="255"/>
      <c r="NPF3" s="255"/>
      <c r="NPG3" s="255"/>
      <c r="NPH3" s="255"/>
      <c r="NPI3" s="255"/>
      <c r="NPJ3" s="255"/>
      <c r="NPK3" s="255"/>
      <c r="NPL3" s="255"/>
      <c r="NPM3" s="255"/>
      <c r="NPN3" s="255"/>
      <c r="NPO3" s="255"/>
      <c r="NPP3" s="255"/>
      <c r="NPQ3" s="255"/>
      <c r="NPR3" s="255"/>
      <c r="NPS3" s="255"/>
      <c r="NPT3" s="255"/>
      <c r="NPU3" s="255"/>
      <c r="NPV3" s="255"/>
      <c r="NPW3" s="255"/>
      <c r="NPX3" s="255"/>
      <c r="NPY3" s="255"/>
      <c r="NPZ3" s="255"/>
      <c r="NQA3" s="255"/>
      <c r="NQB3" s="255"/>
      <c r="NQC3" s="255"/>
      <c r="NQD3" s="255"/>
      <c r="NQE3" s="255"/>
      <c r="NQF3" s="255"/>
      <c r="NQG3" s="255"/>
      <c r="NQH3" s="255"/>
      <c r="NQI3" s="255"/>
      <c r="NQJ3" s="255"/>
      <c r="NQK3" s="255"/>
      <c r="NQL3" s="255"/>
      <c r="NQM3" s="255"/>
      <c r="NQN3" s="255"/>
      <c r="NQO3" s="255"/>
      <c r="NQP3" s="255"/>
      <c r="NQQ3" s="255"/>
      <c r="NQR3" s="255"/>
      <c r="NQS3" s="255"/>
      <c r="NQT3" s="255"/>
      <c r="NQU3" s="255"/>
      <c r="NQV3" s="255"/>
      <c r="NQW3" s="255"/>
      <c r="NQX3" s="255"/>
      <c r="NQY3" s="255"/>
      <c r="NQZ3" s="255"/>
      <c r="NRA3" s="255"/>
      <c r="NRB3" s="255"/>
      <c r="NRC3" s="255"/>
      <c r="NRD3" s="255"/>
      <c r="NRE3" s="255"/>
      <c r="NRF3" s="255"/>
      <c r="NRG3" s="255"/>
      <c r="NRH3" s="255"/>
      <c r="NRI3" s="255"/>
      <c r="NRJ3" s="255"/>
      <c r="NRK3" s="255"/>
      <c r="NRL3" s="255"/>
      <c r="NRM3" s="255"/>
      <c r="NRN3" s="255"/>
      <c r="NRO3" s="255"/>
      <c r="NRP3" s="255"/>
      <c r="NRQ3" s="255"/>
      <c r="NRR3" s="255"/>
      <c r="NRS3" s="255"/>
      <c r="NRT3" s="255"/>
      <c r="NRU3" s="255"/>
      <c r="NRV3" s="255"/>
      <c r="NRW3" s="255"/>
      <c r="NRX3" s="255"/>
      <c r="NRY3" s="255"/>
      <c r="NRZ3" s="255"/>
      <c r="NSA3" s="255"/>
      <c r="NSB3" s="255"/>
      <c r="NSC3" s="255"/>
      <c r="NSD3" s="255"/>
      <c r="NSE3" s="255"/>
      <c r="NSF3" s="255"/>
      <c r="NSG3" s="255"/>
      <c r="NSH3" s="255"/>
      <c r="NSI3" s="255"/>
      <c r="NSJ3" s="255"/>
      <c r="NSK3" s="255"/>
      <c r="NSL3" s="255"/>
      <c r="NSM3" s="255"/>
      <c r="NSN3" s="255"/>
      <c r="NSO3" s="255"/>
      <c r="NSP3" s="255"/>
      <c r="NSQ3" s="255"/>
      <c r="NSR3" s="255"/>
      <c r="NSS3" s="255"/>
      <c r="NST3" s="255"/>
      <c r="NSU3" s="255"/>
      <c r="NSV3" s="255"/>
      <c r="NSW3" s="255"/>
      <c r="NSX3" s="255"/>
      <c r="NSY3" s="255"/>
      <c r="NSZ3" s="255"/>
      <c r="NTA3" s="255"/>
      <c r="NTB3" s="255"/>
      <c r="NTC3" s="255"/>
      <c r="NTD3" s="255"/>
      <c r="NTE3" s="255"/>
      <c r="NTF3" s="255"/>
      <c r="NTG3" s="255"/>
      <c r="NTH3" s="255"/>
      <c r="NTI3" s="255"/>
      <c r="NTJ3" s="255"/>
      <c r="NTK3" s="255"/>
      <c r="NTL3" s="255"/>
      <c r="NTM3" s="255"/>
      <c r="NTN3" s="255"/>
      <c r="NTO3" s="255"/>
      <c r="NTP3" s="255"/>
      <c r="NTQ3" s="255"/>
      <c r="NTR3" s="255"/>
      <c r="NTS3" s="255"/>
      <c r="NTT3" s="255"/>
      <c r="NTU3" s="255"/>
      <c r="NTV3" s="255"/>
      <c r="NTW3" s="255"/>
      <c r="NTX3" s="255"/>
      <c r="NTY3" s="255"/>
      <c r="NTZ3" s="255"/>
      <c r="NUA3" s="255"/>
      <c r="NUB3" s="255"/>
      <c r="NUC3" s="255"/>
      <c r="NUD3" s="255"/>
      <c r="NUE3" s="255"/>
      <c r="NUF3" s="255"/>
      <c r="NUG3" s="255"/>
      <c r="NUH3" s="255"/>
      <c r="NUI3" s="255"/>
      <c r="NUJ3" s="255"/>
      <c r="NUK3" s="255"/>
      <c r="NUL3" s="255"/>
      <c r="NUM3" s="255"/>
      <c r="NUN3" s="255"/>
      <c r="NUO3" s="255"/>
      <c r="NUP3" s="255"/>
      <c r="NUQ3" s="255"/>
      <c r="NUR3" s="255"/>
      <c r="NUS3" s="255"/>
      <c r="NUT3" s="255"/>
      <c r="NUU3" s="255"/>
      <c r="NUV3" s="255"/>
      <c r="NUW3" s="255"/>
      <c r="NUX3" s="255"/>
      <c r="NUY3" s="255"/>
      <c r="NUZ3" s="255"/>
      <c r="NVA3" s="255"/>
      <c r="NVB3" s="255"/>
      <c r="NVC3" s="255"/>
      <c r="NVD3" s="255"/>
      <c r="NVE3" s="255"/>
      <c r="NVF3" s="255"/>
      <c r="NVG3" s="255"/>
      <c r="NVH3" s="255"/>
      <c r="NVI3" s="255"/>
      <c r="NVJ3" s="255"/>
      <c r="NVK3" s="255"/>
      <c r="NVL3" s="255"/>
      <c r="NVM3" s="255"/>
      <c r="NVN3" s="255"/>
      <c r="NVO3" s="255"/>
      <c r="NVP3" s="255"/>
      <c r="NVQ3" s="255"/>
      <c r="NVR3" s="255"/>
      <c r="NVS3" s="255"/>
      <c r="NVT3" s="255"/>
      <c r="NVU3" s="255"/>
      <c r="NVV3" s="255"/>
      <c r="NVW3" s="255"/>
      <c r="NVX3" s="255"/>
      <c r="NVY3" s="255"/>
      <c r="NVZ3" s="255"/>
      <c r="NWA3" s="255"/>
      <c r="NWB3" s="255"/>
      <c r="NWC3" s="255"/>
      <c r="NWD3" s="255"/>
      <c r="NWE3" s="255"/>
      <c r="NWF3" s="255"/>
      <c r="NWG3" s="255"/>
      <c r="NWH3" s="255"/>
      <c r="NWI3" s="255"/>
      <c r="NWJ3" s="255"/>
      <c r="NWK3" s="255"/>
      <c r="NWL3" s="255"/>
      <c r="NWM3" s="255"/>
      <c r="NWN3" s="255"/>
      <c r="NWO3" s="255"/>
      <c r="NWP3" s="255"/>
      <c r="NWQ3" s="255"/>
      <c r="NWR3" s="255"/>
      <c r="NWS3" s="255"/>
      <c r="NWT3" s="255"/>
      <c r="NWU3" s="255"/>
      <c r="NWV3" s="255"/>
      <c r="NWW3" s="255"/>
      <c r="NWX3" s="255"/>
      <c r="NWY3" s="255"/>
      <c r="NWZ3" s="255"/>
      <c r="NXA3" s="255"/>
      <c r="NXB3" s="255"/>
      <c r="NXC3" s="255"/>
      <c r="NXD3" s="255"/>
      <c r="NXE3" s="255"/>
      <c r="NXF3" s="255"/>
      <c r="NXG3" s="255"/>
      <c r="NXH3" s="255"/>
      <c r="NXI3" s="255"/>
      <c r="NXJ3" s="255"/>
      <c r="NXK3" s="255"/>
      <c r="NXL3" s="255"/>
      <c r="NXM3" s="255"/>
      <c r="NXN3" s="255"/>
      <c r="NXO3" s="255"/>
      <c r="NXP3" s="255"/>
      <c r="NXQ3" s="255"/>
      <c r="NXR3" s="255"/>
      <c r="NXS3" s="255"/>
      <c r="NXT3" s="255"/>
      <c r="NXU3" s="255"/>
      <c r="NXV3" s="255"/>
      <c r="NXW3" s="255"/>
      <c r="NXX3" s="255"/>
      <c r="NXY3" s="255"/>
      <c r="NXZ3" s="255"/>
      <c r="NYA3" s="255"/>
      <c r="NYB3" s="255"/>
      <c r="NYC3" s="255"/>
      <c r="NYD3" s="255"/>
      <c r="NYE3" s="255"/>
      <c r="NYF3" s="255"/>
      <c r="NYG3" s="255"/>
      <c r="NYH3" s="255"/>
      <c r="NYI3" s="255"/>
      <c r="NYJ3" s="255"/>
      <c r="NYK3" s="255"/>
      <c r="NYL3" s="255"/>
      <c r="NYM3" s="255"/>
      <c r="NYN3" s="255"/>
      <c r="NYO3" s="255"/>
      <c r="NYP3" s="255"/>
      <c r="NYQ3" s="255"/>
      <c r="NYR3" s="255"/>
      <c r="NYS3" s="255"/>
      <c r="NYT3" s="255"/>
      <c r="NYU3" s="255"/>
      <c r="NYV3" s="255"/>
      <c r="NYW3" s="255"/>
      <c r="NYX3" s="255"/>
      <c r="NYY3" s="255"/>
      <c r="NYZ3" s="255"/>
      <c r="NZA3" s="255"/>
      <c r="NZB3" s="255"/>
      <c r="NZC3" s="255"/>
      <c r="NZD3" s="255"/>
      <c r="NZE3" s="255"/>
      <c r="NZF3" s="255"/>
      <c r="NZG3" s="255"/>
      <c r="NZH3" s="255"/>
      <c r="NZI3" s="255"/>
      <c r="NZJ3" s="255"/>
      <c r="NZK3" s="255"/>
      <c r="NZL3" s="255"/>
      <c r="NZM3" s="255"/>
      <c r="NZN3" s="255"/>
      <c r="NZO3" s="255"/>
      <c r="NZP3" s="255"/>
      <c r="NZQ3" s="255"/>
      <c r="NZR3" s="255"/>
      <c r="NZS3" s="255"/>
      <c r="NZT3" s="255"/>
      <c r="NZU3" s="255"/>
      <c r="NZV3" s="255"/>
      <c r="NZW3" s="255"/>
      <c r="NZX3" s="255"/>
      <c r="NZY3" s="255"/>
      <c r="NZZ3" s="255"/>
      <c r="OAA3" s="255"/>
      <c r="OAB3" s="255"/>
      <c r="OAC3" s="255"/>
      <c r="OAD3" s="255"/>
      <c r="OAE3" s="255"/>
      <c r="OAF3" s="255"/>
      <c r="OAG3" s="255"/>
      <c r="OAH3" s="255"/>
      <c r="OAI3" s="255"/>
      <c r="OAJ3" s="255"/>
      <c r="OAK3" s="255"/>
      <c r="OAL3" s="255"/>
      <c r="OAM3" s="255"/>
      <c r="OAN3" s="255"/>
      <c r="OAO3" s="255"/>
      <c r="OAP3" s="255"/>
      <c r="OAQ3" s="255"/>
      <c r="OAR3" s="255"/>
      <c r="OAS3" s="255"/>
      <c r="OAT3" s="255"/>
      <c r="OAU3" s="255"/>
      <c r="OAV3" s="255"/>
      <c r="OAW3" s="255"/>
      <c r="OAX3" s="255"/>
      <c r="OAY3" s="255"/>
      <c r="OAZ3" s="255"/>
      <c r="OBA3" s="255"/>
      <c r="OBB3" s="255"/>
      <c r="OBC3" s="255"/>
      <c r="OBD3" s="255"/>
      <c r="OBE3" s="255"/>
      <c r="OBF3" s="255"/>
      <c r="OBG3" s="255"/>
      <c r="OBH3" s="255"/>
      <c r="OBI3" s="255"/>
      <c r="OBJ3" s="255"/>
      <c r="OBK3" s="255"/>
      <c r="OBL3" s="255"/>
      <c r="OBM3" s="255"/>
      <c r="OBN3" s="255"/>
      <c r="OBO3" s="255"/>
      <c r="OBP3" s="255"/>
      <c r="OBQ3" s="255"/>
      <c r="OBR3" s="255"/>
      <c r="OBS3" s="255"/>
      <c r="OBT3" s="255"/>
      <c r="OBU3" s="255"/>
      <c r="OBV3" s="255"/>
      <c r="OBW3" s="255"/>
      <c r="OBX3" s="255"/>
      <c r="OBY3" s="255"/>
      <c r="OBZ3" s="255"/>
      <c r="OCA3" s="255"/>
      <c r="OCB3" s="255"/>
      <c r="OCC3" s="255"/>
      <c r="OCD3" s="255"/>
      <c r="OCE3" s="255"/>
      <c r="OCF3" s="255"/>
      <c r="OCG3" s="255"/>
      <c r="OCH3" s="255"/>
      <c r="OCI3" s="255"/>
      <c r="OCJ3" s="255"/>
      <c r="OCK3" s="255"/>
      <c r="OCL3" s="255"/>
      <c r="OCM3" s="255"/>
      <c r="OCN3" s="255"/>
      <c r="OCO3" s="255"/>
      <c r="OCP3" s="255"/>
      <c r="OCQ3" s="255"/>
      <c r="OCR3" s="255"/>
      <c r="OCS3" s="255"/>
      <c r="OCT3" s="255"/>
      <c r="OCU3" s="255"/>
      <c r="OCV3" s="255"/>
      <c r="OCW3" s="255"/>
      <c r="OCX3" s="255"/>
      <c r="OCY3" s="255"/>
      <c r="OCZ3" s="255"/>
      <c r="ODA3" s="255"/>
      <c r="ODB3" s="255"/>
      <c r="ODC3" s="255"/>
      <c r="ODD3" s="255"/>
      <c r="ODE3" s="255"/>
      <c r="ODF3" s="255"/>
      <c r="ODG3" s="255"/>
      <c r="ODH3" s="255"/>
      <c r="ODI3" s="255"/>
      <c r="ODJ3" s="255"/>
      <c r="ODK3" s="255"/>
      <c r="ODL3" s="255"/>
      <c r="ODM3" s="255"/>
      <c r="ODN3" s="255"/>
      <c r="ODO3" s="255"/>
      <c r="ODP3" s="255"/>
      <c r="ODQ3" s="255"/>
      <c r="ODR3" s="255"/>
      <c r="ODS3" s="255"/>
      <c r="ODT3" s="255"/>
      <c r="ODU3" s="255"/>
      <c r="ODV3" s="255"/>
      <c r="ODW3" s="255"/>
      <c r="ODX3" s="255"/>
      <c r="ODY3" s="255"/>
      <c r="ODZ3" s="255"/>
      <c r="OEA3" s="255"/>
      <c r="OEB3" s="255"/>
      <c r="OEC3" s="255"/>
      <c r="OED3" s="255"/>
      <c r="OEE3" s="255"/>
      <c r="OEF3" s="255"/>
      <c r="OEG3" s="255"/>
      <c r="OEH3" s="255"/>
      <c r="OEI3" s="255"/>
      <c r="OEJ3" s="255"/>
      <c r="OEK3" s="255"/>
      <c r="OEL3" s="255"/>
      <c r="OEM3" s="255"/>
      <c r="OEN3" s="255"/>
      <c r="OEO3" s="255"/>
      <c r="OEP3" s="255"/>
      <c r="OEQ3" s="255"/>
      <c r="OER3" s="255"/>
      <c r="OES3" s="255"/>
      <c r="OET3" s="255"/>
      <c r="OEU3" s="255"/>
      <c r="OEV3" s="255"/>
      <c r="OEW3" s="255"/>
      <c r="OEX3" s="255"/>
      <c r="OEY3" s="255"/>
      <c r="OEZ3" s="255"/>
      <c r="OFA3" s="255"/>
      <c r="OFB3" s="255"/>
      <c r="OFC3" s="255"/>
      <c r="OFD3" s="255"/>
      <c r="OFE3" s="255"/>
      <c r="OFF3" s="255"/>
      <c r="OFG3" s="255"/>
      <c r="OFH3" s="255"/>
      <c r="OFI3" s="255"/>
      <c r="OFJ3" s="255"/>
      <c r="OFK3" s="255"/>
      <c r="OFL3" s="255"/>
      <c r="OFM3" s="255"/>
      <c r="OFN3" s="255"/>
      <c r="OFO3" s="255"/>
      <c r="OFP3" s="255"/>
      <c r="OFQ3" s="255"/>
      <c r="OFR3" s="255"/>
      <c r="OFS3" s="255"/>
      <c r="OFT3" s="255"/>
      <c r="OFU3" s="255"/>
      <c r="OFV3" s="255"/>
      <c r="OFW3" s="255"/>
      <c r="OFX3" s="255"/>
      <c r="OFY3" s="255"/>
      <c r="OFZ3" s="255"/>
      <c r="OGA3" s="255"/>
      <c r="OGB3" s="255"/>
      <c r="OGC3" s="255"/>
      <c r="OGD3" s="255"/>
      <c r="OGE3" s="255"/>
      <c r="OGF3" s="255"/>
      <c r="OGG3" s="255"/>
      <c r="OGH3" s="255"/>
      <c r="OGI3" s="255"/>
      <c r="OGJ3" s="255"/>
      <c r="OGK3" s="255"/>
      <c r="OGL3" s="255"/>
      <c r="OGM3" s="255"/>
      <c r="OGN3" s="255"/>
      <c r="OGO3" s="255"/>
      <c r="OGP3" s="255"/>
      <c r="OGQ3" s="255"/>
      <c r="OGR3" s="255"/>
      <c r="OGS3" s="255"/>
      <c r="OGT3" s="255"/>
      <c r="OGU3" s="255"/>
      <c r="OGV3" s="255"/>
      <c r="OGW3" s="255"/>
      <c r="OGX3" s="255"/>
      <c r="OGY3" s="255"/>
      <c r="OGZ3" s="255"/>
      <c r="OHA3" s="255"/>
      <c r="OHB3" s="255"/>
      <c r="OHC3" s="255"/>
      <c r="OHD3" s="255"/>
      <c r="OHE3" s="255"/>
      <c r="OHF3" s="255"/>
      <c r="OHG3" s="255"/>
      <c r="OHH3" s="255"/>
      <c r="OHI3" s="255"/>
      <c r="OHJ3" s="255"/>
      <c r="OHK3" s="255"/>
      <c r="OHL3" s="255"/>
      <c r="OHM3" s="255"/>
      <c r="OHN3" s="255"/>
      <c r="OHO3" s="255"/>
      <c r="OHP3" s="255"/>
      <c r="OHQ3" s="255"/>
      <c r="OHR3" s="255"/>
      <c r="OHS3" s="255"/>
      <c r="OHT3" s="255"/>
      <c r="OHU3" s="255"/>
      <c r="OHV3" s="255"/>
      <c r="OHW3" s="255"/>
      <c r="OHX3" s="255"/>
      <c r="OHY3" s="255"/>
      <c r="OHZ3" s="255"/>
      <c r="OIA3" s="255"/>
      <c r="OIB3" s="255"/>
      <c r="OIC3" s="255"/>
      <c r="OID3" s="255"/>
      <c r="OIE3" s="255"/>
      <c r="OIF3" s="255"/>
      <c r="OIG3" s="255"/>
      <c r="OIH3" s="255"/>
      <c r="OII3" s="255"/>
      <c r="OIJ3" s="255"/>
      <c r="OIK3" s="255"/>
      <c r="OIL3" s="255"/>
      <c r="OIM3" s="255"/>
      <c r="OIN3" s="255"/>
      <c r="OIO3" s="255"/>
      <c r="OIP3" s="255"/>
      <c r="OIQ3" s="255"/>
      <c r="OIR3" s="255"/>
      <c r="OIS3" s="255"/>
      <c r="OIT3" s="255"/>
      <c r="OIU3" s="255"/>
      <c r="OIV3" s="255"/>
      <c r="OIW3" s="255"/>
      <c r="OIX3" s="255"/>
      <c r="OIY3" s="255"/>
      <c r="OIZ3" s="255"/>
      <c r="OJA3" s="255"/>
      <c r="OJB3" s="255"/>
      <c r="OJC3" s="255"/>
      <c r="OJD3" s="255"/>
      <c r="OJE3" s="255"/>
      <c r="OJF3" s="255"/>
      <c r="OJG3" s="255"/>
      <c r="OJH3" s="255"/>
      <c r="OJI3" s="255"/>
      <c r="OJJ3" s="255"/>
      <c r="OJK3" s="255"/>
      <c r="OJL3" s="255"/>
      <c r="OJM3" s="255"/>
      <c r="OJN3" s="255"/>
      <c r="OJO3" s="255"/>
      <c r="OJP3" s="255"/>
      <c r="OJQ3" s="255"/>
      <c r="OJR3" s="255"/>
      <c r="OJS3" s="255"/>
      <c r="OJT3" s="255"/>
      <c r="OJU3" s="255"/>
      <c r="OJV3" s="255"/>
      <c r="OJW3" s="255"/>
      <c r="OJX3" s="255"/>
      <c r="OJY3" s="255"/>
      <c r="OJZ3" s="255"/>
      <c r="OKA3" s="255"/>
      <c r="OKB3" s="255"/>
      <c r="OKC3" s="255"/>
      <c r="OKD3" s="255"/>
      <c r="OKE3" s="255"/>
      <c r="OKF3" s="255"/>
      <c r="OKG3" s="255"/>
      <c r="OKH3" s="255"/>
      <c r="OKI3" s="255"/>
      <c r="OKJ3" s="255"/>
      <c r="OKK3" s="255"/>
      <c r="OKL3" s="255"/>
      <c r="OKM3" s="255"/>
      <c r="OKN3" s="255"/>
      <c r="OKO3" s="255"/>
      <c r="OKP3" s="255"/>
      <c r="OKQ3" s="255"/>
      <c r="OKR3" s="255"/>
      <c r="OKS3" s="255"/>
      <c r="OKT3" s="255"/>
      <c r="OKU3" s="255"/>
      <c r="OKV3" s="255"/>
      <c r="OKW3" s="255"/>
      <c r="OKX3" s="255"/>
      <c r="OKY3" s="255"/>
      <c r="OKZ3" s="255"/>
      <c r="OLA3" s="255"/>
      <c r="OLB3" s="255"/>
      <c r="OLC3" s="255"/>
      <c r="OLD3" s="255"/>
      <c r="OLE3" s="255"/>
      <c r="OLF3" s="255"/>
      <c r="OLG3" s="255"/>
      <c r="OLH3" s="255"/>
      <c r="OLI3" s="255"/>
      <c r="OLJ3" s="255"/>
      <c r="OLK3" s="255"/>
      <c r="OLL3" s="255"/>
      <c r="OLM3" s="255"/>
      <c r="OLN3" s="255"/>
      <c r="OLO3" s="255"/>
      <c r="OLP3" s="255"/>
      <c r="OLQ3" s="255"/>
      <c r="OLR3" s="255"/>
      <c r="OLS3" s="255"/>
      <c r="OLT3" s="255"/>
      <c r="OLU3" s="255"/>
      <c r="OLV3" s="255"/>
      <c r="OLW3" s="255"/>
      <c r="OLX3" s="255"/>
      <c r="OLY3" s="255"/>
      <c r="OLZ3" s="255"/>
      <c r="OMA3" s="255"/>
      <c r="OMB3" s="255"/>
      <c r="OMC3" s="255"/>
      <c r="OMD3" s="255"/>
      <c r="OME3" s="255"/>
      <c r="OMF3" s="255"/>
      <c r="OMG3" s="255"/>
      <c r="OMH3" s="255"/>
      <c r="OMI3" s="255"/>
      <c r="OMJ3" s="255"/>
      <c r="OMK3" s="255"/>
      <c r="OML3" s="255"/>
      <c r="OMM3" s="255"/>
      <c r="OMN3" s="255"/>
      <c r="OMO3" s="255"/>
      <c r="OMP3" s="255"/>
      <c r="OMQ3" s="255"/>
      <c r="OMR3" s="255"/>
      <c r="OMS3" s="255"/>
      <c r="OMT3" s="255"/>
      <c r="OMU3" s="255"/>
      <c r="OMV3" s="255"/>
      <c r="OMW3" s="255"/>
      <c r="OMX3" s="255"/>
      <c r="OMY3" s="255"/>
      <c r="OMZ3" s="255"/>
      <c r="ONA3" s="255"/>
      <c r="ONB3" s="255"/>
      <c r="ONC3" s="255"/>
      <c r="OND3" s="255"/>
      <c r="ONE3" s="255"/>
      <c r="ONF3" s="255"/>
      <c r="ONG3" s="255"/>
      <c r="ONH3" s="255"/>
      <c r="ONI3" s="255"/>
      <c r="ONJ3" s="255"/>
      <c r="ONK3" s="255"/>
      <c r="ONL3" s="255"/>
      <c r="ONM3" s="255"/>
      <c r="ONN3" s="255"/>
      <c r="ONO3" s="255"/>
      <c r="ONP3" s="255"/>
      <c r="ONQ3" s="255"/>
      <c r="ONR3" s="255"/>
      <c r="ONS3" s="255"/>
      <c r="ONT3" s="255"/>
      <c r="ONU3" s="255"/>
      <c r="ONV3" s="255"/>
      <c r="ONW3" s="255"/>
      <c r="ONX3" s="255"/>
      <c r="ONY3" s="255"/>
      <c r="ONZ3" s="255"/>
      <c r="OOA3" s="255"/>
      <c r="OOB3" s="255"/>
      <c r="OOC3" s="255"/>
      <c r="OOD3" s="255"/>
      <c r="OOE3" s="255"/>
      <c r="OOF3" s="255"/>
      <c r="OOG3" s="255"/>
      <c r="OOH3" s="255"/>
      <c r="OOI3" s="255"/>
      <c r="OOJ3" s="255"/>
      <c r="OOK3" s="255"/>
      <c r="OOL3" s="255"/>
      <c r="OOM3" s="255"/>
      <c r="OON3" s="255"/>
      <c r="OOO3" s="255"/>
      <c r="OOP3" s="255"/>
      <c r="OOQ3" s="255"/>
      <c r="OOR3" s="255"/>
      <c r="OOS3" s="255"/>
      <c r="OOT3" s="255"/>
      <c r="OOU3" s="255"/>
      <c r="OOV3" s="255"/>
      <c r="OOW3" s="255"/>
      <c r="OOX3" s="255"/>
      <c r="OOY3" s="255"/>
      <c r="OOZ3" s="255"/>
      <c r="OPA3" s="255"/>
      <c r="OPB3" s="255"/>
      <c r="OPC3" s="255"/>
      <c r="OPD3" s="255"/>
      <c r="OPE3" s="255"/>
      <c r="OPF3" s="255"/>
      <c r="OPG3" s="255"/>
      <c r="OPH3" s="255"/>
      <c r="OPI3" s="255"/>
      <c r="OPJ3" s="255"/>
      <c r="OPK3" s="255"/>
      <c r="OPL3" s="255"/>
      <c r="OPM3" s="255"/>
      <c r="OPN3" s="255"/>
      <c r="OPO3" s="255"/>
      <c r="OPP3" s="255"/>
      <c r="OPQ3" s="255"/>
      <c r="OPR3" s="255"/>
      <c r="OPS3" s="255"/>
      <c r="OPT3" s="255"/>
      <c r="OPU3" s="255"/>
      <c r="OPV3" s="255"/>
      <c r="OPW3" s="255"/>
      <c r="OPX3" s="255"/>
      <c r="OPY3" s="255"/>
      <c r="OPZ3" s="255"/>
      <c r="OQA3" s="255"/>
      <c r="OQB3" s="255"/>
      <c r="OQC3" s="255"/>
      <c r="OQD3" s="255"/>
      <c r="OQE3" s="255"/>
      <c r="OQF3" s="255"/>
      <c r="OQG3" s="255"/>
      <c r="OQH3" s="255"/>
      <c r="OQI3" s="255"/>
      <c r="OQJ3" s="255"/>
      <c r="OQK3" s="255"/>
      <c r="OQL3" s="255"/>
      <c r="OQM3" s="255"/>
      <c r="OQN3" s="255"/>
      <c r="OQO3" s="255"/>
      <c r="OQP3" s="255"/>
      <c r="OQQ3" s="255"/>
      <c r="OQR3" s="255"/>
      <c r="OQS3" s="255"/>
      <c r="OQT3" s="255"/>
      <c r="OQU3" s="255"/>
      <c r="OQV3" s="255"/>
      <c r="OQW3" s="255"/>
      <c r="OQX3" s="255"/>
      <c r="OQY3" s="255"/>
      <c r="OQZ3" s="255"/>
      <c r="ORA3" s="255"/>
      <c r="ORB3" s="255"/>
      <c r="ORC3" s="255"/>
      <c r="ORD3" s="255"/>
      <c r="ORE3" s="255"/>
      <c r="ORF3" s="255"/>
      <c r="ORG3" s="255"/>
      <c r="ORH3" s="255"/>
      <c r="ORI3" s="255"/>
      <c r="ORJ3" s="255"/>
      <c r="ORK3" s="255"/>
      <c r="ORL3" s="255"/>
      <c r="ORM3" s="255"/>
      <c r="ORN3" s="255"/>
      <c r="ORO3" s="255"/>
      <c r="ORP3" s="255"/>
      <c r="ORQ3" s="255"/>
      <c r="ORR3" s="255"/>
      <c r="ORS3" s="255"/>
      <c r="ORT3" s="255"/>
      <c r="ORU3" s="255"/>
      <c r="ORV3" s="255"/>
      <c r="ORW3" s="255"/>
      <c r="ORX3" s="255"/>
      <c r="ORY3" s="255"/>
      <c r="ORZ3" s="255"/>
      <c r="OSA3" s="255"/>
      <c r="OSB3" s="255"/>
      <c r="OSC3" s="255"/>
      <c r="OSD3" s="255"/>
      <c r="OSE3" s="255"/>
      <c r="OSF3" s="255"/>
      <c r="OSG3" s="255"/>
      <c r="OSH3" s="255"/>
      <c r="OSI3" s="255"/>
      <c r="OSJ3" s="255"/>
      <c r="OSK3" s="255"/>
      <c r="OSL3" s="255"/>
      <c r="OSM3" s="255"/>
      <c r="OSN3" s="255"/>
      <c r="OSO3" s="255"/>
      <c r="OSP3" s="255"/>
      <c r="OSQ3" s="255"/>
      <c r="OSR3" s="255"/>
      <c r="OSS3" s="255"/>
      <c r="OST3" s="255"/>
      <c r="OSU3" s="255"/>
      <c r="OSV3" s="255"/>
      <c r="OSW3" s="255"/>
      <c r="OSX3" s="255"/>
      <c r="OSY3" s="255"/>
      <c r="OSZ3" s="255"/>
      <c r="OTA3" s="255"/>
      <c r="OTB3" s="255"/>
      <c r="OTC3" s="255"/>
      <c r="OTD3" s="255"/>
      <c r="OTE3" s="255"/>
      <c r="OTF3" s="255"/>
      <c r="OTG3" s="255"/>
      <c r="OTH3" s="255"/>
      <c r="OTI3" s="255"/>
      <c r="OTJ3" s="255"/>
      <c r="OTK3" s="255"/>
      <c r="OTL3" s="255"/>
      <c r="OTM3" s="255"/>
      <c r="OTN3" s="255"/>
      <c r="OTO3" s="255"/>
      <c r="OTP3" s="255"/>
      <c r="OTQ3" s="255"/>
      <c r="OTR3" s="255"/>
      <c r="OTS3" s="255"/>
      <c r="OTT3" s="255"/>
      <c r="OTU3" s="255"/>
      <c r="OTV3" s="255"/>
      <c r="OTW3" s="255"/>
      <c r="OTX3" s="255"/>
      <c r="OTY3" s="255"/>
      <c r="OTZ3" s="255"/>
      <c r="OUA3" s="255"/>
      <c r="OUB3" s="255"/>
      <c r="OUC3" s="255"/>
      <c r="OUD3" s="255"/>
      <c r="OUE3" s="255"/>
      <c r="OUF3" s="255"/>
      <c r="OUG3" s="255"/>
      <c r="OUH3" s="255"/>
      <c r="OUI3" s="255"/>
      <c r="OUJ3" s="255"/>
      <c r="OUK3" s="255"/>
      <c r="OUL3" s="255"/>
      <c r="OUM3" s="255"/>
      <c r="OUN3" s="255"/>
      <c r="OUO3" s="255"/>
      <c r="OUP3" s="255"/>
      <c r="OUQ3" s="255"/>
      <c r="OUR3" s="255"/>
      <c r="OUS3" s="255"/>
      <c r="OUT3" s="255"/>
      <c r="OUU3" s="255"/>
      <c r="OUV3" s="255"/>
      <c r="OUW3" s="255"/>
      <c r="OUX3" s="255"/>
      <c r="OUY3" s="255"/>
      <c r="OUZ3" s="255"/>
      <c r="OVA3" s="255"/>
      <c r="OVB3" s="255"/>
      <c r="OVC3" s="255"/>
      <c r="OVD3" s="255"/>
      <c r="OVE3" s="255"/>
      <c r="OVF3" s="255"/>
      <c r="OVG3" s="255"/>
      <c r="OVH3" s="255"/>
      <c r="OVI3" s="255"/>
      <c r="OVJ3" s="255"/>
      <c r="OVK3" s="255"/>
      <c r="OVL3" s="255"/>
      <c r="OVM3" s="255"/>
      <c r="OVN3" s="255"/>
      <c r="OVO3" s="255"/>
      <c r="OVP3" s="255"/>
      <c r="OVQ3" s="255"/>
      <c r="OVR3" s="255"/>
      <c r="OVS3" s="255"/>
      <c r="OVT3" s="255"/>
      <c r="OVU3" s="255"/>
      <c r="OVV3" s="255"/>
      <c r="OVW3" s="255"/>
      <c r="OVX3" s="255"/>
      <c r="OVY3" s="255"/>
      <c r="OVZ3" s="255"/>
      <c r="OWA3" s="255"/>
      <c r="OWB3" s="255"/>
      <c r="OWC3" s="255"/>
      <c r="OWD3" s="255"/>
      <c r="OWE3" s="255"/>
      <c r="OWF3" s="255"/>
      <c r="OWG3" s="255"/>
      <c r="OWH3" s="255"/>
      <c r="OWI3" s="255"/>
      <c r="OWJ3" s="255"/>
      <c r="OWK3" s="255"/>
      <c r="OWL3" s="255"/>
      <c r="OWM3" s="255"/>
      <c r="OWN3" s="255"/>
      <c r="OWO3" s="255"/>
      <c r="OWP3" s="255"/>
      <c r="OWQ3" s="255"/>
      <c r="OWR3" s="255"/>
      <c r="OWS3" s="255"/>
      <c r="OWT3" s="255"/>
      <c r="OWU3" s="255"/>
      <c r="OWV3" s="255"/>
      <c r="OWW3" s="255"/>
      <c r="OWX3" s="255"/>
      <c r="OWY3" s="255"/>
      <c r="OWZ3" s="255"/>
      <c r="OXA3" s="255"/>
      <c r="OXB3" s="255"/>
      <c r="OXC3" s="255"/>
      <c r="OXD3" s="255"/>
      <c r="OXE3" s="255"/>
      <c r="OXF3" s="255"/>
      <c r="OXG3" s="255"/>
      <c r="OXH3" s="255"/>
      <c r="OXI3" s="255"/>
      <c r="OXJ3" s="255"/>
      <c r="OXK3" s="255"/>
      <c r="OXL3" s="255"/>
      <c r="OXM3" s="255"/>
      <c r="OXN3" s="255"/>
      <c r="OXO3" s="255"/>
      <c r="OXP3" s="255"/>
      <c r="OXQ3" s="255"/>
      <c r="OXR3" s="255"/>
      <c r="OXS3" s="255"/>
      <c r="OXT3" s="255"/>
      <c r="OXU3" s="255"/>
      <c r="OXV3" s="255"/>
      <c r="OXW3" s="255"/>
      <c r="OXX3" s="255"/>
      <c r="OXY3" s="255"/>
      <c r="OXZ3" s="255"/>
      <c r="OYA3" s="255"/>
      <c r="OYB3" s="255"/>
      <c r="OYC3" s="255"/>
      <c r="OYD3" s="255"/>
      <c r="OYE3" s="255"/>
      <c r="OYF3" s="255"/>
      <c r="OYG3" s="255"/>
      <c r="OYH3" s="255"/>
      <c r="OYI3" s="255"/>
      <c r="OYJ3" s="255"/>
      <c r="OYK3" s="255"/>
      <c r="OYL3" s="255"/>
      <c r="OYM3" s="255"/>
      <c r="OYN3" s="255"/>
      <c r="OYO3" s="255"/>
      <c r="OYP3" s="255"/>
      <c r="OYQ3" s="255"/>
      <c r="OYR3" s="255"/>
      <c r="OYS3" s="255"/>
      <c r="OYT3" s="255"/>
      <c r="OYU3" s="255"/>
      <c r="OYV3" s="255"/>
      <c r="OYW3" s="255"/>
      <c r="OYX3" s="255"/>
      <c r="OYY3" s="255"/>
      <c r="OYZ3" s="255"/>
      <c r="OZA3" s="255"/>
      <c r="OZB3" s="255"/>
      <c r="OZC3" s="255"/>
      <c r="OZD3" s="255"/>
      <c r="OZE3" s="255"/>
      <c r="OZF3" s="255"/>
      <c r="OZG3" s="255"/>
      <c r="OZH3" s="255"/>
      <c r="OZI3" s="255"/>
      <c r="OZJ3" s="255"/>
      <c r="OZK3" s="255"/>
      <c r="OZL3" s="255"/>
      <c r="OZM3" s="255"/>
      <c r="OZN3" s="255"/>
      <c r="OZO3" s="255"/>
      <c r="OZP3" s="255"/>
      <c r="OZQ3" s="255"/>
      <c r="OZR3" s="255"/>
      <c r="OZS3" s="255"/>
      <c r="OZT3" s="255"/>
      <c r="OZU3" s="255"/>
      <c r="OZV3" s="255"/>
      <c r="OZW3" s="255"/>
      <c r="OZX3" s="255"/>
      <c r="OZY3" s="255"/>
      <c r="OZZ3" s="255"/>
      <c r="PAA3" s="255"/>
      <c r="PAB3" s="255"/>
      <c r="PAC3" s="255"/>
      <c r="PAD3" s="255"/>
      <c r="PAE3" s="255"/>
      <c r="PAF3" s="255"/>
      <c r="PAG3" s="255"/>
      <c r="PAH3" s="255"/>
      <c r="PAI3" s="255"/>
      <c r="PAJ3" s="255"/>
      <c r="PAK3" s="255"/>
      <c r="PAL3" s="255"/>
      <c r="PAM3" s="255"/>
      <c r="PAN3" s="255"/>
      <c r="PAO3" s="255"/>
      <c r="PAP3" s="255"/>
      <c r="PAQ3" s="255"/>
      <c r="PAR3" s="255"/>
      <c r="PAS3" s="255"/>
      <c r="PAT3" s="255"/>
      <c r="PAU3" s="255"/>
      <c r="PAV3" s="255"/>
      <c r="PAW3" s="255"/>
      <c r="PAX3" s="255"/>
      <c r="PAY3" s="255"/>
      <c r="PAZ3" s="255"/>
      <c r="PBA3" s="255"/>
      <c r="PBB3" s="255"/>
      <c r="PBC3" s="255"/>
      <c r="PBD3" s="255"/>
      <c r="PBE3" s="255"/>
      <c r="PBF3" s="255"/>
      <c r="PBG3" s="255"/>
      <c r="PBH3" s="255"/>
      <c r="PBI3" s="255"/>
      <c r="PBJ3" s="255"/>
      <c r="PBK3" s="255"/>
      <c r="PBL3" s="255"/>
      <c r="PBM3" s="255"/>
      <c r="PBN3" s="255"/>
      <c r="PBO3" s="255"/>
      <c r="PBP3" s="255"/>
      <c r="PBQ3" s="255"/>
      <c r="PBR3" s="255"/>
      <c r="PBS3" s="255"/>
      <c r="PBT3" s="255"/>
      <c r="PBU3" s="255"/>
      <c r="PBV3" s="255"/>
      <c r="PBW3" s="255"/>
      <c r="PBX3" s="255"/>
      <c r="PBY3" s="255"/>
      <c r="PBZ3" s="255"/>
      <c r="PCA3" s="255"/>
      <c r="PCB3" s="255"/>
      <c r="PCC3" s="255"/>
      <c r="PCD3" s="255"/>
      <c r="PCE3" s="255"/>
      <c r="PCF3" s="255"/>
      <c r="PCG3" s="255"/>
      <c r="PCH3" s="255"/>
      <c r="PCI3" s="255"/>
      <c r="PCJ3" s="255"/>
      <c r="PCK3" s="255"/>
      <c r="PCL3" s="255"/>
      <c r="PCM3" s="255"/>
      <c r="PCN3" s="255"/>
      <c r="PCO3" s="255"/>
      <c r="PCP3" s="255"/>
      <c r="PCQ3" s="255"/>
      <c r="PCR3" s="255"/>
      <c r="PCS3" s="255"/>
      <c r="PCT3" s="255"/>
      <c r="PCU3" s="255"/>
      <c r="PCV3" s="255"/>
      <c r="PCW3" s="255"/>
      <c r="PCX3" s="255"/>
      <c r="PCY3" s="255"/>
      <c r="PCZ3" s="255"/>
      <c r="PDA3" s="255"/>
      <c r="PDB3" s="255"/>
      <c r="PDC3" s="255"/>
      <c r="PDD3" s="255"/>
      <c r="PDE3" s="255"/>
      <c r="PDF3" s="255"/>
      <c r="PDG3" s="255"/>
      <c r="PDH3" s="255"/>
      <c r="PDI3" s="255"/>
      <c r="PDJ3" s="255"/>
      <c r="PDK3" s="255"/>
      <c r="PDL3" s="255"/>
      <c r="PDM3" s="255"/>
      <c r="PDN3" s="255"/>
      <c r="PDO3" s="255"/>
      <c r="PDP3" s="255"/>
      <c r="PDQ3" s="255"/>
      <c r="PDR3" s="255"/>
      <c r="PDS3" s="255"/>
      <c r="PDT3" s="255"/>
      <c r="PDU3" s="255"/>
      <c r="PDV3" s="255"/>
      <c r="PDW3" s="255"/>
      <c r="PDX3" s="255"/>
      <c r="PDY3" s="255"/>
      <c r="PDZ3" s="255"/>
      <c r="PEA3" s="255"/>
      <c r="PEB3" s="255"/>
      <c r="PEC3" s="255"/>
      <c r="PED3" s="255"/>
      <c r="PEE3" s="255"/>
      <c r="PEF3" s="255"/>
      <c r="PEG3" s="255"/>
      <c r="PEH3" s="255"/>
      <c r="PEI3" s="255"/>
      <c r="PEJ3" s="255"/>
      <c r="PEK3" s="255"/>
      <c r="PEL3" s="255"/>
      <c r="PEM3" s="255"/>
      <c r="PEN3" s="255"/>
      <c r="PEO3" s="255"/>
      <c r="PEP3" s="255"/>
      <c r="PEQ3" s="255"/>
      <c r="PER3" s="255"/>
      <c r="PES3" s="255"/>
      <c r="PET3" s="255"/>
      <c r="PEU3" s="255"/>
      <c r="PEV3" s="255"/>
      <c r="PEW3" s="255"/>
      <c r="PEX3" s="255"/>
      <c r="PEY3" s="255"/>
      <c r="PEZ3" s="255"/>
      <c r="PFA3" s="255"/>
      <c r="PFB3" s="255"/>
      <c r="PFC3" s="255"/>
      <c r="PFD3" s="255"/>
      <c r="PFE3" s="255"/>
      <c r="PFF3" s="255"/>
      <c r="PFG3" s="255"/>
      <c r="PFH3" s="255"/>
      <c r="PFI3" s="255"/>
      <c r="PFJ3" s="255"/>
      <c r="PFK3" s="255"/>
      <c r="PFL3" s="255"/>
      <c r="PFM3" s="255"/>
      <c r="PFN3" s="255"/>
      <c r="PFO3" s="255"/>
      <c r="PFP3" s="255"/>
      <c r="PFQ3" s="255"/>
      <c r="PFR3" s="255"/>
      <c r="PFS3" s="255"/>
      <c r="PFT3" s="255"/>
      <c r="PFU3" s="255"/>
      <c r="PFV3" s="255"/>
      <c r="PFW3" s="255"/>
      <c r="PFX3" s="255"/>
      <c r="PFY3" s="255"/>
      <c r="PFZ3" s="255"/>
      <c r="PGA3" s="255"/>
      <c r="PGB3" s="255"/>
      <c r="PGC3" s="255"/>
      <c r="PGD3" s="255"/>
      <c r="PGE3" s="255"/>
      <c r="PGF3" s="255"/>
      <c r="PGG3" s="255"/>
      <c r="PGH3" s="255"/>
      <c r="PGI3" s="255"/>
      <c r="PGJ3" s="255"/>
      <c r="PGK3" s="255"/>
      <c r="PGL3" s="255"/>
      <c r="PGM3" s="255"/>
      <c r="PGN3" s="255"/>
      <c r="PGO3" s="255"/>
      <c r="PGP3" s="255"/>
      <c r="PGQ3" s="255"/>
      <c r="PGR3" s="255"/>
      <c r="PGS3" s="255"/>
      <c r="PGT3" s="255"/>
      <c r="PGU3" s="255"/>
      <c r="PGV3" s="255"/>
      <c r="PGW3" s="255"/>
      <c r="PGX3" s="255"/>
      <c r="PGY3" s="255"/>
      <c r="PGZ3" s="255"/>
      <c r="PHA3" s="255"/>
      <c r="PHB3" s="255"/>
      <c r="PHC3" s="255"/>
      <c r="PHD3" s="255"/>
      <c r="PHE3" s="255"/>
      <c r="PHF3" s="255"/>
      <c r="PHG3" s="255"/>
      <c r="PHH3" s="255"/>
      <c r="PHI3" s="255"/>
      <c r="PHJ3" s="255"/>
      <c r="PHK3" s="255"/>
      <c r="PHL3" s="255"/>
      <c r="PHM3" s="255"/>
      <c r="PHN3" s="255"/>
      <c r="PHO3" s="255"/>
      <c r="PHP3" s="255"/>
      <c r="PHQ3" s="255"/>
      <c r="PHR3" s="255"/>
      <c r="PHS3" s="255"/>
      <c r="PHT3" s="255"/>
      <c r="PHU3" s="255"/>
      <c r="PHV3" s="255"/>
      <c r="PHW3" s="255"/>
      <c r="PHX3" s="255"/>
      <c r="PHY3" s="255"/>
      <c r="PHZ3" s="255"/>
      <c r="PIA3" s="255"/>
      <c r="PIB3" s="255"/>
      <c r="PIC3" s="255"/>
      <c r="PID3" s="255"/>
      <c r="PIE3" s="255"/>
      <c r="PIF3" s="255"/>
      <c r="PIG3" s="255"/>
      <c r="PIH3" s="255"/>
      <c r="PII3" s="255"/>
      <c r="PIJ3" s="255"/>
      <c r="PIK3" s="255"/>
      <c r="PIL3" s="255"/>
      <c r="PIM3" s="255"/>
      <c r="PIN3" s="255"/>
      <c r="PIO3" s="255"/>
      <c r="PIP3" s="255"/>
      <c r="PIQ3" s="255"/>
      <c r="PIR3" s="255"/>
      <c r="PIS3" s="255"/>
      <c r="PIT3" s="255"/>
      <c r="PIU3" s="255"/>
      <c r="PIV3" s="255"/>
      <c r="PIW3" s="255"/>
      <c r="PIX3" s="255"/>
      <c r="PIY3" s="255"/>
      <c r="PIZ3" s="255"/>
      <c r="PJA3" s="255"/>
      <c r="PJB3" s="255"/>
      <c r="PJC3" s="255"/>
      <c r="PJD3" s="255"/>
      <c r="PJE3" s="255"/>
      <c r="PJF3" s="255"/>
      <c r="PJG3" s="255"/>
      <c r="PJH3" s="255"/>
      <c r="PJI3" s="255"/>
      <c r="PJJ3" s="255"/>
      <c r="PJK3" s="255"/>
      <c r="PJL3" s="255"/>
      <c r="PJM3" s="255"/>
      <c r="PJN3" s="255"/>
      <c r="PJO3" s="255"/>
      <c r="PJP3" s="255"/>
      <c r="PJQ3" s="255"/>
      <c r="PJR3" s="255"/>
      <c r="PJS3" s="255"/>
      <c r="PJT3" s="255"/>
      <c r="PJU3" s="255"/>
      <c r="PJV3" s="255"/>
      <c r="PJW3" s="255"/>
      <c r="PJX3" s="255"/>
      <c r="PJY3" s="255"/>
      <c r="PJZ3" s="255"/>
      <c r="PKA3" s="255"/>
      <c r="PKB3" s="255"/>
      <c r="PKC3" s="255"/>
      <c r="PKD3" s="255"/>
      <c r="PKE3" s="255"/>
      <c r="PKF3" s="255"/>
      <c r="PKG3" s="255"/>
      <c r="PKH3" s="255"/>
      <c r="PKI3" s="255"/>
      <c r="PKJ3" s="255"/>
      <c r="PKK3" s="255"/>
      <c r="PKL3" s="255"/>
      <c r="PKM3" s="255"/>
      <c r="PKN3" s="255"/>
      <c r="PKO3" s="255"/>
      <c r="PKP3" s="255"/>
      <c r="PKQ3" s="255"/>
      <c r="PKR3" s="255"/>
      <c r="PKS3" s="255"/>
      <c r="PKT3" s="255"/>
      <c r="PKU3" s="255"/>
      <c r="PKV3" s="255"/>
      <c r="PKW3" s="255"/>
      <c r="PKX3" s="255"/>
      <c r="PKY3" s="255"/>
      <c r="PKZ3" s="255"/>
      <c r="PLA3" s="255"/>
      <c r="PLB3" s="255"/>
      <c r="PLC3" s="255"/>
      <c r="PLD3" s="255"/>
      <c r="PLE3" s="255"/>
      <c r="PLF3" s="255"/>
      <c r="PLG3" s="255"/>
      <c r="PLH3" s="255"/>
      <c r="PLI3" s="255"/>
      <c r="PLJ3" s="255"/>
      <c r="PLK3" s="255"/>
      <c r="PLL3" s="255"/>
      <c r="PLM3" s="255"/>
      <c r="PLN3" s="255"/>
      <c r="PLO3" s="255"/>
      <c r="PLP3" s="255"/>
      <c r="PLQ3" s="255"/>
      <c r="PLR3" s="255"/>
      <c r="PLS3" s="255"/>
      <c r="PLT3" s="255"/>
      <c r="PLU3" s="255"/>
      <c r="PLV3" s="255"/>
      <c r="PLW3" s="255"/>
      <c r="PLX3" s="255"/>
      <c r="PLY3" s="255"/>
      <c r="PLZ3" s="255"/>
      <c r="PMA3" s="255"/>
      <c r="PMB3" s="255"/>
      <c r="PMC3" s="255"/>
      <c r="PMD3" s="255"/>
      <c r="PME3" s="255"/>
      <c r="PMF3" s="255"/>
      <c r="PMG3" s="255"/>
      <c r="PMH3" s="255"/>
      <c r="PMI3" s="255"/>
      <c r="PMJ3" s="255"/>
      <c r="PMK3" s="255"/>
      <c r="PML3" s="255"/>
      <c r="PMM3" s="255"/>
      <c r="PMN3" s="255"/>
      <c r="PMO3" s="255"/>
      <c r="PMP3" s="255"/>
      <c r="PMQ3" s="255"/>
      <c r="PMR3" s="255"/>
      <c r="PMS3" s="255"/>
      <c r="PMT3" s="255"/>
      <c r="PMU3" s="255"/>
      <c r="PMV3" s="255"/>
      <c r="PMW3" s="255"/>
      <c r="PMX3" s="255"/>
      <c r="PMY3" s="255"/>
      <c r="PMZ3" s="255"/>
      <c r="PNA3" s="255"/>
      <c r="PNB3" s="255"/>
      <c r="PNC3" s="255"/>
      <c r="PND3" s="255"/>
      <c r="PNE3" s="255"/>
      <c r="PNF3" s="255"/>
      <c r="PNG3" s="255"/>
      <c r="PNH3" s="255"/>
      <c r="PNI3" s="255"/>
      <c r="PNJ3" s="255"/>
      <c r="PNK3" s="255"/>
      <c r="PNL3" s="255"/>
      <c r="PNM3" s="255"/>
      <c r="PNN3" s="255"/>
      <c r="PNO3" s="255"/>
      <c r="PNP3" s="255"/>
      <c r="PNQ3" s="255"/>
      <c r="PNR3" s="255"/>
      <c r="PNS3" s="255"/>
      <c r="PNT3" s="255"/>
      <c r="PNU3" s="255"/>
      <c r="PNV3" s="255"/>
      <c r="PNW3" s="255"/>
      <c r="PNX3" s="255"/>
      <c r="PNY3" s="255"/>
      <c r="PNZ3" s="255"/>
      <c r="POA3" s="255"/>
      <c r="POB3" s="255"/>
      <c r="POC3" s="255"/>
      <c r="POD3" s="255"/>
      <c r="POE3" s="255"/>
      <c r="POF3" s="255"/>
      <c r="POG3" s="255"/>
      <c r="POH3" s="255"/>
      <c r="POI3" s="255"/>
      <c r="POJ3" s="255"/>
      <c r="POK3" s="255"/>
      <c r="POL3" s="255"/>
      <c r="POM3" s="255"/>
      <c r="PON3" s="255"/>
      <c r="POO3" s="255"/>
      <c r="POP3" s="255"/>
      <c r="POQ3" s="255"/>
      <c r="POR3" s="255"/>
      <c r="POS3" s="255"/>
      <c r="POT3" s="255"/>
      <c r="POU3" s="255"/>
      <c r="POV3" s="255"/>
      <c r="POW3" s="255"/>
      <c r="POX3" s="255"/>
      <c r="POY3" s="255"/>
      <c r="POZ3" s="255"/>
      <c r="PPA3" s="255"/>
      <c r="PPB3" s="255"/>
      <c r="PPC3" s="255"/>
      <c r="PPD3" s="255"/>
      <c r="PPE3" s="255"/>
      <c r="PPF3" s="255"/>
      <c r="PPG3" s="255"/>
      <c r="PPH3" s="255"/>
      <c r="PPI3" s="255"/>
      <c r="PPJ3" s="255"/>
      <c r="PPK3" s="255"/>
      <c r="PPL3" s="255"/>
      <c r="PPM3" s="255"/>
      <c r="PPN3" s="255"/>
      <c r="PPO3" s="255"/>
      <c r="PPP3" s="255"/>
      <c r="PPQ3" s="255"/>
      <c r="PPR3" s="255"/>
      <c r="PPS3" s="255"/>
      <c r="PPT3" s="255"/>
      <c r="PPU3" s="255"/>
      <c r="PPV3" s="255"/>
      <c r="PPW3" s="255"/>
      <c r="PPX3" s="255"/>
      <c r="PPY3" s="255"/>
      <c r="PPZ3" s="255"/>
      <c r="PQA3" s="255"/>
      <c r="PQB3" s="255"/>
      <c r="PQC3" s="255"/>
      <c r="PQD3" s="255"/>
      <c r="PQE3" s="255"/>
      <c r="PQF3" s="255"/>
      <c r="PQG3" s="255"/>
      <c r="PQH3" s="255"/>
      <c r="PQI3" s="255"/>
      <c r="PQJ3" s="255"/>
      <c r="PQK3" s="255"/>
      <c r="PQL3" s="255"/>
      <c r="PQM3" s="255"/>
      <c r="PQN3" s="255"/>
      <c r="PQO3" s="255"/>
      <c r="PQP3" s="255"/>
      <c r="PQQ3" s="255"/>
      <c r="PQR3" s="255"/>
      <c r="PQS3" s="255"/>
      <c r="PQT3" s="255"/>
      <c r="PQU3" s="255"/>
      <c r="PQV3" s="255"/>
      <c r="PQW3" s="255"/>
      <c r="PQX3" s="255"/>
      <c r="PQY3" s="255"/>
      <c r="PQZ3" s="255"/>
      <c r="PRA3" s="255"/>
      <c r="PRB3" s="255"/>
      <c r="PRC3" s="255"/>
      <c r="PRD3" s="255"/>
      <c r="PRE3" s="255"/>
      <c r="PRF3" s="255"/>
      <c r="PRG3" s="255"/>
      <c r="PRH3" s="255"/>
      <c r="PRI3" s="255"/>
      <c r="PRJ3" s="255"/>
      <c r="PRK3" s="255"/>
      <c r="PRL3" s="255"/>
      <c r="PRM3" s="255"/>
      <c r="PRN3" s="255"/>
      <c r="PRO3" s="255"/>
      <c r="PRP3" s="255"/>
      <c r="PRQ3" s="255"/>
      <c r="PRR3" s="255"/>
      <c r="PRS3" s="255"/>
      <c r="PRT3" s="255"/>
      <c r="PRU3" s="255"/>
      <c r="PRV3" s="255"/>
      <c r="PRW3" s="255"/>
      <c r="PRX3" s="255"/>
      <c r="PRY3" s="255"/>
      <c r="PRZ3" s="255"/>
      <c r="PSA3" s="255"/>
      <c r="PSB3" s="255"/>
      <c r="PSC3" s="255"/>
      <c r="PSD3" s="255"/>
      <c r="PSE3" s="255"/>
      <c r="PSF3" s="255"/>
      <c r="PSG3" s="255"/>
      <c r="PSH3" s="255"/>
      <c r="PSI3" s="255"/>
      <c r="PSJ3" s="255"/>
      <c r="PSK3" s="255"/>
      <c r="PSL3" s="255"/>
      <c r="PSM3" s="255"/>
      <c r="PSN3" s="255"/>
      <c r="PSO3" s="255"/>
      <c r="PSP3" s="255"/>
      <c r="PSQ3" s="255"/>
      <c r="PSR3" s="255"/>
      <c r="PSS3" s="255"/>
      <c r="PST3" s="255"/>
      <c r="PSU3" s="255"/>
      <c r="PSV3" s="255"/>
      <c r="PSW3" s="255"/>
      <c r="PSX3" s="255"/>
      <c r="PSY3" s="255"/>
      <c r="PSZ3" s="255"/>
      <c r="PTA3" s="255"/>
      <c r="PTB3" s="255"/>
      <c r="PTC3" s="255"/>
      <c r="PTD3" s="255"/>
      <c r="PTE3" s="255"/>
      <c r="PTF3" s="255"/>
      <c r="PTG3" s="255"/>
      <c r="PTH3" s="255"/>
      <c r="PTI3" s="255"/>
      <c r="PTJ3" s="255"/>
      <c r="PTK3" s="255"/>
      <c r="PTL3" s="255"/>
      <c r="PTM3" s="255"/>
      <c r="PTN3" s="255"/>
      <c r="PTO3" s="255"/>
      <c r="PTP3" s="255"/>
      <c r="PTQ3" s="255"/>
      <c r="PTR3" s="255"/>
      <c r="PTS3" s="255"/>
      <c r="PTT3" s="255"/>
      <c r="PTU3" s="255"/>
      <c r="PTV3" s="255"/>
      <c r="PTW3" s="255"/>
      <c r="PTX3" s="255"/>
      <c r="PTY3" s="255"/>
      <c r="PTZ3" s="255"/>
      <c r="PUA3" s="255"/>
      <c r="PUB3" s="255"/>
      <c r="PUC3" s="255"/>
      <c r="PUD3" s="255"/>
      <c r="PUE3" s="255"/>
      <c r="PUF3" s="255"/>
      <c r="PUG3" s="255"/>
      <c r="PUH3" s="255"/>
      <c r="PUI3" s="255"/>
      <c r="PUJ3" s="255"/>
      <c r="PUK3" s="255"/>
      <c r="PUL3" s="255"/>
      <c r="PUM3" s="255"/>
      <c r="PUN3" s="255"/>
      <c r="PUO3" s="255"/>
      <c r="PUP3" s="255"/>
      <c r="PUQ3" s="255"/>
      <c r="PUR3" s="255"/>
      <c r="PUS3" s="255"/>
      <c r="PUT3" s="255"/>
      <c r="PUU3" s="255"/>
      <c r="PUV3" s="255"/>
      <c r="PUW3" s="255"/>
      <c r="PUX3" s="255"/>
      <c r="PUY3" s="255"/>
      <c r="PUZ3" s="255"/>
      <c r="PVA3" s="255"/>
      <c r="PVB3" s="255"/>
      <c r="PVC3" s="255"/>
      <c r="PVD3" s="255"/>
      <c r="PVE3" s="255"/>
      <c r="PVF3" s="255"/>
      <c r="PVG3" s="255"/>
      <c r="PVH3" s="255"/>
      <c r="PVI3" s="255"/>
      <c r="PVJ3" s="255"/>
      <c r="PVK3" s="255"/>
      <c r="PVL3" s="255"/>
      <c r="PVM3" s="255"/>
      <c r="PVN3" s="255"/>
      <c r="PVO3" s="255"/>
      <c r="PVP3" s="255"/>
      <c r="PVQ3" s="255"/>
      <c r="PVR3" s="255"/>
      <c r="PVS3" s="255"/>
      <c r="PVT3" s="255"/>
      <c r="PVU3" s="255"/>
      <c r="PVV3" s="255"/>
      <c r="PVW3" s="255"/>
      <c r="PVX3" s="255"/>
      <c r="PVY3" s="255"/>
      <c r="PVZ3" s="255"/>
      <c r="PWA3" s="255"/>
      <c r="PWB3" s="255"/>
      <c r="PWC3" s="255"/>
      <c r="PWD3" s="255"/>
      <c r="PWE3" s="255"/>
      <c r="PWF3" s="255"/>
      <c r="PWG3" s="255"/>
      <c r="PWH3" s="255"/>
      <c r="PWI3" s="255"/>
      <c r="PWJ3" s="255"/>
      <c r="PWK3" s="255"/>
      <c r="PWL3" s="255"/>
      <c r="PWM3" s="255"/>
      <c r="PWN3" s="255"/>
      <c r="PWO3" s="255"/>
      <c r="PWP3" s="255"/>
      <c r="PWQ3" s="255"/>
      <c r="PWR3" s="255"/>
      <c r="PWS3" s="255"/>
      <c r="PWT3" s="255"/>
      <c r="PWU3" s="255"/>
      <c r="PWV3" s="255"/>
      <c r="PWW3" s="255"/>
      <c r="PWX3" s="255"/>
      <c r="PWY3" s="255"/>
      <c r="PWZ3" s="255"/>
      <c r="PXA3" s="255"/>
      <c r="PXB3" s="255"/>
      <c r="PXC3" s="255"/>
      <c r="PXD3" s="255"/>
      <c r="PXE3" s="255"/>
      <c r="PXF3" s="255"/>
      <c r="PXG3" s="255"/>
      <c r="PXH3" s="255"/>
      <c r="PXI3" s="255"/>
      <c r="PXJ3" s="255"/>
      <c r="PXK3" s="255"/>
      <c r="PXL3" s="255"/>
      <c r="PXM3" s="255"/>
      <c r="PXN3" s="255"/>
      <c r="PXO3" s="255"/>
      <c r="PXP3" s="255"/>
      <c r="PXQ3" s="255"/>
      <c r="PXR3" s="255"/>
      <c r="PXS3" s="255"/>
      <c r="PXT3" s="255"/>
      <c r="PXU3" s="255"/>
      <c r="PXV3" s="255"/>
      <c r="PXW3" s="255"/>
      <c r="PXX3" s="255"/>
      <c r="PXY3" s="255"/>
      <c r="PXZ3" s="255"/>
      <c r="PYA3" s="255"/>
      <c r="PYB3" s="255"/>
      <c r="PYC3" s="255"/>
      <c r="PYD3" s="255"/>
      <c r="PYE3" s="255"/>
      <c r="PYF3" s="255"/>
      <c r="PYG3" s="255"/>
      <c r="PYH3" s="255"/>
      <c r="PYI3" s="255"/>
      <c r="PYJ3" s="255"/>
      <c r="PYK3" s="255"/>
      <c r="PYL3" s="255"/>
      <c r="PYM3" s="255"/>
      <c r="PYN3" s="255"/>
      <c r="PYO3" s="255"/>
      <c r="PYP3" s="255"/>
      <c r="PYQ3" s="255"/>
      <c r="PYR3" s="255"/>
      <c r="PYS3" s="255"/>
      <c r="PYT3" s="255"/>
      <c r="PYU3" s="255"/>
      <c r="PYV3" s="255"/>
      <c r="PYW3" s="255"/>
      <c r="PYX3" s="255"/>
      <c r="PYY3" s="255"/>
      <c r="PYZ3" s="255"/>
      <c r="PZA3" s="255"/>
      <c r="PZB3" s="255"/>
      <c r="PZC3" s="255"/>
      <c r="PZD3" s="255"/>
      <c r="PZE3" s="255"/>
      <c r="PZF3" s="255"/>
      <c r="PZG3" s="255"/>
      <c r="PZH3" s="255"/>
      <c r="PZI3" s="255"/>
      <c r="PZJ3" s="255"/>
      <c r="PZK3" s="255"/>
      <c r="PZL3" s="255"/>
      <c r="PZM3" s="255"/>
      <c r="PZN3" s="255"/>
      <c r="PZO3" s="255"/>
      <c r="PZP3" s="255"/>
      <c r="PZQ3" s="255"/>
      <c r="PZR3" s="255"/>
      <c r="PZS3" s="255"/>
      <c r="PZT3" s="255"/>
      <c r="PZU3" s="255"/>
      <c r="PZV3" s="255"/>
      <c r="PZW3" s="255"/>
      <c r="PZX3" s="255"/>
      <c r="PZY3" s="255"/>
      <c r="PZZ3" s="255"/>
      <c r="QAA3" s="255"/>
      <c r="QAB3" s="255"/>
      <c r="QAC3" s="255"/>
      <c r="QAD3" s="255"/>
      <c r="QAE3" s="255"/>
      <c r="QAF3" s="255"/>
      <c r="QAG3" s="255"/>
      <c r="QAH3" s="255"/>
      <c r="QAI3" s="255"/>
      <c r="QAJ3" s="255"/>
      <c r="QAK3" s="255"/>
      <c r="QAL3" s="255"/>
      <c r="QAM3" s="255"/>
      <c r="QAN3" s="255"/>
      <c r="QAO3" s="255"/>
      <c r="QAP3" s="255"/>
      <c r="QAQ3" s="255"/>
      <c r="QAR3" s="255"/>
      <c r="QAS3" s="255"/>
      <c r="QAT3" s="255"/>
      <c r="QAU3" s="255"/>
      <c r="QAV3" s="255"/>
      <c r="QAW3" s="255"/>
      <c r="QAX3" s="255"/>
      <c r="QAY3" s="255"/>
      <c r="QAZ3" s="255"/>
      <c r="QBA3" s="255"/>
      <c r="QBB3" s="255"/>
      <c r="QBC3" s="255"/>
      <c r="QBD3" s="255"/>
      <c r="QBE3" s="255"/>
      <c r="QBF3" s="255"/>
      <c r="QBG3" s="255"/>
      <c r="QBH3" s="255"/>
      <c r="QBI3" s="255"/>
      <c r="QBJ3" s="255"/>
      <c r="QBK3" s="255"/>
      <c r="QBL3" s="255"/>
      <c r="QBM3" s="255"/>
      <c r="QBN3" s="255"/>
      <c r="QBO3" s="255"/>
      <c r="QBP3" s="255"/>
      <c r="QBQ3" s="255"/>
      <c r="QBR3" s="255"/>
      <c r="QBS3" s="255"/>
      <c r="QBT3" s="255"/>
      <c r="QBU3" s="255"/>
      <c r="QBV3" s="255"/>
      <c r="QBW3" s="255"/>
      <c r="QBX3" s="255"/>
      <c r="QBY3" s="255"/>
      <c r="QBZ3" s="255"/>
      <c r="QCA3" s="255"/>
      <c r="QCB3" s="255"/>
      <c r="QCC3" s="255"/>
      <c r="QCD3" s="255"/>
      <c r="QCE3" s="255"/>
      <c r="QCF3" s="255"/>
      <c r="QCG3" s="255"/>
      <c r="QCH3" s="255"/>
      <c r="QCI3" s="255"/>
      <c r="QCJ3" s="255"/>
      <c r="QCK3" s="255"/>
      <c r="QCL3" s="255"/>
      <c r="QCM3" s="255"/>
      <c r="QCN3" s="255"/>
      <c r="QCO3" s="255"/>
      <c r="QCP3" s="255"/>
      <c r="QCQ3" s="255"/>
      <c r="QCR3" s="255"/>
      <c r="QCS3" s="255"/>
      <c r="QCT3" s="255"/>
      <c r="QCU3" s="255"/>
      <c r="QCV3" s="255"/>
      <c r="QCW3" s="255"/>
      <c r="QCX3" s="255"/>
      <c r="QCY3" s="255"/>
      <c r="QCZ3" s="255"/>
      <c r="QDA3" s="255"/>
      <c r="QDB3" s="255"/>
      <c r="QDC3" s="255"/>
      <c r="QDD3" s="255"/>
      <c r="QDE3" s="255"/>
      <c r="QDF3" s="255"/>
      <c r="QDG3" s="255"/>
      <c r="QDH3" s="255"/>
      <c r="QDI3" s="255"/>
      <c r="QDJ3" s="255"/>
      <c r="QDK3" s="255"/>
      <c r="QDL3" s="255"/>
      <c r="QDM3" s="255"/>
      <c r="QDN3" s="255"/>
      <c r="QDO3" s="255"/>
      <c r="QDP3" s="255"/>
      <c r="QDQ3" s="255"/>
      <c r="QDR3" s="255"/>
      <c r="QDS3" s="255"/>
      <c r="QDT3" s="255"/>
      <c r="QDU3" s="255"/>
      <c r="QDV3" s="255"/>
      <c r="QDW3" s="255"/>
      <c r="QDX3" s="255"/>
      <c r="QDY3" s="255"/>
      <c r="QDZ3" s="255"/>
      <c r="QEA3" s="255"/>
      <c r="QEB3" s="255"/>
      <c r="QEC3" s="255"/>
      <c r="QED3" s="255"/>
      <c r="QEE3" s="255"/>
      <c r="QEF3" s="255"/>
      <c r="QEG3" s="255"/>
      <c r="QEH3" s="255"/>
      <c r="QEI3" s="255"/>
      <c r="QEJ3" s="255"/>
      <c r="QEK3" s="255"/>
      <c r="QEL3" s="255"/>
      <c r="QEM3" s="255"/>
      <c r="QEN3" s="255"/>
      <c r="QEO3" s="255"/>
      <c r="QEP3" s="255"/>
      <c r="QEQ3" s="255"/>
      <c r="QER3" s="255"/>
      <c r="QES3" s="255"/>
      <c r="QET3" s="255"/>
      <c r="QEU3" s="255"/>
      <c r="QEV3" s="255"/>
      <c r="QEW3" s="255"/>
      <c r="QEX3" s="255"/>
      <c r="QEY3" s="255"/>
      <c r="QEZ3" s="255"/>
      <c r="QFA3" s="255"/>
      <c r="QFB3" s="255"/>
      <c r="QFC3" s="255"/>
      <c r="QFD3" s="255"/>
      <c r="QFE3" s="255"/>
      <c r="QFF3" s="255"/>
      <c r="QFG3" s="255"/>
      <c r="QFH3" s="255"/>
      <c r="QFI3" s="255"/>
      <c r="QFJ3" s="255"/>
      <c r="QFK3" s="255"/>
      <c r="QFL3" s="255"/>
      <c r="QFM3" s="255"/>
      <c r="QFN3" s="255"/>
      <c r="QFO3" s="255"/>
      <c r="QFP3" s="255"/>
      <c r="QFQ3" s="255"/>
      <c r="QFR3" s="255"/>
      <c r="QFS3" s="255"/>
      <c r="QFT3" s="255"/>
      <c r="QFU3" s="255"/>
      <c r="QFV3" s="255"/>
      <c r="QFW3" s="255"/>
      <c r="QFX3" s="255"/>
      <c r="QFY3" s="255"/>
      <c r="QFZ3" s="255"/>
      <c r="QGA3" s="255"/>
      <c r="QGB3" s="255"/>
      <c r="QGC3" s="255"/>
      <c r="QGD3" s="255"/>
      <c r="QGE3" s="255"/>
      <c r="QGF3" s="255"/>
      <c r="QGG3" s="255"/>
      <c r="QGH3" s="255"/>
      <c r="QGI3" s="255"/>
      <c r="QGJ3" s="255"/>
      <c r="QGK3" s="255"/>
      <c r="QGL3" s="255"/>
      <c r="QGM3" s="255"/>
      <c r="QGN3" s="255"/>
      <c r="QGO3" s="255"/>
      <c r="QGP3" s="255"/>
      <c r="QGQ3" s="255"/>
      <c r="QGR3" s="255"/>
      <c r="QGS3" s="255"/>
      <c r="QGT3" s="255"/>
      <c r="QGU3" s="255"/>
      <c r="QGV3" s="255"/>
      <c r="QGW3" s="255"/>
      <c r="QGX3" s="255"/>
      <c r="QGY3" s="255"/>
      <c r="QGZ3" s="255"/>
      <c r="QHA3" s="255"/>
      <c r="QHB3" s="255"/>
      <c r="QHC3" s="255"/>
      <c r="QHD3" s="255"/>
      <c r="QHE3" s="255"/>
      <c r="QHF3" s="255"/>
      <c r="QHG3" s="255"/>
      <c r="QHH3" s="255"/>
      <c r="QHI3" s="255"/>
      <c r="QHJ3" s="255"/>
      <c r="QHK3" s="255"/>
      <c r="QHL3" s="255"/>
      <c r="QHM3" s="255"/>
      <c r="QHN3" s="255"/>
      <c r="QHO3" s="255"/>
      <c r="QHP3" s="255"/>
      <c r="QHQ3" s="255"/>
      <c r="QHR3" s="255"/>
      <c r="QHS3" s="255"/>
      <c r="QHT3" s="255"/>
      <c r="QHU3" s="255"/>
      <c r="QHV3" s="255"/>
      <c r="QHW3" s="255"/>
      <c r="QHX3" s="255"/>
      <c r="QHY3" s="255"/>
      <c r="QHZ3" s="255"/>
      <c r="QIA3" s="255"/>
      <c r="QIB3" s="255"/>
      <c r="QIC3" s="255"/>
      <c r="QID3" s="255"/>
      <c r="QIE3" s="255"/>
      <c r="QIF3" s="255"/>
      <c r="QIG3" s="255"/>
      <c r="QIH3" s="255"/>
      <c r="QII3" s="255"/>
      <c r="QIJ3" s="255"/>
      <c r="QIK3" s="255"/>
      <c r="QIL3" s="255"/>
      <c r="QIM3" s="255"/>
      <c r="QIN3" s="255"/>
      <c r="QIO3" s="255"/>
      <c r="QIP3" s="255"/>
      <c r="QIQ3" s="255"/>
      <c r="QIR3" s="255"/>
      <c r="QIS3" s="255"/>
      <c r="QIT3" s="255"/>
      <c r="QIU3" s="255"/>
      <c r="QIV3" s="255"/>
      <c r="QIW3" s="255"/>
      <c r="QIX3" s="255"/>
      <c r="QIY3" s="255"/>
      <c r="QIZ3" s="255"/>
      <c r="QJA3" s="255"/>
      <c r="QJB3" s="255"/>
      <c r="QJC3" s="255"/>
      <c r="QJD3" s="255"/>
      <c r="QJE3" s="255"/>
      <c r="QJF3" s="255"/>
      <c r="QJG3" s="255"/>
      <c r="QJH3" s="255"/>
      <c r="QJI3" s="255"/>
      <c r="QJJ3" s="255"/>
      <c r="QJK3" s="255"/>
      <c r="QJL3" s="255"/>
      <c r="QJM3" s="255"/>
      <c r="QJN3" s="255"/>
      <c r="QJO3" s="255"/>
      <c r="QJP3" s="255"/>
      <c r="QJQ3" s="255"/>
      <c r="QJR3" s="255"/>
      <c r="QJS3" s="255"/>
      <c r="QJT3" s="255"/>
      <c r="QJU3" s="255"/>
      <c r="QJV3" s="255"/>
      <c r="QJW3" s="255"/>
      <c r="QJX3" s="255"/>
      <c r="QJY3" s="255"/>
      <c r="QJZ3" s="255"/>
      <c r="QKA3" s="255"/>
      <c r="QKB3" s="255"/>
      <c r="QKC3" s="255"/>
      <c r="QKD3" s="255"/>
      <c r="QKE3" s="255"/>
      <c r="QKF3" s="255"/>
      <c r="QKG3" s="255"/>
      <c r="QKH3" s="255"/>
      <c r="QKI3" s="255"/>
      <c r="QKJ3" s="255"/>
      <c r="QKK3" s="255"/>
      <c r="QKL3" s="255"/>
      <c r="QKM3" s="255"/>
      <c r="QKN3" s="255"/>
      <c r="QKO3" s="255"/>
      <c r="QKP3" s="255"/>
      <c r="QKQ3" s="255"/>
      <c r="QKR3" s="255"/>
      <c r="QKS3" s="255"/>
      <c r="QKT3" s="255"/>
      <c r="QKU3" s="255"/>
      <c r="QKV3" s="255"/>
      <c r="QKW3" s="255"/>
      <c r="QKX3" s="255"/>
      <c r="QKY3" s="255"/>
      <c r="QKZ3" s="255"/>
      <c r="QLA3" s="255"/>
      <c r="QLB3" s="255"/>
      <c r="QLC3" s="255"/>
      <c r="QLD3" s="255"/>
      <c r="QLE3" s="255"/>
      <c r="QLF3" s="255"/>
      <c r="QLG3" s="255"/>
      <c r="QLH3" s="255"/>
      <c r="QLI3" s="255"/>
      <c r="QLJ3" s="255"/>
      <c r="QLK3" s="255"/>
      <c r="QLL3" s="255"/>
      <c r="QLM3" s="255"/>
      <c r="QLN3" s="255"/>
      <c r="QLO3" s="255"/>
      <c r="QLP3" s="255"/>
      <c r="QLQ3" s="255"/>
      <c r="QLR3" s="255"/>
      <c r="QLS3" s="255"/>
      <c r="QLT3" s="255"/>
      <c r="QLU3" s="255"/>
      <c r="QLV3" s="255"/>
      <c r="QLW3" s="255"/>
      <c r="QLX3" s="255"/>
      <c r="QLY3" s="255"/>
      <c r="QLZ3" s="255"/>
      <c r="QMA3" s="255"/>
      <c r="QMB3" s="255"/>
      <c r="QMC3" s="255"/>
      <c r="QMD3" s="255"/>
      <c r="QME3" s="255"/>
      <c r="QMF3" s="255"/>
      <c r="QMG3" s="255"/>
      <c r="QMH3" s="255"/>
      <c r="QMI3" s="255"/>
      <c r="QMJ3" s="255"/>
      <c r="QMK3" s="255"/>
      <c r="QML3" s="255"/>
      <c r="QMM3" s="255"/>
      <c r="QMN3" s="255"/>
      <c r="QMO3" s="255"/>
      <c r="QMP3" s="255"/>
      <c r="QMQ3" s="255"/>
      <c r="QMR3" s="255"/>
      <c r="QMS3" s="255"/>
      <c r="QMT3" s="255"/>
      <c r="QMU3" s="255"/>
      <c r="QMV3" s="255"/>
      <c r="QMW3" s="255"/>
      <c r="QMX3" s="255"/>
      <c r="QMY3" s="255"/>
      <c r="QMZ3" s="255"/>
      <c r="QNA3" s="255"/>
      <c r="QNB3" s="255"/>
      <c r="QNC3" s="255"/>
      <c r="QND3" s="255"/>
      <c r="QNE3" s="255"/>
      <c r="QNF3" s="255"/>
      <c r="QNG3" s="255"/>
      <c r="QNH3" s="255"/>
      <c r="QNI3" s="255"/>
      <c r="QNJ3" s="255"/>
      <c r="QNK3" s="255"/>
      <c r="QNL3" s="255"/>
      <c r="QNM3" s="255"/>
      <c r="QNN3" s="255"/>
      <c r="QNO3" s="255"/>
      <c r="QNP3" s="255"/>
      <c r="QNQ3" s="255"/>
      <c r="QNR3" s="255"/>
      <c r="QNS3" s="255"/>
      <c r="QNT3" s="255"/>
      <c r="QNU3" s="255"/>
      <c r="QNV3" s="255"/>
      <c r="QNW3" s="255"/>
      <c r="QNX3" s="255"/>
      <c r="QNY3" s="255"/>
      <c r="QNZ3" s="255"/>
      <c r="QOA3" s="255"/>
      <c r="QOB3" s="255"/>
      <c r="QOC3" s="255"/>
      <c r="QOD3" s="255"/>
      <c r="QOE3" s="255"/>
      <c r="QOF3" s="255"/>
      <c r="QOG3" s="255"/>
      <c r="QOH3" s="255"/>
      <c r="QOI3" s="255"/>
      <c r="QOJ3" s="255"/>
      <c r="QOK3" s="255"/>
      <c r="QOL3" s="255"/>
      <c r="QOM3" s="255"/>
      <c r="QON3" s="255"/>
      <c r="QOO3" s="255"/>
      <c r="QOP3" s="255"/>
      <c r="QOQ3" s="255"/>
      <c r="QOR3" s="255"/>
      <c r="QOS3" s="255"/>
      <c r="QOT3" s="255"/>
      <c r="QOU3" s="255"/>
      <c r="QOV3" s="255"/>
      <c r="QOW3" s="255"/>
      <c r="QOX3" s="255"/>
      <c r="QOY3" s="255"/>
      <c r="QOZ3" s="255"/>
      <c r="QPA3" s="255"/>
      <c r="QPB3" s="255"/>
      <c r="QPC3" s="255"/>
      <c r="QPD3" s="255"/>
      <c r="QPE3" s="255"/>
      <c r="QPF3" s="255"/>
      <c r="QPG3" s="255"/>
      <c r="QPH3" s="255"/>
      <c r="QPI3" s="255"/>
      <c r="QPJ3" s="255"/>
      <c r="QPK3" s="255"/>
      <c r="QPL3" s="255"/>
      <c r="QPM3" s="255"/>
      <c r="QPN3" s="255"/>
      <c r="QPO3" s="255"/>
      <c r="QPP3" s="255"/>
      <c r="QPQ3" s="255"/>
      <c r="QPR3" s="255"/>
      <c r="QPS3" s="255"/>
      <c r="QPT3" s="255"/>
      <c r="QPU3" s="255"/>
      <c r="QPV3" s="255"/>
      <c r="QPW3" s="255"/>
      <c r="QPX3" s="255"/>
      <c r="QPY3" s="255"/>
      <c r="QPZ3" s="255"/>
      <c r="QQA3" s="255"/>
      <c r="QQB3" s="255"/>
      <c r="QQC3" s="255"/>
      <c r="QQD3" s="255"/>
      <c r="QQE3" s="255"/>
      <c r="QQF3" s="255"/>
      <c r="QQG3" s="255"/>
      <c r="QQH3" s="255"/>
      <c r="QQI3" s="255"/>
      <c r="QQJ3" s="255"/>
      <c r="QQK3" s="255"/>
      <c r="QQL3" s="255"/>
      <c r="QQM3" s="255"/>
      <c r="QQN3" s="255"/>
      <c r="QQO3" s="255"/>
      <c r="QQP3" s="255"/>
      <c r="QQQ3" s="255"/>
      <c r="QQR3" s="255"/>
      <c r="QQS3" s="255"/>
      <c r="QQT3" s="255"/>
      <c r="QQU3" s="255"/>
      <c r="QQV3" s="255"/>
      <c r="QQW3" s="255"/>
      <c r="QQX3" s="255"/>
      <c r="QQY3" s="255"/>
      <c r="QQZ3" s="255"/>
      <c r="QRA3" s="255"/>
      <c r="QRB3" s="255"/>
      <c r="QRC3" s="255"/>
      <c r="QRD3" s="255"/>
      <c r="QRE3" s="255"/>
      <c r="QRF3" s="255"/>
      <c r="QRG3" s="255"/>
      <c r="QRH3" s="255"/>
      <c r="QRI3" s="255"/>
      <c r="QRJ3" s="255"/>
      <c r="QRK3" s="255"/>
      <c r="QRL3" s="255"/>
      <c r="QRM3" s="255"/>
      <c r="QRN3" s="255"/>
      <c r="QRO3" s="255"/>
      <c r="QRP3" s="255"/>
      <c r="QRQ3" s="255"/>
      <c r="QRR3" s="255"/>
      <c r="QRS3" s="255"/>
      <c r="QRT3" s="255"/>
      <c r="QRU3" s="255"/>
      <c r="QRV3" s="255"/>
      <c r="QRW3" s="255"/>
      <c r="QRX3" s="255"/>
      <c r="QRY3" s="255"/>
      <c r="QRZ3" s="255"/>
      <c r="QSA3" s="255"/>
      <c r="QSB3" s="255"/>
      <c r="QSC3" s="255"/>
      <c r="QSD3" s="255"/>
      <c r="QSE3" s="255"/>
      <c r="QSF3" s="255"/>
      <c r="QSG3" s="255"/>
      <c r="QSH3" s="255"/>
      <c r="QSI3" s="255"/>
      <c r="QSJ3" s="255"/>
      <c r="QSK3" s="255"/>
      <c r="QSL3" s="255"/>
      <c r="QSM3" s="255"/>
      <c r="QSN3" s="255"/>
      <c r="QSO3" s="255"/>
      <c r="QSP3" s="255"/>
      <c r="QSQ3" s="255"/>
      <c r="QSR3" s="255"/>
      <c r="QSS3" s="255"/>
      <c r="QST3" s="255"/>
      <c r="QSU3" s="255"/>
      <c r="QSV3" s="255"/>
      <c r="QSW3" s="255"/>
      <c r="QSX3" s="255"/>
      <c r="QSY3" s="255"/>
      <c r="QSZ3" s="255"/>
      <c r="QTA3" s="255"/>
      <c r="QTB3" s="255"/>
      <c r="QTC3" s="255"/>
      <c r="QTD3" s="255"/>
      <c r="QTE3" s="255"/>
      <c r="QTF3" s="255"/>
      <c r="QTG3" s="255"/>
      <c r="QTH3" s="255"/>
      <c r="QTI3" s="255"/>
      <c r="QTJ3" s="255"/>
      <c r="QTK3" s="255"/>
      <c r="QTL3" s="255"/>
      <c r="QTM3" s="255"/>
      <c r="QTN3" s="255"/>
      <c r="QTO3" s="255"/>
      <c r="QTP3" s="255"/>
      <c r="QTQ3" s="255"/>
      <c r="QTR3" s="255"/>
      <c r="QTS3" s="255"/>
      <c r="QTT3" s="255"/>
      <c r="QTU3" s="255"/>
      <c r="QTV3" s="255"/>
      <c r="QTW3" s="255"/>
      <c r="QTX3" s="255"/>
      <c r="QTY3" s="255"/>
      <c r="QTZ3" s="255"/>
      <c r="QUA3" s="255"/>
      <c r="QUB3" s="255"/>
      <c r="QUC3" s="255"/>
      <c r="QUD3" s="255"/>
      <c r="QUE3" s="255"/>
      <c r="QUF3" s="255"/>
      <c r="QUG3" s="255"/>
      <c r="QUH3" s="255"/>
      <c r="QUI3" s="255"/>
      <c r="QUJ3" s="255"/>
      <c r="QUK3" s="255"/>
      <c r="QUL3" s="255"/>
      <c r="QUM3" s="255"/>
      <c r="QUN3" s="255"/>
      <c r="QUO3" s="255"/>
      <c r="QUP3" s="255"/>
      <c r="QUQ3" s="255"/>
      <c r="QUR3" s="255"/>
      <c r="QUS3" s="255"/>
      <c r="QUT3" s="255"/>
      <c r="QUU3" s="255"/>
      <c r="QUV3" s="255"/>
      <c r="QUW3" s="255"/>
      <c r="QUX3" s="255"/>
      <c r="QUY3" s="255"/>
      <c r="QUZ3" s="255"/>
      <c r="QVA3" s="255"/>
      <c r="QVB3" s="255"/>
      <c r="QVC3" s="255"/>
      <c r="QVD3" s="255"/>
      <c r="QVE3" s="255"/>
      <c r="QVF3" s="255"/>
      <c r="QVG3" s="255"/>
      <c r="QVH3" s="255"/>
      <c r="QVI3" s="255"/>
      <c r="QVJ3" s="255"/>
      <c r="QVK3" s="255"/>
      <c r="QVL3" s="255"/>
      <c r="QVM3" s="255"/>
      <c r="QVN3" s="255"/>
      <c r="QVO3" s="255"/>
      <c r="QVP3" s="255"/>
      <c r="QVQ3" s="255"/>
      <c r="QVR3" s="255"/>
      <c r="QVS3" s="255"/>
      <c r="QVT3" s="255"/>
      <c r="QVU3" s="255"/>
      <c r="QVV3" s="255"/>
      <c r="QVW3" s="255"/>
      <c r="QVX3" s="255"/>
      <c r="QVY3" s="255"/>
      <c r="QVZ3" s="255"/>
      <c r="QWA3" s="255"/>
      <c r="QWB3" s="255"/>
      <c r="QWC3" s="255"/>
      <c r="QWD3" s="255"/>
      <c r="QWE3" s="255"/>
      <c r="QWF3" s="255"/>
      <c r="QWG3" s="255"/>
      <c r="QWH3" s="255"/>
      <c r="QWI3" s="255"/>
      <c r="QWJ3" s="255"/>
      <c r="QWK3" s="255"/>
      <c r="QWL3" s="255"/>
      <c r="QWM3" s="255"/>
      <c r="QWN3" s="255"/>
      <c r="QWO3" s="255"/>
      <c r="QWP3" s="255"/>
      <c r="QWQ3" s="255"/>
      <c r="QWR3" s="255"/>
      <c r="QWS3" s="255"/>
      <c r="QWT3" s="255"/>
      <c r="QWU3" s="255"/>
      <c r="QWV3" s="255"/>
      <c r="QWW3" s="255"/>
      <c r="QWX3" s="255"/>
      <c r="QWY3" s="255"/>
      <c r="QWZ3" s="255"/>
      <c r="QXA3" s="255"/>
      <c r="QXB3" s="255"/>
      <c r="QXC3" s="255"/>
      <c r="QXD3" s="255"/>
      <c r="QXE3" s="255"/>
      <c r="QXF3" s="255"/>
      <c r="QXG3" s="255"/>
      <c r="QXH3" s="255"/>
      <c r="QXI3" s="255"/>
      <c r="QXJ3" s="255"/>
      <c r="QXK3" s="255"/>
      <c r="QXL3" s="255"/>
      <c r="QXM3" s="255"/>
      <c r="QXN3" s="255"/>
      <c r="QXO3" s="255"/>
      <c r="QXP3" s="255"/>
      <c r="QXQ3" s="255"/>
      <c r="QXR3" s="255"/>
      <c r="QXS3" s="255"/>
      <c r="QXT3" s="255"/>
      <c r="QXU3" s="255"/>
      <c r="QXV3" s="255"/>
      <c r="QXW3" s="255"/>
      <c r="QXX3" s="255"/>
      <c r="QXY3" s="255"/>
      <c r="QXZ3" s="255"/>
      <c r="QYA3" s="255"/>
      <c r="QYB3" s="255"/>
      <c r="QYC3" s="255"/>
      <c r="QYD3" s="255"/>
      <c r="QYE3" s="255"/>
      <c r="QYF3" s="255"/>
      <c r="QYG3" s="255"/>
      <c r="QYH3" s="255"/>
      <c r="QYI3" s="255"/>
      <c r="QYJ3" s="255"/>
      <c r="QYK3" s="255"/>
      <c r="QYL3" s="255"/>
      <c r="QYM3" s="255"/>
      <c r="QYN3" s="255"/>
      <c r="QYO3" s="255"/>
      <c r="QYP3" s="255"/>
      <c r="QYQ3" s="255"/>
      <c r="QYR3" s="255"/>
      <c r="QYS3" s="255"/>
      <c r="QYT3" s="255"/>
      <c r="QYU3" s="255"/>
      <c r="QYV3" s="255"/>
      <c r="QYW3" s="255"/>
      <c r="QYX3" s="255"/>
      <c r="QYY3" s="255"/>
      <c r="QYZ3" s="255"/>
      <c r="QZA3" s="255"/>
      <c r="QZB3" s="255"/>
      <c r="QZC3" s="255"/>
      <c r="QZD3" s="255"/>
      <c r="QZE3" s="255"/>
      <c r="QZF3" s="255"/>
      <c r="QZG3" s="255"/>
      <c r="QZH3" s="255"/>
      <c r="QZI3" s="255"/>
      <c r="QZJ3" s="255"/>
      <c r="QZK3" s="255"/>
      <c r="QZL3" s="255"/>
      <c r="QZM3" s="255"/>
      <c r="QZN3" s="255"/>
      <c r="QZO3" s="255"/>
      <c r="QZP3" s="255"/>
      <c r="QZQ3" s="255"/>
      <c r="QZR3" s="255"/>
      <c r="QZS3" s="255"/>
      <c r="QZT3" s="255"/>
      <c r="QZU3" s="255"/>
      <c r="QZV3" s="255"/>
      <c r="QZW3" s="255"/>
      <c r="QZX3" s="255"/>
      <c r="QZY3" s="255"/>
      <c r="QZZ3" s="255"/>
      <c r="RAA3" s="255"/>
      <c r="RAB3" s="255"/>
      <c r="RAC3" s="255"/>
      <c r="RAD3" s="255"/>
      <c r="RAE3" s="255"/>
      <c r="RAF3" s="255"/>
      <c r="RAG3" s="255"/>
      <c r="RAH3" s="255"/>
      <c r="RAI3" s="255"/>
      <c r="RAJ3" s="255"/>
      <c r="RAK3" s="255"/>
      <c r="RAL3" s="255"/>
      <c r="RAM3" s="255"/>
      <c r="RAN3" s="255"/>
      <c r="RAO3" s="255"/>
      <c r="RAP3" s="255"/>
      <c r="RAQ3" s="255"/>
      <c r="RAR3" s="255"/>
      <c r="RAS3" s="255"/>
      <c r="RAT3" s="255"/>
      <c r="RAU3" s="255"/>
      <c r="RAV3" s="255"/>
      <c r="RAW3" s="255"/>
      <c r="RAX3" s="255"/>
      <c r="RAY3" s="255"/>
      <c r="RAZ3" s="255"/>
      <c r="RBA3" s="255"/>
      <c r="RBB3" s="255"/>
      <c r="RBC3" s="255"/>
      <c r="RBD3" s="255"/>
      <c r="RBE3" s="255"/>
      <c r="RBF3" s="255"/>
      <c r="RBG3" s="255"/>
      <c r="RBH3" s="255"/>
      <c r="RBI3" s="255"/>
      <c r="RBJ3" s="255"/>
      <c r="RBK3" s="255"/>
      <c r="RBL3" s="255"/>
      <c r="RBM3" s="255"/>
      <c r="RBN3" s="255"/>
      <c r="RBO3" s="255"/>
      <c r="RBP3" s="255"/>
      <c r="RBQ3" s="255"/>
      <c r="RBR3" s="255"/>
      <c r="RBS3" s="255"/>
      <c r="RBT3" s="255"/>
      <c r="RBU3" s="255"/>
      <c r="RBV3" s="255"/>
      <c r="RBW3" s="255"/>
      <c r="RBX3" s="255"/>
      <c r="RBY3" s="255"/>
      <c r="RBZ3" s="255"/>
      <c r="RCA3" s="255"/>
      <c r="RCB3" s="255"/>
      <c r="RCC3" s="255"/>
      <c r="RCD3" s="255"/>
      <c r="RCE3" s="255"/>
      <c r="RCF3" s="255"/>
      <c r="RCG3" s="255"/>
      <c r="RCH3" s="255"/>
      <c r="RCI3" s="255"/>
      <c r="RCJ3" s="255"/>
      <c r="RCK3" s="255"/>
      <c r="RCL3" s="255"/>
      <c r="RCM3" s="255"/>
      <c r="RCN3" s="255"/>
      <c r="RCO3" s="255"/>
      <c r="RCP3" s="255"/>
      <c r="RCQ3" s="255"/>
      <c r="RCR3" s="255"/>
      <c r="RCS3" s="255"/>
      <c r="RCT3" s="255"/>
      <c r="RCU3" s="255"/>
      <c r="RCV3" s="255"/>
      <c r="RCW3" s="255"/>
      <c r="RCX3" s="255"/>
      <c r="RCY3" s="255"/>
      <c r="RCZ3" s="255"/>
      <c r="RDA3" s="255"/>
      <c r="RDB3" s="255"/>
      <c r="RDC3" s="255"/>
      <c r="RDD3" s="255"/>
      <c r="RDE3" s="255"/>
      <c r="RDF3" s="255"/>
      <c r="RDG3" s="255"/>
      <c r="RDH3" s="255"/>
      <c r="RDI3" s="255"/>
      <c r="RDJ3" s="255"/>
      <c r="RDK3" s="255"/>
      <c r="RDL3" s="255"/>
      <c r="RDM3" s="255"/>
      <c r="RDN3" s="255"/>
      <c r="RDO3" s="255"/>
      <c r="RDP3" s="255"/>
      <c r="RDQ3" s="255"/>
      <c r="RDR3" s="255"/>
      <c r="RDS3" s="255"/>
      <c r="RDT3" s="255"/>
      <c r="RDU3" s="255"/>
      <c r="RDV3" s="255"/>
      <c r="RDW3" s="255"/>
      <c r="RDX3" s="255"/>
      <c r="RDY3" s="255"/>
      <c r="RDZ3" s="255"/>
      <c r="REA3" s="255"/>
      <c r="REB3" s="255"/>
      <c r="REC3" s="255"/>
      <c r="RED3" s="255"/>
      <c r="REE3" s="255"/>
      <c r="REF3" s="255"/>
      <c r="REG3" s="255"/>
      <c r="REH3" s="255"/>
      <c r="REI3" s="255"/>
      <c r="REJ3" s="255"/>
      <c r="REK3" s="255"/>
      <c r="REL3" s="255"/>
      <c r="REM3" s="255"/>
      <c r="REN3" s="255"/>
      <c r="REO3" s="255"/>
      <c r="REP3" s="255"/>
      <c r="REQ3" s="255"/>
      <c r="RER3" s="255"/>
      <c r="RES3" s="255"/>
      <c r="RET3" s="255"/>
      <c r="REU3" s="255"/>
      <c r="REV3" s="255"/>
      <c r="REW3" s="255"/>
      <c r="REX3" s="255"/>
      <c r="REY3" s="255"/>
      <c r="REZ3" s="255"/>
      <c r="RFA3" s="255"/>
      <c r="RFB3" s="255"/>
      <c r="RFC3" s="255"/>
      <c r="RFD3" s="255"/>
      <c r="RFE3" s="255"/>
      <c r="RFF3" s="255"/>
      <c r="RFG3" s="255"/>
      <c r="RFH3" s="255"/>
      <c r="RFI3" s="255"/>
      <c r="RFJ3" s="255"/>
      <c r="RFK3" s="255"/>
      <c r="RFL3" s="255"/>
      <c r="RFM3" s="255"/>
      <c r="RFN3" s="255"/>
      <c r="RFO3" s="255"/>
      <c r="RFP3" s="255"/>
      <c r="RFQ3" s="255"/>
      <c r="RFR3" s="255"/>
      <c r="RFS3" s="255"/>
      <c r="RFT3" s="255"/>
      <c r="RFU3" s="255"/>
      <c r="RFV3" s="255"/>
      <c r="RFW3" s="255"/>
      <c r="RFX3" s="255"/>
      <c r="RFY3" s="255"/>
      <c r="RFZ3" s="255"/>
      <c r="RGA3" s="255"/>
      <c r="RGB3" s="255"/>
      <c r="RGC3" s="255"/>
      <c r="RGD3" s="255"/>
      <c r="RGE3" s="255"/>
      <c r="RGF3" s="255"/>
      <c r="RGG3" s="255"/>
      <c r="RGH3" s="255"/>
      <c r="RGI3" s="255"/>
      <c r="RGJ3" s="255"/>
      <c r="RGK3" s="255"/>
      <c r="RGL3" s="255"/>
      <c r="RGM3" s="255"/>
      <c r="RGN3" s="255"/>
      <c r="RGO3" s="255"/>
      <c r="RGP3" s="255"/>
      <c r="RGQ3" s="255"/>
      <c r="RGR3" s="255"/>
      <c r="RGS3" s="255"/>
      <c r="RGT3" s="255"/>
      <c r="RGU3" s="255"/>
      <c r="RGV3" s="255"/>
      <c r="RGW3" s="255"/>
      <c r="RGX3" s="255"/>
      <c r="RGY3" s="255"/>
      <c r="RGZ3" s="255"/>
      <c r="RHA3" s="255"/>
      <c r="RHB3" s="255"/>
      <c r="RHC3" s="255"/>
      <c r="RHD3" s="255"/>
      <c r="RHE3" s="255"/>
      <c r="RHF3" s="255"/>
      <c r="RHG3" s="255"/>
      <c r="RHH3" s="255"/>
      <c r="RHI3" s="255"/>
      <c r="RHJ3" s="255"/>
      <c r="RHK3" s="255"/>
      <c r="RHL3" s="255"/>
      <c r="RHM3" s="255"/>
      <c r="RHN3" s="255"/>
      <c r="RHO3" s="255"/>
      <c r="RHP3" s="255"/>
      <c r="RHQ3" s="255"/>
      <c r="RHR3" s="255"/>
      <c r="RHS3" s="255"/>
      <c r="RHT3" s="255"/>
      <c r="RHU3" s="255"/>
      <c r="RHV3" s="255"/>
      <c r="RHW3" s="255"/>
      <c r="RHX3" s="255"/>
      <c r="RHY3" s="255"/>
      <c r="RHZ3" s="255"/>
      <c r="RIA3" s="255"/>
      <c r="RIB3" s="255"/>
      <c r="RIC3" s="255"/>
      <c r="RID3" s="255"/>
      <c r="RIE3" s="255"/>
      <c r="RIF3" s="255"/>
      <c r="RIG3" s="255"/>
      <c r="RIH3" s="255"/>
      <c r="RII3" s="255"/>
      <c r="RIJ3" s="255"/>
      <c r="RIK3" s="255"/>
      <c r="RIL3" s="255"/>
      <c r="RIM3" s="255"/>
      <c r="RIN3" s="255"/>
      <c r="RIO3" s="255"/>
      <c r="RIP3" s="255"/>
      <c r="RIQ3" s="255"/>
      <c r="RIR3" s="255"/>
      <c r="RIS3" s="255"/>
      <c r="RIT3" s="255"/>
      <c r="RIU3" s="255"/>
      <c r="RIV3" s="255"/>
      <c r="RIW3" s="255"/>
      <c r="RIX3" s="255"/>
      <c r="RIY3" s="255"/>
      <c r="RIZ3" s="255"/>
      <c r="RJA3" s="255"/>
      <c r="RJB3" s="255"/>
      <c r="RJC3" s="255"/>
      <c r="RJD3" s="255"/>
      <c r="RJE3" s="255"/>
      <c r="RJF3" s="255"/>
      <c r="RJG3" s="255"/>
      <c r="RJH3" s="255"/>
      <c r="RJI3" s="255"/>
      <c r="RJJ3" s="255"/>
      <c r="RJK3" s="255"/>
      <c r="RJL3" s="255"/>
      <c r="RJM3" s="255"/>
      <c r="RJN3" s="255"/>
      <c r="RJO3" s="255"/>
      <c r="RJP3" s="255"/>
      <c r="RJQ3" s="255"/>
      <c r="RJR3" s="255"/>
      <c r="RJS3" s="255"/>
      <c r="RJT3" s="255"/>
      <c r="RJU3" s="255"/>
      <c r="RJV3" s="255"/>
      <c r="RJW3" s="255"/>
      <c r="RJX3" s="255"/>
      <c r="RJY3" s="255"/>
      <c r="RJZ3" s="255"/>
      <c r="RKA3" s="255"/>
      <c r="RKB3" s="255"/>
      <c r="RKC3" s="255"/>
      <c r="RKD3" s="255"/>
      <c r="RKE3" s="255"/>
      <c r="RKF3" s="255"/>
      <c r="RKG3" s="255"/>
      <c r="RKH3" s="255"/>
      <c r="RKI3" s="255"/>
      <c r="RKJ3" s="255"/>
      <c r="RKK3" s="255"/>
      <c r="RKL3" s="255"/>
      <c r="RKM3" s="255"/>
      <c r="RKN3" s="255"/>
      <c r="RKO3" s="255"/>
      <c r="RKP3" s="255"/>
      <c r="RKQ3" s="255"/>
      <c r="RKR3" s="255"/>
      <c r="RKS3" s="255"/>
      <c r="RKT3" s="255"/>
      <c r="RKU3" s="255"/>
      <c r="RKV3" s="255"/>
      <c r="RKW3" s="255"/>
      <c r="RKX3" s="255"/>
      <c r="RKY3" s="255"/>
      <c r="RKZ3" s="255"/>
      <c r="RLA3" s="255"/>
      <c r="RLB3" s="255"/>
      <c r="RLC3" s="255"/>
      <c r="RLD3" s="255"/>
      <c r="RLE3" s="255"/>
      <c r="RLF3" s="255"/>
      <c r="RLG3" s="255"/>
      <c r="RLH3" s="255"/>
      <c r="RLI3" s="255"/>
      <c r="RLJ3" s="255"/>
      <c r="RLK3" s="255"/>
      <c r="RLL3" s="255"/>
      <c r="RLM3" s="255"/>
      <c r="RLN3" s="255"/>
      <c r="RLO3" s="255"/>
      <c r="RLP3" s="255"/>
      <c r="RLQ3" s="255"/>
      <c r="RLR3" s="255"/>
      <c r="RLS3" s="255"/>
      <c r="RLT3" s="255"/>
      <c r="RLU3" s="255"/>
      <c r="RLV3" s="255"/>
      <c r="RLW3" s="255"/>
      <c r="RLX3" s="255"/>
      <c r="RLY3" s="255"/>
      <c r="RLZ3" s="255"/>
      <c r="RMA3" s="255"/>
      <c r="RMB3" s="255"/>
      <c r="RMC3" s="255"/>
      <c r="RMD3" s="255"/>
      <c r="RME3" s="255"/>
      <c r="RMF3" s="255"/>
      <c r="RMG3" s="255"/>
      <c r="RMH3" s="255"/>
      <c r="RMI3" s="255"/>
      <c r="RMJ3" s="255"/>
      <c r="RMK3" s="255"/>
      <c r="RML3" s="255"/>
      <c r="RMM3" s="255"/>
      <c r="RMN3" s="255"/>
      <c r="RMO3" s="255"/>
      <c r="RMP3" s="255"/>
      <c r="RMQ3" s="255"/>
      <c r="RMR3" s="255"/>
      <c r="RMS3" s="255"/>
      <c r="RMT3" s="255"/>
      <c r="RMU3" s="255"/>
      <c r="RMV3" s="255"/>
      <c r="RMW3" s="255"/>
      <c r="RMX3" s="255"/>
      <c r="RMY3" s="255"/>
      <c r="RMZ3" s="255"/>
      <c r="RNA3" s="255"/>
      <c r="RNB3" s="255"/>
      <c r="RNC3" s="255"/>
      <c r="RND3" s="255"/>
      <c r="RNE3" s="255"/>
      <c r="RNF3" s="255"/>
      <c r="RNG3" s="255"/>
      <c r="RNH3" s="255"/>
      <c r="RNI3" s="255"/>
      <c r="RNJ3" s="255"/>
      <c r="RNK3" s="255"/>
      <c r="RNL3" s="255"/>
      <c r="RNM3" s="255"/>
      <c r="RNN3" s="255"/>
      <c r="RNO3" s="255"/>
      <c r="RNP3" s="255"/>
      <c r="RNQ3" s="255"/>
      <c r="RNR3" s="255"/>
      <c r="RNS3" s="255"/>
      <c r="RNT3" s="255"/>
      <c r="RNU3" s="255"/>
      <c r="RNV3" s="255"/>
      <c r="RNW3" s="255"/>
      <c r="RNX3" s="255"/>
      <c r="RNY3" s="255"/>
      <c r="RNZ3" s="255"/>
      <c r="ROA3" s="255"/>
      <c r="ROB3" s="255"/>
      <c r="ROC3" s="255"/>
      <c r="ROD3" s="255"/>
      <c r="ROE3" s="255"/>
      <c r="ROF3" s="255"/>
      <c r="ROG3" s="255"/>
      <c r="ROH3" s="255"/>
      <c r="ROI3" s="255"/>
      <c r="ROJ3" s="255"/>
      <c r="ROK3" s="255"/>
      <c r="ROL3" s="255"/>
      <c r="ROM3" s="255"/>
      <c r="RON3" s="255"/>
      <c r="ROO3" s="255"/>
      <c r="ROP3" s="255"/>
      <c r="ROQ3" s="255"/>
      <c r="ROR3" s="255"/>
      <c r="ROS3" s="255"/>
      <c r="ROT3" s="255"/>
      <c r="ROU3" s="255"/>
      <c r="ROV3" s="255"/>
      <c r="ROW3" s="255"/>
      <c r="ROX3" s="255"/>
      <c r="ROY3" s="255"/>
      <c r="ROZ3" s="255"/>
      <c r="RPA3" s="255"/>
      <c r="RPB3" s="255"/>
      <c r="RPC3" s="255"/>
      <c r="RPD3" s="255"/>
      <c r="RPE3" s="255"/>
      <c r="RPF3" s="255"/>
      <c r="RPG3" s="255"/>
      <c r="RPH3" s="255"/>
      <c r="RPI3" s="255"/>
      <c r="RPJ3" s="255"/>
      <c r="RPK3" s="255"/>
      <c r="RPL3" s="255"/>
      <c r="RPM3" s="255"/>
      <c r="RPN3" s="255"/>
      <c r="RPO3" s="255"/>
      <c r="RPP3" s="255"/>
      <c r="RPQ3" s="255"/>
      <c r="RPR3" s="255"/>
      <c r="RPS3" s="255"/>
      <c r="RPT3" s="255"/>
      <c r="RPU3" s="255"/>
      <c r="RPV3" s="255"/>
      <c r="RPW3" s="255"/>
      <c r="RPX3" s="255"/>
      <c r="RPY3" s="255"/>
      <c r="RPZ3" s="255"/>
      <c r="RQA3" s="255"/>
      <c r="RQB3" s="255"/>
      <c r="RQC3" s="255"/>
      <c r="RQD3" s="255"/>
      <c r="RQE3" s="255"/>
      <c r="RQF3" s="255"/>
      <c r="RQG3" s="255"/>
      <c r="RQH3" s="255"/>
      <c r="RQI3" s="255"/>
      <c r="RQJ3" s="255"/>
      <c r="RQK3" s="255"/>
      <c r="RQL3" s="255"/>
      <c r="RQM3" s="255"/>
      <c r="RQN3" s="255"/>
      <c r="RQO3" s="255"/>
      <c r="RQP3" s="255"/>
      <c r="RQQ3" s="255"/>
      <c r="RQR3" s="255"/>
      <c r="RQS3" s="255"/>
      <c r="RQT3" s="255"/>
      <c r="RQU3" s="255"/>
      <c r="RQV3" s="255"/>
      <c r="RQW3" s="255"/>
      <c r="RQX3" s="255"/>
      <c r="RQY3" s="255"/>
      <c r="RQZ3" s="255"/>
      <c r="RRA3" s="255"/>
      <c r="RRB3" s="255"/>
      <c r="RRC3" s="255"/>
      <c r="RRD3" s="255"/>
      <c r="RRE3" s="255"/>
      <c r="RRF3" s="255"/>
      <c r="RRG3" s="255"/>
      <c r="RRH3" s="255"/>
      <c r="RRI3" s="255"/>
      <c r="RRJ3" s="255"/>
      <c r="RRK3" s="255"/>
      <c r="RRL3" s="255"/>
      <c r="RRM3" s="255"/>
      <c r="RRN3" s="255"/>
      <c r="RRO3" s="255"/>
      <c r="RRP3" s="255"/>
      <c r="RRQ3" s="255"/>
      <c r="RRR3" s="255"/>
      <c r="RRS3" s="255"/>
      <c r="RRT3" s="255"/>
      <c r="RRU3" s="255"/>
      <c r="RRV3" s="255"/>
      <c r="RRW3" s="255"/>
      <c r="RRX3" s="255"/>
      <c r="RRY3" s="255"/>
      <c r="RRZ3" s="255"/>
      <c r="RSA3" s="255"/>
      <c r="RSB3" s="255"/>
      <c r="RSC3" s="255"/>
      <c r="RSD3" s="255"/>
      <c r="RSE3" s="255"/>
      <c r="RSF3" s="255"/>
      <c r="RSG3" s="255"/>
      <c r="RSH3" s="255"/>
      <c r="RSI3" s="255"/>
      <c r="RSJ3" s="255"/>
      <c r="RSK3" s="255"/>
      <c r="RSL3" s="255"/>
      <c r="RSM3" s="255"/>
      <c r="RSN3" s="255"/>
      <c r="RSO3" s="255"/>
      <c r="RSP3" s="255"/>
      <c r="RSQ3" s="255"/>
      <c r="RSR3" s="255"/>
      <c r="RSS3" s="255"/>
      <c r="RST3" s="255"/>
      <c r="RSU3" s="255"/>
      <c r="RSV3" s="255"/>
      <c r="RSW3" s="255"/>
      <c r="RSX3" s="255"/>
      <c r="RSY3" s="255"/>
      <c r="RSZ3" s="255"/>
      <c r="RTA3" s="255"/>
      <c r="RTB3" s="255"/>
      <c r="RTC3" s="255"/>
      <c r="RTD3" s="255"/>
      <c r="RTE3" s="255"/>
      <c r="RTF3" s="255"/>
      <c r="RTG3" s="255"/>
      <c r="RTH3" s="255"/>
      <c r="RTI3" s="255"/>
      <c r="RTJ3" s="255"/>
      <c r="RTK3" s="255"/>
      <c r="RTL3" s="255"/>
      <c r="RTM3" s="255"/>
      <c r="RTN3" s="255"/>
      <c r="RTO3" s="255"/>
      <c r="RTP3" s="255"/>
      <c r="RTQ3" s="255"/>
      <c r="RTR3" s="255"/>
      <c r="RTS3" s="255"/>
      <c r="RTT3" s="255"/>
      <c r="RTU3" s="255"/>
      <c r="RTV3" s="255"/>
      <c r="RTW3" s="255"/>
      <c r="RTX3" s="255"/>
      <c r="RTY3" s="255"/>
      <c r="RTZ3" s="255"/>
      <c r="RUA3" s="255"/>
      <c r="RUB3" s="255"/>
      <c r="RUC3" s="255"/>
      <c r="RUD3" s="255"/>
      <c r="RUE3" s="255"/>
      <c r="RUF3" s="255"/>
      <c r="RUG3" s="255"/>
      <c r="RUH3" s="255"/>
      <c r="RUI3" s="255"/>
      <c r="RUJ3" s="255"/>
      <c r="RUK3" s="255"/>
      <c r="RUL3" s="255"/>
      <c r="RUM3" s="255"/>
      <c r="RUN3" s="255"/>
      <c r="RUO3" s="255"/>
      <c r="RUP3" s="255"/>
      <c r="RUQ3" s="255"/>
      <c r="RUR3" s="255"/>
      <c r="RUS3" s="255"/>
      <c r="RUT3" s="255"/>
      <c r="RUU3" s="255"/>
      <c r="RUV3" s="255"/>
      <c r="RUW3" s="255"/>
      <c r="RUX3" s="255"/>
      <c r="RUY3" s="255"/>
      <c r="RUZ3" s="255"/>
      <c r="RVA3" s="255"/>
      <c r="RVB3" s="255"/>
      <c r="RVC3" s="255"/>
      <c r="RVD3" s="255"/>
      <c r="RVE3" s="255"/>
      <c r="RVF3" s="255"/>
      <c r="RVG3" s="255"/>
      <c r="RVH3" s="255"/>
      <c r="RVI3" s="255"/>
      <c r="RVJ3" s="255"/>
      <c r="RVK3" s="255"/>
      <c r="RVL3" s="255"/>
      <c r="RVM3" s="255"/>
      <c r="RVN3" s="255"/>
      <c r="RVO3" s="255"/>
      <c r="RVP3" s="255"/>
      <c r="RVQ3" s="255"/>
      <c r="RVR3" s="255"/>
      <c r="RVS3" s="255"/>
      <c r="RVT3" s="255"/>
      <c r="RVU3" s="255"/>
      <c r="RVV3" s="255"/>
      <c r="RVW3" s="255"/>
      <c r="RVX3" s="255"/>
      <c r="RVY3" s="255"/>
      <c r="RVZ3" s="255"/>
      <c r="RWA3" s="255"/>
      <c r="RWB3" s="255"/>
      <c r="RWC3" s="255"/>
      <c r="RWD3" s="255"/>
      <c r="RWE3" s="255"/>
      <c r="RWF3" s="255"/>
      <c r="RWG3" s="255"/>
      <c r="RWH3" s="255"/>
      <c r="RWI3" s="255"/>
      <c r="RWJ3" s="255"/>
      <c r="RWK3" s="255"/>
      <c r="RWL3" s="255"/>
      <c r="RWM3" s="255"/>
      <c r="RWN3" s="255"/>
      <c r="RWO3" s="255"/>
      <c r="RWP3" s="255"/>
      <c r="RWQ3" s="255"/>
      <c r="RWR3" s="255"/>
      <c r="RWS3" s="255"/>
      <c r="RWT3" s="255"/>
      <c r="RWU3" s="255"/>
      <c r="RWV3" s="255"/>
      <c r="RWW3" s="255"/>
      <c r="RWX3" s="255"/>
      <c r="RWY3" s="255"/>
      <c r="RWZ3" s="255"/>
      <c r="RXA3" s="255"/>
      <c r="RXB3" s="255"/>
      <c r="RXC3" s="255"/>
      <c r="RXD3" s="255"/>
      <c r="RXE3" s="255"/>
      <c r="RXF3" s="255"/>
      <c r="RXG3" s="255"/>
      <c r="RXH3" s="255"/>
      <c r="RXI3" s="255"/>
      <c r="RXJ3" s="255"/>
      <c r="RXK3" s="255"/>
      <c r="RXL3" s="255"/>
      <c r="RXM3" s="255"/>
      <c r="RXN3" s="255"/>
      <c r="RXO3" s="255"/>
      <c r="RXP3" s="255"/>
      <c r="RXQ3" s="255"/>
      <c r="RXR3" s="255"/>
      <c r="RXS3" s="255"/>
      <c r="RXT3" s="255"/>
      <c r="RXU3" s="255"/>
      <c r="RXV3" s="255"/>
      <c r="RXW3" s="255"/>
      <c r="RXX3" s="255"/>
      <c r="RXY3" s="255"/>
      <c r="RXZ3" s="255"/>
      <c r="RYA3" s="255"/>
      <c r="RYB3" s="255"/>
      <c r="RYC3" s="255"/>
      <c r="RYD3" s="255"/>
      <c r="RYE3" s="255"/>
      <c r="RYF3" s="255"/>
      <c r="RYG3" s="255"/>
      <c r="RYH3" s="255"/>
      <c r="RYI3" s="255"/>
      <c r="RYJ3" s="255"/>
      <c r="RYK3" s="255"/>
      <c r="RYL3" s="255"/>
      <c r="RYM3" s="255"/>
      <c r="RYN3" s="255"/>
      <c r="RYO3" s="255"/>
      <c r="RYP3" s="255"/>
      <c r="RYQ3" s="255"/>
      <c r="RYR3" s="255"/>
      <c r="RYS3" s="255"/>
      <c r="RYT3" s="255"/>
      <c r="RYU3" s="255"/>
      <c r="RYV3" s="255"/>
      <c r="RYW3" s="255"/>
      <c r="RYX3" s="255"/>
      <c r="RYY3" s="255"/>
      <c r="RYZ3" s="255"/>
      <c r="RZA3" s="255"/>
      <c r="RZB3" s="255"/>
      <c r="RZC3" s="255"/>
      <c r="RZD3" s="255"/>
      <c r="RZE3" s="255"/>
      <c r="RZF3" s="255"/>
      <c r="RZG3" s="255"/>
      <c r="RZH3" s="255"/>
      <c r="RZI3" s="255"/>
      <c r="RZJ3" s="255"/>
      <c r="RZK3" s="255"/>
      <c r="RZL3" s="255"/>
      <c r="RZM3" s="255"/>
      <c r="RZN3" s="255"/>
      <c r="RZO3" s="255"/>
      <c r="RZP3" s="255"/>
      <c r="RZQ3" s="255"/>
      <c r="RZR3" s="255"/>
      <c r="RZS3" s="255"/>
      <c r="RZT3" s="255"/>
      <c r="RZU3" s="255"/>
      <c r="RZV3" s="255"/>
      <c r="RZW3" s="255"/>
      <c r="RZX3" s="255"/>
      <c r="RZY3" s="255"/>
      <c r="RZZ3" s="255"/>
      <c r="SAA3" s="255"/>
      <c r="SAB3" s="255"/>
      <c r="SAC3" s="255"/>
      <c r="SAD3" s="255"/>
      <c r="SAE3" s="255"/>
      <c r="SAF3" s="255"/>
      <c r="SAG3" s="255"/>
      <c r="SAH3" s="255"/>
      <c r="SAI3" s="255"/>
      <c r="SAJ3" s="255"/>
      <c r="SAK3" s="255"/>
      <c r="SAL3" s="255"/>
      <c r="SAM3" s="255"/>
      <c r="SAN3" s="255"/>
      <c r="SAO3" s="255"/>
      <c r="SAP3" s="255"/>
      <c r="SAQ3" s="255"/>
      <c r="SAR3" s="255"/>
      <c r="SAS3" s="255"/>
      <c r="SAT3" s="255"/>
      <c r="SAU3" s="255"/>
      <c r="SAV3" s="255"/>
      <c r="SAW3" s="255"/>
      <c r="SAX3" s="255"/>
      <c r="SAY3" s="255"/>
      <c r="SAZ3" s="255"/>
      <c r="SBA3" s="255"/>
      <c r="SBB3" s="255"/>
      <c r="SBC3" s="255"/>
      <c r="SBD3" s="255"/>
      <c r="SBE3" s="255"/>
      <c r="SBF3" s="255"/>
      <c r="SBG3" s="255"/>
      <c r="SBH3" s="255"/>
      <c r="SBI3" s="255"/>
      <c r="SBJ3" s="255"/>
      <c r="SBK3" s="255"/>
      <c r="SBL3" s="255"/>
      <c r="SBM3" s="255"/>
      <c r="SBN3" s="255"/>
      <c r="SBO3" s="255"/>
      <c r="SBP3" s="255"/>
      <c r="SBQ3" s="255"/>
      <c r="SBR3" s="255"/>
      <c r="SBS3" s="255"/>
      <c r="SBT3" s="255"/>
      <c r="SBU3" s="255"/>
      <c r="SBV3" s="255"/>
      <c r="SBW3" s="255"/>
      <c r="SBX3" s="255"/>
      <c r="SBY3" s="255"/>
      <c r="SBZ3" s="255"/>
      <c r="SCA3" s="255"/>
      <c r="SCB3" s="255"/>
      <c r="SCC3" s="255"/>
      <c r="SCD3" s="255"/>
      <c r="SCE3" s="255"/>
      <c r="SCF3" s="255"/>
      <c r="SCG3" s="255"/>
      <c r="SCH3" s="255"/>
      <c r="SCI3" s="255"/>
      <c r="SCJ3" s="255"/>
      <c r="SCK3" s="255"/>
      <c r="SCL3" s="255"/>
      <c r="SCM3" s="255"/>
      <c r="SCN3" s="255"/>
      <c r="SCO3" s="255"/>
      <c r="SCP3" s="255"/>
      <c r="SCQ3" s="255"/>
      <c r="SCR3" s="255"/>
      <c r="SCS3" s="255"/>
      <c r="SCT3" s="255"/>
      <c r="SCU3" s="255"/>
      <c r="SCV3" s="255"/>
      <c r="SCW3" s="255"/>
      <c r="SCX3" s="255"/>
      <c r="SCY3" s="255"/>
      <c r="SCZ3" s="255"/>
      <c r="SDA3" s="255"/>
      <c r="SDB3" s="255"/>
      <c r="SDC3" s="255"/>
      <c r="SDD3" s="255"/>
      <c r="SDE3" s="255"/>
      <c r="SDF3" s="255"/>
      <c r="SDG3" s="255"/>
      <c r="SDH3" s="255"/>
      <c r="SDI3" s="255"/>
      <c r="SDJ3" s="255"/>
      <c r="SDK3" s="255"/>
      <c r="SDL3" s="255"/>
      <c r="SDM3" s="255"/>
      <c r="SDN3" s="255"/>
      <c r="SDO3" s="255"/>
      <c r="SDP3" s="255"/>
      <c r="SDQ3" s="255"/>
      <c r="SDR3" s="255"/>
      <c r="SDS3" s="255"/>
      <c r="SDT3" s="255"/>
      <c r="SDU3" s="255"/>
      <c r="SDV3" s="255"/>
      <c r="SDW3" s="255"/>
      <c r="SDX3" s="255"/>
      <c r="SDY3" s="255"/>
      <c r="SDZ3" s="255"/>
      <c r="SEA3" s="255"/>
      <c r="SEB3" s="255"/>
      <c r="SEC3" s="255"/>
      <c r="SED3" s="255"/>
      <c r="SEE3" s="255"/>
      <c r="SEF3" s="255"/>
      <c r="SEG3" s="255"/>
      <c r="SEH3" s="255"/>
      <c r="SEI3" s="255"/>
      <c r="SEJ3" s="255"/>
      <c r="SEK3" s="255"/>
      <c r="SEL3" s="255"/>
      <c r="SEM3" s="255"/>
      <c r="SEN3" s="255"/>
      <c r="SEO3" s="255"/>
      <c r="SEP3" s="255"/>
      <c r="SEQ3" s="255"/>
      <c r="SER3" s="255"/>
      <c r="SES3" s="255"/>
      <c r="SET3" s="255"/>
      <c r="SEU3" s="255"/>
      <c r="SEV3" s="255"/>
      <c r="SEW3" s="255"/>
      <c r="SEX3" s="255"/>
      <c r="SEY3" s="255"/>
      <c r="SEZ3" s="255"/>
      <c r="SFA3" s="255"/>
      <c r="SFB3" s="255"/>
      <c r="SFC3" s="255"/>
      <c r="SFD3" s="255"/>
      <c r="SFE3" s="255"/>
      <c r="SFF3" s="255"/>
      <c r="SFG3" s="255"/>
      <c r="SFH3" s="255"/>
      <c r="SFI3" s="255"/>
      <c r="SFJ3" s="255"/>
      <c r="SFK3" s="255"/>
      <c r="SFL3" s="255"/>
      <c r="SFM3" s="255"/>
      <c r="SFN3" s="255"/>
      <c r="SFO3" s="255"/>
      <c r="SFP3" s="255"/>
      <c r="SFQ3" s="255"/>
      <c r="SFR3" s="255"/>
      <c r="SFS3" s="255"/>
      <c r="SFT3" s="255"/>
      <c r="SFU3" s="255"/>
      <c r="SFV3" s="255"/>
      <c r="SFW3" s="255"/>
      <c r="SFX3" s="255"/>
      <c r="SFY3" s="255"/>
      <c r="SFZ3" s="255"/>
      <c r="SGA3" s="255"/>
      <c r="SGB3" s="255"/>
      <c r="SGC3" s="255"/>
      <c r="SGD3" s="255"/>
      <c r="SGE3" s="255"/>
      <c r="SGF3" s="255"/>
      <c r="SGG3" s="255"/>
      <c r="SGH3" s="255"/>
      <c r="SGI3" s="255"/>
      <c r="SGJ3" s="255"/>
      <c r="SGK3" s="255"/>
      <c r="SGL3" s="255"/>
      <c r="SGM3" s="255"/>
      <c r="SGN3" s="255"/>
      <c r="SGO3" s="255"/>
      <c r="SGP3" s="255"/>
      <c r="SGQ3" s="255"/>
      <c r="SGR3" s="255"/>
      <c r="SGS3" s="255"/>
      <c r="SGT3" s="255"/>
      <c r="SGU3" s="255"/>
      <c r="SGV3" s="255"/>
      <c r="SGW3" s="255"/>
      <c r="SGX3" s="255"/>
      <c r="SGY3" s="255"/>
      <c r="SGZ3" s="255"/>
      <c r="SHA3" s="255"/>
      <c r="SHB3" s="255"/>
      <c r="SHC3" s="255"/>
      <c r="SHD3" s="255"/>
      <c r="SHE3" s="255"/>
      <c r="SHF3" s="255"/>
      <c r="SHG3" s="255"/>
      <c r="SHH3" s="255"/>
      <c r="SHI3" s="255"/>
      <c r="SHJ3" s="255"/>
      <c r="SHK3" s="255"/>
      <c r="SHL3" s="255"/>
      <c r="SHM3" s="255"/>
      <c r="SHN3" s="255"/>
      <c r="SHO3" s="255"/>
      <c r="SHP3" s="255"/>
      <c r="SHQ3" s="255"/>
      <c r="SHR3" s="255"/>
      <c r="SHS3" s="255"/>
      <c r="SHT3" s="255"/>
      <c r="SHU3" s="255"/>
      <c r="SHV3" s="255"/>
      <c r="SHW3" s="255"/>
      <c r="SHX3" s="255"/>
      <c r="SHY3" s="255"/>
      <c r="SHZ3" s="255"/>
      <c r="SIA3" s="255"/>
      <c r="SIB3" s="255"/>
      <c r="SIC3" s="255"/>
      <c r="SID3" s="255"/>
      <c r="SIE3" s="255"/>
      <c r="SIF3" s="255"/>
      <c r="SIG3" s="255"/>
      <c r="SIH3" s="255"/>
      <c r="SII3" s="255"/>
      <c r="SIJ3" s="255"/>
      <c r="SIK3" s="255"/>
      <c r="SIL3" s="255"/>
      <c r="SIM3" s="255"/>
      <c r="SIN3" s="255"/>
      <c r="SIO3" s="255"/>
      <c r="SIP3" s="255"/>
      <c r="SIQ3" s="255"/>
      <c r="SIR3" s="255"/>
      <c r="SIS3" s="255"/>
      <c r="SIT3" s="255"/>
      <c r="SIU3" s="255"/>
      <c r="SIV3" s="255"/>
      <c r="SIW3" s="255"/>
      <c r="SIX3" s="255"/>
      <c r="SIY3" s="255"/>
      <c r="SIZ3" s="255"/>
      <c r="SJA3" s="255"/>
      <c r="SJB3" s="255"/>
      <c r="SJC3" s="255"/>
      <c r="SJD3" s="255"/>
      <c r="SJE3" s="255"/>
      <c r="SJF3" s="255"/>
      <c r="SJG3" s="255"/>
      <c r="SJH3" s="255"/>
      <c r="SJI3" s="255"/>
      <c r="SJJ3" s="255"/>
      <c r="SJK3" s="255"/>
      <c r="SJL3" s="255"/>
      <c r="SJM3" s="255"/>
      <c r="SJN3" s="255"/>
      <c r="SJO3" s="255"/>
      <c r="SJP3" s="255"/>
      <c r="SJQ3" s="255"/>
      <c r="SJR3" s="255"/>
      <c r="SJS3" s="255"/>
      <c r="SJT3" s="255"/>
      <c r="SJU3" s="255"/>
      <c r="SJV3" s="255"/>
      <c r="SJW3" s="255"/>
      <c r="SJX3" s="255"/>
      <c r="SJY3" s="255"/>
      <c r="SJZ3" s="255"/>
      <c r="SKA3" s="255"/>
      <c r="SKB3" s="255"/>
      <c r="SKC3" s="255"/>
      <c r="SKD3" s="255"/>
      <c r="SKE3" s="255"/>
      <c r="SKF3" s="255"/>
      <c r="SKG3" s="255"/>
      <c r="SKH3" s="255"/>
      <c r="SKI3" s="255"/>
      <c r="SKJ3" s="255"/>
      <c r="SKK3" s="255"/>
      <c r="SKL3" s="255"/>
      <c r="SKM3" s="255"/>
      <c r="SKN3" s="255"/>
      <c r="SKO3" s="255"/>
      <c r="SKP3" s="255"/>
      <c r="SKQ3" s="255"/>
      <c r="SKR3" s="255"/>
      <c r="SKS3" s="255"/>
      <c r="SKT3" s="255"/>
      <c r="SKU3" s="255"/>
      <c r="SKV3" s="255"/>
      <c r="SKW3" s="255"/>
      <c r="SKX3" s="255"/>
      <c r="SKY3" s="255"/>
      <c r="SKZ3" s="255"/>
      <c r="SLA3" s="255"/>
      <c r="SLB3" s="255"/>
      <c r="SLC3" s="255"/>
      <c r="SLD3" s="255"/>
      <c r="SLE3" s="255"/>
      <c r="SLF3" s="255"/>
      <c r="SLG3" s="255"/>
      <c r="SLH3" s="255"/>
      <c r="SLI3" s="255"/>
      <c r="SLJ3" s="255"/>
      <c r="SLK3" s="255"/>
      <c r="SLL3" s="255"/>
      <c r="SLM3" s="255"/>
      <c r="SLN3" s="255"/>
      <c r="SLO3" s="255"/>
      <c r="SLP3" s="255"/>
      <c r="SLQ3" s="255"/>
      <c r="SLR3" s="255"/>
      <c r="SLS3" s="255"/>
      <c r="SLT3" s="255"/>
      <c r="SLU3" s="255"/>
      <c r="SLV3" s="255"/>
      <c r="SLW3" s="255"/>
      <c r="SLX3" s="255"/>
      <c r="SLY3" s="255"/>
      <c r="SLZ3" s="255"/>
      <c r="SMA3" s="255"/>
      <c r="SMB3" s="255"/>
      <c r="SMC3" s="255"/>
      <c r="SMD3" s="255"/>
      <c r="SME3" s="255"/>
      <c r="SMF3" s="255"/>
      <c r="SMG3" s="255"/>
      <c r="SMH3" s="255"/>
      <c r="SMI3" s="255"/>
      <c r="SMJ3" s="255"/>
      <c r="SMK3" s="255"/>
      <c r="SML3" s="255"/>
      <c r="SMM3" s="255"/>
      <c r="SMN3" s="255"/>
      <c r="SMO3" s="255"/>
      <c r="SMP3" s="255"/>
      <c r="SMQ3" s="255"/>
      <c r="SMR3" s="255"/>
      <c r="SMS3" s="255"/>
      <c r="SMT3" s="255"/>
      <c r="SMU3" s="255"/>
      <c r="SMV3" s="255"/>
      <c r="SMW3" s="255"/>
      <c r="SMX3" s="255"/>
      <c r="SMY3" s="255"/>
      <c r="SMZ3" s="255"/>
      <c r="SNA3" s="255"/>
      <c r="SNB3" s="255"/>
      <c r="SNC3" s="255"/>
      <c r="SND3" s="255"/>
      <c r="SNE3" s="255"/>
      <c r="SNF3" s="255"/>
      <c r="SNG3" s="255"/>
      <c r="SNH3" s="255"/>
      <c r="SNI3" s="255"/>
      <c r="SNJ3" s="255"/>
      <c r="SNK3" s="255"/>
      <c r="SNL3" s="255"/>
      <c r="SNM3" s="255"/>
      <c r="SNN3" s="255"/>
      <c r="SNO3" s="255"/>
      <c r="SNP3" s="255"/>
      <c r="SNQ3" s="255"/>
      <c r="SNR3" s="255"/>
      <c r="SNS3" s="255"/>
      <c r="SNT3" s="255"/>
      <c r="SNU3" s="255"/>
      <c r="SNV3" s="255"/>
      <c r="SNW3" s="255"/>
      <c r="SNX3" s="255"/>
      <c r="SNY3" s="255"/>
      <c r="SNZ3" s="255"/>
      <c r="SOA3" s="255"/>
      <c r="SOB3" s="255"/>
      <c r="SOC3" s="255"/>
      <c r="SOD3" s="255"/>
      <c r="SOE3" s="255"/>
      <c r="SOF3" s="255"/>
      <c r="SOG3" s="255"/>
      <c r="SOH3" s="255"/>
      <c r="SOI3" s="255"/>
      <c r="SOJ3" s="255"/>
      <c r="SOK3" s="255"/>
      <c r="SOL3" s="255"/>
      <c r="SOM3" s="255"/>
      <c r="SON3" s="255"/>
      <c r="SOO3" s="255"/>
      <c r="SOP3" s="255"/>
      <c r="SOQ3" s="255"/>
      <c r="SOR3" s="255"/>
      <c r="SOS3" s="255"/>
      <c r="SOT3" s="255"/>
      <c r="SOU3" s="255"/>
      <c r="SOV3" s="255"/>
      <c r="SOW3" s="255"/>
      <c r="SOX3" s="255"/>
      <c r="SOY3" s="255"/>
      <c r="SOZ3" s="255"/>
      <c r="SPA3" s="255"/>
      <c r="SPB3" s="255"/>
      <c r="SPC3" s="255"/>
      <c r="SPD3" s="255"/>
      <c r="SPE3" s="255"/>
      <c r="SPF3" s="255"/>
      <c r="SPG3" s="255"/>
      <c r="SPH3" s="255"/>
      <c r="SPI3" s="255"/>
      <c r="SPJ3" s="255"/>
      <c r="SPK3" s="255"/>
      <c r="SPL3" s="255"/>
      <c r="SPM3" s="255"/>
      <c r="SPN3" s="255"/>
      <c r="SPO3" s="255"/>
      <c r="SPP3" s="255"/>
      <c r="SPQ3" s="255"/>
      <c r="SPR3" s="255"/>
      <c r="SPS3" s="255"/>
      <c r="SPT3" s="255"/>
      <c r="SPU3" s="255"/>
      <c r="SPV3" s="255"/>
      <c r="SPW3" s="255"/>
      <c r="SPX3" s="255"/>
      <c r="SPY3" s="255"/>
      <c r="SPZ3" s="255"/>
      <c r="SQA3" s="255"/>
      <c r="SQB3" s="255"/>
      <c r="SQC3" s="255"/>
      <c r="SQD3" s="255"/>
      <c r="SQE3" s="255"/>
      <c r="SQF3" s="255"/>
      <c r="SQG3" s="255"/>
      <c r="SQH3" s="255"/>
      <c r="SQI3" s="255"/>
      <c r="SQJ3" s="255"/>
      <c r="SQK3" s="255"/>
      <c r="SQL3" s="255"/>
      <c r="SQM3" s="255"/>
      <c r="SQN3" s="255"/>
      <c r="SQO3" s="255"/>
      <c r="SQP3" s="255"/>
      <c r="SQQ3" s="255"/>
      <c r="SQR3" s="255"/>
      <c r="SQS3" s="255"/>
      <c r="SQT3" s="255"/>
      <c r="SQU3" s="255"/>
      <c r="SQV3" s="255"/>
      <c r="SQW3" s="255"/>
      <c r="SQX3" s="255"/>
      <c r="SQY3" s="255"/>
      <c r="SQZ3" s="255"/>
      <c r="SRA3" s="255"/>
      <c r="SRB3" s="255"/>
      <c r="SRC3" s="255"/>
      <c r="SRD3" s="255"/>
      <c r="SRE3" s="255"/>
      <c r="SRF3" s="255"/>
      <c r="SRG3" s="255"/>
      <c r="SRH3" s="255"/>
      <c r="SRI3" s="255"/>
      <c r="SRJ3" s="255"/>
      <c r="SRK3" s="255"/>
      <c r="SRL3" s="255"/>
      <c r="SRM3" s="255"/>
      <c r="SRN3" s="255"/>
      <c r="SRO3" s="255"/>
      <c r="SRP3" s="255"/>
      <c r="SRQ3" s="255"/>
      <c r="SRR3" s="255"/>
      <c r="SRS3" s="255"/>
      <c r="SRT3" s="255"/>
      <c r="SRU3" s="255"/>
      <c r="SRV3" s="255"/>
      <c r="SRW3" s="255"/>
      <c r="SRX3" s="255"/>
      <c r="SRY3" s="255"/>
      <c r="SRZ3" s="255"/>
      <c r="SSA3" s="255"/>
      <c r="SSB3" s="255"/>
      <c r="SSC3" s="255"/>
      <c r="SSD3" s="255"/>
      <c r="SSE3" s="255"/>
      <c r="SSF3" s="255"/>
      <c r="SSG3" s="255"/>
      <c r="SSH3" s="255"/>
      <c r="SSI3" s="255"/>
      <c r="SSJ3" s="255"/>
      <c r="SSK3" s="255"/>
      <c r="SSL3" s="255"/>
      <c r="SSM3" s="255"/>
      <c r="SSN3" s="255"/>
      <c r="SSO3" s="255"/>
      <c r="SSP3" s="255"/>
      <c r="SSQ3" s="255"/>
      <c r="SSR3" s="255"/>
      <c r="SSS3" s="255"/>
      <c r="SST3" s="255"/>
      <c r="SSU3" s="255"/>
      <c r="SSV3" s="255"/>
      <c r="SSW3" s="255"/>
      <c r="SSX3" s="255"/>
      <c r="SSY3" s="255"/>
      <c r="SSZ3" s="255"/>
      <c r="STA3" s="255"/>
      <c r="STB3" s="255"/>
      <c r="STC3" s="255"/>
      <c r="STD3" s="255"/>
      <c r="STE3" s="255"/>
      <c r="STF3" s="255"/>
      <c r="STG3" s="255"/>
      <c r="STH3" s="255"/>
      <c r="STI3" s="255"/>
      <c r="STJ3" s="255"/>
      <c r="STK3" s="255"/>
      <c r="STL3" s="255"/>
      <c r="STM3" s="255"/>
      <c r="STN3" s="255"/>
      <c r="STO3" s="255"/>
      <c r="STP3" s="255"/>
      <c r="STQ3" s="255"/>
      <c r="STR3" s="255"/>
      <c r="STS3" s="255"/>
      <c r="STT3" s="255"/>
      <c r="STU3" s="255"/>
      <c r="STV3" s="255"/>
      <c r="STW3" s="255"/>
      <c r="STX3" s="255"/>
      <c r="STY3" s="255"/>
      <c r="STZ3" s="255"/>
      <c r="SUA3" s="255"/>
      <c r="SUB3" s="255"/>
      <c r="SUC3" s="255"/>
      <c r="SUD3" s="255"/>
      <c r="SUE3" s="255"/>
      <c r="SUF3" s="255"/>
      <c r="SUG3" s="255"/>
      <c r="SUH3" s="255"/>
      <c r="SUI3" s="255"/>
      <c r="SUJ3" s="255"/>
      <c r="SUK3" s="255"/>
      <c r="SUL3" s="255"/>
      <c r="SUM3" s="255"/>
      <c r="SUN3" s="255"/>
      <c r="SUO3" s="255"/>
      <c r="SUP3" s="255"/>
      <c r="SUQ3" s="255"/>
      <c r="SUR3" s="255"/>
      <c r="SUS3" s="255"/>
      <c r="SUT3" s="255"/>
      <c r="SUU3" s="255"/>
      <c r="SUV3" s="255"/>
      <c r="SUW3" s="255"/>
      <c r="SUX3" s="255"/>
      <c r="SUY3" s="255"/>
      <c r="SUZ3" s="255"/>
      <c r="SVA3" s="255"/>
      <c r="SVB3" s="255"/>
      <c r="SVC3" s="255"/>
      <c r="SVD3" s="255"/>
      <c r="SVE3" s="255"/>
      <c r="SVF3" s="255"/>
      <c r="SVG3" s="255"/>
      <c r="SVH3" s="255"/>
      <c r="SVI3" s="255"/>
      <c r="SVJ3" s="255"/>
      <c r="SVK3" s="255"/>
      <c r="SVL3" s="255"/>
      <c r="SVM3" s="255"/>
      <c r="SVN3" s="255"/>
      <c r="SVO3" s="255"/>
      <c r="SVP3" s="255"/>
      <c r="SVQ3" s="255"/>
      <c r="SVR3" s="255"/>
      <c r="SVS3" s="255"/>
      <c r="SVT3" s="255"/>
      <c r="SVU3" s="255"/>
      <c r="SVV3" s="255"/>
      <c r="SVW3" s="255"/>
      <c r="SVX3" s="255"/>
      <c r="SVY3" s="255"/>
      <c r="SVZ3" s="255"/>
      <c r="SWA3" s="255"/>
      <c r="SWB3" s="255"/>
      <c r="SWC3" s="255"/>
      <c r="SWD3" s="255"/>
      <c r="SWE3" s="255"/>
      <c r="SWF3" s="255"/>
      <c r="SWG3" s="255"/>
      <c r="SWH3" s="255"/>
      <c r="SWI3" s="255"/>
      <c r="SWJ3" s="255"/>
      <c r="SWK3" s="255"/>
      <c r="SWL3" s="255"/>
      <c r="SWM3" s="255"/>
      <c r="SWN3" s="255"/>
      <c r="SWO3" s="255"/>
      <c r="SWP3" s="255"/>
      <c r="SWQ3" s="255"/>
      <c r="SWR3" s="255"/>
      <c r="SWS3" s="255"/>
      <c r="SWT3" s="255"/>
      <c r="SWU3" s="255"/>
      <c r="SWV3" s="255"/>
      <c r="SWW3" s="255"/>
      <c r="SWX3" s="255"/>
      <c r="SWY3" s="255"/>
      <c r="SWZ3" s="255"/>
      <c r="SXA3" s="255"/>
      <c r="SXB3" s="255"/>
      <c r="SXC3" s="255"/>
      <c r="SXD3" s="255"/>
      <c r="SXE3" s="255"/>
      <c r="SXF3" s="255"/>
      <c r="SXG3" s="255"/>
      <c r="SXH3" s="255"/>
      <c r="SXI3" s="255"/>
      <c r="SXJ3" s="255"/>
      <c r="SXK3" s="255"/>
      <c r="SXL3" s="255"/>
      <c r="SXM3" s="255"/>
      <c r="SXN3" s="255"/>
      <c r="SXO3" s="255"/>
      <c r="SXP3" s="255"/>
      <c r="SXQ3" s="255"/>
      <c r="SXR3" s="255"/>
      <c r="SXS3" s="255"/>
      <c r="SXT3" s="255"/>
      <c r="SXU3" s="255"/>
      <c r="SXV3" s="255"/>
      <c r="SXW3" s="255"/>
      <c r="SXX3" s="255"/>
      <c r="SXY3" s="255"/>
      <c r="SXZ3" s="255"/>
      <c r="SYA3" s="255"/>
      <c r="SYB3" s="255"/>
      <c r="SYC3" s="255"/>
      <c r="SYD3" s="255"/>
      <c r="SYE3" s="255"/>
      <c r="SYF3" s="255"/>
      <c r="SYG3" s="255"/>
      <c r="SYH3" s="255"/>
      <c r="SYI3" s="255"/>
      <c r="SYJ3" s="255"/>
      <c r="SYK3" s="255"/>
      <c r="SYL3" s="255"/>
      <c r="SYM3" s="255"/>
      <c r="SYN3" s="255"/>
      <c r="SYO3" s="255"/>
      <c r="SYP3" s="255"/>
      <c r="SYQ3" s="255"/>
      <c r="SYR3" s="255"/>
      <c r="SYS3" s="255"/>
      <c r="SYT3" s="255"/>
      <c r="SYU3" s="255"/>
      <c r="SYV3" s="255"/>
      <c r="SYW3" s="255"/>
      <c r="SYX3" s="255"/>
      <c r="SYY3" s="255"/>
      <c r="SYZ3" s="255"/>
      <c r="SZA3" s="255"/>
      <c r="SZB3" s="255"/>
      <c r="SZC3" s="255"/>
      <c r="SZD3" s="255"/>
      <c r="SZE3" s="255"/>
      <c r="SZF3" s="255"/>
      <c r="SZG3" s="255"/>
      <c r="SZH3" s="255"/>
      <c r="SZI3" s="255"/>
      <c r="SZJ3" s="255"/>
      <c r="SZK3" s="255"/>
      <c r="SZL3" s="255"/>
      <c r="SZM3" s="255"/>
      <c r="SZN3" s="255"/>
      <c r="SZO3" s="255"/>
      <c r="SZP3" s="255"/>
      <c r="SZQ3" s="255"/>
      <c r="SZR3" s="255"/>
      <c r="SZS3" s="255"/>
      <c r="SZT3" s="255"/>
      <c r="SZU3" s="255"/>
      <c r="SZV3" s="255"/>
      <c r="SZW3" s="255"/>
      <c r="SZX3" s="255"/>
      <c r="SZY3" s="255"/>
      <c r="SZZ3" s="255"/>
      <c r="TAA3" s="255"/>
      <c r="TAB3" s="255"/>
      <c r="TAC3" s="255"/>
      <c r="TAD3" s="255"/>
      <c r="TAE3" s="255"/>
      <c r="TAF3" s="255"/>
      <c r="TAG3" s="255"/>
      <c r="TAH3" s="255"/>
      <c r="TAI3" s="255"/>
      <c r="TAJ3" s="255"/>
      <c r="TAK3" s="255"/>
      <c r="TAL3" s="255"/>
      <c r="TAM3" s="255"/>
      <c r="TAN3" s="255"/>
      <c r="TAO3" s="255"/>
      <c r="TAP3" s="255"/>
      <c r="TAQ3" s="255"/>
      <c r="TAR3" s="255"/>
      <c r="TAS3" s="255"/>
      <c r="TAT3" s="255"/>
      <c r="TAU3" s="255"/>
      <c r="TAV3" s="255"/>
      <c r="TAW3" s="255"/>
      <c r="TAX3" s="255"/>
      <c r="TAY3" s="255"/>
      <c r="TAZ3" s="255"/>
      <c r="TBA3" s="255"/>
      <c r="TBB3" s="255"/>
      <c r="TBC3" s="255"/>
      <c r="TBD3" s="255"/>
      <c r="TBE3" s="255"/>
      <c r="TBF3" s="255"/>
      <c r="TBG3" s="255"/>
      <c r="TBH3" s="255"/>
      <c r="TBI3" s="255"/>
      <c r="TBJ3" s="255"/>
      <c r="TBK3" s="255"/>
      <c r="TBL3" s="255"/>
      <c r="TBM3" s="255"/>
      <c r="TBN3" s="255"/>
      <c r="TBO3" s="255"/>
      <c r="TBP3" s="255"/>
      <c r="TBQ3" s="255"/>
      <c r="TBR3" s="255"/>
      <c r="TBS3" s="255"/>
      <c r="TBT3" s="255"/>
      <c r="TBU3" s="255"/>
      <c r="TBV3" s="255"/>
      <c r="TBW3" s="255"/>
      <c r="TBX3" s="255"/>
      <c r="TBY3" s="255"/>
      <c r="TBZ3" s="255"/>
      <c r="TCA3" s="255"/>
      <c r="TCB3" s="255"/>
      <c r="TCC3" s="255"/>
      <c r="TCD3" s="255"/>
      <c r="TCE3" s="255"/>
      <c r="TCF3" s="255"/>
      <c r="TCG3" s="255"/>
      <c r="TCH3" s="255"/>
      <c r="TCI3" s="255"/>
      <c r="TCJ3" s="255"/>
      <c r="TCK3" s="255"/>
      <c r="TCL3" s="255"/>
      <c r="TCM3" s="255"/>
      <c r="TCN3" s="255"/>
      <c r="TCO3" s="255"/>
      <c r="TCP3" s="255"/>
      <c r="TCQ3" s="255"/>
      <c r="TCR3" s="255"/>
      <c r="TCS3" s="255"/>
      <c r="TCT3" s="255"/>
      <c r="TCU3" s="255"/>
      <c r="TCV3" s="255"/>
      <c r="TCW3" s="255"/>
      <c r="TCX3" s="255"/>
      <c r="TCY3" s="255"/>
      <c r="TCZ3" s="255"/>
      <c r="TDA3" s="255"/>
      <c r="TDB3" s="255"/>
      <c r="TDC3" s="255"/>
      <c r="TDD3" s="255"/>
      <c r="TDE3" s="255"/>
      <c r="TDF3" s="255"/>
      <c r="TDG3" s="255"/>
      <c r="TDH3" s="255"/>
      <c r="TDI3" s="255"/>
      <c r="TDJ3" s="255"/>
      <c r="TDK3" s="255"/>
      <c r="TDL3" s="255"/>
      <c r="TDM3" s="255"/>
      <c r="TDN3" s="255"/>
      <c r="TDO3" s="255"/>
      <c r="TDP3" s="255"/>
      <c r="TDQ3" s="255"/>
      <c r="TDR3" s="255"/>
      <c r="TDS3" s="255"/>
      <c r="TDT3" s="255"/>
      <c r="TDU3" s="255"/>
      <c r="TDV3" s="255"/>
      <c r="TDW3" s="255"/>
      <c r="TDX3" s="255"/>
      <c r="TDY3" s="255"/>
      <c r="TDZ3" s="255"/>
      <c r="TEA3" s="255"/>
      <c r="TEB3" s="255"/>
      <c r="TEC3" s="255"/>
      <c r="TED3" s="255"/>
      <c r="TEE3" s="255"/>
      <c r="TEF3" s="255"/>
      <c r="TEG3" s="255"/>
      <c r="TEH3" s="255"/>
      <c r="TEI3" s="255"/>
      <c r="TEJ3" s="255"/>
      <c r="TEK3" s="255"/>
      <c r="TEL3" s="255"/>
      <c r="TEM3" s="255"/>
      <c r="TEN3" s="255"/>
      <c r="TEO3" s="255"/>
      <c r="TEP3" s="255"/>
      <c r="TEQ3" s="255"/>
      <c r="TER3" s="255"/>
      <c r="TES3" s="255"/>
      <c r="TET3" s="255"/>
      <c r="TEU3" s="255"/>
      <c r="TEV3" s="255"/>
      <c r="TEW3" s="255"/>
      <c r="TEX3" s="255"/>
      <c r="TEY3" s="255"/>
      <c r="TEZ3" s="255"/>
      <c r="TFA3" s="255"/>
      <c r="TFB3" s="255"/>
      <c r="TFC3" s="255"/>
      <c r="TFD3" s="255"/>
      <c r="TFE3" s="255"/>
      <c r="TFF3" s="255"/>
      <c r="TFG3" s="255"/>
      <c r="TFH3" s="255"/>
      <c r="TFI3" s="255"/>
      <c r="TFJ3" s="255"/>
      <c r="TFK3" s="255"/>
      <c r="TFL3" s="255"/>
      <c r="TFM3" s="255"/>
      <c r="TFN3" s="255"/>
      <c r="TFO3" s="255"/>
      <c r="TFP3" s="255"/>
      <c r="TFQ3" s="255"/>
      <c r="TFR3" s="255"/>
      <c r="TFS3" s="255"/>
      <c r="TFT3" s="255"/>
      <c r="TFU3" s="255"/>
      <c r="TFV3" s="255"/>
      <c r="TFW3" s="255"/>
      <c r="TFX3" s="255"/>
      <c r="TFY3" s="255"/>
      <c r="TFZ3" s="255"/>
      <c r="TGA3" s="255"/>
      <c r="TGB3" s="255"/>
      <c r="TGC3" s="255"/>
      <c r="TGD3" s="255"/>
      <c r="TGE3" s="255"/>
      <c r="TGF3" s="255"/>
      <c r="TGG3" s="255"/>
      <c r="TGH3" s="255"/>
      <c r="TGI3" s="255"/>
      <c r="TGJ3" s="255"/>
      <c r="TGK3" s="255"/>
      <c r="TGL3" s="255"/>
      <c r="TGM3" s="255"/>
      <c r="TGN3" s="255"/>
      <c r="TGO3" s="255"/>
      <c r="TGP3" s="255"/>
      <c r="TGQ3" s="255"/>
      <c r="TGR3" s="255"/>
      <c r="TGS3" s="255"/>
      <c r="TGT3" s="255"/>
      <c r="TGU3" s="255"/>
      <c r="TGV3" s="255"/>
      <c r="TGW3" s="255"/>
      <c r="TGX3" s="255"/>
      <c r="TGY3" s="255"/>
      <c r="TGZ3" s="255"/>
      <c r="THA3" s="255"/>
      <c r="THB3" s="255"/>
      <c r="THC3" s="255"/>
      <c r="THD3" s="255"/>
      <c r="THE3" s="255"/>
      <c r="THF3" s="255"/>
      <c r="THG3" s="255"/>
      <c r="THH3" s="255"/>
      <c r="THI3" s="255"/>
      <c r="THJ3" s="255"/>
      <c r="THK3" s="255"/>
      <c r="THL3" s="255"/>
      <c r="THM3" s="255"/>
      <c r="THN3" s="255"/>
      <c r="THO3" s="255"/>
      <c r="THP3" s="255"/>
      <c r="THQ3" s="255"/>
      <c r="THR3" s="255"/>
      <c r="THS3" s="255"/>
      <c r="THT3" s="255"/>
      <c r="THU3" s="255"/>
      <c r="THV3" s="255"/>
      <c r="THW3" s="255"/>
      <c r="THX3" s="255"/>
      <c r="THY3" s="255"/>
      <c r="THZ3" s="255"/>
      <c r="TIA3" s="255"/>
      <c r="TIB3" s="255"/>
      <c r="TIC3" s="255"/>
      <c r="TID3" s="255"/>
      <c r="TIE3" s="255"/>
      <c r="TIF3" s="255"/>
      <c r="TIG3" s="255"/>
      <c r="TIH3" s="255"/>
      <c r="TII3" s="255"/>
      <c r="TIJ3" s="255"/>
      <c r="TIK3" s="255"/>
      <c r="TIL3" s="255"/>
      <c r="TIM3" s="255"/>
      <c r="TIN3" s="255"/>
      <c r="TIO3" s="255"/>
      <c r="TIP3" s="255"/>
      <c r="TIQ3" s="255"/>
      <c r="TIR3" s="255"/>
      <c r="TIS3" s="255"/>
      <c r="TIT3" s="255"/>
      <c r="TIU3" s="255"/>
      <c r="TIV3" s="255"/>
      <c r="TIW3" s="255"/>
      <c r="TIX3" s="255"/>
      <c r="TIY3" s="255"/>
      <c r="TIZ3" s="255"/>
      <c r="TJA3" s="255"/>
      <c r="TJB3" s="255"/>
      <c r="TJC3" s="255"/>
      <c r="TJD3" s="255"/>
      <c r="TJE3" s="255"/>
      <c r="TJF3" s="255"/>
      <c r="TJG3" s="255"/>
      <c r="TJH3" s="255"/>
      <c r="TJI3" s="255"/>
      <c r="TJJ3" s="255"/>
      <c r="TJK3" s="255"/>
      <c r="TJL3" s="255"/>
      <c r="TJM3" s="255"/>
      <c r="TJN3" s="255"/>
      <c r="TJO3" s="255"/>
      <c r="TJP3" s="255"/>
      <c r="TJQ3" s="255"/>
      <c r="TJR3" s="255"/>
      <c r="TJS3" s="255"/>
      <c r="TJT3" s="255"/>
      <c r="TJU3" s="255"/>
      <c r="TJV3" s="255"/>
      <c r="TJW3" s="255"/>
      <c r="TJX3" s="255"/>
      <c r="TJY3" s="255"/>
      <c r="TJZ3" s="255"/>
      <c r="TKA3" s="255"/>
      <c r="TKB3" s="255"/>
      <c r="TKC3" s="255"/>
      <c r="TKD3" s="255"/>
      <c r="TKE3" s="255"/>
      <c r="TKF3" s="255"/>
      <c r="TKG3" s="255"/>
      <c r="TKH3" s="255"/>
      <c r="TKI3" s="255"/>
      <c r="TKJ3" s="255"/>
      <c r="TKK3" s="255"/>
      <c r="TKL3" s="255"/>
      <c r="TKM3" s="255"/>
      <c r="TKN3" s="255"/>
      <c r="TKO3" s="255"/>
      <c r="TKP3" s="255"/>
      <c r="TKQ3" s="255"/>
      <c r="TKR3" s="255"/>
      <c r="TKS3" s="255"/>
      <c r="TKT3" s="255"/>
      <c r="TKU3" s="255"/>
      <c r="TKV3" s="255"/>
      <c r="TKW3" s="255"/>
      <c r="TKX3" s="255"/>
      <c r="TKY3" s="255"/>
      <c r="TKZ3" s="255"/>
      <c r="TLA3" s="255"/>
      <c r="TLB3" s="255"/>
      <c r="TLC3" s="255"/>
      <c r="TLD3" s="255"/>
      <c r="TLE3" s="255"/>
      <c r="TLF3" s="255"/>
      <c r="TLG3" s="255"/>
      <c r="TLH3" s="255"/>
      <c r="TLI3" s="255"/>
      <c r="TLJ3" s="255"/>
      <c r="TLK3" s="255"/>
      <c r="TLL3" s="255"/>
      <c r="TLM3" s="255"/>
      <c r="TLN3" s="255"/>
      <c r="TLO3" s="255"/>
      <c r="TLP3" s="255"/>
      <c r="TLQ3" s="255"/>
      <c r="TLR3" s="255"/>
      <c r="TLS3" s="255"/>
      <c r="TLT3" s="255"/>
      <c r="TLU3" s="255"/>
      <c r="TLV3" s="255"/>
      <c r="TLW3" s="255"/>
      <c r="TLX3" s="255"/>
      <c r="TLY3" s="255"/>
      <c r="TLZ3" s="255"/>
      <c r="TMA3" s="255"/>
      <c r="TMB3" s="255"/>
      <c r="TMC3" s="255"/>
      <c r="TMD3" s="255"/>
      <c r="TME3" s="255"/>
      <c r="TMF3" s="255"/>
      <c r="TMG3" s="255"/>
      <c r="TMH3" s="255"/>
      <c r="TMI3" s="255"/>
      <c r="TMJ3" s="255"/>
      <c r="TMK3" s="255"/>
      <c r="TML3" s="255"/>
      <c r="TMM3" s="255"/>
      <c r="TMN3" s="255"/>
      <c r="TMO3" s="255"/>
      <c r="TMP3" s="255"/>
      <c r="TMQ3" s="255"/>
      <c r="TMR3" s="255"/>
      <c r="TMS3" s="255"/>
      <c r="TMT3" s="255"/>
      <c r="TMU3" s="255"/>
      <c r="TMV3" s="255"/>
      <c r="TMW3" s="255"/>
      <c r="TMX3" s="255"/>
      <c r="TMY3" s="255"/>
      <c r="TMZ3" s="255"/>
      <c r="TNA3" s="255"/>
      <c r="TNB3" s="255"/>
      <c r="TNC3" s="255"/>
      <c r="TND3" s="255"/>
      <c r="TNE3" s="255"/>
      <c r="TNF3" s="255"/>
      <c r="TNG3" s="255"/>
      <c r="TNH3" s="255"/>
      <c r="TNI3" s="255"/>
      <c r="TNJ3" s="255"/>
      <c r="TNK3" s="255"/>
      <c r="TNL3" s="255"/>
      <c r="TNM3" s="255"/>
      <c r="TNN3" s="255"/>
      <c r="TNO3" s="255"/>
      <c r="TNP3" s="255"/>
      <c r="TNQ3" s="255"/>
      <c r="TNR3" s="255"/>
      <c r="TNS3" s="255"/>
      <c r="TNT3" s="255"/>
      <c r="TNU3" s="255"/>
      <c r="TNV3" s="255"/>
      <c r="TNW3" s="255"/>
      <c r="TNX3" s="255"/>
      <c r="TNY3" s="255"/>
      <c r="TNZ3" s="255"/>
      <c r="TOA3" s="255"/>
      <c r="TOB3" s="255"/>
      <c r="TOC3" s="255"/>
      <c r="TOD3" s="255"/>
      <c r="TOE3" s="255"/>
      <c r="TOF3" s="255"/>
      <c r="TOG3" s="255"/>
      <c r="TOH3" s="255"/>
      <c r="TOI3" s="255"/>
      <c r="TOJ3" s="255"/>
      <c r="TOK3" s="255"/>
      <c r="TOL3" s="255"/>
      <c r="TOM3" s="255"/>
      <c r="TON3" s="255"/>
      <c r="TOO3" s="255"/>
      <c r="TOP3" s="255"/>
      <c r="TOQ3" s="255"/>
      <c r="TOR3" s="255"/>
      <c r="TOS3" s="255"/>
      <c r="TOT3" s="255"/>
      <c r="TOU3" s="255"/>
      <c r="TOV3" s="255"/>
      <c r="TOW3" s="255"/>
      <c r="TOX3" s="255"/>
      <c r="TOY3" s="255"/>
      <c r="TOZ3" s="255"/>
      <c r="TPA3" s="255"/>
      <c r="TPB3" s="255"/>
      <c r="TPC3" s="255"/>
      <c r="TPD3" s="255"/>
      <c r="TPE3" s="255"/>
      <c r="TPF3" s="255"/>
      <c r="TPG3" s="255"/>
      <c r="TPH3" s="255"/>
      <c r="TPI3" s="255"/>
      <c r="TPJ3" s="255"/>
      <c r="TPK3" s="255"/>
      <c r="TPL3" s="255"/>
      <c r="TPM3" s="255"/>
      <c r="TPN3" s="255"/>
      <c r="TPO3" s="255"/>
      <c r="TPP3" s="255"/>
      <c r="TPQ3" s="255"/>
      <c r="TPR3" s="255"/>
      <c r="TPS3" s="255"/>
      <c r="TPT3" s="255"/>
      <c r="TPU3" s="255"/>
      <c r="TPV3" s="255"/>
      <c r="TPW3" s="255"/>
      <c r="TPX3" s="255"/>
      <c r="TPY3" s="255"/>
      <c r="TPZ3" s="255"/>
      <c r="TQA3" s="255"/>
      <c r="TQB3" s="255"/>
      <c r="TQC3" s="255"/>
      <c r="TQD3" s="255"/>
      <c r="TQE3" s="255"/>
      <c r="TQF3" s="255"/>
      <c r="TQG3" s="255"/>
      <c r="TQH3" s="255"/>
      <c r="TQI3" s="255"/>
      <c r="TQJ3" s="255"/>
      <c r="TQK3" s="255"/>
      <c r="TQL3" s="255"/>
      <c r="TQM3" s="255"/>
      <c r="TQN3" s="255"/>
      <c r="TQO3" s="255"/>
      <c r="TQP3" s="255"/>
      <c r="TQQ3" s="255"/>
      <c r="TQR3" s="255"/>
      <c r="TQS3" s="255"/>
      <c r="TQT3" s="255"/>
      <c r="TQU3" s="255"/>
      <c r="TQV3" s="255"/>
      <c r="TQW3" s="255"/>
      <c r="TQX3" s="255"/>
      <c r="TQY3" s="255"/>
      <c r="TQZ3" s="255"/>
      <c r="TRA3" s="255"/>
      <c r="TRB3" s="255"/>
      <c r="TRC3" s="255"/>
      <c r="TRD3" s="255"/>
      <c r="TRE3" s="255"/>
      <c r="TRF3" s="255"/>
      <c r="TRG3" s="255"/>
      <c r="TRH3" s="255"/>
      <c r="TRI3" s="255"/>
      <c r="TRJ3" s="255"/>
      <c r="TRK3" s="255"/>
      <c r="TRL3" s="255"/>
      <c r="TRM3" s="255"/>
      <c r="TRN3" s="255"/>
      <c r="TRO3" s="255"/>
      <c r="TRP3" s="255"/>
      <c r="TRQ3" s="255"/>
      <c r="TRR3" s="255"/>
      <c r="TRS3" s="255"/>
      <c r="TRT3" s="255"/>
      <c r="TRU3" s="255"/>
      <c r="TRV3" s="255"/>
      <c r="TRW3" s="255"/>
      <c r="TRX3" s="255"/>
      <c r="TRY3" s="255"/>
      <c r="TRZ3" s="255"/>
      <c r="TSA3" s="255"/>
      <c r="TSB3" s="255"/>
      <c r="TSC3" s="255"/>
      <c r="TSD3" s="255"/>
      <c r="TSE3" s="255"/>
      <c r="TSF3" s="255"/>
      <c r="TSG3" s="255"/>
      <c r="TSH3" s="255"/>
      <c r="TSI3" s="255"/>
      <c r="TSJ3" s="255"/>
      <c r="TSK3" s="255"/>
      <c r="TSL3" s="255"/>
      <c r="TSM3" s="255"/>
      <c r="TSN3" s="255"/>
      <c r="TSO3" s="255"/>
      <c r="TSP3" s="255"/>
      <c r="TSQ3" s="255"/>
      <c r="TSR3" s="255"/>
      <c r="TSS3" s="255"/>
      <c r="TST3" s="255"/>
      <c r="TSU3" s="255"/>
      <c r="TSV3" s="255"/>
      <c r="TSW3" s="255"/>
      <c r="TSX3" s="255"/>
      <c r="TSY3" s="255"/>
      <c r="TSZ3" s="255"/>
      <c r="TTA3" s="255"/>
      <c r="TTB3" s="255"/>
      <c r="TTC3" s="255"/>
      <c r="TTD3" s="255"/>
      <c r="TTE3" s="255"/>
      <c r="TTF3" s="255"/>
      <c r="TTG3" s="255"/>
      <c r="TTH3" s="255"/>
      <c r="TTI3" s="255"/>
      <c r="TTJ3" s="255"/>
      <c r="TTK3" s="255"/>
      <c r="TTL3" s="255"/>
      <c r="TTM3" s="255"/>
      <c r="TTN3" s="255"/>
      <c r="TTO3" s="255"/>
      <c r="TTP3" s="255"/>
      <c r="TTQ3" s="255"/>
      <c r="TTR3" s="255"/>
      <c r="TTS3" s="255"/>
      <c r="TTT3" s="255"/>
      <c r="TTU3" s="255"/>
      <c r="TTV3" s="255"/>
      <c r="TTW3" s="255"/>
      <c r="TTX3" s="255"/>
      <c r="TTY3" s="255"/>
      <c r="TTZ3" s="255"/>
      <c r="TUA3" s="255"/>
      <c r="TUB3" s="255"/>
      <c r="TUC3" s="255"/>
      <c r="TUD3" s="255"/>
      <c r="TUE3" s="255"/>
      <c r="TUF3" s="255"/>
      <c r="TUG3" s="255"/>
      <c r="TUH3" s="255"/>
      <c r="TUI3" s="255"/>
      <c r="TUJ3" s="255"/>
      <c r="TUK3" s="255"/>
      <c r="TUL3" s="255"/>
      <c r="TUM3" s="255"/>
      <c r="TUN3" s="255"/>
      <c r="TUO3" s="255"/>
      <c r="TUP3" s="255"/>
      <c r="TUQ3" s="255"/>
      <c r="TUR3" s="255"/>
      <c r="TUS3" s="255"/>
      <c r="TUT3" s="255"/>
      <c r="TUU3" s="255"/>
      <c r="TUV3" s="255"/>
      <c r="TUW3" s="255"/>
      <c r="TUX3" s="255"/>
      <c r="TUY3" s="255"/>
      <c r="TUZ3" s="255"/>
      <c r="TVA3" s="255"/>
      <c r="TVB3" s="255"/>
      <c r="TVC3" s="255"/>
      <c r="TVD3" s="255"/>
      <c r="TVE3" s="255"/>
      <c r="TVF3" s="255"/>
      <c r="TVG3" s="255"/>
      <c r="TVH3" s="255"/>
      <c r="TVI3" s="255"/>
      <c r="TVJ3" s="255"/>
      <c r="TVK3" s="255"/>
      <c r="TVL3" s="255"/>
      <c r="TVM3" s="255"/>
      <c r="TVN3" s="255"/>
      <c r="TVO3" s="255"/>
      <c r="TVP3" s="255"/>
      <c r="TVQ3" s="255"/>
      <c r="TVR3" s="255"/>
      <c r="TVS3" s="255"/>
      <c r="TVT3" s="255"/>
      <c r="TVU3" s="255"/>
      <c r="TVV3" s="255"/>
      <c r="TVW3" s="255"/>
      <c r="TVX3" s="255"/>
      <c r="TVY3" s="255"/>
      <c r="TVZ3" s="255"/>
      <c r="TWA3" s="255"/>
      <c r="TWB3" s="255"/>
      <c r="TWC3" s="255"/>
      <c r="TWD3" s="255"/>
      <c r="TWE3" s="255"/>
      <c r="TWF3" s="255"/>
      <c r="TWG3" s="255"/>
      <c r="TWH3" s="255"/>
      <c r="TWI3" s="255"/>
      <c r="TWJ3" s="255"/>
      <c r="TWK3" s="255"/>
      <c r="TWL3" s="255"/>
      <c r="TWM3" s="255"/>
      <c r="TWN3" s="255"/>
      <c r="TWO3" s="255"/>
      <c r="TWP3" s="255"/>
      <c r="TWQ3" s="255"/>
      <c r="TWR3" s="255"/>
      <c r="TWS3" s="255"/>
      <c r="TWT3" s="255"/>
      <c r="TWU3" s="255"/>
      <c r="TWV3" s="255"/>
      <c r="TWW3" s="255"/>
      <c r="TWX3" s="255"/>
      <c r="TWY3" s="255"/>
      <c r="TWZ3" s="255"/>
      <c r="TXA3" s="255"/>
      <c r="TXB3" s="255"/>
      <c r="TXC3" s="255"/>
      <c r="TXD3" s="255"/>
      <c r="TXE3" s="255"/>
      <c r="TXF3" s="255"/>
      <c r="TXG3" s="255"/>
      <c r="TXH3" s="255"/>
      <c r="TXI3" s="255"/>
      <c r="TXJ3" s="255"/>
      <c r="TXK3" s="255"/>
      <c r="TXL3" s="255"/>
      <c r="TXM3" s="255"/>
      <c r="TXN3" s="255"/>
      <c r="TXO3" s="255"/>
      <c r="TXP3" s="255"/>
      <c r="TXQ3" s="255"/>
      <c r="TXR3" s="255"/>
      <c r="TXS3" s="255"/>
      <c r="TXT3" s="255"/>
      <c r="TXU3" s="255"/>
      <c r="TXV3" s="255"/>
      <c r="TXW3" s="255"/>
      <c r="TXX3" s="255"/>
      <c r="TXY3" s="255"/>
      <c r="TXZ3" s="255"/>
      <c r="TYA3" s="255"/>
      <c r="TYB3" s="255"/>
      <c r="TYC3" s="255"/>
      <c r="TYD3" s="255"/>
      <c r="TYE3" s="255"/>
      <c r="TYF3" s="255"/>
      <c r="TYG3" s="255"/>
      <c r="TYH3" s="255"/>
      <c r="TYI3" s="255"/>
      <c r="TYJ3" s="255"/>
      <c r="TYK3" s="255"/>
      <c r="TYL3" s="255"/>
      <c r="TYM3" s="255"/>
      <c r="TYN3" s="255"/>
      <c r="TYO3" s="255"/>
      <c r="TYP3" s="255"/>
      <c r="TYQ3" s="255"/>
      <c r="TYR3" s="255"/>
      <c r="TYS3" s="255"/>
      <c r="TYT3" s="255"/>
      <c r="TYU3" s="255"/>
      <c r="TYV3" s="255"/>
      <c r="TYW3" s="255"/>
      <c r="TYX3" s="255"/>
      <c r="TYY3" s="255"/>
      <c r="TYZ3" s="255"/>
      <c r="TZA3" s="255"/>
      <c r="TZB3" s="255"/>
      <c r="TZC3" s="255"/>
      <c r="TZD3" s="255"/>
      <c r="TZE3" s="255"/>
      <c r="TZF3" s="255"/>
      <c r="TZG3" s="255"/>
      <c r="TZH3" s="255"/>
      <c r="TZI3" s="255"/>
      <c r="TZJ3" s="255"/>
      <c r="TZK3" s="255"/>
      <c r="TZL3" s="255"/>
      <c r="TZM3" s="255"/>
      <c r="TZN3" s="255"/>
      <c r="TZO3" s="255"/>
      <c r="TZP3" s="255"/>
      <c r="TZQ3" s="255"/>
      <c r="TZR3" s="255"/>
      <c r="TZS3" s="255"/>
      <c r="TZT3" s="255"/>
      <c r="TZU3" s="255"/>
      <c r="TZV3" s="255"/>
      <c r="TZW3" s="255"/>
      <c r="TZX3" s="255"/>
      <c r="TZY3" s="255"/>
      <c r="TZZ3" s="255"/>
      <c r="UAA3" s="255"/>
      <c r="UAB3" s="255"/>
      <c r="UAC3" s="255"/>
      <c r="UAD3" s="255"/>
      <c r="UAE3" s="255"/>
      <c r="UAF3" s="255"/>
      <c r="UAG3" s="255"/>
      <c r="UAH3" s="255"/>
      <c r="UAI3" s="255"/>
      <c r="UAJ3" s="255"/>
      <c r="UAK3" s="255"/>
      <c r="UAL3" s="255"/>
      <c r="UAM3" s="255"/>
      <c r="UAN3" s="255"/>
      <c r="UAO3" s="255"/>
      <c r="UAP3" s="255"/>
      <c r="UAQ3" s="255"/>
      <c r="UAR3" s="255"/>
      <c r="UAS3" s="255"/>
      <c r="UAT3" s="255"/>
      <c r="UAU3" s="255"/>
      <c r="UAV3" s="255"/>
      <c r="UAW3" s="255"/>
      <c r="UAX3" s="255"/>
      <c r="UAY3" s="255"/>
      <c r="UAZ3" s="255"/>
      <c r="UBA3" s="255"/>
      <c r="UBB3" s="255"/>
      <c r="UBC3" s="255"/>
      <c r="UBD3" s="255"/>
      <c r="UBE3" s="255"/>
      <c r="UBF3" s="255"/>
      <c r="UBG3" s="255"/>
      <c r="UBH3" s="255"/>
      <c r="UBI3" s="255"/>
      <c r="UBJ3" s="255"/>
      <c r="UBK3" s="255"/>
      <c r="UBL3" s="255"/>
      <c r="UBM3" s="255"/>
      <c r="UBN3" s="255"/>
      <c r="UBO3" s="255"/>
      <c r="UBP3" s="255"/>
      <c r="UBQ3" s="255"/>
      <c r="UBR3" s="255"/>
      <c r="UBS3" s="255"/>
      <c r="UBT3" s="255"/>
      <c r="UBU3" s="255"/>
      <c r="UBV3" s="255"/>
      <c r="UBW3" s="255"/>
      <c r="UBX3" s="255"/>
      <c r="UBY3" s="255"/>
      <c r="UBZ3" s="255"/>
      <c r="UCA3" s="255"/>
      <c r="UCB3" s="255"/>
      <c r="UCC3" s="255"/>
      <c r="UCD3" s="255"/>
      <c r="UCE3" s="255"/>
      <c r="UCF3" s="255"/>
      <c r="UCG3" s="255"/>
      <c r="UCH3" s="255"/>
      <c r="UCI3" s="255"/>
      <c r="UCJ3" s="255"/>
      <c r="UCK3" s="255"/>
      <c r="UCL3" s="255"/>
      <c r="UCM3" s="255"/>
      <c r="UCN3" s="255"/>
      <c r="UCO3" s="255"/>
      <c r="UCP3" s="255"/>
      <c r="UCQ3" s="255"/>
      <c r="UCR3" s="255"/>
      <c r="UCS3" s="255"/>
      <c r="UCT3" s="255"/>
      <c r="UCU3" s="255"/>
      <c r="UCV3" s="255"/>
      <c r="UCW3" s="255"/>
      <c r="UCX3" s="255"/>
      <c r="UCY3" s="255"/>
      <c r="UCZ3" s="255"/>
      <c r="UDA3" s="255"/>
      <c r="UDB3" s="255"/>
      <c r="UDC3" s="255"/>
      <c r="UDD3" s="255"/>
      <c r="UDE3" s="255"/>
      <c r="UDF3" s="255"/>
      <c r="UDG3" s="255"/>
      <c r="UDH3" s="255"/>
      <c r="UDI3" s="255"/>
      <c r="UDJ3" s="255"/>
      <c r="UDK3" s="255"/>
      <c r="UDL3" s="255"/>
      <c r="UDM3" s="255"/>
      <c r="UDN3" s="255"/>
      <c r="UDO3" s="255"/>
      <c r="UDP3" s="255"/>
      <c r="UDQ3" s="255"/>
      <c r="UDR3" s="255"/>
      <c r="UDS3" s="255"/>
      <c r="UDT3" s="255"/>
      <c r="UDU3" s="255"/>
      <c r="UDV3" s="255"/>
      <c r="UDW3" s="255"/>
      <c r="UDX3" s="255"/>
      <c r="UDY3" s="255"/>
      <c r="UDZ3" s="255"/>
      <c r="UEA3" s="255"/>
      <c r="UEB3" s="255"/>
      <c r="UEC3" s="255"/>
      <c r="UED3" s="255"/>
      <c r="UEE3" s="255"/>
      <c r="UEF3" s="255"/>
      <c r="UEG3" s="255"/>
      <c r="UEH3" s="255"/>
      <c r="UEI3" s="255"/>
      <c r="UEJ3" s="255"/>
      <c r="UEK3" s="255"/>
      <c r="UEL3" s="255"/>
      <c r="UEM3" s="255"/>
      <c r="UEN3" s="255"/>
      <c r="UEO3" s="255"/>
      <c r="UEP3" s="255"/>
      <c r="UEQ3" s="255"/>
      <c r="UER3" s="255"/>
      <c r="UES3" s="255"/>
      <c r="UET3" s="255"/>
      <c r="UEU3" s="255"/>
      <c r="UEV3" s="255"/>
      <c r="UEW3" s="255"/>
      <c r="UEX3" s="255"/>
      <c r="UEY3" s="255"/>
      <c r="UEZ3" s="255"/>
      <c r="UFA3" s="255"/>
      <c r="UFB3" s="255"/>
      <c r="UFC3" s="255"/>
      <c r="UFD3" s="255"/>
      <c r="UFE3" s="255"/>
      <c r="UFF3" s="255"/>
      <c r="UFG3" s="255"/>
      <c r="UFH3" s="255"/>
      <c r="UFI3" s="255"/>
      <c r="UFJ3" s="255"/>
      <c r="UFK3" s="255"/>
      <c r="UFL3" s="255"/>
      <c r="UFM3" s="255"/>
      <c r="UFN3" s="255"/>
      <c r="UFO3" s="255"/>
      <c r="UFP3" s="255"/>
      <c r="UFQ3" s="255"/>
      <c r="UFR3" s="255"/>
      <c r="UFS3" s="255"/>
      <c r="UFT3" s="255"/>
      <c r="UFU3" s="255"/>
      <c r="UFV3" s="255"/>
      <c r="UFW3" s="255"/>
      <c r="UFX3" s="255"/>
      <c r="UFY3" s="255"/>
      <c r="UFZ3" s="255"/>
      <c r="UGA3" s="255"/>
      <c r="UGB3" s="255"/>
      <c r="UGC3" s="255"/>
      <c r="UGD3" s="255"/>
      <c r="UGE3" s="255"/>
      <c r="UGF3" s="255"/>
      <c r="UGG3" s="255"/>
      <c r="UGH3" s="255"/>
      <c r="UGI3" s="255"/>
      <c r="UGJ3" s="255"/>
      <c r="UGK3" s="255"/>
      <c r="UGL3" s="255"/>
      <c r="UGM3" s="255"/>
      <c r="UGN3" s="255"/>
      <c r="UGO3" s="255"/>
      <c r="UGP3" s="255"/>
      <c r="UGQ3" s="255"/>
      <c r="UGR3" s="255"/>
      <c r="UGS3" s="255"/>
      <c r="UGT3" s="255"/>
      <c r="UGU3" s="255"/>
      <c r="UGV3" s="255"/>
      <c r="UGW3" s="255"/>
      <c r="UGX3" s="255"/>
      <c r="UGY3" s="255"/>
      <c r="UGZ3" s="255"/>
      <c r="UHA3" s="255"/>
      <c r="UHB3" s="255"/>
      <c r="UHC3" s="255"/>
      <c r="UHD3" s="255"/>
      <c r="UHE3" s="255"/>
      <c r="UHF3" s="255"/>
      <c r="UHG3" s="255"/>
      <c r="UHH3" s="255"/>
      <c r="UHI3" s="255"/>
      <c r="UHJ3" s="255"/>
      <c r="UHK3" s="255"/>
      <c r="UHL3" s="255"/>
      <c r="UHM3" s="255"/>
      <c r="UHN3" s="255"/>
      <c r="UHO3" s="255"/>
      <c r="UHP3" s="255"/>
      <c r="UHQ3" s="255"/>
      <c r="UHR3" s="255"/>
      <c r="UHS3" s="255"/>
      <c r="UHT3" s="255"/>
      <c r="UHU3" s="255"/>
      <c r="UHV3" s="255"/>
      <c r="UHW3" s="255"/>
      <c r="UHX3" s="255"/>
      <c r="UHY3" s="255"/>
      <c r="UHZ3" s="255"/>
      <c r="UIA3" s="255"/>
      <c r="UIB3" s="255"/>
      <c r="UIC3" s="255"/>
      <c r="UID3" s="255"/>
      <c r="UIE3" s="255"/>
      <c r="UIF3" s="255"/>
      <c r="UIG3" s="255"/>
      <c r="UIH3" s="255"/>
      <c r="UII3" s="255"/>
      <c r="UIJ3" s="255"/>
      <c r="UIK3" s="255"/>
      <c r="UIL3" s="255"/>
      <c r="UIM3" s="255"/>
      <c r="UIN3" s="255"/>
      <c r="UIO3" s="255"/>
      <c r="UIP3" s="255"/>
      <c r="UIQ3" s="255"/>
      <c r="UIR3" s="255"/>
      <c r="UIS3" s="255"/>
      <c r="UIT3" s="255"/>
      <c r="UIU3" s="255"/>
      <c r="UIV3" s="255"/>
      <c r="UIW3" s="255"/>
      <c r="UIX3" s="255"/>
      <c r="UIY3" s="255"/>
      <c r="UIZ3" s="255"/>
      <c r="UJA3" s="255"/>
      <c r="UJB3" s="255"/>
      <c r="UJC3" s="255"/>
      <c r="UJD3" s="255"/>
      <c r="UJE3" s="255"/>
      <c r="UJF3" s="255"/>
      <c r="UJG3" s="255"/>
      <c r="UJH3" s="255"/>
      <c r="UJI3" s="255"/>
      <c r="UJJ3" s="255"/>
      <c r="UJK3" s="255"/>
      <c r="UJL3" s="255"/>
      <c r="UJM3" s="255"/>
      <c r="UJN3" s="255"/>
      <c r="UJO3" s="255"/>
      <c r="UJP3" s="255"/>
      <c r="UJQ3" s="255"/>
      <c r="UJR3" s="255"/>
      <c r="UJS3" s="255"/>
      <c r="UJT3" s="255"/>
      <c r="UJU3" s="255"/>
      <c r="UJV3" s="255"/>
      <c r="UJW3" s="255"/>
      <c r="UJX3" s="255"/>
      <c r="UJY3" s="255"/>
      <c r="UJZ3" s="255"/>
      <c r="UKA3" s="255"/>
      <c r="UKB3" s="255"/>
      <c r="UKC3" s="255"/>
      <c r="UKD3" s="255"/>
      <c r="UKE3" s="255"/>
      <c r="UKF3" s="255"/>
      <c r="UKG3" s="255"/>
      <c r="UKH3" s="255"/>
      <c r="UKI3" s="255"/>
      <c r="UKJ3" s="255"/>
      <c r="UKK3" s="255"/>
      <c r="UKL3" s="255"/>
      <c r="UKM3" s="255"/>
      <c r="UKN3" s="255"/>
      <c r="UKO3" s="255"/>
      <c r="UKP3" s="255"/>
      <c r="UKQ3" s="255"/>
      <c r="UKR3" s="255"/>
      <c r="UKS3" s="255"/>
      <c r="UKT3" s="255"/>
      <c r="UKU3" s="255"/>
      <c r="UKV3" s="255"/>
      <c r="UKW3" s="255"/>
      <c r="UKX3" s="255"/>
      <c r="UKY3" s="255"/>
      <c r="UKZ3" s="255"/>
      <c r="ULA3" s="255"/>
      <c r="ULB3" s="255"/>
      <c r="ULC3" s="255"/>
      <c r="ULD3" s="255"/>
      <c r="ULE3" s="255"/>
      <c r="ULF3" s="255"/>
      <c r="ULG3" s="255"/>
      <c r="ULH3" s="255"/>
      <c r="ULI3" s="255"/>
      <c r="ULJ3" s="255"/>
      <c r="ULK3" s="255"/>
      <c r="ULL3" s="255"/>
      <c r="ULM3" s="255"/>
      <c r="ULN3" s="255"/>
      <c r="ULO3" s="255"/>
      <c r="ULP3" s="255"/>
      <c r="ULQ3" s="255"/>
      <c r="ULR3" s="255"/>
      <c r="ULS3" s="255"/>
      <c r="ULT3" s="255"/>
      <c r="ULU3" s="255"/>
      <c r="ULV3" s="255"/>
      <c r="ULW3" s="255"/>
      <c r="ULX3" s="255"/>
      <c r="ULY3" s="255"/>
      <c r="ULZ3" s="255"/>
      <c r="UMA3" s="255"/>
      <c r="UMB3" s="255"/>
      <c r="UMC3" s="255"/>
      <c r="UMD3" s="255"/>
      <c r="UME3" s="255"/>
      <c r="UMF3" s="255"/>
      <c r="UMG3" s="255"/>
      <c r="UMH3" s="255"/>
      <c r="UMI3" s="255"/>
      <c r="UMJ3" s="255"/>
      <c r="UMK3" s="255"/>
      <c r="UML3" s="255"/>
      <c r="UMM3" s="255"/>
      <c r="UMN3" s="255"/>
      <c r="UMO3" s="255"/>
      <c r="UMP3" s="255"/>
      <c r="UMQ3" s="255"/>
      <c r="UMR3" s="255"/>
      <c r="UMS3" s="255"/>
      <c r="UMT3" s="255"/>
      <c r="UMU3" s="255"/>
      <c r="UMV3" s="255"/>
      <c r="UMW3" s="255"/>
      <c r="UMX3" s="255"/>
      <c r="UMY3" s="255"/>
      <c r="UMZ3" s="255"/>
      <c r="UNA3" s="255"/>
      <c r="UNB3" s="255"/>
      <c r="UNC3" s="255"/>
      <c r="UND3" s="255"/>
      <c r="UNE3" s="255"/>
      <c r="UNF3" s="255"/>
      <c r="UNG3" s="255"/>
      <c r="UNH3" s="255"/>
      <c r="UNI3" s="255"/>
      <c r="UNJ3" s="255"/>
      <c r="UNK3" s="255"/>
      <c r="UNL3" s="255"/>
      <c r="UNM3" s="255"/>
      <c r="UNN3" s="255"/>
      <c r="UNO3" s="255"/>
      <c r="UNP3" s="255"/>
      <c r="UNQ3" s="255"/>
      <c r="UNR3" s="255"/>
      <c r="UNS3" s="255"/>
      <c r="UNT3" s="255"/>
      <c r="UNU3" s="255"/>
      <c r="UNV3" s="255"/>
      <c r="UNW3" s="255"/>
      <c r="UNX3" s="255"/>
      <c r="UNY3" s="255"/>
      <c r="UNZ3" s="255"/>
      <c r="UOA3" s="255"/>
      <c r="UOB3" s="255"/>
      <c r="UOC3" s="255"/>
      <c r="UOD3" s="255"/>
      <c r="UOE3" s="255"/>
      <c r="UOF3" s="255"/>
      <c r="UOG3" s="255"/>
      <c r="UOH3" s="255"/>
      <c r="UOI3" s="255"/>
      <c r="UOJ3" s="255"/>
      <c r="UOK3" s="255"/>
      <c r="UOL3" s="255"/>
      <c r="UOM3" s="255"/>
      <c r="UON3" s="255"/>
      <c r="UOO3" s="255"/>
      <c r="UOP3" s="255"/>
      <c r="UOQ3" s="255"/>
      <c r="UOR3" s="255"/>
      <c r="UOS3" s="255"/>
      <c r="UOT3" s="255"/>
      <c r="UOU3" s="255"/>
      <c r="UOV3" s="255"/>
      <c r="UOW3" s="255"/>
      <c r="UOX3" s="255"/>
      <c r="UOY3" s="255"/>
      <c r="UOZ3" s="255"/>
      <c r="UPA3" s="255"/>
      <c r="UPB3" s="255"/>
      <c r="UPC3" s="255"/>
      <c r="UPD3" s="255"/>
      <c r="UPE3" s="255"/>
      <c r="UPF3" s="255"/>
      <c r="UPG3" s="255"/>
      <c r="UPH3" s="255"/>
      <c r="UPI3" s="255"/>
      <c r="UPJ3" s="255"/>
      <c r="UPK3" s="255"/>
      <c r="UPL3" s="255"/>
      <c r="UPM3" s="255"/>
      <c r="UPN3" s="255"/>
      <c r="UPO3" s="255"/>
      <c r="UPP3" s="255"/>
      <c r="UPQ3" s="255"/>
      <c r="UPR3" s="255"/>
      <c r="UPS3" s="255"/>
      <c r="UPT3" s="255"/>
      <c r="UPU3" s="255"/>
      <c r="UPV3" s="255"/>
      <c r="UPW3" s="255"/>
      <c r="UPX3" s="255"/>
      <c r="UPY3" s="255"/>
      <c r="UPZ3" s="255"/>
      <c r="UQA3" s="255"/>
      <c r="UQB3" s="255"/>
      <c r="UQC3" s="255"/>
      <c r="UQD3" s="255"/>
      <c r="UQE3" s="255"/>
      <c r="UQF3" s="255"/>
      <c r="UQG3" s="255"/>
      <c r="UQH3" s="255"/>
      <c r="UQI3" s="255"/>
      <c r="UQJ3" s="255"/>
      <c r="UQK3" s="255"/>
      <c r="UQL3" s="255"/>
      <c r="UQM3" s="255"/>
      <c r="UQN3" s="255"/>
      <c r="UQO3" s="255"/>
      <c r="UQP3" s="255"/>
      <c r="UQQ3" s="255"/>
      <c r="UQR3" s="255"/>
      <c r="UQS3" s="255"/>
      <c r="UQT3" s="255"/>
      <c r="UQU3" s="255"/>
      <c r="UQV3" s="255"/>
      <c r="UQW3" s="255"/>
      <c r="UQX3" s="255"/>
      <c r="UQY3" s="255"/>
      <c r="UQZ3" s="255"/>
      <c r="URA3" s="255"/>
      <c r="URB3" s="255"/>
      <c r="URC3" s="255"/>
      <c r="URD3" s="255"/>
      <c r="URE3" s="255"/>
      <c r="URF3" s="255"/>
      <c r="URG3" s="255"/>
      <c r="URH3" s="255"/>
      <c r="URI3" s="255"/>
      <c r="URJ3" s="255"/>
      <c r="URK3" s="255"/>
      <c r="URL3" s="255"/>
      <c r="URM3" s="255"/>
      <c r="URN3" s="255"/>
      <c r="URO3" s="255"/>
      <c r="URP3" s="255"/>
      <c r="URQ3" s="255"/>
      <c r="URR3" s="255"/>
      <c r="URS3" s="255"/>
      <c r="URT3" s="255"/>
      <c r="URU3" s="255"/>
      <c r="URV3" s="255"/>
      <c r="URW3" s="255"/>
      <c r="URX3" s="255"/>
      <c r="URY3" s="255"/>
      <c r="URZ3" s="255"/>
      <c r="USA3" s="255"/>
      <c r="USB3" s="255"/>
      <c r="USC3" s="255"/>
      <c r="USD3" s="255"/>
      <c r="USE3" s="255"/>
      <c r="USF3" s="255"/>
      <c r="USG3" s="255"/>
      <c r="USH3" s="255"/>
      <c r="USI3" s="255"/>
      <c r="USJ3" s="255"/>
      <c r="USK3" s="255"/>
      <c r="USL3" s="255"/>
      <c r="USM3" s="255"/>
      <c r="USN3" s="255"/>
      <c r="USO3" s="255"/>
      <c r="USP3" s="255"/>
      <c r="USQ3" s="255"/>
      <c r="USR3" s="255"/>
      <c r="USS3" s="255"/>
      <c r="UST3" s="255"/>
      <c r="USU3" s="255"/>
      <c r="USV3" s="255"/>
      <c r="USW3" s="255"/>
      <c r="USX3" s="255"/>
      <c r="USY3" s="255"/>
      <c r="USZ3" s="255"/>
      <c r="UTA3" s="255"/>
      <c r="UTB3" s="255"/>
      <c r="UTC3" s="255"/>
      <c r="UTD3" s="255"/>
      <c r="UTE3" s="255"/>
      <c r="UTF3" s="255"/>
      <c r="UTG3" s="255"/>
      <c r="UTH3" s="255"/>
      <c r="UTI3" s="255"/>
      <c r="UTJ3" s="255"/>
      <c r="UTK3" s="255"/>
      <c r="UTL3" s="255"/>
      <c r="UTM3" s="255"/>
      <c r="UTN3" s="255"/>
      <c r="UTO3" s="255"/>
      <c r="UTP3" s="255"/>
      <c r="UTQ3" s="255"/>
      <c r="UTR3" s="255"/>
      <c r="UTS3" s="255"/>
      <c r="UTT3" s="255"/>
      <c r="UTU3" s="255"/>
      <c r="UTV3" s="255"/>
      <c r="UTW3" s="255"/>
      <c r="UTX3" s="255"/>
      <c r="UTY3" s="255"/>
      <c r="UTZ3" s="255"/>
      <c r="UUA3" s="255"/>
      <c r="UUB3" s="255"/>
      <c r="UUC3" s="255"/>
      <c r="UUD3" s="255"/>
      <c r="UUE3" s="255"/>
      <c r="UUF3" s="255"/>
      <c r="UUG3" s="255"/>
      <c r="UUH3" s="255"/>
      <c r="UUI3" s="255"/>
      <c r="UUJ3" s="255"/>
      <c r="UUK3" s="255"/>
      <c r="UUL3" s="255"/>
      <c r="UUM3" s="255"/>
      <c r="UUN3" s="255"/>
      <c r="UUO3" s="255"/>
      <c r="UUP3" s="255"/>
      <c r="UUQ3" s="255"/>
      <c r="UUR3" s="255"/>
      <c r="UUS3" s="255"/>
      <c r="UUT3" s="255"/>
      <c r="UUU3" s="255"/>
      <c r="UUV3" s="255"/>
      <c r="UUW3" s="255"/>
      <c r="UUX3" s="255"/>
      <c r="UUY3" s="255"/>
      <c r="UUZ3" s="255"/>
      <c r="UVA3" s="255"/>
      <c r="UVB3" s="255"/>
      <c r="UVC3" s="255"/>
      <c r="UVD3" s="255"/>
      <c r="UVE3" s="255"/>
      <c r="UVF3" s="255"/>
      <c r="UVG3" s="255"/>
      <c r="UVH3" s="255"/>
      <c r="UVI3" s="255"/>
      <c r="UVJ3" s="255"/>
      <c r="UVK3" s="255"/>
      <c r="UVL3" s="255"/>
      <c r="UVM3" s="255"/>
      <c r="UVN3" s="255"/>
      <c r="UVO3" s="255"/>
      <c r="UVP3" s="255"/>
      <c r="UVQ3" s="255"/>
      <c r="UVR3" s="255"/>
      <c r="UVS3" s="255"/>
      <c r="UVT3" s="255"/>
      <c r="UVU3" s="255"/>
      <c r="UVV3" s="255"/>
      <c r="UVW3" s="255"/>
      <c r="UVX3" s="255"/>
      <c r="UVY3" s="255"/>
      <c r="UVZ3" s="255"/>
      <c r="UWA3" s="255"/>
      <c r="UWB3" s="255"/>
      <c r="UWC3" s="255"/>
      <c r="UWD3" s="255"/>
      <c r="UWE3" s="255"/>
      <c r="UWF3" s="255"/>
      <c r="UWG3" s="255"/>
      <c r="UWH3" s="255"/>
      <c r="UWI3" s="255"/>
      <c r="UWJ3" s="255"/>
      <c r="UWK3" s="255"/>
      <c r="UWL3" s="255"/>
      <c r="UWM3" s="255"/>
      <c r="UWN3" s="255"/>
      <c r="UWO3" s="255"/>
      <c r="UWP3" s="255"/>
      <c r="UWQ3" s="255"/>
      <c r="UWR3" s="255"/>
      <c r="UWS3" s="255"/>
      <c r="UWT3" s="255"/>
      <c r="UWU3" s="255"/>
      <c r="UWV3" s="255"/>
      <c r="UWW3" s="255"/>
      <c r="UWX3" s="255"/>
      <c r="UWY3" s="255"/>
      <c r="UWZ3" s="255"/>
      <c r="UXA3" s="255"/>
      <c r="UXB3" s="255"/>
      <c r="UXC3" s="255"/>
      <c r="UXD3" s="255"/>
      <c r="UXE3" s="255"/>
      <c r="UXF3" s="255"/>
      <c r="UXG3" s="255"/>
      <c r="UXH3" s="255"/>
      <c r="UXI3" s="255"/>
      <c r="UXJ3" s="255"/>
      <c r="UXK3" s="255"/>
      <c r="UXL3" s="255"/>
      <c r="UXM3" s="255"/>
      <c r="UXN3" s="255"/>
      <c r="UXO3" s="255"/>
      <c r="UXP3" s="255"/>
      <c r="UXQ3" s="255"/>
      <c r="UXR3" s="255"/>
      <c r="UXS3" s="255"/>
      <c r="UXT3" s="255"/>
      <c r="UXU3" s="255"/>
      <c r="UXV3" s="255"/>
      <c r="UXW3" s="255"/>
      <c r="UXX3" s="255"/>
      <c r="UXY3" s="255"/>
      <c r="UXZ3" s="255"/>
      <c r="UYA3" s="255"/>
      <c r="UYB3" s="255"/>
      <c r="UYC3" s="255"/>
      <c r="UYD3" s="255"/>
      <c r="UYE3" s="255"/>
      <c r="UYF3" s="255"/>
      <c r="UYG3" s="255"/>
      <c r="UYH3" s="255"/>
      <c r="UYI3" s="255"/>
      <c r="UYJ3" s="255"/>
      <c r="UYK3" s="255"/>
      <c r="UYL3" s="255"/>
      <c r="UYM3" s="255"/>
      <c r="UYN3" s="255"/>
      <c r="UYO3" s="255"/>
      <c r="UYP3" s="255"/>
      <c r="UYQ3" s="255"/>
      <c r="UYR3" s="255"/>
      <c r="UYS3" s="255"/>
      <c r="UYT3" s="255"/>
      <c r="UYU3" s="255"/>
      <c r="UYV3" s="255"/>
      <c r="UYW3" s="255"/>
      <c r="UYX3" s="255"/>
      <c r="UYY3" s="255"/>
      <c r="UYZ3" s="255"/>
      <c r="UZA3" s="255"/>
      <c r="UZB3" s="255"/>
      <c r="UZC3" s="255"/>
      <c r="UZD3" s="255"/>
      <c r="UZE3" s="255"/>
      <c r="UZF3" s="255"/>
      <c r="UZG3" s="255"/>
      <c r="UZH3" s="255"/>
      <c r="UZI3" s="255"/>
      <c r="UZJ3" s="255"/>
      <c r="UZK3" s="255"/>
      <c r="UZL3" s="255"/>
      <c r="UZM3" s="255"/>
      <c r="UZN3" s="255"/>
      <c r="UZO3" s="255"/>
      <c r="UZP3" s="255"/>
      <c r="UZQ3" s="255"/>
      <c r="UZR3" s="255"/>
      <c r="UZS3" s="255"/>
      <c r="UZT3" s="255"/>
      <c r="UZU3" s="255"/>
      <c r="UZV3" s="255"/>
      <c r="UZW3" s="255"/>
      <c r="UZX3" s="255"/>
      <c r="UZY3" s="255"/>
      <c r="UZZ3" s="255"/>
      <c r="VAA3" s="255"/>
      <c r="VAB3" s="255"/>
      <c r="VAC3" s="255"/>
      <c r="VAD3" s="255"/>
      <c r="VAE3" s="255"/>
      <c r="VAF3" s="255"/>
      <c r="VAG3" s="255"/>
      <c r="VAH3" s="255"/>
      <c r="VAI3" s="255"/>
      <c r="VAJ3" s="255"/>
      <c r="VAK3" s="255"/>
      <c r="VAL3" s="255"/>
      <c r="VAM3" s="255"/>
      <c r="VAN3" s="255"/>
      <c r="VAO3" s="255"/>
      <c r="VAP3" s="255"/>
      <c r="VAQ3" s="255"/>
      <c r="VAR3" s="255"/>
      <c r="VAS3" s="255"/>
      <c r="VAT3" s="255"/>
      <c r="VAU3" s="255"/>
      <c r="VAV3" s="255"/>
      <c r="VAW3" s="255"/>
      <c r="VAX3" s="255"/>
      <c r="VAY3" s="255"/>
      <c r="VAZ3" s="255"/>
      <c r="VBA3" s="255"/>
      <c r="VBB3" s="255"/>
      <c r="VBC3" s="255"/>
      <c r="VBD3" s="255"/>
      <c r="VBE3" s="255"/>
      <c r="VBF3" s="255"/>
      <c r="VBG3" s="255"/>
      <c r="VBH3" s="255"/>
      <c r="VBI3" s="255"/>
      <c r="VBJ3" s="255"/>
      <c r="VBK3" s="255"/>
      <c r="VBL3" s="255"/>
      <c r="VBM3" s="255"/>
      <c r="VBN3" s="255"/>
      <c r="VBO3" s="255"/>
      <c r="VBP3" s="255"/>
      <c r="VBQ3" s="255"/>
      <c r="VBR3" s="255"/>
      <c r="VBS3" s="255"/>
      <c r="VBT3" s="255"/>
      <c r="VBU3" s="255"/>
      <c r="VBV3" s="255"/>
      <c r="VBW3" s="255"/>
      <c r="VBX3" s="255"/>
      <c r="VBY3" s="255"/>
      <c r="VBZ3" s="255"/>
      <c r="VCA3" s="255"/>
      <c r="VCB3" s="255"/>
      <c r="VCC3" s="255"/>
      <c r="VCD3" s="255"/>
      <c r="VCE3" s="255"/>
      <c r="VCF3" s="255"/>
      <c r="VCG3" s="255"/>
      <c r="VCH3" s="255"/>
      <c r="VCI3" s="255"/>
      <c r="VCJ3" s="255"/>
      <c r="VCK3" s="255"/>
      <c r="VCL3" s="255"/>
      <c r="VCM3" s="255"/>
      <c r="VCN3" s="255"/>
      <c r="VCO3" s="255"/>
      <c r="VCP3" s="255"/>
      <c r="VCQ3" s="255"/>
      <c r="VCR3" s="255"/>
      <c r="VCS3" s="255"/>
      <c r="VCT3" s="255"/>
      <c r="VCU3" s="255"/>
      <c r="VCV3" s="255"/>
      <c r="VCW3" s="255"/>
      <c r="VCX3" s="255"/>
      <c r="VCY3" s="255"/>
      <c r="VCZ3" s="255"/>
      <c r="VDA3" s="255"/>
      <c r="VDB3" s="255"/>
      <c r="VDC3" s="255"/>
      <c r="VDD3" s="255"/>
      <c r="VDE3" s="255"/>
      <c r="VDF3" s="255"/>
      <c r="VDG3" s="255"/>
      <c r="VDH3" s="255"/>
      <c r="VDI3" s="255"/>
      <c r="VDJ3" s="255"/>
      <c r="VDK3" s="255"/>
      <c r="VDL3" s="255"/>
      <c r="VDM3" s="255"/>
      <c r="VDN3" s="255"/>
      <c r="VDO3" s="255"/>
      <c r="VDP3" s="255"/>
      <c r="VDQ3" s="255"/>
      <c r="VDR3" s="255"/>
      <c r="VDS3" s="255"/>
      <c r="VDT3" s="255"/>
      <c r="VDU3" s="255"/>
      <c r="VDV3" s="255"/>
      <c r="VDW3" s="255"/>
      <c r="VDX3" s="255"/>
      <c r="VDY3" s="255"/>
      <c r="VDZ3" s="255"/>
      <c r="VEA3" s="255"/>
      <c r="VEB3" s="255"/>
      <c r="VEC3" s="255"/>
      <c r="VED3" s="255"/>
      <c r="VEE3" s="255"/>
      <c r="VEF3" s="255"/>
      <c r="VEG3" s="255"/>
      <c r="VEH3" s="255"/>
      <c r="VEI3" s="255"/>
      <c r="VEJ3" s="255"/>
      <c r="VEK3" s="255"/>
      <c r="VEL3" s="255"/>
      <c r="VEM3" s="255"/>
      <c r="VEN3" s="255"/>
      <c r="VEO3" s="255"/>
      <c r="VEP3" s="255"/>
      <c r="VEQ3" s="255"/>
      <c r="VER3" s="255"/>
      <c r="VES3" s="255"/>
      <c r="VET3" s="255"/>
      <c r="VEU3" s="255"/>
      <c r="VEV3" s="255"/>
      <c r="VEW3" s="255"/>
      <c r="VEX3" s="255"/>
      <c r="VEY3" s="255"/>
      <c r="VEZ3" s="255"/>
      <c r="VFA3" s="255"/>
      <c r="VFB3" s="255"/>
      <c r="VFC3" s="255"/>
      <c r="VFD3" s="255"/>
      <c r="VFE3" s="255"/>
      <c r="VFF3" s="255"/>
      <c r="VFG3" s="255"/>
      <c r="VFH3" s="255"/>
      <c r="VFI3" s="255"/>
      <c r="VFJ3" s="255"/>
      <c r="VFK3" s="255"/>
      <c r="VFL3" s="255"/>
      <c r="VFM3" s="255"/>
      <c r="VFN3" s="255"/>
      <c r="VFO3" s="255"/>
      <c r="VFP3" s="255"/>
      <c r="VFQ3" s="255"/>
      <c r="VFR3" s="255"/>
      <c r="VFS3" s="255"/>
      <c r="VFT3" s="255"/>
      <c r="VFU3" s="255"/>
      <c r="VFV3" s="255"/>
      <c r="VFW3" s="255"/>
      <c r="VFX3" s="255"/>
      <c r="VFY3" s="255"/>
      <c r="VFZ3" s="255"/>
      <c r="VGA3" s="255"/>
      <c r="VGB3" s="255"/>
      <c r="VGC3" s="255"/>
      <c r="VGD3" s="255"/>
      <c r="VGE3" s="255"/>
      <c r="VGF3" s="255"/>
      <c r="VGG3" s="255"/>
      <c r="VGH3" s="255"/>
      <c r="VGI3" s="255"/>
      <c r="VGJ3" s="255"/>
      <c r="VGK3" s="255"/>
      <c r="VGL3" s="255"/>
      <c r="VGM3" s="255"/>
      <c r="VGN3" s="255"/>
      <c r="VGO3" s="255"/>
      <c r="VGP3" s="255"/>
      <c r="VGQ3" s="255"/>
      <c r="VGR3" s="255"/>
      <c r="VGS3" s="255"/>
      <c r="VGT3" s="255"/>
      <c r="VGU3" s="255"/>
      <c r="VGV3" s="255"/>
      <c r="VGW3" s="255"/>
      <c r="VGX3" s="255"/>
      <c r="VGY3" s="255"/>
      <c r="VGZ3" s="255"/>
      <c r="VHA3" s="255"/>
      <c r="VHB3" s="255"/>
      <c r="VHC3" s="255"/>
      <c r="VHD3" s="255"/>
      <c r="VHE3" s="255"/>
      <c r="VHF3" s="255"/>
      <c r="VHG3" s="255"/>
      <c r="VHH3" s="255"/>
      <c r="VHI3" s="255"/>
      <c r="VHJ3" s="255"/>
      <c r="VHK3" s="255"/>
      <c r="VHL3" s="255"/>
      <c r="VHM3" s="255"/>
      <c r="VHN3" s="255"/>
      <c r="VHO3" s="255"/>
      <c r="VHP3" s="255"/>
      <c r="VHQ3" s="255"/>
      <c r="VHR3" s="255"/>
      <c r="VHS3" s="255"/>
      <c r="VHT3" s="255"/>
      <c r="VHU3" s="255"/>
      <c r="VHV3" s="255"/>
      <c r="VHW3" s="255"/>
      <c r="VHX3" s="255"/>
      <c r="VHY3" s="255"/>
      <c r="VHZ3" s="255"/>
      <c r="VIA3" s="255"/>
      <c r="VIB3" s="255"/>
      <c r="VIC3" s="255"/>
      <c r="VID3" s="255"/>
      <c r="VIE3" s="255"/>
      <c r="VIF3" s="255"/>
      <c r="VIG3" s="255"/>
      <c r="VIH3" s="255"/>
      <c r="VII3" s="255"/>
      <c r="VIJ3" s="255"/>
      <c r="VIK3" s="255"/>
      <c r="VIL3" s="255"/>
      <c r="VIM3" s="255"/>
      <c r="VIN3" s="255"/>
      <c r="VIO3" s="255"/>
      <c r="VIP3" s="255"/>
      <c r="VIQ3" s="255"/>
      <c r="VIR3" s="255"/>
      <c r="VIS3" s="255"/>
      <c r="VIT3" s="255"/>
      <c r="VIU3" s="255"/>
      <c r="VIV3" s="255"/>
      <c r="VIW3" s="255"/>
      <c r="VIX3" s="255"/>
      <c r="VIY3" s="255"/>
      <c r="VIZ3" s="255"/>
      <c r="VJA3" s="255"/>
      <c r="VJB3" s="255"/>
      <c r="VJC3" s="255"/>
      <c r="VJD3" s="255"/>
      <c r="VJE3" s="255"/>
      <c r="VJF3" s="255"/>
      <c r="VJG3" s="255"/>
      <c r="VJH3" s="255"/>
      <c r="VJI3" s="255"/>
      <c r="VJJ3" s="255"/>
      <c r="VJK3" s="255"/>
      <c r="VJL3" s="255"/>
      <c r="VJM3" s="255"/>
      <c r="VJN3" s="255"/>
      <c r="VJO3" s="255"/>
      <c r="VJP3" s="255"/>
      <c r="VJQ3" s="255"/>
      <c r="VJR3" s="255"/>
      <c r="VJS3" s="255"/>
      <c r="VJT3" s="255"/>
      <c r="VJU3" s="255"/>
      <c r="VJV3" s="255"/>
      <c r="VJW3" s="255"/>
      <c r="VJX3" s="255"/>
      <c r="VJY3" s="255"/>
      <c r="VJZ3" s="255"/>
      <c r="VKA3" s="255"/>
      <c r="VKB3" s="255"/>
      <c r="VKC3" s="255"/>
      <c r="VKD3" s="255"/>
      <c r="VKE3" s="255"/>
      <c r="VKF3" s="255"/>
      <c r="VKG3" s="255"/>
      <c r="VKH3" s="255"/>
      <c r="VKI3" s="255"/>
      <c r="VKJ3" s="255"/>
      <c r="VKK3" s="255"/>
      <c r="VKL3" s="255"/>
      <c r="VKM3" s="255"/>
      <c r="VKN3" s="255"/>
      <c r="VKO3" s="255"/>
      <c r="VKP3" s="255"/>
      <c r="VKQ3" s="255"/>
      <c r="VKR3" s="255"/>
      <c r="VKS3" s="255"/>
      <c r="VKT3" s="255"/>
      <c r="VKU3" s="255"/>
      <c r="VKV3" s="255"/>
      <c r="VKW3" s="255"/>
      <c r="VKX3" s="255"/>
      <c r="VKY3" s="255"/>
      <c r="VKZ3" s="255"/>
      <c r="VLA3" s="255"/>
      <c r="VLB3" s="255"/>
      <c r="VLC3" s="255"/>
      <c r="VLD3" s="255"/>
      <c r="VLE3" s="255"/>
      <c r="VLF3" s="255"/>
      <c r="VLG3" s="255"/>
      <c r="VLH3" s="255"/>
      <c r="VLI3" s="255"/>
      <c r="VLJ3" s="255"/>
      <c r="VLK3" s="255"/>
      <c r="VLL3" s="255"/>
      <c r="VLM3" s="255"/>
      <c r="VLN3" s="255"/>
      <c r="VLO3" s="255"/>
      <c r="VLP3" s="255"/>
      <c r="VLQ3" s="255"/>
      <c r="VLR3" s="255"/>
      <c r="VLS3" s="255"/>
      <c r="VLT3" s="255"/>
      <c r="VLU3" s="255"/>
      <c r="VLV3" s="255"/>
      <c r="VLW3" s="255"/>
      <c r="VLX3" s="255"/>
      <c r="VLY3" s="255"/>
      <c r="VLZ3" s="255"/>
      <c r="VMA3" s="255"/>
      <c r="VMB3" s="255"/>
      <c r="VMC3" s="255"/>
      <c r="VMD3" s="255"/>
      <c r="VME3" s="255"/>
      <c r="VMF3" s="255"/>
      <c r="VMG3" s="255"/>
      <c r="VMH3" s="255"/>
      <c r="VMI3" s="255"/>
      <c r="VMJ3" s="255"/>
      <c r="VMK3" s="255"/>
      <c r="VML3" s="255"/>
      <c r="VMM3" s="255"/>
      <c r="VMN3" s="255"/>
      <c r="VMO3" s="255"/>
      <c r="VMP3" s="255"/>
      <c r="VMQ3" s="255"/>
      <c r="VMR3" s="255"/>
      <c r="VMS3" s="255"/>
      <c r="VMT3" s="255"/>
      <c r="VMU3" s="255"/>
      <c r="VMV3" s="255"/>
      <c r="VMW3" s="255"/>
      <c r="VMX3" s="255"/>
      <c r="VMY3" s="255"/>
      <c r="VMZ3" s="255"/>
      <c r="VNA3" s="255"/>
      <c r="VNB3" s="255"/>
      <c r="VNC3" s="255"/>
      <c r="VND3" s="255"/>
      <c r="VNE3" s="255"/>
      <c r="VNF3" s="255"/>
      <c r="VNG3" s="255"/>
      <c r="VNH3" s="255"/>
      <c r="VNI3" s="255"/>
      <c r="VNJ3" s="255"/>
      <c r="VNK3" s="255"/>
      <c r="VNL3" s="255"/>
      <c r="VNM3" s="255"/>
      <c r="VNN3" s="255"/>
      <c r="VNO3" s="255"/>
      <c r="VNP3" s="255"/>
      <c r="VNQ3" s="255"/>
      <c r="VNR3" s="255"/>
      <c r="VNS3" s="255"/>
      <c r="VNT3" s="255"/>
      <c r="VNU3" s="255"/>
      <c r="VNV3" s="255"/>
      <c r="VNW3" s="255"/>
      <c r="VNX3" s="255"/>
      <c r="VNY3" s="255"/>
      <c r="VNZ3" s="255"/>
      <c r="VOA3" s="255"/>
      <c r="VOB3" s="255"/>
      <c r="VOC3" s="255"/>
      <c r="VOD3" s="255"/>
      <c r="VOE3" s="255"/>
      <c r="VOF3" s="255"/>
      <c r="VOG3" s="255"/>
      <c r="VOH3" s="255"/>
      <c r="VOI3" s="255"/>
      <c r="VOJ3" s="255"/>
      <c r="VOK3" s="255"/>
      <c r="VOL3" s="255"/>
      <c r="VOM3" s="255"/>
      <c r="VON3" s="255"/>
      <c r="VOO3" s="255"/>
      <c r="VOP3" s="255"/>
      <c r="VOQ3" s="255"/>
      <c r="VOR3" s="255"/>
      <c r="VOS3" s="255"/>
      <c r="VOT3" s="255"/>
      <c r="VOU3" s="255"/>
      <c r="VOV3" s="255"/>
      <c r="VOW3" s="255"/>
      <c r="VOX3" s="255"/>
      <c r="VOY3" s="255"/>
      <c r="VOZ3" s="255"/>
      <c r="VPA3" s="255"/>
      <c r="VPB3" s="255"/>
      <c r="VPC3" s="255"/>
      <c r="VPD3" s="255"/>
      <c r="VPE3" s="255"/>
      <c r="VPF3" s="255"/>
      <c r="VPG3" s="255"/>
      <c r="VPH3" s="255"/>
      <c r="VPI3" s="255"/>
      <c r="VPJ3" s="255"/>
      <c r="VPK3" s="255"/>
      <c r="VPL3" s="255"/>
      <c r="VPM3" s="255"/>
      <c r="VPN3" s="255"/>
      <c r="VPO3" s="255"/>
      <c r="VPP3" s="255"/>
      <c r="VPQ3" s="255"/>
      <c r="VPR3" s="255"/>
      <c r="VPS3" s="255"/>
      <c r="VPT3" s="255"/>
      <c r="VPU3" s="255"/>
      <c r="VPV3" s="255"/>
      <c r="VPW3" s="255"/>
      <c r="VPX3" s="255"/>
      <c r="VPY3" s="255"/>
      <c r="VPZ3" s="255"/>
      <c r="VQA3" s="255"/>
      <c r="VQB3" s="255"/>
      <c r="VQC3" s="255"/>
      <c r="VQD3" s="255"/>
      <c r="VQE3" s="255"/>
      <c r="VQF3" s="255"/>
      <c r="VQG3" s="255"/>
      <c r="VQH3" s="255"/>
      <c r="VQI3" s="255"/>
      <c r="VQJ3" s="255"/>
      <c r="VQK3" s="255"/>
      <c r="VQL3" s="255"/>
      <c r="VQM3" s="255"/>
      <c r="VQN3" s="255"/>
      <c r="VQO3" s="255"/>
      <c r="VQP3" s="255"/>
      <c r="VQQ3" s="255"/>
      <c r="VQR3" s="255"/>
      <c r="VQS3" s="255"/>
      <c r="VQT3" s="255"/>
      <c r="VQU3" s="255"/>
      <c r="VQV3" s="255"/>
      <c r="VQW3" s="255"/>
      <c r="VQX3" s="255"/>
      <c r="VQY3" s="255"/>
      <c r="VQZ3" s="255"/>
      <c r="VRA3" s="255"/>
      <c r="VRB3" s="255"/>
      <c r="VRC3" s="255"/>
      <c r="VRD3" s="255"/>
      <c r="VRE3" s="255"/>
      <c r="VRF3" s="255"/>
      <c r="VRG3" s="255"/>
      <c r="VRH3" s="255"/>
      <c r="VRI3" s="255"/>
      <c r="VRJ3" s="255"/>
      <c r="VRK3" s="255"/>
      <c r="VRL3" s="255"/>
      <c r="VRM3" s="255"/>
      <c r="VRN3" s="255"/>
      <c r="VRO3" s="255"/>
      <c r="VRP3" s="255"/>
      <c r="VRQ3" s="255"/>
      <c r="VRR3" s="255"/>
      <c r="VRS3" s="255"/>
      <c r="VRT3" s="255"/>
      <c r="VRU3" s="255"/>
      <c r="VRV3" s="255"/>
      <c r="VRW3" s="255"/>
      <c r="VRX3" s="255"/>
      <c r="VRY3" s="255"/>
      <c r="VRZ3" s="255"/>
      <c r="VSA3" s="255"/>
      <c r="VSB3" s="255"/>
      <c r="VSC3" s="255"/>
      <c r="VSD3" s="255"/>
      <c r="VSE3" s="255"/>
      <c r="VSF3" s="255"/>
      <c r="VSG3" s="255"/>
      <c r="VSH3" s="255"/>
      <c r="VSI3" s="255"/>
      <c r="VSJ3" s="255"/>
      <c r="VSK3" s="255"/>
      <c r="VSL3" s="255"/>
      <c r="VSM3" s="255"/>
      <c r="VSN3" s="255"/>
      <c r="VSO3" s="255"/>
      <c r="VSP3" s="255"/>
      <c r="VSQ3" s="255"/>
      <c r="VSR3" s="255"/>
      <c r="VSS3" s="255"/>
      <c r="VST3" s="255"/>
      <c r="VSU3" s="255"/>
      <c r="VSV3" s="255"/>
      <c r="VSW3" s="255"/>
      <c r="VSX3" s="255"/>
      <c r="VSY3" s="255"/>
      <c r="VSZ3" s="255"/>
      <c r="VTA3" s="255"/>
      <c r="VTB3" s="255"/>
      <c r="VTC3" s="255"/>
      <c r="VTD3" s="255"/>
      <c r="VTE3" s="255"/>
      <c r="VTF3" s="255"/>
      <c r="VTG3" s="255"/>
      <c r="VTH3" s="255"/>
      <c r="VTI3" s="255"/>
      <c r="VTJ3" s="255"/>
      <c r="VTK3" s="255"/>
      <c r="VTL3" s="255"/>
      <c r="VTM3" s="255"/>
      <c r="VTN3" s="255"/>
      <c r="VTO3" s="255"/>
      <c r="VTP3" s="255"/>
      <c r="VTQ3" s="255"/>
      <c r="VTR3" s="255"/>
      <c r="VTS3" s="255"/>
      <c r="VTT3" s="255"/>
      <c r="VTU3" s="255"/>
      <c r="VTV3" s="255"/>
      <c r="VTW3" s="255"/>
      <c r="VTX3" s="255"/>
      <c r="VTY3" s="255"/>
      <c r="VTZ3" s="255"/>
      <c r="VUA3" s="255"/>
      <c r="VUB3" s="255"/>
      <c r="VUC3" s="255"/>
      <c r="VUD3" s="255"/>
      <c r="VUE3" s="255"/>
      <c r="VUF3" s="255"/>
      <c r="VUG3" s="255"/>
      <c r="VUH3" s="255"/>
      <c r="VUI3" s="255"/>
      <c r="VUJ3" s="255"/>
      <c r="VUK3" s="255"/>
      <c r="VUL3" s="255"/>
      <c r="VUM3" s="255"/>
      <c r="VUN3" s="255"/>
      <c r="VUO3" s="255"/>
      <c r="VUP3" s="255"/>
      <c r="VUQ3" s="255"/>
      <c r="VUR3" s="255"/>
      <c r="VUS3" s="255"/>
      <c r="VUT3" s="255"/>
      <c r="VUU3" s="255"/>
      <c r="VUV3" s="255"/>
      <c r="VUW3" s="255"/>
      <c r="VUX3" s="255"/>
      <c r="VUY3" s="255"/>
      <c r="VUZ3" s="255"/>
      <c r="VVA3" s="255"/>
      <c r="VVB3" s="255"/>
      <c r="VVC3" s="255"/>
      <c r="VVD3" s="255"/>
      <c r="VVE3" s="255"/>
      <c r="VVF3" s="255"/>
      <c r="VVG3" s="255"/>
      <c r="VVH3" s="255"/>
      <c r="VVI3" s="255"/>
      <c r="VVJ3" s="255"/>
      <c r="VVK3" s="255"/>
      <c r="VVL3" s="255"/>
      <c r="VVM3" s="255"/>
      <c r="VVN3" s="255"/>
      <c r="VVO3" s="255"/>
      <c r="VVP3" s="255"/>
      <c r="VVQ3" s="255"/>
      <c r="VVR3" s="255"/>
      <c r="VVS3" s="255"/>
      <c r="VVT3" s="255"/>
      <c r="VVU3" s="255"/>
      <c r="VVV3" s="255"/>
      <c r="VVW3" s="255"/>
      <c r="VVX3" s="255"/>
      <c r="VVY3" s="255"/>
      <c r="VVZ3" s="255"/>
      <c r="VWA3" s="255"/>
      <c r="VWB3" s="255"/>
      <c r="VWC3" s="255"/>
      <c r="VWD3" s="255"/>
      <c r="VWE3" s="255"/>
      <c r="VWF3" s="255"/>
      <c r="VWG3" s="255"/>
      <c r="VWH3" s="255"/>
      <c r="VWI3" s="255"/>
      <c r="VWJ3" s="255"/>
      <c r="VWK3" s="255"/>
      <c r="VWL3" s="255"/>
      <c r="VWM3" s="255"/>
      <c r="VWN3" s="255"/>
      <c r="VWO3" s="255"/>
      <c r="VWP3" s="255"/>
      <c r="VWQ3" s="255"/>
      <c r="VWR3" s="255"/>
      <c r="VWS3" s="255"/>
      <c r="VWT3" s="255"/>
      <c r="VWU3" s="255"/>
      <c r="VWV3" s="255"/>
      <c r="VWW3" s="255"/>
      <c r="VWX3" s="255"/>
      <c r="VWY3" s="255"/>
      <c r="VWZ3" s="255"/>
      <c r="VXA3" s="255"/>
      <c r="VXB3" s="255"/>
      <c r="VXC3" s="255"/>
      <c r="VXD3" s="255"/>
      <c r="VXE3" s="255"/>
      <c r="VXF3" s="255"/>
      <c r="VXG3" s="255"/>
      <c r="VXH3" s="255"/>
      <c r="VXI3" s="255"/>
      <c r="VXJ3" s="255"/>
      <c r="VXK3" s="255"/>
      <c r="VXL3" s="255"/>
      <c r="VXM3" s="255"/>
      <c r="VXN3" s="255"/>
      <c r="VXO3" s="255"/>
      <c r="VXP3" s="255"/>
      <c r="VXQ3" s="255"/>
      <c r="VXR3" s="255"/>
      <c r="VXS3" s="255"/>
      <c r="VXT3" s="255"/>
      <c r="VXU3" s="255"/>
      <c r="VXV3" s="255"/>
      <c r="VXW3" s="255"/>
      <c r="VXX3" s="255"/>
      <c r="VXY3" s="255"/>
      <c r="VXZ3" s="255"/>
      <c r="VYA3" s="255"/>
      <c r="VYB3" s="255"/>
      <c r="VYC3" s="255"/>
      <c r="VYD3" s="255"/>
      <c r="VYE3" s="255"/>
      <c r="VYF3" s="255"/>
      <c r="VYG3" s="255"/>
      <c r="VYH3" s="255"/>
      <c r="VYI3" s="255"/>
      <c r="VYJ3" s="255"/>
      <c r="VYK3" s="255"/>
      <c r="VYL3" s="255"/>
      <c r="VYM3" s="255"/>
      <c r="VYN3" s="255"/>
      <c r="VYO3" s="255"/>
      <c r="VYP3" s="255"/>
      <c r="VYQ3" s="255"/>
      <c r="VYR3" s="255"/>
      <c r="VYS3" s="255"/>
      <c r="VYT3" s="255"/>
      <c r="VYU3" s="255"/>
      <c r="VYV3" s="255"/>
      <c r="VYW3" s="255"/>
      <c r="VYX3" s="255"/>
      <c r="VYY3" s="255"/>
      <c r="VYZ3" s="255"/>
      <c r="VZA3" s="255"/>
      <c r="VZB3" s="255"/>
      <c r="VZC3" s="255"/>
      <c r="VZD3" s="255"/>
      <c r="VZE3" s="255"/>
      <c r="VZF3" s="255"/>
      <c r="VZG3" s="255"/>
      <c r="VZH3" s="255"/>
      <c r="VZI3" s="255"/>
      <c r="VZJ3" s="255"/>
      <c r="VZK3" s="255"/>
      <c r="VZL3" s="255"/>
      <c r="VZM3" s="255"/>
      <c r="VZN3" s="255"/>
      <c r="VZO3" s="255"/>
      <c r="VZP3" s="255"/>
      <c r="VZQ3" s="255"/>
      <c r="VZR3" s="255"/>
      <c r="VZS3" s="255"/>
      <c r="VZT3" s="255"/>
      <c r="VZU3" s="255"/>
      <c r="VZV3" s="255"/>
      <c r="VZW3" s="255"/>
      <c r="VZX3" s="255"/>
      <c r="VZY3" s="255"/>
      <c r="VZZ3" s="255"/>
      <c r="WAA3" s="255"/>
      <c r="WAB3" s="255"/>
      <c r="WAC3" s="255"/>
      <c r="WAD3" s="255"/>
      <c r="WAE3" s="255"/>
      <c r="WAF3" s="255"/>
      <c r="WAG3" s="255"/>
      <c r="WAH3" s="255"/>
      <c r="WAI3" s="255"/>
      <c r="WAJ3" s="255"/>
      <c r="WAK3" s="255"/>
      <c r="WAL3" s="255"/>
      <c r="WAM3" s="255"/>
      <c r="WAN3" s="255"/>
      <c r="WAO3" s="255"/>
      <c r="WAP3" s="255"/>
      <c r="WAQ3" s="255"/>
      <c r="WAR3" s="255"/>
      <c r="WAS3" s="255"/>
      <c r="WAT3" s="255"/>
      <c r="WAU3" s="255"/>
      <c r="WAV3" s="255"/>
      <c r="WAW3" s="255"/>
      <c r="WAX3" s="255"/>
      <c r="WAY3" s="255"/>
      <c r="WAZ3" s="255"/>
      <c r="WBA3" s="255"/>
      <c r="WBB3" s="255"/>
      <c r="WBC3" s="255"/>
      <c r="WBD3" s="255"/>
      <c r="WBE3" s="255"/>
      <c r="WBF3" s="255"/>
      <c r="WBG3" s="255"/>
      <c r="WBH3" s="255"/>
      <c r="WBI3" s="255"/>
      <c r="WBJ3" s="255"/>
      <c r="WBK3" s="255"/>
      <c r="WBL3" s="255"/>
      <c r="WBM3" s="255"/>
      <c r="WBN3" s="255"/>
      <c r="WBO3" s="255"/>
      <c r="WBP3" s="255"/>
      <c r="WBQ3" s="255"/>
      <c r="WBR3" s="255"/>
      <c r="WBS3" s="255"/>
      <c r="WBT3" s="255"/>
      <c r="WBU3" s="255"/>
      <c r="WBV3" s="255"/>
      <c r="WBW3" s="255"/>
      <c r="WBX3" s="255"/>
      <c r="WBY3" s="255"/>
      <c r="WBZ3" s="255"/>
      <c r="WCA3" s="255"/>
      <c r="WCB3" s="255"/>
      <c r="WCC3" s="255"/>
      <c r="WCD3" s="255"/>
      <c r="WCE3" s="255"/>
      <c r="WCF3" s="255"/>
      <c r="WCG3" s="255"/>
      <c r="WCH3" s="255"/>
      <c r="WCI3" s="255"/>
      <c r="WCJ3" s="255"/>
      <c r="WCK3" s="255"/>
      <c r="WCL3" s="255"/>
      <c r="WCM3" s="255"/>
      <c r="WCN3" s="255"/>
      <c r="WCO3" s="255"/>
      <c r="WCP3" s="255"/>
      <c r="WCQ3" s="255"/>
      <c r="WCR3" s="255"/>
      <c r="WCS3" s="255"/>
      <c r="WCT3" s="255"/>
      <c r="WCU3" s="255"/>
      <c r="WCV3" s="255"/>
      <c r="WCW3" s="255"/>
      <c r="WCX3" s="255"/>
      <c r="WCY3" s="255"/>
      <c r="WCZ3" s="255"/>
      <c r="WDA3" s="255"/>
      <c r="WDB3" s="255"/>
      <c r="WDC3" s="255"/>
      <c r="WDD3" s="255"/>
      <c r="WDE3" s="255"/>
      <c r="WDF3" s="255"/>
      <c r="WDG3" s="255"/>
      <c r="WDH3" s="255"/>
      <c r="WDI3" s="255"/>
      <c r="WDJ3" s="255"/>
      <c r="WDK3" s="255"/>
      <c r="WDL3" s="255"/>
      <c r="WDM3" s="255"/>
      <c r="WDN3" s="255"/>
      <c r="WDO3" s="255"/>
      <c r="WDP3" s="255"/>
      <c r="WDQ3" s="255"/>
      <c r="WDR3" s="255"/>
      <c r="WDS3" s="255"/>
      <c r="WDT3" s="255"/>
      <c r="WDU3" s="255"/>
      <c r="WDV3" s="255"/>
      <c r="WDW3" s="255"/>
      <c r="WDX3" s="255"/>
      <c r="WDY3" s="255"/>
      <c r="WDZ3" s="255"/>
      <c r="WEA3" s="255"/>
      <c r="WEB3" s="255"/>
      <c r="WEC3" s="255"/>
      <c r="WED3" s="255"/>
      <c r="WEE3" s="255"/>
      <c r="WEF3" s="255"/>
      <c r="WEG3" s="255"/>
      <c r="WEH3" s="255"/>
      <c r="WEI3" s="255"/>
      <c r="WEJ3" s="255"/>
      <c r="WEK3" s="255"/>
      <c r="WEL3" s="255"/>
      <c r="WEM3" s="255"/>
      <c r="WEN3" s="255"/>
      <c r="WEO3" s="255"/>
      <c r="WEP3" s="255"/>
      <c r="WEQ3" s="255"/>
      <c r="WER3" s="255"/>
      <c r="WES3" s="255"/>
      <c r="WET3" s="255"/>
      <c r="WEU3" s="255"/>
      <c r="WEV3" s="255"/>
      <c r="WEW3" s="255"/>
      <c r="WEX3" s="255"/>
      <c r="WEY3" s="255"/>
      <c r="WEZ3" s="255"/>
      <c r="WFA3" s="255"/>
      <c r="WFB3" s="255"/>
      <c r="WFC3" s="255"/>
      <c r="WFD3" s="255"/>
      <c r="WFE3" s="255"/>
      <c r="WFF3" s="255"/>
      <c r="WFG3" s="255"/>
      <c r="WFH3" s="255"/>
      <c r="WFI3" s="255"/>
      <c r="WFJ3" s="255"/>
      <c r="WFK3" s="255"/>
      <c r="WFL3" s="255"/>
      <c r="WFM3" s="255"/>
      <c r="WFN3" s="255"/>
      <c r="WFO3" s="255"/>
      <c r="WFP3" s="255"/>
      <c r="WFQ3" s="255"/>
      <c r="WFR3" s="255"/>
      <c r="WFS3" s="255"/>
      <c r="WFT3" s="255"/>
      <c r="WFU3" s="255"/>
      <c r="WFV3" s="255"/>
      <c r="WFW3" s="255"/>
      <c r="WFX3" s="255"/>
      <c r="WFY3" s="255"/>
      <c r="WFZ3" s="255"/>
      <c r="WGA3" s="255"/>
      <c r="WGB3" s="255"/>
      <c r="WGC3" s="255"/>
      <c r="WGD3" s="255"/>
      <c r="WGE3" s="255"/>
      <c r="WGF3" s="255"/>
      <c r="WGG3" s="255"/>
      <c r="WGH3" s="255"/>
      <c r="WGI3" s="255"/>
      <c r="WGJ3" s="255"/>
      <c r="WGK3" s="255"/>
      <c r="WGL3" s="255"/>
      <c r="WGM3" s="255"/>
      <c r="WGN3" s="255"/>
      <c r="WGO3" s="255"/>
      <c r="WGP3" s="255"/>
      <c r="WGQ3" s="255"/>
      <c r="WGR3" s="255"/>
      <c r="WGS3" s="255"/>
      <c r="WGT3" s="255"/>
      <c r="WGU3" s="255"/>
      <c r="WGV3" s="255"/>
      <c r="WGW3" s="255"/>
      <c r="WGX3" s="255"/>
      <c r="WGY3" s="255"/>
      <c r="WGZ3" s="255"/>
      <c r="WHA3" s="255"/>
      <c r="WHB3" s="255"/>
      <c r="WHC3" s="255"/>
      <c r="WHD3" s="255"/>
      <c r="WHE3" s="255"/>
      <c r="WHF3" s="255"/>
      <c r="WHG3" s="255"/>
      <c r="WHH3" s="255"/>
      <c r="WHI3" s="255"/>
      <c r="WHJ3" s="255"/>
      <c r="WHK3" s="255"/>
      <c r="WHL3" s="255"/>
      <c r="WHM3" s="255"/>
      <c r="WHN3" s="255"/>
      <c r="WHO3" s="255"/>
      <c r="WHP3" s="255"/>
      <c r="WHQ3" s="255"/>
      <c r="WHR3" s="255"/>
      <c r="WHS3" s="255"/>
      <c r="WHT3" s="255"/>
      <c r="WHU3" s="255"/>
      <c r="WHV3" s="255"/>
      <c r="WHW3" s="255"/>
      <c r="WHX3" s="255"/>
      <c r="WHY3" s="255"/>
      <c r="WHZ3" s="255"/>
      <c r="WIA3" s="255"/>
      <c r="WIB3" s="255"/>
      <c r="WIC3" s="255"/>
      <c r="WID3" s="255"/>
      <c r="WIE3" s="255"/>
      <c r="WIF3" s="255"/>
      <c r="WIG3" s="255"/>
      <c r="WIH3" s="255"/>
      <c r="WII3" s="255"/>
      <c r="WIJ3" s="255"/>
      <c r="WIK3" s="255"/>
      <c r="WIL3" s="255"/>
      <c r="WIM3" s="255"/>
      <c r="WIN3" s="255"/>
      <c r="WIO3" s="255"/>
      <c r="WIP3" s="255"/>
      <c r="WIQ3" s="255"/>
      <c r="WIR3" s="255"/>
      <c r="WIS3" s="255"/>
      <c r="WIT3" s="255"/>
      <c r="WIU3" s="255"/>
      <c r="WIV3" s="255"/>
      <c r="WIW3" s="255"/>
      <c r="WIX3" s="255"/>
      <c r="WIY3" s="255"/>
      <c r="WIZ3" s="255"/>
      <c r="WJA3" s="255"/>
      <c r="WJB3" s="255"/>
      <c r="WJC3" s="255"/>
      <c r="WJD3" s="255"/>
      <c r="WJE3" s="255"/>
      <c r="WJF3" s="255"/>
      <c r="WJG3" s="255"/>
      <c r="WJH3" s="255"/>
      <c r="WJI3" s="255"/>
      <c r="WJJ3" s="255"/>
      <c r="WJK3" s="255"/>
      <c r="WJL3" s="255"/>
      <c r="WJM3" s="255"/>
      <c r="WJN3" s="255"/>
      <c r="WJO3" s="255"/>
      <c r="WJP3" s="255"/>
      <c r="WJQ3" s="255"/>
      <c r="WJR3" s="255"/>
      <c r="WJS3" s="255"/>
      <c r="WJT3" s="255"/>
      <c r="WJU3" s="255"/>
      <c r="WJV3" s="255"/>
      <c r="WJW3" s="255"/>
      <c r="WJX3" s="255"/>
      <c r="WJY3" s="255"/>
      <c r="WJZ3" s="255"/>
      <c r="WKA3" s="255"/>
      <c r="WKB3" s="255"/>
      <c r="WKC3" s="255"/>
      <c r="WKD3" s="255"/>
      <c r="WKE3" s="255"/>
      <c r="WKF3" s="255"/>
      <c r="WKG3" s="255"/>
      <c r="WKH3" s="255"/>
      <c r="WKI3" s="255"/>
      <c r="WKJ3" s="255"/>
      <c r="WKK3" s="255"/>
      <c r="WKL3" s="255"/>
      <c r="WKM3" s="255"/>
      <c r="WKN3" s="255"/>
      <c r="WKO3" s="255"/>
      <c r="WKP3" s="255"/>
      <c r="WKQ3" s="255"/>
      <c r="WKR3" s="255"/>
      <c r="WKS3" s="255"/>
      <c r="WKT3" s="255"/>
      <c r="WKU3" s="255"/>
      <c r="WKV3" s="255"/>
      <c r="WKW3" s="255"/>
      <c r="WKX3" s="255"/>
      <c r="WKY3" s="255"/>
      <c r="WKZ3" s="255"/>
      <c r="WLA3" s="255"/>
      <c r="WLB3" s="255"/>
      <c r="WLC3" s="255"/>
      <c r="WLD3" s="255"/>
      <c r="WLE3" s="255"/>
      <c r="WLF3" s="255"/>
      <c r="WLG3" s="255"/>
      <c r="WLH3" s="255"/>
      <c r="WLI3" s="255"/>
      <c r="WLJ3" s="255"/>
      <c r="WLK3" s="255"/>
      <c r="WLL3" s="255"/>
      <c r="WLM3" s="255"/>
      <c r="WLN3" s="255"/>
      <c r="WLO3" s="255"/>
      <c r="WLP3" s="255"/>
      <c r="WLQ3" s="255"/>
      <c r="WLR3" s="255"/>
      <c r="WLS3" s="255"/>
      <c r="WLT3" s="255"/>
      <c r="WLU3" s="255"/>
      <c r="WLV3" s="255"/>
      <c r="WLW3" s="255"/>
      <c r="WLX3" s="255"/>
      <c r="WLY3" s="255"/>
      <c r="WLZ3" s="255"/>
      <c r="WMA3" s="255"/>
      <c r="WMB3" s="255"/>
      <c r="WMC3" s="255"/>
      <c r="WMD3" s="255"/>
      <c r="WME3" s="255"/>
      <c r="WMF3" s="255"/>
      <c r="WMG3" s="255"/>
      <c r="WMH3" s="255"/>
      <c r="WMI3" s="255"/>
      <c r="WMJ3" s="255"/>
      <c r="WMK3" s="255"/>
      <c r="WML3" s="255"/>
      <c r="WMM3" s="255"/>
      <c r="WMN3" s="255"/>
      <c r="WMO3" s="255"/>
      <c r="WMP3" s="255"/>
      <c r="WMQ3" s="255"/>
      <c r="WMR3" s="255"/>
      <c r="WMS3" s="255"/>
      <c r="WMT3" s="255"/>
      <c r="WMU3" s="255"/>
      <c r="WMV3" s="255"/>
      <c r="WMW3" s="255"/>
      <c r="WMX3" s="255"/>
      <c r="WMY3" s="255"/>
      <c r="WMZ3" s="255"/>
      <c r="WNA3" s="255"/>
      <c r="WNB3" s="255"/>
      <c r="WNC3" s="255"/>
      <c r="WND3" s="255"/>
      <c r="WNE3" s="255"/>
      <c r="WNF3" s="255"/>
      <c r="WNG3" s="255"/>
      <c r="WNH3" s="255"/>
      <c r="WNI3" s="255"/>
      <c r="WNJ3" s="255"/>
      <c r="WNK3" s="255"/>
      <c r="WNL3" s="255"/>
      <c r="WNM3" s="255"/>
      <c r="WNN3" s="255"/>
      <c r="WNO3" s="255"/>
      <c r="WNP3" s="255"/>
      <c r="WNQ3" s="255"/>
      <c r="WNR3" s="255"/>
      <c r="WNS3" s="255"/>
      <c r="WNT3" s="255"/>
      <c r="WNU3" s="255"/>
      <c r="WNV3" s="255"/>
      <c r="WNW3" s="255"/>
      <c r="WNX3" s="255"/>
      <c r="WNY3" s="255"/>
      <c r="WNZ3" s="255"/>
      <c r="WOA3" s="255"/>
      <c r="WOB3" s="255"/>
      <c r="WOC3" s="255"/>
      <c r="WOD3" s="255"/>
      <c r="WOE3" s="255"/>
      <c r="WOF3" s="255"/>
      <c r="WOG3" s="255"/>
      <c r="WOH3" s="255"/>
      <c r="WOI3" s="255"/>
      <c r="WOJ3" s="255"/>
      <c r="WOK3" s="255"/>
      <c r="WOL3" s="255"/>
      <c r="WOM3" s="255"/>
      <c r="WON3" s="255"/>
      <c r="WOO3" s="255"/>
      <c r="WOP3" s="255"/>
      <c r="WOQ3" s="255"/>
      <c r="WOR3" s="255"/>
      <c r="WOS3" s="255"/>
      <c r="WOT3" s="255"/>
      <c r="WOU3" s="255"/>
      <c r="WOV3" s="255"/>
      <c r="WOW3" s="255"/>
      <c r="WOX3" s="255"/>
      <c r="WOY3" s="255"/>
      <c r="WOZ3" s="255"/>
      <c r="WPA3" s="255"/>
      <c r="WPB3" s="255"/>
      <c r="WPC3" s="255"/>
      <c r="WPD3" s="255"/>
      <c r="WPE3" s="255"/>
      <c r="WPF3" s="255"/>
      <c r="WPG3" s="255"/>
      <c r="WPH3" s="255"/>
      <c r="WPI3" s="255"/>
      <c r="WPJ3" s="255"/>
      <c r="WPK3" s="255"/>
      <c r="WPL3" s="255"/>
      <c r="WPM3" s="255"/>
      <c r="WPN3" s="255"/>
      <c r="WPO3" s="255"/>
      <c r="WPP3" s="255"/>
      <c r="WPQ3" s="255"/>
      <c r="WPR3" s="255"/>
      <c r="WPS3" s="255"/>
      <c r="WPT3" s="255"/>
      <c r="WPU3" s="255"/>
      <c r="WPV3" s="255"/>
      <c r="WPW3" s="255"/>
      <c r="WPX3" s="255"/>
      <c r="WPY3" s="255"/>
      <c r="WPZ3" s="255"/>
      <c r="WQA3" s="255"/>
      <c r="WQB3" s="255"/>
      <c r="WQC3" s="255"/>
      <c r="WQD3" s="255"/>
      <c r="WQE3" s="255"/>
      <c r="WQF3" s="255"/>
      <c r="WQG3" s="255"/>
      <c r="WQH3" s="255"/>
      <c r="WQI3" s="255"/>
      <c r="WQJ3" s="255"/>
      <c r="WQK3" s="255"/>
      <c r="WQL3" s="255"/>
      <c r="WQM3" s="255"/>
      <c r="WQN3" s="255"/>
      <c r="WQO3" s="255"/>
      <c r="WQP3" s="255"/>
      <c r="WQQ3" s="255"/>
      <c r="WQR3" s="255"/>
      <c r="WQS3" s="255"/>
      <c r="WQT3" s="255"/>
      <c r="WQU3" s="255"/>
      <c r="WQV3" s="255"/>
      <c r="WQW3" s="255"/>
      <c r="WQX3" s="255"/>
      <c r="WQY3" s="255"/>
      <c r="WQZ3" s="255"/>
      <c r="WRA3" s="255"/>
      <c r="WRB3" s="255"/>
      <c r="WRC3" s="255"/>
      <c r="WRD3" s="255"/>
      <c r="WRE3" s="255"/>
      <c r="WRF3" s="255"/>
      <c r="WRG3" s="255"/>
      <c r="WRH3" s="255"/>
      <c r="WRI3" s="255"/>
      <c r="WRJ3" s="255"/>
      <c r="WRK3" s="255"/>
      <c r="WRL3" s="255"/>
      <c r="WRM3" s="255"/>
      <c r="WRN3" s="255"/>
      <c r="WRO3" s="255"/>
      <c r="WRP3" s="255"/>
      <c r="WRQ3" s="255"/>
      <c r="WRR3" s="255"/>
      <c r="WRS3" s="255"/>
      <c r="WRT3" s="255"/>
      <c r="WRU3" s="255"/>
      <c r="WRV3" s="255"/>
      <c r="WRW3" s="255"/>
      <c r="WRX3" s="255"/>
      <c r="WRY3" s="255"/>
      <c r="WRZ3" s="255"/>
      <c r="WSA3" s="255"/>
      <c r="WSB3" s="255"/>
      <c r="WSC3" s="255"/>
      <c r="WSD3" s="255"/>
      <c r="WSE3" s="255"/>
      <c r="WSF3" s="255"/>
      <c r="WSG3" s="255"/>
      <c r="WSH3" s="255"/>
      <c r="WSI3" s="255"/>
      <c r="WSJ3" s="255"/>
      <c r="WSK3" s="255"/>
      <c r="WSL3" s="255"/>
      <c r="WSM3" s="255"/>
      <c r="WSN3" s="255"/>
      <c r="WSO3" s="255"/>
      <c r="WSP3" s="255"/>
      <c r="WSQ3" s="255"/>
      <c r="WSR3" s="255"/>
      <c r="WSS3" s="255"/>
      <c r="WST3" s="255"/>
      <c r="WSU3" s="255"/>
      <c r="WSV3" s="255"/>
      <c r="WSW3" s="255"/>
      <c r="WSX3" s="255"/>
      <c r="WSY3" s="255"/>
      <c r="WSZ3" s="255"/>
      <c r="WTA3" s="255"/>
      <c r="WTB3" s="255"/>
      <c r="WTC3" s="255"/>
      <c r="WTD3" s="255"/>
      <c r="WTE3" s="255"/>
      <c r="WTF3" s="255"/>
      <c r="WTG3" s="255"/>
      <c r="WTH3" s="255"/>
      <c r="WTI3" s="255"/>
      <c r="WTJ3" s="255"/>
      <c r="WTK3" s="255"/>
      <c r="WTL3" s="255"/>
      <c r="WTM3" s="255"/>
      <c r="WTN3" s="255"/>
      <c r="WTO3" s="255"/>
      <c r="WTP3" s="255"/>
      <c r="WTQ3" s="255"/>
      <c r="WTR3" s="255"/>
      <c r="WTS3" s="255"/>
      <c r="WTT3" s="255"/>
      <c r="WTU3" s="255"/>
      <c r="WTV3" s="255"/>
      <c r="WTW3" s="255"/>
      <c r="WTX3" s="255"/>
      <c r="WTY3" s="255"/>
      <c r="WTZ3" s="255"/>
      <c r="WUA3" s="255"/>
      <c r="WUB3" s="255"/>
      <c r="WUC3" s="255"/>
      <c r="WUD3" s="255"/>
      <c r="WUE3" s="255"/>
      <c r="WUF3" s="255"/>
      <c r="WUG3" s="255"/>
      <c r="WUH3" s="255"/>
      <c r="WUI3" s="255"/>
      <c r="WUJ3" s="255"/>
      <c r="WUK3" s="255"/>
      <c r="WUL3" s="263"/>
      <c r="WUM3" s="263"/>
      <c r="WUN3" s="263"/>
      <c r="WUO3" s="263"/>
      <c r="WUP3" s="263"/>
      <c r="WUQ3" s="263"/>
      <c r="WUR3" s="263"/>
      <c r="WUS3" s="263"/>
      <c r="WUT3" s="263"/>
      <c r="WUU3" s="263"/>
      <c r="WUV3" s="263"/>
      <c r="WUW3" s="263"/>
      <c r="WUX3" s="263"/>
      <c r="WUY3" s="263"/>
      <c r="WUZ3" s="263"/>
      <c r="WVA3" s="263"/>
      <c r="WVB3" s="263"/>
      <c r="WVC3" s="263"/>
      <c r="WVD3" s="263"/>
      <c r="WVE3" s="263"/>
      <c r="WVF3" s="263"/>
      <c r="WVG3" s="263"/>
      <c r="WVH3" s="263"/>
      <c r="WVI3" s="263"/>
      <c r="WVJ3" s="263"/>
    </row>
    <row r="4" s="204" customFormat="1" ht="50" customHeight="1" spans="1:16130">
      <c r="A4" s="294"/>
      <c r="B4" s="295"/>
      <c r="C4" s="295"/>
      <c r="D4" s="295"/>
      <c r="E4" s="296"/>
      <c r="F4" s="293"/>
      <c r="G4" s="293"/>
      <c r="H4" s="293"/>
      <c r="I4" s="293"/>
      <c r="J4" s="293"/>
      <c r="K4" s="153"/>
      <c r="L4" s="154" t="s">
        <v>618</v>
      </c>
      <c r="M4" s="154" t="s">
        <v>619</v>
      </c>
      <c r="N4" s="154" t="s">
        <v>620</v>
      </c>
      <c r="O4" s="317" t="s">
        <v>621</v>
      </c>
      <c r="P4" s="177"/>
      <c r="Q4" s="325"/>
      <c r="R4" s="325"/>
      <c r="S4" s="325"/>
      <c r="T4" s="325"/>
      <c r="U4" s="254"/>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5"/>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c r="EP4" s="255"/>
      <c r="EQ4" s="255"/>
      <c r="ER4" s="255"/>
      <c r="ES4" s="255"/>
      <c r="ET4" s="255"/>
      <c r="EU4" s="255"/>
      <c r="EV4" s="255"/>
      <c r="EW4" s="255"/>
      <c r="EX4" s="255"/>
      <c r="EY4" s="255"/>
      <c r="EZ4" s="255"/>
      <c r="FA4" s="255"/>
      <c r="FB4" s="255"/>
      <c r="FC4" s="255"/>
      <c r="FD4" s="255"/>
      <c r="FE4" s="255"/>
      <c r="FF4" s="255"/>
      <c r="FG4" s="255"/>
      <c r="FH4" s="255"/>
      <c r="FI4" s="255"/>
      <c r="FJ4" s="255"/>
      <c r="FK4" s="255"/>
      <c r="FL4" s="255"/>
      <c r="FM4" s="255"/>
      <c r="FN4" s="255"/>
      <c r="FO4" s="255"/>
      <c r="FP4" s="255"/>
      <c r="FQ4" s="255"/>
      <c r="FR4" s="255"/>
      <c r="FS4" s="255"/>
      <c r="FT4" s="255"/>
      <c r="FU4" s="255"/>
      <c r="FV4" s="255"/>
      <c r="FW4" s="255"/>
      <c r="FX4" s="255"/>
      <c r="FY4" s="255"/>
      <c r="FZ4" s="255"/>
      <c r="GA4" s="255"/>
      <c r="GB4" s="255"/>
      <c r="GC4" s="255"/>
      <c r="GD4" s="255"/>
      <c r="GE4" s="255"/>
      <c r="GF4" s="255"/>
      <c r="GG4" s="255"/>
      <c r="GH4" s="255"/>
      <c r="GI4" s="255"/>
      <c r="GJ4" s="255"/>
      <c r="GK4" s="255"/>
      <c r="GL4" s="255"/>
      <c r="GM4" s="255"/>
      <c r="GN4" s="255"/>
      <c r="GO4" s="255"/>
      <c r="GP4" s="255"/>
      <c r="GQ4" s="255"/>
      <c r="GR4" s="255"/>
      <c r="GS4" s="255"/>
      <c r="GT4" s="255"/>
      <c r="GU4" s="255"/>
      <c r="GV4" s="255"/>
      <c r="GW4" s="255"/>
      <c r="GX4" s="255"/>
      <c r="GY4" s="255"/>
      <c r="GZ4" s="255"/>
      <c r="HA4" s="255"/>
      <c r="HB4" s="255"/>
      <c r="HC4" s="255"/>
      <c r="HD4" s="255"/>
      <c r="HE4" s="255"/>
      <c r="HF4" s="255"/>
      <c r="HG4" s="255"/>
      <c r="HH4" s="255"/>
      <c r="HI4" s="255"/>
      <c r="HJ4" s="255"/>
      <c r="HK4" s="255"/>
      <c r="HL4" s="255"/>
      <c r="HM4" s="255"/>
      <c r="HN4" s="255"/>
      <c r="HO4" s="255"/>
      <c r="HP4" s="255"/>
      <c r="HQ4" s="255"/>
      <c r="HR4" s="255"/>
      <c r="HS4" s="255"/>
      <c r="HT4" s="255"/>
      <c r="HU4" s="255"/>
      <c r="HV4" s="255"/>
      <c r="HW4" s="255"/>
      <c r="HX4" s="255"/>
      <c r="HY4" s="255"/>
      <c r="HZ4" s="255"/>
      <c r="IA4" s="255"/>
      <c r="IB4" s="255"/>
      <c r="IC4" s="255"/>
      <c r="ID4" s="255"/>
      <c r="IE4" s="255"/>
      <c r="IF4" s="255"/>
      <c r="IG4" s="255"/>
      <c r="IH4" s="255"/>
      <c r="II4" s="255"/>
      <c r="IJ4" s="255"/>
      <c r="IK4" s="255"/>
      <c r="IL4" s="255"/>
      <c r="IM4" s="255"/>
      <c r="IN4" s="255"/>
      <c r="IO4" s="255"/>
      <c r="IP4" s="255"/>
      <c r="IQ4" s="255"/>
      <c r="IR4" s="255"/>
      <c r="IS4" s="255"/>
      <c r="IT4" s="255"/>
      <c r="IU4" s="255"/>
      <c r="IV4" s="255"/>
      <c r="IW4" s="255"/>
      <c r="IX4" s="255"/>
      <c r="IY4" s="255"/>
      <c r="IZ4" s="255"/>
      <c r="JA4" s="255"/>
      <c r="JB4" s="255"/>
      <c r="JC4" s="255"/>
      <c r="JD4" s="255"/>
      <c r="JE4" s="255"/>
      <c r="JF4" s="255"/>
      <c r="JG4" s="255"/>
      <c r="JH4" s="255"/>
      <c r="JI4" s="255"/>
      <c r="JJ4" s="255"/>
      <c r="JK4" s="255"/>
      <c r="JL4" s="255"/>
      <c r="JM4" s="255"/>
      <c r="JN4" s="255"/>
      <c r="JO4" s="255"/>
      <c r="JP4" s="255"/>
      <c r="JQ4" s="255"/>
      <c r="JR4" s="255"/>
      <c r="JS4" s="255"/>
      <c r="JT4" s="255"/>
      <c r="JU4" s="255"/>
      <c r="JV4" s="255"/>
      <c r="JW4" s="255"/>
      <c r="JX4" s="255"/>
      <c r="JY4" s="255"/>
      <c r="JZ4" s="255"/>
      <c r="KA4" s="255"/>
      <c r="KB4" s="255"/>
      <c r="KC4" s="255"/>
      <c r="KD4" s="255"/>
      <c r="KE4" s="255"/>
      <c r="KF4" s="255"/>
      <c r="KG4" s="255"/>
      <c r="KH4" s="255"/>
      <c r="KI4" s="255"/>
      <c r="KJ4" s="255"/>
      <c r="KK4" s="255"/>
      <c r="KL4" s="255"/>
      <c r="KM4" s="255"/>
      <c r="KN4" s="255"/>
      <c r="KO4" s="255"/>
      <c r="KP4" s="255"/>
      <c r="KQ4" s="255"/>
      <c r="KR4" s="255"/>
      <c r="KS4" s="255"/>
      <c r="KT4" s="255"/>
      <c r="KU4" s="255"/>
      <c r="KV4" s="255"/>
      <c r="KW4" s="255"/>
      <c r="KX4" s="255"/>
      <c r="KY4" s="255"/>
      <c r="KZ4" s="255"/>
      <c r="LA4" s="255"/>
      <c r="LB4" s="255"/>
      <c r="LC4" s="255"/>
      <c r="LD4" s="255"/>
      <c r="LE4" s="255"/>
      <c r="LF4" s="255"/>
      <c r="LG4" s="255"/>
      <c r="LH4" s="255"/>
      <c r="LI4" s="255"/>
      <c r="LJ4" s="255"/>
      <c r="LK4" s="255"/>
      <c r="LL4" s="255"/>
      <c r="LM4" s="255"/>
      <c r="LN4" s="255"/>
      <c r="LO4" s="255"/>
      <c r="LP4" s="255"/>
      <c r="LQ4" s="255"/>
      <c r="LR4" s="255"/>
      <c r="LS4" s="255"/>
      <c r="LT4" s="255"/>
      <c r="LU4" s="255"/>
      <c r="LV4" s="255"/>
      <c r="LW4" s="255"/>
      <c r="LX4" s="255"/>
      <c r="LY4" s="255"/>
      <c r="LZ4" s="255"/>
      <c r="MA4" s="255"/>
      <c r="MB4" s="255"/>
      <c r="MC4" s="255"/>
      <c r="MD4" s="255"/>
      <c r="ME4" s="255"/>
      <c r="MF4" s="255"/>
      <c r="MG4" s="255"/>
      <c r="MH4" s="255"/>
      <c r="MI4" s="255"/>
      <c r="MJ4" s="255"/>
      <c r="MK4" s="255"/>
      <c r="ML4" s="255"/>
      <c r="MM4" s="255"/>
      <c r="MN4" s="255"/>
      <c r="MO4" s="255"/>
      <c r="MP4" s="255"/>
      <c r="MQ4" s="255"/>
      <c r="MR4" s="255"/>
      <c r="MS4" s="255"/>
      <c r="MT4" s="255"/>
      <c r="MU4" s="255"/>
      <c r="MV4" s="255"/>
      <c r="MW4" s="255"/>
      <c r="MX4" s="255"/>
      <c r="MY4" s="255"/>
      <c r="MZ4" s="255"/>
      <c r="NA4" s="255"/>
      <c r="NB4" s="255"/>
      <c r="NC4" s="255"/>
      <c r="ND4" s="255"/>
      <c r="NE4" s="255"/>
      <c r="NF4" s="255"/>
      <c r="NG4" s="255"/>
      <c r="NH4" s="255"/>
      <c r="NI4" s="255"/>
      <c r="NJ4" s="255"/>
      <c r="NK4" s="255"/>
      <c r="NL4" s="255"/>
      <c r="NM4" s="255"/>
      <c r="NN4" s="255"/>
      <c r="NO4" s="255"/>
      <c r="NP4" s="255"/>
      <c r="NQ4" s="255"/>
      <c r="NR4" s="255"/>
      <c r="NS4" s="255"/>
      <c r="NT4" s="255"/>
      <c r="NU4" s="255"/>
      <c r="NV4" s="255"/>
      <c r="NW4" s="255"/>
      <c r="NX4" s="255"/>
      <c r="NY4" s="255"/>
      <c r="NZ4" s="255"/>
      <c r="OA4" s="255"/>
      <c r="OB4" s="255"/>
      <c r="OC4" s="255"/>
      <c r="OD4" s="255"/>
      <c r="OE4" s="255"/>
      <c r="OF4" s="255"/>
      <c r="OG4" s="255"/>
      <c r="OH4" s="255"/>
      <c r="OI4" s="255"/>
      <c r="OJ4" s="255"/>
      <c r="OK4" s="255"/>
      <c r="OL4" s="255"/>
      <c r="OM4" s="255"/>
      <c r="ON4" s="255"/>
      <c r="OO4" s="255"/>
      <c r="OP4" s="255"/>
      <c r="OQ4" s="255"/>
      <c r="OR4" s="255"/>
      <c r="OS4" s="255"/>
      <c r="OT4" s="255"/>
      <c r="OU4" s="255"/>
      <c r="OV4" s="255"/>
      <c r="OW4" s="255"/>
      <c r="OX4" s="255"/>
      <c r="OY4" s="255"/>
      <c r="OZ4" s="255"/>
      <c r="PA4" s="255"/>
      <c r="PB4" s="255"/>
      <c r="PC4" s="255"/>
      <c r="PD4" s="255"/>
      <c r="PE4" s="255"/>
      <c r="PF4" s="255"/>
      <c r="PG4" s="255"/>
      <c r="PH4" s="255"/>
      <c r="PI4" s="255"/>
      <c r="PJ4" s="255"/>
      <c r="PK4" s="255"/>
      <c r="PL4" s="255"/>
      <c r="PM4" s="255"/>
      <c r="PN4" s="255"/>
      <c r="PO4" s="255"/>
      <c r="PP4" s="255"/>
      <c r="PQ4" s="255"/>
      <c r="PR4" s="255"/>
      <c r="PS4" s="255"/>
      <c r="PT4" s="255"/>
      <c r="PU4" s="255"/>
      <c r="PV4" s="255"/>
      <c r="PW4" s="255"/>
      <c r="PX4" s="255"/>
      <c r="PY4" s="255"/>
      <c r="PZ4" s="255"/>
      <c r="QA4" s="255"/>
      <c r="QB4" s="255"/>
      <c r="QC4" s="255"/>
      <c r="QD4" s="255"/>
      <c r="QE4" s="255"/>
      <c r="QF4" s="255"/>
      <c r="QG4" s="255"/>
      <c r="QH4" s="255"/>
      <c r="QI4" s="255"/>
      <c r="QJ4" s="255"/>
      <c r="QK4" s="255"/>
      <c r="QL4" s="255"/>
      <c r="QM4" s="255"/>
      <c r="QN4" s="255"/>
      <c r="QO4" s="255"/>
      <c r="QP4" s="255"/>
      <c r="QQ4" s="255"/>
      <c r="QR4" s="255"/>
      <c r="QS4" s="255"/>
      <c r="QT4" s="255"/>
      <c r="QU4" s="255"/>
      <c r="QV4" s="255"/>
      <c r="QW4" s="255"/>
      <c r="QX4" s="255"/>
      <c r="QY4" s="255"/>
      <c r="QZ4" s="255"/>
      <c r="RA4" s="255"/>
      <c r="RB4" s="255"/>
      <c r="RC4" s="255"/>
      <c r="RD4" s="255"/>
      <c r="RE4" s="255"/>
      <c r="RF4" s="255"/>
      <c r="RG4" s="255"/>
      <c r="RH4" s="255"/>
      <c r="RI4" s="255"/>
      <c r="RJ4" s="255"/>
      <c r="RK4" s="255"/>
      <c r="RL4" s="255"/>
      <c r="RM4" s="255"/>
      <c r="RN4" s="255"/>
      <c r="RO4" s="255"/>
      <c r="RP4" s="255"/>
      <c r="RQ4" s="255"/>
      <c r="RR4" s="255"/>
      <c r="RS4" s="255"/>
      <c r="RT4" s="255"/>
      <c r="RU4" s="255"/>
      <c r="RV4" s="255"/>
      <c r="RW4" s="255"/>
      <c r="RX4" s="255"/>
      <c r="RY4" s="255"/>
      <c r="RZ4" s="255"/>
      <c r="SA4" s="255"/>
      <c r="SB4" s="255"/>
      <c r="SC4" s="255"/>
      <c r="SD4" s="255"/>
      <c r="SE4" s="255"/>
      <c r="SF4" s="255"/>
      <c r="SG4" s="255"/>
      <c r="SH4" s="255"/>
      <c r="SI4" s="255"/>
      <c r="SJ4" s="255"/>
      <c r="SK4" s="255"/>
      <c r="SL4" s="255"/>
      <c r="SM4" s="255"/>
      <c r="SN4" s="255"/>
      <c r="SO4" s="255"/>
      <c r="SP4" s="255"/>
      <c r="SQ4" s="255"/>
      <c r="SR4" s="255"/>
      <c r="SS4" s="255"/>
      <c r="ST4" s="255"/>
      <c r="SU4" s="255"/>
      <c r="SV4" s="255"/>
      <c r="SW4" s="255"/>
      <c r="SX4" s="255"/>
      <c r="SY4" s="255"/>
      <c r="SZ4" s="255"/>
      <c r="TA4" s="255"/>
      <c r="TB4" s="255"/>
      <c r="TC4" s="255"/>
      <c r="TD4" s="255"/>
      <c r="TE4" s="255"/>
      <c r="TF4" s="255"/>
      <c r="TG4" s="255"/>
      <c r="TH4" s="255"/>
      <c r="TI4" s="255"/>
      <c r="TJ4" s="255"/>
      <c r="TK4" s="255"/>
      <c r="TL4" s="255"/>
      <c r="TM4" s="255"/>
      <c r="TN4" s="255"/>
      <c r="TO4" s="255"/>
      <c r="TP4" s="255"/>
      <c r="TQ4" s="255"/>
      <c r="TR4" s="255"/>
      <c r="TS4" s="255"/>
      <c r="TT4" s="255"/>
      <c r="TU4" s="255"/>
      <c r="TV4" s="255"/>
      <c r="TW4" s="255"/>
      <c r="TX4" s="255"/>
      <c r="TY4" s="255"/>
      <c r="TZ4" s="255"/>
      <c r="UA4" s="255"/>
      <c r="UB4" s="255"/>
      <c r="UC4" s="255"/>
      <c r="UD4" s="255"/>
      <c r="UE4" s="255"/>
      <c r="UF4" s="255"/>
      <c r="UG4" s="255"/>
      <c r="UH4" s="255"/>
      <c r="UI4" s="255"/>
      <c r="UJ4" s="255"/>
      <c r="UK4" s="255"/>
      <c r="UL4" s="255"/>
      <c r="UM4" s="255"/>
      <c r="UN4" s="255"/>
      <c r="UO4" s="255"/>
      <c r="UP4" s="255"/>
      <c r="UQ4" s="255"/>
      <c r="UR4" s="255"/>
      <c r="US4" s="255"/>
      <c r="UT4" s="255"/>
      <c r="UU4" s="255"/>
      <c r="UV4" s="255"/>
      <c r="UW4" s="255"/>
      <c r="UX4" s="255"/>
      <c r="UY4" s="255"/>
      <c r="UZ4" s="255"/>
      <c r="VA4" s="255"/>
      <c r="VB4" s="255"/>
      <c r="VC4" s="255"/>
      <c r="VD4" s="255"/>
      <c r="VE4" s="255"/>
      <c r="VF4" s="255"/>
      <c r="VG4" s="255"/>
      <c r="VH4" s="255"/>
      <c r="VI4" s="255"/>
      <c r="VJ4" s="255"/>
      <c r="VK4" s="255"/>
      <c r="VL4" s="255"/>
      <c r="VM4" s="255"/>
      <c r="VN4" s="255"/>
      <c r="VO4" s="255"/>
      <c r="VP4" s="255"/>
      <c r="VQ4" s="255"/>
      <c r="VR4" s="255"/>
      <c r="VS4" s="255"/>
      <c r="VT4" s="255"/>
      <c r="VU4" s="255"/>
      <c r="VV4" s="255"/>
      <c r="VW4" s="255"/>
      <c r="VX4" s="255"/>
      <c r="VY4" s="255"/>
      <c r="VZ4" s="255"/>
      <c r="WA4" s="255"/>
      <c r="WB4" s="255"/>
      <c r="WC4" s="255"/>
      <c r="WD4" s="255"/>
      <c r="WE4" s="255"/>
      <c r="WF4" s="255"/>
      <c r="WG4" s="255"/>
      <c r="WH4" s="255"/>
      <c r="WI4" s="255"/>
      <c r="WJ4" s="255"/>
      <c r="WK4" s="255"/>
      <c r="WL4" s="255"/>
      <c r="WM4" s="255"/>
      <c r="WN4" s="255"/>
      <c r="WO4" s="255"/>
      <c r="WP4" s="255"/>
      <c r="WQ4" s="255"/>
      <c r="WR4" s="255"/>
      <c r="WS4" s="255"/>
      <c r="WT4" s="255"/>
      <c r="WU4" s="255"/>
      <c r="WV4" s="255"/>
      <c r="WW4" s="255"/>
      <c r="WX4" s="255"/>
      <c r="WY4" s="255"/>
      <c r="WZ4" s="255"/>
      <c r="XA4" s="255"/>
      <c r="XB4" s="255"/>
      <c r="XC4" s="255"/>
      <c r="XD4" s="255"/>
      <c r="XE4" s="255"/>
      <c r="XF4" s="255"/>
      <c r="XG4" s="255"/>
      <c r="XH4" s="255"/>
      <c r="XI4" s="255"/>
      <c r="XJ4" s="255"/>
      <c r="XK4" s="255"/>
      <c r="XL4" s="255"/>
      <c r="XM4" s="255"/>
      <c r="XN4" s="255"/>
      <c r="XO4" s="255"/>
      <c r="XP4" s="255"/>
      <c r="XQ4" s="255"/>
      <c r="XR4" s="255"/>
      <c r="XS4" s="255"/>
      <c r="XT4" s="255"/>
      <c r="XU4" s="255"/>
      <c r="XV4" s="255"/>
      <c r="XW4" s="255"/>
      <c r="XX4" s="255"/>
      <c r="XY4" s="255"/>
      <c r="XZ4" s="255"/>
      <c r="YA4" s="255"/>
      <c r="YB4" s="255"/>
      <c r="YC4" s="255"/>
      <c r="YD4" s="255"/>
      <c r="YE4" s="255"/>
      <c r="YF4" s="255"/>
      <c r="YG4" s="255"/>
      <c r="YH4" s="255"/>
      <c r="YI4" s="255"/>
      <c r="YJ4" s="255"/>
      <c r="YK4" s="255"/>
      <c r="YL4" s="255"/>
      <c r="YM4" s="255"/>
      <c r="YN4" s="255"/>
      <c r="YO4" s="255"/>
      <c r="YP4" s="255"/>
      <c r="YQ4" s="255"/>
      <c r="YR4" s="255"/>
      <c r="YS4" s="255"/>
      <c r="YT4" s="255"/>
      <c r="YU4" s="255"/>
      <c r="YV4" s="255"/>
      <c r="YW4" s="255"/>
      <c r="YX4" s="255"/>
      <c r="YY4" s="255"/>
      <c r="YZ4" s="255"/>
      <c r="ZA4" s="255"/>
      <c r="ZB4" s="255"/>
      <c r="ZC4" s="255"/>
      <c r="ZD4" s="255"/>
      <c r="ZE4" s="255"/>
      <c r="ZF4" s="255"/>
      <c r="ZG4" s="255"/>
      <c r="ZH4" s="255"/>
      <c r="ZI4" s="255"/>
      <c r="ZJ4" s="255"/>
      <c r="ZK4" s="255"/>
      <c r="ZL4" s="255"/>
      <c r="ZM4" s="255"/>
      <c r="ZN4" s="255"/>
      <c r="ZO4" s="255"/>
      <c r="ZP4" s="255"/>
      <c r="ZQ4" s="255"/>
      <c r="ZR4" s="255"/>
      <c r="ZS4" s="255"/>
      <c r="ZT4" s="255"/>
      <c r="ZU4" s="255"/>
      <c r="ZV4" s="255"/>
      <c r="ZW4" s="255"/>
      <c r="ZX4" s="255"/>
      <c r="ZY4" s="255"/>
      <c r="ZZ4" s="255"/>
      <c r="AAA4" s="255"/>
      <c r="AAB4" s="255"/>
      <c r="AAC4" s="255"/>
      <c r="AAD4" s="255"/>
      <c r="AAE4" s="255"/>
      <c r="AAF4" s="255"/>
      <c r="AAG4" s="255"/>
      <c r="AAH4" s="255"/>
      <c r="AAI4" s="255"/>
      <c r="AAJ4" s="255"/>
      <c r="AAK4" s="255"/>
      <c r="AAL4" s="255"/>
      <c r="AAM4" s="255"/>
      <c r="AAN4" s="255"/>
      <c r="AAO4" s="255"/>
      <c r="AAP4" s="255"/>
      <c r="AAQ4" s="255"/>
      <c r="AAR4" s="255"/>
      <c r="AAS4" s="255"/>
      <c r="AAT4" s="255"/>
      <c r="AAU4" s="255"/>
      <c r="AAV4" s="255"/>
      <c r="AAW4" s="255"/>
      <c r="AAX4" s="255"/>
      <c r="AAY4" s="255"/>
      <c r="AAZ4" s="255"/>
      <c r="ABA4" s="255"/>
      <c r="ABB4" s="255"/>
      <c r="ABC4" s="255"/>
      <c r="ABD4" s="255"/>
      <c r="ABE4" s="255"/>
      <c r="ABF4" s="255"/>
      <c r="ABG4" s="255"/>
      <c r="ABH4" s="255"/>
      <c r="ABI4" s="255"/>
      <c r="ABJ4" s="255"/>
      <c r="ABK4" s="255"/>
      <c r="ABL4" s="255"/>
      <c r="ABM4" s="255"/>
      <c r="ABN4" s="255"/>
      <c r="ABO4" s="255"/>
      <c r="ABP4" s="255"/>
      <c r="ABQ4" s="255"/>
      <c r="ABR4" s="255"/>
      <c r="ABS4" s="255"/>
      <c r="ABT4" s="255"/>
      <c r="ABU4" s="255"/>
      <c r="ABV4" s="255"/>
      <c r="ABW4" s="255"/>
      <c r="ABX4" s="255"/>
      <c r="ABY4" s="255"/>
      <c r="ABZ4" s="255"/>
      <c r="ACA4" s="255"/>
      <c r="ACB4" s="255"/>
      <c r="ACC4" s="255"/>
      <c r="ACD4" s="255"/>
      <c r="ACE4" s="255"/>
      <c r="ACF4" s="255"/>
      <c r="ACG4" s="255"/>
      <c r="ACH4" s="255"/>
      <c r="ACI4" s="255"/>
      <c r="ACJ4" s="255"/>
      <c r="ACK4" s="255"/>
      <c r="ACL4" s="255"/>
      <c r="ACM4" s="255"/>
      <c r="ACN4" s="255"/>
      <c r="ACO4" s="255"/>
      <c r="ACP4" s="255"/>
      <c r="ACQ4" s="255"/>
      <c r="ACR4" s="255"/>
      <c r="ACS4" s="255"/>
      <c r="ACT4" s="255"/>
      <c r="ACU4" s="255"/>
      <c r="ACV4" s="255"/>
      <c r="ACW4" s="255"/>
      <c r="ACX4" s="255"/>
      <c r="ACY4" s="255"/>
      <c r="ACZ4" s="255"/>
      <c r="ADA4" s="255"/>
      <c r="ADB4" s="255"/>
      <c r="ADC4" s="255"/>
      <c r="ADD4" s="255"/>
      <c r="ADE4" s="255"/>
      <c r="ADF4" s="255"/>
      <c r="ADG4" s="255"/>
      <c r="ADH4" s="255"/>
      <c r="ADI4" s="255"/>
      <c r="ADJ4" s="255"/>
      <c r="ADK4" s="255"/>
      <c r="ADL4" s="255"/>
      <c r="ADM4" s="255"/>
      <c r="ADN4" s="255"/>
      <c r="ADO4" s="255"/>
      <c r="ADP4" s="255"/>
      <c r="ADQ4" s="255"/>
      <c r="ADR4" s="255"/>
      <c r="ADS4" s="255"/>
      <c r="ADT4" s="255"/>
      <c r="ADU4" s="255"/>
      <c r="ADV4" s="255"/>
      <c r="ADW4" s="255"/>
      <c r="ADX4" s="255"/>
      <c r="ADY4" s="255"/>
      <c r="ADZ4" s="255"/>
      <c r="AEA4" s="255"/>
      <c r="AEB4" s="255"/>
      <c r="AEC4" s="255"/>
      <c r="AED4" s="255"/>
      <c r="AEE4" s="255"/>
      <c r="AEF4" s="255"/>
      <c r="AEG4" s="255"/>
      <c r="AEH4" s="255"/>
      <c r="AEI4" s="255"/>
      <c r="AEJ4" s="255"/>
      <c r="AEK4" s="255"/>
      <c r="AEL4" s="255"/>
      <c r="AEM4" s="255"/>
      <c r="AEN4" s="255"/>
      <c r="AEO4" s="255"/>
      <c r="AEP4" s="255"/>
      <c r="AEQ4" s="255"/>
      <c r="AER4" s="255"/>
      <c r="AES4" s="255"/>
      <c r="AET4" s="255"/>
      <c r="AEU4" s="255"/>
      <c r="AEV4" s="255"/>
      <c r="AEW4" s="255"/>
      <c r="AEX4" s="255"/>
      <c r="AEY4" s="255"/>
      <c r="AEZ4" s="255"/>
      <c r="AFA4" s="255"/>
      <c r="AFB4" s="255"/>
      <c r="AFC4" s="255"/>
      <c r="AFD4" s="255"/>
      <c r="AFE4" s="255"/>
      <c r="AFF4" s="255"/>
      <c r="AFG4" s="255"/>
      <c r="AFH4" s="255"/>
      <c r="AFI4" s="255"/>
      <c r="AFJ4" s="255"/>
      <c r="AFK4" s="255"/>
      <c r="AFL4" s="255"/>
      <c r="AFM4" s="255"/>
      <c r="AFN4" s="255"/>
      <c r="AFO4" s="255"/>
      <c r="AFP4" s="255"/>
      <c r="AFQ4" s="255"/>
      <c r="AFR4" s="255"/>
      <c r="AFS4" s="255"/>
      <c r="AFT4" s="255"/>
      <c r="AFU4" s="255"/>
      <c r="AFV4" s="255"/>
      <c r="AFW4" s="255"/>
      <c r="AFX4" s="255"/>
      <c r="AFY4" s="255"/>
      <c r="AFZ4" s="255"/>
      <c r="AGA4" s="255"/>
      <c r="AGB4" s="255"/>
      <c r="AGC4" s="255"/>
      <c r="AGD4" s="255"/>
      <c r="AGE4" s="255"/>
      <c r="AGF4" s="255"/>
      <c r="AGG4" s="255"/>
      <c r="AGH4" s="255"/>
      <c r="AGI4" s="255"/>
      <c r="AGJ4" s="255"/>
      <c r="AGK4" s="255"/>
      <c r="AGL4" s="255"/>
      <c r="AGM4" s="255"/>
      <c r="AGN4" s="255"/>
      <c r="AGO4" s="255"/>
      <c r="AGP4" s="255"/>
      <c r="AGQ4" s="255"/>
      <c r="AGR4" s="255"/>
      <c r="AGS4" s="255"/>
      <c r="AGT4" s="255"/>
      <c r="AGU4" s="255"/>
      <c r="AGV4" s="255"/>
      <c r="AGW4" s="255"/>
      <c r="AGX4" s="255"/>
      <c r="AGY4" s="255"/>
      <c r="AGZ4" s="255"/>
      <c r="AHA4" s="255"/>
      <c r="AHB4" s="255"/>
      <c r="AHC4" s="255"/>
      <c r="AHD4" s="255"/>
      <c r="AHE4" s="255"/>
      <c r="AHF4" s="255"/>
      <c r="AHG4" s="255"/>
      <c r="AHH4" s="255"/>
      <c r="AHI4" s="255"/>
      <c r="AHJ4" s="255"/>
      <c r="AHK4" s="255"/>
      <c r="AHL4" s="255"/>
      <c r="AHM4" s="255"/>
      <c r="AHN4" s="255"/>
      <c r="AHO4" s="255"/>
      <c r="AHP4" s="255"/>
      <c r="AHQ4" s="255"/>
      <c r="AHR4" s="255"/>
      <c r="AHS4" s="255"/>
      <c r="AHT4" s="255"/>
      <c r="AHU4" s="255"/>
      <c r="AHV4" s="255"/>
      <c r="AHW4" s="255"/>
      <c r="AHX4" s="255"/>
      <c r="AHY4" s="255"/>
      <c r="AHZ4" s="255"/>
      <c r="AIA4" s="255"/>
      <c r="AIB4" s="255"/>
      <c r="AIC4" s="255"/>
      <c r="AID4" s="255"/>
      <c r="AIE4" s="255"/>
      <c r="AIF4" s="255"/>
      <c r="AIG4" s="255"/>
      <c r="AIH4" s="255"/>
      <c r="AII4" s="255"/>
      <c r="AIJ4" s="255"/>
      <c r="AIK4" s="255"/>
      <c r="AIL4" s="255"/>
      <c r="AIM4" s="255"/>
      <c r="AIN4" s="255"/>
      <c r="AIO4" s="255"/>
      <c r="AIP4" s="255"/>
      <c r="AIQ4" s="255"/>
      <c r="AIR4" s="255"/>
      <c r="AIS4" s="255"/>
      <c r="AIT4" s="255"/>
      <c r="AIU4" s="255"/>
      <c r="AIV4" s="255"/>
      <c r="AIW4" s="255"/>
      <c r="AIX4" s="255"/>
      <c r="AIY4" s="255"/>
      <c r="AIZ4" s="255"/>
      <c r="AJA4" s="255"/>
      <c r="AJB4" s="255"/>
      <c r="AJC4" s="255"/>
      <c r="AJD4" s="255"/>
      <c r="AJE4" s="255"/>
      <c r="AJF4" s="255"/>
      <c r="AJG4" s="255"/>
      <c r="AJH4" s="255"/>
      <c r="AJI4" s="255"/>
      <c r="AJJ4" s="255"/>
      <c r="AJK4" s="255"/>
      <c r="AJL4" s="255"/>
      <c r="AJM4" s="255"/>
      <c r="AJN4" s="255"/>
      <c r="AJO4" s="255"/>
      <c r="AJP4" s="255"/>
      <c r="AJQ4" s="255"/>
      <c r="AJR4" s="255"/>
      <c r="AJS4" s="255"/>
      <c r="AJT4" s="255"/>
      <c r="AJU4" s="255"/>
      <c r="AJV4" s="255"/>
      <c r="AJW4" s="255"/>
      <c r="AJX4" s="255"/>
      <c r="AJY4" s="255"/>
      <c r="AJZ4" s="255"/>
      <c r="AKA4" s="255"/>
      <c r="AKB4" s="255"/>
      <c r="AKC4" s="255"/>
      <c r="AKD4" s="255"/>
      <c r="AKE4" s="255"/>
      <c r="AKF4" s="255"/>
      <c r="AKG4" s="255"/>
      <c r="AKH4" s="255"/>
      <c r="AKI4" s="255"/>
      <c r="AKJ4" s="255"/>
      <c r="AKK4" s="255"/>
      <c r="AKL4" s="255"/>
      <c r="AKM4" s="255"/>
      <c r="AKN4" s="255"/>
      <c r="AKO4" s="255"/>
      <c r="AKP4" s="255"/>
      <c r="AKQ4" s="255"/>
      <c r="AKR4" s="255"/>
      <c r="AKS4" s="255"/>
      <c r="AKT4" s="255"/>
      <c r="AKU4" s="255"/>
      <c r="AKV4" s="255"/>
      <c r="AKW4" s="255"/>
      <c r="AKX4" s="255"/>
      <c r="AKY4" s="255"/>
      <c r="AKZ4" s="255"/>
      <c r="ALA4" s="255"/>
      <c r="ALB4" s="255"/>
      <c r="ALC4" s="255"/>
      <c r="ALD4" s="255"/>
      <c r="ALE4" s="255"/>
      <c r="ALF4" s="255"/>
      <c r="ALG4" s="255"/>
      <c r="ALH4" s="255"/>
      <c r="ALI4" s="255"/>
      <c r="ALJ4" s="255"/>
      <c r="ALK4" s="255"/>
      <c r="ALL4" s="255"/>
      <c r="ALM4" s="255"/>
      <c r="ALN4" s="255"/>
      <c r="ALO4" s="255"/>
      <c r="ALP4" s="255"/>
      <c r="ALQ4" s="255"/>
      <c r="ALR4" s="255"/>
      <c r="ALS4" s="255"/>
      <c r="ALT4" s="255"/>
      <c r="ALU4" s="255"/>
      <c r="ALV4" s="255"/>
      <c r="ALW4" s="255"/>
      <c r="ALX4" s="255"/>
      <c r="ALY4" s="255"/>
      <c r="ALZ4" s="255"/>
      <c r="AMA4" s="255"/>
      <c r="AMB4" s="255"/>
      <c r="AMC4" s="255"/>
      <c r="AMD4" s="255"/>
      <c r="AME4" s="255"/>
      <c r="AMF4" s="255"/>
      <c r="AMG4" s="255"/>
      <c r="AMH4" s="255"/>
      <c r="AMI4" s="255"/>
      <c r="AMJ4" s="255"/>
      <c r="AMK4" s="255"/>
      <c r="AML4" s="255"/>
      <c r="AMM4" s="255"/>
      <c r="AMN4" s="255"/>
      <c r="AMO4" s="255"/>
      <c r="AMP4" s="255"/>
      <c r="AMQ4" s="255"/>
      <c r="AMR4" s="255"/>
      <c r="AMS4" s="255"/>
      <c r="AMT4" s="255"/>
      <c r="AMU4" s="255"/>
      <c r="AMV4" s="255"/>
      <c r="AMW4" s="255"/>
      <c r="AMX4" s="255"/>
      <c r="AMY4" s="255"/>
      <c r="AMZ4" s="255"/>
      <c r="ANA4" s="255"/>
      <c r="ANB4" s="255"/>
      <c r="ANC4" s="255"/>
      <c r="AND4" s="255"/>
      <c r="ANE4" s="255"/>
      <c r="ANF4" s="255"/>
      <c r="ANG4" s="255"/>
      <c r="ANH4" s="255"/>
      <c r="ANI4" s="255"/>
      <c r="ANJ4" s="255"/>
      <c r="ANK4" s="255"/>
      <c r="ANL4" s="255"/>
      <c r="ANM4" s="255"/>
      <c r="ANN4" s="255"/>
      <c r="ANO4" s="255"/>
      <c r="ANP4" s="255"/>
      <c r="ANQ4" s="255"/>
      <c r="ANR4" s="255"/>
      <c r="ANS4" s="255"/>
      <c r="ANT4" s="255"/>
      <c r="ANU4" s="255"/>
      <c r="ANV4" s="255"/>
      <c r="ANW4" s="255"/>
      <c r="ANX4" s="255"/>
      <c r="ANY4" s="255"/>
      <c r="ANZ4" s="255"/>
      <c r="AOA4" s="255"/>
      <c r="AOB4" s="255"/>
      <c r="AOC4" s="255"/>
      <c r="AOD4" s="255"/>
      <c r="AOE4" s="255"/>
      <c r="AOF4" s="255"/>
      <c r="AOG4" s="255"/>
      <c r="AOH4" s="255"/>
      <c r="AOI4" s="255"/>
      <c r="AOJ4" s="255"/>
      <c r="AOK4" s="255"/>
      <c r="AOL4" s="255"/>
      <c r="AOM4" s="255"/>
      <c r="AON4" s="255"/>
      <c r="AOO4" s="255"/>
      <c r="AOP4" s="255"/>
      <c r="AOQ4" s="255"/>
      <c r="AOR4" s="255"/>
      <c r="AOS4" s="255"/>
      <c r="AOT4" s="255"/>
      <c r="AOU4" s="255"/>
      <c r="AOV4" s="255"/>
      <c r="AOW4" s="255"/>
      <c r="AOX4" s="255"/>
      <c r="AOY4" s="255"/>
      <c r="AOZ4" s="255"/>
      <c r="APA4" s="255"/>
      <c r="APB4" s="255"/>
      <c r="APC4" s="255"/>
      <c r="APD4" s="255"/>
      <c r="APE4" s="255"/>
      <c r="APF4" s="255"/>
      <c r="APG4" s="255"/>
      <c r="APH4" s="255"/>
      <c r="API4" s="255"/>
      <c r="APJ4" s="255"/>
      <c r="APK4" s="255"/>
      <c r="APL4" s="255"/>
      <c r="APM4" s="255"/>
      <c r="APN4" s="255"/>
      <c r="APO4" s="255"/>
      <c r="APP4" s="255"/>
      <c r="APQ4" s="255"/>
      <c r="APR4" s="255"/>
      <c r="APS4" s="255"/>
      <c r="APT4" s="255"/>
      <c r="APU4" s="255"/>
      <c r="APV4" s="255"/>
      <c r="APW4" s="255"/>
      <c r="APX4" s="255"/>
      <c r="APY4" s="255"/>
      <c r="APZ4" s="255"/>
      <c r="AQA4" s="255"/>
      <c r="AQB4" s="255"/>
      <c r="AQC4" s="255"/>
      <c r="AQD4" s="255"/>
      <c r="AQE4" s="255"/>
      <c r="AQF4" s="255"/>
      <c r="AQG4" s="255"/>
      <c r="AQH4" s="255"/>
      <c r="AQI4" s="255"/>
      <c r="AQJ4" s="255"/>
      <c r="AQK4" s="255"/>
      <c r="AQL4" s="255"/>
      <c r="AQM4" s="255"/>
      <c r="AQN4" s="255"/>
      <c r="AQO4" s="255"/>
      <c r="AQP4" s="255"/>
      <c r="AQQ4" s="255"/>
      <c r="AQR4" s="255"/>
      <c r="AQS4" s="255"/>
      <c r="AQT4" s="255"/>
      <c r="AQU4" s="255"/>
      <c r="AQV4" s="255"/>
      <c r="AQW4" s="255"/>
      <c r="AQX4" s="255"/>
      <c r="AQY4" s="255"/>
      <c r="AQZ4" s="255"/>
      <c r="ARA4" s="255"/>
      <c r="ARB4" s="255"/>
      <c r="ARC4" s="255"/>
      <c r="ARD4" s="255"/>
      <c r="ARE4" s="255"/>
      <c r="ARF4" s="255"/>
      <c r="ARG4" s="255"/>
      <c r="ARH4" s="255"/>
      <c r="ARI4" s="255"/>
      <c r="ARJ4" s="255"/>
      <c r="ARK4" s="255"/>
      <c r="ARL4" s="255"/>
      <c r="ARM4" s="255"/>
      <c r="ARN4" s="255"/>
      <c r="ARO4" s="255"/>
      <c r="ARP4" s="255"/>
      <c r="ARQ4" s="255"/>
      <c r="ARR4" s="255"/>
      <c r="ARS4" s="255"/>
      <c r="ART4" s="255"/>
      <c r="ARU4" s="255"/>
      <c r="ARV4" s="255"/>
      <c r="ARW4" s="255"/>
      <c r="ARX4" s="255"/>
      <c r="ARY4" s="255"/>
      <c r="ARZ4" s="255"/>
      <c r="ASA4" s="255"/>
      <c r="ASB4" s="255"/>
      <c r="ASC4" s="255"/>
      <c r="ASD4" s="255"/>
      <c r="ASE4" s="255"/>
      <c r="ASF4" s="255"/>
      <c r="ASG4" s="255"/>
      <c r="ASH4" s="255"/>
      <c r="ASI4" s="255"/>
      <c r="ASJ4" s="255"/>
      <c r="ASK4" s="255"/>
      <c r="ASL4" s="255"/>
      <c r="ASM4" s="255"/>
      <c r="ASN4" s="255"/>
      <c r="ASO4" s="255"/>
      <c r="ASP4" s="255"/>
      <c r="ASQ4" s="255"/>
      <c r="ASR4" s="255"/>
      <c r="ASS4" s="255"/>
      <c r="AST4" s="255"/>
      <c r="ASU4" s="255"/>
      <c r="ASV4" s="255"/>
      <c r="ASW4" s="255"/>
      <c r="ASX4" s="255"/>
      <c r="ASY4" s="255"/>
      <c r="ASZ4" s="255"/>
      <c r="ATA4" s="255"/>
      <c r="ATB4" s="255"/>
      <c r="ATC4" s="255"/>
      <c r="ATD4" s="255"/>
      <c r="ATE4" s="255"/>
      <c r="ATF4" s="255"/>
      <c r="ATG4" s="255"/>
      <c r="ATH4" s="255"/>
      <c r="ATI4" s="255"/>
      <c r="ATJ4" s="255"/>
      <c r="ATK4" s="255"/>
      <c r="ATL4" s="255"/>
      <c r="ATM4" s="255"/>
      <c r="ATN4" s="255"/>
      <c r="ATO4" s="255"/>
      <c r="ATP4" s="255"/>
      <c r="ATQ4" s="255"/>
      <c r="ATR4" s="255"/>
      <c r="ATS4" s="255"/>
      <c r="ATT4" s="255"/>
      <c r="ATU4" s="255"/>
      <c r="ATV4" s="255"/>
      <c r="ATW4" s="255"/>
      <c r="ATX4" s="255"/>
      <c r="ATY4" s="255"/>
      <c r="ATZ4" s="255"/>
      <c r="AUA4" s="255"/>
      <c r="AUB4" s="255"/>
      <c r="AUC4" s="255"/>
      <c r="AUD4" s="255"/>
      <c r="AUE4" s="255"/>
      <c r="AUF4" s="255"/>
      <c r="AUG4" s="255"/>
      <c r="AUH4" s="255"/>
      <c r="AUI4" s="255"/>
      <c r="AUJ4" s="255"/>
      <c r="AUK4" s="255"/>
      <c r="AUL4" s="255"/>
      <c r="AUM4" s="255"/>
      <c r="AUN4" s="255"/>
      <c r="AUO4" s="255"/>
      <c r="AUP4" s="255"/>
      <c r="AUQ4" s="255"/>
      <c r="AUR4" s="255"/>
      <c r="AUS4" s="255"/>
      <c r="AUT4" s="255"/>
      <c r="AUU4" s="255"/>
      <c r="AUV4" s="255"/>
      <c r="AUW4" s="255"/>
      <c r="AUX4" s="255"/>
      <c r="AUY4" s="255"/>
      <c r="AUZ4" s="255"/>
      <c r="AVA4" s="255"/>
      <c r="AVB4" s="255"/>
      <c r="AVC4" s="255"/>
      <c r="AVD4" s="255"/>
      <c r="AVE4" s="255"/>
      <c r="AVF4" s="255"/>
      <c r="AVG4" s="255"/>
      <c r="AVH4" s="255"/>
      <c r="AVI4" s="255"/>
      <c r="AVJ4" s="255"/>
      <c r="AVK4" s="255"/>
      <c r="AVL4" s="255"/>
      <c r="AVM4" s="255"/>
      <c r="AVN4" s="255"/>
      <c r="AVO4" s="255"/>
      <c r="AVP4" s="255"/>
      <c r="AVQ4" s="255"/>
      <c r="AVR4" s="255"/>
      <c r="AVS4" s="255"/>
      <c r="AVT4" s="255"/>
      <c r="AVU4" s="255"/>
      <c r="AVV4" s="255"/>
      <c r="AVW4" s="255"/>
      <c r="AVX4" s="255"/>
      <c r="AVY4" s="255"/>
      <c r="AVZ4" s="255"/>
      <c r="AWA4" s="255"/>
      <c r="AWB4" s="255"/>
      <c r="AWC4" s="255"/>
      <c r="AWD4" s="255"/>
      <c r="AWE4" s="255"/>
      <c r="AWF4" s="255"/>
      <c r="AWG4" s="255"/>
      <c r="AWH4" s="255"/>
      <c r="AWI4" s="255"/>
      <c r="AWJ4" s="255"/>
      <c r="AWK4" s="255"/>
      <c r="AWL4" s="255"/>
      <c r="AWM4" s="255"/>
      <c r="AWN4" s="255"/>
      <c r="AWO4" s="255"/>
      <c r="AWP4" s="255"/>
      <c r="AWQ4" s="255"/>
      <c r="AWR4" s="255"/>
      <c r="AWS4" s="255"/>
      <c r="AWT4" s="255"/>
      <c r="AWU4" s="255"/>
      <c r="AWV4" s="255"/>
      <c r="AWW4" s="255"/>
      <c r="AWX4" s="255"/>
      <c r="AWY4" s="255"/>
      <c r="AWZ4" s="255"/>
      <c r="AXA4" s="255"/>
      <c r="AXB4" s="255"/>
      <c r="AXC4" s="255"/>
      <c r="AXD4" s="255"/>
      <c r="AXE4" s="255"/>
      <c r="AXF4" s="255"/>
      <c r="AXG4" s="255"/>
      <c r="AXH4" s="255"/>
      <c r="AXI4" s="255"/>
      <c r="AXJ4" s="255"/>
      <c r="AXK4" s="255"/>
      <c r="AXL4" s="255"/>
      <c r="AXM4" s="255"/>
      <c r="AXN4" s="255"/>
      <c r="AXO4" s="255"/>
      <c r="AXP4" s="255"/>
      <c r="AXQ4" s="255"/>
      <c r="AXR4" s="255"/>
      <c r="AXS4" s="255"/>
      <c r="AXT4" s="255"/>
      <c r="AXU4" s="255"/>
      <c r="AXV4" s="255"/>
      <c r="AXW4" s="255"/>
      <c r="AXX4" s="255"/>
      <c r="AXY4" s="255"/>
      <c r="AXZ4" s="255"/>
      <c r="AYA4" s="255"/>
      <c r="AYB4" s="255"/>
      <c r="AYC4" s="255"/>
      <c r="AYD4" s="255"/>
      <c r="AYE4" s="255"/>
      <c r="AYF4" s="255"/>
      <c r="AYG4" s="255"/>
      <c r="AYH4" s="255"/>
      <c r="AYI4" s="255"/>
      <c r="AYJ4" s="255"/>
      <c r="AYK4" s="255"/>
      <c r="AYL4" s="255"/>
      <c r="AYM4" s="255"/>
      <c r="AYN4" s="255"/>
      <c r="AYO4" s="255"/>
      <c r="AYP4" s="255"/>
      <c r="AYQ4" s="255"/>
      <c r="AYR4" s="255"/>
      <c r="AYS4" s="255"/>
      <c r="AYT4" s="255"/>
      <c r="AYU4" s="255"/>
      <c r="AYV4" s="255"/>
      <c r="AYW4" s="255"/>
      <c r="AYX4" s="255"/>
      <c r="AYY4" s="255"/>
      <c r="AYZ4" s="255"/>
      <c r="AZA4" s="255"/>
      <c r="AZB4" s="255"/>
      <c r="AZC4" s="255"/>
      <c r="AZD4" s="255"/>
      <c r="AZE4" s="255"/>
      <c r="AZF4" s="255"/>
      <c r="AZG4" s="255"/>
      <c r="AZH4" s="255"/>
      <c r="AZI4" s="255"/>
      <c r="AZJ4" s="255"/>
      <c r="AZK4" s="255"/>
      <c r="AZL4" s="255"/>
      <c r="AZM4" s="255"/>
      <c r="AZN4" s="255"/>
      <c r="AZO4" s="255"/>
      <c r="AZP4" s="255"/>
      <c r="AZQ4" s="255"/>
      <c r="AZR4" s="255"/>
      <c r="AZS4" s="255"/>
      <c r="AZT4" s="255"/>
      <c r="AZU4" s="255"/>
      <c r="AZV4" s="255"/>
      <c r="AZW4" s="255"/>
      <c r="AZX4" s="255"/>
      <c r="AZY4" s="255"/>
      <c r="AZZ4" s="255"/>
      <c r="BAA4" s="255"/>
      <c r="BAB4" s="255"/>
      <c r="BAC4" s="255"/>
      <c r="BAD4" s="255"/>
      <c r="BAE4" s="255"/>
      <c r="BAF4" s="255"/>
      <c r="BAG4" s="255"/>
      <c r="BAH4" s="255"/>
      <c r="BAI4" s="255"/>
      <c r="BAJ4" s="255"/>
      <c r="BAK4" s="255"/>
      <c r="BAL4" s="255"/>
      <c r="BAM4" s="255"/>
      <c r="BAN4" s="255"/>
      <c r="BAO4" s="255"/>
      <c r="BAP4" s="255"/>
      <c r="BAQ4" s="255"/>
      <c r="BAR4" s="255"/>
      <c r="BAS4" s="255"/>
      <c r="BAT4" s="255"/>
      <c r="BAU4" s="255"/>
      <c r="BAV4" s="255"/>
      <c r="BAW4" s="255"/>
      <c r="BAX4" s="255"/>
      <c r="BAY4" s="255"/>
      <c r="BAZ4" s="255"/>
      <c r="BBA4" s="255"/>
      <c r="BBB4" s="255"/>
      <c r="BBC4" s="255"/>
      <c r="BBD4" s="255"/>
      <c r="BBE4" s="255"/>
      <c r="BBF4" s="255"/>
      <c r="BBG4" s="255"/>
      <c r="BBH4" s="255"/>
      <c r="BBI4" s="255"/>
      <c r="BBJ4" s="255"/>
      <c r="BBK4" s="255"/>
      <c r="BBL4" s="255"/>
      <c r="BBM4" s="255"/>
      <c r="BBN4" s="255"/>
      <c r="BBO4" s="255"/>
      <c r="BBP4" s="255"/>
      <c r="BBQ4" s="255"/>
      <c r="BBR4" s="255"/>
      <c r="BBS4" s="255"/>
      <c r="BBT4" s="255"/>
      <c r="BBU4" s="255"/>
      <c r="BBV4" s="255"/>
      <c r="BBW4" s="255"/>
      <c r="BBX4" s="255"/>
      <c r="BBY4" s="255"/>
      <c r="BBZ4" s="255"/>
      <c r="BCA4" s="255"/>
      <c r="BCB4" s="255"/>
      <c r="BCC4" s="255"/>
      <c r="BCD4" s="255"/>
      <c r="BCE4" s="255"/>
      <c r="BCF4" s="255"/>
      <c r="BCG4" s="255"/>
      <c r="BCH4" s="255"/>
      <c r="BCI4" s="255"/>
      <c r="BCJ4" s="255"/>
      <c r="BCK4" s="255"/>
      <c r="BCL4" s="255"/>
      <c r="BCM4" s="255"/>
      <c r="BCN4" s="255"/>
      <c r="BCO4" s="255"/>
      <c r="BCP4" s="255"/>
      <c r="BCQ4" s="255"/>
      <c r="BCR4" s="255"/>
      <c r="BCS4" s="255"/>
      <c r="BCT4" s="255"/>
      <c r="BCU4" s="255"/>
      <c r="BCV4" s="255"/>
      <c r="BCW4" s="255"/>
      <c r="BCX4" s="255"/>
      <c r="BCY4" s="255"/>
      <c r="BCZ4" s="255"/>
      <c r="BDA4" s="255"/>
      <c r="BDB4" s="255"/>
      <c r="BDC4" s="255"/>
      <c r="BDD4" s="255"/>
      <c r="BDE4" s="255"/>
      <c r="BDF4" s="255"/>
      <c r="BDG4" s="255"/>
      <c r="BDH4" s="255"/>
      <c r="BDI4" s="255"/>
      <c r="BDJ4" s="255"/>
      <c r="BDK4" s="255"/>
      <c r="BDL4" s="255"/>
      <c r="BDM4" s="255"/>
      <c r="BDN4" s="255"/>
      <c r="BDO4" s="255"/>
      <c r="BDP4" s="255"/>
      <c r="BDQ4" s="255"/>
      <c r="BDR4" s="255"/>
      <c r="BDS4" s="255"/>
      <c r="BDT4" s="255"/>
      <c r="BDU4" s="255"/>
      <c r="BDV4" s="255"/>
      <c r="BDW4" s="255"/>
      <c r="BDX4" s="255"/>
      <c r="BDY4" s="255"/>
      <c r="BDZ4" s="255"/>
      <c r="BEA4" s="255"/>
      <c r="BEB4" s="255"/>
      <c r="BEC4" s="255"/>
      <c r="BED4" s="255"/>
      <c r="BEE4" s="255"/>
      <c r="BEF4" s="255"/>
      <c r="BEG4" s="255"/>
      <c r="BEH4" s="255"/>
      <c r="BEI4" s="255"/>
      <c r="BEJ4" s="255"/>
      <c r="BEK4" s="255"/>
      <c r="BEL4" s="255"/>
      <c r="BEM4" s="255"/>
      <c r="BEN4" s="255"/>
      <c r="BEO4" s="255"/>
      <c r="BEP4" s="255"/>
      <c r="BEQ4" s="255"/>
      <c r="BER4" s="255"/>
      <c r="BES4" s="255"/>
      <c r="BET4" s="255"/>
      <c r="BEU4" s="255"/>
      <c r="BEV4" s="255"/>
      <c r="BEW4" s="255"/>
      <c r="BEX4" s="255"/>
      <c r="BEY4" s="255"/>
      <c r="BEZ4" s="255"/>
      <c r="BFA4" s="255"/>
      <c r="BFB4" s="255"/>
      <c r="BFC4" s="255"/>
      <c r="BFD4" s="255"/>
      <c r="BFE4" s="255"/>
      <c r="BFF4" s="255"/>
      <c r="BFG4" s="255"/>
      <c r="BFH4" s="255"/>
      <c r="BFI4" s="255"/>
      <c r="BFJ4" s="255"/>
      <c r="BFK4" s="255"/>
      <c r="BFL4" s="255"/>
      <c r="BFM4" s="255"/>
      <c r="BFN4" s="255"/>
      <c r="BFO4" s="255"/>
      <c r="BFP4" s="255"/>
      <c r="BFQ4" s="255"/>
      <c r="BFR4" s="255"/>
      <c r="BFS4" s="255"/>
      <c r="BFT4" s="255"/>
      <c r="BFU4" s="255"/>
      <c r="BFV4" s="255"/>
      <c r="BFW4" s="255"/>
      <c r="BFX4" s="255"/>
      <c r="BFY4" s="255"/>
      <c r="BFZ4" s="255"/>
      <c r="BGA4" s="255"/>
      <c r="BGB4" s="255"/>
      <c r="BGC4" s="255"/>
      <c r="BGD4" s="255"/>
      <c r="BGE4" s="255"/>
      <c r="BGF4" s="255"/>
      <c r="BGG4" s="255"/>
      <c r="BGH4" s="255"/>
      <c r="BGI4" s="255"/>
      <c r="BGJ4" s="255"/>
      <c r="BGK4" s="255"/>
      <c r="BGL4" s="255"/>
      <c r="BGM4" s="255"/>
      <c r="BGN4" s="255"/>
      <c r="BGO4" s="255"/>
      <c r="BGP4" s="255"/>
      <c r="BGQ4" s="255"/>
      <c r="BGR4" s="255"/>
      <c r="BGS4" s="255"/>
      <c r="BGT4" s="255"/>
      <c r="BGU4" s="255"/>
      <c r="BGV4" s="255"/>
      <c r="BGW4" s="255"/>
      <c r="BGX4" s="255"/>
      <c r="BGY4" s="255"/>
      <c r="BGZ4" s="255"/>
      <c r="BHA4" s="255"/>
      <c r="BHB4" s="255"/>
      <c r="BHC4" s="255"/>
      <c r="BHD4" s="255"/>
      <c r="BHE4" s="255"/>
      <c r="BHF4" s="255"/>
      <c r="BHG4" s="255"/>
      <c r="BHH4" s="255"/>
      <c r="BHI4" s="255"/>
      <c r="BHJ4" s="255"/>
      <c r="BHK4" s="255"/>
      <c r="BHL4" s="255"/>
      <c r="BHM4" s="255"/>
      <c r="BHN4" s="255"/>
      <c r="BHO4" s="255"/>
      <c r="BHP4" s="255"/>
      <c r="BHQ4" s="255"/>
      <c r="BHR4" s="255"/>
      <c r="BHS4" s="255"/>
      <c r="BHT4" s="255"/>
      <c r="BHU4" s="255"/>
      <c r="BHV4" s="255"/>
      <c r="BHW4" s="255"/>
      <c r="BHX4" s="255"/>
      <c r="BHY4" s="255"/>
      <c r="BHZ4" s="255"/>
      <c r="BIA4" s="255"/>
      <c r="BIB4" s="255"/>
      <c r="BIC4" s="255"/>
      <c r="BID4" s="255"/>
      <c r="BIE4" s="255"/>
      <c r="BIF4" s="255"/>
      <c r="BIG4" s="255"/>
      <c r="BIH4" s="255"/>
      <c r="BII4" s="255"/>
      <c r="BIJ4" s="255"/>
      <c r="BIK4" s="255"/>
      <c r="BIL4" s="255"/>
      <c r="BIM4" s="255"/>
      <c r="BIN4" s="255"/>
      <c r="BIO4" s="255"/>
      <c r="BIP4" s="255"/>
      <c r="BIQ4" s="255"/>
      <c r="BIR4" s="255"/>
      <c r="BIS4" s="255"/>
      <c r="BIT4" s="255"/>
      <c r="BIU4" s="255"/>
      <c r="BIV4" s="255"/>
      <c r="BIW4" s="255"/>
      <c r="BIX4" s="255"/>
      <c r="BIY4" s="255"/>
      <c r="BIZ4" s="255"/>
      <c r="BJA4" s="255"/>
      <c r="BJB4" s="255"/>
      <c r="BJC4" s="255"/>
      <c r="BJD4" s="255"/>
      <c r="BJE4" s="255"/>
      <c r="BJF4" s="255"/>
      <c r="BJG4" s="255"/>
      <c r="BJH4" s="255"/>
      <c r="BJI4" s="255"/>
      <c r="BJJ4" s="255"/>
      <c r="BJK4" s="255"/>
      <c r="BJL4" s="255"/>
      <c r="BJM4" s="255"/>
      <c r="BJN4" s="255"/>
      <c r="BJO4" s="255"/>
      <c r="BJP4" s="255"/>
      <c r="BJQ4" s="255"/>
      <c r="BJR4" s="255"/>
      <c r="BJS4" s="255"/>
      <c r="BJT4" s="255"/>
      <c r="BJU4" s="255"/>
      <c r="BJV4" s="255"/>
      <c r="BJW4" s="255"/>
      <c r="BJX4" s="255"/>
      <c r="BJY4" s="255"/>
      <c r="BJZ4" s="255"/>
      <c r="BKA4" s="255"/>
      <c r="BKB4" s="255"/>
      <c r="BKC4" s="255"/>
      <c r="BKD4" s="255"/>
      <c r="BKE4" s="255"/>
      <c r="BKF4" s="255"/>
      <c r="BKG4" s="255"/>
      <c r="BKH4" s="255"/>
      <c r="BKI4" s="255"/>
      <c r="BKJ4" s="255"/>
      <c r="BKK4" s="255"/>
      <c r="BKL4" s="255"/>
      <c r="BKM4" s="255"/>
      <c r="BKN4" s="255"/>
      <c r="BKO4" s="255"/>
      <c r="BKP4" s="255"/>
      <c r="BKQ4" s="255"/>
      <c r="BKR4" s="255"/>
      <c r="BKS4" s="255"/>
      <c r="BKT4" s="255"/>
      <c r="BKU4" s="255"/>
      <c r="BKV4" s="255"/>
      <c r="BKW4" s="255"/>
      <c r="BKX4" s="255"/>
      <c r="BKY4" s="255"/>
      <c r="BKZ4" s="255"/>
      <c r="BLA4" s="255"/>
      <c r="BLB4" s="255"/>
      <c r="BLC4" s="255"/>
      <c r="BLD4" s="255"/>
      <c r="BLE4" s="255"/>
      <c r="BLF4" s="255"/>
      <c r="BLG4" s="255"/>
      <c r="BLH4" s="255"/>
      <c r="BLI4" s="255"/>
      <c r="BLJ4" s="255"/>
      <c r="BLK4" s="255"/>
      <c r="BLL4" s="255"/>
      <c r="BLM4" s="255"/>
      <c r="BLN4" s="255"/>
      <c r="BLO4" s="255"/>
      <c r="BLP4" s="255"/>
      <c r="BLQ4" s="255"/>
      <c r="BLR4" s="255"/>
      <c r="BLS4" s="255"/>
      <c r="BLT4" s="255"/>
      <c r="BLU4" s="255"/>
      <c r="BLV4" s="255"/>
      <c r="BLW4" s="255"/>
      <c r="BLX4" s="255"/>
      <c r="BLY4" s="255"/>
      <c r="BLZ4" s="255"/>
      <c r="BMA4" s="255"/>
      <c r="BMB4" s="255"/>
      <c r="BMC4" s="255"/>
      <c r="BMD4" s="255"/>
      <c r="BME4" s="255"/>
      <c r="BMF4" s="255"/>
      <c r="BMG4" s="255"/>
      <c r="BMH4" s="255"/>
      <c r="BMI4" s="255"/>
      <c r="BMJ4" s="255"/>
      <c r="BMK4" s="255"/>
      <c r="BML4" s="255"/>
      <c r="BMM4" s="255"/>
      <c r="BMN4" s="255"/>
      <c r="BMO4" s="255"/>
      <c r="BMP4" s="255"/>
      <c r="BMQ4" s="255"/>
      <c r="BMR4" s="255"/>
      <c r="BMS4" s="255"/>
      <c r="BMT4" s="255"/>
      <c r="BMU4" s="255"/>
      <c r="BMV4" s="255"/>
      <c r="BMW4" s="255"/>
      <c r="BMX4" s="255"/>
      <c r="BMY4" s="255"/>
      <c r="BMZ4" s="255"/>
      <c r="BNA4" s="255"/>
      <c r="BNB4" s="255"/>
      <c r="BNC4" s="255"/>
      <c r="BND4" s="255"/>
      <c r="BNE4" s="255"/>
      <c r="BNF4" s="255"/>
      <c r="BNG4" s="255"/>
      <c r="BNH4" s="255"/>
      <c r="BNI4" s="255"/>
      <c r="BNJ4" s="255"/>
      <c r="BNK4" s="255"/>
      <c r="BNL4" s="255"/>
      <c r="BNM4" s="255"/>
      <c r="BNN4" s="255"/>
      <c r="BNO4" s="255"/>
      <c r="BNP4" s="255"/>
      <c r="BNQ4" s="255"/>
      <c r="BNR4" s="255"/>
      <c r="BNS4" s="255"/>
      <c r="BNT4" s="255"/>
      <c r="BNU4" s="255"/>
      <c r="BNV4" s="255"/>
      <c r="BNW4" s="255"/>
      <c r="BNX4" s="255"/>
      <c r="BNY4" s="255"/>
      <c r="BNZ4" s="255"/>
      <c r="BOA4" s="255"/>
      <c r="BOB4" s="255"/>
      <c r="BOC4" s="255"/>
      <c r="BOD4" s="255"/>
      <c r="BOE4" s="255"/>
      <c r="BOF4" s="255"/>
      <c r="BOG4" s="255"/>
      <c r="BOH4" s="255"/>
      <c r="BOI4" s="255"/>
      <c r="BOJ4" s="255"/>
      <c r="BOK4" s="255"/>
      <c r="BOL4" s="255"/>
      <c r="BOM4" s="255"/>
      <c r="BON4" s="255"/>
      <c r="BOO4" s="255"/>
      <c r="BOP4" s="255"/>
      <c r="BOQ4" s="255"/>
      <c r="BOR4" s="255"/>
      <c r="BOS4" s="255"/>
      <c r="BOT4" s="255"/>
      <c r="BOU4" s="255"/>
      <c r="BOV4" s="255"/>
      <c r="BOW4" s="255"/>
      <c r="BOX4" s="255"/>
      <c r="BOY4" s="255"/>
      <c r="BOZ4" s="255"/>
      <c r="BPA4" s="255"/>
      <c r="BPB4" s="255"/>
      <c r="BPC4" s="255"/>
      <c r="BPD4" s="255"/>
      <c r="BPE4" s="255"/>
      <c r="BPF4" s="255"/>
      <c r="BPG4" s="255"/>
      <c r="BPH4" s="255"/>
      <c r="BPI4" s="255"/>
      <c r="BPJ4" s="255"/>
      <c r="BPK4" s="255"/>
      <c r="BPL4" s="255"/>
      <c r="BPM4" s="255"/>
      <c r="BPN4" s="255"/>
      <c r="BPO4" s="255"/>
      <c r="BPP4" s="255"/>
      <c r="BPQ4" s="255"/>
      <c r="BPR4" s="255"/>
      <c r="BPS4" s="255"/>
      <c r="BPT4" s="255"/>
      <c r="BPU4" s="255"/>
      <c r="BPV4" s="255"/>
      <c r="BPW4" s="255"/>
      <c r="BPX4" s="255"/>
      <c r="BPY4" s="255"/>
      <c r="BPZ4" s="255"/>
      <c r="BQA4" s="255"/>
      <c r="BQB4" s="255"/>
      <c r="BQC4" s="255"/>
      <c r="BQD4" s="255"/>
      <c r="BQE4" s="255"/>
      <c r="BQF4" s="255"/>
      <c r="BQG4" s="255"/>
      <c r="BQH4" s="255"/>
      <c r="BQI4" s="255"/>
      <c r="BQJ4" s="255"/>
      <c r="BQK4" s="255"/>
      <c r="BQL4" s="255"/>
      <c r="BQM4" s="255"/>
      <c r="BQN4" s="255"/>
      <c r="BQO4" s="255"/>
      <c r="BQP4" s="255"/>
      <c r="BQQ4" s="255"/>
      <c r="BQR4" s="255"/>
      <c r="BQS4" s="255"/>
      <c r="BQT4" s="255"/>
      <c r="BQU4" s="255"/>
      <c r="BQV4" s="255"/>
      <c r="BQW4" s="255"/>
      <c r="BQX4" s="255"/>
      <c r="BQY4" s="255"/>
      <c r="BQZ4" s="255"/>
      <c r="BRA4" s="255"/>
      <c r="BRB4" s="255"/>
      <c r="BRC4" s="255"/>
      <c r="BRD4" s="255"/>
      <c r="BRE4" s="255"/>
      <c r="BRF4" s="255"/>
      <c r="BRG4" s="255"/>
      <c r="BRH4" s="255"/>
      <c r="BRI4" s="255"/>
      <c r="BRJ4" s="255"/>
      <c r="BRK4" s="255"/>
      <c r="BRL4" s="255"/>
      <c r="BRM4" s="255"/>
      <c r="BRN4" s="255"/>
      <c r="BRO4" s="255"/>
      <c r="BRP4" s="255"/>
      <c r="BRQ4" s="255"/>
      <c r="BRR4" s="255"/>
      <c r="BRS4" s="255"/>
      <c r="BRT4" s="255"/>
      <c r="BRU4" s="255"/>
      <c r="BRV4" s="255"/>
      <c r="BRW4" s="255"/>
      <c r="BRX4" s="255"/>
      <c r="BRY4" s="255"/>
      <c r="BRZ4" s="255"/>
      <c r="BSA4" s="255"/>
      <c r="BSB4" s="255"/>
      <c r="BSC4" s="255"/>
      <c r="BSD4" s="255"/>
      <c r="BSE4" s="255"/>
      <c r="BSF4" s="255"/>
      <c r="BSG4" s="255"/>
      <c r="BSH4" s="255"/>
      <c r="BSI4" s="255"/>
      <c r="BSJ4" s="255"/>
      <c r="BSK4" s="255"/>
      <c r="BSL4" s="255"/>
      <c r="BSM4" s="255"/>
      <c r="BSN4" s="255"/>
      <c r="BSO4" s="255"/>
      <c r="BSP4" s="255"/>
      <c r="BSQ4" s="255"/>
      <c r="BSR4" s="255"/>
      <c r="BSS4" s="255"/>
      <c r="BST4" s="255"/>
      <c r="BSU4" s="255"/>
      <c r="BSV4" s="255"/>
      <c r="BSW4" s="255"/>
      <c r="BSX4" s="255"/>
      <c r="BSY4" s="255"/>
      <c r="BSZ4" s="255"/>
      <c r="BTA4" s="255"/>
      <c r="BTB4" s="255"/>
      <c r="BTC4" s="255"/>
      <c r="BTD4" s="255"/>
      <c r="BTE4" s="255"/>
      <c r="BTF4" s="255"/>
      <c r="BTG4" s="255"/>
      <c r="BTH4" s="255"/>
      <c r="BTI4" s="255"/>
      <c r="BTJ4" s="255"/>
      <c r="BTK4" s="255"/>
      <c r="BTL4" s="255"/>
      <c r="BTM4" s="255"/>
      <c r="BTN4" s="255"/>
      <c r="BTO4" s="255"/>
      <c r="BTP4" s="255"/>
      <c r="BTQ4" s="255"/>
      <c r="BTR4" s="255"/>
      <c r="BTS4" s="255"/>
      <c r="BTT4" s="255"/>
      <c r="BTU4" s="255"/>
      <c r="BTV4" s="255"/>
      <c r="BTW4" s="255"/>
      <c r="BTX4" s="255"/>
      <c r="BTY4" s="255"/>
      <c r="BTZ4" s="255"/>
      <c r="BUA4" s="255"/>
      <c r="BUB4" s="255"/>
      <c r="BUC4" s="255"/>
      <c r="BUD4" s="255"/>
      <c r="BUE4" s="255"/>
      <c r="BUF4" s="255"/>
      <c r="BUG4" s="255"/>
      <c r="BUH4" s="255"/>
      <c r="BUI4" s="255"/>
      <c r="BUJ4" s="255"/>
      <c r="BUK4" s="255"/>
      <c r="BUL4" s="255"/>
      <c r="BUM4" s="255"/>
      <c r="BUN4" s="255"/>
      <c r="BUO4" s="255"/>
      <c r="BUP4" s="255"/>
      <c r="BUQ4" s="255"/>
      <c r="BUR4" s="255"/>
      <c r="BUS4" s="255"/>
      <c r="BUT4" s="255"/>
      <c r="BUU4" s="255"/>
      <c r="BUV4" s="255"/>
      <c r="BUW4" s="255"/>
      <c r="BUX4" s="255"/>
      <c r="BUY4" s="255"/>
      <c r="BUZ4" s="255"/>
      <c r="BVA4" s="255"/>
      <c r="BVB4" s="255"/>
      <c r="BVC4" s="255"/>
      <c r="BVD4" s="255"/>
      <c r="BVE4" s="255"/>
      <c r="BVF4" s="255"/>
      <c r="BVG4" s="255"/>
      <c r="BVH4" s="255"/>
      <c r="BVI4" s="255"/>
      <c r="BVJ4" s="255"/>
      <c r="BVK4" s="255"/>
      <c r="BVL4" s="255"/>
      <c r="BVM4" s="255"/>
      <c r="BVN4" s="255"/>
      <c r="BVO4" s="255"/>
      <c r="BVP4" s="255"/>
      <c r="BVQ4" s="255"/>
      <c r="BVR4" s="255"/>
      <c r="BVS4" s="255"/>
      <c r="BVT4" s="255"/>
      <c r="BVU4" s="255"/>
      <c r="BVV4" s="255"/>
      <c r="BVW4" s="255"/>
      <c r="BVX4" s="255"/>
      <c r="BVY4" s="255"/>
      <c r="BVZ4" s="255"/>
      <c r="BWA4" s="255"/>
      <c r="BWB4" s="255"/>
      <c r="BWC4" s="255"/>
      <c r="BWD4" s="255"/>
      <c r="BWE4" s="255"/>
      <c r="BWF4" s="255"/>
      <c r="BWG4" s="255"/>
      <c r="BWH4" s="255"/>
      <c r="BWI4" s="255"/>
      <c r="BWJ4" s="255"/>
      <c r="BWK4" s="255"/>
      <c r="BWL4" s="255"/>
      <c r="BWM4" s="255"/>
      <c r="BWN4" s="255"/>
      <c r="BWO4" s="255"/>
      <c r="BWP4" s="255"/>
      <c r="BWQ4" s="255"/>
      <c r="BWR4" s="255"/>
      <c r="BWS4" s="255"/>
      <c r="BWT4" s="255"/>
      <c r="BWU4" s="255"/>
      <c r="BWV4" s="255"/>
      <c r="BWW4" s="255"/>
      <c r="BWX4" s="255"/>
      <c r="BWY4" s="255"/>
      <c r="BWZ4" s="255"/>
      <c r="BXA4" s="255"/>
      <c r="BXB4" s="255"/>
      <c r="BXC4" s="255"/>
      <c r="BXD4" s="255"/>
      <c r="BXE4" s="255"/>
      <c r="BXF4" s="255"/>
      <c r="BXG4" s="255"/>
      <c r="BXH4" s="255"/>
      <c r="BXI4" s="255"/>
      <c r="BXJ4" s="255"/>
      <c r="BXK4" s="255"/>
      <c r="BXL4" s="255"/>
      <c r="BXM4" s="255"/>
      <c r="BXN4" s="255"/>
      <c r="BXO4" s="255"/>
      <c r="BXP4" s="255"/>
      <c r="BXQ4" s="255"/>
      <c r="BXR4" s="255"/>
      <c r="BXS4" s="255"/>
      <c r="BXT4" s="255"/>
      <c r="BXU4" s="255"/>
      <c r="BXV4" s="255"/>
      <c r="BXW4" s="255"/>
      <c r="BXX4" s="255"/>
      <c r="BXY4" s="255"/>
      <c r="BXZ4" s="255"/>
      <c r="BYA4" s="255"/>
      <c r="BYB4" s="255"/>
      <c r="BYC4" s="255"/>
      <c r="BYD4" s="255"/>
      <c r="BYE4" s="255"/>
      <c r="BYF4" s="255"/>
      <c r="BYG4" s="255"/>
      <c r="BYH4" s="255"/>
      <c r="BYI4" s="255"/>
      <c r="BYJ4" s="255"/>
      <c r="BYK4" s="255"/>
      <c r="BYL4" s="255"/>
      <c r="BYM4" s="255"/>
      <c r="BYN4" s="255"/>
      <c r="BYO4" s="255"/>
      <c r="BYP4" s="255"/>
      <c r="BYQ4" s="255"/>
      <c r="BYR4" s="255"/>
      <c r="BYS4" s="255"/>
      <c r="BYT4" s="255"/>
      <c r="BYU4" s="255"/>
      <c r="BYV4" s="255"/>
      <c r="BYW4" s="255"/>
      <c r="BYX4" s="255"/>
      <c r="BYY4" s="255"/>
      <c r="BYZ4" s="255"/>
      <c r="BZA4" s="255"/>
      <c r="BZB4" s="255"/>
      <c r="BZC4" s="255"/>
      <c r="BZD4" s="255"/>
      <c r="BZE4" s="255"/>
      <c r="BZF4" s="255"/>
      <c r="BZG4" s="255"/>
      <c r="BZH4" s="255"/>
      <c r="BZI4" s="255"/>
      <c r="BZJ4" s="255"/>
      <c r="BZK4" s="255"/>
      <c r="BZL4" s="255"/>
      <c r="BZM4" s="255"/>
      <c r="BZN4" s="255"/>
      <c r="BZO4" s="255"/>
      <c r="BZP4" s="255"/>
      <c r="BZQ4" s="255"/>
      <c r="BZR4" s="255"/>
      <c r="BZS4" s="255"/>
      <c r="BZT4" s="255"/>
      <c r="BZU4" s="255"/>
      <c r="BZV4" s="255"/>
      <c r="BZW4" s="255"/>
      <c r="BZX4" s="255"/>
      <c r="BZY4" s="255"/>
      <c r="BZZ4" s="255"/>
      <c r="CAA4" s="255"/>
      <c r="CAB4" s="255"/>
      <c r="CAC4" s="255"/>
      <c r="CAD4" s="255"/>
      <c r="CAE4" s="255"/>
      <c r="CAF4" s="255"/>
      <c r="CAG4" s="255"/>
      <c r="CAH4" s="255"/>
      <c r="CAI4" s="255"/>
      <c r="CAJ4" s="255"/>
      <c r="CAK4" s="255"/>
      <c r="CAL4" s="255"/>
      <c r="CAM4" s="255"/>
      <c r="CAN4" s="255"/>
      <c r="CAO4" s="255"/>
      <c r="CAP4" s="255"/>
      <c r="CAQ4" s="255"/>
      <c r="CAR4" s="255"/>
      <c r="CAS4" s="255"/>
      <c r="CAT4" s="255"/>
      <c r="CAU4" s="255"/>
      <c r="CAV4" s="255"/>
      <c r="CAW4" s="255"/>
      <c r="CAX4" s="255"/>
      <c r="CAY4" s="255"/>
      <c r="CAZ4" s="255"/>
      <c r="CBA4" s="255"/>
      <c r="CBB4" s="255"/>
      <c r="CBC4" s="255"/>
      <c r="CBD4" s="255"/>
      <c r="CBE4" s="255"/>
      <c r="CBF4" s="255"/>
      <c r="CBG4" s="255"/>
      <c r="CBH4" s="255"/>
      <c r="CBI4" s="255"/>
      <c r="CBJ4" s="255"/>
      <c r="CBK4" s="255"/>
      <c r="CBL4" s="255"/>
      <c r="CBM4" s="255"/>
      <c r="CBN4" s="255"/>
      <c r="CBO4" s="255"/>
      <c r="CBP4" s="255"/>
      <c r="CBQ4" s="255"/>
      <c r="CBR4" s="255"/>
      <c r="CBS4" s="255"/>
      <c r="CBT4" s="255"/>
      <c r="CBU4" s="255"/>
      <c r="CBV4" s="255"/>
      <c r="CBW4" s="255"/>
      <c r="CBX4" s="255"/>
      <c r="CBY4" s="255"/>
      <c r="CBZ4" s="255"/>
      <c r="CCA4" s="255"/>
      <c r="CCB4" s="255"/>
      <c r="CCC4" s="255"/>
      <c r="CCD4" s="255"/>
      <c r="CCE4" s="255"/>
      <c r="CCF4" s="255"/>
      <c r="CCG4" s="255"/>
      <c r="CCH4" s="255"/>
      <c r="CCI4" s="255"/>
      <c r="CCJ4" s="255"/>
      <c r="CCK4" s="255"/>
      <c r="CCL4" s="255"/>
      <c r="CCM4" s="255"/>
      <c r="CCN4" s="255"/>
      <c r="CCO4" s="255"/>
      <c r="CCP4" s="255"/>
      <c r="CCQ4" s="255"/>
      <c r="CCR4" s="255"/>
      <c r="CCS4" s="255"/>
      <c r="CCT4" s="255"/>
      <c r="CCU4" s="255"/>
      <c r="CCV4" s="255"/>
      <c r="CCW4" s="255"/>
      <c r="CCX4" s="255"/>
      <c r="CCY4" s="255"/>
      <c r="CCZ4" s="255"/>
      <c r="CDA4" s="255"/>
      <c r="CDB4" s="255"/>
      <c r="CDC4" s="255"/>
      <c r="CDD4" s="255"/>
      <c r="CDE4" s="255"/>
      <c r="CDF4" s="255"/>
      <c r="CDG4" s="255"/>
      <c r="CDH4" s="255"/>
      <c r="CDI4" s="255"/>
      <c r="CDJ4" s="255"/>
      <c r="CDK4" s="255"/>
      <c r="CDL4" s="255"/>
      <c r="CDM4" s="255"/>
      <c r="CDN4" s="255"/>
      <c r="CDO4" s="255"/>
      <c r="CDP4" s="255"/>
      <c r="CDQ4" s="255"/>
      <c r="CDR4" s="255"/>
      <c r="CDS4" s="255"/>
      <c r="CDT4" s="255"/>
      <c r="CDU4" s="255"/>
      <c r="CDV4" s="255"/>
      <c r="CDW4" s="255"/>
      <c r="CDX4" s="255"/>
      <c r="CDY4" s="255"/>
      <c r="CDZ4" s="255"/>
      <c r="CEA4" s="255"/>
      <c r="CEB4" s="255"/>
      <c r="CEC4" s="255"/>
      <c r="CED4" s="255"/>
      <c r="CEE4" s="255"/>
      <c r="CEF4" s="255"/>
      <c r="CEG4" s="255"/>
      <c r="CEH4" s="255"/>
      <c r="CEI4" s="255"/>
      <c r="CEJ4" s="255"/>
      <c r="CEK4" s="255"/>
      <c r="CEL4" s="255"/>
      <c r="CEM4" s="255"/>
      <c r="CEN4" s="255"/>
      <c r="CEO4" s="255"/>
      <c r="CEP4" s="255"/>
      <c r="CEQ4" s="255"/>
      <c r="CER4" s="255"/>
      <c r="CES4" s="255"/>
      <c r="CET4" s="255"/>
      <c r="CEU4" s="255"/>
      <c r="CEV4" s="255"/>
      <c r="CEW4" s="255"/>
      <c r="CEX4" s="255"/>
      <c r="CEY4" s="255"/>
      <c r="CEZ4" s="255"/>
      <c r="CFA4" s="255"/>
      <c r="CFB4" s="255"/>
      <c r="CFC4" s="255"/>
      <c r="CFD4" s="255"/>
      <c r="CFE4" s="255"/>
      <c r="CFF4" s="255"/>
      <c r="CFG4" s="255"/>
      <c r="CFH4" s="255"/>
      <c r="CFI4" s="255"/>
      <c r="CFJ4" s="255"/>
      <c r="CFK4" s="255"/>
      <c r="CFL4" s="255"/>
      <c r="CFM4" s="255"/>
      <c r="CFN4" s="255"/>
      <c r="CFO4" s="255"/>
      <c r="CFP4" s="255"/>
      <c r="CFQ4" s="255"/>
      <c r="CFR4" s="255"/>
      <c r="CFS4" s="255"/>
      <c r="CFT4" s="255"/>
      <c r="CFU4" s="255"/>
      <c r="CFV4" s="255"/>
      <c r="CFW4" s="255"/>
      <c r="CFX4" s="255"/>
      <c r="CFY4" s="255"/>
      <c r="CFZ4" s="255"/>
      <c r="CGA4" s="255"/>
      <c r="CGB4" s="255"/>
      <c r="CGC4" s="255"/>
      <c r="CGD4" s="255"/>
      <c r="CGE4" s="255"/>
      <c r="CGF4" s="255"/>
      <c r="CGG4" s="255"/>
      <c r="CGH4" s="255"/>
      <c r="CGI4" s="255"/>
      <c r="CGJ4" s="255"/>
      <c r="CGK4" s="255"/>
      <c r="CGL4" s="255"/>
      <c r="CGM4" s="255"/>
      <c r="CGN4" s="255"/>
      <c r="CGO4" s="255"/>
      <c r="CGP4" s="255"/>
      <c r="CGQ4" s="255"/>
      <c r="CGR4" s="255"/>
      <c r="CGS4" s="255"/>
      <c r="CGT4" s="255"/>
      <c r="CGU4" s="255"/>
      <c r="CGV4" s="255"/>
      <c r="CGW4" s="255"/>
      <c r="CGX4" s="255"/>
      <c r="CGY4" s="255"/>
      <c r="CGZ4" s="255"/>
      <c r="CHA4" s="255"/>
      <c r="CHB4" s="255"/>
      <c r="CHC4" s="255"/>
      <c r="CHD4" s="255"/>
      <c r="CHE4" s="255"/>
      <c r="CHF4" s="255"/>
      <c r="CHG4" s="255"/>
      <c r="CHH4" s="255"/>
      <c r="CHI4" s="255"/>
      <c r="CHJ4" s="255"/>
      <c r="CHK4" s="255"/>
      <c r="CHL4" s="255"/>
      <c r="CHM4" s="255"/>
      <c r="CHN4" s="255"/>
      <c r="CHO4" s="255"/>
      <c r="CHP4" s="255"/>
      <c r="CHQ4" s="255"/>
      <c r="CHR4" s="255"/>
      <c r="CHS4" s="255"/>
      <c r="CHT4" s="255"/>
      <c r="CHU4" s="255"/>
      <c r="CHV4" s="255"/>
      <c r="CHW4" s="255"/>
      <c r="CHX4" s="255"/>
      <c r="CHY4" s="255"/>
      <c r="CHZ4" s="255"/>
      <c r="CIA4" s="255"/>
      <c r="CIB4" s="255"/>
      <c r="CIC4" s="255"/>
      <c r="CID4" s="255"/>
      <c r="CIE4" s="255"/>
      <c r="CIF4" s="255"/>
      <c r="CIG4" s="255"/>
      <c r="CIH4" s="255"/>
      <c r="CII4" s="255"/>
      <c r="CIJ4" s="255"/>
      <c r="CIK4" s="255"/>
      <c r="CIL4" s="255"/>
      <c r="CIM4" s="255"/>
      <c r="CIN4" s="255"/>
      <c r="CIO4" s="255"/>
      <c r="CIP4" s="255"/>
      <c r="CIQ4" s="255"/>
      <c r="CIR4" s="255"/>
      <c r="CIS4" s="255"/>
      <c r="CIT4" s="255"/>
      <c r="CIU4" s="255"/>
      <c r="CIV4" s="255"/>
      <c r="CIW4" s="255"/>
      <c r="CIX4" s="255"/>
      <c r="CIY4" s="255"/>
      <c r="CIZ4" s="255"/>
      <c r="CJA4" s="255"/>
      <c r="CJB4" s="255"/>
      <c r="CJC4" s="255"/>
      <c r="CJD4" s="255"/>
      <c r="CJE4" s="255"/>
      <c r="CJF4" s="255"/>
      <c r="CJG4" s="255"/>
      <c r="CJH4" s="255"/>
      <c r="CJI4" s="255"/>
      <c r="CJJ4" s="255"/>
      <c r="CJK4" s="255"/>
      <c r="CJL4" s="255"/>
      <c r="CJM4" s="255"/>
      <c r="CJN4" s="255"/>
      <c r="CJO4" s="255"/>
      <c r="CJP4" s="255"/>
      <c r="CJQ4" s="255"/>
      <c r="CJR4" s="255"/>
      <c r="CJS4" s="255"/>
      <c r="CJT4" s="255"/>
      <c r="CJU4" s="255"/>
      <c r="CJV4" s="255"/>
      <c r="CJW4" s="255"/>
      <c r="CJX4" s="255"/>
      <c r="CJY4" s="255"/>
      <c r="CJZ4" s="255"/>
      <c r="CKA4" s="255"/>
      <c r="CKB4" s="255"/>
      <c r="CKC4" s="255"/>
      <c r="CKD4" s="255"/>
      <c r="CKE4" s="255"/>
      <c r="CKF4" s="255"/>
      <c r="CKG4" s="255"/>
      <c r="CKH4" s="255"/>
      <c r="CKI4" s="255"/>
      <c r="CKJ4" s="255"/>
      <c r="CKK4" s="255"/>
      <c r="CKL4" s="255"/>
      <c r="CKM4" s="255"/>
      <c r="CKN4" s="255"/>
      <c r="CKO4" s="255"/>
      <c r="CKP4" s="255"/>
      <c r="CKQ4" s="255"/>
      <c r="CKR4" s="255"/>
      <c r="CKS4" s="255"/>
      <c r="CKT4" s="255"/>
      <c r="CKU4" s="255"/>
      <c r="CKV4" s="255"/>
      <c r="CKW4" s="255"/>
      <c r="CKX4" s="255"/>
      <c r="CKY4" s="255"/>
      <c r="CKZ4" s="255"/>
      <c r="CLA4" s="255"/>
      <c r="CLB4" s="255"/>
      <c r="CLC4" s="255"/>
      <c r="CLD4" s="255"/>
      <c r="CLE4" s="255"/>
      <c r="CLF4" s="255"/>
      <c r="CLG4" s="255"/>
      <c r="CLH4" s="255"/>
      <c r="CLI4" s="255"/>
      <c r="CLJ4" s="255"/>
      <c r="CLK4" s="255"/>
      <c r="CLL4" s="255"/>
      <c r="CLM4" s="255"/>
      <c r="CLN4" s="255"/>
      <c r="CLO4" s="255"/>
      <c r="CLP4" s="255"/>
      <c r="CLQ4" s="255"/>
      <c r="CLR4" s="255"/>
      <c r="CLS4" s="255"/>
      <c r="CLT4" s="255"/>
      <c r="CLU4" s="255"/>
      <c r="CLV4" s="255"/>
      <c r="CLW4" s="255"/>
      <c r="CLX4" s="255"/>
      <c r="CLY4" s="255"/>
      <c r="CLZ4" s="255"/>
      <c r="CMA4" s="255"/>
      <c r="CMB4" s="255"/>
      <c r="CMC4" s="255"/>
      <c r="CMD4" s="255"/>
      <c r="CME4" s="255"/>
      <c r="CMF4" s="255"/>
      <c r="CMG4" s="255"/>
      <c r="CMH4" s="255"/>
      <c r="CMI4" s="255"/>
      <c r="CMJ4" s="255"/>
      <c r="CMK4" s="255"/>
      <c r="CML4" s="255"/>
      <c r="CMM4" s="255"/>
      <c r="CMN4" s="255"/>
      <c r="CMO4" s="255"/>
      <c r="CMP4" s="255"/>
      <c r="CMQ4" s="255"/>
      <c r="CMR4" s="255"/>
      <c r="CMS4" s="255"/>
      <c r="CMT4" s="255"/>
      <c r="CMU4" s="255"/>
      <c r="CMV4" s="255"/>
      <c r="CMW4" s="255"/>
      <c r="CMX4" s="255"/>
      <c r="CMY4" s="255"/>
      <c r="CMZ4" s="255"/>
      <c r="CNA4" s="255"/>
      <c r="CNB4" s="255"/>
      <c r="CNC4" s="255"/>
      <c r="CND4" s="255"/>
      <c r="CNE4" s="255"/>
      <c r="CNF4" s="255"/>
      <c r="CNG4" s="255"/>
      <c r="CNH4" s="255"/>
      <c r="CNI4" s="255"/>
      <c r="CNJ4" s="255"/>
      <c r="CNK4" s="255"/>
      <c r="CNL4" s="255"/>
      <c r="CNM4" s="255"/>
      <c r="CNN4" s="255"/>
      <c r="CNO4" s="255"/>
      <c r="CNP4" s="255"/>
      <c r="CNQ4" s="255"/>
      <c r="CNR4" s="255"/>
      <c r="CNS4" s="255"/>
      <c r="CNT4" s="255"/>
      <c r="CNU4" s="255"/>
      <c r="CNV4" s="255"/>
      <c r="CNW4" s="255"/>
      <c r="CNX4" s="255"/>
      <c r="CNY4" s="255"/>
      <c r="CNZ4" s="255"/>
      <c r="COA4" s="255"/>
      <c r="COB4" s="255"/>
      <c r="COC4" s="255"/>
      <c r="COD4" s="255"/>
      <c r="COE4" s="255"/>
      <c r="COF4" s="255"/>
      <c r="COG4" s="255"/>
      <c r="COH4" s="255"/>
      <c r="COI4" s="255"/>
      <c r="COJ4" s="255"/>
      <c r="COK4" s="255"/>
      <c r="COL4" s="255"/>
      <c r="COM4" s="255"/>
      <c r="CON4" s="255"/>
      <c r="COO4" s="255"/>
      <c r="COP4" s="255"/>
      <c r="COQ4" s="255"/>
      <c r="COR4" s="255"/>
      <c r="COS4" s="255"/>
      <c r="COT4" s="255"/>
      <c r="COU4" s="255"/>
      <c r="COV4" s="255"/>
      <c r="COW4" s="255"/>
      <c r="COX4" s="255"/>
      <c r="COY4" s="255"/>
      <c r="COZ4" s="255"/>
      <c r="CPA4" s="255"/>
      <c r="CPB4" s="255"/>
      <c r="CPC4" s="255"/>
      <c r="CPD4" s="255"/>
      <c r="CPE4" s="255"/>
      <c r="CPF4" s="255"/>
      <c r="CPG4" s="255"/>
      <c r="CPH4" s="255"/>
      <c r="CPI4" s="255"/>
      <c r="CPJ4" s="255"/>
      <c r="CPK4" s="255"/>
      <c r="CPL4" s="255"/>
      <c r="CPM4" s="255"/>
      <c r="CPN4" s="255"/>
      <c r="CPO4" s="255"/>
      <c r="CPP4" s="255"/>
      <c r="CPQ4" s="255"/>
      <c r="CPR4" s="255"/>
      <c r="CPS4" s="255"/>
      <c r="CPT4" s="255"/>
      <c r="CPU4" s="255"/>
      <c r="CPV4" s="255"/>
      <c r="CPW4" s="255"/>
      <c r="CPX4" s="255"/>
      <c r="CPY4" s="255"/>
      <c r="CPZ4" s="255"/>
      <c r="CQA4" s="255"/>
      <c r="CQB4" s="255"/>
      <c r="CQC4" s="255"/>
      <c r="CQD4" s="255"/>
      <c r="CQE4" s="255"/>
      <c r="CQF4" s="255"/>
      <c r="CQG4" s="255"/>
      <c r="CQH4" s="255"/>
      <c r="CQI4" s="255"/>
      <c r="CQJ4" s="255"/>
      <c r="CQK4" s="255"/>
      <c r="CQL4" s="255"/>
      <c r="CQM4" s="255"/>
      <c r="CQN4" s="255"/>
      <c r="CQO4" s="255"/>
      <c r="CQP4" s="255"/>
      <c r="CQQ4" s="255"/>
      <c r="CQR4" s="255"/>
      <c r="CQS4" s="255"/>
      <c r="CQT4" s="255"/>
      <c r="CQU4" s="255"/>
      <c r="CQV4" s="255"/>
      <c r="CQW4" s="255"/>
      <c r="CQX4" s="255"/>
      <c r="CQY4" s="255"/>
      <c r="CQZ4" s="255"/>
      <c r="CRA4" s="255"/>
      <c r="CRB4" s="255"/>
      <c r="CRC4" s="255"/>
      <c r="CRD4" s="255"/>
      <c r="CRE4" s="255"/>
      <c r="CRF4" s="255"/>
      <c r="CRG4" s="255"/>
      <c r="CRH4" s="255"/>
      <c r="CRI4" s="255"/>
      <c r="CRJ4" s="255"/>
      <c r="CRK4" s="255"/>
      <c r="CRL4" s="255"/>
      <c r="CRM4" s="255"/>
      <c r="CRN4" s="255"/>
      <c r="CRO4" s="255"/>
      <c r="CRP4" s="255"/>
      <c r="CRQ4" s="255"/>
      <c r="CRR4" s="255"/>
      <c r="CRS4" s="255"/>
      <c r="CRT4" s="255"/>
      <c r="CRU4" s="255"/>
      <c r="CRV4" s="255"/>
      <c r="CRW4" s="255"/>
      <c r="CRX4" s="255"/>
      <c r="CRY4" s="255"/>
      <c r="CRZ4" s="255"/>
      <c r="CSA4" s="255"/>
      <c r="CSB4" s="255"/>
      <c r="CSC4" s="255"/>
      <c r="CSD4" s="255"/>
      <c r="CSE4" s="255"/>
      <c r="CSF4" s="255"/>
      <c r="CSG4" s="255"/>
      <c r="CSH4" s="255"/>
      <c r="CSI4" s="255"/>
      <c r="CSJ4" s="255"/>
      <c r="CSK4" s="255"/>
      <c r="CSL4" s="255"/>
      <c r="CSM4" s="255"/>
      <c r="CSN4" s="255"/>
      <c r="CSO4" s="255"/>
      <c r="CSP4" s="255"/>
      <c r="CSQ4" s="255"/>
      <c r="CSR4" s="255"/>
      <c r="CSS4" s="255"/>
      <c r="CST4" s="255"/>
      <c r="CSU4" s="255"/>
      <c r="CSV4" s="255"/>
      <c r="CSW4" s="255"/>
      <c r="CSX4" s="255"/>
      <c r="CSY4" s="255"/>
      <c r="CSZ4" s="255"/>
      <c r="CTA4" s="255"/>
      <c r="CTB4" s="255"/>
      <c r="CTC4" s="255"/>
      <c r="CTD4" s="255"/>
      <c r="CTE4" s="255"/>
      <c r="CTF4" s="255"/>
      <c r="CTG4" s="255"/>
      <c r="CTH4" s="255"/>
      <c r="CTI4" s="255"/>
      <c r="CTJ4" s="255"/>
      <c r="CTK4" s="255"/>
      <c r="CTL4" s="255"/>
      <c r="CTM4" s="255"/>
      <c r="CTN4" s="255"/>
      <c r="CTO4" s="255"/>
      <c r="CTP4" s="255"/>
      <c r="CTQ4" s="255"/>
      <c r="CTR4" s="255"/>
      <c r="CTS4" s="255"/>
      <c r="CTT4" s="255"/>
      <c r="CTU4" s="255"/>
      <c r="CTV4" s="255"/>
      <c r="CTW4" s="255"/>
      <c r="CTX4" s="255"/>
      <c r="CTY4" s="255"/>
      <c r="CTZ4" s="255"/>
      <c r="CUA4" s="255"/>
      <c r="CUB4" s="255"/>
      <c r="CUC4" s="255"/>
      <c r="CUD4" s="255"/>
      <c r="CUE4" s="255"/>
      <c r="CUF4" s="255"/>
      <c r="CUG4" s="255"/>
      <c r="CUH4" s="255"/>
      <c r="CUI4" s="255"/>
      <c r="CUJ4" s="255"/>
      <c r="CUK4" s="255"/>
      <c r="CUL4" s="255"/>
      <c r="CUM4" s="255"/>
      <c r="CUN4" s="255"/>
      <c r="CUO4" s="255"/>
      <c r="CUP4" s="255"/>
      <c r="CUQ4" s="255"/>
      <c r="CUR4" s="255"/>
      <c r="CUS4" s="255"/>
      <c r="CUT4" s="255"/>
      <c r="CUU4" s="255"/>
      <c r="CUV4" s="255"/>
      <c r="CUW4" s="255"/>
      <c r="CUX4" s="255"/>
      <c r="CUY4" s="255"/>
      <c r="CUZ4" s="255"/>
      <c r="CVA4" s="255"/>
      <c r="CVB4" s="255"/>
      <c r="CVC4" s="255"/>
      <c r="CVD4" s="255"/>
      <c r="CVE4" s="255"/>
      <c r="CVF4" s="255"/>
      <c r="CVG4" s="255"/>
      <c r="CVH4" s="255"/>
      <c r="CVI4" s="255"/>
      <c r="CVJ4" s="255"/>
      <c r="CVK4" s="255"/>
      <c r="CVL4" s="255"/>
      <c r="CVM4" s="255"/>
      <c r="CVN4" s="255"/>
      <c r="CVO4" s="255"/>
      <c r="CVP4" s="255"/>
      <c r="CVQ4" s="255"/>
      <c r="CVR4" s="255"/>
      <c r="CVS4" s="255"/>
      <c r="CVT4" s="255"/>
      <c r="CVU4" s="255"/>
      <c r="CVV4" s="255"/>
      <c r="CVW4" s="255"/>
      <c r="CVX4" s="255"/>
      <c r="CVY4" s="255"/>
      <c r="CVZ4" s="255"/>
      <c r="CWA4" s="255"/>
      <c r="CWB4" s="255"/>
      <c r="CWC4" s="255"/>
      <c r="CWD4" s="255"/>
      <c r="CWE4" s="255"/>
      <c r="CWF4" s="255"/>
      <c r="CWG4" s="255"/>
      <c r="CWH4" s="255"/>
      <c r="CWI4" s="255"/>
      <c r="CWJ4" s="255"/>
      <c r="CWK4" s="255"/>
      <c r="CWL4" s="255"/>
      <c r="CWM4" s="255"/>
      <c r="CWN4" s="255"/>
      <c r="CWO4" s="255"/>
      <c r="CWP4" s="255"/>
      <c r="CWQ4" s="255"/>
      <c r="CWR4" s="255"/>
      <c r="CWS4" s="255"/>
      <c r="CWT4" s="255"/>
      <c r="CWU4" s="255"/>
      <c r="CWV4" s="255"/>
      <c r="CWW4" s="255"/>
      <c r="CWX4" s="255"/>
      <c r="CWY4" s="255"/>
      <c r="CWZ4" s="255"/>
      <c r="CXA4" s="255"/>
      <c r="CXB4" s="255"/>
      <c r="CXC4" s="255"/>
      <c r="CXD4" s="255"/>
      <c r="CXE4" s="255"/>
      <c r="CXF4" s="255"/>
      <c r="CXG4" s="255"/>
      <c r="CXH4" s="255"/>
      <c r="CXI4" s="255"/>
      <c r="CXJ4" s="255"/>
      <c r="CXK4" s="255"/>
      <c r="CXL4" s="255"/>
      <c r="CXM4" s="255"/>
      <c r="CXN4" s="255"/>
      <c r="CXO4" s="255"/>
      <c r="CXP4" s="255"/>
      <c r="CXQ4" s="255"/>
      <c r="CXR4" s="255"/>
      <c r="CXS4" s="255"/>
      <c r="CXT4" s="255"/>
      <c r="CXU4" s="255"/>
      <c r="CXV4" s="255"/>
      <c r="CXW4" s="255"/>
      <c r="CXX4" s="255"/>
      <c r="CXY4" s="255"/>
      <c r="CXZ4" s="255"/>
      <c r="CYA4" s="255"/>
      <c r="CYB4" s="255"/>
      <c r="CYC4" s="255"/>
      <c r="CYD4" s="255"/>
      <c r="CYE4" s="255"/>
      <c r="CYF4" s="255"/>
      <c r="CYG4" s="255"/>
      <c r="CYH4" s="255"/>
      <c r="CYI4" s="255"/>
      <c r="CYJ4" s="255"/>
      <c r="CYK4" s="255"/>
      <c r="CYL4" s="255"/>
      <c r="CYM4" s="255"/>
      <c r="CYN4" s="255"/>
      <c r="CYO4" s="255"/>
      <c r="CYP4" s="255"/>
      <c r="CYQ4" s="255"/>
      <c r="CYR4" s="255"/>
      <c r="CYS4" s="255"/>
      <c r="CYT4" s="255"/>
      <c r="CYU4" s="255"/>
      <c r="CYV4" s="255"/>
      <c r="CYW4" s="255"/>
      <c r="CYX4" s="255"/>
      <c r="CYY4" s="255"/>
      <c r="CYZ4" s="255"/>
      <c r="CZA4" s="255"/>
      <c r="CZB4" s="255"/>
      <c r="CZC4" s="255"/>
      <c r="CZD4" s="255"/>
      <c r="CZE4" s="255"/>
      <c r="CZF4" s="255"/>
      <c r="CZG4" s="255"/>
      <c r="CZH4" s="255"/>
      <c r="CZI4" s="255"/>
      <c r="CZJ4" s="255"/>
      <c r="CZK4" s="255"/>
      <c r="CZL4" s="255"/>
      <c r="CZM4" s="255"/>
      <c r="CZN4" s="255"/>
      <c r="CZO4" s="255"/>
      <c r="CZP4" s="255"/>
      <c r="CZQ4" s="255"/>
      <c r="CZR4" s="255"/>
      <c r="CZS4" s="255"/>
      <c r="CZT4" s="255"/>
      <c r="CZU4" s="255"/>
      <c r="CZV4" s="255"/>
      <c r="CZW4" s="255"/>
      <c r="CZX4" s="255"/>
      <c r="CZY4" s="255"/>
      <c r="CZZ4" s="255"/>
      <c r="DAA4" s="255"/>
      <c r="DAB4" s="255"/>
      <c r="DAC4" s="255"/>
      <c r="DAD4" s="255"/>
      <c r="DAE4" s="255"/>
      <c r="DAF4" s="255"/>
      <c r="DAG4" s="255"/>
      <c r="DAH4" s="255"/>
      <c r="DAI4" s="255"/>
      <c r="DAJ4" s="255"/>
      <c r="DAK4" s="255"/>
      <c r="DAL4" s="255"/>
      <c r="DAM4" s="255"/>
      <c r="DAN4" s="255"/>
      <c r="DAO4" s="255"/>
      <c r="DAP4" s="255"/>
      <c r="DAQ4" s="255"/>
      <c r="DAR4" s="255"/>
      <c r="DAS4" s="255"/>
      <c r="DAT4" s="255"/>
      <c r="DAU4" s="255"/>
      <c r="DAV4" s="255"/>
      <c r="DAW4" s="255"/>
      <c r="DAX4" s="255"/>
      <c r="DAY4" s="255"/>
      <c r="DAZ4" s="255"/>
      <c r="DBA4" s="255"/>
      <c r="DBB4" s="255"/>
      <c r="DBC4" s="255"/>
      <c r="DBD4" s="255"/>
      <c r="DBE4" s="255"/>
      <c r="DBF4" s="255"/>
      <c r="DBG4" s="255"/>
      <c r="DBH4" s="255"/>
      <c r="DBI4" s="255"/>
      <c r="DBJ4" s="255"/>
      <c r="DBK4" s="255"/>
      <c r="DBL4" s="255"/>
      <c r="DBM4" s="255"/>
      <c r="DBN4" s="255"/>
      <c r="DBO4" s="255"/>
      <c r="DBP4" s="255"/>
      <c r="DBQ4" s="255"/>
      <c r="DBR4" s="255"/>
      <c r="DBS4" s="255"/>
      <c r="DBT4" s="255"/>
      <c r="DBU4" s="255"/>
      <c r="DBV4" s="255"/>
      <c r="DBW4" s="255"/>
      <c r="DBX4" s="255"/>
      <c r="DBY4" s="255"/>
      <c r="DBZ4" s="255"/>
      <c r="DCA4" s="255"/>
      <c r="DCB4" s="255"/>
      <c r="DCC4" s="255"/>
      <c r="DCD4" s="255"/>
      <c r="DCE4" s="255"/>
      <c r="DCF4" s="255"/>
      <c r="DCG4" s="255"/>
      <c r="DCH4" s="255"/>
      <c r="DCI4" s="255"/>
      <c r="DCJ4" s="255"/>
      <c r="DCK4" s="255"/>
      <c r="DCL4" s="255"/>
      <c r="DCM4" s="255"/>
      <c r="DCN4" s="255"/>
      <c r="DCO4" s="255"/>
      <c r="DCP4" s="255"/>
      <c r="DCQ4" s="255"/>
      <c r="DCR4" s="255"/>
      <c r="DCS4" s="255"/>
      <c r="DCT4" s="255"/>
      <c r="DCU4" s="255"/>
      <c r="DCV4" s="255"/>
      <c r="DCW4" s="255"/>
      <c r="DCX4" s="255"/>
      <c r="DCY4" s="255"/>
      <c r="DCZ4" s="255"/>
      <c r="DDA4" s="255"/>
      <c r="DDB4" s="255"/>
      <c r="DDC4" s="255"/>
      <c r="DDD4" s="255"/>
      <c r="DDE4" s="255"/>
      <c r="DDF4" s="255"/>
      <c r="DDG4" s="255"/>
      <c r="DDH4" s="255"/>
      <c r="DDI4" s="255"/>
      <c r="DDJ4" s="255"/>
      <c r="DDK4" s="255"/>
      <c r="DDL4" s="255"/>
      <c r="DDM4" s="255"/>
      <c r="DDN4" s="255"/>
      <c r="DDO4" s="255"/>
      <c r="DDP4" s="255"/>
      <c r="DDQ4" s="255"/>
      <c r="DDR4" s="255"/>
      <c r="DDS4" s="255"/>
      <c r="DDT4" s="255"/>
      <c r="DDU4" s="255"/>
      <c r="DDV4" s="255"/>
      <c r="DDW4" s="255"/>
      <c r="DDX4" s="255"/>
      <c r="DDY4" s="255"/>
      <c r="DDZ4" s="255"/>
      <c r="DEA4" s="255"/>
      <c r="DEB4" s="255"/>
      <c r="DEC4" s="255"/>
      <c r="DED4" s="255"/>
      <c r="DEE4" s="255"/>
      <c r="DEF4" s="255"/>
      <c r="DEG4" s="255"/>
      <c r="DEH4" s="255"/>
      <c r="DEI4" s="255"/>
      <c r="DEJ4" s="255"/>
      <c r="DEK4" s="255"/>
      <c r="DEL4" s="255"/>
      <c r="DEM4" s="255"/>
      <c r="DEN4" s="255"/>
      <c r="DEO4" s="255"/>
      <c r="DEP4" s="255"/>
      <c r="DEQ4" s="255"/>
      <c r="DER4" s="255"/>
      <c r="DES4" s="255"/>
      <c r="DET4" s="255"/>
      <c r="DEU4" s="255"/>
      <c r="DEV4" s="255"/>
      <c r="DEW4" s="255"/>
      <c r="DEX4" s="255"/>
      <c r="DEY4" s="255"/>
      <c r="DEZ4" s="255"/>
      <c r="DFA4" s="255"/>
      <c r="DFB4" s="255"/>
      <c r="DFC4" s="255"/>
      <c r="DFD4" s="255"/>
      <c r="DFE4" s="255"/>
      <c r="DFF4" s="255"/>
      <c r="DFG4" s="255"/>
      <c r="DFH4" s="255"/>
      <c r="DFI4" s="255"/>
      <c r="DFJ4" s="255"/>
      <c r="DFK4" s="255"/>
      <c r="DFL4" s="255"/>
      <c r="DFM4" s="255"/>
      <c r="DFN4" s="255"/>
      <c r="DFO4" s="255"/>
      <c r="DFP4" s="255"/>
      <c r="DFQ4" s="255"/>
      <c r="DFR4" s="255"/>
      <c r="DFS4" s="255"/>
      <c r="DFT4" s="255"/>
      <c r="DFU4" s="255"/>
      <c r="DFV4" s="255"/>
      <c r="DFW4" s="255"/>
      <c r="DFX4" s="255"/>
      <c r="DFY4" s="255"/>
      <c r="DFZ4" s="255"/>
      <c r="DGA4" s="255"/>
      <c r="DGB4" s="255"/>
      <c r="DGC4" s="255"/>
      <c r="DGD4" s="255"/>
      <c r="DGE4" s="255"/>
      <c r="DGF4" s="255"/>
      <c r="DGG4" s="255"/>
      <c r="DGH4" s="255"/>
      <c r="DGI4" s="255"/>
      <c r="DGJ4" s="255"/>
      <c r="DGK4" s="255"/>
      <c r="DGL4" s="255"/>
      <c r="DGM4" s="255"/>
      <c r="DGN4" s="255"/>
      <c r="DGO4" s="255"/>
      <c r="DGP4" s="255"/>
      <c r="DGQ4" s="255"/>
      <c r="DGR4" s="255"/>
      <c r="DGS4" s="255"/>
      <c r="DGT4" s="255"/>
      <c r="DGU4" s="255"/>
      <c r="DGV4" s="255"/>
      <c r="DGW4" s="255"/>
      <c r="DGX4" s="255"/>
      <c r="DGY4" s="255"/>
      <c r="DGZ4" s="255"/>
      <c r="DHA4" s="255"/>
      <c r="DHB4" s="255"/>
      <c r="DHC4" s="255"/>
      <c r="DHD4" s="255"/>
      <c r="DHE4" s="255"/>
      <c r="DHF4" s="255"/>
      <c r="DHG4" s="255"/>
      <c r="DHH4" s="255"/>
      <c r="DHI4" s="255"/>
      <c r="DHJ4" s="255"/>
      <c r="DHK4" s="255"/>
      <c r="DHL4" s="255"/>
      <c r="DHM4" s="255"/>
      <c r="DHN4" s="255"/>
      <c r="DHO4" s="255"/>
      <c r="DHP4" s="255"/>
      <c r="DHQ4" s="255"/>
      <c r="DHR4" s="255"/>
      <c r="DHS4" s="255"/>
      <c r="DHT4" s="255"/>
      <c r="DHU4" s="255"/>
      <c r="DHV4" s="255"/>
      <c r="DHW4" s="255"/>
      <c r="DHX4" s="255"/>
      <c r="DHY4" s="255"/>
      <c r="DHZ4" s="255"/>
      <c r="DIA4" s="255"/>
      <c r="DIB4" s="255"/>
      <c r="DIC4" s="255"/>
      <c r="DID4" s="255"/>
      <c r="DIE4" s="255"/>
      <c r="DIF4" s="255"/>
      <c r="DIG4" s="255"/>
      <c r="DIH4" s="255"/>
      <c r="DII4" s="255"/>
      <c r="DIJ4" s="255"/>
      <c r="DIK4" s="255"/>
      <c r="DIL4" s="255"/>
      <c r="DIM4" s="255"/>
      <c r="DIN4" s="255"/>
      <c r="DIO4" s="255"/>
      <c r="DIP4" s="255"/>
      <c r="DIQ4" s="255"/>
      <c r="DIR4" s="255"/>
      <c r="DIS4" s="255"/>
      <c r="DIT4" s="255"/>
      <c r="DIU4" s="255"/>
      <c r="DIV4" s="255"/>
      <c r="DIW4" s="255"/>
      <c r="DIX4" s="255"/>
      <c r="DIY4" s="255"/>
      <c r="DIZ4" s="255"/>
      <c r="DJA4" s="255"/>
      <c r="DJB4" s="255"/>
      <c r="DJC4" s="255"/>
      <c r="DJD4" s="255"/>
      <c r="DJE4" s="255"/>
      <c r="DJF4" s="255"/>
      <c r="DJG4" s="255"/>
      <c r="DJH4" s="255"/>
      <c r="DJI4" s="255"/>
      <c r="DJJ4" s="255"/>
      <c r="DJK4" s="255"/>
      <c r="DJL4" s="255"/>
      <c r="DJM4" s="255"/>
      <c r="DJN4" s="255"/>
      <c r="DJO4" s="255"/>
      <c r="DJP4" s="255"/>
      <c r="DJQ4" s="255"/>
      <c r="DJR4" s="255"/>
      <c r="DJS4" s="255"/>
      <c r="DJT4" s="255"/>
      <c r="DJU4" s="255"/>
      <c r="DJV4" s="255"/>
      <c r="DJW4" s="255"/>
      <c r="DJX4" s="255"/>
      <c r="DJY4" s="255"/>
      <c r="DJZ4" s="255"/>
      <c r="DKA4" s="255"/>
      <c r="DKB4" s="255"/>
      <c r="DKC4" s="255"/>
      <c r="DKD4" s="255"/>
      <c r="DKE4" s="255"/>
      <c r="DKF4" s="255"/>
      <c r="DKG4" s="255"/>
      <c r="DKH4" s="255"/>
      <c r="DKI4" s="255"/>
      <c r="DKJ4" s="255"/>
      <c r="DKK4" s="255"/>
      <c r="DKL4" s="255"/>
      <c r="DKM4" s="255"/>
      <c r="DKN4" s="255"/>
      <c r="DKO4" s="255"/>
      <c r="DKP4" s="255"/>
      <c r="DKQ4" s="255"/>
      <c r="DKR4" s="255"/>
      <c r="DKS4" s="255"/>
      <c r="DKT4" s="255"/>
      <c r="DKU4" s="255"/>
      <c r="DKV4" s="255"/>
      <c r="DKW4" s="255"/>
      <c r="DKX4" s="255"/>
      <c r="DKY4" s="255"/>
      <c r="DKZ4" s="255"/>
      <c r="DLA4" s="255"/>
      <c r="DLB4" s="255"/>
      <c r="DLC4" s="255"/>
      <c r="DLD4" s="255"/>
      <c r="DLE4" s="255"/>
      <c r="DLF4" s="255"/>
      <c r="DLG4" s="255"/>
      <c r="DLH4" s="255"/>
      <c r="DLI4" s="255"/>
      <c r="DLJ4" s="255"/>
      <c r="DLK4" s="255"/>
      <c r="DLL4" s="255"/>
      <c r="DLM4" s="255"/>
      <c r="DLN4" s="255"/>
      <c r="DLO4" s="255"/>
      <c r="DLP4" s="255"/>
      <c r="DLQ4" s="255"/>
      <c r="DLR4" s="255"/>
      <c r="DLS4" s="255"/>
      <c r="DLT4" s="255"/>
      <c r="DLU4" s="255"/>
      <c r="DLV4" s="255"/>
      <c r="DLW4" s="255"/>
      <c r="DLX4" s="255"/>
      <c r="DLY4" s="255"/>
      <c r="DLZ4" s="255"/>
      <c r="DMA4" s="255"/>
      <c r="DMB4" s="255"/>
      <c r="DMC4" s="255"/>
      <c r="DMD4" s="255"/>
      <c r="DME4" s="255"/>
      <c r="DMF4" s="255"/>
      <c r="DMG4" s="255"/>
      <c r="DMH4" s="255"/>
      <c r="DMI4" s="255"/>
      <c r="DMJ4" s="255"/>
      <c r="DMK4" s="255"/>
      <c r="DML4" s="255"/>
      <c r="DMM4" s="255"/>
      <c r="DMN4" s="255"/>
      <c r="DMO4" s="255"/>
      <c r="DMP4" s="255"/>
      <c r="DMQ4" s="255"/>
      <c r="DMR4" s="255"/>
      <c r="DMS4" s="255"/>
      <c r="DMT4" s="255"/>
      <c r="DMU4" s="255"/>
      <c r="DMV4" s="255"/>
      <c r="DMW4" s="255"/>
      <c r="DMX4" s="255"/>
      <c r="DMY4" s="255"/>
      <c r="DMZ4" s="255"/>
      <c r="DNA4" s="255"/>
      <c r="DNB4" s="255"/>
      <c r="DNC4" s="255"/>
      <c r="DND4" s="255"/>
      <c r="DNE4" s="255"/>
      <c r="DNF4" s="255"/>
      <c r="DNG4" s="255"/>
      <c r="DNH4" s="255"/>
      <c r="DNI4" s="255"/>
      <c r="DNJ4" s="255"/>
      <c r="DNK4" s="255"/>
      <c r="DNL4" s="255"/>
      <c r="DNM4" s="255"/>
      <c r="DNN4" s="255"/>
      <c r="DNO4" s="255"/>
      <c r="DNP4" s="255"/>
      <c r="DNQ4" s="255"/>
      <c r="DNR4" s="255"/>
      <c r="DNS4" s="255"/>
      <c r="DNT4" s="255"/>
      <c r="DNU4" s="255"/>
      <c r="DNV4" s="255"/>
      <c r="DNW4" s="255"/>
      <c r="DNX4" s="255"/>
      <c r="DNY4" s="255"/>
      <c r="DNZ4" s="255"/>
      <c r="DOA4" s="255"/>
      <c r="DOB4" s="255"/>
      <c r="DOC4" s="255"/>
      <c r="DOD4" s="255"/>
      <c r="DOE4" s="255"/>
      <c r="DOF4" s="255"/>
      <c r="DOG4" s="255"/>
      <c r="DOH4" s="255"/>
      <c r="DOI4" s="255"/>
      <c r="DOJ4" s="255"/>
      <c r="DOK4" s="255"/>
      <c r="DOL4" s="255"/>
      <c r="DOM4" s="255"/>
      <c r="DON4" s="255"/>
      <c r="DOO4" s="255"/>
      <c r="DOP4" s="255"/>
      <c r="DOQ4" s="255"/>
      <c r="DOR4" s="255"/>
      <c r="DOS4" s="255"/>
      <c r="DOT4" s="255"/>
      <c r="DOU4" s="255"/>
      <c r="DOV4" s="255"/>
      <c r="DOW4" s="255"/>
      <c r="DOX4" s="255"/>
      <c r="DOY4" s="255"/>
      <c r="DOZ4" s="255"/>
      <c r="DPA4" s="255"/>
      <c r="DPB4" s="255"/>
      <c r="DPC4" s="255"/>
      <c r="DPD4" s="255"/>
      <c r="DPE4" s="255"/>
      <c r="DPF4" s="255"/>
      <c r="DPG4" s="255"/>
      <c r="DPH4" s="255"/>
      <c r="DPI4" s="255"/>
      <c r="DPJ4" s="255"/>
      <c r="DPK4" s="255"/>
      <c r="DPL4" s="255"/>
      <c r="DPM4" s="255"/>
      <c r="DPN4" s="255"/>
      <c r="DPO4" s="255"/>
      <c r="DPP4" s="255"/>
      <c r="DPQ4" s="255"/>
      <c r="DPR4" s="255"/>
      <c r="DPS4" s="255"/>
      <c r="DPT4" s="255"/>
      <c r="DPU4" s="255"/>
      <c r="DPV4" s="255"/>
      <c r="DPW4" s="255"/>
      <c r="DPX4" s="255"/>
      <c r="DPY4" s="255"/>
      <c r="DPZ4" s="255"/>
      <c r="DQA4" s="255"/>
      <c r="DQB4" s="255"/>
      <c r="DQC4" s="255"/>
      <c r="DQD4" s="255"/>
      <c r="DQE4" s="255"/>
      <c r="DQF4" s="255"/>
      <c r="DQG4" s="255"/>
      <c r="DQH4" s="255"/>
      <c r="DQI4" s="255"/>
      <c r="DQJ4" s="255"/>
      <c r="DQK4" s="255"/>
      <c r="DQL4" s="255"/>
      <c r="DQM4" s="255"/>
      <c r="DQN4" s="255"/>
      <c r="DQO4" s="255"/>
      <c r="DQP4" s="255"/>
      <c r="DQQ4" s="255"/>
      <c r="DQR4" s="255"/>
      <c r="DQS4" s="255"/>
      <c r="DQT4" s="255"/>
      <c r="DQU4" s="255"/>
      <c r="DQV4" s="255"/>
      <c r="DQW4" s="255"/>
      <c r="DQX4" s="255"/>
      <c r="DQY4" s="255"/>
      <c r="DQZ4" s="255"/>
      <c r="DRA4" s="255"/>
      <c r="DRB4" s="255"/>
      <c r="DRC4" s="255"/>
      <c r="DRD4" s="255"/>
      <c r="DRE4" s="255"/>
      <c r="DRF4" s="255"/>
      <c r="DRG4" s="255"/>
      <c r="DRH4" s="255"/>
      <c r="DRI4" s="255"/>
      <c r="DRJ4" s="255"/>
      <c r="DRK4" s="255"/>
      <c r="DRL4" s="255"/>
      <c r="DRM4" s="255"/>
      <c r="DRN4" s="255"/>
      <c r="DRO4" s="255"/>
      <c r="DRP4" s="255"/>
      <c r="DRQ4" s="255"/>
      <c r="DRR4" s="255"/>
      <c r="DRS4" s="255"/>
      <c r="DRT4" s="255"/>
      <c r="DRU4" s="255"/>
      <c r="DRV4" s="255"/>
      <c r="DRW4" s="255"/>
      <c r="DRX4" s="255"/>
      <c r="DRY4" s="255"/>
      <c r="DRZ4" s="255"/>
      <c r="DSA4" s="255"/>
      <c r="DSB4" s="255"/>
      <c r="DSC4" s="255"/>
      <c r="DSD4" s="255"/>
      <c r="DSE4" s="255"/>
      <c r="DSF4" s="255"/>
      <c r="DSG4" s="255"/>
      <c r="DSH4" s="255"/>
      <c r="DSI4" s="255"/>
      <c r="DSJ4" s="255"/>
      <c r="DSK4" s="255"/>
      <c r="DSL4" s="255"/>
      <c r="DSM4" s="255"/>
      <c r="DSN4" s="255"/>
      <c r="DSO4" s="255"/>
      <c r="DSP4" s="255"/>
      <c r="DSQ4" s="255"/>
      <c r="DSR4" s="255"/>
      <c r="DSS4" s="255"/>
      <c r="DST4" s="255"/>
      <c r="DSU4" s="255"/>
      <c r="DSV4" s="255"/>
      <c r="DSW4" s="255"/>
      <c r="DSX4" s="255"/>
      <c r="DSY4" s="255"/>
      <c r="DSZ4" s="255"/>
      <c r="DTA4" s="255"/>
      <c r="DTB4" s="255"/>
      <c r="DTC4" s="255"/>
      <c r="DTD4" s="255"/>
      <c r="DTE4" s="255"/>
      <c r="DTF4" s="255"/>
      <c r="DTG4" s="255"/>
      <c r="DTH4" s="255"/>
      <c r="DTI4" s="255"/>
      <c r="DTJ4" s="255"/>
      <c r="DTK4" s="255"/>
      <c r="DTL4" s="255"/>
      <c r="DTM4" s="255"/>
      <c r="DTN4" s="255"/>
      <c r="DTO4" s="255"/>
      <c r="DTP4" s="255"/>
      <c r="DTQ4" s="255"/>
      <c r="DTR4" s="255"/>
      <c r="DTS4" s="255"/>
      <c r="DTT4" s="255"/>
      <c r="DTU4" s="255"/>
      <c r="DTV4" s="255"/>
      <c r="DTW4" s="255"/>
      <c r="DTX4" s="255"/>
      <c r="DTY4" s="255"/>
      <c r="DTZ4" s="255"/>
      <c r="DUA4" s="255"/>
      <c r="DUB4" s="255"/>
      <c r="DUC4" s="255"/>
      <c r="DUD4" s="255"/>
      <c r="DUE4" s="255"/>
      <c r="DUF4" s="255"/>
      <c r="DUG4" s="255"/>
      <c r="DUH4" s="255"/>
      <c r="DUI4" s="255"/>
      <c r="DUJ4" s="255"/>
      <c r="DUK4" s="255"/>
      <c r="DUL4" s="255"/>
      <c r="DUM4" s="255"/>
      <c r="DUN4" s="255"/>
      <c r="DUO4" s="255"/>
      <c r="DUP4" s="255"/>
      <c r="DUQ4" s="255"/>
      <c r="DUR4" s="255"/>
      <c r="DUS4" s="255"/>
      <c r="DUT4" s="255"/>
      <c r="DUU4" s="255"/>
      <c r="DUV4" s="255"/>
      <c r="DUW4" s="255"/>
      <c r="DUX4" s="255"/>
      <c r="DUY4" s="255"/>
      <c r="DUZ4" s="255"/>
      <c r="DVA4" s="255"/>
      <c r="DVB4" s="255"/>
      <c r="DVC4" s="255"/>
      <c r="DVD4" s="255"/>
      <c r="DVE4" s="255"/>
      <c r="DVF4" s="255"/>
      <c r="DVG4" s="255"/>
      <c r="DVH4" s="255"/>
      <c r="DVI4" s="255"/>
      <c r="DVJ4" s="255"/>
      <c r="DVK4" s="255"/>
      <c r="DVL4" s="255"/>
      <c r="DVM4" s="255"/>
      <c r="DVN4" s="255"/>
      <c r="DVO4" s="255"/>
      <c r="DVP4" s="255"/>
      <c r="DVQ4" s="255"/>
      <c r="DVR4" s="255"/>
      <c r="DVS4" s="255"/>
      <c r="DVT4" s="255"/>
      <c r="DVU4" s="255"/>
      <c r="DVV4" s="255"/>
      <c r="DVW4" s="255"/>
      <c r="DVX4" s="255"/>
      <c r="DVY4" s="255"/>
      <c r="DVZ4" s="255"/>
      <c r="DWA4" s="255"/>
      <c r="DWB4" s="255"/>
      <c r="DWC4" s="255"/>
      <c r="DWD4" s="255"/>
      <c r="DWE4" s="255"/>
      <c r="DWF4" s="255"/>
      <c r="DWG4" s="255"/>
      <c r="DWH4" s="255"/>
      <c r="DWI4" s="255"/>
      <c r="DWJ4" s="255"/>
      <c r="DWK4" s="255"/>
      <c r="DWL4" s="255"/>
      <c r="DWM4" s="255"/>
      <c r="DWN4" s="255"/>
      <c r="DWO4" s="255"/>
      <c r="DWP4" s="255"/>
      <c r="DWQ4" s="255"/>
      <c r="DWR4" s="255"/>
      <c r="DWS4" s="255"/>
      <c r="DWT4" s="255"/>
      <c r="DWU4" s="255"/>
      <c r="DWV4" s="255"/>
      <c r="DWW4" s="255"/>
      <c r="DWX4" s="255"/>
      <c r="DWY4" s="255"/>
      <c r="DWZ4" s="255"/>
      <c r="DXA4" s="255"/>
      <c r="DXB4" s="255"/>
      <c r="DXC4" s="255"/>
      <c r="DXD4" s="255"/>
      <c r="DXE4" s="255"/>
      <c r="DXF4" s="255"/>
      <c r="DXG4" s="255"/>
      <c r="DXH4" s="255"/>
      <c r="DXI4" s="255"/>
      <c r="DXJ4" s="255"/>
      <c r="DXK4" s="255"/>
      <c r="DXL4" s="255"/>
      <c r="DXM4" s="255"/>
      <c r="DXN4" s="255"/>
      <c r="DXO4" s="255"/>
      <c r="DXP4" s="255"/>
      <c r="DXQ4" s="255"/>
      <c r="DXR4" s="255"/>
      <c r="DXS4" s="255"/>
      <c r="DXT4" s="255"/>
      <c r="DXU4" s="255"/>
      <c r="DXV4" s="255"/>
      <c r="DXW4" s="255"/>
      <c r="DXX4" s="255"/>
      <c r="DXY4" s="255"/>
      <c r="DXZ4" s="255"/>
      <c r="DYA4" s="255"/>
      <c r="DYB4" s="255"/>
      <c r="DYC4" s="255"/>
      <c r="DYD4" s="255"/>
      <c r="DYE4" s="255"/>
      <c r="DYF4" s="255"/>
      <c r="DYG4" s="255"/>
      <c r="DYH4" s="255"/>
      <c r="DYI4" s="255"/>
      <c r="DYJ4" s="255"/>
      <c r="DYK4" s="255"/>
      <c r="DYL4" s="255"/>
      <c r="DYM4" s="255"/>
      <c r="DYN4" s="255"/>
      <c r="DYO4" s="255"/>
      <c r="DYP4" s="255"/>
      <c r="DYQ4" s="255"/>
      <c r="DYR4" s="255"/>
      <c r="DYS4" s="255"/>
      <c r="DYT4" s="255"/>
      <c r="DYU4" s="255"/>
      <c r="DYV4" s="255"/>
      <c r="DYW4" s="255"/>
      <c r="DYX4" s="255"/>
      <c r="DYY4" s="255"/>
      <c r="DYZ4" s="255"/>
      <c r="DZA4" s="255"/>
      <c r="DZB4" s="255"/>
      <c r="DZC4" s="255"/>
      <c r="DZD4" s="255"/>
      <c r="DZE4" s="255"/>
      <c r="DZF4" s="255"/>
      <c r="DZG4" s="255"/>
      <c r="DZH4" s="255"/>
      <c r="DZI4" s="255"/>
      <c r="DZJ4" s="255"/>
      <c r="DZK4" s="255"/>
      <c r="DZL4" s="255"/>
      <c r="DZM4" s="255"/>
      <c r="DZN4" s="255"/>
      <c r="DZO4" s="255"/>
      <c r="DZP4" s="255"/>
      <c r="DZQ4" s="255"/>
      <c r="DZR4" s="255"/>
      <c r="DZS4" s="255"/>
      <c r="DZT4" s="255"/>
      <c r="DZU4" s="255"/>
      <c r="DZV4" s="255"/>
      <c r="DZW4" s="255"/>
      <c r="DZX4" s="255"/>
      <c r="DZY4" s="255"/>
      <c r="DZZ4" s="255"/>
      <c r="EAA4" s="255"/>
      <c r="EAB4" s="255"/>
      <c r="EAC4" s="255"/>
      <c r="EAD4" s="255"/>
      <c r="EAE4" s="255"/>
      <c r="EAF4" s="255"/>
      <c r="EAG4" s="255"/>
      <c r="EAH4" s="255"/>
      <c r="EAI4" s="255"/>
      <c r="EAJ4" s="255"/>
      <c r="EAK4" s="255"/>
      <c r="EAL4" s="255"/>
      <c r="EAM4" s="255"/>
      <c r="EAN4" s="255"/>
      <c r="EAO4" s="255"/>
      <c r="EAP4" s="255"/>
      <c r="EAQ4" s="255"/>
      <c r="EAR4" s="255"/>
      <c r="EAS4" s="255"/>
      <c r="EAT4" s="255"/>
      <c r="EAU4" s="255"/>
      <c r="EAV4" s="255"/>
      <c r="EAW4" s="255"/>
      <c r="EAX4" s="255"/>
      <c r="EAY4" s="255"/>
      <c r="EAZ4" s="255"/>
      <c r="EBA4" s="255"/>
      <c r="EBB4" s="255"/>
      <c r="EBC4" s="255"/>
      <c r="EBD4" s="255"/>
      <c r="EBE4" s="255"/>
      <c r="EBF4" s="255"/>
      <c r="EBG4" s="255"/>
      <c r="EBH4" s="255"/>
      <c r="EBI4" s="255"/>
      <c r="EBJ4" s="255"/>
      <c r="EBK4" s="255"/>
      <c r="EBL4" s="255"/>
      <c r="EBM4" s="255"/>
      <c r="EBN4" s="255"/>
      <c r="EBO4" s="255"/>
      <c r="EBP4" s="255"/>
      <c r="EBQ4" s="255"/>
      <c r="EBR4" s="255"/>
      <c r="EBS4" s="255"/>
      <c r="EBT4" s="255"/>
      <c r="EBU4" s="255"/>
      <c r="EBV4" s="255"/>
      <c r="EBW4" s="255"/>
      <c r="EBX4" s="255"/>
      <c r="EBY4" s="255"/>
      <c r="EBZ4" s="255"/>
      <c r="ECA4" s="255"/>
      <c r="ECB4" s="255"/>
      <c r="ECC4" s="255"/>
      <c r="ECD4" s="255"/>
      <c r="ECE4" s="255"/>
      <c r="ECF4" s="255"/>
      <c r="ECG4" s="255"/>
      <c r="ECH4" s="255"/>
      <c r="ECI4" s="255"/>
      <c r="ECJ4" s="255"/>
      <c r="ECK4" s="255"/>
      <c r="ECL4" s="255"/>
      <c r="ECM4" s="255"/>
      <c r="ECN4" s="255"/>
      <c r="ECO4" s="255"/>
      <c r="ECP4" s="255"/>
      <c r="ECQ4" s="255"/>
      <c r="ECR4" s="255"/>
      <c r="ECS4" s="255"/>
      <c r="ECT4" s="255"/>
      <c r="ECU4" s="255"/>
      <c r="ECV4" s="255"/>
      <c r="ECW4" s="255"/>
      <c r="ECX4" s="255"/>
      <c r="ECY4" s="255"/>
      <c r="ECZ4" s="255"/>
      <c r="EDA4" s="255"/>
      <c r="EDB4" s="255"/>
      <c r="EDC4" s="255"/>
      <c r="EDD4" s="255"/>
      <c r="EDE4" s="255"/>
      <c r="EDF4" s="255"/>
      <c r="EDG4" s="255"/>
      <c r="EDH4" s="255"/>
      <c r="EDI4" s="255"/>
      <c r="EDJ4" s="255"/>
      <c r="EDK4" s="255"/>
      <c r="EDL4" s="255"/>
      <c r="EDM4" s="255"/>
      <c r="EDN4" s="255"/>
      <c r="EDO4" s="255"/>
      <c r="EDP4" s="255"/>
      <c r="EDQ4" s="255"/>
      <c r="EDR4" s="255"/>
      <c r="EDS4" s="255"/>
      <c r="EDT4" s="255"/>
      <c r="EDU4" s="255"/>
      <c r="EDV4" s="255"/>
      <c r="EDW4" s="255"/>
      <c r="EDX4" s="255"/>
      <c r="EDY4" s="255"/>
      <c r="EDZ4" s="255"/>
      <c r="EEA4" s="255"/>
      <c r="EEB4" s="255"/>
      <c r="EEC4" s="255"/>
      <c r="EED4" s="255"/>
      <c r="EEE4" s="255"/>
      <c r="EEF4" s="255"/>
      <c r="EEG4" s="255"/>
      <c r="EEH4" s="255"/>
      <c r="EEI4" s="255"/>
      <c r="EEJ4" s="255"/>
      <c r="EEK4" s="255"/>
      <c r="EEL4" s="255"/>
      <c r="EEM4" s="255"/>
      <c r="EEN4" s="255"/>
      <c r="EEO4" s="255"/>
      <c r="EEP4" s="255"/>
      <c r="EEQ4" s="255"/>
      <c r="EER4" s="255"/>
      <c r="EES4" s="255"/>
      <c r="EET4" s="255"/>
      <c r="EEU4" s="255"/>
      <c r="EEV4" s="255"/>
      <c r="EEW4" s="255"/>
      <c r="EEX4" s="255"/>
      <c r="EEY4" s="255"/>
      <c r="EEZ4" s="255"/>
      <c r="EFA4" s="255"/>
      <c r="EFB4" s="255"/>
      <c r="EFC4" s="255"/>
      <c r="EFD4" s="255"/>
      <c r="EFE4" s="255"/>
      <c r="EFF4" s="255"/>
      <c r="EFG4" s="255"/>
      <c r="EFH4" s="255"/>
      <c r="EFI4" s="255"/>
      <c r="EFJ4" s="255"/>
      <c r="EFK4" s="255"/>
      <c r="EFL4" s="255"/>
      <c r="EFM4" s="255"/>
      <c r="EFN4" s="255"/>
      <c r="EFO4" s="255"/>
      <c r="EFP4" s="255"/>
      <c r="EFQ4" s="255"/>
      <c r="EFR4" s="255"/>
      <c r="EFS4" s="255"/>
      <c r="EFT4" s="255"/>
      <c r="EFU4" s="255"/>
      <c r="EFV4" s="255"/>
      <c r="EFW4" s="255"/>
      <c r="EFX4" s="255"/>
      <c r="EFY4" s="255"/>
      <c r="EFZ4" s="255"/>
      <c r="EGA4" s="255"/>
      <c r="EGB4" s="255"/>
      <c r="EGC4" s="255"/>
      <c r="EGD4" s="255"/>
      <c r="EGE4" s="255"/>
      <c r="EGF4" s="255"/>
      <c r="EGG4" s="255"/>
      <c r="EGH4" s="255"/>
      <c r="EGI4" s="255"/>
      <c r="EGJ4" s="255"/>
      <c r="EGK4" s="255"/>
      <c r="EGL4" s="255"/>
      <c r="EGM4" s="255"/>
      <c r="EGN4" s="255"/>
      <c r="EGO4" s="255"/>
      <c r="EGP4" s="255"/>
      <c r="EGQ4" s="255"/>
      <c r="EGR4" s="255"/>
      <c r="EGS4" s="255"/>
      <c r="EGT4" s="255"/>
      <c r="EGU4" s="255"/>
      <c r="EGV4" s="255"/>
      <c r="EGW4" s="255"/>
      <c r="EGX4" s="255"/>
      <c r="EGY4" s="255"/>
      <c r="EGZ4" s="255"/>
      <c r="EHA4" s="255"/>
      <c r="EHB4" s="255"/>
      <c r="EHC4" s="255"/>
      <c r="EHD4" s="255"/>
      <c r="EHE4" s="255"/>
      <c r="EHF4" s="255"/>
      <c r="EHG4" s="255"/>
      <c r="EHH4" s="255"/>
      <c r="EHI4" s="255"/>
      <c r="EHJ4" s="255"/>
      <c r="EHK4" s="255"/>
      <c r="EHL4" s="255"/>
      <c r="EHM4" s="255"/>
      <c r="EHN4" s="255"/>
      <c r="EHO4" s="255"/>
      <c r="EHP4" s="255"/>
      <c r="EHQ4" s="255"/>
      <c r="EHR4" s="255"/>
      <c r="EHS4" s="255"/>
      <c r="EHT4" s="255"/>
      <c r="EHU4" s="255"/>
      <c r="EHV4" s="255"/>
      <c r="EHW4" s="255"/>
      <c r="EHX4" s="255"/>
      <c r="EHY4" s="255"/>
      <c r="EHZ4" s="255"/>
      <c r="EIA4" s="255"/>
      <c r="EIB4" s="255"/>
      <c r="EIC4" s="255"/>
      <c r="EID4" s="255"/>
      <c r="EIE4" s="255"/>
      <c r="EIF4" s="255"/>
      <c r="EIG4" s="255"/>
      <c r="EIH4" s="255"/>
      <c r="EII4" s="255"/>
      <c r="EIJ4" s="255"/>
      <c r="EIK4" s="255"/>
      <c r="EIL4" s="255"/>
      <c r="EIM4" s="255"/>
      <c r="EIN4" s="255"/>
      <c r="EIO4" s="255"/>
      <c r="EIP4" s="255"/>
      <c r="EIQ4" s="255"/>
      <c r="EIR4" s="255"/>
      <c r="EIS4" s="255"/>
      <c r="EIT4" s="255"/>
      <c r="EIU4" s="255"/>
      <c r="EIV4" s="255"/>
      <c r="EIW4" s="255"/>
      <c r="EIX4" s="255"/>
      <c r="EIY4" s="255"/>
      <c r="EIZ4" s="255"/>
      <c r="EJA4" s="255"/>
      <c r="EJB4" s="255"/>
      <c r="EJC4" s="255"/>
      <c r="EJD4" s="255"/>
      <c r="EJE4" s="255"/>
      <c r="EJF4" s="255"/>
      <c r="EJG4" s="255"/>
      <c r="EJH4" s="255"/>
      <c r="EJI4" s="255"/>
      <c r="EJJ4" s="255"/>
      <c r="EJK4" s="255"/>
      <c r="EJL4" s="255"/>
      <c r="EJM4" s="255"/>
      <c r="EJN4" s="255"/>
      <c r="EJO4" s="255"/>
      <c r="EJP4" s="255"/>
      <c r="EJQ4" s="255"/>
      <c r="EJR4" s="255"/>
      <c r="EJS4" s="255"/>
      <c r="EJT4" s="255"/>
      <c r="EJU4" s="255"/>
      <c r="EJV4" s="255"/>
      <c r="EJW4" s="255"/>
      <c r="EJX4" s="255"/>
      <c r="EJY4" s="255"/>
      <c r="EJZ4" s="255"/>
      <c r="EKA4" s="255"/>
      <c r="EKB4" s="255"/>
      <c r="EKC4" s="255"/>
      <c r="EKD4" s="255"/>
      <c r="EKE4" s="255"/>
      <c r="EKF4" s="255"/>
      <c r="EKG4" s="255"/>
      <c r="EKH4" s="255"/>
      <c r="EKI4" s="255"/>
      <c r="EKJ4" s="255"/>
      <c r="EKK4" s="255"/>
      <c r="EKL4" s="255"/>
      <c r="EKM4" s="255"/>
      <c r="EKN4" s="255"/>
      <c r="EKO4" s="255"/>
      <c r="EKP4" s="255"/>
      <c r="EKQ4" s="255"/>
      <c r="EKR4" s="255"/>
      <c r="EKS4" s="255"/>
      <c r="EKT4" s="255"/>
      <c r="EKU4" s="255"/>
      <c r="EKV4" s="255"/>
      <c r="EKW4" s="255"/>
      <c r="EKX4" s="255"/>
      <c r="EKY4" s="255"/>
      <c r="EKZ4" s="255"/>
      <c r="ELA4" s="255"/>
      <c r="ELB4" s="255"/>
      <c r="ELC4" s="255"/>
      <c r="ELD4" s="255"/>
      <c r="ELE4" s="255"/>
      <c r="ELF4" s="255"/>
      <c r="ELG4" s="255"/>
      <c r="ELH4" s="255"/>
      <c r="ELI4" s="255"/>
      <c r="ELJ4" s="255"/>
      <c r="ELK4" s="255"/>
      <c r="ELL4" s="255"/>
      <c r="ELM4" s="255"/>
      <c r="ELN4" s="255"/>
      <c r="ELO4" s="255"/>
      <c r="ELP4" s="255"/>
      <c r="ELQ4" s="255"/>
      <c r="ELR4" s="255"/>
      <c r="ELS4" s="255"/>
      <c r="ELT4" s="255"/>
      <c r="ELU4" s="255"/>
      <c r="ELV4" s="255"/>
      <c r="ELW4" s="255"/>
      <c r="ELX4" s="255"/>
      <c r="ELY4" s="255"/>
      <c r="ELZ4" s="255"/>
      <c r="EMA4" s="255"/>
      <c r="EMB4" s="255"/>
      <c r="EMC4" s="255"/>
      <c r="EMD4" s="255"/>
      <c r="EME4" s="255"/>
      <c r="EMF4" s="255"/>
      <c r="EMG4" s="255"/>
      <c r="EMH4" s="255"/>
      <c r="EMI4" s="255"/>
      <c r="EMJ4" s="255"/>
      <c r="EMK4" s="255"/>
      <c r="EML4" s="255"/>
      <c r="EMM4" s="255"/>
      <c r="EMN4" s="255"/>
      <c r="EMO4" s="255"/>
      <c r="EMP4" s="255"/>
      <c r="EMQ4" s="255"/>
      <c r="EMR4" s="255"/>
      <c r="EMS4" s="255"/>
      <c r="EMT4" s="255"/>
      <c r="EMU4" s="255"/>
      <c r="EMV4" s="255"/>
      <c r="EMW4" s="255"/>
      <c r="EMX4" s="255"/>
      <c r="EMY4" s="255"/>
      <c r="EMZ4" s="255"/>
      <c r="ENA4" s="255"/>
      <c r="ENB4" s="255"/>
      <c r="ENC4" s="255"/>
      <c r="END4" s="255"/>
      <c r="ENE4" s="255"/>
      <c r="ENF4" s="255"/>
      <c r="ENG4" s="255"/>
      <c r="ENH4" s="255"/>
      <c r="ENI4" s="255"/>
      <c r="ENJ4" s="255"/>
      <c r="ENK4" s="255"/>
      <c r="ENL4" s="255"/>
      <c r="ENM4" s="255"/>
      <c r="ENN4" s="255"/>
      <c r="ENO4" s="255"/>
      <c r="ENP4" s="255"/>
      <c r="ENQ4" s="255"/>
      <c r="ENR4" s="255"/>
      <c r="ENS4" s="255"/>
      <c r="ENT4" s="255"/>
      <c r="ENU4" s="255"/>
      <c r="ENV4" s="255"/>
      <c r="ENW4" s="255"/>
      <c r="ENX4" s="255"/>
      <c r="ENY4" s="255"/>
      <c r="ENZ4" s="255"/>
      <c r="EOA4" s="255"/>
      <c r="EOB4" s="255"/>
      <c r="EOC4" s="255"/>
      <c r="EOD4" s="255"/>
      <c r="EOE4" s="255"/>
      <c r="EOF4" s="255"/>
      <c r="EOG4" s="255"/>
      <c r="EOH4" s="255"/>
      <c r="EOI4" s="255"/>
      <c r="EOJ4" s="255"/>
      <c r="EOK4" s="255"/>
      <c r="EOL4" s="255"/>
      <c r="EOM4" s="255"/>
      <c r="EON4" s="255"/>
      <c r="EOO4" s="255"/>
      <c r="EOP4" s="255"/>
      <c r="EOQ4" s="255"/>
      <c r="EOR4" s="255"/>
      <c r="EOS4" s="255"/>
      <c r="EOT4" s="255"/>
      <c r="EOU4" s="255"/>
      <c r="EOV4" s="255"/>
      <c r="EOW4" s="255"/>
      <c r="EOX4" s="255"/>
      <c r="EOY4" s="255"/>
      <c r="EOZ4" s="255"/>
      <c r="EPA4" s="255"/>
      <c r="EPB4" s="255"/>
      <c r="EPC4" s="255"/>
      <c r="EPD4" s="255"/>
      <c r="EPE4" s="255"/>
      <c r="EPF4" s="255"/>
      <c r="EPG4" s="255"/>
      <c r="EPH4" s="255"/>
      <c r="EPI4" s="255"/>
      <c r="EPJ4" s="255"/>
      <c r="EPK4" s="255"/>
      <c r="EPL4" s="255"/>
      <c r="EPM4" s="255"/>
      <c r="EPN4" s="255"/>
      <c r="EPO4" s="255"/>
      <c r="EPP4" s="255"/>
      <c r="EPQ4" s="255"/>
      <c r="EPR4" s="255"/>
      <c r="EPS4" s="255"/>
      <c r="EPT4" s="255"/>
      <c r="EPU4" s="255"/>
      <c r="EPV4" s="255"/>
      <c r="EPW4" s="255"/>
      <c r="EPX4" s="255"/>
      <c r="EPY4" s="255"/>
      <c r="EPZ4" s="255"/>
      <c r="EQA4" s="255"/>
      <c r="EQB4" s="255"/>
      <c r="EQC4" s="255"/>
      <c r="EQD4" s="255"/>
      <c r="EQE4" s="255"/>
      <c r="EQF4" s="255"/>
      <c r="EQG4" s="255"/>
      <c r="EQH4" s="255"/>
      <c r="EQI4" s="255"/>
      <c r="EQJ4" s="255"/>
      <c r="EQK4" s="255"/>
      <c r="EQL4" s="255"/>
      <c r="EQM4" s="255"/>
      <c r="EQN4" s="255"/>
      <c r="EQO4" s="255"/>
      <c r="EQP4" s="255"/>
      <c r="EQQ4" s="255"/>
      <c r="EQR4" s="255"/>
      <c r="EQS4" s="255"/>
      <c r="EQT4" s="255"/>
      <c r="EQU4" s="255"/>
      <c r="EQV4" s="255"/>
      <c r="EQW4" s="255"/>
      <c r="EQX4" s="255"/>
      <c r="EQY4" s="255"/>
      <c r="EQZ4" s="255"/>
      <c r="ERA4" s="255"/>
      <c r="ERB4" s="255"/>
      <c r="ERC4" s="255"/>
      <c r="ERD4" s="255"/>
      <c r="ERE4" s="255"/>
      <c r="ERF4" s="255"/>
      <c r="ERG4" s="255"/>
      <c r="ERH4" s="255"/>
      <c r="ERI4" s="255"/>
      <c r="ERJ4" s="255"/>
      <c r="ERK4" s="255"/>
      <c r="ERL4" s="255"/>
      <c r="ERM4" s="255"/>
      <c r="ERN4" s="255"/>
      <c r="ERO4" s="255"/>
      <c r="ERP4" s="255"/>
      <c r="ERQ4" s="255"/>
      <c r="ERR4" s="255"/>
      <c r="ERS4" s="255"/>
      <c r="ERT4" s="255"/>
      <c r="ERU4" s="255"/>
      <c r="ERV4" s="255"/>
      <c r="ERW4" s="255"/>
      <c r="ERX4" s="255"/>
      <c r="ERY4" s="255"/>
      <c r="ERZ4" s="255"/>
      <c r="ESA4" s="255"/>
      <c r="ESB4" s="255"/>
      <c r="ESC4" s="255"/>
      <c r="ESD4" s="255"/>
      <c r="ESE4" s="255"/>
      <c r="ESF4" s="255"/>
      <c r="ESG4" s="255"/>
      <c r="ESH4" s="255"/>
      <c r="ESI4" s="255"/>
      <c r="ESJ4" s="255"/>
      <c r="ESK4" s="255"/>
      <c r="ESL4" s="255"/>
      <c r="ESM4" s="255"/>
      <c r="ESN4" s="255"/>
      <c r="ESO4" s="255"/>
      <c r="ESP4" s="255"/>
      <c r="ESQ4" s="255"/>
      <c r="ESR4" s="255"/>
      <c r="ESS4" s="255"/>
      <c r="EST4" s="255"/>
      <c r="ESU4" s="255"/>
      <c r="ESV4" s="255"/>
      <c r="ESW4" s="255"/>
      <c r="ESX4" s="255"/>
      <c r="ESY4" s="255"/>
      <c r="ESZ4" s="255"/>
      <c r="ETA4" s="255"/>
      <c r="ETB4" s="255"/>
      <c r="ETC4" s="255"/>
      <c r="ETD4" s="255"/>
      <c r="ETE4" s="255"/>
      <c r="ETF4" s="255"/>
      <c r="ETG4" s="255"/>
      <c r="ETH4" s="255"/>
      <c r="ETI4" s="255"/>
      <c r="ETJ4" s="255"/>
      <c r="ETK4" s="255"/>
      <c r="ETL4" s="255"/>
      <c r="ETM4" s="255"/>
      <c r="ETN4" s="255"/>
      <c r="ETO4" s="255"/>
      <c r="ETP4" s="255"/>
      <c r="ETQ4" s="255"/>
      <c r="ETR4" s="255"/>
      <c r="ETS4" s="255"/>
      <c r="ETT4" s="255"/>
      <c r="ETU4" s="255"/>
      <c r="ETV4" s="255"/>
      <c r="ETW4" s="255"/>
      <c r="ETX4" s="255"/>
      <c r="ETY4" s="255"/>
      <c r="ETZ4" s="255"/>
      <c r="EUA4" s="255"/>
      <c r="EUB4" s="255"/>
      <c r="EUC4" s="255"/>
      <c r="EUD4" s="255"/>
      <c r="EUE4" s="255"/>
      <c r="EUF4" s="255"/>
      <c r="EUG4" s="255"/>
      <c r="EUH4" s="255"/>
      <c r="EUI4" s="255"/>
      <c r="EUJ4" s="255"/>
      <c r="EUK4" s="255"/>
      <c r="EUL4" s="255"/>
      <c r="EUM4" s="255"/>
      <c r="EUN4" s="255"/>
      <c r="EUO4" s="255"/>
      <c r="EUP4" s="255"/>
      <c r="EUQ4" s="255"/>
      <c r="EUR4" s="255"/>
      <c r="EUS4" s="255"/>
      <c r="EUT4" s="255"/>
      <c r="EUU4" s="255"/>
      <c r="EUV4" s="255"/>
      <c r="EUW4" s="255"/>
      <c r="EUX4" s="255"/>
      <c r="EUY4" s="255"/>
      <c r="EUZ4" s="255"/>
      <c r="EVA4" s="255"/>
      <c r="EVB4" s="255"/>
      <c r="EVC4" s="255"/>
      <c r="EVD4" s="255"/>
      <c r="EVE4" s="255"/>
      <c r="EVF4" s="255"/>
      <c r="EVG4" s="255"/>
      <c r="EVH4" s="255"/>
      <c r="EVI4" s="255"/>
      <c r="EVJ4" s="255"/>
      <c r="EVK4" s="255"/>
      <c r="EVL4" s="255"/>
      <c r="EVM4" s="255"/>
      <c r="EVN4" s="255"/>
      <c r="EVO4" s="255"/>
      <c r="EVP4" s="255"/>
      <c r="EVQ4" s="255"/>
      <c r="EVR4" s="255"/>
      <c r="EVS4" s="255"/>
      <c r="EVT4" s="255"/>
      <c r="EVU4" s="255"/>
      <c r="EVV4" s="255"/>
      <c r="EVW4" s="255"/>
      <c r="EVX4" s="255"/>
      <c r="EVY4" s="255"/>
      <c r="EVZ4" s="255"/>
      <c r="EWA4" s="255"/>
      <c r="EWB4" s="255"/>
      <c r="EWC4" s="255"/>
      <c r="EWD4" s="255"/>
      <c r="EWE4" s="255"/>
      <c r="EWF4" s="255"/>
      <c r="EWG4" s="255"/>
      <c r="EWH4" s="255"/>
      <c r="EWI4" s="255"/>
      <c r="EWJ4" s="255"/>
      <c r="EWK4" s="255"/>
      <c r="EWL4" s="255"/>
      <c r="EWM4" s="255"/>
      <c r="EWN4" s="255"/>
      <c r="EWO4" s="255"/>
      <c r="EWP4" s="255"/>
      <c r="EWQ4" s="255"/>
      <c r="EWR4" s="255"/>
      <c r="EWS4" s="255"/>
      <c r="EWT4" s="255"/>
      <c r="EWU4" s="255"/>
      <c r="EWV4" s="255"/>
      <c r="EWW4" s="255"/>
      <c r="EWX4" s="255"/>
      <c r="EWY4" s="255"/>
      <c r="EWZ4" s="255"/>
      <c r="EXA4" s="255"/>
      <c r="EXB4" s="255"/>
      <c r="EXC4" s="255"/>
      <c r="EXD4" s="255"/>
      <c r="EXE4" s="255"/>
      <c r="EXF4" s="255"/>
      <c r="EXG4" s="255"/>
      <c r="EXH4" s="255"/>
      <c r="EXI4" s="255"/>
      <c r="EXJ4" s="255"/>
      <c r="EXK4" s="255"/>
      <c r="EXL4" s="255"/>
      <c r="EXM4" s="255"/>
      <c r="EXN4" s="255"/>
      <c r="EXO4" s="255"/>
      <c r="EXP4" s="255"/>
      <c r="EXQ4" s="255"/>
      <c r="EXR4" s="255"/>
      <c r="EXS4" s="255"/>
      <c r="EXT4" s="255"/>
      <c r="EXU4" s="255"/>
      <c r="EXV4" s="255"/>
      <c r="EXW4" s="255"/>
      <c r="EXX4" s="255"/>
      <c r="EXY4" s="255"/>
      <c r="EXZ4" s="255"/>
      <c r="EYA4" s="255"/>
      <c r="EYB4" s="255"/>
      <c r="EYC4" s="255"/>
      <c r="EYD4" s="255"/>
      <c r="EYE4" s="255"/>
      <c r="EYF4" s="255"/>
      <c r="EYG4" s="255"/>
      <c r="EYH4" s="255"/>
      <c r="EYI4" s="255"/>
      <c r="EYJ4" s="255"/>
      <c r="EYK4" s="255"/>
      <c r="EYL4" s="255"/>
      <c r="EYM4" s="255"/>
      <c r="EYN4" s="255"/>
      <c r="EYO4" s="255"/>
      <c r="EYP4" s="255"/>
      <c r="EYQ4" s="255"/>
      <c r="EYR4" s="255"/>
      <c r="EYS4" s="255"/>
      <c r="EYT4" s="255"/>
      <c r="EYU4" s="255"/>
      <c r="EYV4" s="255"/>
      <c r="EYW4" s="255"/>
      <c r="EYX4" s="255"/>
      <c r="EYY4" s="255"/>
      <c r="EYZ4" s="255"/>
      <c r="EZA4" s="255"/>
      <c r="EZB4" s="255"/>
      <c r="EZC4" s="255"/>
      <c r="EZD4" s="255"/>
      <c r="EZE4" s="255"/>
      <c r="EZF4" s="255"/>
      <c r="EZG4" s="255"/>
      <c r="EZH4" s="255"/>
      <c r="EZI4" s="255"/>
      <c r="EZJ4" s="255"/>
      <c r="EZK4" s="255"/>
      <c r="EZL4" s="255"/>
      <c r="EZM4" s="255"/>
      <c r="EZN4" s="255"/>
      <c r="EZO4" s="255"/>
      <c r="EZP4" s="255"/>
      <c r="EZQ4" s="255"/>
      <c r="EZR4" s="255"/>
      <c r="EZS4" s="255"/>
      <c r="EZT4" s="255"/>
      <c r="EZU4" s="255"/>
      <c r="EZV4" s="255"/>
      <c r="EZW4" s="255"/>
      <c r="EZX4" s="255"/>
      <c r="EZY4" s="255"/>
      <c r="EZZ4" s="255"/>
      <c r="FAA4" s="255"/>
      <c r="FAB4" s="255"/>
      <c r="FAC4" s="255"/>
      <c r="FAD4" s="255"/>
      <c r="FAE4" s="255"/>
      <c r="FAF4" s="255"/>
      <c r="FAG4" s="255"/>
      <c r="FAH4" s="255"/>
      <c r="FAI4" s="255"/>
      <c r="FAJ4" s="255"/>
      <c r="FAK4" s="255"/>
      <c r="FAL4" s="255"/>
      <c r="FAM4" s="255"/>
      <c r="FAN4" s="255"/>
      <c r="FAO4" s="255"/>
      <c r="FAP4" s="255"/>
      <c r="FAQ4" s="255"/>
      <c r="FAR4" s="255"/>
      <c r="FAS4" s="255"/>
      <c r="FAT4" s="255"/>
      <c r="FAU4" s="255"/>
      <c r="FAV4" s="255"/>
      <c r="FAW4" s="255"/>
      <c r="FAX4" s="255"/>
      <c r="FAY4" s="255"/>
      <c r="FAZ4" s="255"/>
      <c r="FBA4" s="255"/>
      <c r="FBB4" s="255"/>
      <c r="FBC4" s="255"/>
      <c r="FBD4" s="255"/>
      <c r="FBE4" s="255"/>
      <c r="FBF4" s="255"/>
      <c r="FBG4" s="255"/>
      <c r="FBH4" s="255"/>
      <c r="FBI4" s="255"/>
      <c r="FBJ4" s="255"/>
      <c r="FBK4" s="255"/>
      <c r="FBL4" s="255"/>
      <c r="FBM4" s="255"/>
      <c r="FBN4" s="255"/>
      <c r="FBO4" s="255"/>
      <c r="FBP4" s="255"/>
      <c r="FBQ4" s="255"/>
      <c r="FBR4" s="255"/>
      <c r="FBS4" s="255"/>
      <c r="FBT4" s="255"/>
      <c r="FBU4" s="255"/>
      <c r="FBV4" s="255"/>
      <c r="FBW4" s="255"/>
      <c r="FBX4" s="255"/>
      <c r="FBY4" s="255"/>
      <c r="FBZ4" s="255"/>
      <c r="FCA4" s="255"/>
      <c r="FCB4" s="255"/>
      <c r="FCC4" s="255"/>
      <c r="FCD4" s="255"/>
      <c r="FCE4" s="255"/>
      <c r="FCF4" s="255"/>
      <c r="FCG4" s="255"/>
      <c r="FCH4" s="255"/>
      <c r="FCI4" s="255"/>
      <c r="FCJ4" s="255"/>
      <c r="FCK4" s="255"/>
      <c r="FCL4" s="255"/>
      <c r="FCM4" s="255"/>
      <c r="FCN4" s="255"/>
      <c r="FCO4" s="255"/>
      <c r="FCP4" s="255"/>
      <c r="FCQ4" s="255"/>
      <c r="FCR4" s="255"/>
      <c r="FCS4" s="255"/>
      <c r="FCT4" s="255"/>
      <c r="FCU4" s="255"/>
      <c r="FCV4" s="255"/>
      <c r="FCW4" s="255"/>
      <c r="FCX4" s="255"/>
      <c r="FCY4" s="255"/>
      <c r="FCZ4" s="255"/>
      <c r="FDA4" s="255"/>
      <c r="FDB4" s="255"/>
      <c r="FDC4" s="255"/>
      <c r="FDD4" s="255"/>
      <c r="FDE4" s="255"/>
      <c r="FDF4" s="255"/>
      <c r="FDG4" s="255"/>
      <c r="FDH4" s="255"/>
      <c r="FDI4" s="255"/>
      <c r="FDJ4" s="255"/>
      <c r="FDK4" s="255"/>
      <c r="FDL4" s="255"/>
      <c r="FDM4" s="255"/>
      <c r="FDN4" s="255"/>
      <c r="FDO4" s="255"/>
      <c r="FDP4" s="255"/>
      <c r="FDQ4" s="255"/>
      <c r="FDR4" s="255"/>
      <c r="FDS4" s="255"/>
      <c r="FDT4" s="255"/>
      <c r="FDU4" s="255"/>
      <c r="FDV4" s="255"/>
      <c r="FDW4" s="255"/>
      <c r="FDX4" s="255"/>
      <c r="FDY4" s="255"/>
      <c r="FDZ4" s="255"/>
      <c r="FEA4" s="255"/>
      <c r="FEB4" s="255"/>
      <c r="FEC4" s="255"/>
      <c r="FED4" s="255"/>
      <c r="FEE4" s="255"/>
      <c r="FEF4" s="255"/>
      <c r="FEG4" s="255"/>
      <c r="FEH4" s="255"/>
      <c r="FEI4" s="255"/>
      <c r="FEJ4" s="255"/>
      <c r="FEK4" s="255"/>
      <c r="FEL4" s="255"/>
      <c r="FEM4" s="255"/>
      <c r="FEN4" s="255"/>
      <c r="FEO4" s="255"/>
      <c r="FEP4" s="255"/>
      <c r="FEQ4" s="255"/>
      <c r="FER4" s="255"/>
      <c r="FES4" s="255"/>
      <c r="FET4" s="255"/>
      <c r="FEU4" s="255"/>
      <c r="FEV4" s="255"/>
      <c r="FEW4" s="255"/>
      <c r="FEX4" s="255"/>
      <c r="FEY4" s="255"/>
      <c r="FEZ4" s="255"/>
      <c r="FFA4" s="255"/>
      <c r="FFB4" s="255"/>
      <c r="FFC4" s="255"/>
      <c r="FFD4" s="255"/>
      <c r="FFE4" s="255"/>
      <c r="FFF4" s="255"/>
      <c r="FFG4" s="255"/>
      <c r="FFH4" s="255"/>
      <c r="FFI4" s="255"/>
      <c r="FFJ4" s="255"/>
      <c r="FFK4" s="255"/>
      <c r="FFL4" s="255"/>
      <c r="FFM4" s="255"/>
      <c r="FFN4" s="255"/>
      <c r="FFO4" s="255"/>
      <c r="FFP4" s="255"/>
      <c r="FFQ4" s="255"/>
      <c r="FFR4" s="255"/>
      <c r="FFS4" s="255"/>
      <c r="FFT4" s="255"/>
      <c r="FFU4" s="255"/>
      <c r="FFV4" s="255"/>
      <c r="FFW4" s="255"/>
      <c r="FFX4" s="255"/>
      <c r="FFY4" s="255"/>
      <c r="FFZ4" s="255"/>
      <c r="FGA4" s="255"/>
      <c r="FGB4" s="255"/>
      <c r="FGC4" s="255"/>
      <c r="FGD4" s="255"/>
      <c r="FGE4" s="255"/>
      <c r="FGF4" s="255"/>
      <c r="FGG4" s="255"/>
      <c r="FGH4" s="255"/>
      <c r="FGI4" s="255"/>
      <c r="FGJ4" s="255"/>
      <c r="FGK4" s="255"/>
      <c r="FGL4" s="255"/>
      <c r="FGM4" s="255"/>
      <c r="FGN4" s="255"/>
      <c r="FGO4" s="255"/>
      <c r="FGP4" s="255"/>
      <c r="FGQ4" s="255"/>
      <c r="FGR4" s="255"/>
      <c r="FGS4" s="255"/>
      <c r="FGT4" s="255"/>
      <c r="FGU4" s="255"/>
      <c r="FGV4" s="255"/>
      <c r="FGW4" s="255"/>
      <c r="FGX4" s="255"/>
      <c r="FGY4" s="255"/>
      <c r="FGZ4" s="255"/>
      <c r="FHA4" s="255"/>
      <c r="FHB4" s="255"/>
      <c r="FHC4" s="255"/>
      <c r="FHD4" s="255"/>
      <c r="FHE4" s="255"/>
      <c r="FHF4" s="255"/>
      <c r="FHG4" s="255"/>
      <c r="FHH4" s="255"/>
      <c r="FHI4" s="255"/>
      <c r="FHJ4" s="255"/>
      <c r="FHK4" s="255"/>
      <c r="FHL4" s="255"/>
      <c r="FHM4" s="255"/>
      <c r="FHN4" s="255"/>
      <c r="FHO4" s="255"/>
      <c r="FHP4" s="255"/>
      <c r="FHQ4" s="255"/>
      <c r="FHR4" s="255"/>
      <c r="FHS4" s="255"/>
      <c r="FHT4" s="255"/>
      <c r="FHU4" s="255"/>
      <c r="FHV4" s="255"/>
      <c r="FHW4" s="255"/>
      <c r="FHX4" s="255"/>
      <c r="FHY4" s="255"/>
      <c r="FHZ4" s="255"/>
      <c r="FIA4" s="255"/>
      <c r="FIB4" s="255"/>
      <c r="FIC4" s="255"/>
      <c r="FID4" s="255"/>
      <c r="FIE4" s="255"/>
      <c r="FIF4" s="255"/>
      <c r="FIG4" s="255"/>
      <c r="FIH4" s="255"/>
      <c r="FII4" s="255"/>
      <c r="FIJ4" s="255"/>
      <c r="FIK4" s="255"/>
      <c r="FIL4" s="255"/>
      <c r="FIM4" s="255"/>
      <c r="FIN4" s="255"/>
      <c r="FIO4" s="255"/>
      <c r="FIP4" s="255"/>
      <c r="FIQ4" s="255"/>
      <c r="FIR4" s="255"/>
      <c r="FIS4" s="255"/>
      <c r="FIT4" s="255"/>
      <c r="FIU4" s="255"/>
      <c r="FIV4" s="255"/>
      <c r="FIW4" s="255"/>
      <c r="FIX4" s="255"/>
      <c r="FIY4" s="255"/>
      <c r="FIZ4" s="255"/>
      <c r="FJA4" s="255"/>
      <c r="FJB4" s="255"/>
      <c r="FJC4" s="255"/>
      <c r="FJD4" s="255"/>
      <c r="FJE4" s="255"/>
      <c r="FJF4" s="255"/>
      <c r="FJG4" s="255"/>
      <c r="FJH4" s="255"/>
      <c r="FJI4" s="255"/>
      <c r="FJJ4" s="255"/>
      <c r="FJK4" s="255"/>
      <c r="FJL4" s="255"/>
      <c r="FJM4" s="255"/>
      <c r="FJN4" s="255"/>
      <c r="FJO4" s="255"/>
      <c r="FJP4" s="255"/>
      <c r="FJQ4" s="255"/>
      <c r="FJR4" s="255"/>
      <c r="FJS4" s="255"/>
      <c r="FJT4" s="255"/>
      <c r="FJU4" s="255"/>
      <c r="FJV4" s="255"/>
      <c r="FJW4" s="255"/>
      <c r="FJX4" s="255"/>
      <c r="FJY4" s="255"/>
      <c r="FJZ4" s="255"/>
      <c r="FKA4" s="255"/>
      <c r="FKB4" s="255"/>
      <c r="FKC4" s="255"/>
      <c r="FKD4" s="255"/>
      <c r="FKE4" s="255"/>
      <c r="FKF4" s="255"/>
      <c r="FKG4" s="255"/>
      <c r="FKH4" s="255"/>
      <c r="FKI4" s="255"/>
      <c r="FKJ4" s="255"/>
      <c r="FKK4" s="255"/>
      <c r="FKL4" s="255"/>
      <c r="FKM4" s="255"/>
      <c r="FKN4" s="255"/>
      <c r="FKO4" s="255"/>
      <c r="FKP4" s="255"/>
      <c r="FKQ4" s="255"/>
      <c r="FKR4" s="255"/>
      <c r="FKS4" s="255"/>
      <c r="FKT4" s="255"/>
      <c r="FKU4" s="255"/>
      <c r="FKV4" s="255"/>
      <c r="FKW4" s="255"/>
      <c r="FKX4" s="255"/>
      <c r="FKY4" s="255"/>
      <c r="FKZ4" s="255"/>
      <c r="FLA4" s="255"/>
      <c r="FLB4" s="255"/>
      <c r="FLC4" s="255"/>
      <c r="FLD4" s="255"/>
      <c r="FLE4" s="255"/>
      <c r="FLF4" s="255"/>
      <c r="FLG4" s="255"/>
      <c r="FLH4" s="255"/>
      <c r="FLI4" s="255"/>
      <c r="FLJ4" s="255"/>
      <c r="FLK4" s="255"/>
      <c r="FLL4" s="255"/>
      <c r="FLM4" s="255"/>
      <c r="FLN4" s="255"/>
      <c r="FLO4" s="255"/>
      <c r="FLP4" s="255"/>
      <c r="FLQ4" s="255"/>
      <c r="FLR4" s="255"/>
      <c r="FLS4" s="255"/>
      <c r="FLT4" s="255"/>
      <c r="FLU4" s="255"/>
      <c r="FLV4" s="255"/>
      <c r="FLW4" s="255"/>
      <c r="FLX4" s="255"/>
      <c r="FLY4" s="255"/>
      <c r="FLZ4" s="255"/>
      <c r="FMA4" s="255"/>
      <c r="FMB4" s="255"/>
      <c r="FMC4" s="255"/>
      <c r="FMD4" s="255"/>
      <c r="FME4" s="255"/>
      <c r="FMF4" s="255"/>
      <c r="FMG4" s="255"/>
      <c r="FMH4" s="255"/>
      <c r="FMI4" s="255"/>
      <c r="FMJ4" s="255"/>
      <c r="FMK4" s="255"/>
      <c r="FML4" s="255"/>
      <c r="FMM4" s="255"/>
      <c r="FMN4" s="255"/>
      <c r="FMO4" s="255"/>
      <c r="FMP4" s="255"/>
      <c r="FMQ4" s="255"/>
      <c r="FMR4" s="255"/>
      <c r="FMS4" s="255"/>
      <c r="FMT4" s="255"/>
      <c r="FMU4" s="255"/>
      <c r="FMV4" s="255"/>
      <c r="FMW4" s="255"/>
      <c r="FMX4" s="255"/>
      <c r="FMY4" s="255"/>
      <c r="FMZ4" s="255"/>
      <c r="FNA4" s="255"/>
      <c r="FNB4" s="255"/>
      <c r="FNC4" s="255"/>
      <c r="FND4" s="255"/>
      <c r="FNE4" s="255"/>
      <c r="FNF4" s="255"/>
      <c r="FNG4" s="255"/>
      <c r="FNH4" s="255"/>
      <c r="FNI4" s="255"/>
      <c r="FNJ4" s="255"/>
      <c r="FNK4" s="255"/>
      <c r="FNL4" s="255"/>
      <c r="FNM4" s="255"/>
      <c r="FNN4" s="255"/>
      <c r="FNO4" s="255"/>
      <c r="FNP4" s="255"/>
      <c r="FNQ4" s="255"/>
      <c r="FNR4" s="255"/>
      <c r="FNS4" s="255"/>
      <c r="FNT4" s="255"/>
      <c r="FNU4" s="255"/>
      <c r="FNV4" s="255"/>
      <c r="FNW4" s="255"/>
      <c r="FNX4" s="255"/>
      <c r="FNY4" s="255"/>
      <c r="FNZ4" s="255"/>
      <c r="FOA4" s="255"/>
      <c r="FOB4" s="255"/>
      <c r="FOC4" s="255"/>
      <c r="FOD4" s="255"/>
      <c r="FOE4" s="255"/>
      <c r="FOF4" s="255"/>
      <c r="FOG4" s="255"/>
      <c r="FOH4" s="255"/>
      <c r="FOI4" s="255"/>
      <c r="FOJ4" s="255"/>
      <c r="FOK4" s="255"/>
      <c r="FOL4" s="255"/>
      <c r="FOM4" s="255"/>
      <c r="FON4" s="255"/>
      <c r="FOO4" s="255"/>
      <c r="FOP4" s="255"/>
      <c r="FOQ4" s="255"/>
      <c r="FOR4" s="255"/>
      <c r="FOS4" s="255"/>
      <c r="FOT4" s="255"/>
      <c r="FOU4" s="255"/>
      <c r="FOV4" s="255"/>
      <c r="FOW4" s="255"/>
      <c r="FOX4" s="255"/>
      <c r="FOY4" s="255"/>
      <c r="FOZ4" s="255"/>
      <c r="FPA4" s="255"/>
      <c r="FPB4" s="255"/>
      <c r="FPC4" s="255"/>
      <c r="FPD4" s="255"/>
      <c r="FPE4" s="255"/>
      <c r="FPF4" s="255"/>
      <c r="FPG4" s="255"/>
      <c r="FPH4" s="255"/>
      <c r="FPI4" s="255"/>
      <c r="FPJ4" s="255"/>
      <c r="FPK4" s="255"/>
      <c r="FPL4" s="255"/>
      <c r="FPM4" s="255"/>
      <c r="FPN4" s="255"/>
      <c r="FPO4" s="255"/>
      <c r="FPP4" s="255"/>
      <c r="FPQ4" s="255"/>
      <c r="FPR4" s="255"/>
      <c r="FPS4" s="255"/>
      <c r="FPT4" s="255"/>
      <c r="FPU4" s="255"/>
      <c r="FPV4" s="255"/>
      <c r="FPW4" s="255"/>
      <c r="FPX4" s="255"/>
      <c r="FPY4" s="255"/>
      <c r="FPZ4" s="255"/>
      <c r="FQA4" s="255"/>
      <c r="FQB4" s="255"/>
      <c r="FQC4" s="255"/>
      <c r="FQD4" s="255"/>
      <c r="FQE4" s="255"/>
      <c r="FQF4" s="255"/>
      <c r="FQG4" s="255"/>
      <c r="FQH4" s="255"/>
      <c r="FQI4" s="255"/>
      <c r="FQJ4" s="255"/>
      <c r="FQK4" s="255"/>
      <c r="FQL4" s="255"/>
      <c r="FQM4" s="255"/>
      <c r="FQN4" s="255"/>
      <c r="FQO4" s="255"/>
      <c r="FQP4" s="255"/>
      <c r="FQQ4" s="255"/>
      <c r="FQR4" s="255"/>
      <c r="FQS4" s="255"/>
      <c r="FQT4" s="255"/>
      <c r="FQU4" s="255"/>
      <c r="FQV4" s="255"/>
      <c r="FQW4" s="255"/>
      <c r="FQX4" s="255"/>
      <c r="FQY4" s="255"/>
      <c r="FQZ4" s="255"/>
      <c r="FRA4" s="255"/>
      <c r="FRB4" s="255"/>
      <c r="FRC4" s="255"/>
      <c r="FRD4" s="255"/>
      <c r="FRE4" s="255"/>
      <c r="FRF4" s="255"/>
      <c r="FRG4" s="255"/>
      <c r="FRH4" s="255"/>
      <c r="FRI4" s="255"/>
      <c r="FRJ4" s="255"/>
      <c r="FRK4" s="255"/>
      <c r="FRL4" s="255"/>
      <c r="FRM4" s="255"/>
      <c r="FRN4" s="255"/>
      <c r="FRO4" s="255"/>
      <c r="FRP4" s="255"/>
      <c r="FRQ4" s="255"/>
      <c r="FRR4" s="255"/>
      <c r="FRS4" s="255"/>
      <c r="FRT4" s="255"/>
      <c r="FRU4" s="255"/>
      <c r="FRV4" s="255"/>
      <c r="FRW4" s="255"/>
      <c r="FRX4" s="255"/>
      <c r="FRY4" s="255"/>
      <c r="FRZ4" s="255"/>
      <c r="FSA4" s="255"/>
      <c r="FSB4" s="255"/>
      <c r="FSC4" s="255"/>
      <c r="FSD4" s="255"/>
      <c r="FSE4" s="255"/>
      <c r="FSF4" s="255"/>
      <c r="FSG4" s="255"/>
      <c r="FSH4" s="255"/>
      <c r="FSI4" s="255"/>
      <c r="FSJ4" s="255"/>
      <c r="FSK4" s="255"/>
      <c r="FSL4" s="255"/>
      <c r="FSM4" s="255"/>
      <c r="FSN4" s="255"/>
      <c r="FSO4" s="255"/>
      <c r="FSP4" s="255"/>
      <c r="FSQ4" s="255"/>
      <c r="FSR4" s="255"/>
      <c r="FSS4" s="255"/>
      <c r="FST4" s="255"/>
      <c r="FSU4" s="255"/>
      <c r="FSV4" s="255"/>
      <c r="FSW4" s="255"/>
      <c r="FSX4" s="255"/>
      <c r="FSY4" s="255"/>
      <c r="FSZ4" s="255"/>
      <c r="FTA4" s="255"/>
      <c r="FTB4" s="255"/>
      <c r="FTC4" s="255"/>
      <c r="FTD4" s="255"/>
      <c r="FTE4" s="255"/>
      <c r="FTF4" s="255"/>
      <c r="FTG4" s="255"/>
      <c r="FTH4" s="255"/>
      <c r="FTI4" s="255"/>
      <c r="FTJ4" s="255"/>
      <c r="FTK4" s="255"/>
      <c r="FTL4" s="255"/>
      <c r="FTM4" s="255"/>
      <c r="FTN4" s="255"/>
      <c r="FTO4" s="255"/>
      <c r="FTP4" s="255"/>
      <c r="FTQ4" s="255"/>
      <c r="FTR4" s="255"/>
      <c r="FTS4" s="255"/>
      <c r="FTT4" s="255"/>
      <c r="FTU4" s="255"/>
      <c r="FTV4" s="255"/>
      <c r="FTW4" s="255"/>
      <c r="FTX4" s="255"/>
      <c r="FTY4" s="255"/>
      <c r="FTZ4" s="255"/>
      <c r="FUA4" s="255"/>
      <c r="FUB4" s="255"/>
      <c r="FUC4" s="255"/>
      <c r="FUD4" s="255"/>
      <c r="FUE4" s="255"/>
      <c r="FUF4" s="255"/>
      <c r="FUG4" s="255"/>
      <c r="FUH4" s="255"/>
      <c r="FUI4" s="255"/>
      <c r="FUJ4" s="255"/>
      <c r="FUK4" s="255"/>
      <c r="FUL4" s="255"/>
      <c r="FUM4" s="255"/>
      <c r="FUN4" s="255"/>
      <c r="FUO4" s="255"/>
      <c r="FUP4" s="255"/>
      <c r="FUQ4" s="255"/>
      <c r="FUR4" s="255"/>
      <c r="FUS4" s="255"/>
      <c r="FUT4" s="255"/>
      <c r="FUU4" s="255"/>
      <c r="FUV4" s="255"/>
      <c r="FUW4" s="255"/>
      <c r="FUX4" s="255"/>
      <c r="FUY4" s="255"/>
      <c r="FUZ4" s="255"/>
      <c r="FVA4" s="255"/>
      <c r="FVB4" s="255"/>
      <c r="FVC4" s="255"/>
      <c r="FVD4" s="255"/>
      <c r="FVE4" s="255"/>
      <c r="FVF4" s="255"/>
      <c r="FVG4" s="255"/>
      <c r="FVH4" s="255"/>
      <c r="FVI4" s="255"/>
      <c r="FVJ4" s="255"/>
      <c r="FVK4" s="255"/>
      <c r="FVL4" s="255"/>
      <c r="FVM4" s="255"/>
      <c r="FVN4" s="255"/>
      <c r="FVO4" s="255"/>
      <c r="FVP4" s="255"/>
      <c r="FVQ4" s="255"/>
      <c r="FVR4" s="255"/>
      <c r="FVS4" s="255"/>
      <c r="FVT4" s="255"/>
      <c r="FVU4" s="255"/>
      <c r="FVV4" s="255"/>
      <c r="FVW4" s="255"/>
      <c r="FVX4" s="255"/>
      <c r="FVY4" s="255"/>
      <c r="FVZ4" s="255"/>
      <c r="FWA4" s="255"/>
      <c r="FWB4" s="255"/>
      <c r="FWC4" s="255"/>
      <c r="FWD4" s="255"/>
      <c r="FWE4" s="255"/>
      <c r="FWF4" s="255"/>
      <c r="FWG4" s="255"/>
      <c r="FWH4" s="255"/>
      <c r="FWI4" s="255"/>
      <c r="FWJ4" s="255"/>
      <c r="FWK4" s="255"/>
      <c r="FWL4" s="255"/>
      <c r="FWM4" s="255"/>
      <c r="FWN4" s="255"/>
      <c r="FWO4" s="255"/>
      <c r="FWP4" s="255"/>
      <c r="FWQ4" s="255"/>
      <c r="FWR4" s="255"/>
      <c r="FWS4" s="255"/>
      <c r="FWT4" s="255"/>
      <c r="FWU4" s="255"/>
      <c r="FWV4" s="255"/>
      <c r="FWW4" s="255"/>
      <c r="FWX4" s="255"/>
      <c r="FWY4" s="255"/>
      <c r="FWZ4" s="255"/>
      <c r="FXA4" s="255"/>
      <c r="FXB4" s="255"/>
      <c r="FXC4" s="255"/>
      <c r="FXD4" s="255"/>
      <c r="FXE4" s="255"/>
      <c r="FXF4" s="255"/>
      <c r="FXG4" s="255"/>
      <c r="FXH4" s="255"/>
      <c r="FXI4" s="255"/>
      <c r="FXJ4" s="255"/>
      <c r="FXK4" s="255"/>
      <c r="FXL4" s="255"/>
      <c r="FXM4" s="255"/>
      <c r="FXN4" s="255"/>
      <c r="FXO4" s="255"/>
      <c r="FXP4" s="255"/>
      <c r="FXQ4" s="255"/>
      <c r="FXR4" s="255"/>
      <c r="FXS4" s="255"/>
      <c r="FXT4" s="255"/>
      <c r="FXU4" s="255"/>
      <c r="FXV4" s="255"/>
      <c r="FXW4" s="255"/>
      <c r="FXX4" s="255"/>
      <c r="FXY4" s="255"/>
      <c r="FXZ4" s="255"/>
      <c r="FYA4" s="255"/>
      <c r="FYB4" s="255"/>
      <c r="FYC4" s="255"/>
      <c r="FYD4" s="255"/>
      <c r="FYE4" s="255"/>
      <c r="FYF4" s="255"/>
      <c r="FYG4" s="255"/>
      <c r="FYH4" s="255"/>
      <c r="FYI4" s="255"/>
      <c r="FYJ4" s="255"/>
      <c r="FYK4" s="255"/>
      <c r="FYL4" s="255"/>
      <c r="FYM4" s="255"/>
      <c r="FYN4" s="255"/>
      <c r="FYO4" s="255"/>
      <c r="FYP4" s="255"/>
      <c r="FYQ4" s="255"/>
      <c r="FYR4" s="255"/>
      <c r="FYS4" s="255"/>
      <c r="FYT4" s="255"/>
      <c r="FYU4" s="255"/>
      <c r="FYV4" s="255"/>
      <c r="FYW4" s="255"/>
      <c r="FYX4" s="255"/>
      <c r="FYY4" s="255"/>
      <c r="FYZ4" s="255"/>
      <c r="FZA4" s="255"/>
      <c r="FZB4" s="255"/>
      <c r="FZC4" s="255"/>
      <c r="FZD4" s="255"/>
      <c r="FZE4" s="255"/>
      <c r="FZF4" s="255"/>
      <c r="FZG4" s="255"/>
      <c r="FZH4" s="255"/>
      <c r="FZI4" s="255"/>
      <c r="FZJ4" s="255"/>
      <c r="FZK4" s="255"/>
      <c r="FZL4" s="255"/>
      <c r="FZM4" s="255"/>
      <c r="FZN4" s="255"/>
      <c r="FZO4" s="255"/>
      <c r="FZP4" s="255"/>
      <c r="FZQ4" s="255"/>
      <c r="FZR4" s="255"/>
      <c r="FZS4" s="255"/>
      <c r="FZT4" s="255"/>
      <c r="FZU4" s="255"/>
      <c r="FZV4" s="255"/>
      <c r="FZW4" s="255"/>
      <c r="FZX4" s="255"/>
      <c r="FZY4" s="255"/>
      <c r="FZZ4" s="255"/>
      <c r="GAA4" s="255"/>
      <c r="GAB4" s="255"/>
      <c r="GAC4" s="255"/>
      <c r="GAD4" s="255"/>
      <c r="GAE4" s="255"/>
      <c r="GAF4" s="255"/>
      <c r="GAG4" s="255"/>
      <c r="GAH4" s="255"/>
      <c r="GAI4" s="255"/>
      <c r="GAJ4" s="255"/>
      <c r="GAK4" s="255"/>
      <c r="GAL4" s="255"/>
      <c r="GAM4" s="255"/>
      <c r="GAN4" s="255"/>
      <c r="GAO4" s="255"/>
      <c r="GAP4" s="255"/>
      <c r="GAQ4" s="255"/>
      <c r="GAR4" s="255"/>
      <c r="GAS4" s="255"/>
      <c r="GAT4" s="255"/>
      <c r="GAU4" s="255"/>
      <c r="GAV4" s="255"/>
      <c r="GAW4" s="255"/>
      <c r="GAX4" s="255"/>
      <c r="GAY4" s="255"/>
      <c r="GAZ4" s="255"/>
      <c r="GBA4" s="255"/>
      <c r="GBB4" s="255"/>
      <c r="GBC4" s="255"/>
      <c r="GBD4" s="255"/>
      <c r="GBE4" s="255"/>
      <c r="GBF4" s="255"/>
      <c r="GBG4" s="255"/>
      <c r="GBH4" s="255"/>
      <c r="GBI4" s="255"/>
      <c r="GBJ4" s="255"/>
      <c r="GBK4" s="255"/>
      <c r="GBL4" s="255"/>
      <c r="GBM4" s="255"/>
      <c r="GBN4" s="255"/>
      <c r="GBO4" s="255"/>
      <c r="GBP4" s="255"/>
      <c r="GBQ4" s="255"/>
      <c r="GBR4" s="255"/>
      <c r="GBS4" s="255"/>
      <c r="GBT4" s="255"/>
      <c r="GBU4" s="255"/>
      <c r="GBV4" s="255"/>
      <c r="GBW4" s="255"/>
      <c r="GBX4" s="255"/>
      <c r="GBY4" s="255"/>
      <c r="GBZ4" s="255"/>
      <c r="GCA4" s="255"/>
      <c r="GCB4" s="255"/>
      <c r="GCC4" s="255"/>
      <c r="GCD4" s="255"/>
      <c r="GCE4" s="255"/>
      <c r="GCF4" s="255"/>
      <c r="GCG4" s="255"/>
      <c r="GCH4" s="255"/>
      <c r="GCI4" s="255"/>
      <c r="GCJ4" s="255"/>
      <c r="GCK4" s="255"/>
      <c r="GCL4" s="255"/>
      <c r="GCM4" s="255"/>
      <c r="GCN4" s="255"/>
      <c r="GCO4" s="255"/>
      <c r="GCP4" s="255"/>
      <c r="GCQ4" s="255"/>
      <c r="GCR4" s="255"/>
      <c r="GCS4" s="255"/>
      <c r="GCT4" s="255"/>
      <c r="GCU4" s="255"/>
      <c r="GCV4" s="255"/>
      <c r="GCW4" s="255"/>
      <c r="GCX4" s="255"/>
      <c r="GCY4" s="255"/>
      <c r="GCZ4" s="255"/>
      <c r="GDA4" s="255"/>
      <c r="GDB4" s="255"/>
      <c r="GDC4" s="255"/>
      <c r="GDD4" s="255"/>
      <c r="GDE4" s="255"/>
      <c r="GDF4" s="255"/>
      <c r="GDG4" s="255"/>
      <c r="GDH4" s="255"/>
      <c r="GDI4" s="255"/>
      <c r="GDJ4" s="255"/>
      <c r="GDK4" s="255"/>
      <c r="GDL4" s="255"/>
      <c r="GDM4" s="255"/>
      <c r="GDN4" s="255"/>
      <c r="GDO4" s="255"/>
      <c r="GDP4" s="255"/>
      <c r="GDQ4" s="255"/>
      <c r="GDR4" s="255"/>
      <c r="GDS4" s="255"/>
      <c r="GDT4" s="255"/>
      <c r="GDU4" s="255"/>
      <c r="GDV4" s="255"/>
      <c r="GDW4" s="255"/>
      <c r="GDX4" s="255"/>
      <c r="GDY4" s="255"/>
      <c r="GDZ4" s="255"/>
      <c r="GEA4" s="255"/>
      <c r="GEB4" s="255"/>
      <c r="GEC4" s="255"/>
      <c r="GED4" s="255"/>
      <c r="GEE4" s="255"/>
      <c r="GEF4" s="255"/>
      <c r="GEG4" s="255"/>
      <c r="GEH4" s="255"/>
      <c r="GEI4" s="255"/>
      <c r="GEJ4" s="255"/>
      <c r="GEK4" s="255"/>
      <c r="GEL4" s="255"/>
      <c r="GEM4" s="255"/>
      <c r="GEN4" s="255"/>
      <c r="GEO4" s="255"/>
      <c r="GEP4" s="255"/>
      <c r="GEQ4" s="255"/>
      <c r="GER4" s="255"/>
      <c r="GES4" s="255"/>
      <c r="GET4" s="255"/>
      <c r="GEU4" s="255"/>
      <c r="GEV4" s="255"/>
      <c r="GEW4" s="255"/>
      <c r="GEX4" s="255"/>
      <c r="GEY4" s="255"/>
      <c r="GEZ4" s="255"/>
      <c r="GFA4" s="255"/>
      <c r="GFB4" s="255"/>
      <c r="GFC4" s="255"/>
      <c r="GFD4" s="255"/>
      <c r="GFE4" s="255"/>
      <c r="GFF4" s="255"/>
      <c r="GFG4" s="255"/>
      <c r="GFH4" s="255"/>
      <c r="GFI4" s="255"/>
      <c r="GFJ4" s="255"/>
      <c r="GFK4" s="255"/>
      <c r="GFL4" s="255"/>
      <c r="GFM4" s="255"/>
      <c r="GFN4" s="255"/>
      <c r="GFO4" s="255"/>
      <c r="GFP4" s="255"/>
      <c r="GFQ4" s="255"/>
      <c r="GFR4" s="255"/>
      <c r="GFS4" s="255"/>
      <c r="GFT4" s="255"/>
      <c r="GFU4" s="255"/>
      <c r="GFV4" s="255"/>
      <c r="GFW4" s="255"/>
      <c r="GFX4" s="255"/>
      <c r="GFY4" s="255"/>
      <c r="GFZ4" s="255"/>
      <c r="GGA4" s="255"/>
      <c r="GGB4" s="255"/>
      <c r="GGC4" s="255"/>
      <c r="GGD4" s="255"/>
      <c r="GGE4" s="255"/>
      <c r="GGF4" s="255"/>
      <c r="GGG4" s="255"/>
      <c r="GGH4" s="255"/>
      <c r="GGI4" s="255"/>
      <c r="GGJ4" s="255"/>
      <c r="GGK4" s="255"/>
      <c r="GGL4" s="255"/>
      <c r="GGM4" s="255"/>
      <c r="GGN4" s="255"/>
      <c r="GGO4" s="255"/>
      <c r="GGP4" s="255"/>
      <c r="GGQ4" s="255"/>
      <c r="GGR4" s="255"/>
      <c r="GGS4" s="255"/>
      <c r="GGT4" s="255"/>
      <c r="GGU4" s="255"/>
      <c r="GGV4" s="255"/>
      <c r="GGW4" s="255"/>
      <c r="GGX4" s="255"/>
      <c r="GGY4" s="255"/>
      <c r="GGZ4" s="255"/>
      <c r="GHA4" s="255"/>
      <c r="GHB4" s="255"/>
      <c r="GHC4" s="255"/>
      <c r="GHD4" s="255"/>
      <c r="GHE4" s="255"/>
      <c r="GHF4" s="255"/>
      <c r="GHG4" s="255"/>
      <c r="GHH4" s="255"/>
      <c r="GHI4" s="255"/>
      <c r="GHJ4" s="255"/>
      <c r="GHK4" s="255"/>
      <c r="GHL4" s="255"/>
      <c r="GHM4" s="255"/>
      <c r="GHN4" s="255"/>
      <c r="GHO4" s="255"/>
      <c r="GHP4" s="255"/>
      <c r="GHQ4" s="255"/>
      <c r="GHR4" s="255"/>
      <c r="GHS4" s="255"/>
      <c r="GHT4" s="255"/>
      <c r="GHU4" s="255"/>
      <c r="GHV4" s="255"/>
      <c r="GHW4" s="255"/>
      <c r="GHX4" s="255"/>
      <c r="GHY4" s="255"/>
      <c r="GHZ4" s="255"/>
      <c r="GIA4" s="255"/>
      <c r="GIB4" s="255"/>
      <c r="GIC4" s="255"/>
      <c r="GID4" s="255"/>
      <c r="GIE4" s="255"/>
      <c r="GIF4" s="255"/>
      <c r="GIG4" s="255"/>
      <c r="GIH4" s="255"/>
      <c r="GII4" s="255"/>
      <c r="GIJ4" s="255"/>
      <c r="GIK4" s="255"/>
      <c r="GIL4" s="255"/>
      <c r="GIM4" s="255"/>
      <c r="GIN4" s="255"/>
      <c r="GIO4" s="255"/>
      <c r="GIP4" s="255"/>
      <c r="GIQ4" s="255"/>
      <c r="GIR4" s="255"/>
      <c r="GIS4" s="255"/>
      <c r="GIT4" s="255"/>
      <c r="GIU4" s="255"/>
      <c r="GIV4" s="255"/>
      <c r="GIW4" s="255"/>
      <c r="GIX4" s="255"/>
      <c r="GIY4" s="255"/>
      <c r="GIZ4" s="255"/>
      <c r="GJA4" s="255"/>
      <c r="GJB4" s="255"/>
      <c r="GJC4" s="255"/>
      <c r="GJD4" s="255"/>
      <c r="GJE4" s="255"/>
      <c r="GJF4" s="255"/>
      <c r="GJG4" s="255"/>
      <c r="GJH4" s="255"/>
      <c r="GJI4" s="255"/>
      <c r="GJJ4" s="255"/>
      <c r="GJK4" s="255"/>
      <c r="GJL4" s="255"/>
      <c r="GJM4" s="255"/>
      <c r="GJN4" s="255"/>
      <c r="GJO4" s="255"/>
      <c r="GJP4" s="255"/>
      <c r="GJQ4" s="255"/>
      <c r="GJR4" s="255"/>
      <c r="GJS4" s="255"/>
      <c r="GJT4" s="255"/>
      <c r="GJU4" s="255"/>
      <c r="GJV4" s="255"/>
      <c r="GJW4" s="255"/>
      <c r="GJX4" s="255"/>
      <c r="GJY4" s="255"/>
      <c r="GJZ4" s="255"/>
      <c r="GKA4" s="255"/>
      <c r="GKB4" s="255"/>
      <c r="GKC4" s="255"/>
      <c r="GKD4" s="255"/>
      <c r="GKE4" s="255"/>
      <c r="GKF4" s="255"/>
      <c r="GKG4" s="255"/>
      <c r="GKH4" s="255"/>
      <c r="GKI4" s="255"/>
      <c r="GKJ4" s="255"/>
      <c r="GKK4" s="255"/>
      <c r="GKL4" s="255"/>
      <c r="GKM4" s="255"/>
      <c r="GKN4" s="255"/>
      <c r="GKO4" s="255"/>
      <c r="GKP4" s="255"/>
      <c r="GKQ4" s="255"/>
      <c r="GKR4" s="255"/>
      <c r="GKS4" s="255"/>
      <c r="GKT4" s="255"/>
      <c r="GKU4" s="255"/>
      <c r="GKV4" s="255"/>
      <c r="GKW4" s="255"/>
      <c r="GKX4" s="255"/>
      <c r="GKY4" s="255"/>
      <c r="GKZ4" s="255"/>
      <c r="GLA4" s="255"/>
      <c r="GLB4" s="255"/>
      <c r="GLC4" s="255"/>
      <c r="GLD4" s="255"/>
      <c r="GLE4" s="255"/>
      <c r="GLF4" s="255"/>
      <c r="GLG4" s="255"/>
      <c r="GLH4" s="255"/>
      <c r="GLI4" s="255"/>
      <c r="GLJ4" s="255"/>
      <c r="GLK4" s="255"/>
      <c r="GLL4" s="255"/>
      <c r="GLM4" s="255"/>
      <c r="GLN4" s="255"/>
      <c r="GLO4" s="255"/>
      <c r="GLP4" s="255"/>
      <c r="GLQ4" s="255"/>
      <c r="GLR4" s="255"/>
      <c r="GLS4" s="255"/>
      <c r="GLT4" s="255"/>
      <c r="GLU4" s="255"/>
      <c r="GLV4" s="255"/>
      <c r="GLW4" s="255"/>
      <c r="GLX4" s="255"/>
      <c r="GLY4" s="255"/>
      <c r="GLZ4" s="255"/>
      <c r="GMA4" s="255"/>
      <c r="GMB4" s="255"/>
      <c r="GMC4" s="255"/>
      <c r="GMD4" s="255"/>
      <c r="GME4" s="255"/>
      <c r="GMF4" s="255"/>
      <c r="GMG4" s="255"/>
      <c r="GMH4" s="255"/>
      <c r="GMI4" s="255"/>
      <c r="GMJ4" s="255"/>
      <c r="GMK4" s="255"/>
      <c r="GML4" s="255"/>
      <c r="GMM4" s="255"/>
      <c r="GMN4" s="255"/>
      <c r="GMO4" s="255"/>
      <c r="GMP4" s="255"/>
      <c r="GMQ4" s="255"/>
      <c r="GMR4" s="255"/>
      <c r="GMS4" s="255"/>
      <c r="GMT4" s="255"/>
      <c r="GMU4" s="255"/>
      <c r="GMV4" s="255"/>
      <c r="GMW4" s="255"/>
      <c r="GMX4" s="255"/>
      <c r="GMY4" s="255"/>
      <c r="GMZ4" s="255"/>
      <c r="GNA4" s="255"/>
      <c r="GNB4" s="255"/>
      <c r="GNC4" s="255"/>
      <c r="GND4" s="255"/>
      <c r="GNE4" s="255"/>
      <c r="GNF4" s="255"/>
      <c r="GNG4" s="255"/>
      <c r="GNH4" s="255"/>
      <c r="GNI4" s="255"/>
      <c r="GNJ4" s="255"/>
      <c r="GNK4" s="255"/>
      <c r="GNL4" s="255"/>
      <c r="GNM4" s="255"/>
      <c r="GNN4" s="255"/>
      <c r="GNO4" s="255"/>
      <c r="GNP4" s="255"/>
      <c r="GNQ4" s="255"/>
      <c r="GNR4" s="255"/>
      <c r="GNS4" s="255"/>
      <c r="GNT4" s="255"/>
      <c r="GNU4" s="255"/>
      <c r="GNV4" s="255"/>
      <c r="GNW4" s="255"/>
      <c r="GNX4" s="255"/>
      <c r="GNY4" s="255"/>
      <c r="GNZ4" s="255"/>
      <c r="GOA4" s="255"/>
      <c r="GOB4" s="255"/>
      <c r="GOC4" s="255"/>
      <c r="GOD4" s="255"/>
      <c r="GOE4" s="255"/>
      <c r="GOF4" s="255"/>
      <c r="GOG4" s="255"/>
      <c r="GOH4" s="255"/>
      <c r="GOI4" s="255"/>
      <c r="GOJ4" s="255"/>
      <c r="GOK4" s="255"/>
      <c r="GOL4" s="255"/>
      <c r="GOM4" s="255"/>
      <c r="GON4" s="255"/>
      <c r="GOO4" s="255"/>
      <c r="GOP4" s="255"/>
      <c r="GOQ4" s="255"/>
      <c r="GOR4" s="255"/>
      <c r="GOS4" s="255"/>
      <c r="GOT4" s="255"/>
      <c r="GOU4" s="255"/>
      <c r="GOV4" s="255"/>
      <c r="GOW4" s="255"/>
      <c r="GOX4" s="255"/>
      <c r="GOY4" s="255"/>
      <c r="GOZ4" s="255"/>
      <c r="GPA4" s="255"/>
      <c r="GPB4" s="255"/>
      <c r="GPC4" s="255"/>
      <c r="GPD4" s="255"/>
      <c r="GPE4" s="255"/>
      <c r="GPF4" s="255"/>
      <c r="GPG4" s="255"/>
      <c r="GPH4" s="255"/>
      <c r="GPI4" s="255"/>
      <c r="GPJ4" s="255"/>
      <c r="GPK4" s="255"/>
      <c r="GPL4" s="255"/>
      <c r="GPM4" s="255"/>
      <c r="GPN4" s="255"/>
      <c r="GPO4" s="255"/>
      <c r="GPP4" s="255"/>
      <c r="GPQ4" s="255"/>
      <c r="GPR4" s="255"/>
      <c r="GPS4" s="255"/>
      <c r="GPT4" s="255"/>
      <c r="GPU4" s="255"/>
      <c r="GPV4" s="255"/>
      <c r="GPW4" s="255"/>
      <c r="GPX4" s="255"/>
      <c r="GPY4" s="255"/>
      <c r="GPZ4" s="255"/>
      <c r="GQA4" s="255"/>
      <c r="GQB4" s="255"/>
      <c r="GQC4" s="255"/>
      <c r="GQD4" s="255"/>
      <c r="GQE4" s="255"/>
      <c r="GQF4" s="255"/>
      <c r="GQG4" s="255"/>
      <c r="GQH4" s="255"/>
      <c r="GQI4" s="255"/>
      <c r="GQJ4" s="255"/>
      <c r="GQK4" s="255"/>
      <c r="GQL4" s="255"/>
      <c r="GQM4" s="255"/>
      <c r="GQN4" s="255"/>
      <c r="GQO4" s="255"/>
      <c r="GQP4" s="255"/>
      <c r="GQQ4" s="255"/>
      <c r="GQR4" s="255"/>
      <c r="GQS4" s="255"/>
      <c r="GQT4" s="255"/>
      <c r="GQU4" s="255"/>
      <c r="GQV4" s="255"/>
      <c r="GQW4" s="255"/>
      <c r="GQX4" s="255"/>
      <c r="GQY4" s="255"/>
      <c r="GQZ4" s="255"/>
      <c r="GRA4" s="255"/>
      <c r="GRB4" s="255"/>
      <c r="GRC4" s="255"/>
      <c r="GRD4" s="255"/>
      <c r="GRE4" s="255"/>
      <c r="GRF4" s="255"/>
      <c r="GRG4" s="255"/>
      <c r="GRH4" s="255"/>
      <c r="GRI4" s="255"/>
      <c r="GRJ4" s="255"/>
      <c r="GRK4" s="255"/>
      <c r="GRL4" s="255"/>
      <c r="GRM4" s="255"/>
      <c r="GRN4" s="255"/>
      <c r="GRO4" s="255"/>
      <c r="GRP4" s="255"/>
      <c r="GRQ4" s="255"/>
      <c r="GRR4" s="255"/>
      <c r="GRS4" s="255"/>
      <c r="GRT4" s="255"/>
      <c r="GRU4" s="255"/>
      <c r="GRV4" s="255"/>
      <c r="GRW4" s="255"/>
      <c r="GRX4" s="255"/>
      <c r="GRY4" s="255"/>
      <c r="GRZ4" s="255"/>
      <c r="GSA4" s="255"/>
      <c r="GSB4" s="255"/>
      <c r="GSC4" s="255"/>
      <c r="GSD4" s="255"/>
      <c r="GSE4" s="255"/>
      <c r="GSF4" s="255"/>
      <c r="GSG4" s="255"/>
      <c r="GSH4" s="255"/>
      <c r="GSI4" s="255"/>
      <c r="GSJ4" s="255"/>
      <c r="GSK4" s="255"/>
      <c r="GSL4" s="255"/>
      <c r="GSM4" s="255"/>
      <c r="GSN4" s="255"/>
      <c r="GSO4" s="255"/>
      <c r="GSP4" s="255"/>
      <c r="GSQ4" s="255"/>
      <c r="GSR4" s="255"/>
      <c r="GSS4" s="255"/>
      <c r="GST4" s="255"/>
      <c r="GSU4" s="255"/>
      <c r="GSV4" s="255"/>
      <c r="GSW4" s="255"/>
      <c r="GSX4" s="255"/>
      <c r="GSY4" s="255"/>
      <c r="GSZ4" s="255"/>
      <c r="GTA4" s="255"/>
      <c r="GTB4" s="255"/>
      <c r="GTC4" s="255"/>
      <c r="GTD4" s="255"/>
      <c r="GTE4" s="255"/>
      <c r="GTF4" s="255"/>
      <c r="GTG4" s="255"/>
      <c r="GTH4" s="255"/>
      <c r="GTI4" s="255"/>
      <c r="GTJ4" s="255"/>
      <c r="GTK4" s="255"/>
      <c r="GTL4" s="255"/>
      <c r="GTM4" s="255"/>
      <c r="GTN4" s="255"/>
      <c r="GTO4" s="255"/>
      <c r="GTP4" s="255"/>
      <c r="GTQ4" s="255"/>
      <c r="GTR4" s="255"/>
      <c r="GTS4" s="255"/>
      <c r="GTT4" s="255"/>
      <c r="GTU4" s="255"/>
      <c r="GTV4" s="255"/>
      <c r="GTW4" s="255"/>
      <c r="GTX4" s="255"/>
      <c r="GTY4" s="255"/>
      <c r="GTZ4" s="255"/>
      <c r="GUA4" s="255"/>
      <c r="GUB4" s="255"/>
      <c r="GUC4" s="255"/>
      <c r="GUD4" s="255"/>
      <c r="GUE4" s="255"/>
      <c r="GUF4" s="255"/>
      <c r="GUG4" s="255"/>
      <c r="GUH4" s="255"/>
      <c r="GUI4" s="255"/>
      <c r="GUJ4" s="255"/>
      <c r="GUK4" s="255"/>
      <c r="GUL4" s="255"/>
      <c r="GUM4" s="255"/>
      <c r="GUN4" s="255"/>
      <c r="GUO4" s="255"/>
      <c r="GUP4" s="255"/>
      <c r="GUQ4" s="255"/>
      <c r="GUR4" s="255"/>
      <c r="GUS4" s="255"/>
      <c r="GUT4" s="255"/>
      <c r="GUU4" s="255"/>
      <c r="GUV4" s="255"/>
      <c r="GUW4" s="255"/>
      <c r="GUX4" s="255"/>
      <c r="GUY4" s="255"/>
      <c r="GUZ4" s="255"/>
      <c r="GVA4" s="255"/>
      <c r="GVB4" s="255"/>
      <c r="GVC4" s="255"/>
      <c r="GVD4" s="255"/>
      <c r="GVE4" s="255"/>
      <c r="GVF4" s="255"/>
      <c r="GVG4" s="255"/>
      <c r="GVH4" s="255"/>
      <c r="GVI4" s="255"/>
      <c r="GVJ4" s="255"/>
      <c r="GVK4" s="255"/>
      <c r="GVL4" s="255"/>
      <c r="GVM4" s="255"/>
      <c r="GVN4" s="255"/>
      <c r="GVO4" s="255"/>
      <c r="GVP4" s="255"/>
      <c r="GVQ4" s="255"/>
      <c r="GVR4" s="255"/>
      <c r="GVS4" s="255"/>
      <c r="GVT4" s="255"/>
      <c r="GVU4" s="255"/>
      <c r="GVV4" s="255"/>
      <c r="GVW4" s="255"/>
      <c r="GVX4" s="255"/>
      <c r="GVY4" s="255"/>
      <c r="GVZ4" s="255"/>
      <c r="GWA4" s="255"/>
      <c r="GWB4" s="255"/>
      <c r="GWC4" s="255"/>
      <c r="GWD4" s="255"/>
      <c r="GWE4" s="255"/>
      <c r="GWF4" s="255"/>
      <c r="GWG4" s="255"/>
      <c r="GWH4" s="255"/>
      <c r="GWI4" s="255"/>
      <c r="GWJ4" s="255"/>
      <c r="GWK4" s="255"/>
      <c r="GWL4" s="255"/>
      <c r="GWM4" s="255"/>
      <c r="GWN4" s="255"/>
      <c r="GWO4" s="255"/>
      <c r="GWP4" s="255"/>
      <c r="GWQ4" s="255"/>
      <c r="GWR4" s="255"/>
      <c r="GWS4" s="255"/>
      <c r="GWT4" s="255"/>
      <c r="GWU4" s="255"/>
      <c r="GWV4" s="255"/>
      <c r="GWW4" s="255"/>
      <c r="GWX4" s="255"/>
      <c r="GWY4" s="255"/>
      <c r="GWZ4" s="255"/>
      <c r="GXA4" s="255"/>
      <c r="GXB4" s="255"/>
      <c r="GXC4" s="255"/>
      <c r="GXD4" s="255"/>
      <c r="GXE4" s="255"/>
      <c r="GXF4" s="255"/>
      <c r="GXG4" s="255"/>
      <c r="GXH4" s="255"/>
      <c r="GXI4" s="255"/>
      <c r="GXJ4" s="255"/>
      <c r="GXK4" s="255"/>
      <c r="GXL4" s="255"/>
      <c r="GXM4" s="255"/>
      <c r="GXN4" s="255"/>
      <c r="GXO4" s="255"/>
      <c r="GXP4" s="255"/>
      <c r="GXQ4" s="255"/>
      <c r="GXR4" s="255"/>
      <c r="GXS4" s="255"/>
      <c r="GXT4" s="255"/>
      <c r="GXU4" s="255"/>
      <c r="GXV4" s="255"/>
      <c r="GXW4" s="255"/>
      <c r="GXX4" s="255"/>
      <c r="GXY4" s="255"/>
      <c r="GXZ4" s="255"/>
      <c r="GYA4" s="255"/>
      <c r="GYB4" s="255"/>
      <c r="GYC4" s="255"/>
      <c r="GYD4" s="255"/>
      <c r="GYE4" s="255"/>
      <c r="GYF4" s="255"/>
      <c r="GYG4" s="255"/>
      <c r="GYH4" s="255"/>
      <c r="GYI4" s="255"/>
      <c r="GYJ4" s="255"/>
      <c r="GYK4" s="255"/>
      <c r="GYL4" s="255"/>
      <c r="GYM4" s="255"/>
      <c r="GYN4" s="255"/>
      <c r="GYO4" s="255"/>
      <c r="GYP4" s="255"/>
      <c r="GYQ4" s="255"/>
      <c r="GYR4" s="255"/>
      <c r="GYS4" s="255"/>
      <c r="GYT4" s="255"/>
      <c r="GYU4" s="255"/>
      <c r="GYV4" s="255"/>
      <c r="GYW4" s="255"/>
      <c r="GYX4" s="255"/>
      <c r="GYY4" s="255"/>
      <c r="GYZ4" s="255"/>
      <c r="GZA4" s="255"/>
      <c r="GZB4" s="255"/>
      <c r="GZC4" s="255"/>
      <c r="GZD4" s="255"/>
      <c r="GZE4" s="255"/>
      <c r="GZF4" s="255"/>
      <c r="GZG4" s="255"/>
      <c r="GZH4" s="255"/>
      <c r="GZI4" s="255"/>
      <c r="GZJ4" s="255"/>
      <c r="GZK4" s="255"/>
      <c r="GZL4" s="255"/>
      <c r="GZM4" s="255"/>
      <c r="GZN4" s="255"/>
      <c r="GZO4" s="255"/>
      <c r="GZP4" s="255"/>
      <c r="GZQ4" s="255"/>
      <c r="GZR4" s="255"/>
      <c r="GZS4" s="255"/>
      <c r="GZT4" s="255"/>
      <c r="GZU4" s="255"/>
      <c r="GZV4" s="255"/>
      <c r="GZW4" s="255"/>
      <c r="GZX4" s="255"/>
      <c r="GZY4" s="255"/>
      <c r="GZZ4" s="255"/>
      <c r="HAA4" s="255"/>
      <c r="HAB4" s="255"/>
      <c r="HAC4" s="255"/>
      <c r="HAD4" s="255"/>
      <c r="HAE4" s="255"/>
      <c r="HAF4" s="255"/>
      <c r="HAG4" s="255"/>
      <c r="HAH4" s="255"/>
      <c r="HAI4" s="255"/>
      <c r="HAJ4" s="255"/>
      <c r="HAK4" s="255"/>
      <c r="HAL4" s="255"/>
      <c r="HAM4" s="255"/>
      <c r="HAN4" s="255"/>
      <c r="HAO4" s="255"/>
      <c r="HAP4" s="255"/>
      <c r="HAQ4" s="255"/>
      <c r="HAR4" s="255"/>
      <c r="HAS4" s="255"/>
      <c r="HAT4" s="255"/>
      <c r="HAU4" s="255"/>
      <c r="HAV4" s="255"/>
      <c r="HAW4" s="255"/>
      <c r="HAX4" s="255"/>
      <c r="HAY4" s="255"/>
      <c r="HAZ4" s="255"/>
      <c r="HBA4" s="255"/>
      <c r="HBB4" s="255"/>
      <c r="HBC4" s="255"/>
      <c r="HBD4" s="255"/>
      <c r="HBE4" s="255"/>
      <c r="HBF4" s="255"/>
      <c r="HBG4" s="255"/>
      <c r="HBH4" s="255"/>
      <c r="HBI4" s="255"/>
      <c r="HBJ4" s="255"/>
      <c r="HBK4" s="255"/>
      <c r="HBL4" s="255"/>
      <c r="HBM4" s="255"/>
      <c r="HBN4" s="255"/>
      <c r="HBO4" s="255"/>
      <c r="HBP4" s="255"/>
      <c r="HBQ4" s="255"/>
      <c r="HBR4" s="255"/>
      <c r="HBS4" s="255"/>
      <c r="HBT4" s="255"/>
      <c r="HBU4" s="255"/>
      <c r="HBV4" s="255"/>
      <c r="HBW4" s="255"/>
      <c r="HBX4" s="255"/>
      <c r="HBY4" s="255"/>
      <c r="HBZ4" s="255"/>
      <c r="HCA4" s="255"/>
      <c r="HCB4" s="255"/>
      <c r="HCC4" s="255"/>
      <c r="HCD4" s="255"/>
      <c r="HCE4" s="255"/>
      <c r="HCF4" s="255"/>
      <c r="HCG4" s="255"/>
      <c r="HCH4" s="255"/>
      <c r="HCI4" s="255"/>
      <c r="HCJ4" s="255"/>
      <c r="HCK4" s="255"/>
      <c r="HCL4" s="255"/>
      <c r="HCM4" s="255"/>
      <c r="HCN4" s="255"/>
      <c r="HCO4" s="255"/>
      <c r="HCP4" s="255"/>
      <c r="HCQ4" s="255"/>
      <c r="HCR4" s="255"/>
      <c r="HCS4" s="255"/>
      <c r="HCT4" s="255"/>
      <c r="HCU4" s="255"/>
      <c r="HCV4" s="255"/>
      <c r="HCW4" s="255"/>
      <c r="HCX4" s="255"/>
      <c r="HCY4" s="255"/>
      <c r="HCZ4" s="255"/>
      <c r="HDA4" s="255"/>
      <c r="HDB4" s="255"/>
      <c r="HDC4" s="255"/>
      <c r="HDD4" s="255"/>
      <c r="HDE4" s="255"/>
      <c r="HDF4" s="255"/>
      <c r="HDG4" s="255"/>
      <c r="HDH4" s="255"/>
      <c r="HDI4" s="255"/>
      <c r="HDJ4" s="255"/>
      <c r="HDK4" s="255"/>
      <c r="HDL4" s="255"/>
      <c r="HDM4" s="255"/>
      <c r="HDN4" s="255"/>
      <c r="HDO4" s="255"/>
      <c r="HDP4" s="255"/>
      <c r="HDQ4" s="255"/>
      <c r="HDR4" s="255"/>
      <c r="HDS4" s="255"/>
      <c r="HDT4" s="255"/>
      <c r="HDU4" s="255"/>
      <c r="HDV4" s="255"/>
      <c r="HDW4" s="255"/>
      <c r="HDX4" s="255"/>
      <c r="HDY4" s="255"/>
      <c r="HDZ4" s="255"/>
      <c r="HEA4" s="255"/>
      <c r="HEB4" s="255"/>
      <c r="HEC4" s="255"/>
      <c r="HED4" s="255"/>
      <c r="HEE4" s="255"/>
      <c r="HEF4" s="255"/>
      <c r="HEG4" s="255"/>
      <c r="HEH4" s="255"/>
      <c r="HEI4" s="255"/>
      <c r="HEJ4" s="255"/>
      <c r="HEK4" s="255"/>
      <c r="HEL4" s="255"/>
      <c r="HEM4" s="255"/>
      <c r="HEN4" s="255"/>
      <c r="HEO4" s="255"/>
      <c r="HEP4" s="255"/>
      <c r="HEQ4" s="255"/>
      <c r="HER4" s="255"/>
      <c r="HES4" s="255"/>
      <c r="HET4" s="255"/>
      <c r="HEU4" s="255"/>
      <c r="HEV4" s="255"/>
      <c r="HEW4" s="255"/>
      <c r="HEX4" s="255"/>
      <c r="HEY4" s="255"/>
      <c r="HEZ4" s="255"/>
      <c r="HFA4" s="255"/>
      <c r="HFB4" s="255"/>
      <c r="HFC4" s="255"/>
      <c r="HFD4" s="255"/>
      <c r="HFE4" s="255"/>
      <c r="HFF4" s="255"/>
      <c r="HFG4" s="255"/>
      <c r="HFH4" s="255"/>
      <c r="HFI4" s="255"/>
      <c r="HFJ4" s="255"/>
      <c r="HFK4" s="255"/>
      <c r="HFL4" s="255"/>
      <c r="HFM4" s="255"/>
      <c r="HFN4" s="255"/>
      <c r="HFO4" s="255"/>
      <c r="HFP4" s="255"/>
      <c r="HFQ4" s="255"/>
      <c r="HFR4" s="255"/>
      <c r="HFS4" s="255"/>
      <c r="HFT4" s="255"/>
      <c r="HFU4" s="255"/>
      <c r="HFV4" s="255"/>
      <c r="HFW4" s="255"/>
      <c r="HFX4" s="255"/>
      <c r="HFY4" s="255"/>
      <c r="HFZ4" s="255"/>
      <c r="HGA4" s="255"/>
      <c r="HGB4" s="255"/>
      <c r="HGC4" s="255"/>
      <c r="HGD4" s="255"/>
      <c r="HGE4" s="255"/>
      <c r="HGF4" s="255"/>
      <c r="HGG4" s="255"/>
      <c r="HGH4" s="255"/>
      <c r="HGI4" s="255"/>
      <c r="HGJ4" s="255"/>
      <c r="HGK4" s="255"/>
      <c r="HGL4" s="255"/>
      <c r="HGM4" s="255"/>
      <c r="HGN4" s="255"/>
      <c r="HGO4" s="255"/>
      <c r="HGP4" s="255"/>
      <c r="HGQ4" s="255"/>
      <c r="HGR4" s="255"/>
      <c r="HGS4" s="255"/>
      <c r="HGT4" s="255"/>
      <c r="HGU4" s="255"/>
      <c r="HGV4" s="255"/>
      <c r="HGW4" s="255"/>
      <c r="HGX4" s="255"/>
      <c r="HGY4" s="255"/>
      <c r="HGZ4" s="255"/>
      <c r="HHA4" s="255"/>
      <c r="HHB4" s="255"/>
      <c r="HHC4" s="255"/>
      <c r="HHD4" s="255"/>
      <c r="HHE4" s="255"/>
      <c r="HHF4" s="255"/>
      <c r="HHG4" s="255"/>
      <c r="HHH4" s="255"/>
      <c r="HHI4" s="255"/>
      <c r="HHJ4" s="255"/>
      <c r="HHK4" s="255"/>
      <c r="HHL4" s="255"/>
      <c r="HHM4" s="255"/>
      <c r="HHN4" s="255"/>
      <c r="HHO4" s="255"/>
      <c r="HHP4" s="255"/>
      <c r="HHQ4" s="255"/>
      <c r="HHR4" s="255"/>
      <c r="HHS4" s="255"/>
      <c r="HHT4" s="255"/>
      <c r="HHU4" s="255"/>
      <c r="HHV4" s="255"/>
      <c r="HHW4" s="255"/>
      <c r="HHX4" s="255"/>
      <c r="HHY4" s="255"/>
      <c r="HHZ4" s="255"/>
      <c r="HIA4" s="255"/>
      <c r="HIB4" s="255"/>
      <c r="HIC4" s="255"/>
      <c r="HID4" s="255"/>
      <c r="HIE4" s="255"/>
      <c r="HIF4" s="255"/>
      <c r="HIG4" s="255"/>
      <c r="HIH4" s="255"/>
      <c r="HII4" s="255"/>
      <c r="HIJ4" s="255"/>
      <c r="HIK4" s="255"/>
      <c r="HIL4" s="255"/>
      <c r="HIM4" s="255"/>
      <c r="HIN4" s="255"/>
      <c r="HIO4" s="255"/>
      <c r="HIP4" s="255"/>
      <c r="HIQ4" s="255"/>
      <c r="HIR4" s="255"/>
      <c r="HIS4" s="255"/>
      <c r="HIT4" s="255"/>
      <c r="HIU4" s="255"/>
      <c r="HIV4" s="255"/>
      <c r="HIW4" s="255"/>
      <c r="HIX4" s="255"/>
      <c r="HIY4" s="255"/>
      <c r="HIZ4" s="255"/>
      <c r="HJA4" s="255"/>
      <c r="HJB4" s="255"/>
      <c r="HJC4" s="255"/>
      <c r="HJD4" s="255"/>
      <c r="HJE4" s="255"/>
      <c r="HJF4" s="255"/>
      <c r="HJG4" s="255"/>
      <c r="HJH4" s="255"/>
      <c r="HJI4" s="255"/>
      <c r="HJJ4" s="255"/>
      <c r="HJK4" s="255"/>
      <c r="HJL4" s="255"/>
      <c r="HJM4" s="255"/>
      <c r="HJN4" s="255"/>
      <c r="HJO4" s="255"/>
      <c r="HJP4" s="255"/>
      <c r="HJQ4" s="255"/>
      <c r="HJR4" s="255"/>
      <c r="HJS4" s="255"/>
      <c r="HJT4" s="255"/>
      <c r="HJU4" s="255"/>
      <c r="HJV4" s="255"/>
      <c r="HJW4" s="255"/>
      <c r="HJX4" s="255"/>
      <c r="HJY4" s="255"/>
      <c r="HJZ4" s="255"/>
      <c r="HKA4" s="255"/>
      <c r="HKB4" s="255"/>
      <c r="HKC4" s="255"/>
      <c r="HKD4" s="255"/>
      <c r="HKE4" s="255"/>
      <c r="HKF4" s="255"/>
      <c r="HKG4" s="255"/>
      <c r="HKH4" s="255"/>
      <c r="HKI4" s="255"/>
      <c r="HKJ4" s="255"/>
      <c r="HKK4" s="255"/>
      <c r="HKL4" s="255"/>
      <c r="HKM4" s="255"/>
      <c r="HKN4" s="255"/>
      <c r="HKO4" s="255"/>
      <c r="HKP4" s="255"/>
      <c r="HKQ4" s="255"/>
      <c r="HKR4" s="255"/>
      <c r="HKS4" s="255"/>
      <c r="HKT4" s="255"/>
      <c r="HKU4" s="255"/>
      <c r="HKV4" s="255"/>
      <c r="HKW4" s="255"/>
      <c r="HKX4" s="255"/>
      <c r="HKY4" s="255"/>
      <c r="HKZ4" s="255"/>
      <c r="HLA4" s="255"/>
      <c r="HLB4" s="255"/>
      <c r="HLC4" s="255"/>
      <c r="HLD4" s="255"/>
      <c r="HLE4" s="255"/>
      <c r="HLF4" s="255"/>
      <c r="HLG4" s="255"/>
      <c r="HLH4" s="255"/>
      <c r="HLI4" s="255"/>
      <c r="HLJ4" s="255"/>
      <c r="HLK4" s="255"/>
      <c r="HLL4" s="255"/>
      <c r="HLM4" s="255"/>
      <c r="HLN4" s="255"/>
      <c r="HLO4" s="255"/>
      <c r="HLP4" s="255"/>
      <c r="HLQ4" s="255"/>
      <c r="HLR4" s="255"/>
      <c r="HLS4" s="255"/>
      <c r="HLT4" s="255"/>
      <c r="HLU4" s="255"/>
      <c r="HLV4" s="255"/>
      <c r="HLW4" s="255"/>
      <c r="HLX4" s="255"/>
      <c r="HLY4" s="255"/>
      <c r="HLZ4" s="255"/>
      <c r="HMA4" s="255"/>
      <c r="HMB4" s="255"/>
      <c r="HMC4" s="255"/>
      <c r="HMD4" s="255"/>
      <c r="HME4" s="255"/>
      <c r="HMF4" s="255"/>
      <c r="HMG4" s="255"/>
      <c r="HMH4" s="255"/>
      <c r="HMI4" s="255"/>
      <c r="HMJ4" s="255"/>
      <c r="HMK4" s="255"/>
      <c r="HML4" s="255"/>
      <c r="HMM4" s="255"/>
      <c r="HMN4" s="255"/>
      <c r="HMO4" s="255"/>
      <c r="HMP4" s="255"/>
      <c r="HMQ4" s="255"/>
      <c r="HMR4" s="255"/>
      <c r="HMS4" s="255"/>
      <c r="HMT4" s="255"/>
      <c r="HMU4" s="255"/>
      <c r="HMV4" s="255"/>
      <c r="HMW4" s="255"/>
      <c r="HMX4" s="255"/>
      <c r="HMY4" s="255"/>
      <c r="HMZ4" s="255"/>
      <c r="HNA4" s="255"/>
      <c r="HNB4" s="255"/>
      <c r="HNC4" s="255"/>
      <c r="HND4" s="255"/>
      <c r="HNE4" s="255"/>
      <c r="HNF4" s="255"/>
      <c r="HNG4" s="255"/>
      <c r="HNH4" s="255"/>
      <c r="HNI4" s="255"/>
      <c r="HNJ4" s="255"/>
      <c r="HNK4" s="255"/>
      <c r="HNL4" s="255"/>
      <c r="HNM4" s="255"/>
      <c r="HNN4" s="255"/>
      <c r="HNO4" s="255"/>
      <c r="HNP4" s="255"/>
      <c r="HNQ4" s="255"/>
      <c r="HNR4" s="255"/>
      <c r="HNS4" s="255"/>
      <c r="HNT4" s="255"/>
      <c r="HNU4" s="255"/>
      <c r="HNV4" s="255"/>
      <c r="HNW4" s="255"/>
      <c r="HNX4" s="255"/>
      <c r="HNY4" s="255"/>
      <c r="HNZ4" s="255"/>
      <c r="HOA4" s="255"/>
      <c r="HOB4" s="255"/>
      <c r="HOC4" s="255"/>
      <c r="HOD4" s="255"/>
      <c r="HOE4" s="255"/>
      <c r="HOF4" s="255"/>
      <c r="HOG4" s="255"/>
      <c r="HOH4" s="255"/>
      <c r="HOI4" s="255"/>
      <c r="HOJ4" s="255"/>
      <c r="HOK4" s="255"/>
      <c r="HOL4" s="255"/>
      <c r="HOM4" s="255"/>
      <c r="HON4" s="255"/>
      <c r="HOO4" s="255"/>
      <c r="HOP4" s="255"/>
      <c r="HOQ4" s="255"/>
      <c r="HOR4" s="255"/>
      <c r="HOS4" s="255"/>
      <c r="HOT4" s="255"/>
      <c r="HOU4" s="255"/>
      <c r="HOV4" s="255"/>
      <c r="HOW4" s="255"/>
      <c r="HOX4" s="255"/>
      <c r="HOY4" s="255"/>
      <c r="HOZ4" s="255"/>
      <c r="HPA4" s="255"/>
      <c r="HPB4" s="255"/>
      <c r="HPC4" s="255"/>
      <c r="HPD4" s="255"/>
      <c r="HPE4" s="255"/>
      <c r="HPF4" s="255"/>
      <c r="HPG4" s="255"/>
      <c r="HPH4" s="255"/>
      <c r="HPI4" s="255"/>
      <c r="HPJ4" s="255"/>
      <c r="HPK4" s="255"/>
      <c r="HPL4" s="255"/>
      <c r="HPM4" s="255"/>
      <c r="HPN4" s="255"/>
      <c r="HPO4" s="255"/>
      <c r="HPP4" s="255"/>
      <c r="HPQ4" s="255"/>
      <c r="HPR4" s="255"/>
      <c r="HPS4" s="255"/>
      <c r="HPT4" s="255"/>
      <c r="HPU4" s="255"/>
      <c r="HPV4" s="255"/>
      <c r="HPW4" s="255"/>
      <c r="HPX4" s="255"/>
      <c r="HPY4" s="255"/>
      <c r="HPZ4" s="255"/>
      <c r="HQA4" s="255"/>
      <c r="HQB4" s="255"/>
      <c r="HQC4" s="255"/>
      <c r="HQD4" s="255"/>
      <c r="HQE4" s="255"/>
      <c r="HQF4" s="255"/>
      <c r="HQG4" s="255"/>
      <c r="HQH4" s="255"/>
      <c r="HQI4" s="255"/>
      <c r="HQJ4" s="255"/>
      <c r="HQK4" s="255"/>
      <c r="HQL4" s="255"/>
      <c r="HQM4" s="255"/>
      <c r="HQN4" s="255"/>
      <c r="HQO4" s="255"/>
      <c r="HQP4" s="255"/>
      <c r="HQQ4" s="255"/>
      <c r="HQR4" s="255"/>
      <c r="HQS4" s="255"/>
      <c r="HQT4" s="255"/>
      <c r="HQU4" s="255"/>
      <c r="HQV4" s="255"/>
      <c r="HQW4" s="255"/>
      <c r="HQX4" s="255"/>
      <c r="HQY4" s="255"/>
      <c r="HQZ4" s="255"/>
      <c r="HRA4" s="255"/>
      <c r="HRB4" s="255"/>
      <c r="HRC4" s="255"/>
      <c r="HRD4" s="255"/>
      <c r="HRE4" s="255"/>
      <c r="HRF4" s="255"/>
      <c r="HRG4" s="255"/>
      <c r="HRH4" s="255"/>
      <c r="HRI4" s="255"/>
      <c r="HRJ4" s="255"/>
      <c r="HRK4" s="255"/>
      <c r="HRL4" s="255"/>
      <c r="HRM4" s="255"/>
      <c r="HRN4" s="255"/>
      <c r="HRO4" s="255"/>
      <c r="HRP4" s="255"/>
      <c r="HRQ4" s="255"/>
      <c r="HRR4" s="255"/>
      <c r="HRS4" s="255"/>
      <c r="HRT4" s="255"/>
      <c r="HRU4" s="255"/>
      <c r="HRV4" s="255"/>
      <c r="HRW4" s="255"/>
      <c r="HRX4" s="255"/>
      <c r="HRY4" s="255"/>
      <c r="HRZ4" s="255"/>
      <c r="HSA4" s="255"/>
      <c r="HSB4" s="255"/>
      <c r="HSC4" s="255"/>
      <c r="HSD4" s="255"/>
      <c r="HSE4" s="255"/>
      <c r="HSF4" s="255"/>
      <c r="HSG4" s="255"/>
      <c r="HSH4" s="255"/>
      <c r="HSI4" s="255"/>
      <c r="HSJ4" s="255"/>
      <c r="HSK4" s="255"/>
      <c r="HSL4" s="255"/>
      <c r="HSM4" s="255"/>
      <c r="HSN4" s="255"/>
      <c r="HSO4" s="255"/>
      <c r="HSP4" s="255"/>
      <c r="HSQ4" s="255"/>
      <c r="HSR4" s="255"/>
      <c r="HSS4" s="255"/>
      <c r="HST4" s="255"/>
      <c r="HSU4" s="255"/>
      <c r="HSV4" s="255"/>
      <c r="HSW4" s="255"/>
      <c r="HSX4" s="255"/>
      <c r="HSY4" s="255"/>
      <c r="HSZ4" s="255"/>
      <c r="HTA4" s="255"/>
      <c r="HTB4" s="255"/>
      <c r="HTC4" s="255"/>
      <c r="HTD4" s="255"/>
      <c r="HTE4" s="255"/>
      <c r="HTF4" s="255"/>
      <c r="HTG4" s="255"/>
      <c r="HTH4" s="255"/>
      <c r="HTI4" s="255"/>
      <c r="HTJ4" s="255"/>
      <c r="HTK4" s="255"/>
      <c r="HTL4" s="255"/>
      <c r="HTM4" s="255"/>
      <c r="HTN4" s="255"/>
      <c r="HTO4" s="255"/>
      <c r="HTP4" s="255"/>
      <c r="HTQ4" s="255"/>
      <c r="HTR4" s="255"/>
      <c r="HTS4" s="255"/>
      <c r="HTT4" s="255"/>
      <c r="HTU4" s="255"/>
      <c r="HTV4" s="255"/>
      <c r="HTW4" s="255"/>
      <c r="HTX4" s="255"/>
      <c r="HTY4" s="255"/>
      <c r="HTZ4" s="255"/>
      <c r="HUA4" s="255"/>
      <c r="HUB4" s="255"/>
      <c r="HUC4" s="255"/>
      <c r="HUD4" s="255"/>
      <c r="HUE4" s="255"/>
      <c r="HUF4" s="255"/>
      <c r="HUG4" s="255"/>
      <c r="HUH4" s="255"/>
      <c r="HUI4" s="255"/>
      <c r="HUJ4" s="255"/>
      <c r="HUK4" s="255"/>
      <c r="HUL4" s="255"/>
      <c r="HUM4" s="255"/>
      <c r="HUN4" s="255"/>
      <c r="HUO4" s="255"/>
      <c r="HUP4" s="255"/>
      <c r="HUQ4" s="255"/>
      <c r="HUR4" s="255"/>
      <c r="HUS4" s="255"/>
      <c r="HUT4" s="255"/>
      <c r="HUU4" s="255"/>
      <c r="HUV4" s="255"/>
      <c r="HUW4" s="255"/>
      <c r="HUX4" s="255"/>
      <c r="HUY4" s="255"/>
      <c r="HUZ4" s="255"/>
      <c r="HVA4" s="255"/>
      <c r="HVB4" s="255"/>
      <c r="HVC4" s="255"/>
      <c r="HVD4" s="255"/>
      <c r="HVE4" s="255"/>
      <c r="HVF4" s="255"/>
      <c r="HVG4" s="255"/>
      <c r="HVH4" s="255"/>
      <c r="HVI4" s="255"/>
      <c r="HVJ4" s="255"/>
      <c r="HVK4" s="255"/>
      <c r="HVL4" s="255"/>
      <c r="HVM4" s="255"/>
      <c r="HVN4" s="255"/>
      <c r="HVO4" s="255"/>
      <c r="HVP4" s="255"/>
      <c r="HVQ4" s="255"/>
      <c r="HVR4" s="255"/>
      <c r="HVS4" s="255"/>
      <c r="HVT4" s="255"/>
      <c r="HVU4" s="255"/>
      <c r="HVV4" s="255"/>
      <c r="HVW4" s="255"/>
      <c r="HVX4" s="255"/>
      <c r="HVY4" s="255"/>
      <c r="HVZ4" s="255"/>
      <c r="HWA4" s="255"/>
      <c r="HWB4" s="255"/>
      <c r="HWC4" s="255"/>
      <c r="HWD4" s="255"/>
      <c r="HWE4" s="255"/>
      <c r="HWF4" s="255"/>
      <c r="HWG4" s="255"/>
      <c r="HWH4" s="255"/>
      <c r="HWI4" s="255"/>
      <c r="HWJ4" s="255"/>
      <c r="HWK4" s="255"/>
      <c r="HWL4" s="255"/>
      <c r="HWM4" s="255"/>
      <c r="HWN4" s="255"/>
      <c r="HWO4" s="255"/>
      <c r="HWP4" s="255"/>
      <c r="HWQ4" s="255"/>
      <c r="HWR4" s="255"/>
      <c r="HWS4" s="255"/>
      <c r="HWT4" s="255"/>
      <c r="HWU4" s="255"/>
      <c r="HWV4" s="255"/>
      <c r="HWW4" s="255"/>
      <c r="HWX4" s="255"/>
      <c r="HWY4" s="255"/>
      <c r="HWZ4" s="255"/>
      <c r="HXA4" s="255"/>
      <c r="HXB4" s="255"/>
      <c r="HXC4" s="255"/>
      <c r="HXD4" s="255"/>
      <c r="HXE4" s="255"/>
      <c r="HXF4" s="255"/>
      <c r="HXG4" s="255"/>
      <c r="HXH4" s="255"/>
      <c r="HXI4" s="255"/>
      <c r="HXJ4" s="255"/>
      <c r="HXK4" s="255"/>
      <c r="HXL4" s="255"/>
      <c r="HXM4" s="255"/>
      <c r="HXN4" s="255"/>
      <c r="HXO4" s="255"/>
      <c r="HXP4" s="255"/>
      <c r="HXQ4" s="255"/>
      <c r="HXR4" s="255"/>
      <c r="HXS4" s="255"/>
      <c r="HXT4" s="255"/>
      <c r="HXU4" s="255"/>
      <c r="HXV4" s="255"/>
      <c r="HXW4" s="255"/>
      <c r="HXX4" s="255"/>
      <c r="HXY4" s="255"/>
      <c r="HXZ4" s="255"/>
      <c r="HYA4" s="255"/>
      <c r="HYB4" s="255"/>
      <c r="HYC4" s="255"/>
      <c r="HYD4" s="255"/>
      <c r="HYE4" s="255"/>
      <c r="HYF4" s="255"/>
      <c r="HYG4" s="255"/>
      <c r="HYH4" s="255"/>
      <c r="HYI4" s="255"/>
      <c r="HYJ4" s="255"/>
      <c r="HYK4" s="255"/>
      <c r="HYL4" s="255"/>
      <c r="HYM4" s="255"/>
      <c r="HYN4" s="255"/>
      <c r="HYO4" s="255"/>
      <c r="HYP4" s="255"/>
      <c r="HYQ4" s="255"/>
      <c r="HYR4" s="255"/>
      <c r="HYS4" s="255"/>
      <c r="HYT4" s="255"/>
      <c r="HYU4" s="255"/>
      <c r="HYV4" s="255"/>
      <c r="HYW4" s="255"/>
      <c r="HYX4" s="255"/>
      <c r="HYY4" s="255"/>
      <c r="HYZ4" s="255"/>
      <c r="HZA4" s="255"/>
      <c r="HZB4" s="255"/>
      <c r="HZC4" s="255"/>
      <c r="HZD4" s="255"/>
      <c r="HZE4" s="255"/>
      <c r="HZF4" s="255"/>
      <c r="HZG4" s="255"/>
      <c r="HZH4" s="255"/>
      <c r="HZI4" s="255"/>
      <c r="HZJ4" s="255"/>
      <c r="HZK4" s="255"/>
      <c r="HZL4" s="255"/>
      <c r="HZM4" s="255"/>
      <c r="HZN4" s="255"/>
      <c r="HZO4" s="255"/>
      <c r="HZP4" s="255"/>
      <c r="HZQ4" s="255"/>
      <c r="HZR4" s="255"/>
      <c r="HZS4" s="255"/>
      <c r="HZT4" s="255"/>
      <c r="HZU4" s="255"/>
      <c r="HZV4" s="255"/>
      <c r="HZW4" s="255"/>
      <c r="HZX4" s="255"/>
      <c r="HZY4" s="255"/>
      <c r="HZZ4" s="255"/>
      <c r="IAA4" s="255"/>
      <c r="IAB4" s="255"/>
      <c r="IAC4" s="255"/>
      <c r="IAD4" s="255"/>
      <c r="IAE4" s="255"/>
      <c r="IAF4" s="255"/>
      <c r="IAG4" s="255"/>
      <c r="IAH4" s="255"/>
      <c r="IAI4" s="255"/>
      <c r="IAJ4" s="255"/>
      <c r="IAK4" s="255"/>
      <c r="IAL4" s="255"/>
      <c r="IAM4" s="255"/>
      <c r="IAN4" s="255"/>
      <c r="IAO4" s="255"/>
      <c r="IAP4" s="255"/>
      <c r="IAQ4" s="255"/>
      <c r="IAR4" s="255"/>
      <c r="IAS4" s="255"/>
      <c r="IAT4" s="255"/>
      <c r="IAU4" s="255"/>
      <c r="IAV4" s="255"/>
      <c r="IAW4" s="255"/>
      <c r="IAX4" s="255"/>
      <c r="IAY4" s="255"/>
      <c r="IAZ4" s="255"/>
      <c r="IBA4" s="255"/>
      <c r="IBB4" s="255"/>
      <c r="IBC4" s="255"/>
      <c r="IBD4" s="255"/>
      <c r="IBE4" s="255"/>
      <c r="IBF4" s="255"/>
      <c r="IBG4" s="255"/>
      <c r="IBH4" s="255"/>
      <c r="IBI4" s="255"/>
      <c r="IBJ4" s="255"/>
      <c r="IBK4" s="255"/>
      <c r="IBL4" s="255"/>
      <c r="IBM4" s="255"/>
      <c r="IBN4" s="255"/>
      <c r="IBO4" s="255"/>
      <c r="IBP4" s="255"/>
      <c r="IBQ4" s="255"/>
      <c r="IBR4" s="255"/>
      <c r="IBS4" s="255"/>
      <c r="IBT4" s="255"/>
      <c r="IBU4" s="255"/>
      <c r="IBV4" s="255"/>
      <c r="IBW4" s="255"/>
      <c r="IBX4" s="255"/>
      <c r="IBY4" s="255"/>
      <c r="IBZ4" s="255"/>
      <c r="ICA4" s="255"/>
      <c r="ICB4" s="255"/>
      <c r="ICC4" s="255"/>
      <c r="ICD4" s="255"/>
      <c r="ICE4" s="255"/>
      <c r="ICF4" s="255"/>
      <c r="ICG4" s="255"/>
      <c r="ICH4" s="255"/>
      <c r="ICI4" s="255"/>
      <c r="ICJ4" s="255"/>
      <c r="ICK4" s="255"/>
      <c r="ICL4" s="255"/>
      <c r="ICM4" s="255"/>
      <c r="ICN4" s="255"/>
      <c r="ICO4" s="255"/>
      <c r="ICP4" s="255"/>
      <c r="ICQ4" s="255"/>
      <c r="ICR4" s="255"/>
      <c r="ICS4" s="255"/>
      <c r="ICT4" s="255"/>
      <c r="ICU4" s="255"/>
      <c r="ICV4" s="255"/>
      <c r="ICW4" s="255"/>
      <c r="ICX4" s="255"/>
      <c r="ICY4" s="255"/>
      <c r="ICZ4" s="255"/>
      <c r="IDA4" s="255"/>
      <c r="IDB4" s="255"/>
      <c r="IDC4" s="255"/>
      <c r="IDD4" s="255"/>
      <c r="IDE4" s="255"/>
      <c r="IDF4" s="255"/>
      <c r="IDG4" s="255"/>
      <c r="IDH4" s="255"/>
      <c r="IDI4" s="255"/>
      <c r="IDJ4" s="255"/>
      <c r="IDK4" s="255"/>
      <c r="IDL4" s="255"/>
      <c r="IDM4" s="255"/>
      <c r="IDN4" s="255"/>
      <c r="IDO4" s="255"/>
      <c r="IDP4" s="255"/>
      <c r="IDQ4" s="255"/>
      <c r="IDR4" s="255"/>
      <c r="IDS4" s="255"/>
      <c r="IDT4" s="255"/>
      <c r="IDU4" s="255"/>
      <c r="IDV4" s="255"/>
      <c r="IDW4" s="255"/>
      <c r="IDX4" s="255"/>
      <c r="IDY4" s="255"/>
      <c r="IDZ4" s="255"/>
      <c r="IEA4" s="255"/>
      <c r="IEB4" s="255"/>
      <c r="IEC4" s="255"/>
      <c r="IED4" s="255"/>
      <c r="IEE4" s="255"/>
      <c r="IEF4" s="255"/>
      <c r="IEG4" s="255"/>
      <c r="IEH4" s="255"/>
      <c r="IEI4" s="255"/>
      <c r="IEJ4" s="255"/>
      <c r="IEK4" s="255"/>
      <c r="IEL4" s="255"/>
      <c r="IEM4" s="255"/>
      <c r="IEN4" s="255"/>
      <c r="IEO4" s="255"/>
      <c r="IEP4" s="255"/>
      <c r="IEQ4" s="255"/>
      <c r="IER4" s="255"/>
      <c r="IES4" s="255"/>
      <c r="IET4" s="255"/>
      <c r="IEU4" s="255"/>
      <c r="IEV4" s="255"/>
      <c r="IEW4" s="255"/>
      <c r="IEX4" s="255"/>
      <c r="IEY4" s="255"/>
      <c r="IEZ4" s="255"/>
      <c r="IFA4" s="255"/>
      <c r="IFB4" s="255"/>
      <c r="IFC4" s="255"/>
      <c r="IFD4" s="255"/>
      <c r="IFE4" s="255"/>
      <c r="IFF4" s="255"/>
      <c r="IFG4" s="255"/>
      <c r="IFH4" s="255"/>
      <c r="IFI4" s="255"/>
      <c r="IFJ4" s="255"/>
      <c r="IFK4" s="255"/>
      <c r="IFL4" s="255"/>
      <c r="IFM4" s="255"/>
      <c r="IFN4" s="255"/>
      <c r="IFO4" s="255"/>
      <c r="IFP4" s="255"/>
      <c r="IFQ4" s="255"/>
      <c r="IFR4" s="255"/>
      <c r="IFS4" s="255"/>
      <c r="IFT4" s="255"/>
      <c r="IFU4" s="255"/>
      <c r="IFV4" s="255"/>
      <c r="IFW4" s="255"/>
      <c r="IFX4" s="255"/>
      <c r="IFY4" s="255"/>
      <c r="IFZ4" s="255"/>
      <c r="IGA4" s="255"/>
      <c r="IGB4" s="255"/>
      <c r="IGC4" s="255"/>
      <c r="IGD4" s="255"/>
      <c r="IGE4" s="255"/>
      <c r="IGF4" s="255"/>
      <c r="IGG4" s="255"/>
      <c r="IGH4" s="255"/>
      <c r="IGI4" s="255"/>
      <c r="IGJ4" s="255"/>
      <c r="IGK4" s="255"/>
      <c r="IGL4" s="255"/>
      <c r="IGM4" s="255"/>
      <c r="IGN4" s="255"/>
      <c r="IGO4" s="255"/>
      <c r="IGP4" s="255"/>
      <c r="IGQ4" s="255"/>
      <c r="IGR4" s="255"/>
      <c r="IGS4" s="255"/>
      <c r="IGT4" s="255"/>
      <c r="IGU4" s="255"/>
      <c r="IGV4" s="255"/>
      <c r="IGW4" s="255"/>
      <c r="IGX4" s="255"/>
      <c r="IGY4" s="255"/>
      <c r="IGZ4" s="255"/>
      <c r="IHA4" s="255"/>
      <c r="IHB4" s="255"/>
      <c r="IHC4" s="255"/>
      <c r="IHD4" s="255"/>
      <c r="IHE4" s="255"/>
      <c r="IHF4" s="255"/>
      <c r="IHG4" s="255"/>
      <c r="IHH4" s="255"/>
      <c r="IHI4" s="255"/>
      <c r="IHJ4" s="255"/>
      <c r="IHK4" s="255"/>
      <c r="IHL4" s="255"/>
      <c r="IHM4" s="255"/>
      <c r="IHN4" s="255"/>
      <c r="IHO4" s="255"/>
      <c r="IHP4" s="255"/>
      <c r="IHQ4" s="255"/>
      <c r="IHR4" s="255"/>
      <c r="IHS4" s="255"/>
      <c r="IHT4" s="255"/>
      <c r="IHU4" s="255"/>
      <c r="IHV4" s="255"/>
      <c r="IHW4" s="255"/>
      <c r="IHX4" s="255"/>
      <c r="IHY4" s="255"/>
      <c r="IHZ4" s="255"/>
      <c r="IIA4" s="255"/>
      <c r="IIB4" s="255"/>
      <c r="IIC4" s="255"/>
      <c r="IID4" s="255"/>
      <c r="IIE4" s="255"/>
      <c r="IIF4" s="255"/>
      <c r="IIG4" s="255"/>
      <c r="IIH4" s="255"/>
      <c r="III4" s="255"/>
      <c r="IIJ4" s="255"/>
      <c r="IIK4" s="255"/>
      <c r="IIL4" s="255"/>
      <c r="IIM4" s="255"/>
      <c r="IIN4" s="255"/>
      <c r="IIO4" s="255"/>
      <c r="IIP4" s="255"/>
      <c r="IIQ4" s="255"/>
      <c r="IIR4" s="255"/>
      <c r="IIS4" s="255"/>
      <c r="IIT4" s="255"/>
      <c r="IIU4" s="255"/>
      <c r="IIV4" s="255"/>
      <c r="IIW4" s="255"/>
      <c r="IIX4" s="255"/>
      <c r="IIY4" s="255"/>
      <c r="IIZ4" s="255"/>
      <c r="IJA4" s="255"/>
      <c r="IJB4" s="255"/>
      <c r="IJC4" s="255"/>
      <c r="IJD4" s="255"/>
      <c r="IJE4" s="255"/>
      <c r="IJF4" s="255"/>
      <c r="IJG4" s="255"/>
      <c r="IJH4" s="255"/>
      <c r="IJI4" s="255"/>
      <c r="IJJ4" s="255"/>
      <c r="IJK4" s="255"/>
      <c r="IJL4" s="255"/>
      <c r="IJM4" s="255"/>
      <c r="IJN4" s="255"/>
      <c r="IJO4" s="255"/>
      <c r="IJP4" s="255"/>
      <c r="IJQ4" s="255"/>
      <c r="IJR4" s="255"/>
      <c r="IJS4" s="255"/>
      <c r="IJT4" s="255"/>
      <c r="IJU4" s="255"/>
      <c r="IJV4" s="255"/>
      <c r="IJW4" s="255"/>
      <c r="IJX4" s="255"/>
      <c r="IJY4" s="255"/>
      <c r="IJZ4" s="255"/>
      <c r="IKA4" s="255"/>
      <c r="IKB4" s="255"/>
      <c r="IKC4" s="255"/>
      <c r="IKD4" s="255"/>
      <c r="IKE4" s="255"/>
      <c r="IKF4" s="255"/>
      <c r="IKG4" s="255"/>
      <c r="IKH4" s="255"/>
      <c r="IKI4" s="255"/>
      <c r="IKJ4" s="255"/>
      <c r="IKK4" s="255"/>
      <c r="IKL4" s="255"/>
      <c r="IKM4" s="255"/>
      <c r="IKN4" s="255"/>
      <c r="IKO4" s="255"/>
      <c r="IKP4" s="255"/>
      <c r="IKQ4" s="255"/>
      <c r="IKR4" s="255"/>
      <c r="IKS4" s="255"/>
      <c r="IKT4" s="255"/>
      <c r="IKU4" s="255"/>
      <c r="IKV4" s="255"/>
      <c r="IKW4" s="255"/>
      <c r="IKX4" s="255"/>
      <c r="IKY4" s="255"/>
      <c r="IKZ4" s="255"/>
      <c r="ILA4" s="255"/>
      <c r="ILB4" s="255"/>
      <c r="ILC4" s="255"/>
      <c r="ILD4" s="255"/>
      <c r="ILE4" s="255"/>
      <c r="ILF4" s="255"/>
      <c r="ILG4" s="255"/>
      <c r="ILH4" s="255"/>
      <c r="ILI4" s="255"/>
      <c r="ILJ4" s="255"/>
      <c r="ILK4" s="255"/>
      <c r="ILL4" s="255"/>
      <c r="ILM4" s="255"/>
      <c r="ILN4" s="255"/>
      <c r="ILO4" s="255"/>
      <c r="ILP4" s="255"/>
      <c r="ILQ4" s="255"/>
      <c r="ILR4" s="255"/>
      <c r="ILS4" s="255"/>
      <c r="ILT4" s="255"/>
      <c r="ILU4" s="255"/>
      <c r="ILV4" s="255"/>
      <c r="ILW4" s="255"/>
      <c r="ILX4" s="255"/>
      <c r="ILY4" s="255"/>
      <c r="ILZ4" s="255"/>
      <c r="IMA4" s="255"/>
      <c r="IMB4" s="255"/>
      <c r="IMC4" s="255"/>
      <c r="IMD4" s="255"/>
      <c r="IME4" s="255"/>
      <c r="IMF4" s="255"/>
      <c r="IMG4" s="255"/>
      <c r="IMH4" s="255"/>
      <c r="IMI4" s="255"/>
      <c r="IMJ4" s="255"/>
      <c r="IMK4" s="255"/>
      <c r="IML4" s="255"/>
      <c r="IMM4" s="255"/>
      <c r="IMN4" s="255"/>
      <c r="IMO4" s="255"/>
      <c r="IMP4" s="255"/>
      <c r="IMQ4" s="255"/>
      <c r="IMR4" s="255"/>
      <c r="IMS4" s="255"/>
      <c r="IMT4" s="255"/>
      <c r="IMU4" s="255"/>
      <c r="IMV4" s="255"/>
      <c r="IMW4" s="255"/>
      <c r="IMX4" s="255"/>
      <c r="IMY4" s="255"/>
      <c r="IMZ4" s="255"/>
      <c r="INA4" s="255"/>
      <c r="INB4" s="255"/>
      <c r="INC4" s="255"/>
      <c r="IND4" s="255"/>
      <c r="INE4" s="255"/>
      <c r="INF4" s="255"/>
      <c r="ING4" s="255"/>
      <c r="INH4" s="255"/>
      <c r="INI4" s="255"/>
      <c r="INJ4" s="255"/>
      <c r="INK4" s="255"/>
      <c r="INL4" s="255"/>
      <c r="INM4" s="255"/>
      <c r="INN4" s="255"/>
      <c r="INO4" s="255"/>
      <c r="INP4" s="255"/>
      <c r="INQ4" s="255"/>
      <c r="INR4" s="255"/>
      <c r="INS4" s="255"/>
      <c r="INT4" s="255"/>
      <c r="INU4" s="255"/>
      <c r="INV4" s="255"/>
      <c r="INW4" s="255"/>
      <c r="INX4" s="255"/>
      <c r="INY4" s="255"/>
      <c r="INZ4" s="255"/>
      <c r="IOA4" s="255"/>
      <c r="IOB4" s="255"/>
      <c r="IOC4" s="255"/>
      <c r="IOD4" s="255"/>
      <c r="IOE4" s="255"/>
      <c r="IOF4" s="255"/>
      <c r="IOG4" s="255"/>
      <c r="IOH4" s="255"/>
      <c r="IOI4" s="255"/>
      <c r="IOJ4" s="255"/>
      <c r="IOK4" s="255"/>
      <c r="IOL4" s="255"/>
      <c r="IOM4" s="255"/>
      <c r="ION4" s="255"/>
      <c r="IOO4" s="255"/>
      <c r="IOP4" s="255"/>
      <c r="IOQ4" s="255"/>
      <c r="IOR4" s="255"/>
      <c r="IOS4" s="255"/>
      <c r="IOT4" s="255"/>
      <c r="IOU4" s="255"/>
      <c r="IOV4" s="255"/>
      <c r="IOW4" s="255"/>
      <c r="IOX4" s="255"/>
      <c r="IOY4" s="255"/>
      <c r="IOZ4" s="255"/>
      <c r="IPA4" s="255"/>
      <c r="IPB4" s="255"/>
      <c r="IPC4" s="255"/>
      <c r="IPD4" s="255"/>
      <c r="IPE4" s="255"/>
      <c r="IPF4" s="255"/>
      <c r="IPG4" s="255"/>
      <c r="IPH4" s="255"/>
      <c r="IPI4" s="255"/>
      <c r="IPJ4" s="255"/>
      <c r="IPK4" s="255"/>
      <c r="IPL4" s="255"/>
      <c r="IPM4" s="255"/>
      <c r="IPN4" s="255"/>
      <c r="IPO4" s="255"/>
      <c r="IPP4" s="255"/>
      <c r="IPQ4" s="255"/>
      <c r="IPR4" s="255"/>
      <c r="IPS4" s="255"/>
      <c r="IPT4" s="255"/>
      <c r="IPU4" s="255"/>
      <c r="IPV4" s="255"/>
      <c r="IPW4" s="255"/>
      <c r="IPX4" s="255"/>
      <c r="IPY4" s="255"/>
      <c r="IPZ4" s="255"/>
      <c r="IQA4" s="255"/>
      <c r="IQB4" s="255"/>
      <c r="IQC4" s="255"/>
      <c r="IQD4" s="255"/>
      <c r="IQE4" s="255"/>
      <c r="IQF4" s="255"/>
      <c r="IQG4" s="255"/>
      <c r="IQH4" s="255"/>
      <c r="IQI4" s="255"/>
      <c r="IQJ4" s="255"/>
      <c r="IQK4" s="255"/>
      <c r="IQL4" s="255"/>
      <c r="IQM4" s="255"/>
      <c r="IQN4" s="255"/>
      <c r="IQO4" s="255"/>
      <c r="IQP4" s="255"/>
      <c r="IQQ4" s="255"/>
      <c r="IQR4" s="255"/>
      <c r="IQS4" s="255"/>
      <c r="IQT4" s="255"/>
      <c r="IQU4" s="255"/>
      <c r="IQV4" s="255"/>
      <c r="IQW4" s="255"/>
      <c r="IQX4" s="255"/>
      <c r="IQY4" s="255"/>
      <c r="IQZ4" s="255"/>
      <c r="IRA4" s="255"/>
      <c r="IRB4" s="255"/>
      <c r="IRC4" s="255"/>
      <c r="IRD4" s="255"/>
      <c r="IRE4" s="255"/>
      <c r="IRF4" s="255"/>
      <c r="IRG4" s="255"/>
      <c r="IRH4" s="255"/>
      <c r="IRI4" s="255"/>
      <c r="IRJ4" s="255"/>
      <c r="IRK4" s="255"/>
      <c r="IRL4" s="255"/>
      <c r="IRM4" s="255"/>
      <c r="IRN4" s="255"/>
      <c r="IRO4" s="255"/>
      <c r="IRP4" s="255"/>
      <c r="IRQ4" s="255"/>
      <c r="IRR4" s="255"/>
      <c r="IRS4" s="255"/>
      <c r="IRT4" s="255"/>
      <c r="IRU4" s="255"/>
      <c r="IRV4" s="255"/>
      <c r="IRW4" s="255"/>
      <c r="IRX4" s="255"/>
      <c r="IRY4" s="255"/>
      <c r="IRZ4" s="255"/>
      <c r="ISA4" s="255"/>
      <c r="ISB4" s="255"/>
      <c r="ISC4" s="255"/>
      <c r="ISD4" s="255"/>
      <c r="ISE4" s="255"/>
      <c r="ISF4" s="255"/>
      <c r="ISG4" s="255"/>
      <c r="ISH4" s="255"/>
      <c r="ISI4" s="255"/>
      <c r="ISJ4" s="255"/>
      <c r="ISK4" s="255"/>
      <c r="ISL4" s="255"/>
      <c r="ISM4" s="255"/>
      <c r="ISN4" s="255"/>
      <c r="ISO4" s="255"/>
      <c r="ISP4" s="255"/>
      <c r="ISQ4" s="255"/>
      <c r="ISR4" s="255"/>
      <c r="ISS4" s="255"/>
      <c r="IST4" s="255"/>
      <c r="ISU4" s="255"/>
      <c r="ISV4" s="255"/>
      <c r="ISW4" s="255"/>
      <c r="ISX4" s="255"/>
      <c r="ISY4" s="255"/>
      <c r="ISZ4" s="255"/>
      <c r="ITA4" s="255"/>
      <c r="ITB4" s="255"/>
      <c r="ITC4" s="255"/>
      <c r="ITD4" s="255"/>
      <c r="ITE4" s="255"/>
      <c r="ITF4" s="255"/>
      <c r="ITG4" s="255"/>
      <c r="ITH4" s="255"/>
      <c r="ITI4" s="255"/>
      <c r="ITJ4" s="255"/>
      <c r="ITK4" s="255"/>
      <c r="ITL4" s="255"/>
      <c r="ITM4" s="255"/>
      <c r="ITN4" s="255"/>
      <c r="ITO4" s="255"/>
      <c r="ITP4" s="255"/>
      <c r="ITQ4" s="255"/>
      <c r="ITR4" s="255"/>
      <c r="ITS4" s="255"/>
      <c r="ITT4" s="255"/>
      <c r="ITU4" s="255"/>
      <c r="ITV4" s="255"/>
      <c r="ITW4" s="255"/>
      <c r="ITX4" s="255"/>
      <c r="ITY4" s="255"/>
      <c r="ITZ4" s="255"/>
      <c r="IUA4" s="255"/>
      <c r="IUB4" s="255"/>
      <c r="IUC4" s="255"/>
      <c r="IUD4" s="255"/>
      <c r="IUE4" s="255"/>
      <c r="IUF4" s="255"/>
      <c r="IUG4" s="255"/>
      <c r="IUH4" s="255"/>
      <c r="IUI4" s="255"/>
      <c r="IUJ4" s="255"/>
      <c r="IUK4" s="255"/>
      <c r="IUL4" s="255"/>
      <c r="IUM4" s="255"/>
      <c r="IUN4" s="255"/>
      <c r="IUO4" s="255"/>
      <c r="IUP4" s="255"/>
      <c r="IUQ4" s="255"/>
      <c r="IUR4" s="255"/>
      <c r="IUS4" s="255"/>
      <c r="IUT4" s="255"/>
      <c r="IUU4" s="255"/>
      <c r="IUV4" s="255"/>
      <c r="IUW4" s="255"/>
      <c r="IUX4" s="255"/>
      <c r="IUY4" s="255"/>
      <c r="IUZ4" s="255"/>
      <c r="IVA4" s="255"/>
      <c r="IVB4" s="255"/>
      <c r="IVC4" s="255"/>
      <c r="IVD4" s="255"/>
      <c r="IVE4" s="255"/>
      <c r="IVF4" s="255"/>
      <c r="IVG4" s="255"/>
      <c r="IVH4" s="255"/>
      <c r="IVI4" s="255"/>
      <c r="IVJ4" s="255"/>
      <c r="IVK4" s="255"/>
      <c r="IVL4" s="255"/>
      <c r="IVM4" s="255"/>
      <c r="IVN4" s="255"/>
      <c r="IVO4" s="255"/>
      <c r="IVP4" s="255"/>
      <c r="IVQ4" s="255"/>
      <c r="IVR4" s="255"/>
      <c r="IVS4" s="255"/>
      <c r="IVT4" s="255"/>
      <c r="IVU4" s="255"/>
      <c r="IVV4" s="255"/>
      <c r="IVW4" s="255"/>
      <c r="IVX4" s="255"/>
      <c r="IVY4" s="255"/>
      <c r="IVZ4" s="255"/>
      <c r="IWA4" s="255"/>
      <c r="IWB4" s="255"/>
      <c r="IWC4" s="255"/>
      <c r="IWD4" s="255"/>
      <c r="IWE4" s="255"/>
      <c r="IWF4" s="255"/>
      <c r="IWG4" s="255"/>
      <c r="IWH4" s="255"/>
      <c r="IWI4" s="255"/>
      <c r="IWJ4" s="255"/>
      <c r="IWK4" s="255"/>
      <c r="IWL4" s="255"/>
      <c r="IWM4" s="255"/>
      <c r="IWN4" s="255"/>
      <c r="IWO4" s="255"/>
      <c r="IWP4" s="255"/>
      <c r="IWQ4" s="255"/>
      <c r="IWR4" s="255"/>
      <c r="IWS4" s="255"/>
      <c r="IWT4" s="255"/>
      <c r="IWU4" s="255"/>
      <c r="IWV4" s="255"/>
      <c r="IWW4" s="255"/>
      <c r="IWX4" s="255"/>
      <c r="IWY4" s="255"/>
      <c r="IWZ4" s="255"/>
      <c r="IXA4" s="255"/>
      <c r="IXB4" s="255"/>
      <c r="IXC4" s="255"/>
      <c r="IXD4" s="255"/>
      <c r="IXE4" s="255"/>
      <c r="IXF4" s="255"/>
      <c r="IXG4" s="255"/>
      <c r="IXH4" s="255"/>
      <c r="IXI4" s="255"/>
      <c r="IXJ4" s="255"/>
      <c r="IXK4" s="255"/>
      <c r="IXL4" s="255"/>
      <c r="IXM4" s="255"/>
      <c r="IXN4" s="255"/>
      <c r="IXO4" s="255"/>
      <c r="IXP4" s="255"/>
      <c r="IXQ4" s="255"/>
      <c r="IXR4" s="255"/>
      <c r="IXS4" s="255"/>
      <c r="IXT4" s="255"/>
      <c r="IXU4" s="255"/>
      <c r="IXV4" s="255"/>
      <c r="IXW4" s="255"/>
      <c r="IXX4" s="255"/>
      <c r="IXY4" s="255"/>
      <c r="IXZ4" s="255"/>
      <c r="IYA4" s="255"/>
      <c r="IYB4" s="255"/>
      <c r="IYC4" s="255"/>
      <c r="IYD4" s="255"/>
      <c r="IYE4" s="255"/>
      <c r="IYF4" s="255"/>
      <c r="IYG4" s="255"/>
      <c r="IYH4" s="255"/>
      <c r="IYI4" s="255"/>
      <c r="IYJ4" s="255"/>
      <c r="IYK4" s="255"/>
      <c r="IYL4" s="255"/>
      <c r="IYM4" s="255"/>
      <c r="IYN4" s="255"/>
      <c r="IYO4" s="255"/>
      <c r="IYP4" s="255"/>
      <c r="IYQ4" s="255"/>
      <c r="IYR4" s="255"/>
      <c r="IYS4" s="255"/>
      <c r="IYT4" s="255"/>
      <c r="IYU4" s="255"/>
      <c r="IYV4" s="255"/>
      <c r="IYW4" s="255"/>
      <c r="IYX4" s="255"/>
      <c r="IYY4" s="255"/>
      <c r="IYZ4" s="255"/>
      <c r="IZA4" s="255"/>
      <c r="IZB4" s="255"/>
      <c r="IZC4" s="255"/>
      <c r="IZD4" s="255"/>
      <c r="IZE4" s="255"/>
      <c r="IZF4" s="255"/>
      <c r="IZG4" s="255"/>
      <c r="IZH4" s="255"/>
      <c r="IZI4" s="255"/>
      <c r="IZJ4" s="255"/>
      <c r="IZK4" s="255"/>
      <c r="IZL4" s="255"/>
      <c r="IZM4" s="255"/>
      <c r="IZN4" s="255"/>
      <c r="IZO4" s="255"/>
      <c r="IZP4" s="255"/>
      <c r="IZQ4" s="255"/>
      <c r="IZR4" s="255"/>
      <c r="IZS4" s="255"/>
      <c r="IZT4" s="255"/>
      <c r="IZU4" s="255"/>
      <c r="IZV4" s="255"/>
      <c r="IZW4" s="255"/>
      <c r="IZX4" s="255"/>
      <c r="IZY4" s="255"/>
      <c r="IZZ4" s="255"/>
      <c r="JAA4" s="255"/>
      <c r="JAB4" s="255"/>
      <c r="JAC4" s="255"/>
      <c r="JAD4" s="255"/>
      <c r="JAE4" s="255"/>
      <c r="JAF4" s="255"/>
      <c r="JAG4" s="255"/>
      <c r="JAH4" s="255"/>
      <c r="JAI4" s="255"/>
      <c r="JAJ4" s="255"/>
      <c r="JAK4" s="255"/>
      <c r="JAL4" s="255"/>
      <c r="JAM4" s="255"/>
      <c r="JAN4" s="255"/>
      <c r="JAO4" s="255"/>
      <c r="JAP4" s="255"/>
      <c r="JAQ4" s="255"/>
      <c r="JAR4" s="255"/>
      <c r="JAS4" s="255"/>
      <c r="JAT4" s="255"/>
      <c r="JAU4" s="255"/>
      <c r="JAV4" s="255"/>
      <c r="JAW4" s="255"/>
      <c r="JAX4" s="255"/>
      <c r="JAY4" s="255"/>
      <c r="JAZ4" s="255"/>
      <c r="JBA4" s="255"/>
      <c r="JBB4" s="255"/>
      <c r="JBC4" s="255"/>
      <c r="JBD4" s="255"/>
      <c r="JBE4" s="255"/>
      <c r="JBF4" s="255"/>
      <c r="JBG4" s="255"/>
      <c r="JBH4" s="255"/>
      <c r="JBI4" s="255"/>
      <c r="JBJ4" s="255"/>
      <c r="JBK4" s="255"/>
      <c r="JBL4" s="255"/>
      <c r="JBM4" s="255"/>
      <c r="JBN4" s="255"/>
      <c r="JBO4" s="255"/>
      <c r="JBP4" s="255"/>
      <c r="JBQ4" s="255"/>
      <c r="JBR4" s="255"/>
      <c r="JBS4" s="255"/>
      <c r="JBT4" s="255"/>
      <c r="JBU4" s="255"/>
      <c r="JBV4" s="255"/>
      <c r="JBW4" s="255"/>
      <c r="JBX4" s="255"/>
      <c r="JBY4" s="255"/>
      <c r="JBZ4" s="255"/>
      <c r="JCA4" s="255"/>
      <c r="JCB4" s="255"/>
      <c r="JCC4" s="255"/>
      <c r="JCD4" s="255"/>
      <c r="JCE4" s="255"/>
      <c r="JCF4" s="255"/>
      <c r="JCG4" s="255"/>
      <c r="JCH4" s="255"/>
      <c r="JCI4" s="255"/>
      <c r="JCJ4" s="255"/>
      <c r="JCK4" s="255"/>
      <c r="JCL4" s="255"/>
      <c r="JCM4" s="255"/>
      <c r="JCN4" s="255"/>
      <c r="JCO4" s="255"/>
      <c r="JCP4" s="255"/>
      <c r="JCQ4" s="255"/>
      <c r="JCR4" s="255"/>
      <c r="JCS4" s="255"/>
      <c r="JCT4" s="255"/>
      <c r="JCU4" s="255"/>
      <c r="JCV4" s="255"/>
      <c r="JCW4" s="255"/>
      <c r="JCX4" s="255"/>
      <c r="JCY4" s="255"/>
      <c r="JCZ4" s="255"/>
      <c r="JDA4" s="255"/>
      <c r="JDB4" s="255"/>
      <c r="JDC4" s="255"/>
      <c r="JDD4" s="255"/>
      <c r="JDE4" s="255"/>
      <c r="JDF4" s="255"/>
      <c r="JDG4" s="255"/>
      <c r="JDH4" s="255"/>
      <c r="JDI4" s="255"/>
      <c r="JDJ4" s="255"/>
      <c r="JDK4" s="255"/>
      <c r="JDL4" s="255"/>
      <c r="JDM4" s="255"/>
      <c r="JDN4" s="255"/>
      <c r="JDO4" s="255"/>
      <c r="JDP4" s="255"/>
      <c r="JDQ4" s="255"/>
      <c r="JDR4" s="255"/>
      <c r="JDS4" s="255"/>
      <c r="JDT4" s="255"/>
      <c r="JDU4" s="255"/>
      <c r="JDV4" s="255"/>
      <c r="JDW4" s="255"/>
      <c r="JDX4" s="255"/>
      <c r="JDY4" s="255"/>
      <c r="JDZ4" s="255"/>
      <c r="JEA4" s="255"/>
      <c r="JEB4" s="255"/>
      <c r="JEC4" s="255"/>
      <c r="JED4" s="255"/>
      <c r="JEE4" s="255"/>
      <c r="JEF4" s="255"/>
      <c r="JEG4" s="255"/>
      <c r="JEH4" s="255"/>
      <c r="JEI4" s="255"/>
      <c r="JEJ4" s="255"/>
      <c r="JEK4" s="255"/>
      <c r="JEL4" s="255"/>
      <c r="JEM4" s="255"/>
      <c r="JEN4" s="255"/>
      <c r="JEO4" s="255"/>
      <c r="JEP4" s="255"/>
      <c r="JEQ4" s="255"/>
      <c r="JER4" s="255"/>
      <c r="JES4" s="255"/>
      <c r="JET4" s="255"/>
      <c r="JEU4" s="255"/>
      <c r="JEV4" s="255"/>
      <c r="JEW4" s="255"/>
      <c r="JEX4" s="255"/>
      <c r="JEY4" s="255"/>
      <c r="JEZ4" s="255"/>
      <c r="JFA4" s="255"/>
      <c r="JFB4" s="255"/>
      <c r="JFC4" s="255"/>
      <c r="JFD4" s="255"/>
      <c r="JFE4" s="255"/>
      <c r="JFF4" s="255"/>
      <c r="JFG4" s="255"/>
      <c r="JFH4" s="255"/>
      <c r="JFI4" s="255"/>
      <c r="JFJ4" s="255"/>
      <c r="JFK4" s="255"/>
      <c r="JFL4" s="255"/>
      <c r="JFM4" s="255"/>
      <c r="JFN4" s="255"/>
      <c r="JFO4" s="255"/>
      <c r="JFP4" s="255"/>
      <c r="JFQ4" s="255"/>
      <c r="JFR4" s="255"/>
      <c r="JFS4" s="255"/>
      <c r="JFT4" s="255"/>
      <c r="JFU4" s="255"/>
      <c r="JFV4" s="255"/>
      <c r="JFW4" s="255"/>
      <c r="JFX4" s="255"/>
      <c r="JFY4" s="255"/>
      <c r="JFZ4" s="255"/>
      <c r="JGA4" s="255"/>
      <c r="JGB4" s="255"/>
      <c r="JGC4" s="255"/>
      <c r="JGD4" s="255"/>
      <c r="JGE4" s="255"/>
      <c r="JGF4" s="255"/>
      <c r="JGG4" s="255"/>
      <c r="JGH4" s="255"/>
      <c r="JGI4" s="255"/>
      <c r="JGJ4" s="255"/>
      <c r="JGK4" s="255"/>
      <c r="JGL4" s="255"/>
      <c r="JGM4" s="255"/>
      <c r="JGN4" s="255"/>
      <c r="JGO4" s="255"/>
      <c r="JGP4" s="255"/>
      <c r="JGQ4" s="255"/>
      <c r="JGR4" s="255"/>
      <c r="JGS4" s="255"/>
      <c r="JGT4" s="255"/>
      <c r="JGU4" s="255"/>
      <c r="JGV4" s="255"/>
      <c r="JGW4" s="255"/>
      <c r="JGX4" s="255"/>
      <c r="JGY4" s="255"/>
      <c r="JGZ4" s="255"/>
      <c r="JHA4" s="255"/>
      <c r="JHB4" s="255"/>
      <c r="JHC4" s="255"/>
      <c r="JHD4" s="255"/>
      <c r="JHE4" s="255"/>
      <c r="JHF4" s="255"/>
      <c r="JHG4" s="255"/>
      <c r="JHH4" s="255"/>
      <c r="JHI4" s="255"/>
      <c r="JHJ4" s="255"/>
      <c r="JHK4" s="255"/>
      <c r="JHL4" s="255"/>
      <c r="JHM4" s="255"/>
      <c r="JHN4" s="255"/>
      <c r="JHO4" s="255"/>
      <c r="JHP4" s="255"/>
      <c r="JHQ4" s="255"/>
      <c r="JHR4" s="255"/>
      <c r="JHS4" s="255"/>
      <c r="JHT4" s="255"/>
      <c r="JHU4" s="255"/>
      <c r="JHV4" s="255"/>
      <c r="JHW4" s="255"/>
      <c r="JHX4" s="255"/>
      <c r="JHY4" s="255"/>
      <c r="JHZ4" s="255"/>
      <c r="JIA4" s="255"/>
      <c r="JIB4" s="255"/>
      <c r="JIC4" s="255"/>
      <c r="JID4" s="255"/>
      <c r="JIE4" s="255"/>
      <c r="JIF4" s="255"/>
      <c r="JIG4" s="255"/>
      <c r="JIH4" s="255"/>
      <c r="JII4" s="255"/>
      <c r="JIJ4" s="255"/>
      <c r="JIK4" s="255"/>
      <c r="JIL4" s="255"/>
      <c r="JIM4" s="255"/>
      <c r="JIN4" s="255"/>
      <c r="JIO4" s="255"/>
      <c r="JIP4" s="255"/>
      <c r="JIQ4" s="255"/>
      <c r="JIR4" s="255"/>
      <c r="JIS4" s="255"/>
      <c r="JIT4" s="255"/>
      <c r="JIU4" s="255"/>
      <c r="JIV4" s="255"/>
      <c r="JIW4" s="255"/>
      <c r="JIX4" s="255"/>
      <c r="JIY4" s="255"/>
      <c r="JIZ4" s="255"/>
      <c r="JJA4" s="255"/>
      <c r="JJB4" s="255"/>
      <c r="JJC4" s="255"/>
      <c r="JJD4" s="255"/>
      <c r="JJE4" s="255"/>
      <c r="JJF4" s="255"/>
      <c r="JJG4" s="255"/>
      <c r="JJH4" s="255"/>
      <c r="JJI4" s="255"/>
      <c r="JJJ4" s="255"/>
      <c r="JJK4" s="255"/>
      <c r="JJL4" s="255"/>
      <c r="JJM4" s="255"/>
      <c r="JJN4" s="255"/>
      <c r="JJO4" s="255"/>
      <c r="JJP4" s="255"/>
      <c r="JJQ4" s="255"/>
      <c r="JJR4" s="255"/>
      <c r="JJS4" s="255"/>
      <c r="JJT4" s="255"/>
      <c r="JJU4" s="255"/>
      <c r="JJV4" s="255"/>
      <c r="JJW4" s="255"/>
      <c r="JJX4" s="255"/>
      <c r="JJY4" s="255"/>
      <c r="JJZ4" s="255"/>
      <c r="JKA4" s="255"/>
      <c r="JKB4" s="255"/>
      <c r="JKC4" s="255"/>
      <c r="JKD4" s="255"/>
      <c r="JKE4" s="255"/>
      <c r="JKF4" s="255"/>
      <c r="JKG4" s="255"/>
      <c r="JKH4" s="255"/>
      <c r="JKI4" s="255"/>
      <c r="JKJ4" s="255"/>
      <c r="JKK4" s="255"/>
      <c r="JKL4" s="255"/>
      <c r="JKM4" s="255"/>
      <c r="JKN4" s="255"/>
      <c r="JKO4" s="255"/>
      <c r="JKP4" s="255"/>
      <c r="JKQ4" s="255"/>
      <c r="JKR4" s="255"/>
      <c r="JKS4" s="255"/>
      <c r="JKT4" s="255"/>
      <c r="JKU4" s="255"/>
      <c r="JKV4" s="255"/>
      <c r="JKW4" s="255"/>
      <c r="JKX4" s="255"/>
      <c r="JKY4" s="255"/>
      <c r="JKZ4" s="255"/>
      <c r="JLA4" s="255"/>
      <c r="JLB4" s="255"/>
      <c r="JLC4" s="255"/>
      <c r="JLD4" s="255"/>
      <c r="JLE4" s="255"/>
      <c r="JLF4" s="255"/>
      <c r="JLG4" s="255"/>
      <c r="JLH4" s="255"/>
      <c r="JLI4" s="255"/>
      <c r="JLJ4" s="255"/>
      <c r="JLK4" s="255"/>
      <c r="JLL4" s="255"/>
      <c r="JLM4" s="255"/>
      <c r="JLN4" s="255"/>
      <c r="JLO4" s="255"/>
      <c r="JLP4" s="255"/>
      <c r="JLQ4" s="255"/>
      <c r="JLR4" s="255"/>
      <c r="JLS4" s="255"/>
      <c r="JLT4" s="255"/>
      <c r="JLU4" s="255"/>
      <c r="JLV4" s="255"/>
      <c r="JLW4" s="255"/>
      <c r="JLX4" s="255"/>
      <c r="JLY4" s="255"/>
      <c r="JLZ4" s="255"/>
      <c r="JMA4" s="255"/>
      <c r="JMB4" s="255"/>
      <c r="JMC4" s="255"/>
      <c r="JMD4" s="255"/>
      <c r="JME4" s="255"/>
      <c r="JMF4" s="255"/>
      <c r="JMG4" s="255"/>
      <c r="JMH4" s="255"/>
      <c r="JMI4" s="255"/>
      <c r="JMJ4" s="255"/>
      <c r="JMK4" s="255"/>
      <c r="JML4" s="255"/>
      <c r="JMM4" s="255"/>
      <c r="JMN4" s="255"/>
      <c r="JMO4" s="255"/>
      <c r="JMP4" s="255"/>
      <c r="JMQ4" s="255"/>
      <c r="JMR4" s="255"/>
      <c r="JMS4" s="255"/>
      <c r="JMT4" s="255"/>
      <c r="JMU4" s="255"/>
      <c r="JMV4" s="255"/>
      <c r="JMW4" s="255"/>
      <c r="JMX4" s="255"/>
      <c r="JMY4" s="255"/>
      <c r="JMZ4" s="255"/>
      <c r="JNA4" s="255"/>
      <c r="JNB4" s="255"/>
      <c r="JNC4" s="255"/>
      <c r="JND4" s="255"/>
      <c r="JNE4" s="255"/>
      <c r="JNF4" s="255"/>
      <c r="JNG4" s="255"/>
      <c r="JNH4" s="255"/>
      <c r="JNI4" s="255"/>
      <c r="JNJ4" s="255"/>
      <c r="JNK4" s="255"/>
      <c r="JNL4" s="255"/>
      <c r="JNM4" s="255"/>
      <c r="JNN4" s="255"/>
      <c r="JNO4" s="255"/>
      <c r="JNP4" s="255"/>
      <c r="JNQ4" s="255"/>
      <c r="JNR4" s="255"/>
      <c r="JNS4" s="255"/>
      <c r="JNT4" s="255"/>
      <c r="JNU4" s="255"/>
      <c r="JNV4" s="255"/>
      <c r="JNW4" s="255"/>
      <c r="JNX4" s="255"/>
      <c r="JNY4" s="255"/>
      <c r="JNZ4" s="255"/>
      <c r="JOA4" s="255"/>
      <c r="JOB4" s="255"/>
      <c r="JOC4" s="255"/>
      <c r="JOD4" s="255"/>
      <c r="JOE4" s="255"/>
      <c r="JOF4" s="255"/>
      <c r="JOG4" s="255"/>
      <c r="JOH4" s="255"/>
      <c r="JOI4" s="255"/>
      <c r="JOJ4" s="255"/>
      <c r="JOK4" s="255"/>
      <c r="JOL4" s="255"/>
      <c r="JOM4" s="255"/>
      <c r="JON4" s="255"/>
      <c r="JOO4" s="255"/>
      <c r="JOP4" s="255"/>
      <c r="JOQ4" s="255"/>
      <c r="JOR4" s="255"/>
      <c r="JOS4" s="255"/>
      <c r="JOT4" s="255"/>
      <c r="JOU4" s="255"/>
      <c r="JOV4" s="255"/>
      <c r="JOW4" s="255"/>
      <c r="JOX4" s="255"/>
      <c r="JOY4" s="255"/>
      <c r="JOZ4" s="255"/>
      <c r="JPA4" s="255"/>
      <c r="JPB4" s="255"/>
      <c r="JPC4" s="255"/>
      <c r="JPD4" s="255"/>
      <c r="JPE4" s="255"/>
      <c r="JPF4" s="255"/>
      <c r="JPG4" s="255"/>
      <c r="JPH4" s="255"/>
      <c r="JPI4" s="255"/>
      <c r="JPJ4" s="255"/>
      <c r="JPK4" s="255"/>
      <c r="JPL4" s="255"/>
      <c r="JPM4" s="255"/>
      <c r="JPN4" s="255"/>
      <c r="JPO4" s="255"/>
      <c r="JPP4" s="255"/>
      <c r="JPQ4" s="255"/>
      <c r="JPR4" s="255"/>
      <c r="JPS4" s="255"/>
      <c r="JPT4" s="255"/>
      <c r="JPU4" s="255"/>
      <c r="JPV4" s="255"/>
      <c r="JPW4" s="255"/>
      <c r="JPX4" s="255"/>
      <c r="JPY4" s="255"/>
      <c r="JPZ4" s="255"/>
      <c r="JQA4" s="255"/>
      <c r="JQB4" s="255"/>
      <c r="JQC4" s="255"/>
      <c r="JQD4" s="255"/>
      <c r="JQE4" s="255"/>
      <c r="JQF4" s="255"/>
      <c r="JQG4" s="255"/>
      <c r="JQH4" s="255"/>
      <c r="JQI4" s="255"/>
      <c r="JQJ4" s="255"/>
      <c r="JQK4" s="255"/>
      <c r="JQL4" s="255"/>
      <c r="JQM4" s="255"/>
      <c r="JQN4" s="255"/>
      <c r="JQO4" s="255"/>
      <c r="JQP4" s="255"/>
      <c r="JQQ4" s="255"/>
      <c r="JQR4" s="255"/>
      <c r="JQS4" s="255"/>
      <c r="JQT4" s="255"/>
      <c r="JQU4" s="255"/>
      <c r="JQV4" s="255"/>
      <c r="JQW4" s="255"/>
      <c r="JQX4" s="255"/>
      <c r="JQY4" s="255"/>
      <c r="JQZ4" s="255"/>
      <c r="JRA4" s="255"/>
      <c r="JRB4" s="255"/>
      <c r="JRC4" s="255"/>
      <c r="JRD4" s="255"/>
      <c r="JRE4" s="255"/>
      <c r="JRF4" s="255"/>
      <c r="JRG4" s="255"/>
      <c r="JRH4" s="255"/>
      <c r="JRI4" s="255"/>
      <c r="JRJ4" s="255"/>
      <c r="JRK4" s="255"/>
      <c r="JRL4" s="255"/>
      <c r="JRM4" s="255"/>
      <c r="JRN4" s="255"/>
      <c r="JRO4" s="255"/>
      <c r="JRP4" s="255"/>
      <c r="JRQ4" s="255"/>
      <c r="JRR4" s="255"/>
      <c r="JRS4" s="255"/>
      <c r="JRT4" s="255"/>
      <c r="JRU4" s="255"/>
      <c r="JRV4" s="255"/>
      <c r="JRW4" s="255"/>
      <c r="JRX4" s="255"/>
      <c r="JRY4" s="255"/>
      <c r="JRZ4" s="255"/>
      <c r="JSA4" s="255"/>
      <c r="JSB4" s="255"/>
      <c r="JSC4" s="255"/>
      <c r="JSD4" s="255"/>
      <c r="JSE4" s="255"/>
      <c r="JSF4" s="255"/>
      <c r="JSG4" s="255"/>
      <c r="JSH4" s="255"/>
      <c r="JSI4" s="255"/>
      <c r="JSJ4" s="255"/>
      <c r="JSK4" s="255"/>
      <c r="JSL4" s="255"/>
      <c r="JSM4" s="255"/>
      <c r="JSN4" s="255"/>
      <c r="JSO4" s="255"/>
      <c r="JSP4" s="255"/>
      <c r="JSQ4" s="255"/>
      <c r="JSR4" s="255"/>
      <c r="JSS4" s="255"/>
      <c r="JST4" s="255"/>
      <c r="JSU4" s="255"/>
      <c r="JSV4" s="255"/>
      <c r="JSW4" s="255"/>
      <c r="JSX4" s="255"/>
      <c r="JSY4" s="255"/>
      <c r="JSZ4" s="255"/>
      <c r="JTA4" s="255"/>
      <c r="JTB4" s="255"/>
      <c r="JTC4" s="255"/>
      <c r="JTD4" s="255"/>
      <c r="JTE4" s="255"/>
      <c r="JTF4" s="255"/>
      <c r="JTG4" s="255"/>
      <c r="JTH4" s="255"/>
      <c r="JTI4" s="255"/>
      <c r="JTJ4" s="255"/>
      <c r="JTK4" s="255"/>
      <c r="JTL4" s="255"/>
      <c r="JTM4" s="255"/>
      <c r="JTN4" s="255"/>
      <c r="JTO4" s="255"/>
      <c r="JTP4" s="255"/>
      <c r="JTQ4" s="255"/>
      <c r="JTR4" s="255"/>
      <c r="JTS4" s="255"/>
      <c r="JTT4" s="255"/>
      <c r="JTU4" s="255"/>
      <c r="JTV4" s="255"/>
      <c r="JTW4" s="255"/>
      <c r="JTX4" s="255"/>
      <c r="JTY4" s="255"/>
      <c r="JTZ4" s="255"/>
      <c r="JUA4" s="255"/>
      <c r="JUB4" s="255"/>
      <c r="JUC4" s="255"/>
      <c r="JUD4" s="255"/>
      <c r="JUE4" s="255"/>
      <c r="JUF4" s="255"/>
      <c r="JUG4" s="255"/>
      <c r="JUH4" s="255"/>
      <c r="JUI4" s="255"/>
      <c r="JUJ4" s="255"/>
      <c r="JUK4" s="255"/>
      <c r="JUL4" s="255"/>
      <c r="JUM4" s="255"/>
      <c r="JUN4" s="255"/>
      <c r="JUO4" s="255"/>
      <c r="JUP4" s="255"/>
      <c r="JUQ4" s="255"/>
      <c r="JUR4" s="255"/>
      <c r="JUS4" s="255"/>
      <c r="JUT4" s="255"/>
      <c r="JUU4" s="255"/>
      <c r="JUV4" s="255"/>
      <c r="JUW4" s="255"/>
      <c r="JUX4" s="255"/>
      <c r="JUY4" s="255"/>
      <c r="JUZ4" s="255"/>
      <c r="JVA4" s="255"/>
      <c r="JVB4" s="255"/>
      <c r="JVC4" s="255"/>
      <c r="JVD4" s="255"/>
      <c r="JVE4" s="255"/>
      <c r="JVF4" s="255"/>
      <c r="JVG4" s="255"/>
      <c r="JVH4" s="255"/>
      <c r="JVI4" s="255"/>
      <c r="JVJ4" s="255"/>
      <c r="JVK4" s="255"/>
      <c r="JVL4" s="255"/>
      <c r="JVM4" s="255"/>
      <c r="JVN4" s="255"/>
      <c r="JVO4" s="255"/>
      <c r="JVP4" s="255"/>
      <c r="JVQ4" s="255"/>
      <c r="JVR4" s="255"/>
      <c r="JVS4" s="255"/>
      <c r="JVT4" s="255"/>
      <c r="JVU4" s="255"/>
      <c r="JVV4" s="255"/>
      <c r="JVW4" s="255"/>
      <c r="JVX4" s="255"/>
      <c r="JVY4" s="255"/>
      <c r="JVZ4" s="255"/>
      <c r="JWA4" s="255"/>
      <c r="JWB4" s="255"/>
      <c r="JWC4" s="255"/>
      <c r="JWD4" s="255"/>
      <c r="JWE4" s="255"/>
      <c r="JWF4" s="255"/>
      <c r="JWG4" s="255"/>
      <c r="JWH4" s="255"/>
      <c r="JWI4" s="255"/>
      <c r="JWJ4" s="255"/>
      <c r="JWK4" s="255"/>
      <c r="JWL4" s="255"/>
      <c r="JWM4" s="255"/>
      <c r="JWN4" s="255"/>
      <c r="JWO4" s="255"/>
      <c r="JWP4" s="255"/>
      <c r="JWQ4" s="255"/>
      <c r="JWR4" s="255"/>
      <c r="JWS4" s="255"/>
      <c r="JWT4" s="255"/>
      <c r="JWU4" s="255"/>
      <c r="JWV4" s="255"/>
      <c r="JWW4" s="255"/>
      <c r="JWX4" s="255"/>
      <c r="JWY4" s="255"/>
      <c r="JWZ4" s="255"/>
      <c r="JXA4" s="255"/>
      <c r="JXB4" s="255"/>
      <c r="JXC4" s="255"/>
      <c r="JXD4" s="255"/>
      <c r="JXE4" s="255"/>
      <c r="JXF4" s="255"/>
      <c r="JXG4" s="255"/>
      <c r="JXH4" s="255"/>
      <c r="JXI4" s="255"/>
      <c r="JXJ4" s="255"/>
      <c r="JXK4" s="255"/>
      <c r="JXL4" s="255"/>
      <c r="JXM4" s="255"/>
      <c r="JXN4" s="255"/>
      <c r="JXO4" s="255"/>
      <c r="JXP4" s="255"/>
      <c r="JXQ4" s="255"/>
      <c r="JXR4" s="255"/>
      <c r="JXS4" s="255"/>
      <c r="JXT4" s="255"/>
      <c r="JXU4" s="255"/>
      <c r="JXV4" s="255"/>
      <c r="JXW4" s="255"/>
      <c r="JXX4" s="255"/>
      <c r="JXY4" s="255"/>
      <c r="JXZ4" s="255"/>
      <c r="JYA4" s="255"/>
      <c r="JYB4" s="255"/>
      <c r="JYC4" s="255"/>
      <c r="JYD4" s="255"/>
      <c r="JYE4" s="255"/>
      <c r="JYF4" s="255"/>
      <c r="JYG4" s="255"/>
      <c r="JYH4" s="255"/>
      <c r="JYI4" s="255"/>
      <c r="JYJ4" s="255"/>
      <c r="JYK4" s="255"/>
      <c r="JYL4" s="255"/>
      <c r="JYM4" s="255"/>
      <c r="JYN4" s="255"/>
      <c r="JYO4" s="255"/>
      <c r="JYP4" s="255"/>
      <c r="JYQ4" s="255"/>
      <c r="JYR4" s="255"/>
      <c r="JYS4" s="255"/>
      <c r="JYT4" s="255"/>
      <c r="JYU4" s="255"/>
      <c r="JYV4" s="255"/>
      <c r="JYW4" s="255"/>
      <c r="JYX4" s="255"/>
      <c r="JYY4" s="255"/>
      <c r="JYZ4" s="255"/>
      <c r="JZA4" s="255"/>
      <c r="JZB4" s="255"/>
      <c r="JZC4" s="255"/>
      <c r="JZD4" s="255"/>
      <c r="JZE4" s="255"/>
      <c r="JZF4" s="255"/>
      <c r="JZG4" s="255"/>
      <c r="JZH4" s="255"/>
      <c r="JZI4" s="255"/>
      <c r="JZJ4" s="255"/>
      <c r="JZK4" s="255"/>
      <c r="JZL4" s="255"/>
      <c r="JZM4" s="255"/>
      <c r="JZN4" s="255"/>
      <c r="JZO4" s="255"/>
      <c r="JZP4" s="255"/>
      <c r="JZQ4" s="255"/>
      <c r="JZR4" s="255"/>
      <c r="JZS4" s="255"/>
      <c r="JZT4" s="255"/>
      <c r="JZU4" s="255"/>
      <c r="JZV4" s="255"/>
      <c r="JZW4" s="255"/>
      <c r="JZX4" s="255"/>
      <c r="JZY4" s="255"/>
      <c r="JZZ4" s="255"/>
      <c r="KAA4" s="255"/>
      <c r="KAB4" s="255"/>
      <c r="KAC4" s="255"/>
      <c r="KAD4" s="255"/>
      <c r="KAE4" s="255"/>
      <c r="KAF4" s="255"/>
      <c r="KAG4" s="255"/>
      <c r="KAH4" s="255"/>
      <c r="KAI4" s="255"/>
      <c r="KAJ4" s="255"/>
      <c r="KAK4" s="255"/>
      <c r="KAL4" s="255"/>
      <c r="KAM4" s="255"/>
      <c r="KAN4" s="255"/>
      <c r="KAO4" s="255"/>
      <c r="KAP4" s="255"/>
      <c r="KAQ4" s="255"/>
      <c r="KAR4" s="255"/>
      <c r="KAS4" s="255"/>
      <c r="KAT4" s="255"/>
      <c r="KAU4" s="255"/>
      <c r="KAV4" s="255"/>
      <c r="KAW4" s="255"/>
      <c r="KAX4" s="255"/>
      <c r="KAY4" s="255"/>
      <c r="KAZ4" s="255"/>
      <c r="KBA4" s="255"/>
      <c r="KBB4" s="255"/>
      <c r="KBC4" s="255"/>
      <c r="KBD4" s="255"/>
      <c r="KBE4" s="255"/>
      <c r="KBF4" s="255"/>
      <c r="KBG4" s="255"/>
      <c r="KBH4" s="255"/>
      <c r="KBI4" s="255"/>
      <c r="KBJ4" s="255"/>
      <c r="KBK4" s="255"/>
      <c r="KBL4" s="255"/>
      <c r="KBM4" s="255"/>
      <c r="KBN4" s="255"/>
      <c r="KBO4" s="255"/>
      <c r="KBP4" s="255"/>
      <c r="KBQ4" s="255"/>
      <c r="KBR4" s="255"/>
      <c r="KBS4" s="255"/>
      <c r="KBT4" s="255"/>
      <c r="KBU4" s="255"/>
      <c r="KBV4" s="255"/>
      <c r="KBW4" s="255"/>
      <c r="KBX4" s="255"/>
      <c r="KBY4" s="255"/>
      <c r="KBZ4" s="255"/>
      <c r="KCA4" s="255"/>
      <c r="KCB4" s="255"/>
      <c r="KCC4" s="255"/>
      <c r="KCD4" s="255"/>
      <c r="KCE4" s="255"/>
      <c r="KCF4" s="255"/>
      <c r="KCG4" s="255"/>
      <c r="KCH4" s="255"/>
      <c r="KCI4" s="255"/>
      <c r="KCJ4" s="255"/>
      <c r="KCK4" s="255"/>
      <c r="KCL4" s="255"/>
      <c r="KCM4" s="255"/>
      <c r="KCN4" s="255"/>
      <c r="KCO4" s="255"/>
      <c r="KCP4" s="255"/>
      <c r="KCQ4" s="255"/>
      <c r="KCR4" s="255"/>
      <c r="KCS4" s="255"/>
      <c r="KCT4" s="255"/>
      <c r="KCU4" s="255"/>
      <c r="KCV4" s="255"/>
      <c r="KCW4" s="255"/>
      <c r="KCX4" s="255"/>
      <c r="KCY4" s="255"/>
      <c r="KCZ4" s="255"/>
      <c r="KDA4" s="255"/>
      <c r="KDB4" s="255"/>
      <c r="KDC4" s="255"/>
      <c r="KDD4" s="255"/>
      <c r="KDE4" s="255"/>
      <c r="KDF4" s="255"/>
      <c r="KDG4" s="255"/>
      <c r="KDH4" s="255"/>
      <c r="KDI4" s="255"/>
      <c r="KDJ4" s="255"/>
      <c r="KDK4" s="255"/>
      <c r="KDL4" s="255"/>
      <c r="KDM4" s="255"/>
      <c r="KDN4" s="255"/>
      <c r="KDO4" s="255"/>
      <c r="KDP4" s="255"/>
      <c r="KDQ4" s="255"/>
      <c r="KDR4" s="255"/>
      <c r="KDS4" s="255"/>
      <c r="KDT4" s="255"/>
      <c r="KDU4" s="255"/>
      <c r="KDV4" s="255"/>
      <c r="KDW4" s="255"/>
      <c r="KDX4" s="255"/>
      <c r="KDY4" s="255"/>
      <c r="KDZ4" s="255"/>
      <c r="KEA4" s="255"/>
      <c r="KEB4" s="255"/>
      <c r="KEC4" s="255"/>
      <c r="KED4" s="255"/>
      <c r="KEE4" s="255"/>
      <c r="KEF4" s="255"/>
      <c r="KEG4" s="255"/>
      <c r="KEH4" s="255"/>
      <c r="KEI4" s="255"/>
      <c r="KEJ4" s="255"/>
      <c r="KEK4" s="255"/>
      <c r="KEL4" s="255"/>
      <c r="KEM4" s="255"/>
      <c r="KEN4" s="255"/>
      <c r="KEO4" s="255"/>
      <c r="KEP4" s="255"/>
      <c r="KEQ4" s="255"/>
      <c r="KER4" s="255"/>
      <c r="KES4" s="255"/>
      <c r="KET4" s="255"/>
      <c r="KEU4" s="255"/>
      <c r="KEV4" s="255"/>
      <c r="KEW4" s="255"/>
      <c r="KEX4" s="255"/>
      <c r="KEY4" s="255"/>
      <c r="KEZ4" s="255"/>
      <c r="KFA4" s="255"/>
      <c r="KFB4" s="255"/>
      <c r="KFC4" s="255"/>
      <c r="KFD4" s="255"/>
      <c r="KFE4" s="255"/>
      <c r="KFF4" s="255"/>
      <c r="KFG4" s="255"/>
      <c r="KFH4" s="255"/>
      <c r="KFI4" s="255"/>
      <c r="KFJ4" s="255"/>
      <c r="KFK4" s="255"/>
      <c r="KFL4" s="255"/>
      <c r="KFM4" s="255"/>
      <c r="KFN4" s="255"/>
      <c r="KFO4" s="255"/>
      <c r="KFP4" s="255"/>
      <c r="KFQ4" s="255"/>
      <c r="KFR4" s="255"/>
      <c r="KFS4" s="255"/>
      <c r="KFT4" s="255"/>
      <c r="KFU4" s="255"/>
      <c r="KFV4" s="255"/>
      <c r="KFW4" s="255"/>
      <c r="KFX4" s="255"/>
      <c r="KFY4" s="255"/>
      <c r="KFZ4" s="255"/>
      <c r="KGA4" s="255"/>
      <c r="KGB4" s="255"/>
      <c r="KGC4" s="255"/>
      <c r="KGD4" s="255"/>
      <c r="KGE4" s="255"/>
      <c r="KGF4" s="255"/>
      <c r="KGG4" s="255"/>
      <c r="KGH4" s="255"/>
      <c r="KGI4" s="255"/>
      <c r="KGJ4" s="255"/>
      <c r="KGK4" s="255"/>
      <c r="KGL4" s="255"/>
      <c r="KGM4" s="255"/>
      <c r="KGN4" s="255"/>
      <c r="KGO4" s="255"/>
      <c r="KGP4" s="255"/>
      <c r="KGQ4" s="255"/>
      <c r="KGR4" s="255"/>
      <c r="KGS4" s="255"/>
      <c r="KGT4" s="255"/>
      <c r="KGU4" s="255"/>
      <c r="KGV4" s="255"/>
      <c r="KGW4" s="255"/>
      <c r="KGX4" s="255"/>
      <c r="KGY4" s="255"/>
      <c r="KGZ4" s="255"/>
      <c r="KHA4" s="255"/>
      <c r="KHB4" s="255"/>
      <c r="KHC4" s="255"/>
      <c r="KHD4" s="255"/>
      <c r="KHE4" s="255"/>
      <c r="KHF4" s="255"/>
      <c r="KHG4" s="255"/>
      <c r="KHH4" s="255"/>
      <c r="KHI4" s="255"/>
      <c r="KHJ4" s="255"/>
      <c r="KHK4" s="255"/>
      <c r="KHL4" s="255"/>
      <c r="KHM4" s="255"/>
      <c r="KHN4" s="255"/>
      <c r="KHO4" s="255"/>
      <c r="KHP4" s="255"/>
      <c r="KHQ4" s="255"/>
      <c r="KHR4" s="255"/>
      <c r="KHS4" s="255"/>
      <c r="KHT4" s="255"/>
      <c r="KHU4" s="255"/>
      <c r="KHV4" s="255"/>
      <c r="KHW4" s="255"/>
      <c r="KHX4" s="255"/>
      <c r="KHY4" s="255"/>
      <c r="KHZ4" s="255"/>
      <c r="KIA4" s="255"/>
      <c r="KIB4" s="255"/>
      <c r="KIC4" s="255"/>
      <c r="KID4" s="255"/>
      <c r="KIE4" s="255"/>
      <c r="KIF4" s="255"/>
      <c r="KIG4" s="255"/>
      <c r="KIH4" s="255"/>
      <c r="KII4" s="255"/>
      <c r="KIJ4" s="255"/>
      <c r="KIK4" s="255"/>
      <c r="KIL4" s="255"/>
      <c r="KIM4" s="255"/>
      <c r="KIN4" s="255"/>
      <c r="KIO4" s="255"/>
      <c r="KIP4" s="255"/>
      <c r="KIQ4" s="255"/>
      <c r="KIR4" s="255"/>
      <c r="KIS4" s="255"/>
      <c r="KIT4" s="255"/>
      <c r="KIU4" s="255"/>
      <c r="KIV4" s="255"/>
      <c r="KIW4" s="255"/>
      <c r="KIX4" s="255"/>
      <c r="KIY4" s="255"/>
      <c r="KIZ4" s="255"/>
      <c r="KJA4" s="255"/>
      <c r="KJB4" s="255"/>
      <c r="KJC4" s="255"/>
      <c r="KJD4" s="255"/>
      <c r="KJE4" s="255"/>
      <c r="KJF4" s="255"/>
      <c r="KJG4" s="255"/>
      <c r="KJH4" s="255"/>
      <c r="KJI4" s="255"/>
      <c r="KJJ4" s="255"/>
      <c r="KJK4" s="255"/>
      <c r="KJL4" s="255"/>
      <c r="KJM4" s="255"/>
      <c r="KJN4" s="255"/>
      <c r="KJO4" s="255"/>
      <c r="KJP4" s="255"/>
      <c r="KJQ4" s="255"/>
      <c r="KJR4" s="255"/>
      <c r="KJS4" s="255"/>
      <c r="KJT4" s="255"/>
      <c r="KJU4" s="255"/>
      <c r="KJV4" s="255"/>
      <c r="KJW4" s="255"/>
      <c r="KJX4" s="255"/>
      <c r="KJY4" s="255"/>
      <c r="KJZ4" s="255"/>
      <c r="KKA4" s="255"/>
      <c r="KKB4" s="255"/>
      <c r="KKC4" s="255"/>
      <c r="KKD4" s="255"/>
      <c r="KKE4" s="255"/>
      <c r="KKF4" s="255"/>
      <c r="KKG4" s="255"/>
      <c r="KKH4" s="255"/>
      <c r="KKI4" s="255"/>
      <c r="KKJ4" s="255"/>
      <c r="KKK4" s="255"/>
      <c r="KKL4" s="255"/>
      <c r="KKM4" s="255"/>
      <c r="KKN4" s="255"/>
      <c r="KKO4" s="255"/>
      <c r="KKP4" s="255"/>
      <c r="KKQ4" s="255"/>
      <c r="KKR4" s="255"/>
      <c r="KKS4" s="255"/>
      <c r="KKT4" s="255"/>
      <c r="KKU4" s="255"/>
      <c r="KKV4" s="255"/>
      <c r="KKW4" s="255"/>
      <c r="KKX4" s="255"/>
      <c r="KKY4" s="255"/>
      <c r="KKZ4" s="255"/>
      <c r="KLA4" s="255"/>
      <c r="KLB4" s="255"/>
      <c r="KLC4" s="255"/>
      <c r="KLD4" s="255"/>
      <c r="KLE4" s="255"/>
      <c r="KLF4" s="255"/>
      <c r="KLG4" s="255"/>
      <c r="KLH4" s="255"/>
      <c r="KLI4" s="255"/>
      <c r="KLJ4" s="255"/>
      <c r="KLK4" s="255"/>
      <c r="KLL4" s="255"/>
      <c r="KLM4" s="255"/>
      <c r="KLN4" s="255"/>
      <c r="KLO4" s="255"/>
      <c r="KLP4" s="255"/>
      <c r="KLQ4" s="255"/>
      <c r="KLR4" s="255"/>
      <c r="KLS4" s="255"/>
      <c r="KLT4" s="255"/>
      <c r="KLU4" s="255"/>
      <c r="KLV4" s="255"/>
      <c r="KLW4" s="255"/>
      <c r="KLX4" s="255"/>
      <c r="KLY4" s="255"/>
      <c r="KLZ4" s="255"/>
      <c r="KMA4" s="255"/>
      <c r="KMB4" s="255"/>
      <c r="KMC4" s="255"/>
      <c r="KMD4" s="255"/>
      <c r="KME4" s="255"/>
      <c r="KMF4" s="255"/>
      <c r="KMG4" s="255"/>
      <c r="KMH4" s="255"/>
      <c r="KMI4" s="255"/>
      <c r="KMJ4" s="255"/>
      <c r="KMK4" s="255"/>
      <c r="KML4" s="255"/>
      <c r="KMM4" s="255"/>
      <c r="KMN4" s="255"/>
      <c r="KMO4" s="255"/>
      <c r="KMP4" s="255"/>
      <c r="KMQ4" s="255"/>
      <c r="KMR4" s="255"/>
      <c r="KMS4" s="255"/>
      <c r="KMT4" s="255"/>
      <c r="KMU4" s="255"/>
      <c r="KMV4" s="255"/>
      <c r="KMW4" s="255"/>
      <c r="KMX4" s="255"/>
      <c r="KMY4" s="255"/>
      <c r="KMZ4" s="255"/>
      <c r="KNA4" s="255"/>
      <c r="KNB4" s="255"/>
      <c r="KNC4" s="255"/>
      <c r="KND4" s="255"/>
      <c r="KNE4" s="255"/>
      <c r="KNF4" s="255"/>
      <c r="KNG4" s="255"/>
      <c r="KNH4" s="255"/>
      <c r="KNI4" s="255"/>
      <c r="KNJ4" s="255"/>
      <c r="KNK4" s="255"/>
      <c r="KNL4" s="255"/>
      <c r="KNM4" s="255"/>
      <c r="KNN4" s="255"/>
      <c r="KNO4" s="255"/>
      <c r="KNP4" s="255"/>
      <c r="KNQ4" s="255"/>
      <c r="KNR4" s="255"/>
      <c r="KNS4" s="255"/>
      <c r="KNT4" s="255"/>
      <c r="KNU4" s="255"/>
      <c r="KNV4" s="255"/>
      <c r="KNW4" s="255"/>
      <c r="KNX4" s="255"/>
      <c r="KNY4" s="255"/>
      <c r="KNZ4" s="255"/>
      <c r="KOA4" s="255"/>
      <c r="KOB4" s="255"/>
      <c r="KOC4" s="255"/>
      <c r="KOD4" s="255"/>
      <c r="KOE4" s="255"/>
      <c r="KOF4" s="255"/>
      <c r="KOG4" s="255"/>
      <c r="KOH4" s="255"/>
      <c r="KOI4" s="255"/>
      <c r="KOJ4" s="255"/>
      <c r="KOK4" s="255"/>
      <c r="KOL4" s="255"/>
      <c r="KOM4" s="255"/>
      <c r="KON4" s="255"/>
      <c r="KOO4" s="255"/>
      <c r="KOP4" s="255"/>
      <c r="KOQ4" s="255"/>
      <c r="KOR4" s="255"/>
      <c r="KOS4" s="255"/>
      <c r="KOT4" s="255"/>
      <c r="KOU4" s="255"/>
      <c r="KOV4" s="255"/>
      <c r="KOW4" s="255"/>
      <c r="KOX4" s="255"/>
      <c r="KOY4" s="255"/>
      <c r="KOZ4" s="255"/>
      <c r="KPA4" s="255"/>
      <c r="KPB4" s="255"/>
      <c r="KPC4" s="255"/>
      <c r="KPD4" s="255"/>
      <c r="KPE4" s="255"/>
      <c r="KPF4" s="255"/>
      <c r="KPG4" s="255"/>
      <c r="KPH4" s="255"/>
      <c r="KPI4" s="255"/>
      <c r="KPJ4" s="255"/>
      <c r="KPK4" s="255"/>
      <c r="KPL4" s="255"/>
      <c r="KPM4" s="255"/>
      <c r="KPN4" s="255"/>
      <c r="KPO4" s="255"/>
      <c r="KPP4" s="255"/>
      <c r="KPQ4" s="255"/>
      <c r="KPR4" s="255"/>
      <c r="KPS4" s="255"/>
      <c r="KPT4" s="255"/>
      <c r="KPU4" s="255"/>
      <c r="KPV4" s="255"/>
      <c r="KPW4" s="255"/>
      <c r="KPX4" s="255"/>
      <c r="KPY4" s="255"/>
      <c r="KPZ4" s="255"/>
      <c r="KQA4" s="255"/>
      <c r="KQB4" s="255"/>
      <c r="KQC4" s="255"/>
      <c r="KQD4" s="255"/>
      <c r="KQE4" s="255"/>
      <c r="KQF4" s="255"/>
      <c r="KQG4" s="255"/>
      <c r="KQH4" s="255"/>
      <c r="KQI4" s="255"/>
      <c r="KQJ4" s="255"/>
      <c r="KQK4" s="255"/>
      <c r="KQL4" s="255"/>
      <c r="KQM4" s="255"/>
      <c r="KQN4" s="255"/>
      <c r="KQO4" s="255"/>
      <c r="KQP4" s="255"/>
      <c r="KQQ4" s="255"/>
      <c r="KQR4" s="255"/>
      <c r="KQS4" s="255"/>
      <c r="KQT4" s="255"/>
      <c r="KQU4" s="255"/>
      <c r="KQV4" s="255"/>
      <c r="KQW4" s="255"/>
      <c r="KQX4" s="255"/>
      <c r="KQY4" s="255"/>
      <c r="KQZ4" s="255"/>
      <c r="KRA4" s="255"/>
      <c r="KRB4" s="255"/>
      <c r="KRC4" s="255"/>
      <c r="KRD4" s="255"/>
      <c r="KRE4" s="255"/>
      <c r="KRF4" s="255"/>
      <c r="KRG4" s="255"/>
      <c r="KRH4" s="255"/>
      <c r="KRI4" s="255"/>
      <c r="KRJ4" s="255"/>
      <c r="KRK4" s="255"/>
      <c r="KRL4" s="255"/>
      <c r="KRM4" s="255"/>
      <c r="KRN4" s="255"/>
      <c r="KRO4" s="255"/>
      <c r="KRP4" s="255"/>
      <c r="KRQ4" s="255"/>
      <c r="KRR4" s="255"/>
      <c r="KRS4" s="255"/>
      <c r="KRT4" s="255"/>
      <c r="KRU4" s="255"/>
      <c r="KRV4" s="255"/>
      <c r="KRW4" s="255"/>
      <c r="KRX4" s="255"/>
      <c r="KRY4" s="255"/>
      <c r="KRZ4" s="255"/>
      <c r="KSA4" s="255"/>
      <c r="KSB4" s="255"/>
      <c r="KSC4" s="255"/>
      <c r="KSD4" s="255"/>
      <c r="KSE4" s="255"/>
      <c r="KSF4" s="255"/>
      <c r="KSG4" s="255"/>
      <c r="KSH4" s="255"/>
      <c r="KSI4" s="255"/>
      <c r="KSJ4" s="255"/>
      <c r="KSK4" s="255"/>
      <c r="KSL4" s="255"/>
      <c r="KSM4" s="255"/>
      <c r="KSN4" s="255"/>
      <c r="KSO4" s="255"/>
      <c r="KSP4" s="255"/>
      <c r="KSQ4" s="255"/>
      <c r="KSR4" s="255"/>
      <c r="KSS4" s="255"/>
      <c r="KST4" s="255"/>
      <c r="KSU4" s="255"/>
      <c r="KSV4" s="255"/>
      <c r="KSW4" s="255"/>
      <c r="KSX4" s="255"/>
      <c r="KSY4" s="255"/>
      <c r="KSZ4" s="255"/>
      <c r="KTA4" s="255"/>
      <c r="KTB4" s="255"/>
      <c r="KTC4" s="255"/>
      <c r="KTD4" s="255"/>
      <c r="KTE4" s="255"/>
      <c r="KTF4" s="255"/>
      <c r="KTG4" s="255"/>
      <c r="KTH4" s="255"/>
      <c r="KTI4" s="255"/>
      <c r="KTJ4" s="255"/>
      <c r="KTK4" s="255"/>
      <c r="KTL4" s="255"/>
      <c r="KTM4" s="255"/>
      <c r="KTN4" s="255"/>
      <c r="KTO4" s="255"/>
      <c r="KTP4" s="255"/>
      <c r="KTQ4" s="255"/>
      <c r="KTR4" s="255"/>
      <c r="KTS4" s="255"/>
      <c r="KTT4" s="255"/>
      <c r="KTU4" s="255"/>
      <c r="KTV4" s="255"/>
      <c r="KTW4" s="255"/>
      <c r="KTX4" s="255"/>
      <c r="KTY4" s="255"/>
      <c r="KTZ4" s="255"/>
      <c r="KUA4" s="255"/>
      <c r="KUB4" s="255"/>
      <c r="KUC4" s="255"/>
      <c r="KUD4" s="255"/>
      <c r="KUE4" s="255"/>
      <c r="KUF4" s="255"/>
      <c r="KUG4" s="255"/>
      <c r="KUH4" s="255"/>
      <c r="KUI4" s="255"/>
      <c r="KUJ4" s="255"/>
      <c r="KUK4" s="255"/>
      <c r="KUL4" s="255"/>
      <c r="KUM4" s="255"/>
      <c r="KUN4" s="255"/>
      <c r="KUO4" s="255"/>
      <c r="KUP4" s="255"/>
      <c r="KUQ4" s="255"/>
      <c r="KUR4" s="255"/>
      <c r="KUS4" s="255"/>
      <c r="KUT4" s="255"/>
      <c r="KUU4" s="255"/>
      <c r="KUV4" s="255"/>
      <c r="KUW4" s="255"/>
      <c r="KUX4" s="255"/>
      <c r="KUY4" s="255"/>
      <c r="KUZ4" s="255"/>
      <c r="KVA4" s="255"/>
      <c r="KVB4" s="255"/>
      <c r="KVC4" s="255"/>
      <c r="KVD4" s="255"/>
      <c r="KVE4" s="255"/>
      <c r="KVF4" s="255"/>
      <c r="KVG4" s="255"/>
      <c r="KVH4" s="255"/>
      <c r="KVI4" s="255"/>
      <c r="KVJ4" s="255"/>
      <c r="KVK4" s="255"/>
      <c r="KVL4" s="255"/>
      <c r="KVM4" s="255"/>
      <c r="KVN4" s="255"/>
      <c r="KVO4" s="255"/>
      <c r="KVP4" s="255"/>
      <c r="KVQ4" s="255"/>
      <c r="KVR4" s="255"/>
      <c r="KVS4" s="255"/>
      <c r="KVT4" s="255"/>
      <c r="KVU4" s="255"/>
      <c r="KVV4" s="255"/>
      <c r="KVW4" s="255"/>
      <c r="KVX4" s="255"/>
      <c r="KVY4" s="255"/>
      <c r="KVZ4" s="255"/>
      <c r="KWA4" s="255"/>
      <c r="KWB4" s="255"/>
      <c r="KWC4" s="255"/>
      <c r="KWD4" s="255"/>
      <c r="KWE4" s="255"/>
      <c r="KWF4" s="255"/>
      <c r="KWG4" s="255"/>
      <c r="KWH4" s="255"/>
      <c r="KWI4" s="255"/>
      <c r="KWJ4" s="255"/>
      <c r="KWK4" s="255"/>
      <c r="KWL4" s="255"/>
      <c r="KWM4" s="255"/>
      <c r="KWN4" s="255"/>
      <c r="KWO4" s="255"/>
      <c r="KWP4" s="255"/>
      <c r="KWQ4" s="255"/>
      <c r="KWR4" s="255"/>
      <c r="KWS4" s="255"/>
      <c r="KWT4" s="255"/>
      <c r="KWU4" s="255"/>
      <c r="KWV4" s="255"/>
      <c r="KWW4" s="255"/>
      <c r="KWX4" s="255"/>
      <c r="KWY4" s="255"/>
      <c r="KWZ4" s="255"/>
      <c r="KXA4" s="255"/>
      <c r="KXB4" s="255"/>
      <c r="KXC4" s="255"/>
      <c r="KXD4" s="255"/>
      <c r="KXE4" s="255"/>
      <c r="KXF4" s="255"/>
      <c r="KXG4" s="255"/>
      <c r="KXH4" s="255"/>
      <c r="KXI4" s="255"/>
      <c r="KXJ4" s="255"/>
      <c r="KXK4" s="255"/>
      <c r="KXL4" s="255"/>
      <c r="KXM4" s="255"/>
      <c r="KXN4" s="255"/>
      <c r="KXO4" s="255"/>
      <c r="KXP4" s="255"/>
      <c r="KXQ4" s="255"/>
      <c r="KXR4" s="255"/>
      <c r="KXS4" s="255"/>
      <c r="KXT4" s="255"/>
      <c r="KXU4" s="255"/>
      <c r="KXV4" s="255"/>
      <c r="KXW4" s="255"/>
      <c r="KXX4" s="255"/>
      <c r="KXY4" s="255"/>
      <c r="KXZ4" s="255"/>
      <c r="KYA4" s="255"/>
      <c r="KYB4" s="255"/>
      <c r="KYC4" s="255"/>
      <c r="KYD4" s="255"/>
      <c r="KYE4" s="255"/>
      <c r="KYF4" s="255"/>
      <c r="KYG4" s="255"/>
      <c r="KYH4" s="255"/>
      <c r="KYI4" s="255"/>
      <c r="KYJ4" s="255"/>
      <c r="KYK4" s="255"/>
      <c r="KYL4" s="255"/>
      <c r="KYM4" s="255"/>
      <c r="KYN4" s="255"/>
      <c r="KYO4" s="255"/>
      <c r="KYP4" s="255"/>
      <c r="KYQ4" s="255"/>
      <c r="KYR4" s="255"/>
      <c r="KYS4" s="255"/>
      <c r="KYT4" s="255"/>
      <c r="KYU4" s="255"/>
      <c r="KYV4" s="255"/>
      <c r="KYW4" s="255"/>
      <c r="KYX4" s="255"/>
      <c r="KYY4" s="255"/>
      <c r="KYZ4" s="255"/>
      <c r="KZA4" s="255"/>
      <c r="KZB4" s="255"/>
      <c r="KZC4" s="255"/>
      <c r="KZD4" s="255"/>
      <c r="KZE4" s="255"/>
      <c r="KZF4" s="255"/>
      <c r="KZG4" s="255"/>
      <c r="KZH4" s="255"/>
      <c r="KZI4" s="255"/>
      <c r="KZJ4" s="255"/>
      <c r="KZK4" s="255"/>
      <c r="KZL4" s="255"/>
      <c r="KZM4" s="255"/>
      <c r="KZN4" s="255"/>
      <c r="KZO4" s="255"/>
      <c r="KZP4" s="255"/>
      <c r="KZQ4" s="255"/>
      <c r="KZR4" s="255"/>
      <c r="KZS4" s="255"/>
      <c r="KZT4" s="255"/>
      <c r="KZU4" s="255"/>
      <c r="KZV4" s="255"/>
      <c r="KZW4" s="255"/>
      <c r="KZX4" s="255"/>
      <c r="KZY4" s="255"/>
      <c r="KZZ4" s="255"/>
      <c r="LAA4" s="255"/>
      <c r="LAB4" s="255"/>
      <c r="LAC4" s="255"/>
      <c r="LAD4" s="255"/>
      <c r="LAE4" s="255"/>
      <c r="LAF4" s="255"/>
      <c r="LAG4" s="255"/>
      <c r="LAH4" s="255"/>
      <c r="LAI4" s="255"/>
      <c r="LAJ4" s="255"/>
      <c r="LAK4" s="255"/>
      <c r="LAL4" s="255"/>
      <c r="LAM4" s="255"/>
      <c r="LAN4" s="255"/>
      <c r="LAO4" s="255"/>
      <c r="LAP4" s="255"/>
      <c r="LAQ4" s="255"/>
      <c r="LAR4" s="255"/>
      <c r="LAS4" s="255"/>
      <c r="LAT4" s="255"/>
      <c r="LAU4" s="255"/>
      <c r="LAV4" s="255"/>
      <c r="LAW4" s="255"/>
      <c r="LAX4" s="255"/>
      <c r="LAY4" s="255"/>
      <c r="LAZ4" s="255"/>
      <c r="LBA4" s="255"/>
      <c r="LBB4" s="255"/>
      <c r="LBC4" s="255"/>
      <c r="LBD4" s="255"/>
      <c r="LBE4" s="255"/>
      <c r="LBF4" s="255"/>
      <c r="LBG4" s="255"/>
      <c r="LBH4" s="255"/>
      <c r="LBI4" s="255"/>
      <c r="LBJ4" s="255"/>
      <c r="LBK4" s="255"/>
      <c r="LBL4" s="255"/>
      <c r="LBM4" s="255"/>
      <c r="LBN4" s="255"/>
      <c r="LBO4" s="255"/>
      <c r="LBP4" s="255"/>
      <c r="LBQ4" s="255"/>
      <c r="LBR4" s="255"/>
      <c r="LBS4" s="255"/>
      <c r="LBT4" s="255"/>
      <c r="LBU4" s="255"/>
      <c r="LBV4" s="255"/>
      <c r="LBW4" s="255"/>
      <c r="LBX4" s="255"/>
      <c r="LBY4" s="255"/>
      <c r="LBZ4" s="255"/>
      <c r="LCA4" s="255"/>
      <c r="LCB4" s="255"/>
      <c r="LCC4" s="255"/>
      <c r="LCD4" s="255"/>
      <c r="LCE4" s="255"/>
      <c r="LCF4" s="255"/>
      <c r="LCG4" s="255"/>
      <c r="LCH4" s="255"/>
      <c r="LCI4" s="255"/>
      <c r="LCJ4" s="255"/>
      <c r="LCK4" s="255"/>
      <c r="LCL4" s="255"/>
      <c r="LCM4" s="255"/>
      <c r="LCN4" s="255"/>
      <c r="LCO4" s="255"/>
      <c r="LCP4" s="255"/>
      <c r="LCQ4" s="255"/>
      <c r="LCR4" s="255"/>
      <c r="LCS4" s="255"/>
      <c r="LCT4" s="255"/>
      <c r="LCU4" s="255"/>
      <c r="LCV4" s="255"/>
      <c r="LCW4" s="255"/>
      <c r="LCX4" s="255"/>
      <c r="LCY4" s="255"/>
      <c r="LCZ4" s="255"/>
      <c r="LDA4" s="255"/>
      <c r="LDB4" s="255"/>
      <c r="LDC4" s="255"/>
      <c r="LDD4" s="255"/>
      <c r="LDE4" s="255"/>
      <c r="LDF4" s="255"/>
      <c r="LDG4" s="255"/>
      <c r="LDH4" s="255"/>
      <c r="LDI4" s="255"/>
      <c r="LDJ4" s="255"/>
      <c r="LDK4" s="255"/>
      <c r="LDL4" s="255"/>
      <c r="LDM4" s="255"/>
      <c r="LDN4" s="255"/>
      <c r="LDO4" s="255"/>
      <c r="LDP4" s="255"/>
      <c r="LDQ4" s="255"/>
      <c r="LDR4" s="255"/>
      <c r="LDS4" s="255"/>
      <c r="LDT4" s="255"/>
      <c r="LDU4" s="255"/>
      <c r="LDV4" s="255"/>
      <c r="LDW4" s="255"/>
      <c r="LDX4" s="255"/>
      <c r="LDY4" s="255"/>
      <c r="LDZ4" s="255"/>
      <c r="LEA4" s="255"/>
      <c r="LEB4" s="255"/>
      <c r="LEC4" s="255"/>
      <c r="LED4" s="255"/>
      <c r="LEE4" s="255"/>
      <c r="LEF4" s="255"/>
      <c r="LEG4" s="255"/>
      <c r="LEH4" s="255"/>
      <c r="LEI4" s="255"/>
      <c r="LEJ4" s="255"/>
      <c r="LEK4" s="255"/>
      <c r="LEL4" s="255"/>
      <c r="LEM4" s="255"/>
      <c r="LEN4" s="255"/>
      <c r="LEO4" s="255"/>
      <c r="LEP4" s="255"/>
      <c r="LEQ4" s="255"/>
      <c r="LER4" s="255"/>
      <c r="LES4" s="255"/>
      <c r="LET4" s="255"/>
      <c r="LEU4" s="255"/>
      <c r="LEV4" s="255"/>
      <c r="LEW4" s="255"/>
      <c r="LEX4" s="255"/>
      <c r="LEY4" s="255"/>
      <c r="LEZ4" s="255"/>
      <c r="LFA4" s="255"/>
      <c r="LFB4" s="255"/>
      <c r="LFC4" s="255"/>
      <c r="LFD4" s="255"/>
      <c r="LFE4" s="255"/>
      <c r="LFF4" s="255"/>
      <c r="LFG4" s="255"/>
      <c r="LFH4" s="255"/>
      <c r="LFI4" s="255"/>
      <c r="LFJ4" s="255"/>
      <c r="LFK4" s="255"/>
      <c r="LFL4" s="255"/>
      <c r="LFM4" s="255"/>
      <c r="LFN4" s="255"/>
      <c r="LFO4" s="255"/>
      <c r="LFP4" s="255"/>
      <c r="LFQ4" s="255"/>
      <c r="LFR4" s="255"/>
      <c r="LFS4" s="255"/>
      <c r="LFT4" s="255"/>
      <c r="LFU4" s="255"/>
      <c r="LFV4" s="255"/>
      <c r="LFW4" s="255"/>
      <c r="LFX4" s="255"/>
      <c r="LFY4" s="255"/>
      <c r="LFZ4" s="255"/>
      <c r="LGA4" s="255"/>
      <c r="LGB4" s="255"/>
      <c r="LGC4" s="255"/>
      <c r="LGD4" s="255"/>
      <c r="LGE4" s="255"/>
      <c r="LGF4" s="255"/>
      <c r="LGG4" s="255"/>
      <c r="LGH4" s="255"/>
      <c r="LGI4" s="255"/>
      <c r="LGJ4" s="255"/>
      <c r="LGK4" s="255"/>
      <c r="LGL4" s="255"/>
      <c r="LGM4" s="255"/>
      <c r="LGN4" s="255"/>
      <c r="LGO4" s="255"/>
      <c r="LGP4" s="255"/>
      <c r="LGQ4" s="255"/>
      <c r="LGR4" s="255"/>
      <c r="LGS4" s="255"/>
      <c r="LGT4" s="255"/>
      <c r="LGU4" s="255"/>
      <c r="LGV4" s="255"/>
      <c r="LGW4" s="255"/>
      <c r="LGX4" s="255"/>
      <c r="LGY4" s="255"/>
      <c r="LGZ4" s="255"/>
      <c r="LHA4" s="255"/>
      <c r="LHB4" s="255"/>
      <c r="LHC4" s="255"/>
      <c r="LHD4" s="255"/>
      <c r="LHE4" s="255"/>
      <c r="LHF4" s="255"/>
      <c r="LHG4" s="255"/>
      <c r="LHH4" s="255"/>
      <c r="LHI4" s="255"/>
      <c r="LHJ4" s="255"/>
      <c r="LHK4" s="255"/>
      <c r="LHL4" s="255"/>
      <c r="LHM4" s="255"/>
      <c r="LHN4" s="255"/>
      <c r="LHO4" s="255"/>
      <c r="LHP4" s="255"/>
      <c r="LHQ4" s="255"/>
      <c r="LHR4" s="255"/>
      <c r="LHS4" s="255"/>
      <c r="LHT4" s="255"/>
      <c r="LHU4" s="255"/>
      <c r="LHV4" s="255"/>
      <c r="LHW4" s="255"/>
      <c r="LHX4" s="255"/>
      <c r="LHY4" s="255"/>
      <c r="LHZ4" s="255"/>
      <c r="LIA4" s="255"/>
      <c r="LIB4" s="255"/>
      <c r="LIC4" s="255"/>
      <c r="LID4" s="255"/>
      <c r="LIE4" s="255"/>
      <c r="LIF4" s="255"/>
      <c r="LIG4" s="255"/>
      <c r="LIH4" s="255"/>
      <c r="LII4" s="255"/>
      <c r="LIJ4" s="255"/>
      <c r="LIK4" s="255"/>
      <c r="LIL4" s="255"/>
      <c r="LIM4" s="255"/>
      <c r="LIN4" s="255"/>
      <c r="LIO4" s="255"/>
      <c r="LIP4" s="255"/>
      <c r="LIQ4" s="255"/>
      <c r="LIR4" s="255"/>
      <c r="LIS4" s="255"/>
      <c r="LIT4" s="255"/>
      <c r="LIU4" s="255"/>
      <c r="LIV4" s="255"/>
      <c r="LIW4" s="255"/>
      <c r="LIX4" s="255"/>
      <c r="LIY4" s="255"/>
      <c r="LIZ4" s="255"/>
      <c r="LJA4" s="255"/>
      <c r="LJB4" s="255"/>
      <c r="LJC4" s="255"/>
      <c r="LJD4" s="255"/>
      <c r="LJE4" s="255"/>
      <c r="LJF4" s="255"/>
      <c r="LJG4" s="255"/>
      <c r="LJH4" s="255"/>
      <c r="LJI4" s="255"/>
      <c r="LJJ4" s="255"/>
      <c r="LJK4" s="255"/>
      <c r="LJL4" s="255"/>
      <c r="LJM4" s="255"/>
      <c r="LJN4" s="255"/>
      <c r="LJO4" s="255"/>
      <c r="LJP4" s="255"/>
      <c r="LJQ4" s="255"/>
      <c r="LJR4" s="255"/>
      <c r="LJS4" s="255"/>
      <c r="LJT4" s="255"/>
      <c r="LJU4" s="255"/>
      <c r="LJV4" s="255"/>
      <c r="LJW4" s="255"/>
      <c r="LJX4" s="255"/>
      <c r="LJY4" s="255"/>
      <c r="LJZ4" s="255"/>
      <c r="LKA4" s="255"/>
      <c r="LKB4" s="255"/>
      <c r="LKC4" s="255"/>
      <c r="LKD4" s="255"/>
      <c r="LKE4" s="255"/>
      <c r="LKF4" s="255"/>
      <c r="LKG4" s="255"/>
      <c r="LKH4" s="255"/>
      <c r="LKI4" s="255"/>
      <c r="LKJ4" s="255"/>
      <c r="LKK4" s="255"/>
      <c r="LKL4" s="255"/>
      <c r="LKM4" s="255"/>
      <c r="LKN4" s="255"/>
      <c r="LKO4" s="255"/>
      <c r="LKP4" s="255"/>
      <c r="LKQ4" s="255"/>
      <c r="LKR4" s="255"/>
      <c r="LKS4" s="255"/>
      <c r="LKT4" s="255"/>
      <c r="LKU4" s="255"/>
      <c r="LKV4" s="255"/>
      <c r="LKW4" s="255"/>
      <c r="LKX4" s="255"/>
      <c r="LKY4" s="255"/>
      <c r="LKZ4" s="255"/>
      <c r="LLA4" s="255"/>
      <c r="LLB4" s="255"/>
      <c r="LLC4" s="255"/>
      <c r="LLD4" s="255"/>
      <c r="LLE4" s="255"/>
      <c r="LLF4" s="255"/>
      <c r="LLG4" s="255"/>
      <c r="LLH4" s="255"/>
      <c r="LLI4" s="255"/>
      <c r="LLJ4" s="255"/>
      <c r="LLK4" s="255"/>
      <c r="LLL4" s="255"/>
      <c r="LLM4" s="255"/>
      <c r="LLN4" s="255"/>
      <c r="LLO4" s="255"/>
      <c r="LLP4" s="255"/>
      <c r="LLQ4" s="255"/>
      <c r="LLR4" s="255"/>
      <c r="LLS4" s="255"/>
      <c r="LLT4" s="255"/>
      <c r="LLU4" s="255"/>
      <c r="LLV4" s="255"/>
      <c r="LLW4" s="255"/>
      <c r="LLX4" s="255"/>
      <c r="LLY4" s="255"/>
      <c r="LLZ4" s="255"/>
      <c r="LMA4" s="255"/>
      <c r="LMB4" s="255"/>
      <c r="LMC4" s="255"/>
      <c r="LMD4" s="255"/>
      <c r="LME4" s="255"/>
      <c r="LMF4" s="255"/>
      <c r="LMG4" s="255"/>
      <c r="LMH4" s="255"/>
      <c r="LMI4" s="255"/>
      <c r="LMJ4" s="255"/>
      <c r="LMK4" s="255"/>
      <c r="LML4" s="255"/>
      <c r="LMM4" s="255"/>
      <c r="LMN4" s="255"/>
      <c r="LMO4" s="255"/>
      <c r="LMP4" s="255"/>
      <c r="LMQ4" s="255"/>
      <c r="LMR4" s="255"/>
      <c r="LMS4" s="255"/>
      <c r="LMT4" s="255"/>
      <c r="LMU4" s="255"/>
      <c r="LMV4" s="255"/>
      <c r="LMW4" s="255"/>
      <c r="LMX4" s="255"/>
      <c r="LMY4" s="255"/>
      <c r="LMZ4" s="255"/>
      <c r="LNA4" s="255"/>
      <c r="LNB4" s="255"/>
      <c r="LNC4" s="255"/>
      <c r="LND4" s="255"/>
      <c r="LNE4" s="255"/>
      <c r="LNF4" s="255"/>
      <c r="LNG4" s="255"/>
      <c r="LNH4" s="255"/>
      <c r="LNI4" s="255"/>
      <c r="LNJ4" s="255"/>
      <c r="LNK4" s="255"/>
      <c r="LNL4" s="255"/>
      <c r="LNM4" s="255"/>
      <c r="LNN4" s="255"/>
      <c r="LNO4" s="255"/>
      <c r="LNP4" s="255"/>
      <c r="LNQ4" s="255"/>
      <c r="LNR4" s="255"/>
      <c r="LNS4" s="255"/>
      <c r="LNT4" s="255"/>
      <c r="LNU4" s="255"/>
      <c r="LNV4" s="255"/>
      <c r="LNW4" s="255"/>
      <c r="LNX4" s="255"/>
      <c r="LNY4" s="255"/>
      <c r="LNZ4" s="255"/>
      <c r="LOA4" s="255"/>
      <c r="LOB4" s="255"/>
      <c r="LOC4" s="255"/>
      <c r="LOD4" s="255"/>
      <c r="LOE4" s="255"/>
      <c r="LOF4" s="255"/>
      <c r="LOG4" s="255"/>
      <c r="LOH4" s="255"/>
      <c r="LOI4" s="255"/>
      <c r="LOJ4" s="255"/>
      <c r="LOK4" s="255"/>
      <c r="LOL4" s="255"/>
      <c r="LOM4" s="255"/>
      <c r="LON4" s="255"/>
      <c r="LOO4" s="255"/>
      <c r="LOP4" s="255"/>
      <c r="LOQ4" s="255"/>
      <c r="LOR4" s="255"/>
      <c r="LOS4" s="255"/>
      <c r="LOT4" s="255"/>
      <c r="LOU4" s="255"/>
      <c r="LOV4" s="255"/>
      <c r="LOW4" s="255"/>
      <c r="LOX4" s="255"/>
      <c r="LOY4" s="255"/>
      <c r="LOZ4" s="255"/>
      <c r="LPA4" s="255"/>
      <c r="LPB4" s="255"/>
      <c r="LPC4" s="255"/>
      <c r="LPD4" s="255"/>
      <c r="LPE4" s="255"/>
      <c r="LPF4" s="255"/>
      <c r="LPG4" s="255"/>
      <c r="LPH4" s="255"/>
      <c r="LPI4" s="255"/>
      <c r="LPJ4" s="255"/>
      <c r="LPK4" s="255"/>
      <c r="LPL4" s="255"/>
      <c r="LPM4" s="255"/>
      <c r="LPN4" s="255"/>
      <c r="LPO4" s="255"/>
      <c r="LPP4" s="255"/>
      <c r="LPQ4" s="255"/>
      <c r="LPR4" s="255"/>
      <c r="LPS4" s="255"/>
      <c r="LPT4" s="255"/>
      <c r="LPU4" s="255"/>
      <c r="LPV4" s="255"/>
      <c r="LPW4" s="255"/>
      <c r="LPX4" s="255"/>
      <c r="LPY4" s="255"/>
      <c r="LPZ4" s="255"/>
      <c r="LQA4" s="255"/>
      <c r="LQB4" s="255"/>
      <c r="LQC4" s="255"/>
      <c r="LQD4" s="255"/>
      <c r="LQE4" s="255"/>
      <c r="LQF4" s="255"/>
      <c r="LQG4" s="255"/>
      <c r="LQH4" s="255"/>
      <c r="LQI4" s="255"/>
      <c r="LQJ4" s="255"/>
      <c r="LQK4" s="255"/>
      <c r="LQL4" s="255"/>
      <c r="LQM4" s="255"/>
      <c r="LQN4" s="255"/>
      <c r="LQO4" s="255"/>
      <c r="LQP4" s="255"/>
      <c r="LQQ4" s="255"/>
      <c r="LQR4" s="255"/>
      <c r="LQS4" s="255"/>
      <c r="LQT4" s="255"/>
      <c r="LQU4" s="255"/>
      <c r="LQV4" s="255"/>
      <c r="LQW4" s="255"/>
      <c r="LQX4" s="255"/>
      <c r="LQY4" s="255"/>
      <c r="LQZ4" s="255"/>
      <c r="LRA4" s="255"/>
      <c r="LRB4" s="255"/>
      <c r="LRC4" s="255"/>
      <c r="LRD4" s="255"/>
      <c r="LRE4" s="255"/>
      <c r="LRF4" s="255"/>
      <c r="LRG4" s="255"/>
      <c r="LRH4" s="255"/>
      <c r="LRI4" s="255"/>
      <c r="LRJ4" s="255"/>
      <c r="LRK4" s="255"/>
      <c r="LRL4" s="255"/>
      <c r="LRM4" s="255"/>
      <c r="LRN4" s="255"/>
      <c r="LRO4" s="255"/>
      <c r="LRP4" s="255"/>
      <c r="LRQ4" s="255"/>
      <c r="LRR4" s="255"/>
      <c r="LRS4" s="255"/>
      <c r="LRT4" s="255"/>
      <c r="LRU4" s="255"/>
      <c r="LRV4" s="255"/>
      <c r="LRW4" s="255"/>
      <c r="LRX4" s="255"/>
      <c r="LRY4" s="255"/>
      <c r="LRZ4" s="255"/>
      <c r="LSA4" s="255"/>
      <c r="LSB4" s="255"/>
      <c r="LSC4" s="255"/>
      <c r="LSD4" s="255"/>
      <c r="LSE4" s="255"/>
      <c r="LSF4" s="255"/>
      <c r="LSG4" s="255"/>
      <c r="LSH4" s="255"/>
      <c r="LSI4" s="255"/>
      <c r="LSJ4" s="255"/>
      <c r="LSK4" s="255"/>
      <c r="LSL4" s="255"/>
      <c r="LSM4" s="255"/>
      <c r="LSN4" s="255"/>
      <c r="LSO4" s="255"/>
      <c r="LSP4" s="255"/>
      <c r="LSQ4" s="255"/>
      <c r="LSR4" s="255"/>
      <c r="LSS4" s="255"/>
      <c r="LST4" s="255"/>
      <c r="LSU4" s="255"/>
      <c r="LSV4" s="255"/>
      <c r="LSW4" s="255"/>
      <c r="LSX4" s="255"/>
      <c r="LSY4" s="255"/>
      <c r="LSZ4" s="255"/>
      <c r="LTA4" s="255"/>
      <c r="LTB4" s="255"/>
      <c r="LTC4" s="255"/>
      <c r="LTD4" s="255"/>
      <c r="LTE4" s="255"/>
      <c r="LTF4" s="255"/>
      <c r="LTG4" s="255"/>
      <c r="LTH4" s="255"/>
      <c r="LTI4" s="255"/>
      <c r="LTJ4" s="255"/>
      <c r="LTK4" s="255"/>
      <c r="LTL4" s="255"/>
      <c r="LTM4" s="255"/>
      <c r="LTN4" s="255"/>
      <c r="LTO4" s="255"/>
      <c r="LTP4" s="255"/>
      <c r="LTQ4" s="255"/>
      <c r="LTR4" s="255"/>
      <c r="LTS4" s="255"/>
      <c r="LTT4" s="255"/>
      <c r="LTU4" s="255"/>
      <c r="LTV4" s="255"/>
      <c r="LTW4" s="255"/>
      <c r="LTX4" s="255"/>
      <c r="LTY4" s="255"/>
      <c r="LTZ4" s="255"/>
      <c r="LUA4" s="255"/>
      <c r="LUB4" s="255"/>
      <c r="LUC4" s="255"/>
      <c r="LUD4" s="255"/>
      <c r="LUE4" s="255"/>
      <c r="LUF4" s="255"/>
      <c r="LUG4" s="255"/>
      <c r="LUH4" s="255"/>
      <c r="LUI4" s="255"/>
      <c r="LUJ4" s="255"/>
      <c r="LUK4" s="255"/>
      <c r="LUL4" s="255"/>
      <c r="LUM4" s="255"/>
      <c r="LUN4" s="255"/>
      <c r="LUO4" s="255"/>
      <c r="LUP4" s="255"/>
      <c r="LUQ4" s="255"/>
      <c r="LUR4" s="255"/>
      <c r="LUS4" s="255"/>
      <c r="LUT4" s="255"/>
      <c r="LUU4" s="255"/>
      <c r="LUV4" s="255"/>
      <c r="LUW4" s="255"/>
      <c r="LUX4" s="255"/>
      <c r="LUY4" s="255"/>
      <c r="LUZ4" s="255"/>
      <c r="LVA4" s="255"/>
      <c r="LVB4" s="255"/>
      <c r="LVC4" s="255"/>
      <c r="LVD4" s="255"/>
      <c r="LVE4" s="255"/>
      <c r="LVF4" s="255"/>
      <c r="LVG4" s="255"/>
      <c r="LVH4" s="255"/>
      <c r="LVI4" s="255"/>
      <c r="LVJ4" s="255"/>
      <c r="LVK4" s="255"/>
      <c r="LVL4" s="255"/>
      <c r="LVM4" s="255"/>
      <c r="LVN4" s="255"/>
      <c r="LVO4" s="255"/>
      <c r="LVP4" s="255"/>
      <c r="LVQ4" s="255"/>
      <c r="LVR4" s="255"/>
      <c r="LVS4" s="255"/>
      <c r="LVT4" s="255"/>
      <c r="LVU4" s="255"/>
      <c r="LVV4" s="255"/>
      <c r="LVW4" s="255"/>
      <c r="LVX4" s="255"/>
      <c r="LVY4" s="255"/>
      <c r="LVZ4" s="255"/>
      <c r="LWA4" s="255"/>
      <c r="LWB4" s="255"/>
      <c r="LWC4" s="255"/>
      <c r="LWD4" s="255"/>
      <c r="LWE4" s="255"/>
      <c r="LWF4" s="255"/>
      <c r="LWG4" s="255"/>
      <c r="LWH4" s="255"/>
      <c r="LWI4" s="255"/>
      <c r="LWJ4" s="255"/>
      <c r="LWK4" s="255"/>
      <c r="LWL4" s="255"/>
      <c r="LWM4" s="255"/>
      <c r="LWN4" s="255"/>
      <c r="LWO4" s="255"/>
      <c r="LWP4" s="255"/>
      <c r="LWQ4" s="255"/>
      <c r="LWR4" s="255"/>
      <c r="LWS4" s="255"/>
      <c r="LWT4" s="255"/>
      <c r="LWU4" s="255"/>
      <c r="LWV4" s="255"/>
      <c r="LWW4" s="255"/>
      <c r="LWX4" s="255"/>
      <c r="LWY4" s="255"/>
      <c r="LWZ4" s="255"/>
      <c r="LXA4" s="255"/>
      <c r="LXB4" s="255"/>
      <c r="LXC4" s="255"/>
      <c r="LXD4" s="255"/>
      <c r="LXE4" s="255"/>
      <c r="LXF4" s="255"/>
      <c r="LXG4" s="255"/>
      <c r="LXH4" s="255"/>
      <c r="LXI4" s="255"/>
      <c r="LXJ4" s="255"/>
      <c r="LXK4" s="255"/>
      <c r="LXL4" s="255"/>
      <c r="LXM4" s="255"/>
      <c r="LXN4" s="255"/>
      <c r="LXO4" s="255"/>
      <c r="LXP4" s="255"/>
      <c r="LXQ4" s="255"/>
      <c r="LXR4" s="255"/>
      <c r="LXS4" s="255"/>
      <c r="LXT4" s="255"/>
      <c r="LXU4" s="255"/>
      <c r="LXV4" s="255"/>
      <c r="LXW4" s="255"/>
      <c r="LXX4" s="255"/>
      <c r="LXY4" s="255"/>
      <c r="LXZ4" s="255"/>
      <c r="LYA4" s="255"/>
      <c r="LYB4" s="255"/>
      <c r="LYC4" s="255"/>
      <c r="LYD4" s="255"/>
      <c r="LYE4" s="255"/>
      <c r="LYF4" s="255"/>
      <c r="LYG4" s="255"/>
      <c r="LYH4" s="255"/>
      <c r="LYI4" s="255"/>
      <c r="LYJ4" s="255"/>
      <c r="LYK4" s="255"/>
      <c r="LYL4" s="255"/>
      <c r="LYM4" s="255"/>
      <c r="LYN4" s="255"/>
      <c r="LYO4" s="255"/>
      <c r="LYP4" s="255"/>
      <c r="LYQ4" s="255"/>
      <c r="LYR4" s="255"/>
      <c r="LYS4" s="255"/>
      <c r="LYT4" s="255"/>
      <c r="LYU4" s="255"/>
      <c r="LYV4" s="255"/>
      <c r="LYW4" s="255"/>
      <c r="LYX4" s="255"/>
      <c r="LYY4" s="255"/>
      <c r="LYZ4" s="255"/>
      <c r="LZA4" s="255"/>
      <c r="LZB4" s="255"/>
      <c r="LZC4" s="255"/>
      <c r="LZD4" s="255"/>
      <c r="LZE4" s="255"/>
      <c r="LZF4" s="255"/>
      <c r="LZG4" s="255"/>
      <c r="LZH4" s="255"/>
      <c r="LZI4" s="255"/>
      <c r="LZJ4" s="255"/>
      <c r="LZK4" s="255"/>
      <c r="LZL4" s="255"/>
      <c r="LZM4" s="255"/>
      <c r="LZN4" s="255"/>
      <c r="LZO4" s="255"/>
      <c r="LZP4" s="255"/>
      <c r="LZQ4" s="255"/>
      <c r="LZR4" s="255"/>
      <c r="LZS4" s="255"/>
      <c r="LZT4" s="255"/>
      <c r="LZU4" s="255"/>
      <c r="LZV4" s="255"/>
      <c r="LZW4" s="255"/>
      <c r="LZX4" s="255"/>
      <c r="LZY4" s="255"/>
      <c r="LZZ4" s="255"/>
      <c r="MAA4" s="255"/>
      <c r="MAB4" s="255"/>
      <c r="MAC4" s="255"/>
      <c r="MAD4" s="255"/>
      <c r="MAE4" s="255"/>
      <c r="MAF4" s="255"/>
      <c r="MAG4" s="255"/>
      <c r="MAH4" s="255"/>
      <c r="MAI4" s="255"/>
      <c r="MAJ4" s="255"/>
      <c r="MAK4" s="255"/>
      <c r="MAL4" s="255"/>
      <c r="MAM4" s="255"/>
      <c r="MAN4" s="255"/>
      <c r="MAO4" s="255"/>
      <c r="MAP4" s="255"/>
      <c r="MAQ4" s="255"/>
      <c r="MAR4" s="255"/>
      <c r="MAS4" s="255"/>
      <c r="MAT4" s="255"/>
      <c r="MAU4" s="255"/>
      <c r="MAV4" s="255"/>
      <c r="MAW4" s="255"/>
      <c r="MAX4" s="255"/>
      <c r="MAY4" s="255"/>
      <c r="MAZ4" s="255"/>
      <c r="MBA4" s="255"/>
      <c r="MBB4" s="255"/>
      <c r="MBC4" s="255"/>
      <c r="MBD4" s="255"/>
      <c r="MBE4" s="255"/>
      <c r="MBF4" s="255"/>
      <c r="MBG4" s="255"/>
      <c r="MBH4" s="255"/>
      <c r="MBI4" s="255"/>
      <c r="MBJ4" s="255"/>
      <c r="MBK4" s="255"/>
      <c r="MBL4" s="255"/>
      <c r="MBM4" s="255"/>
      <c r="MBN4" s="255"/>
      <c r="MBO4" s="255"/>
      <c r="MBP4" s="255"/>
      <c r="MBQ4" s="255"/>
      <c r="MBR4" s="255"/>
      <c r="MBS4" s="255"/>
      <c r="MBT4" s="255"/>
      <c r="MBU4" s="255"/>
      <c r="MBV4" s="255"/>
      <c r="MBW4" s="255"/>
      <c r="MBX4" s="255"/>
      <c r="MBY4" s="255"/>
      <c r="MBZ4" s="255"/>
      <c r="MCA4" s="255"/>
      <c r="MCB4" s="255"/>
      <c r="MCC4" s="255"/>
      <c r="MCD4" s="255"/>
      <c r="MCE4" s="255"/>
      <c r="MCF4" s="255"/>
      <c r="MCG4" s="255"/>
      <c r="MCH4" s="255"/>
      <c r="MCI4" s="255"/>
      <c r="MCJ4" s="255"/>
      <c r="MCK4" s="255"/>
      <c r="MCL4" s="255"/>
      <c r="MCM4" s="255"/>
      <c r="MCN4" s="255"/>
      <c r="MCO4" s="255"/>
      <c r="MCP4" s="255"/>
      <c r="MCQ4" s="255"/>
      <c r="MCR4" s="255"/>
      <c r="MCS4" s="255"/>
      <c r="MCT4" s="255"/>
      <c r="MCU4" s="255"/>
      <c r="MCV4" s="255"/>
      <c r="MCW4" s="255"/>
      <c r="MCX4" s="255"/>
      <c r="MCY4" s="255"/>
      <c r="MCZ4" s="255"/>
      <c r="MDA4" s="255"/>
      <c r="MDB4" s="255"/>
      <c r="MDC4" s="255"/>
      <c r="MDD4" s="255"/>
      <c r="MDE4" s="255"/>
      <c r="MDF4" s="255"/>
      <c r="MDG4" s="255"/>
      <c r="MDH4" s="255"/>
      <c r="MDI4" s="255"/>
      <c r="MDJ4" s="255"/>
      <c r="MDK4" s="255"/>
      <c r="MDL4" s="255"/>
      <c r="MDM4" s="255"/>
      <c r="MDN4" s="255"/>
      <c r="MDO4" s="255"/>
      <c r="MDP4" s="255"/>
      <c r="MDQ4" s="255"/>
      <c r="MDR4" s="255"/>
      <c r="MDS4" s="255"/>
      <c r="MDT4" s="255"/>
      <c r="MDU4" s="255"/>
      <c r="MDV4" s="255"/>
      <c r="MDW4" s="255"/>
      <c r="MDX4" s="255"/>
      <c r="MDY4" s="255"/>
      <c r="MDZ4" s="255"/>
      <c r="MEA4" s="255"/>
      <c r="MEB4" s="255"/>
      <c r="MEC4" s="255"/>
      <c r="MED4" s="255"/>
      <c r="MEE4" s="255"/>
      <c r="MEF4" s="255"/>
      <c r="MEG4" s="255"/>
      <c r="MEH4" s="255"/>
      <c r="MEI4" s="255"/>
      <c r="MEJ4" s="255"/>
      <c r="MEK4" s="255"/>
      <c r="MEL4" s="255"/>
      <c r="MEM4" s="255"/>
      <c r="MEN4" s="255"/>
      <c r="MEO4" s="255"/>
      <c r="MEP4" s="255"/>
      <c r="MEQ4" s="255"/>
      <c r="MER4" s="255"/>
      <c r="MES4" s="255"/>
      <c r="MET4" s="255"/>
      <c r="MEU4" s="255"/>
      <c r="MEV4" s="255"/>
      <c r="MEW4" s="255"/>
      <c r="MEX4" s="255"/>
      <c r="MEY4" s="255"/>
      <c r="MEZ4" s="255"/>
      <c r="MFA4" s="255"/>
      <c r="MFB4" s="255"/>
      <c r="MFC4" s="255"/>
      <c r="MFD4" s="255"/>
      <c r="MFE4" s="255"/>
      <c r="MFF4" s="255"/>
      <c r="MFG4" s="255"/>
      <c r="MFH4" s="255"/>
      <c r="MFI4" s="255"/>
      <c r="MFJ4" s="255"/>
      <c r="MFK4" s="255"/>
      <c r="MFL4" s="255"/>
      <c r="MFM4" s="255"/>
      <c r="MFN4" s="255"/>
      <c r="MFO4" s="255"/>
      <c r="MFP4" s="255"/>
      <c r="MFQ4" s="255"/>
      <c r="MFR4" s="255"/>
      <c r="MFS4" s="255"/>
      <c r="MFT4" s="255"/>
      <c r="MFU4" s="255"/>
      <c r="MFV4" s="255"/>
      <c r="MFW4" s="255"/>
      <c r="MFX4" s="255"/>
      <c r="MFY4" s="255"/>
      <c r="MFZ4" s="255"/>
      <c r="MGA4" s="255"/>
      <c r="MGB4" s="255"/>
      <c r="MGC4" s="255"/>
      <c r="MGD4" s="255"/>
      <c r="MGE4" s="255"/>
      <c r="MGF4" s="255"/>
      <c r="MGG4" s="255"/>
      <c r="MGH4" s="255"/>
      <c r="MGI4" s="255"/>
      <c r="MGJ4" s="255"/>
      <c r="MGK4" s="255"/>
      <c r="MGL4" s="255"/>
      <c r="MGM4" s="255"/>
      <c r="MGN4" s="255"/>
      <c r="MGO4" s="255"/>
      <c r="MGP4" s="255"/>
      <c r="MGQ4" s="255"/>
      <c r="MGR4" s="255"/>
      <c r="MGS4" s="255"/>
      <c r="MGT4" s="255"/>
      <c r="MGU4" s="255"/>
      <c r="MGV4" s="255"/>
      <c r="MGW4" s="255"/>
      <c r="MGX4" s="255"/>
      <c r="MGY4" s="255"/>
      <c r="MGZ4" s="255"/>
      <c r="MHA4" s="255"/>
      <c r="MHB4" s="255"/>
      <c r="MHC4" s="255"/>
      <c r="MHD4" s="255"/>
      <c r="MHE4" s="255"/>
      <c r="MHF4" s="255"/>
      <c r="MHG4" s="255"/>
      <c r="MHH4" s="255"/>
      <c r="MHI4" s="255"/>
      <c r="MHJ4" s="255"/>
      <c r="MHK4" s="255"/>
      <c r="MHL4" s="255"/>
      <c r="MHM4" s="255"/>
      <c r="MHN4" s="255"/>
      <c r="MHO4" s="255"/>
      <c r="MHP4" s="255"/>
      <c r="MHQ4" s="255"/>
      <c r="MHR4" s="255"/>
      <c r="MHS4" s="255"/>
      <c r="MHT4" s="255"/>
      <c r="MHU4" s="255"/>
      <c r="MHV4" s="255"/>
      <c r="MHW4" s="255"/>
      <c r="MHX4" s="255"/>
      <c r="MHY4" s="255"/>
      <c r="MHZ4" s="255"/>
      <c r="MIA4" s="255"/>
      <c r="MIB4" s="255"/>
      <c r="MIC4" s="255"/>
      <c r="MID4" s="255"/>
      <c r="MIE4" s="255"/>
      <c r="MIF4" s="255"/>
      <c r="MIG4" s="255"/>
      <c r="MIH4" s="255"/>
      <c r="MII4" s="255"/>
      <c r="MIJ4" s="255"/>
      <c r="MIK4" s="255"/>
      <c r="MIL4" s="255"/>
      <c r="MIM4" s="255"/>
      <c r="MIN4" s="255"/>
      <c r="MIO4" s="255"/>
      <c r="MIP4" s="255"/>
      <c r="MIQ4" s="255"/>
      <c r="MIR4" s="255"/>
      <c r="MIS4" s="255"/>
      <c r="MIT4" s="255"/>
      <c r="MIU4" s="255"/>
      <c r="MIV4" s="255"/>
      <c r="MIW4" s="255"/>
      <c r="MIX4" s="255"/>
      <c r="MIY4" s="255"/>
      <c r="MIZ4" s="255"/>
      <c r="MJA4" s="255"/>
      <c r="MJB4" s="255"/>
      <c r="MJC4" s="255"/>
      <c r="MJD4" s="255"/>
      <c r="MJE4" s="255"/>
      <c r="MJF4" s="255"/>
      <c r="MJG4" s="255"/>
      <c r="MJH4" s="255"/>
      <c r="MJI4" s="255"/>
      <c r="MJJ4" s="255"/>
      <c r="MJK4" s="255"/>
      <c r="MJL4" s="255"/>
      <c r="MJM4" s="255"/>
      <c r="MJN4" s="255"/>
      <c r="MJO4" s="255"/>
      <c r="MJP4" s="255"/>
      <c r="MJQ4" s="255"/>
      <c r="MJR4" s="255"/>
      <c r="MJS4" s="255"/>
      <c r="MJT4" s="255"/>
      <c r="MJU4" s="255"/>
      <c r="MJV4" s="255"/>
      <c r="MJW4" s="255"/>
      <c r="MJX4" s="255"/>
      <c r="MJY4" s="255"/>
      <c r="MJZ4" s="255"/>
      <c r="MKA4" s="255"/>
      <c r="MKB4" s="255"/>
      <c r="MKC4" s="255"/>
      <c r="MKD4" s="255"/>
      <c r="MKE4" s="255"/>
      <c r="MKF4" s="255"/>
      <c r="MKG4" s="255"/>
      <c r="MKH4" s="255"/>
      <c r="MKI4" s="255"/>
      <c r="MKJ4" s="255"/>
      <c r="MKK4" s="255"/>
      <c r="MKL4" s="255"/>
      <c r="MKM4" s="255"/>
      <c r="MKN4" s="255"/>
      <c r="MKO4" s="255"/>
      <c r="MKP4" s="255"/>
      <c r="MKQ4" s="255"/>
      <c r="MKR4" s="255"/>
      <c r="MKS4" s="255"/>
      <c r="MKT4" s="255"/>
      <c r="MKU4" s="255"/>
      <c r="MKV4" s="255"/>
      <c r="MKW4" s="255"/>
      <c r="MKX4" s="255"/>
      <c r="MKY4" s="255"/>
      <c r="MKZ4" s="255"/>
      <c r="MLA4" s="255"/>
      <c r="MLB4" s="255"/>
      <c r="MLC4" s="255"/>
      <c r="MLD4" s="255"/>
      <c r="MLE4" s="255"/>
      <c r="MLF4" s="255"/>
      <c r="MLG4" s="255"/>
      <c r="MLH4" s="255"/>
      <c r="MLI4" s="255"/>
      <c r="MLJ4" s="255"/>
      <c r="MLK4" s="255"/>
      <c r="MLL4" s="255"/>
      <c r="MLM4" s="255"/>
      <c r="MLN4" s="255"/>
      <c r="MLO4" s="255"/>
      <c r="MLP4" s="255"/>
      <c r="MLQ4" s="255"/>
      <c r="MLR4" s="255"/>
      <c r="MLS4" s="255"/>
      <c r="MLT4" s="255"/>
      <c r="MLU4" s="255"/>
      <c r="MLV4" s="255"/>
      <c r="MLW4" s="255"/>
      <c r="MLX4" s="255"/>
      <c r="MLY4" s="255"/>
      <c r="MLZ4" s="255"/>
      <c r="MMA4" s="255"/>
      <c r="MMB4" s="255"/>
      <c r="MMC4" s="255"/>
      <c r="MMD4" s="255"/>
      <c r="MME4" s="255"/>
      <c r="MMF4" s="255"/>
      <c r="MMG4" s="255"/>
      <c r="MMH4" s="255"/>
      <c r="MMI4" s="255"/>
      <c r="MMJ4" s="255"/>
      <c r="MMK4" s="255"/>
      <c r="MML4" s="255"/>
      <c r="MMM4" s="255"/>
      <c r="MMN4" s="255"/>
      <c r="MMO4" s="255"/>
      <c r="MMP4" s="255"/>
      <c r="MMQ4" s="255"/>
      <c r="MMR4" s="255"/>
      <c r="MMS4" s="255"/>
      <c r="MMT4" s="255"/>
      <c r="MMU4" s="255"/>
      <c r="MMV4" s="255"/>
      <c r="MMW4" s="255"/>
      <c r="MMX4" s="255"/>
      <c r="MMY4" s="255"/>
      <c r="MMZ4" s="255"/>
      <c r="MNA4" s="255"/>
      <c r="MNB4" s="255"/>
      <c r="MNC4" s="255"/>
      <c r="MND4" s="255"/>
      <c r="MNE4" s="255"/>
      <c r="MNF4" s="255"/>
      <c r="MNG4" s="255"/>
      <c r="MNH4" s="255"/>
      <c r="MNI4" s="255"/>
      <c r="MNJ4" s="255"/>
      <c r="MNK4" s="255"/>
      <c r="MNL4" s="255"/>
      <c r="MNM4" s="255"/>
      <c r="MNN4" s="255"/>
      <c r="MNO4" s="255"/>
      <c r="MNP4" s="255"/>
      <c r="MNQ4" s="255"/>
      <c r="MNR4" s="255"/>
      <c r="MNS4" s="255"/>
      <c r="MNT4" s="255"/>
      <c r="MNU4" s="255"/>
      <c r="MNV4" s="255"/>
      <c r="MNW4" s="255"/>
      <c r="MNX4" s="255"/>
      <c r="MNY4" s="255"/>
      <c r="MNZ4" s="255"/>
      <c r="MOA4" s="255"/>
      <c r="MOB4" s="255"/>
      <c r="MOC4" s="255"/>
      <c r="MOD4" s="255"/>
      <c r="MOE4" s="255"/>
      <c r="MOF4" s="255"/>
      <c r="MOG4" s="255"/>
      <c r="MOH4" s="255"/>
      <c r="MOI4" s="255"/>
      <c r="MOJ4" s="255"/>
      <c r="MOK4" s="255"/>
      <c r="MOL4" s="255"/>
      <c r="MOM4" s="255"/>
      <c r="MON4" s="255"/>
      <c r="MOO4" s="255"/>
      <c r="MOP4" s="255"/>
      <c r="MOQ4" s="255"/>
      <c r="MOR4" s="255"/>
      <c r="MOS4" s="255"/>
      <c r="MOT4" s="255"/>
      <c r="MOU4" s="255"/>
      <c r="MOV4" s="255"/>
      <c r="MOW4" s="255"/>
      <c r="MOX4" s="255"/>
      <c r="MOY4" s="255"/>
      <c r="MOZ4" s="255"/>
      <c r="MPA4" s="255"/>
      <c r="MPB4" s="255"/>
      <c r="MPC4" s="255"/>
      <c r="MPD4" s="255"/>
      <c r="MPE4" s="255"/>
      <c r="MPF4" s="255"/>
      <c r="MPG4" s="255"/>
      <c r="MPH4" s="255"/>
      <c r="MPI4" s="255"/>
      <c r="MPJ4" s="255"/>
      <c r="MPK4" s="255"/>
      <c r="MPL4" s="255"/>
      <c r="MPM4" s="255"/>
      <c r="MPN4" s="255"/>
      <c r="MPO4" s="255"/>
      <c r="MPP4" s="255"/>
      <c r="MPQ4" s="255"/>
      <c r="MPR4" s="255"/>
      <c r="MPS4" s="255"/>
      <c r="MPT4" s="255"/>
      <c r="MPU4" s="255"/>
      <c r="MPV4" s="255"/>
      <c r="MPW4" s="255"/>
      <c r="MPX4" s="255"/>
      <c r="MPY4" s="255"/>
      <c r="MPZ4" s="255"/>
      <c r="MQA4" s="255"/>
      <c r="MQB4" s="255"/>
      <c r="MQC4" s="255"/>
      <c r="MQD4" s="255"/>
      <c r="MQE4" s="255"/>
      <c r="MQF4" s="255"/>
      <c r="MQG4" s="255"/>
      <c r="MQH4" s="255"/>
      <c r="MQI4" s="255"/>
      <c r="MQJ4" s="255"/>
      <c r="MQK4" s="255"/>
      <c r="MQL4" s="255"/>
      <c r="MQM4" s="255"/>
      <c r="MQN4" s="255"/>
      <c r="MQO4" s="255"/>
      <c r="MQP4" s="255"/>
      <c r="MQQ4" s="255"/>
      <c r="MQR4" s="255"/>
      <c r="MQS4" s="255"/>
      <c r="MQT4" s="255"/>
      <c r="MQU4" s="255"/>
      <c r="MQV4" s="255"/>
      <c r="MQW4" s="255"/>
      <c r="MQX4" s="255"/>
      <c r="MQY4" s="255"/>
      <c r="MQZ4" s="255"/>
      <c r="MRA4" s="255"/>
      <c r="MRB4" s="255"/>
      <c r="MRC4" s="255"/>
      <c r="MRD4" s="255"/>
      <c r="MRE4" s="255"/>
      <c r="MRF4" s="255"/>
      <c r="MRG4" s="255"/>
      <c r="MRH4" s="255"/>
      <c r="MRI4" s="255"/>
      <c r="MRJ4" s="255"/>
      <c r="MRK4" s="255"/>
      <c r="MRL4" s="255"/>
      <c r="MRM4" s="255"/>
      <c r="MRN4" s="255"/>
      <c r="MRO4" s="255"/>
      <c r="MRP4" s="255"/>
      <c r="MRQ4" s="255"/>
      <c r="MRR4" s="255"/>
      <c r="MRS4" s="255"/>
      <c r="MRT4" s="255"/>
      <c r="MRU4" s="255"/>
      <c r="MRV4" s="255"/>
      <c r="MRW4" s="255"/>
      <c r="MRX4" s="255"/>
      <c r="MRY4" s="255"/>
      <c r="MRZ4" s="255"/>
      <c r="MSA4" s="255"/>
      <c r="MSB4" s="255"/>
      <c r="MSC4" s="255"/>
      <c r="MSD4" s="255"/>
      <c r="MSE4" s="255"/>
      <c r="MSF4" s="255"/>
      <c r="MSG4" s="255"/>
      <c r="MSH4" s="255"/>
      <c r="MSI4" s="255"/>
      <c r="MSJ4" s="255"/>
      <c r="MSK4" s="255"/>
      <c r="MSL4" s="255"/>
      <c r="MSM4" s="255"/>
      <c r="MSN4" s="255"/>
      <c r="MSO4" s="255"/>
      <c r="MSP4" s="255"/>
      <c r="MSQ4" s="255"/>
      <c r="MSR4" s="255"/>
      <c r="MSS4" s="255"/>
      <c r="MST4" s="255"/>
      <c r="MSU4" s="255"/>
      <c r="MSV4" s="255"/>
      <c r="MSW4" s="255"/>
      <c r="MSX4" s="255"/>
      <c r="MSY4" s="255"/>
      <c r="MSZ4" s="255"/>
      <c r="MTA4" s="255"/>
      <c r="MTB4" s="255"/>
      <c r="MTC4" s="255"/>
      <c r="MTD4" s="255"/>
      <c r="MTE4" s="255"/>
      <c r="MTF4" s="255"/>
      <c r="MTG4" s="255"/>
      <c r="MTH4" s="255"/>
      <c r="MTI4" s="255"/>
      <c r="MTJ4" s="255"/>
      <c r="MTK4" s="255"/>
      <c r="MTL4" s="255"/>
      <c r="MTM4" s="255"/>
      <c r="MTN4" s="255"/>
      <c r="MTO4" s="255"/>
      <c r="MTP4" s="255"/>
      <c r="MTQ4" s="255"/>
      <c r="MTR4" s="255"/>
      <c r="MTS4" s="255"/>
      <c r="MTT4" s="255"/>
      <c r="MTU4" s="255"/>
      <c r="MTV4" s="255"/>
      <c r="MTW4" s="255"/>
      <c r="MTX4" s="255"/>
      <c r="MTY4" s="255"/>
      <c r="MTZ4" s="255"/>
      <c r="MUA4" s="255"/>
      <c r="MUB4" s="255"/>
      <c r="MUC4" s="255"/>
      <c r="MUD4" s="255"/>
      <c r="MUE4" s="255"/>
      <c r="MUF4" s="255"/>
      <c r="MUG4" s="255"/>
      <c r="MUH4" s="255"/>
      <c r="MUI4" s="255"/>
      <c r="MUJ4" s="255"/>
      <c r="MUK4" s="255"/>
      <c r="MUL4" s="255"/>
      <c r="MUM4" s="255"/>
      <c r="MUN4" s="255"/>
      <c r="MUO4" s="255"/>
      <c r="MUP4" s="255"/>
      <c r="MUQ4" s="255"/>
      <c r="MUR4" s="255"/>
      <c r="MUS4" s="255"/>
      <c r="MUT4" s="255"/>
      <c r="MUU4" s="255"/>
      <c r="MUV4" s="255"/>
      <c r="MUW4" s="255"/>
      <c r="MUX4" s="255"/>
      <c r="MUY4" s="255"/>
      <c r="MUZ4" s="255"/>
      <c r="MVA4" s="255"/>
      <c r="MVB4" s="255"/>
      <c r="MVC4" s="255"/>
      <c r="MVD4" s="255"/>
      <c r="MVE4" s="255"/>
      <c r="MVF4" s="255"/>
      <c r="MVG4" s="255"/>
      <c r="MVH4" s="255"/>
      <c r="MVI4" s="255"/>
      <c r="MVJ4" s="255"/>
      <c r="MVK4" s="255"/>
      <c r="MVL4" s="255"/>
      <c r="MVM4" s="255"/>
      <c r="MVN4" s="255"/>
      <c r="MVO4" s="255"/>
      <c r="MVP4" s="255"/>
      <c r="MVQ4" s="255"/>
      <c r="MVR4" s="255"/>
      <c r="MVS4" s="255"/>
      <c r="MVT4" s="255"/>
      <c r="MVU4" s="255"/>
      <c r="MVV4" s="255"/>
      <c r="MVW4" s="255"/>
      <c r="MVX4" s="255"/>
      <c r="MVY4" s="255"/>
      <c r="MVZ4" s="255"/>
      <c r="MWA4" s="255"/>
      <c r="MWB4" s="255"/>
      <c r="MWC4" s="255"/>
      <c r="MWD4" s="255"/>
      <c r="MWE4" s="255"/>
      <c r="MWF4" s="255"/>
      <c r="MWG4" s="255"/>
      <c r="MWH4" s="255"/>
      <c r="MWI4" s="255"/>
      <c r="MWJ4" s="255"/>
      <c r="MWK4" s="255"/>
      <c r="MWL4" s="255"/>
      <c r="MWM4" s="255"/>
      <c r="MWN4" s="255"/>
      <c r="MWO4" s="255"/>
      <c r="MWP4" s="255"/>
      <c r="MWQ4" s="255"/>
      <c r="MWR4" s="255"/>
      <c r="MWS4" s="255"/>
      <c r="MWT4" s="255"/>
      <c r="MWU4" s="255"/>
      <c r="MWV4" s="255"/>
      <c r="MWW4" s="255"/>
      <c r="MWX4" s="255"/>
      <c r="MWY4" s="255"/>
      <c r="MWZ4" s="255"/>
      <c r="MXA4" s="255"/>
      <c r="MXB4" s="255"/>
      <c r="MXC4" s="255"/>
      <c r="MXD4" s="255"/>
      <c r="MXE4" s="255"/>
      <c r="MXF4" s="255"/>
      <c r="MXG4" s="255"/>
      <c r="MXH4" s="255"/>
      <c r="MXI4" s="255"/>
      <c r="MXJ4" s="255"/>
      <c r="MXK4" s="255"/>
      <c r="MXL4" s="255"/>
      <c r="MXM4" s="255"/>
      <c r="MXN4" s="255"/>
      <c r="MXO4" s="255"/>
      <c r="MXP4" s="255"/>
      <c r="MXQ4" s="255"/>
      <c r="MXR4" s="255"/>
      <c r="MXS4" s="255"/>
      <c r="MXT4" s="255"/>
      <c r="MXU4" s="255"/>
      <c r="MXV4" s="255"/>
      <c r="MXW4" s="255"/>
      <c r="MXX4" s="255"/>
      <c r="MXY4" s="255"/>
      <c r="MXZ4" s="255"/>
      <c r="MYA4" s="255"/>
      <c r="MYB4" s="255"/>
      <c r="MYC4" s="255"/>
      <c r="MYD4" s="255"/>
      <c r="MYE4" s="255"/>
      <c r="MYF4" s="255"/>
      <c r="MYG4" s="255"/>
      <c r="MYH4" s="255"/>
      <c r="MYI4" s="255"/>
      <c r="MYJ4" s="255"/>
      <c r="MYK4" s="255"/>
      <c r="MYL4" s="255"/>
      <c r="MYM4" s="255"/>
      <c r="MYN4" s="255"/>
      <c r="MYO4" s="255"/>
      <c r="MYP4" s="255"/>
      <c r="MYQ4" s="255"/>
      <c r="MYR4" s="255"/>
      <c r="MYS4" s="255"/>
      <c r="MYT4" s="255"/>
      <c r="MYU4" s="255"/>
      <c r="MYV4" s="255"/>
      <c r="MYW4" s="255"/>
      <c r="MYX4" s="255"/>
      <c r="MYY4" s="255"/>
      <c r="MYZ4" s="255"/>
      <c r="MZA4" s="255"/>
      <c r="MZB4" s="255"/>
      <c r="MZC4" s="255"/>
      <c r="MZD4" s="255"/>
      <c r="MZE4" s="255"/>
      <c r="MZF4" s="255"/>
      <c r="MZG4" s="255"/>
      <c r="MZH4" s="255"/>
      <c r="MZI4" s="255"/>
      <c r="MZJ4" s="255"/>
      <c r="MZK4" s="255"/>
      <c r="MZL4" s="255"/>
      <c r="MZM4" s="255"/>
      <c r="MZN4" s="255"/>
      <c r="MZO4" s="255"/>
      <c r="MZP4" s="255"/>
      <c r="MZQ4" s="255"/>
      <c r="MZR4" s="255"/>
      <c r="MZS4" s="255"/>
      <c r="MZT4" s="255"/>
      <c r="MZU4" s="255"/>
      <c r="MZV4" s="255"/>
      <c r="MZW4" s="255"/>
      <c r="MZX4" s="255"/>
      <c r="MZY4" s="255"/>
      <c r="MZZ4" s="255"/>
      <c r="NAA4" s="255"/>
      <c r="NAB4" s="255"/>
      <c r="NAC4" s="255"/>
      <c r="NAD4" s="255"/>
      <c r="NAE4" s="255"/>
      <c r="NAF4" s="255"/>
      <c r="NAG4" s="255"/>
      <c r="NAH4" s="255"/>
      <c r="NAI4" s="255"/>
      <c r="NAJ4" s="255"/>
      <c r="NAK4" s="255"/>
      <c r="NAL4" s="255"/>
      <c r="NAM4" s="255"/>
      <c r="NAN4" s="255"/>
      <c r="NAO4" s="255"/>
      <c r="NAP4" s="255"/>
      <c r="NAQ4" s="255"/>
      <c r="NAR4" s="255"/>
      <c r="NAS4" s="255"/>
      <c r="NAT4" s="255"/>
      <c r="NAU4" s="255"/>
      <c r="NAV4" s="255"/>
      <c r="NAW4" s="255"/>
      <c r="NAX4" s="255"/>
      <c r="NAY4" s="255"/>
      <c r="NAZ4" s="255"/>
      <c r="NBA4" s="255"/>
      <c r="NBB4" s="255"/>
      <c r="NBC4" s="255"/>
      <c r="NBD4" s="255"/>
      <c r="NBE4" s="255"/>
      <c r="NBF4" s="255"/>
      <c r="NBG4" s="255"/>
      <c r="NBH4" s="255"/>
      <c r="NBI4" s="255"/>
      <c r="NBJ4" s="255"/>
      <c r="NBK4" s="255"/>
      <c r="NBL4" s="255"/>
      <c r="NBM4" s="255"/>
      <c r="NBN4" s="255"/>
      <c r="NBO4" s="255"/>
      <c r="NBP4" s="255"/>
      <c r="NBQ4" s="255"/>
      <c r="NBR4" s="255"/>
      <c r="NBS4" s="255"/>
      <c r="NBT4" s="255"/>
      <c r="NBU4" s="255"/>
      <c r="NBV4" s="255"/>
      <c r="NBW4" s="255"/>
      <c r="NBX4" s="255"/>
      <c r="NBY4" s="255"/>
      <c r="NBZ4" s="255"/>
      <c r="NCA4" s="255"/>
      <c r="NCB4" s="255"/>
      <c r="NCC4" s="255"/>
      <c r="NCD4" s="255"/>
      <c r="NCE4" s="255"/>
      <c r="NCF4" s="255"/>
      <c r="NCG4" s="255"/>
      <c r="NCH4" s="255"/>
      <c r="NCI4" s="255"/>
      <c r="NCJ4" s="255"/>
      <c r="NCK4" s="255"/>
      <c r="NCL4" s="255"/>
      <c r="NCM4" s="255"/>
      <c r="NCN4" s="255"/>
      <c r="NCO4" s="255"/>
      <c r="NCP4" s="255"/>
      <c r="NCQ4" s="255"/>
      <c r="NCR4" s="255"/>
      <c r="NCS4" s="255"/>
      <c r="NCT4" s="255"/>
      <c r="NCU4" s="255"/>
      <c r="NCV4" s="255"/>
      <c r="NCW4" s="255"/>
      <c r="NCX4" s="255"/>
      <c r="NCY4" s="255"/>
      <c r="NCZ4" s="255"/>
      <c r="NDA4" s="255"/>
      <c r="NDB4" s="255"/>
      <c r="NDC4" s="255"/>
      <c r="NDD4" s="255"/>
      <c r="NDE4" s="255"/>
      <c r="NDF4" s="255"/>
      <c r="NDG4" s="255"/>
      <c r="NDH4" s="255"/>
      <c r="NDI4" s="255"/>
      <c r="NDJ4" s="255"/>
      <c r="NDK4" s="255"/>
      <c r="NDL4" s="255"/>
      <c r="NDM4" s="255"/>
      <c r="NDN4" s="255"/>
      <c r="NDO4" s="255"/>
      <c r="NDP4" s="255"/>
      <c r="NDQ4" s="255"/>
      <c r="NDR4" s="255"/>
      <c r="NDS4" s="255"/>
      <c r="NDT4" s="255"/>
      <c r="NDU4" s="255"/>
      <c r="NDV4" s="255"/>
      <c r="NDW4" s="255"/>
      <c r="NDX4" s="255"/>
      <c r="NDY4" s="255"/>
      <c r="NDZ4" s="255"/>
      <c r="NEA4" s="255"/>
      <c r="NEB4" s="255"/>
      <c r="NEC4" s="255"/>
      <c r="NED4" s="255"/>
      <c r="NEE4" s="255"/>
      <c r="NEF4" s="255"/>
      <c r="NEG4" s="255"/>
      <c r="NEH4" s="255"/>
      <c r="NEI4" s="255"/>
      <c r="NEJ4" s="255"/>
      <c r="NEK4" s="255"/>
      <c r="NEL4" s="255"/>
      <c r="NEM4" s="255"/>
      <c r="NEN4" s="255"/>
      <c r="NEO4" s="255"/>
      <c r="NEP4" s="255"/>
      <c r="NEQ4" s="255"/>
      <c r="NER4" s="255"/>
      <c r="NES4" s="255"/>
      <c r="NET4" s="255"/>
      <c r="NEU4" s="255"/>
      <c r="NEV4" s="255"/>
      <c r="NEW4" s="255"/>
      <c r="NEX4" s="255"/>
      <c r="NEY4" s="255"/>
      <c r="NEZ4" s="255"/>
      <c r="NFA4" s="255"/>
      <c r="NFB4" s="255"/>
      <c r="NFC4" s="255"/>
      <c r="NFD4" s="255"/>
      <c r="NFE4" s="255"/>
      <c r="NFF4" s="255"/>
      <c r="NFG4" s="255"/>
      <c r="NFH4" s="255"/>
      <c r="NFI4" s="255"/>
      <c r="NFJ4" s="255"/>
      <c r="NFK4" s="255"/>
      <c r="NFL4" s="255"/>
      <c r="NFM4" s="255"/>
      <c r="NFN4" s="255"/>
      <c r="NFO4" s="255"/>
      <c r="NFP4" s="255"/>
      <c r="NFQ4" s="255"/>
      <c r="NFR4" s="255"/>
      <c r="NFS4" s="255"/>
      <c r="NFT4" s="255"/>
      <c r="NFU4" s="255"/>
      <c r="NFV4" s="255"/>
      <c r="NFW4" s="255"/>
      <c r="NFX4" s="255"/>
      <c r="NFY4" s="255"/>
      <c r="NFZ4" s="255"/>
      <c r="NGA4" s="255"/>
      <c r="NGB4" s="255"/>
      <c r="NGC4" s="255"/>
      <c r="NGD4" s="255"/>
      <c r="NGE4" s="255"/>
      <c r="NGF4" s="255"/>
      <c r="NGG4" s="255"/>
      <c r="NGH4" s="255"/>
      <c r="NGI4" s="255"/>
      <c r="NGJ4" s="255"/>
      <c r="NGK4" s="255"/>
      <c r="NGL4" s="255"/>
      <c r="NGM4" s="255"/>
      <c r="NGN4" s="255"/>
      <c r="NGO4" s="255"/>
      <c r="NGP4" s="255"/>
      <c r="NGQ4" s="255"/>
      <c r="NGR4" s="255"/>
      <c r="NGS4" s="255"/>
      <c r="NGT4" s="255"/>
      <c r="NGU4" s="255"/>
      <c r="NGV4" s="255"/>
      <c r="NGW4" s="255"/>
      <c r="NGX4" s="255"/>
      <c r="NGY4" s="255"/>
      <c r="NGZ4" s="255"/>
      <c r="NHA4" s="255"/>
      <c r="NHB4" s="255"/>
      <c r="NHC4" s="255"/>
      <c r="NHD4" s="255"/>
      <c r="NHE4" s="255"/>
      <c r="NHF4" s="255"/>
      <c r="NHG4" s="255"/>
      <c r="NHH4" s="255"/>
      <c r="NHI4" s="255"/>
      <c r="NHJ4" s="255"/>
      <c r="NHK4" s="255"/>
      <c r="NHL4" s="255"/>
      <c r="NHM4" s="255"/>
      <c r="NHN4" s="255"/>
      <c r="NHO4" s="255"/>
      <c r="NHP4" s="255"/>
      <c r="NHQ4" s="255"/>
      <c r="NHR4" s="255"/>
      <c r="NHS4" s="255"/>
      <c r="NHT4" s="255"/>
      <c r="NHU4" s="255"/>
      <c r="NHV4" s="255"/>
      <c r="NHW4" s="255"/>
      <c r="NHX4" s="255"/>
      <c r="NHY4" s="255"/>
      <c r="NHZ4" s="255"/>
      <c r="NIA4" s="255"/>
      <c r="NIB4" s="255"/>
      <c r="NIC4" s="255"/>
      <c r="NID4" s="255"/>
      <c r="NIE4" s="255"/>
      <c r="NIF4" s="255"/>
      <c r="NIG4" s="255"/>
      <c r="NIH4" s="255"/>
      <c r="NII4" s="255"/>
      <c r="NIJ4" s="255"/>
      <c r="NIK4" s="255"/>
      <c r="NIL4" s="255"/>
      <c r="NIM4" s="255"/>
      <c r="NIN4" s="255"/>
      <c r="NIO4" s="255"/>
      <c r="NIP4" s="255"/>
      <c r="NIQ4" s="255"/>
      <c r="NIR4" s="255"/>
      <c r="NIS4" s="255"/>
      <c r="NIT4" s="255"/>
      <c r="NIU4" s="255"/>
      <c r="NIV4" s="255"/>
      <c r="NIW4" s="255"/>
      <c r="NIX4" s="255"/>
      <c r="NIY4" s="255"/>
      <c r="NIZ4" s="255"/>
      <c r="NJA4" s="255"/>
      <c r="NJB4" s="255"/>
      <c r="NJC4" s="255"/>
      <c r="NJD4" s="255"/>
      <c r="NJE4" s="255"/>
      <c r="NJF4" s="255"/>
      <c r="NJG4" s="255"/>
      <c r="NJH4" s="255"/>
      <c r="NJI4" s="255"/>
      <c r="NJJ4" s="255"/>
      <c r="NJK4" s="255"/>
      <c r="NJL4" s="255"/>
      <c r="NJM4" s="255"/>
      <c r="NJN4" s="255"/>
      <c r="NJO4" s="255"/>
      <c r="NJP4" s="255"/>
      <c r="NJQ4" s="255"/>
      <c r="NJR4" s="255"/>
      <c r="NJS4" s="255"/>
      <c r="NJT4" s="255"/>
      <c r="NJU4" s="255"/>
      <c r="NJV4" s="255"/>
      <c r="NJW4" s="255"/>
      <c r="NJX4" s="255"/>
      <c r="NJY4" s="255"/>
      <c r="NJZ4" s="255"/>
      <c r="NKA4" s="255"/>
      <c r="NKB4" s="255"/>
      <c r="NKC4" s="255"/>
      <c r="NKD4" s="255"/>
      <c r="NKE4" s="255"/>
      <c r="NKF4" s="255"/>
      <c r="NKG4" s="255"/>
      <c r="NKH4" s="255"/>
      <c r="NKI4" s="255"/>
      <c r="NKJ4" s="255"/>
      <c r="NKK4" s="255"/>
      <c r="NKL4" s="255"/>
      <c r="NKM4" s="255"/>
      <c r="NKN4" s="255"/>
      <c r="NKO4" s="255"/>
      <c r="NKP4" s="255"/>
      <c r="NKQ4" s="255"/>
      <c r="NKR4" s="255"/>
      <c r="NKS4" s="255"/>
      <c r="NKT4" s="255"/>
      <c r="NKU4" s="255"/>
      <c r="NKV4" s="255"/>
      <c r="NKW4" s="255"/>
      <c r="NKX4" s="255"/>
      <c r="NKY4" s="255"/>
      <c r="NKZ4" s="255"/>
      <c r="NLA4" s="255"/>
      <c r="NLB4" s="255"/>
      <c r="NLC4" s="255"/>
      <c r="NLD4" s="255"/>
      <c r="NLE4" s="255"/>
      <c r="NLF4" s="255"/>
      <c r="NLG4" s="255"/>
      <c r="NLH4" s="255"/>
      <c r="NLI4" s="255"/>
      <c r="NLJ4" s="255"/>
      <c r="NLK4" s="255"/>
      <c r="NLL4" s="255"/>
      <c r="NLM4" s="255"/>
      <c r="NLN4" s="255"/>
      <c r="NLO4" s="255"/>
      <c r="NLP4" s="255"/>
      <c r="NLQ4" s="255"/>
      <c r="NLR4" s="255"/>
      <c r="NLS4" s="255"/>
      <c r="NLT4" s="255"/>
      <c r="NLU4" s="255"/>
      <c r="NLV4" s="255"/>
      <c r="NLW4" s="255"/>
      <c r="NLX4" s="255"/>
      <c r="NLY4" s="255"/>
      <c r="NLZ4" s="255"/>
      <c r="NMA4" s="255"/>
      <c r="NMB4" s="255"/>
      <c r="NMC4" s="255"/>
      <c r="NMD4" s="255"/>
      <c r="NME4" s="255"/>
      <c r="NMF4" s="255"/>
      <c r="NMG4" s="255"/>
      <c r="NMH4" s="255"/>
      <c r="NMI4" s="255"/>
      <c r="NMJ4" s="255"/>
      <c r="NMK4" s="255"/>
      <c r="NML4" s="255"/>
      <c r="NMM4" s="255"/>
      <c r="NMN4" s="255"/>
      <c r="NMO4" s="255"/>
      <c r="NMP4" s="255"/>
      <c r="NMQ4" s="255"/>
      <c r="NMR4" s="255"/>
      <c r="NMS4" s="255"/>
      <c r="NMT4" s="255"/>
      <c r="NMU4" s="255"/>
      <c r="NMV4" s="255"/>
      <c r="NMW4" s="255"/>
      <c r="NMX4" s="255"/>
      <c r="NMY4" s="255"/>
      <c r="NMZ4" s="255"/>
      <c r="NNA4" s="255"/>
      <c r="NNB4" s="255"/>
      <c r="NNC4" s="255"/>
      <c r="NND4" s="255"/>
      <c r="NNE4" s="255"/>
      <c r="NNF4" s="255"/>
      <c r="NNG4" s="255"/>
      <c r="NNH4" s="255"/>
      <c r="NNI4" s="255"/>
      <c r="NNJ4" s="255"/>
      <c r="NNK4" s="255"/>
      <c r="NNL4" s="255"/>
      <c r="NNM4" s="255"/>
      <c r="NNN4" s="255"/>
      <c r="NNO4" s="255"/>
      <c r="NNP4" s="255"/>
      <c r="NNQ4" s="255"/>
      <c r="NNR4" s="255"/>
      <c r="NNS4" s="255"/>
      <c r="NNT4" s="255"/>
      <c r="NNU4" s="255"/>
      <c r="NNV4" s="255"/>
      <c r="NNW4" s="255"/>
      <c r="NNX4" s="255"/>
      <c r="NNY4" s="255"/>
      <c r="NNZ4" s="255"/>
      <c r="NOA4" s="255"/>
      <c r="NOB4" s="255"/>
      <c r="NOC4" s="255"/>
      <c r="NOD4" s="255"/>
      <c r="NOE4" s="255"/>
      <c r="NOF4" s="255"/>
      <c r="NOG4" s="255"/>
      <c r="NOH4" s="255"/>
      <c r="NOI4" s="255"/>
      <c r="NOJ4" s="255"/>
      <c r="NOK4" s="255"/>
      <c r="NOL4" s="255"/>
      <c r="NOM4" s="255"/>
      <c r="NON4" s="255"/>
      <c r="NOO4" s="255"/>
      <c r="NOP4" s="255"/>
      <c r="NOQ4" s="255"/>
      <c r="NOR4" s="255"/>
      <c r="NOS4" s="255"/>
      <c r="NOT4" s="255"/>
      <c r="NOU4" s="255"/>
      <c r="NOV4" s="255"/>
      <c r="NOW4" s="255"/>
      <c r="NOX4" s="255"/>
      <c r="NOY4" s="255"/>
      <c r="NOZ4" s="255"/>
      <c r="NPA4" s="255"/>
      <c r="NPB4" s="255"/>
      <c r="NPC4" s="255"/>
      <c r="NPD4" s="255"/>
      <c r="NPE4" s="255"/>
      <c r="NPF4" s="255"/>
      <c r="NPG4" s="255"/>
      <c r="NPH4" s="255"/>
      <c r="NPI4" s="255"/>
      <c r="NPJ4" s="255"/>
      <c r="NPK4" s="255"/>
      <c r="NPL4" s="255"/>
      <c r="NPM4" s="255"/>
      <c r="NPN4" s="255"/>
      <c r="NPO4" s="255"/>
      <c r="NPP4" s="255"/>
      <c r="NPQ4" s="255"/>
      <c r="NPR4" s="255"/>
      <c r="NPS4" s="255"/>
      <c r="NPT4" s="255"/>
      <c r="NPU4" s="255"/>
      <c r="NPV4" s="255"/>
      <c r="NPW4" s="255"/>
      <c r="NPX4" s="255"/>
      <c r="NPY4" s="255"/>
      <c r="NPZ4" s="255"/>
      <c r="NQA4" s="255"/>
      <c r="NQB4" s="255"/>
      <c r="NQC4" s="255"/>
      <c r="NQD4" s="255"/>
      <c r="NQE4" s="255"/>
      <c r="NQF4" s="255"/>
      <c r="NQG4" s="255"/>
      <c r="NQH4" s="255"/>
      <c r="NQI4" s="255"/>
      <c r="NQJ4" s="255"/>
      <c r="NQK4" s="255"/>
      <c r="NQL4" s="255"/>
      <c r="NQM4" s="255"/>
      <c r="NQN4" s="255"/>
      <c r="NQO4" s="255"/>
      <c r="NQP4" s="255"/>
      <c r="NQQ4" s="255"/>
      <c r="NQR4" s="255"/>
      <c r="NQS4" s="255"/>
      <c r="NQT4" s="255"/>
      <c r="NQU4" s="255"/>
      <c r="NQV4" s="255"/>
      <c r="NQW4" s="255"/>
      <c r="NQX4" s="255"/>
      <c r="NQY4" s="255"/>
      <c r="NQZ4" s="255"/>
      <c r="NRA4" s="255"/>
      <c r="NRB4" s="255"/>
      <c r="NRC4" s="255"/>
      <c r="NRD4" s="255"/>
      <c r="NRE4" s="255"/>
      <c r="NRF4" s="255"/>
      <c r="NRG4" s="255"/>
      <c r="NRH4" s="255"/>
      <c r="NRI4" s="255"/>
      <c r="NRJ4" s="255"/>
      <c r="NRK4" s="255"/>
      <c r="NRL4" s="255"/>
      <c r="NRM4" s="255"/>
      <c r="NRN4" s="255"/>
      <c r="NRO4" s="255"/>
      <c r="NRP4" s="255"/>
      <c r="NRQ4" s="255"/>
      <c r="NRR4" s="255"/>
      <c r="NRS4" s="255"/>
      <c r="NRT4" s="255"/>
      <c r="NRU4" s="255"/>
      <c r="NRV4" s="255"/>
      <c r="NRW4" s="255"/>
      <c r="NRX4" s="255"/>
      <c r="NRY4" s="255"/>
      <c r="NRZ4" s="255"/>
      <c r="NSA4" s="255"/>
      <c r="NSB4" s="255"/>
      <c r="NSC4" s="255"/>
      <c r="NSD4" s="255"/>
      <c r="NSE4" s="255"/>
      <c r="NSF4" s="255"/>
      <c r="NSG4" s="255"/>
      <c r="NSH4" s="255"/>
      <c r="NSI4" s="255"/>
      <c r="NSJ4" s="255"/>
      <c r="NSK4" s="255"/>
      <c r="NSL4" s="255"/>
      <c r="NSM4" s="255"/>
      <c r="NSN4" s="255"/>
      <c r="NSO4" s="255"/>
      <c r="NSP4" s="255"/>
      <c r="NSQ4" s="255"/>
      <c r="NSR4" s="255"/>
      <c r="NSS4" s="255"/>
      <c r="NST4" s="255"/>
      <c r="NSU4" s="255"/>
      <c r="NSV4" s="255"/>
      <c r="NSW4" s="255"/>
      <c r="NSX4" s="255"/>
      <c r="NSY4" s="255"/>
      <c r="NSZ4" s="255"/>
      <c r="NTA4" s="255"/>
      <c r="NTB4" s="255"/>
      <c r="NTC4" s="255"/>
      <c r="NTD4" s="255"/>
      <c r="NTE4" s="255"/>
      <c r="NTF4" s="255"/>
      <c r="NTG4" s="255"/>
      <c r="NTH4" s="255"/>
      <c r="NTI4" s="255"/>
      <c r="NTJ4" s="255"/>
      <c r="NTK4" s="255"/>
      <c r="NTL4" s="255"/>
      <c r="NTM4" s="255"/>
      <c r="NTN4" s="255"/>
      <c r="NTO4" s="255"/>
      <c r="NTP4" s="255"/>
      <c r="NTQ4" s="255"/>
      <c r="NTR4" s="255"/>
      <c r="NTS4" s="255"/>
      <c r="NTT4" s="255"/>
      <c r="NTU4" s="255"/>
      <c r="NTV4" s="255"/>
      <c r="NTW4" s="255"/>
      <c r="NTX4" s="255"/>
      <c r="NTY4" s="255"/>
      <c r="NTZ4" s="255"/>
      <c r="NUA4" s="255"/>
      <c r="NUB4" s="255"/>
      <c r="NUC4" s="255"/>
      <c r="NUD4" s="255"/>
      <c r="NUE4" s="255"/>
      <c r="NUF4" s="255"/>
      <c r="NUG4" s="255"/>
      <c r="NUH4" s="255"/>
      <c r="NUI4" s="255"/>
      <c r="NUJ4" s="255"/>
      <c r="NUK4" s="255"/>
      <c r="NUL4" s="255"/>
      <c r="NUM4" s="255"/>
      <c r="NUN4" s="255"/>
      <c r="NUO4" s="255"/>
      <c r="NUP4" s="255"/>
      <c r="NUQ4" s="255"/>
      <c r="NUR4" s="255"/>
      <c r="NUS4" s="255"/>
      <c r="NUT4" s="255"/>
      <c r="NUU4" s="255"/>
      <c r="NUV4" s="255"/>
      <c r="NUW4" s="255"/>
      <c r="NUX4" s="255"/>
      <c r="NUY4" s="255"/>
      <c r="NUZ4" s="255"/>
      <c r="NVA4" s="255"/>
      <c r="NVB4" s="255"/>
      <c r="NVC4" s="255"/>
      <c r="NVD4" s="255"/>
      <c r="NVE4" s="255"/>
      <c r="NVF4" s="255"/>
      <c r="NVG4" s="255"/>
      <c r="NVH4" s="255"/>
      <c r="NVI4" s="255"/>
      <c r="NVJ4" s="255"/>
      <c r="NVK4" s="255"/>
      <c r="NVL4" s="255"/>
      <c r="NVM4" s="255"/>
      <c r="NVN4" s="255"/>
      <c r="NVO4" s="255"/>
      <c r="NVP4" s="255"/>
      <c r="NVQ4" s="255"/>
      <c r="NVR4" s="255"/>
      <c r="NVS4" s="255"/>
      <c r="NVT4" s="255"/>
      <c r="NVU4" s="255"/>
      <c r="NVV4" s="255"/>
      <c r="NVW4" s="255"/>
      <c r="NVX4" s="255"/>
      <c r="NVY4" s="255"/>
      <c r="NVZ4" s="255"/>
      <c r="NWA4" s="255"/>
      <c r="NWB4" s="255"/>
      <c r="NWC4" s="255"/>
      <c r="NWD4" s="255"/>
      <c r="NWE4" s="255"/>
      <c r="NWF4" s="255"/>
      <c r="NWG4" s="255"/>
      <c r="NWH4" s="255"/>
      <c r="NWI4" s="255"/>
      <c r="NWJ4" s="255"/>
      <c r="NWK4" s="255"/>
      <c r="NWL4" s="255"/>
      <c r="NWM4" s="255"/>
      <c r="NWN4" s="255"/>
      <c r="NWO4" s="255"/>
      <c r="NWP4" s="255"/>
      <c r="NWQ4" s="255"/>
      <c r="NWR4" s="255"/>
      <c r="NWS4" s="255"/>
      <c r="NWT4" s="255"/>
      <c r="NWU4" s="255"/>
      <c r="NWV4" s="255"/>
      <c r="NWW4" s="255"/>
      <c r="NWX4" s="255"/>
      <c r="NWY4" s="255"/>
      <c r="NWZ4" s="255"/>
      <c r="NXA4" s="255"/>
      <c r="NXB4" s="255"/>
      <c r="NXC4" s="255"/>
      <c r="NXD4" s="255"/>
      <c r="NXE4" s="255"/>
      <c r="NXF4" s="255"/>
      <c r="NXG4" s="255"/>
      <c r="NXH4" s="255"/>
      <c r="NXI4" s="255"/>
      <c r="NXJ4" s="255"/>
      <c r="NXK4" s="255"/>
      <c r="NXL4" s="255"/>
      <c r="NXM4" s="255"/>
      <c r="NXN4" s="255"/>
      <c r="NXO4" s="255"/>
      <c r="NXP4" s="255"/>
      <c r="NXQ4" s="255"/>
      <c r="NXR4" s="255"/>
      <c r="NXS4" s="255"/>
      <c r="NXT4" s="255"/>
      <c r="NXU4" s="255"/>
      <c r="NXV4" s="255"/>
      <c r="NXW4" s="255"/>
      <c r="NXX4" s="255"/>
      <c r="NXY4" s="255"/>
      <c r="NXZ4" s="255"/>
      <c r="NYA4" s="255"/>
      <c r="NYB4" s="255"/>
      <c r="NYC4" s="255"/>
      <c r="NYD4" s="255"/>
      <c r="NYE4" s="255"/>
      <c r="NYF4" s="255"/>
      <c r="NYG4" s="255"/>
      <c r="NYH4" s="255"/>
      <c r="NYI4" s="255"/>
      <c r="NYJ4" s="255"/>
      <c r="NYK4" s="255"/>
      <c r="NYL4" s="255"/>
      <c r="NYM4" s="255"/>
      <c r="NYN4" s="255"/>
      <c r="NYO4" s="255"/>
      <c r="NYP4" s="255"/>
      <c r="NYQ4" s="255"/>
      <c r="NYR4" s="255"/>
      <c r="NYS4" s="255"/>
      <c r="NYT4" s="255"/>
      <c r="NYU4" s="255"/>
      <c r="NYV4" s="255"/>
      <c r="NYW4" s="255"/>
      <c r="NYX4" s="255"/>
      <c r="NYY4" s="255"/>
      <c r="NYZ4" s="255"/>
      <c r="NZA4" s="255"/>
      <c r="NZB4" s="255"/>
      <c r="NZC4" s="255"/>
      <c r="NZD4" s="255"/>
      <c r="NZE4" s="255"/>
      <c r="NZF4" s="255"/>
      <c r="NZG4" s="255"/>
      <c r="NZH4" s="255"/>
      <c r="NZI4" s="255"/>
      <c r="NZJ4" s="255"/>
      <c r="NZK4" s="255"/>
      <c r="NZL4" s="255"/>
      <c r="NZM4" s="255"/>
      <c r="NZN4" s="255"/>
      <c r="NZO4" s="255"/>
      <c r="NZP4" s="255"/>
      <c r="NZQ4" s="255"/>
      <c r="NZR4" s="255"/>
      <c r="NZS4" s="255"/>
      <c r="NZT4" s="255"/>
      <c r="NZU4" s="255"/>
      <c r="NZV4" s="255"/>
      <c r="NZW4" s="255"/>
      <c r="NZX4" s="255"/>
      <c r="NZY4" s="255"/>
      <c r="NZZ4" s="255"/>
      <c r="OAA4" s="255"/>
      <c r="OAB4" s="255"/>
      <c r="OAC4" s="255"/>
      <c r="OAD4" s="255"/>
      <c r="OAE4" s="255"/>
      <c r="OAF4" s="255"/>
      <c r="OAG4" s="255"/>
      <c r="OAH4" s="255"/>
      <c r="OAI4" s="255"/>
      <c r="OAJ4" s="255"/>
      <c r="OAK4" s="255"/>
      <c r="OAL4" s="255"/>
      <c r="OAM4" s="255"/>
      <c r="OAN4" s="255"/>
      <c r="OAO4" s="255"/>
      <c r="OAP4" s="255"/>
      <c r="OAQ4" s="255"/>
      <c r="OAR4" s="255"/>
      <c r="OAS4" s="255"/>
      <c r="OAT4" s="255"/>
      <c r="OAU4" s="255"/>
      <c r="OAV4" s="255"/>
      <c r="OAW4" s="255"/>
      <c r="OAX4" s="255"/>
      <c r="OAY4" s="255"/>
      <c r="OAZ4" s="255"/>
      <c r="OBA4" s="255"/>
      <c r="OBB4" s="255"/>
      <c r="OBC4" s="255"/>
      <c r="OBD4" s="255"/>
      <c r="OBE4" s="255"/>
      <c r="OBF4" s="255"/>
      <c r="OBG4" s="255"/>
      <c r="OBH4" s="255"/>
      <c r="OBI4" s="255"/>
      <c r="OBJ4" s="255"/>
      <c r="OBK4" s="255"/>
      <c r="OBL4" s="255"/>
      <c r="OBM4" s="255"/>
      <c r="OBN4" s="255"/>
      <c r="OBO4" s="255"/>
      <c r="OBP4" s="255"/>
      <c r="OBQ4" s="255"/>
      <c r="OBR4" s="255"/>
      <c r="OBS4" s="255"/>
      <c r="OBT4" s="255"/>
      <c r="OBU4" s="255"/>
      <c r="OBV4" s="255"/>
      <c r="OBW4" s="255"/>
      <c r="OBX4" s="255"/>
      <c r="OBY4" s="255"/>
      <c r="OBZ4" s="255"/>
      <c r="OCA4" s="255"/>
      <c r="OCB4" s="255"/>
      <c r="OCC4" s="255"/>
      <c r="OCD4" s="255"/>
      <c r="OCE4" s="255"/>
      <c r="OCF4" s="255"/>
      <c r="OCG4" s="255"/>
      <c r="OCH4" s="255"/>
      <c r="OCI4" s="255"/>
      <c r="OCJ4" s="255"/>
      <c r="OCK4" s="255"/>
      <c r="OCL4" s="255"/>
      <c r="OCM4" s="255"/>
      <c r="OCN4" s="255"/>
      <c r="OCO4" s="255"/>
      <c r="OCP4" s="255"/>
      <c r="OCQ4" s="255"/>
      <c r="OCR4" s="255"/>
      <c r="OCS4" s="255"/>
      <c r="OCT4" s="255"/>
      <c r="OCU4" s="255"/>
      <c r="OCV4" s="255"/>
      <c r="OCW4" s="255"/>
      <c r="OCX4" s="255"/>
      <c r="OCY4" s="255"/>
      <c r="OCZ4" s="255"/>
      <c r="ODA4" s="255"/>
      <c r="ODB4" s="255"/>
      <c r="ODC4" s="255"/>
      <c r="ODD4" s="255"/>
      <c r="ODE4" s="255"/>
      <c r="ODF4" s="255"/>
      <c r="ODG4" s="255"/>
      <c r="ODH4" s="255"/>
      <c r="ODI4" s="255"/>
      <c r="ODJ4" s="255"/>
      <c r="ODK4" s="255"/>
      <c r="ODL4" s="255"/>
      <c r="ODM4" s="255"/>
      <c r="ODN4" s="255"/>
      <c r="ODO4" s="255"/>
      <c r="ODP4" s="255"/>
      <c r="ODQ4" s="255"/>
      <c r="ODR4" s="255"/>
      <c r="ODS4" s="255"/>
      <c r="ODT4" s="255"/>
      <c r="ODU4" s="255"/>
      <c r="ODV4" s="255"/>
      <c r="ODW4" s="255"/>
      <c r="ODX4" s="255"/>
      <c r="ODY4" s="255"/>
      <c r="ODZ4" s="255"/>
      <c r="OEA4" s="255"/>
      <c r="OEB4" s="255"/>
      <c r="OEC4" s="255"/>
      <c r="OED4" s="255"/>
      <c r="OEE4" s="255"/>
      <c r="OEF4" s="255"/>
      <c r="OEG4" s="255"/>
      <c r="OEH4" s="255"/>
      <c r="OEI4" s="255"/>
      <c r="OEJ4" s="255"/>
      <c r="OEK4" s="255"/>
      <c r="OEL4" s="255"/>
      <c r="OEM4" s="255"/>
      <c r="OEN4" s="255"/>
      <c r="OEO4" s="255"/>
      <c r="OEP4" s="255"/>
      <c r="OEQ4" s="255"/>
      <c r="OER4" s="255"/>
      <c r="OES4" s="255"/>
      <c r="OET4" s="255"/>
      <c r="OEU4" s="255"/>
      <c r="OEV4" s="255"/>
      <c r="OEW4" s="255"/>
      <c r="OEX4" s="255"/>
      <c r="OEY4" s="255"/>
      <c r="OEZ4" s="255"/>
      <c r="OFA4" s="255"/>
      <c r="OFB4" s="255"/>
      <c r="OFC4" s="255"/>
      <c r="OFD4" s="255"/>
      <c r="OFE4" s="255"/>
      <c r="OFF4" s="255"/>
      <c r="OFG4" s="255"/>
      <c r="OFH4" s="255"/>
      <c r="OFI4" s="255"/>
      <c r="OFJ4" s="255"/>
      <c r="OFK4" s="255"/>
      <c r="OFL4" s="255"/>
      <c r="OFM4" s="255"/>
      <c r="OFN4" s="255"/>
      <c r="OFO4" s="255"/>
      <c r="OFP4" s="255"/>
      <c r="OFQ4" s="255"/>
      <c r="OFR4" s="255"/>
      <c r="OFS4" s="255"/>
      <c r="OFT4" s="255"/>
      <c r="OFU4" s="255"/>
      <c r="OFV4" s="255"/>
      <c r="OFW4" s="255"/>
      <c r="OFX4" s="255"/>
      <c r="OFY4" s="255"/>
      <c r="OFZ4" s="255"/>
      <c r="OGA4" s="255"/>
      <c r="OGB4" s="255"/>
      <c r="OGC4" s="255"/>
      <c r="OGD4" s="255"/>
      <c r="OGE4" s="255"/>
      <c r="OGF4" s="255"/>
      <c r="OGG4" s="255"/>
      <c r="OGH4" s="255"/>
      <c r="OGI4" s="255"/>
      <c r="OGJ4" s="255"/>
      <c r="OGK4" s="255"/>
      <c r="OGL4" s="255"/>
      <c r="OGM4" s="255"/>
      <c r="OGN4" s="255"/>
      <c r="OGO4" s="255"/>
      <c r="OGP4" s="255"/>
      <c r="OGQ4" s="255"/>
      <c r="OGR4" s="255"/>
      <c r="OGS4" s="255"/>
      <c r="OGT4" s="255"/>
      <c r="OGU4" s="255"/>
      <c r="OGV4" s="255"/>
      <c r="OGW4" s="255"/>
      <c r="OGX4" s="255"/>
      <c r="OGY4" s="255"/>
      <c r="OGZ4" s="255"/>
      <c r="OHA4" s="255"/>
      <c r="OHB4" s="255"/>
      <c r="OHC4" s="255"/>
      <c r="OHD4" s="255"/>
      <c r="OHE4" s="255"/>
      <c r="OHF4" s="255"/>
      <c r="OHG4" s="255"/>
      <c r="OHH4" s="255"/>
      <c r="OHI4" s="255"/>
      <c r="OHJ4" s="255"/>
      <c r="OHK4" s="255"/>
      <c r="OHL4" s="255"/>
      <c r="OHM4" s="255"/>
      <c r="OHN4" s="255"/>
      <c r="OHO4" s="255"/>
      <c r="OHP4" s="255"/>
      <c r="OHQ4" s="255"/>
      <c r="OHR4" s="255"/>
      <c r="OHS4" s="255"/>
      <c r="OHT4" s="255"/>
      <c r="OHU4" s="255"/>
      <c r="OHV4" s="255"/>
      <c r="OHW4" s="255"/>
      <c r="OHX4" s="255"/>
      <c r="OHY4" s="255"/>
      <c r="OHZ4" s="255"/>
      <c r="OIA4" s="255"/>
      <c r="OIB4" s="255"/>
      <c r="OIC4" s="255"/>
      <c r="OID4" s="255"/>
      <c r="OIE4" s="255"/>
      <c r="OIF4" s="255"/>
      <c r="OIG4" s="255"/>
      <c r="OIH4" s="255"/>
      <c r="OII4" s="255"/>
      <c r="OIJ4" s="255"/>
      <c r="OIK4" s="255"/>
      <c r="OIL4" s="255"/>
      <c r="OIM4" s="255"/>
      <c r="OIN4" s="255"/>
      <c r="OIO4" s="255"/>
      <c r="OIP4" s="255"/>
      <c r="OIQ4" s="255"/>
      <c r="OIR4" s="255"/>
      <c r="OIS4" s="255"/>
      <c r="OIT4" s="255"/>
      <c r="OIU4" s="255"/>
      <c r="OIV4" s="255"/>
      <c r="OIW4" s="255"/>
      <c r="OIX4" s="255"/>
      <c r="OIY4" s="255"/>
      <c r="OIZ4" s="255"/>
      <c r="OJA4" s="255"/>
      <c r="OJB4" s="255"/>
      <c r="OJC4" s="255"/>
      <c r="OJD4" s="255"/>
      <c r="OJE4" s="255"/>
      <c r="OJF4" s="255"/>
      <c r="OJG4" s="255"/>
      <c r="OJH4" s="255"/>
      <c r="OJI4" s="255"/>
      <c r="OJJ4" s="255"/>
      <c r="OJK4" s="255"/>
      <c r="OJL4" s="255"/>
      <c r="OJM4" s="255"/>
      <c r="OJN4" s="255"/>
      <c r="OJO4" s="255"/>
      <c r="OJP4" s="255"/>
      <c r="OJQ4" s="255"/>
      <c r="OJR4" s="255"/>
      <c r="OJS4" s="255"/>
      <c r="OJT4" s="255"/>
      <c r="OJU4" s="255"/>
      <c r="OJV4" s="255"/>
      <c r="OJW4" s="255"/>
      <c r="OJX4" s="255"/>
      <c r="OJY4" s="255"/>
      <c r="OJZ4" s="255"/>
      <c r="OKA4" s="255"/>
      <c r="OKB4" s="255"/>
      <c r="OKC4" s="255"/>
      <c r="OKD4" s="255"/>
      <c r="OKE4" s="255"/>
      <c r="OKF4" s="255"/>
      <c r="OKG4" s="255"/>
      <c r="OKH4" s="255"/>
      <c r="OKI4" s="255"/>
      <c r="OKJ4" s="255"/>
      <c r="OKK4" s="255"/>
      <c r="OKL4" s="255"/>
      <c r="OKM4" s="255"/>
      <c r="OKN4" s="255"/>
      <c r="OKO4" s="255"/>
      <c r="OKP4" s="255"/>
      <c r="OKQ4" s="255"/>
      <c r="OKR4" s="255"/>
      <c r="OKS4" s="255"/>
      <c r="OKT4" s="255"/>
      <c r="OKU4" s="255"/>
      <c r="OKV4" s="255"/>
      <c r="OKW4" s="255"/>
      <c r="OKX4" s="255"/>
      <c r="OKY4" s="255"/>
      <c r="OKZ4" s="255"/>
      <c r="OLA4" s="255"/>
      <c r="OLB4" s="255"/>
      <c r="OLC4" s="255"/>
      <c r="OLD4" s="255"/>
      <c r="OLE4" s="255"/>
      <c r="OLF4" s="255"/>
      <c r="OLG4" s="255"/>
      <c r="OLH4" s="255"/>
      <c r="OLI4" s="255"/>
      <c r="OLJ4" s="255"/>
      <c r="OLK4" s="255"/>
      <c r="OLL4" s="255"/>
      <c r="OLM4" s="255"/>
      <c r="OLN4" s="255"/>
      <c r="OLO4" s="255"/>
      <c r="OLP4" s="255"/>
      <c r="OLQ4" s="255"/>
      <c r="OLR4" s="255"/>
      <c r="OLS4" s="255"/>
      <c r="OLT4" s="255"/>
      <c r="OLU4" s="255"/>
      <c r="OLV4" s="255"/>
      <c r="OLW4" s="255"/>
      <c r="OLX4" s="255"/>
      <c r="OLY4" s="255"/>
      <c r="OLZ4" s="255"/>
      <c r="OMA4" s="255"/>
      <c r="OMB4" s="255"/>
      <c r="OMC4" s="255"/>
      <c r="OMD4" s="255"/>
      <c r="OME4" s="255"/>
      <c r="OMF4" s="255"/>
      <c r="OMG4" s="255"/>
      <c r="OMH4" s="255"/>
      <c r="OMI4" s="255"/>
      <c r="OMJ4" s="255"/>
      <c r="OMK4" s="255"/>
      <c r="OML4" s="255"/>
      <c r="OMM4" s="255"/>
      <c r="OMN4" s="255"/>
      <c r="OMO4" s="255"/>
      <c r="OMP4" s="255"/>
      <c r="OMQ4" s="255"/>
      <c r="OMR4" s="255"/>
      <c r="OMS4" s="255"/>
      <c r="OMT4" s="255"/>
      <c r="OMU4" s="255"/>
      <c r="OMV4" s="255"/>
      <c r="OMW4" s="255"/>
      <c r="OMX4" s="255"/>
      <c r="OMY4" s="255"/>
      <c r="OMZ4" s="255"/>
      <c r="ONA4" s="255"/>
      <c r="ONB4" s="255"/>
      <c r="ONC4" s="255"/>
      <c r="OND4" s="255"/>
      <c r="ONE4" s="255"/>
      <c r="ONF4" s="255"/>
      <c r="ONG4" s="255"/>
      <c r="ONH4" s="255"/>
      <c r="ONI4" s="255"/>
      <c r="ONJ4" s="255"/>
      <c r="ONK4" s="255"/>
      <c r="ONL4" s="255"/>
      <c r="ONM4" s="255"/>
      <c r="ONN4" s="255"/>
      <c r="ONO4" s="255"/>
      <c r="ONP4" s="255"/>
      <c r="ONQ4" s="255"/>
      <c r="ONR4" s="255"/>
      <c r="ONS4" s="255"/>
      <c r="ONT4" s="255"/>
      <c r="ONU4" s="255"/>
      <c r="ONV4" s="255"/>
      <c r="ONW4" s="255"/>
      <c r="ONX4" s="255"/>
      <c r="ONY4" s="255"/>
      <c r="ONZ4" s="255"/>
      <c r="OOA4" s="255"/>
      <c r="OOB4" s="255"/>
      <c r="OOC4" s="255"/>
      <c r="OOD4" s="255"/>
      <c r="OOE4" s="255"/>
      <c r="OOF4" s="255"/>
      <c r="OOG4" s="255"/>
      <c r="OOH4" s="255"/>
      <c r="OOI4" s="255"/>
      <c r="OOJ4" s="255"/>
      <c r="OOK4" s="255"/>
      <c r="OOL4" s="255"/>
      <c r="OOM4" s="255"/>
      <c r="OON4" s="255"/>
      <c r="OOO4" s="255"/>
      <c r="OOP4" s="255"/>
      <c r="OOQ4" s="255"/>
      <c r="OOR4" s="255"/>
      <c r="OOS4" s="255"/>
      <c r="OOT4" s="255"/>
      <c r="OOU4" s="255"/>
      <c r="OOV4" s="255"/>
      <c r="OOW4" s="255"/>
      <c r="OOX4" s="255"/>
      <c r="OOY4" s="255"/>
      <c r="OOZ4" s="255"/>
      <c r="OPA4" s="255"/>
      <c r="OPB4" s="255"/>
      <c r="OPC4" s="255"/>
      <c r="OPD4" s="255"/>
      <c r="OPE4" s="255"/>
      <c r="OPF4" s="255"/>
      <c r="OPG4" s="255"/>
      <c r="OPH4" s="255"/>
      <c r="OPI4" s="255"/>
      <c r="OPJ4" s="255"/>
      <c r="OPK4" s="255"/>
      <c r="OPL4" s="255"/>
      <c r="OPM4" s="255"/>
      <c r="OPN4" s="255"/>
      <c r="OPO4" s="255"/>
      <c r="OPP4" s="255"/>
      <c r="OPQ4" s="255"/>
      <c r="OPR4" s="255"/>
      <c r="OPS4" s="255"/>
      <c r="OPT4" s="255"/>
      <c r="OPU4" s="255"/>
      <c r="OPV4" s="255"/>
      <c r="OPW4" s="255"/>
      <c r="OPX4" s="255"/>
      <c r="OPY4" s="255"/>
      <c r="OPZ4" s="255"/>
      <c r="OQA4" s="255"/>
      <c r="OQB4" s="255"/>
      <c r="OQC4" s="255"/>
      <c r="OQD4" s="255"/>
      <c r="OQE4" s="255"/>
      <c r="OQF4" s="255"/>
      <c r="OQG4" s="255"/>
      <c r="OQH4" s="255"/>
      <c r="OQI4" s="255"/>
      <c r="OQJ4" s="255"/>
      <c r="OQK4" s="255"/>
      <c r="OQL4" s="255"/>
      <c r="OQM4" s="255"/>
      <c r="OQN4" s="255"/>
      <c r="OQO4" s="255"/>
      <c r="OQP4" s="255"/>
      <c r="OQQ4" s="255"/>
      <c r="OQR4" s="255"/>
      <c r="OQS4" s="255"/>
      <c r="OQT4" s="255"/>
      <c r="OQU4" s="255"/>
      <c r="OQV4" s="255"/>
      <c r="OQW4" s="255"/>
      <c r="OQX4" s="255"/>
      <c r="OQY4" s="255"/>
      <c r="OQZ4" s="255"/>
      <c r="ORA4" s="255"/>
      <c r="ORB4" s="255"/>
      <c r="ORC4" s="255"/>
      <c r="ORD4" s="255"/>
      <c r="ORE4" s="255"/>
      <c r="ORF4" s="255"/>
      <c r="ORG4" s="255"/>
      <c r="ORH4" s="255"/>
      <c r="ORI4" s="255"/>
      <c r="ORJ4" s="255"/>
      <c r="ORK4" s="255"/>
      <c r="ORL4" s="255"/>
      <c r="ORM4" s="255"/>
      <c r="ORN4" s="255"/>
      <c r="ORO4" s="255"/>
      <c r="ORP4" s="255"/>
      <c r="ORQ4" s="255"/>
      <c r="ORR4" s="255"/>
      <c r="ORS4" s="255"/>
      <c r="ORT4" s="255"/>
      <c r="ORU4" s="255"/>
      <c r="ORV4" s="255"/>
      <c r="ORW4" s="255"/>
      <c r="ORX4" s="255"/>
      <c r="ORY4" s="255"/>
      <c r="ORZ4" s="255"/>
      <c r="OSA4" s="255"/>
      <c r="OSB4" s="255"/>
      <c r="OSC4" s="255"/>
      <c r="OSD4" s="255"/>
      <c r="OSE4" s="255"/>
      <c r="OSF4" s="255"/>
      <c r="OSG4" s="255"/>
      <c r="OSH4" s="255"/>
      <c r="OSI4" s="255"/>
      <c r="OSJ4" s="255"/>
      <c r="OSK4" s="255"/>
      <c r="OSL4" s="255"/>
      <c r="OSM4" s="255"/>
      <c r="OSN4" s="255"/>
      <c r="OSO4" s="255"/>
      <c r="OSP4" s="255"/>
      <c r="OSQ4" s="255"/>
      <c r="OSR4" s="255"/>
      <c r="OSS4" s="255"/>
      <c r="OST4" s="255"/>
      <c r="OSU4" s="255"/>
      <c r="OSV4" s="255"/>
      <c r="OSW4" s="255"/>
      <c r="OSX4" s="255"/>
      <c r="OSY4" s="255"/>
      <c r="OSZ4" s="255"/>
      <c r="OTA4" s="255"/>
      <c r="OTB4" s="255"/>
      <c r="OTC4" s="255"/>
      <c r="OTD4" s="255"/>
      <c r="OTE4" s="255"/>
      <c r="OTF4" s="255"/>
      <c r="OTG4" s="255"/>
      <c r="OTH4" s="255"/>
      <c r="OTI4" s="255"/>
      <c r="OTJ4" s="255"/>
      <c r="OTK4" s="255"/>
      <c r="OTL4" s="255"/>
      <c r="OTM4" s="255"/>
      <c r="OTN4" s="255"/>
      <c r="OTO4" s="255"/>
      <c r="OTP4" s="255"/>
      <c r="OTQ4" s="255"/>
      <c r="OTR4" s="255"/>
      <c r="OTS4" s="255"/>
      <c r="OTT4" s="255"/>
      <c r="OTU4" s="255"/>
      <c r="OTV4" s="255"/>
      <c r="OTW4" s="255"/>
      <c r="OTX4" s="255"/>
      <c r="OTY4" s="255"/>
      <c r="OTZ4" s="255"/>
      <c r="OUA4" s="255"/>
      <c r="OUB4" s="255"/>
      <c r="OUC4" s="255"/>
      <c r="OUD4" s="255"/>
      <c r="OUE4" s="255"/>
      <c r="OUF4" s="255"/>
      <c r="OUG4" s="255"/>
      <c r="OUH4" s="255"/>
      <c r="OUI4" s="255"/>
      <c r="OUJ4" s="255"/>
      <c r="OUK4" s="255"/>
      <c r="OUL4" s="255"/>
      <c r="OUM4" s="255"/>
      <c r="OUN4" s="255"/>
      <c r="OUO4" s="255"/>
      <c r="OUP4" s="255"/>
      <c r="OUQ4" s="255"/>
      <c r="OUR4" s="255"/>
      <c r="OUS4" s="255"/>
      <c r="OUT4" s="255"/>
      <c r="OUU4" s="255"/>
      <c r="OUV4" s="255"/>
      <c r="OUW4" s="255"/>
      <c r="OUX4" s="255"/>
      <c r="OUY4" s="255"/>
      <c r="OUZ4" s="255"/>
      <c r="OVA4" s="255"/>
      <c r="OVB4" s="255"/>
      <c r="OVC4" s="255"/>
      <c r="OVD4" s="255"/>
      <c r="OVE4" s="255"/>
      <c r="OVF4" s="255"/>
      <c r="OVG4" s="255"/>
      <c r="OVH4" s="255"/>
      <c r="OVI4" s="255"/>
      <c r="OVJ4" s="255"/>
      <c r="OVK4" s="255"/>
      <c r="OVL4" s="255"/>
      <c r="OVM4" s="255"/>
      <c r="OVN4" s="255"/>
      <c r="OVO4" s="255"/>
      <c r="OVP4" s="255"/>
      <c r="OVQ4" s="255"/>
      <c r="OVR4" s="255"/>
      <c r="OVS4" s="255"/>
      <c r="OVT4" s="255"/>
      <c r="OVU4" s="255"/>
      <c r="OVV4" s="255"/>
      <c r="OVW4" s="255"/>
      <c r="OVX4" s="255"/>
      <c r="OVY4" s="255"/>
      <c r="OVZ4" s="255"/>
      <c r="OWA4" s="255"/>
      <c r="OWB4" s="255"/>
      <c r="OWC4" s="255"/>
      <c r="OWD4" s="255"/>
      <c r="OWE4" s="255"/>
      <c r="OWF4" s="255"/>
      <c r="OWG4" s="255"/>
      <c r="OWH4" s="255"/>
      <c r="OWI4" s="255"/>
      <c r="OWJ4" s="255"/>
      <c r="OWK4" s="255"/>
      <c r="OWL4" s="255"/>
      <c r="OWM4" s="255"/>
      <c r="OWN4" s="255"/>
      <c r="OWO4" s="255"/>
      <c r="OWP4" s="255"/>
      <c r="OWQ4" s="255"/>
      <c r="OWR4" s="255"/>
      <c r="OWS4" s="255"/>
      <c r="OWT4" s="255"/>
      <c r="OWU4" s="255"/>
      <c r="OWV4" s="255"/>
      <c r="OWW4" s="255"/>
      <c r="OWX4" s="255"/>
      <c r="OWY4" s="255"/>
      <c r="OWZ4" s="255"/>
      <c r="OXA4" s="255"/>
      <c r="OXB4" s="255"/>
      <c r="OXC4" s="255"/>
      <c r="OXD4" s="255"/>
      <c r="OXE4" s="255"/>
      <c r="OXF4" s="255"/>
      <c r="OXG4" s="255"/>
      <c r="OXH4" s="255"/>
      <c r="OXI4" s="255"/>
      <c r="OXJ4" s="255"/>
      <c r="OXK4" s="255"/>
      <c r="OXL4" s="255"/>
      <c r="OXM4" s="255"/>
      <c r="OXN4" s="255"/>
      <c r="OXO4" s="255"/>
      <c r="OXP4" s="255"/>
      <c r="OXQ4" s="255"/>
      <c r="OXR4" s="255"/>
      <c r="OXS4" s="255"/>
      <c r="OXT4" s="255"/>
      <c r="OXU4" s="255"/>
      <c r="OXV4" s="255"/>
      <c r="OXW4" s="255"/>
      <c r="OXX4" s="255"/>
      <c r="OXY4" s="255"/>
      <c r="OXZ4" s="255"/>
      <c r="OYA4" s="255"/>
      <c r="OYB4" s="255"/>
      <c r="OYC4" s="255"/>
      <c r="OYD4" s="255"/>
      <c r="OYE4" s="255"/>
      <c r="OYF4" s="255"/>
      <c r="OYG4" s="255"/>
      <c r="OYH4" s="255"/>
      <c r="OYI4" s="255"/>
      <c r="OYJ4" s="255"/>
      <c r="OYK4" s="255"/>
      <c r="OYL4" s="255"/>
      <c r="OYM4" s="255"/>
      <c r="OYN4" s="255"/>
      <c r="OYO4" s="255"/>
      <c r="OYP4" s="255"/>
      <c r="OYQ4" s="255"/>
      <c r="OYR4" s="255"/>
      <c r="OYS4" s="255"/>
      <c r="OYT4" s="255"/>
      <c r="OYU4" s="255"/>
      <c r="OYV4" s="255"/>
      <c r="OYW4" s="255"/>
      <c r="OYX4" s="255"/>
      <c r="OYY4" s="255"/>
      <c r="OYZ4" s="255"/>
      <c r="OZA4" s="255"/>
      <c r="OZB4" s="255"/>
      <c r="OZC4" s="255"/>
      <c r="OZD4" s="255"/>
      <c r="OZE4" s="255"/>
      <c r="OZF4" s="255"/>
      <c r="OZG4" s="255"/>
      <c r="OZH4" s="255"/>
      <c r="OZI4" s="255"/>
      <c r="OZJ4" s="255"/>
      <c r="OZK4" s="255"/>
      <c r="OZL4" s="255"/>
      <c r="OZM4" s="255"/>
      <c r="OZN4" s="255"/>
      <c r="OZO4" s="255"/>
      <c r="OZP4" s="255"/>
      <c r="OZQ4" s="255"/>
      <c r="OZR4" s="255"/>
      <c r="OZS4" s="255"/>
      <c r="OZT4" s="255"/>
      <c r="OZU4" s="255"/>
      <c r="OZV4" s="255"/>
      <c r="OZW4" s="255"/>
      <c r="OZX4" s="255"/>
      <c r="OZY4" s="255"/>
      <c r="OZZ4" s="255"/>
      <c r="PAA4" s="255"/>
      <c r="PAB4" s="255"/>
      <c r="PAC4" s="255"/>
      <c r="PAD4" s="255"/>
      <c r="PAE4" s="255"/>
      <c r="PAF4" s="255"/>
      <c r="PAG4" s="255"/>
      <c r="PAH4" s="255"/>
      <c r="PAI4" s="255"/>
      <c r="PAJ4" s="255"/>
      <c r="PAK4" s="255"/>
      <c r="PAL4" s="255"/>
      <c r="PAM4" s="255"/>
      <c r="PAN4" s="255"/>
      <c r="PAO4" s="255"/>
      <c r="PAP4" s="255"/>
      <c r="PAQ4" s="255"/>
      <c r="PAR4" s="255"/>
      <c r="PAS4" s="255"/>
      <c r="PAT4" s="255"/>
      <c r="PAU4" s="255"/>
      <c r="PAV4" s="255"/>
      <c r="PAW4" s="255"/>
      <c r="PAX4" s="255"/>
      <c r="PAY4" s="255"/>
      <c r="PAZ4" s="255"/>
      <c r="PBA4" s="255"/>
      <c r="PBB4" s="255"/>
      <c r="PBC4" s="255"/>
      <c r="PBD4" s="255"/>
      <c r="PBE4" s="255"/>
      <c r="PBF4" s="255"/>
      <c r="PBG4" s="255"/>
      <c r="PBH4" s="255"/>
      <c r="PBI4" s="255"/>
      <c r="PBJ4" s="255"/>
      <c r="PBK4" s="255"/>
      <c r="PBL4" s="255"/>
      <c r="PBM4" s="255"/>
      <c r="PBN4" s="255"/>
      <c r="PBO4" s="255"/>
      <c r="PBP4" s="255"/>
      <c r="PBQ4" s="255"/>
      <c r="PBR4" s="255"/>
      <c r="PBS4" s="255"/>
      <c r="PBT4" s="255"/>
      <c r="PBU4" s="255"/>
      <c r="PBV4" s="255"/>
      <c r="PBW4" s="255"/>
      <c r="PBX4" s="255"/>
      <c r="PBY4" s="255"/>
      <c r="PBZ4" s="255"/>
      <c r="PCA4" s="255"/>
      <c r="PCB4" s="255"/>
      <c r="PCC4" s="255"/>
      <c r="PCD4" s="255"/>
      <c r="PCE4" s="255"/>
      <c r="PCF4" s="255"/>
      <c r="PCG4" s="255"/>
      <c r="PCH4" s="255"/>
      <c r="PCI4" s="255"/>
      <c r="PCJ4" s="255"/>
      <c r="PCK4" s="255"/>
      <c r="PCL4" s="255"/>
      <c r="PCM4" s="255"/>
      <c r="PCN4" s="255"/>
      <c r="PCO4" s="255"/>
      <c r="PCP4" s="255"/>
      <c r="PCQ4" s="255"/>
      <c r="PCR4" s="255"/>
      <c r="PCS4" s="255"/>
      <c r="PCT4" s="255"/>
      <c r="PCU4" s="255"/>
      <c r="PCV4" s="255"/>
      <c r="PCW4" s="255"/>
      <c r="PCX4" s="255"/>
      <c r="PCY4" s="255"/>
      <c r="PCZ4" s="255"/>
      <c r="PDA4" s="255"/>
      <c r="PDB4" s="255"/>
      <c r="PDC4" s="255"/>
      <c r="PDD4" s="255"/>
      <c r="PDE4" s="255"/>
      <c r="PDF4" s="255"/>
      <c r="PDG4" s="255"/>
      <c r="PDH4" s="255"/>
      <c r="PDI4" s="255"/>
      <c r="PDJ4" s="255"/>
      <c r="PDK4" s="255"/>
      <c r="PDL4" s="255"/>
      <c r="PDM4" s="255"/>
      <c r="PDN4" s="255"/>
      <c r="PDO4" s="255"/>
      <c r="PDP4" s="255"/>
      <c r="PDQ4" s="255"/>
      <c r="PDR4" s="255"/>
      <c r="PDS4" s="255"/>
      <c r="PDT4" s="255"/>
      <c r="PDU4" s="255"/>
      <c r="PDV4" s="255"/>
      <c r="PDW4" s="255"/>
      <c r="PDX4" s="255"/>
      <c r="PDY4" s="255"/>
      <c r="PDZ4" s="255"/>
      <c r="PEA4" s="255"/>
      <c r="PEB4" s="255"/>
      <c r="PEC4" s="255"/>
      <c r="PED4" s="255"/>
      <c r="PEE4" s="255"/>
      <c r="PEF4" s="255"/>
      <c r="PEG4" s="255"/>
      <c r="PEH4" s="255"/>
      <c r="PEI4" s="255"/>
      <c r="PEJ4" s="255"/>
      <c r="PEK4" s="255"/>
      <c r="PEL4" s="255"/>
      <c r="PEM4" s="255"/>
      <c r="PEN4" s="255"/>
      <c r="PEO4" s="255"/>
      <c r="PEP4" s="255"/>
      <c r="PEQ4" s="255"/>
      <c r="PER4" s="255"/>
      <c r="PES4" s="255"/>
      <c r="PET4" s="255"/>
      <c r="PEU4" s="255"/>
      <c r="PEV4" s="255"/>
      <c r="PEW4" s="255"/>
      <c r="PEX4" s="255"/>
      <c r="PEY4" s="255"/>
      <c r="PEZ4" s="255"/>
      <c r="PFA4" s="255"/>
      <c r="PFB4" s="255"/>
      <c r="PFC4" s="255"/>
      <c r="PFD4" s="255"/>
      <c r="PFE4" s="255"/>
      <c r="PFF4" s="255"/>
      <c r="PFG4" s="255"/>
      <c r="PFH4" s="255"/>
      <c r="PFI4" s="255"/>
      <c r="PFJ4" s="255"/>
      <c r="PFK4" s="255"/>
      <c r="PFL4" s="255"/>
      <c r="PFM4" s="255"/>
      <c r="PFN4" s="255"/>
      <c r="PFO4" s="255"/>
      <c r="PFP4" s="255"/>
      <c r="PFQ4" s="255"/>
      <c r="PFR4" s="255"/>
      <c r="PFS4" s="255"/>
      <c r="PFT4" s="255"/>
      <c r="PFU4" s="255"/>
      <c r="PFV4" s="255"/>
      <c r="PFW4" s="255"/>
      <c r="PFX4" s="255"/>
      <c r="PFY4" s="255"/>
      <c r="PFZ4" s="255"/>
      <c r="PGA4" s="255"/>
      <c r="PGB4" s="255"/>
      <c r="PGC4" s="255"/>
      <c r="PGD4" s="255"/>
      <c r="PGE4" s="255"/>
      <c r="PGF4" s="255"/>
      <c r="PGG4" s="255"/>
      <c r="PGH4" s="255"/>
      <c r="PGI4" s="255"/>
      <c r="PGJ4" s="255"/>
      <c r="PGK4" s="255"/>
      <c r="PGL4" s="255"/>
      <c r="PGM4" s="255"/>
      <c r="PGN4" s="255"/>
      <c r="PGO4" s="255"/>
      <c r="PGP4" s="255"/>
      <c r="PGQ4" s="255"/>
      <c r="PGR4" s="255"/>
      <c r="PGS4" s="255"/>
      <c r="PGT4" s="255"/>
      <c r="PGU4" s="255"/>
      <c r="PGV4" s="255"/>
      <c r="PGW4" s="255"/>
      <c r="PGX4" s="255"/>
      <c r="PGY4" s="255"/>
      <c r="PGZ4" s="255"/>
      <c r="PHA4" s="255"/>
      <c r="PHB4" s="255"/>
      <c r="PHC4" s="255"/>
      <c r="PHD4" s="255"/>
      <c r="PHE4" s="255"/>
      <c r="PHF4" s="255"/>
      <c r="PHG4" s="255"/>
      <c r="PHH4" s="255"/>
      <c r="PHI4" s="255"/>
      <c r="PHJ4" s="255"/>
      <c r="PHK4" s="255"/>
      <c r="PHL4" s="255"/>
      <c r="PHM4" s="255"/>
      <c r="PHN4" s="255"/>
      <c r="PHO4" s="255"/>
      <c r="PHP4" s="255"/>
      <c r="PHQ4" s="255"/>
      <c r="PHR4" s="255"/>
      <c r="PHS4" s="255"/>
      <c r="PHT4" s="255"/>
      <c r="PHU4" s="255"/>
      <c r="PHV4" s="255"/>
      <c r="PHW4" s="255"/>
      <c r="PHX4" s="255"/>
      <c r="PHY4" s="255"/>
      <c r="PHZ4" s="255"/>
      <c r="PIA4" s="255"/>
      <c r="PIB4" s="255"/>
      <c r="PIC4" s="255"/>
      <c r="PID4" s="255"/>
      <c r="PIE4" s="255"/>
      <c r="PIF4" s="255"/>
      <c r="PIG4" s="255"/>
      <c r="PIH4" s="255"/>
      <c r="PII4" s="255"/>
      <c r="PIJ4" s="255"/>
      <c r="PIK4" s="255"/>
      <c r="PIL4" s="255"/>
      <c r="PIM4" s="255"/>
      <c r="PIN4" s="255"/>
      <c r="PIO4" s="255"/>
      <c r="PIP4" s="255"/>
      <c r="PIQ4" s="255"/>
      <c r="PIR4" s="255"/>
      <c r="PIS4" s="255"/>
      <c r="PIT4" s="255"/>
      <c r="PIU4" s="255"/>
      <c r="PIV4" s="255"/>
      <c r="PIW4" s="255"/>
      <c r="PIX4" s="255"/>
      <c r="PIY4" s="255"/>
      <c r="PIZ4" s="255"/>
      <c r="PJA4" s="255"/>
      <c r="PJB4" s="255"/>
      <c r="PJC4" s="255"/>
      <c r="PJD4" s="255"/>
      <c r="PJE4" s="255"/>
      <c r="PJF4" s="255"/>
      <c r="PJG4" s="255"/>
      <c r="PJH4" s="255"/>
      <c r="PJI4" s="255"/>
      <c r="PJJ4" s="255"/>
      <c r="PJK4" s="255"/>
      <c r="PJL4" s="255"/>
      <c r="PJM4" s="255"/>
      <c r="PJN4" s="255"/>
      <c r="PJO4" s="255"/>
      <c r="PJP4" s="255"/>
      <c r="PJQ4" s="255"/>
      <c r="PJR4" s="255"/>
      <c r="PJS4" s="255"/>
      <c r="PJT4" s="255"/>
      <c r="PJU4" s="255"/>
      <c r="PJV4" s="255"/>
      <c r="PJW4" s="255"/>
      <c r="PJX4" s="255"/>
      <c r="PJY4" s="255"/>
      <c r="PJZ4" s="255"/>
      <c r="PKA4" s="255"/>
      <c r="PKB4" s="255"/>
      <c r="PKC4" s="255"/>
      <c r="PKD4" s="255"/>
      <c r="PKE4" s="255"/>
      <c r="PKF4" s="255"/>
      <c r="PKG4" s="255"/>
      <c r="PKH4" s="255"/>
      <c r="PKI4" s="255"/>
      <c r="PKJ4" s="255"/>
      <c r="PKK4" s="255"/>
      <c r="PKL4" s="255"/>
      <c r="PKM4" s="255"/>
      <c r="PKN4" s="255"/>
      <c r="PKO4" s="255"/>
      <c r="PKP4" s="255"/>
      <c r="PKQ4" s="255"/>
      <c r="PKR4" s="255"/>
      <c r="PKS4" s="255"/>
      <c r="PKT4" s="255"/>
      <c r="PKU4" s="255"/>
      <c r="PKV4" s="255"/>
      <c r="PKW4" s="255"/>
      <c r="PKX4" s="255"/>
      <c r="PKY4" s="255"/>
      <c r="PKZ4" s="255"/>
      <c r="PLA4" s="255"/>
      <c r="PLB4" s="255"/>
      <c r="PLC4" s="255"/>
      <c r="PLD4" s="255"/>
      <c r="PLE4" s="255"/>
      <c r="PLF4" s="255"/>
      <c r="PLG4" s="255"/>
      <c r="PLH4" s="255"/>
      <c r="PLI4" s="255"/>
      <c r="PLJ4" s="255"/>
      <c r="PLK4" s="255"/>
      <c r="PLL4" s="255"/>
      <c r="PLM4" s="255"/>
      <c r="PLN4" s="255"/>
      <c r="PLO4" s="255"/>
      <c r="PLP4" s="255"/>
      <c r="PLQ4" s="255"/>
      <c r="PLR4" s="255"/>
      <c r="PLS4" s="255"/>
      <c r="PLT4" s="255"/>
      <c r="PLU4" s="255"/>
      <c r="PLV4" s="255"/>
      <c r="PLW4" s="255"/>
      <c r="PLX4" s="255"/>
      <c r="PLY4" s="255"/>
      <c r="PLZ4" s="255"/>
      <c r="PMA4" s="255"/>
      <c r="PMB4" s="255"/>
      <c r="PMC4" s="255"/>
      <c r="PMD4" s="255"/>
      <c r="PME4" s="255"/>
      <c r="PMF4" s="255"/>
      <c r="PMG4" s="255"/>
      <c r="PMH4" s="255"/>
      <c r="PMI4" s="255"/>
      <c r="PMJ4" s="255"/>
      <c r="PMK4" s="255"/>
      <c r="PML4" s="255"/>
      <c r="PMM4" s="255"/>
      <c r="PMN4" s="255"/>
      <c r="PMO4" s="255"/>
      <c r="PMP4" s="255"/>
      <c r="PMQ4" s="255"/>
      <c r="PMR4" s="255"/>
      <c r="PMS4" s="255"/>
      <c r="PMT4" s="255"/>
      <c r="PMU4" s="255"/>
      <c r="PMV4" s="255"/>
      <c r="PMW4" s="255"/>
      <c r="PMX4" s="255"/>
      <c r="PMY4" s="255"/>
      <c r="PMZ4" s="255"/>
      <c r="PNA4" s="255"/>
      <c r="PNB4" s="255"/>
      <c r="PNC4" s="255"/>
      <c r="PND4" s="255"/>
      <c r="PNE4" s="255"/>
      <c r="PNF4" s="255"/>
      <c r="PNG4" s="255"/>
      <c r="PNH4" s="255"/>
      <c r="PNI4" s="255"/>
      <c r="PNJ4" s="255"/>
      <c r="PNK4" s="255"/>
      <c r="PNL4" s="255"/>
      <c r="PNM4" s="255"/>
      <c r="PNN4" s="255"/>
      <c r="PNO4" s="255"/>
      <c r="PNP4" s="255"/>
      <c r="PNQ4" s="255"/>
      <c r="PNR4" s="255"/>
      <c r="PNS4" s="255"/>
      <c r="PNT4" s="255"/>
      <c r="PNU4" s="255"/>
      <c r="PNV4" s="255"/>
      <c r="PNW4" s="255"/>
      <c r="PNX4" s="255"/>
      <c r="PNY4" s="255"/>
      <c r="PNZ4" s="255"/>
      <c r="POA4" s="255"/>
      <c r="POB4" s="255"/>
      <c r="POC4" s="255"/>
      <c r="POD4" s="255"/>
      <c r="POE4" s="255"/>
      <c r="POF4" s="255"/>
      <c r="POG4" s="255"/>
      <c r="POH4" s="255"/>
      <c r="POI4" s="255"/>
      <c r="POJ4" s="255"/>
      <c r="POK4" s="255"/>
      <c r="POL4" s="255"/>
      <c r="POM4" s="255"/>
      <c r="PON4" s="255"/>
      <c r="POO4" s="255"/>
      <c r="POP4" s="255"/>
      <c r="POQ4" s="255"/>
      <c r="POR4" s="255"/>
      <c r="POS4" s="255"/>
      <c r="POT4" s="255"/>
      <c r="POU4" s="255"/>
      <c r="POV4" s="255"/>
      <c r="POW4" s="255"/>
      <c r="POX4" s="255"/>
      <c r="POY4" s="255"/>
      <c r="POZ4" s="255"/>
      <c r="PPA4" s="255"/>
      <c r="PPB4" s="255"/>
      <c r="PPC4" s="255"/>
      <c r="PPD4" s="255"/>
      <c r="PPE4" s="255"/>
      <c r="PPF4" s="255"/>
      <c r="PPG4" s="255"/>
      <c r="PPH4" s="255"/>
      <c r="PPI4" s="255"/>
      <c r="PPJ4" s="255"/>
      <c r="PPK4" s="255"/>
      <c r="PPL4" s="255"/>
      <c r="PPM4" s="255"/>
      <c r="PPN4" s="255"/>
      <c r="PPO4" s="255"/>
      <c r="PPP4" s="255"/>
      <c r="PPQ4" s="255"/>
      <c r="PPR4" s="255"/>
      <c r="PPS4" s="255"/>
      <c r="PPT4" s="255"/>
      <c r="PPU4" s="255"/>
      <c r="PPV4" s="255"/>
      <c r="PPW4" s="255"/>
      <c r="PPX4" s="255"/>
      <c r="PPY4" s="255"/>
      <c r="PPZ4" s="255"/>
      <c r="PQA4" s="255"/>
      <c r="PQB4" s="255"/>
      <c r="PQC4" s="255"/>
      <c r="PQD4" s="255"/>
      <c r="PQE4" s="255"/>
      <c r="PQF4" s="255"/>
      <c r="PQG4" s="255"/>
      <c r="PQH4" s="255"/>
      <c r="PQI4" s="255"/>
      <c r="PQJ4" s="255"/>
      <c r="PQK4" s="255"/>
      <c r="PQL4" s="255"/>
      <c r="PQM4" s="255"/>
      <c r="PQN4" s="255"/>
      <c r="PQO4" s="255"/>
      <c r="PQP4" s="255"/>
      <c r="PQQ4" s="255"/>
      <c r="PQR4" s="255"/>
      <c r="PQS4" s="255"/>
      <c r="PQT4" s="255"/>
      <c r="PQU4" s="255"/>
      <c r="PQV4" s="255"/>
      <c r="PQW4" s="255"/>
      <c r="PQX4" s="255"/>
      <c r="PQY4" s="255"/>
      <c r="PQZ4" s="255"/>
      <c r="PRA4" s="255"/>
      <c r="PRB4" s="255"/>
      <c r="PRC4" s="255"/>
      <c r="PRD4" s="255"/>
      <c r="PRE4" s="255"/>
      <c r="PRF4" s="255"/>
      <c r="PRG4" s="255"/>
      <c r="PRH4" s="255"/>
      <c r="PRI4" s="255"/>
      <c r="PRJ4" s="255"/>
      <c r="PRK4" s="255"/>
      <c r="PRL4" s="255"/>
      <c r="PRM4" s="255"/>
      <c r="PRN4" s="255"/>
      <c r="PRO4" s="255"/>
      <c r="PRP4" s="255"/>
      <c r="PRQ4" s="255"/>
      <c r="PRR4" s="255"/>
      <c r="PRS4" s="255"/>
      <c r="PRT4" s="255"/>
      <c r="PRU4" s="255"/>
      <c r="PRV4" s="255"/>
      <c r="PRW4" s="255"/>
      <c r="PRX4" s="255"/>
      <c r="PRY4" s="255"/>
      <c r="PRZ4" s="255"/>
      <c r="PSA4" s="255"/>
      <c r="PSB4" s="255"/>
      <c r="PSC4" s="255"/>
      <c r="PSD4" s="255"/>
      <c r="PSE4" s="255"/>
      <c r="PSF4" s="255"/>
      <c r="PSG4" s="255"/>
      <c r="PSH4" s="255"/>
      <c r="PSI4" s="255"/>
      <c r="PSJ4" s="255"/>
      <c r="PSK4" s="255"/>
      <c r="PSL4" s="255"/>
      <c r="PSM4" s="255"/>
      <c r="PSN4" s="255"/>
      <c r="PSO4" s="255"/>
      <c r="PSP4" s="255"/>
      <c r="PSQ4" s="255"/>
      <c r="PSR4" s="255"/>
      <c r="PSS4" s="255"/>
      <c r="PST4" s="255"/>
      <c r="PSU4" s="255"/>
      <c r="PSV4" s="255"/>
      <c r="PSW4" s="255"/>
      <c r="PSX4" s="255"/>
      <c r="PSY4" s="255"/>
      <c r="PSZ4" s="255"/>
      <c r="PTA4" s="255"/>
      <c r="PTB4" s="255"/>
      <c r="PTC4" s="255"/>
      <c r="PTD4" s="255"/>
      <c r="PTE4" s="255"/>
      <c r="PTF4" s="255"/>
      <c r="PTG4" s="255"/>
      <c r="PTH4" s="255"/>
      <c r="PTI4" s="255"/>
      <c r="PTJ4" s="255"/>
      <c r="PTK4" s="255"/>
      <c r="PTL4" s="255"/>
      <c r="PTM4" s="255"/>
      <c r="PTN4" s="255"/>
      <c r="PTO4" s="255"/>
      <c r="PTP4" s="255"/>
      <c r="PTQ4" s="255"/>
      <c r="PTR4" s="255"/>
      <c r="PTS4" s="255"/>
      <c r="PTT4" s="255"/>
      <c r="PTU4" s="255"/>
      <c r="PTV4" s="255"/>
      <c r="PTW4" s="255"/>
      <c r="PTX4" s="255"/>
      <c r="PTY4" s="255"/>
      <c r="PTZ4" s="255"/>
      <c r="PUA4" s="255"/>
      <c r="PUB4" s="255"/>
      <c r="PUC4" s="255"/>
      <c r="PUD4" s="255"/>
      <c r="PUE4" s="255"/>
      <c r="PUF4" s="255"/>
      <c r="PUG4" s="255"/>
      <c r="PUH4" s="255"/>
      <c r="PUI4" s="255"/>
      <c r="PUJ4" s="255"/>
      <c r="PUK4" s="255"/>
      <c r="PUL4" s="255"/>
      <c r="PUM4" s="255"/>
      <c r="PUN4" s="255"/>
      <c r="PUO4" s="255"/>
      <c r="PUP4" s="255"/>
      <c r="PUQ4" s="255"/>
      <c r="PUR4" s="255"/>
      <c r="PUS4" s="255"/>
      <c r="PUT4" s="255"/>
      <c r="PUU4" s="255"/>
      <c r="PUV4" s="255"/>
      <c r="PUW4" s="255"/>
      <c r="PUX4" s="255"/>
      <c r="PUY4" s="255"/>
      <c r="PUZ4" s="255"/>
      <c r="PVA4" s="255"/>
      <c r="PVB4" s="255"/>
      <c r="PVC4" s="255"/>
      <c r="PVD4" s="255"/>
      <c r="PVE4" s="255"/>
      <c r="PVF4" s="255"/>
      <c r="PVG4" s="255"/>
      <c r="PVH4" s="255"/>
      <c r="PVI4" s="255"/>
      <c r="PVJ4" s="255"/>
      <c r="PVK4" s="255"/>
      <c r="PVL4" s="255"/>
      <c r="PVM4" s="255"/>
      <c r="PVN4" s="255"/>
      <c r="PVO4" s="255"/>
      <c r="PVP4" s="255"/>
      <c r="PVQ4" s="255"/>
      <c r="PVR4" s="255"/>
      <c r="PVS4" s="255"/>
      <c r="PVT4" s="255"/>
      <c r="PVU4" s="255"/>
      <c r="PVV4" s="255"/>
      <c r="PVW4" s="255"/>
      <c r="PVX4" s="255"/>
      <c r="PVY4" s="255"/>
      <c r="PVZ4" s="255"/>
      <c r="PWA4" s="255"/>
      <c r="PWB4" s="255"/>
      <c r="PWC4" s="255"/>
      <c r="PWD4" s="255"/>
      <c r="PWE4" s="255"/>
      <c r="PWF4" s="255"/>
      <c r="PWG4" s="255"/>
      <c r="PWH4" s="255"/>
      <c r="PWI4" s="255"/>
      <c r="PWJ4" s="255"/>
      <c r="PWK4" s="255"/>
      <c r="PWL4" s="255"/>
      <c r="PWM4" s="255"/>
      <c r="PWN4" s="255"/>
      <c r="PWO4" s="255"/>
      <c r="PWP4" s="255"/>
      <c r="PWQ4" s="255"/>
      <c r="PWR4" s="255"/>
      <c r="PWS4" s="255"/>
      <c r="PWT4" s="255"/>
      <c r="PWU4" s="255"/>
      <c r="PWV4" s="255"/>
      <c r="PWW4" s="255"/>
      <c r="PWX4" s="255"/>
      <c r="PWY4" s="255"/>
      <c r="PWZ4" s="255"/>
      <c r="PXA4" s="255"/>
      <c r="PXB4" s="255"/>
      <c r="PXC4" s="255"/>
      <c r="PXD4" s="255"/>
      <c r="PXE4" s="255"/>
      <c r="PXF4" s="255"/>
      <c r="PXG4" s="255"/>
      <c r="PXH4" s="255"/>
      <c r="PXI4" s="255"/>
      <c r="PXJ4" s="255"/>
      <c r="PXK4" s="255"/>
      <c r="PXL4" s="255"/>
      <c r="PXM4" s="255"/>
      <c r="PXN4" s="255"/>
      <c r="PXO4" s="255"/>
      <c r="PXP4" s="255"/>
      <c r="PXQ4" s="255"/>
      <c r="PXR4" s="255"/>
      <c r="PXS4" s="255"/>
      <c r="PXT4" s="255"/>
      <c r="PXU4" s="255"/>
      <c r="PXV4" s="255"/>
      <c r="PXW4" s="255"/>
      <c r="PXX4" s="255"/>
      <c r="PXY4" s="255"/>
      <c r="PXZ4" s="255"/>
      <c r="PYA4" s="255"/>
      <c r="PYB4" s="255"/>
      <c r="PYC4" s="255"/>
      <c r="PYD4" s="255"/>
      <c r="PYE4" s="255"/>
      <c r="PYF4" s="255"/>
      <c r="PYG4" s="255"/>
      <c r="PYH4" s="255"/>
      <c r="PYI4" s="255"/>
      <c r="PYJ4" s="255"/>
      <c r="PYK4" s="255"/>
      <c r="PYL4" s="255"/>
      <c r="PYM4" s="255"/>
      <c r="PYN4" s="255"/>
      <c r="PYO4" s="255"/>
      <c r="PYP4" s="255"/>
      <c r="PYQ4" s="255"/>
      <c r="PYR4" s="255"/>
      <c r="PYS4" s="255"/>
      <c r="PYT4" s="255"/>
      <c r="PYU4" s="255"/>
      <c r="PYV4" s="255"/>
      <c r="PYW4" s="255"/>
      <c r="PYX4" s="255"/>
      <c r="PYY4" s="255"/>
      <c r="PYZ4" s="255"/>
      <c r="PZA4" s="255"/>
      <c r="PZB4" s="255"/>
      <c r="PZC4" s="255"/>
      <c r="PZD4" s="255"/>
      <c r="PZE4" s="255"/>
      <c r="PZF4" s="255"/>
      <c r="PZG4" s="255"/>
      <c r="PZH4" s="255"/>
      <c r="PZI4" s="255"/>
      <c r="PZJ4" s="255"/>
      <c r="PZK4" s="255"/>
      <c r="PZL4" s="255"/>
      <c r="PZM4" s="255"/>
      <c r="PZN4" s="255"/>
      <c r="PZO4" s="255"/>
      <c r="PZP4" s="255"/>
      <c r="PZQ4" s="255"/>
      <c r="PZR4" s="255"/>
      <c r="PZS4" s="255"/>
      <c r="PZT4" s="255"/>
      <c r="PZU4" s="255"/>
      <c r="PZV4" s="255"/>
      <c r="PZW4" s="255"/>
      <c r="PZX4" s="255"/>
      <c r="PZY4" s="255"/>
      <c r="PZZ4" s="255"/>
      <c r="QAA4" s="255"/>
      <c r="QAB4" s="255"/>
      <c r="QAC4" s="255"/>
      <c r="QAD4" s="255"/>
      <c r="QAE4" s="255"/>
      <c r="QAF4" s="255"/>
      <c r="QAG4" s="255"/>
      <c r="QAH4" s="255"/>
      <c r="QAI4" s="255"/>
      <c r="QAJ4" s="255"/>
      <c r="QAK4" s="255"/>
      <c r="QAL4" s="255"/>
      <c r="QAM4" s="255"/>
      <c r="QAN4" s="255"/>
      <c r="QAO4" s="255"/>
      <c r="QAP4" s="255"/>
      <c r="QAQ4" s="255"/>
      <c r="QAR4" s="255"/>
      <c r="QAS4" s="255"/>
      <c r="QAT4" s="255"/>
      <c r="QAU4" s="255"/>
      <c r="QAV4" s="255"/>
      <c r="QAW4" s="255"/>
      <c r="QAX4" s="255"/>
      <c r="QAY4" s="255"/>
      <c r="QAZ4" s="255"/>
      <c r="QBA4" s="255"/>
      <c r="QBB4" s="255"/>
      <c r="QBC4" s="255"/>
      <c r="QBD4" s="255"/>
      <c r="QBE4" s="255"/>
      <c r="QBF4" s="255"/>
      <c r="QBG4" s="255"/>
      <c r="QBH4" s="255"/>
      <c r="QBI4" s="255"/>
      <c r="QBJ4" s="255"/>
      <c r="QBK4" s="255"/>
      <c r="QBL4" s="255"/>
      <c r="QBM4" s="255"/>
      <c r="QBN4" s="255"/>
      <c r="QBO4" s="255"/>
      <c r="QBP4" s="255"/>
      <c r="QBQ4" s="255"/>
      <c r="QBR4" s="255"/>
      <c r="QBS4" s="255"/>
      <c r="QBT4" s="255"/>
      <c r="QBU4" s="255"/>
      <c r="QBV4" s="255"/>
      <c r="QBW4" s="255"/>
      <c r="QBX4" s="255"/>
      <c r="QBY4" s="255"/>
      <c r="QBZ4" s="255"/>
      <c r="QCA4" s="255"/>
      <c r="QCB4" s="255"/>
      <c r="QCC4" s="255"/>
      <c r="QCD4" s="255"/>
      <c r="QCE4" s="255"/>
      <c r="QCF4" s="255"/>
      <c r="QCG4" s="255"/>
      <c r="QCH4" s="255"/>
      <c r="QCI4" s="255"/>
      <c r="QCJ4" s="255"/>
      <c r="QCK4" s="255"/>
      <c r="QCL4" s="255"/>
      <c r="QCM4" s="255"/>
      <c r="QCN4" s="255"/>
      <c r="QCO4" s="255"/>
      <c r="QCP4" s="255"/>
      <c r="QCQ4" s="255"/>
      <c r="QCR4" s="255"/>
      <c r="QCS4" s="255"/>
      <c r="QCT4" s="255"/>
      <c r="QCU4" s="255"/>
      <c r="QCV4" s="255"/>
      <c r="QCW4" s="255"/>
      <c r="QCX4" s="255"/>
      <c r="QCY4" s="255"/>
      <c r="QCZ4" s="255"/>
      <c r="QDA4" s="255"/>
      <c r="QDB4" s="255"/>
      <c r="QDC4" s="255"/>
      <c r="QDD4" s="255"/>
      <c r="QDE4" s="255"/>
      <c r="QDF4" s="255"/>
      <c r="QDG4" s="255"/>
      <c r="QDH4" s="255"/>
      <c r="QDI4" s="255"/>
      <c r="QDJ4" s="255"/>
      <c r="QDK4" s="255"/>
      <c r="QDL4" s="255"/>
      <c r="QDM4" s="255"/>
      <c r="QDN4" s="255"/>
      <c r="QDO4" s="255"/>
      <c r="QDP4" s="255"/>
      <c r="QDQ4" s="255"/>
      <c r="QDR4" s="255"/>
      <c r="QDS4" s="255"/>
      <c r="QDT4" s="255"/>
      <c r="QDU4" s="255"/>
      <c r="QDV4" s="255"/>
      <c r="QDW4" s="255"/>
      <c r="QDX4" s="255"/>
      <c r="QDY4" s="255"/>
      <c r="QDZ4" s="255"/>
      <c r="QEA4" s="255"/>
      <c r="QEB4" s="255"/>
      <c r="QEC4" s="255"/>
      <c r="QED4" s="255"/>
      <c r="QEE4" s="255"/>
      <c r="QEF4" s="255"/>
      <c r="QEG4" s="255"/>
      <c r="QEH4" s="255"/>
      <c r="QEI4" s="255"/>
      <c r="QEJ4" s="255"/>
      <c r="QEK4" s="255"/>
      <c r="QEL4" s="255"/>
      <c r="QEM4" s="255"/>
      <c r="QEN4" s="255"/>
      <c r="QEO4" s="255"/>
      <c r="QEP4" s="255"/>
      <c r="QEQ4" s="255"/>
      <c r="QER4" s="255"/>
      <c r="QES4" s="255"/>
      <c r="QET4" s="255"/>
      <c r="QEU4" s="255"/>
      <c r="QEV4" s="255"/>
      <c r="QEW4" s="255"/>
      <c r="QEX4" s="255"/>
      <c r="QEY4" s="255"/>
      <c r="QEZ4" s="255"/>
      <c r="QFA4" s="255"/>
      <c r="QFB4" s="255"/>
      <c r="QFC4" s="255"/>
      <c r="QFD4" s="255"/>
      <c r="QFE4" s="255"/>
      <c r="QFF4" s="255"/>
      <c r="QFG4" s="255"/>
      <c r="QFH4" s="255"/>
      <c r="QFI4" s="255"/>
      <c r="QFJ4" s="255"/>
      <c r="QFK4" s="255"/>
      <c r="QFL4" s="255"/>
      <c r="QFM4" s="255"/>
      <c r="QFN4" s="255"/>
      <c r="QFO4" s="255"/>
      <c r="QFP4" s="255"/>
      <c r="QFQ4" s="255"/>
      <c r="QFR4" s="255"/>
      <c r="QFS4" s="255"/>
      <c r="QFT4" s="255"/>
      <c r="QFU4" s="255"/>
      <c r="QFV4" s="255"/>
      <c r="QFW4" s="255"/>
      <c r="QFX4" s="255"/>
      <c r="QFY4" s="255"/>
      <c r="QFZ4" s="255"/>
      <c r="QGA4" s="255"/>
      <c r="QGB4" s="255"/>
      <c r="QGC4" s="255"/>
      <c r="QGD4" s="255"/>
      <c r="QGE4" s="255"/>
      <c r="QGF4" s="255"/>
      <c r="QGG4" s="255"/>
      <c r="QGH4" s="255"/>
      <c r="QGI4" s="255"/>
      <c r="QGJ4" s="255"/>
      <c r="QGK4" s="255"/>
      <c r="QGL4" s="255"/>
      <c r="QGM4" s="255"/>
      <c r="QGN4" s="255"/>
      <c r="QGO4" s="255"/>
      <c r="QGP4" s="255"/>
      <c r="QGQ4" s="255"/>
      <c r="QGR4" s="255"/>
      <c r="QGS4" s="255"/>
      <c r="QGT4" s="255"/>
      <c r="QGU4" s="255"/>
      <c r="QGV4" s="255"/>
      <c r="QGW4" s="255"/>
      <c r="QGX4" s="255"/>
      <c r="QGY4" s="255"/>
      <c r="QGZ4" s="255"/>
      <c r="QHA4" s="255"/>
      <c r="QHB4" s="255"/>
      <c r="QHC4" s="255"/>
      <c r="QHD4" s="255"/>
      <c r="QHE4" s="255"/>
      <c r="QHF4" s="255"/>
      <c r="QHG4" s="255"/>
      <c r="QHH4" s="255"/>
      <c r="QHI4" s="255"/>
      <c r="QHJ4" s="255"/>
      <c r="QHK4" s="255"/>
      <c r="QHL4" s="255"/>
      <c r="QHM4" s="255"/>
      <c r="QHN4" s="255"/>
      <c r="QHO4" s="255"/>
      <c r="QHP4" s="255"/>
      <c r="QHQ4" s="255"/>
      <c r="QHR4" s="255"/>
      <c r="QHS4" s="255"/>
      <c r="QHT4" s="255"/>
      <c r="QHU4" s="255"/>
      <c r="QHV4" s="255"/>
      <c r="QHW4" s="255"/>
      <c r="QHX4" s="255"/>
      <c r="QHY4" s="255"/>
      <c r="QHZ4" s="255"/>
      <c r="QIA4" s="255"/>
      <c r="QIB4" s="255"/>
      <c r="QIC4" s="255"/>
      <c r="QID4" s="255"/>
      <c r="QIE4" s="255"/>
      <c r="QIF4" s="255"/>
      <c r="QIG4" s="255"/>
      <c r="QIH4" s="255"/>
      <c r="QII4" s="255"/>
      <c r="QIJ4" s="255"/>
      <c r="QIK4" s="255"/>
      <c r="QIL4" s="255"/>
      <c r="QIM4" s="255"/>
      <c r="QIN4" s="255"/>
      <c r="QIO4" s="255"/>
      <c r="QIP4" s="255"/>
      <c r="QIQ4" s="255"/>
      <c r="QIR4" s="255"/>
      <c r="QIS4" s="255"/>
      <c r="QIT4" s="255"/>
      <c r="QIU4" s="255"/>
      <c r="QIV4" s="255"/>
      <c r="QIW4" s="255"/>
      <c r="QIX4" s="255"/>
      <c r="QIY4" s="255"/>
      <c r="QIZ4" s="255"/>
      <c r="QJA4" s="255"/>
      <c r="QJB4" s="255"/>
      <c r="QJC4" s="255"/>
      <c r="QJD4" s="255"/>
      <c r="QJE4" s="255"/>
      <c r="QJF4" s="255"/>
      <c r="QJG4" s="255"/>
      <c r="QJH4" s="255"/>
      <c r="QJI4" s="255"/>
      <c r="QJJ4" s="255"/>
      <c r="QJK4" s="255"/>
      <c r="QJL4" s="255"/>
      <c r="QJM4" s="255"/>
      <c r="QJN4" s="255"/>
      <c r="QJO4" s="255"/>
      <c r="QJP4" s="255"/>
      <c r="QJQ4" s="255"/>
      <c r="QJR4" s="255"/>
      <c r="QJS4" s="255"/>
      <c r="QJT4" s="255"/>
      <c r="QJU4" s="255"/>
      <c r="QJV4" s="255"/>
      <c r="QJW4" s="255"/>
      <c r="QJX4" s="255"/>
      <c r="QJY4" s="255"/>
      <c r="QJZ4" s="255"/>
      <c r="QKA4" s="255"/>
      <c r="QKB4" s="255"/>
      <c r="QKC4" s="255"/>
      <c r="QKD4" s="255"/>
      <c r="QKE4" s="255"/>
      <c r="QKF4" s="255"/>
      <c r="QKG4" s="255"/>
      <c r="QKH4" s="255"/>
      <c r="QKI4" s="255"/>
      <c r="QKJ4" s="255"/>
      <c r="QKK4" s="255"/>
      <c r="QKL4" s="255"/>
      <c r="QKM4" s="255"/>
      <c r="QKN4" s="255"/>
      <c r="QKO4" s="255"/>
      <c r="QKP4" s="255"/>
      <c r="QKQ4" s="255"/>
      <c r="QKR4" s="255"/>
      <c r="QKS4" s="255"/>
      <c r="QKT4" s="255"/>
      <c r="QKU4" s="255"/>
      <c r="QKV4" s="255"/>
      <c r="QKW4" s="255"/>
      <c r="QKX4" s="255"/>
      <c r="QKY4" s="255"/>
      <c r="QKZ4" s="255"/>
      <c r="QLA4" s="255"/>
      <c r="QLB4" s="255"/>
      <c r="QLC4" s="255"/>
      <c r="QLD4" s="255"/>
      <c r="QLE4" s="255"/>
      <c r="QLF4" s="255"/>
      <c r="QLG4" s="255"/>
      <c r="QLH4" s="255"/>
      <c r="QLI4" s="255"/>
      <c r="QLJ4" s="255"/>
      <c r="QLK4" s="255"/>
      <c r="QLL4" s="255"/>
      <c r="QLM4" s="255"/>
      <c r="QLN4" s="255"/>
      <c r="QLO4" s="255"/>
      <c r="QLP4" s="255"/>
      <c r="QLQ4" s="255"/>
      <c r="QLR4" s="255"/>
      <c r="QLS4" s="255"/>
      <c r="QLT4" s="255"/>
      <c r="QLU4" s="255"/>
      <c r="QLV4" s="255"/>
      <c r="QLW4" s="255"/>
      <c r="QLX4" s="255"/>
      <c r="QLY4" s="255"/>
      <c r="QLZ4" s="255"/>
      <c r="QMA4" s="255"/>
      <c r="QMB4" s="255"/>
      <c r="QMC4" s="255"/>
      <c r="QMD4" s="255"/>
      <c r="QME4" s="255"/>
      <c r="QMF4" s="255"/>
      <c r="QMG4" s="255"/>
      <c r="QMH4" s="255"/>
      <c r="QMI4" s="255"/>
      <c r="QMJ4" s="255"/>
      <c r="QMK4" s="255"/>
      <c r="QML4" s="255"/>
      <c r="QMM4" s="255"/>
      <c r="QMN4" s="255"/>
      <c r="QMO4" s="255"/>
      <c r="QMP4" s="255"/>
      <c r="QMQ4" s="255"/>
      <c r="QMR4" s="255"/>
      <c r="QMS4" s="255"/>
      <c r="QMT4" s="255"/>
      <c r="QMU4" s="255"/>
      <c r="QMV4" s="255"/>
      <c r="QMW4" s="255"/>
      <c r="QMX4" s="255"/>
      <c r="QMY4" s="255"/>
      <c r="QMZ4" s="255"/>
      <c r="QNA4" s="255"/>
      <c r="QNB4" s="255"/>
      <c r="QNC4" s="255"/>
      <c r="QND4" s="255"/>
      <c r="QNE4" s="255"/>
      <c r="QNF4" s="255"/>
      <c r="QNG4" s="255"/>
      <c r="QNH4" s="255"/>
      <c r="QNI4" s="255"/>
      <c r="QNJ4" s="255"/>
      <c r="QNK4" s="255"/>
      <c r="QNL4" s="255"/>
      <c r="QNM4" s="255"/>
      <c r="QNN4" s="255"/>
      <c r="QNO4" s="255"/>
      <c r="QNP4" s="255"/>
      <c r="QNQ4" s="255"/>
      <c r="QNR4" s="255"/>
      <c r="QNS4" s="255"/>
      <c r="QNT4" s="255"/>
      <c r="QNU4" s="255"/>
      <c r="QNV4" s="255"/>
      <c r="QNW4" s="255"/>
      <c r="QNX4" s="255"/>
      <c r="QNY4" s="255"/>
      <c r="QNZ4" s="255"/>
      <c r="QOA4" s="255"/>
      <c r="QOB4" s="255"/>
      <c r="QOC4" s="255"/>
      <c r="QOD4" s="255"/>
      <c r="QOE4" s="255"/>
      <c r="QOF4" s="255"/>
      <c r="QOG4" s="255"/>
      <c r="QOH4" s="255"/>
      <c r="QOI4" s="255"/>
      <c r="QOJ4" s="255"/>
      <c r="QOK4" s="255"/>
      <c r="QOL4" s="255"/>
      <c r="QOM4" s="255"/>
      <c r="QON4" s="255"/>
      <c r="QOO4" s="255"/>
      <c r="QOP4" s="255"/>
      <c r="QOQ4" s="255"/>
      <c r="QOR4" s="255"/>
      <c r="QOS4" s="255"/>
      <c r="QOT4" s="255"/>
      <c r="QOU4" s="255"/>
      <c r="QOV4" s="255"/>
      <c r="QOW4" s="255"/>
      <c r="QOX4" s="255"/>
      <c r="QOY4" s="255"/>
      <c r="QOZ4" s="255"/>
      <c r="QPA4" s="255"/>
      <c r="QPB4" s="255"/>
      <c r="QPC4" s="255"/>
      <c r="QPD4" s="255"/>
      <c r="QPE4" s="255"/>
      <c r="QPF4" s="255"/>
      <c r="QPG4" s="255"/>
      <c r="QPH4" s="255"/>
      <c r="QPI4" s="255"/>
      <c r="QPJ4" s="255"/>
      <c r="QPK4" s="255"/>
      <c r="QPL4" s="255"/>
      <c r="QPM4" s="255"/>
      <c r="QPN4" s="255"/>
      <c r="QPO4" s="255"/>
      <c r="QPP4" s="255"/>
      <c r="QPQ4" s="255"/>
      <c r="QPR4" s="255"/>
      <c r="QPS4" s="255"/>
      <c r="QPT4" s="255"/>
      <c r="QPU4" s="255"/>
      <c r="QPV4" s="255"/>
      <c r="QPW4" s="255"/>
      <c r="QPX4" s="255"/>
      <c r="QPY4" s="255"/>
      <c r="QPZ4" s="255"/>
      <c r="QQA4" s="255"/>
      <c r="QQB4" s="255"/>
      <c r="QQC4" s="255"/>
      <c r="QQD4" s="255"/>
      <c r="QQE4" s="255"/>
      <c r="QQF4" s="255"/>
      <c r="QQG4" s="255"/>
      <c r="QQH4" s="255"/>
      <c r="QQI4" s="255"/>
      <c r="QQJ4" s="255"/>
      <c r="QQK4" s="255"/>
      <c r="QQL4" s="255"/>
      <c r="QQM4" s="255"/>
      <c r="QQN4" s="255"/>
      <c r="QQO4" s="255"/>
      <c r="QQP4" s="255"/>
      <c r="QQQ4" s="255"/>
      <c r="QQR4" s="255"/>
      <c r="QQS4" s="255"/>
      <c r="QQT4" s="255"/>
      <c r="QQU4" s="255"/>
      <c r="QQV4" s="255"/>
      <c r="QQW4" s="255"/>
      <c r="QQX4" s="255"/>
      <c r="QQY4" s="255"/>
      <c r="QQZ4" s="255"/>
      <c r="QRA4" s="255"/>
      <c r="QRB4" s="255"/>
      <c r="QRC4" s="255"/>
      <c r="QRD4" s="255"/>
      <c r="QRE4" s="255"/>
      <c r="QRF4" s="255"/>
      <c r="QRG4" s="255"/>
      <c r="QRH4" s="255"/>
      <c r="QRI4" s="255"/>
      <c r="QRJ4" s="255"/>
      <c r="QRK4" s="255"/>
      <c r="QRL4" s="255"/>
      <c r="QRM4" s="255"/>
      <c r="QRN4" s="255"/>
      <c r="QRO4" s="255"/>
      <c r="QRP4" s="255"/>
      <c r="QRQ4" s="255"/>
      <c r="QRR4" s="255"/>
      <c r="QRS4" s="255"/>
      <c r="QRT4" s="255"/>
      <c r="QRU4" s="255"/>
      <c r="QRV4" s="255"/>
      <c r="QRW4" s="255"/>
      <c r="QRX4" s="255"/>
      <c r="QRY4" s="255"/>
      <c r="QRZ4" s="255"/>
      <c r="QSA4" s="255"/>
      <c r="QSB4" s="255"/>
      <c r="QSC4" s="255"/>
      <c r="QSD4" s="255"/>
      <c r="QSE4" s="255"/>
      <c r="QSF4" s="255"/>
      <c r="QSG4" s="255"/>
      <c r="QSH4" s="255"/>
      <c r="QSI4" s="255"/>
      <c r="QSJ4" s="255"/>
      <c r="QSK4" s="255"/>
      <c r="QSL4" s="255"/>
      <c r="QSM4" s="255"/>
      <c r="QSN4" s="255"/>
      <c r="QSO4" s="255"/>
      <c r="QSP4" s="255"/>
      <c r="QSQ4" s="255"/>
      <c r="QSR4" s="255"/>
      <c r="QSS4" s="255"/>
      <c r="QST4" s="255"/>
      <c r="QSU4" s="255"/>
      <c r="QSV4" s="255"/>
      <c r="QSW4" s="255"/>
      <c r="QSX4" s="255"/>
      <c r="QSY4" s="255"/>
      <c r="QSZ4" s="255"/>
      <c r="QTA4" s="255"/>
      <c r="QTB4" s="255"/>
      <c r="QTC4" s="255"/>
      <c r="QTD4" s="255"/>
      <c r="QTE4" s="255"/>
      <c r="QTF4" s="255"/>
      <c r="QTG4" s="255"/>
      <c r="QTH4" s="255"/>
      <c r="QTI4" s="255"/>
      <c r="QTJ4" s="255"/>
      <c r="QTK4" s="255"/>
      <c r="QTL4" s="255"/>
      <c r="QTM4" s="255"/>
      <c r="QTN4" s="255"/>
      <c r="QTO4" s="255"/>
      <c r="QTP4" s="255"/>
      <c r="QTQ4" s="255"/>
      <c r="QTR4" s="255"/>
      <c r="QTS4" s="255"/>
      <c r="QTT4" s="255"/>
      <c r="QTU4" s="255"/>
      <c r="QTV4" s="255"/>
      <c r="QTW4" s="255"/>
      <c r="QTX4" s="255"/>
      <c r="QTY4" s="255"/>
      <c r="QTZ4" s="255"/>
      <c r="QUA4" s="255"/>
      <c r="QUB4" s="255"/>
      <c r="QUC4" s="255"/>
      <c r="QUD4" s="255"/>
      <c r="QUE4" s="255"/>
      <c r="QUF4" s="255"/>
      <c r="QUG4" s="255"/>
      <c r="QUH4" s="255"/>
      <c r="QUI4" s="255"/>
      <c r="QUJ4" s="255"/>
      <c r="QUK4" s="255"/>
      <c r="QUL4" s="255"/>
      <c r="QUM4" s="255"/>
      <c r="QUN4" s="255"/>
      <c r="QUO4" s="255"/>
      <c r="QUP4" s="255"/>
      <c r="QUQ4" s="255"/>
      <c r="QUR4" s="255"/>
      <c r="QUS4" s="255"/>
      <c r="QUT4" s="255"/>
      <c r="QUU4" s="255"/>
      <c r="QUV4" s="255"/>
      <c r="QUW4" s="255"/>
      <c r="QUX4" s="255"/>
      <c r="QUY4" s="255"/>
      <c r="QUZ4" s="255"/>
      <c r="QVA4" s="255"/>
      <c r="QVB4" s="255"/>
      <c r="QVC4" s="255"/>
      <c r="QVD4" s="255"/>
      <c r="QVE4" s="255"/>
      <c r="QVF4" s="255"/>
      <c r="QVG4" s="255"/>
      <c r="QVH4" s="255"/>
      <c r="QVI4" s="255"/>
      <c r="QVJ4" s="255"/>
      <c r="QVK4" s="255"/>
      <c r="QVL4" s="255"/>
      <c r="QVM4" s="255"/>
      <c r="QVN4" s="255"/>
      <c r="QVO4" s="255"/>
      <c r="QVP4" s="255"/>
      <c r="QVQ4" s="255"/>
      <c r="QVR4" s="255"/>
      <c r="QVS4" s="255"/>
      <c r="QVT4" s="255"/>
      <c r="QVU4" s="255"/>
      <c r="QVV4" s="255"/>
      <c r="QVW4" s="255"/>
      <c r="QVX4" s="255"/>
      <c r="QVY4" s="255"/>
      <c r="QVZ4" s="255"/>
      <c r="QWA4" s="255"/>
      <c r="QWB4" s="255"/>
      <c r="QWC4" s="255"/>
      <c r="QWD4" s="255"/>
      <c r="QWE4" s="255"/>
      <c r="QWF4" s="255"/>
      <c r="QWG4" s="255"/>
      <c r="QWH4" s="255"/>
      <c r="QWI4" s="255"/>
      <c r="QWJ4" s="255"/>
      <c r="QWK4" s="255"/>
      <c r="QWL4" s="255"/>
      <c r="QWM4" s="255"/>
      <c r="QWN4" s="255"/>
      <c r="QWO4" s="255"/>
      <c r="QWP4" s="255"/>
      <c r="QWQ4" s="255"/>
      <c r="QWR4" s="255"/>
      <c r="QWS4" s="255"/>
      <c r="QWT4" s="255"/>
      <c r="QWU4" s="255"/>
      <c r="QWV4" s="255"/>
      <c r="QWW4" s="255"/>
      <c r="QWX4" s="255"/>
      <c r="QWY4" s="255"/>
      <c r="QWZ4" s="255"/>
      <c r="QXA4" s="255"/>
      <c r="QXB4" s="255"/>
      <c r="QXC4" s="255"/>
      <c r="QXD4" s="255"/>
      <c r="QXE4" s="255"/>
      <c r="QXF4" s="255"/>
      <c r="QXG4" s="255"/>
      <c r="QXH4" s="255"/>
      <c r="QXI4" s="255"/>
      <c r="QXJ4" s="255"/>
      <c r="QXK4" s="255"/>
      <c r="QXL4" s="255"/>
      <c r="QXM4" s="255"/>
      <c r="QXN4" s="255"/>
      <c r="QXO4" s="255"/>
      <c r="QXP4" s="255"/>
      <c r="QXQ4" s="255"/>
      <c r="QXR4" s="255"/>
      <c r="QXS4" s="255"/>
      <c r="QXT4" s="255"/>
      <c r="QXU4" s="255"/>
      <c r="QXV4" s="255"/>
      <c r="QXW4" s="255"/>
      <c r="QXX4" s="255"/>
      <c r="QXY4" s="255"/>
      <c r="QXZ4" s="255"/>
      <c r="QYA4" s="255"/>
      <c r="QYB4" s="255"/>
      <c r="QYC4" s="255"/>
      <c r="QYD4" s="255"/>
      <c r="QYE4" s="255"/>
      <c r="QYF4" s="255"/>
      <c r="QYG4" s="255"/>
      <c r="QYH4" s="255"/>
      <c r="QYI4" s="255"/>
      <c r="QYJ4" s="255"/>
      <c r="QYK4" s="255"/>
      <c r="QYL4" s="255"/>
      <c r="QYM4" s="255"/>
      <c r="QYN4" s="255"/>
      <c r="QYO4" s="255"/>
      <c r="QYP4" s="255"/>
      <c r="QYQ4" s="255"/>
      <c r="QYR4" s="255"/>
      <c r="QYS4" s="255"/>
      <c r="QYT4" s="255"/>
      <c r="QYU4" s="255"/>
      <c r="QYV4" s="255"/>
      <c r="QYW4" s="255"/>
      <c r="QYX4" s="255"/>
      <c r="QYY4" s="255"/>
      <c r="QYZ4" s="255"/>
      <c r="QZA4" s="255"/>
      <c r="QZB4" s="255"/>
      <c r="QZC4" s="255"/>
      <c r="QZD4" s="255"/>
      <c r="QZE4" s="255"/>
      <c r="QZF4" s="255"/>
      <c r="QZG4" s="255"/>
      <c r="QZH4" s="255"/>
      <c r="QZI4" s="255"/>
      <c r="QZJ4" s="255"/>
      <c r="QZK4" s="255"/>
      <c r="QZL4" s="255"/>
      <c r="QZM4" s="255"/>
      <c r="QZN4" s="255"/>
      <c r="QZO4" s="255"/>
      <c r="QZP4" s="255"/>
      <c r="QZQ4" s="255"/>
      <c r="QZR4" s="255"/>
      <c r="QZS4" s="255"/>
      <c r="QZT4" s="255"/>
      <c r="QZU4" s="255"/>
      <c r="QZV4" s="255"/>
      <c r="QZW4" s="255"/>
      <c r="QZX4" s="255"/>
      <c r="QZY4" s="255"/>
      <c r="QZZ4" s="255"/>
      <c r="RAA4" s="255"/>
      <c r="RAB4" s="255"/>
      <c r="RAC4" s="255"/>
      <c r="RAD4" s="255"/>
      <c r="RAE4" s="255"/>
      <c r="RAF4" s="255"/>
      <c r="RAG4" s="255"/>
      <c r="RAH4" s="255"/>
      <c r="RAI4" s="255"/>
      <c r="RAJ4" s="255"/>
      <c r="RAK4" s="255"/>
      <c r="RAL4" s="255"/>
      <c r="RAM4" s="255"/>
      <c r="RAN4" s="255"/>
      <c r="RAO4" s="255"/>
      <c r="RAP4" s="255"/>
      <c r="RAQ4" s="255"/>
      <c r="RAR4" s="255"/>
      <c r="RAS4" s="255"/>
      <c r="RAT4" s="255"/>
      <c r="RAU4" s="255"/>
      <c r="RAV4" s="255"/>
      <c r="RAW4" s="255"/>
      <c r="RAX4" s="255"/>
      <c r="RAY4" s="255"/>
      <c r="RAZ4" s="255"/>
      <c r="RBA4" s="255"/>
      <c r="RBB4" s="255"/>
      <c r="RBC4" s="255"/>
      <c r="RBD4" s="255"/>
      <c r="RBE4" s="255"/>
      <c r="RBF4" s="255"/>
      <c r="RBG4" s="255"/>
      <c r="RBH4" s="255"/>
      <c r="RBI4" s="255"/>
      <c r="RBJ4" s="255"/>
      <c r="RBK4" s="255"/>
      <c r="RBL4" s="255"/>
      <c r="RBM4" s="255"/>
      <c r="RBN4" s="255"/>
      <c r="RBO4" s="255"/>
      <c r="RBP4" s="255"/>
      <c r="RBQ4" s="255"/>
      <c r="RBR4" s="255"/>
      <c r="RBS4" s="255"/>
      <c r="RBT4" s="255"/>
      <c r="RBU4" s="255"/>
      <c r="RBV4" s="255"/>
      <c r="RBW4" s="255"/>
      <c r="RBX4" s="255"/>
      <c r="RBY4" s="255"/>
      <c r="RBZ4" s="255"/>
      <c r="RCA4" s="255"/>
      <c r="RCB4" s="255"/>
      <c r="RCC4" s="255"/>
      <c r="RCD4" s="255"/>
      <c r="RCE4" s="255"/>
      <c r="RCF4" s="255"/>
      <c r="RCG4" s="255"/>
      <c r="RCH4" s="255"/>
      <c r="RCI4" s="255"/>
      <c r="RCJ4" s="255"/>
      <c r="RCK4" s="255"/>
      <c r="RCL4" s="255"/>
      <c r="RCM4" s="255"/>
      <c r="RCN4" s="255"/>
      <c r="RCO4" s="255"/>
      <c r="RCP4" s="255"/>
      <c r="RCQ4" s="255"/>
      <c r="RCR4" s="255"/>
      <c r="RCS4" s="255"/>
      <c r="RCT4" s="255"/>
      <c r="RCU4" s="255"/>
      <c r="RCV4" s="255"/>
      <c r="RCW4" s="255"/>
      <c r="RCX4" s="255"/>
      <c r="RCY4" s="255"/>
      <c r="RCZ4" s="255"/>
      <c r="RDA4" s="255"/>
      <c r="RDB4" s="255"/>
      <c r="RDC4" s="255"/>
      <c r="RDD4" s="255"/>
      <c r="RDE4" s="255"/>
      <c r="RDF4" s="255"/>
      <c r="RDG4" s="255"/>
      <c r="RDH4" s="255"/>
      <c r="RDI4" s="255"/>
      <c r="RDJ4" s="255"/>
      <c r="RDK4" s="255"/>
      <c r="RDL4" s="255"/>
      <c r="RDM4" s="255"/>
      <c r="RDN4" s="255"/>
      <c r="RDO4" s="255"/>
      <c r="RDP4" s="255"/>
      <c r="RDQ4" s="255"/>
      <c r="RDR4" s="255"/>
      <c r="RDS4" s="255"/>
      <c r="RDT4" s="255"/>
      <c r="RDU4" s="255"/>
      <c r="RDV4" s="255"/>
      <c r="RDW4" s="255"/>
      <c r="RDX4" s="255"/>
      <c r="RDY4" s="255"/>
      <c r="RDZ4" s="255"/>
      <c r="REA4" s="255"/>
      <c r="REB4" s="255"/>
      <c r="REC4" s="255"/>
      <c r="RED4" s="255"/>
      <c r="REE4" s="255"/>
      <c r="REF4" s="255"/>
      <c r="REG4" s="255"/>
      <c r="REH4" s="255"/>
      <c r="REI4" s="255"/>
      <c r="REJ4" s="255"/>
      <c r="REK4" s="255"/>
      <c r="REL4" s="255"/>
      <c r="REM4" s="255"/>
      <c r="REN4" s="255"/>
      <c r="REO4" s="255"/>
      <c r="REP4" s="255"/>
      <c r="REQ4" s="255"/>
      <c r="RER4" s="255"/>
      <c r="RES4" s="255"/>
      <c r="RET4" s="255"/>
      <c r="REU4" s="255"/>
      <c r="REV4" s="255"/>
      <c r="REW4" s="255"/>
      <c r="REX4" s="255"/>
      <c r="REY4" s="255"/>
      <c r="REZ4" s="255"/>
      <c r="RFA4" s="255"/>
      <c r="RFB4" s="255"/>
      <c r="RFC4" s="255"/>
      <c r="RFD4" s="255"/>
      <c r="RFE4" s="255"/>
      <c r="RFF4" s="255"/>
      <c r="RFG4" s="255"/>
      <c r="RFH4" s="255"/>
      <c r="RFI4" s="255"/>
      <c r="RFJ4" s="255"/>
      <c r="RFK4" s="255"/>
      <c r="RFL4" s="255"/>
      <c r="RFM4" s="255"/>
      <c r="RFN4" s="255"/>
      <c r="RFO4" s="255"/>
      <c r="RFP4" s="255"/>
      <c r="RFQ4" s="255"/>
      <c r="RFR4" s="255"/>
      <c r="RFS4" s="255"/>
      <c r="RFT4" s="255"/>
      <c r="RFU4" s="255"/>
      <c r="RFV4" s="255"/>
      <c r="RFW4" s="255"/>
      <c r="RFX4" s="255"/>
      <c r="RFY4" s="255"/>
      <c r="RFZ4" s="255"/>
      <c r="RGA4" s="255"/>
      <c r="RGB4" s="255"/>
      <c r="RGC4" s="255"/>
      <c r="RGD4" s="255"/>
      <c r="RGE4" s="255"/>
      <c r="RGF4" s="255"/>
      <c r="RGG4" s="255"/>
      <c r="RGH4" s="255"/>
      <c r="RGI4" s="255"/>
      <c r="RGJ4" s="255"/>
      <c r="RGK4" s="255"/>
      <c r="RGL4" s="255"/>
      <c r="RGM4" s="255"/>
      <c r="RGN4" s="255"/>
      <c r="RGO4" s="255"/>
      <c r="RGP4" s="255"/>
      <c r="RGQ4" s="255"/>
      <c r="RGR4" s="255"/>
      <c r="RGS4" s="255"/>
      <c r="RGT4" s="255"/>
      <c r="RGU4" s="255"/>
      <c r="RGV4" s="255"/>
      <c r="RGW4" s="255"/>
      <c r="RGX4" s="255"/>
      <c r="RGY4" s="255"/>
      <c r="RGZ4" s="255"/>
      <c r="RHA4" s="255"/>
      <c r="RHB4" s="255"/>
      <c r="RHC4" s="255"/>
      <c r="RHD4" s="255"/>
      <c r="RHE4" s="255"/>
      <c r="RHF4" s="255"/>
      <c r="RHG4" s="255"/>
      <c r="RHH4" s="255"/>
      <c r="RHI4" s="255"/>
      <c r="RHJ4" s="255"/>
      <c r="RHK4" s="255"/>
      <c r="RHL4" s="255"/>
      <c r="RHM4" s="255"/>
      <c r="RHN4" s="255"/>
      <c r="RHO4" s="255"/>
      <c r="RHP4" s="255"/>
      <c r="RHQ4" s="255"/>
      <c r="RHR4" s="255"/>
      <c r="RHS4" s="255"/>
      <c r="RHT4" s="255"/>
      <c r="RHU4" s="255"/>
      <c r="RHV4" s="255"/>
      <c r="RHW4" s="255"/>
      <c r="RHX4" s="255"/>
      <c r="RHY4" s="255"/>
      <c r="RHZ4" s="255"/>
      <c r="RIA4" s="255"/>
      <c r="RIB4" s="255"/>
      <c r="RIC4" s="255"/>
      <c r="RID4" s="255"/>
      <c r="RIE4" s="255"/>
      <c r="RIF4" s="255"/>
      <c r="RIG4" s="255"/>
      <c r="RIH4" s="255"/>
      <c r="RII4" s="255"/>
      <c r="RIJ4" s="255"/>
      <c r="RIK4" s="255"/>
      <c r="RIL4" s="255"/>
      <c r="RIM4" s="255"/>
      <c r="RIN4" s="255"/>
      <c r="RIO4" s="255"/>
      <c r="RIP4" s="255"/>
      <c r="RIQ4" s="255"/>
      <c r="RIR4" s="255"/>
      <c r="RIS4" s="255"/>
      <c r="RIT4" s="255"/>
      <c r="RIU4" s="255"/>
      <c r="RIV4" s="255"/>
      <c r="RIW4" s="255"/>
      <c r="RIX4" s="255"/>
      <c r="RIY4" s="255"/>
      <c r="RIZ4" s="255"/>
      <c r="RJA4" s="255"/>
      <c r="RJB4" s="255"/>
      <c r="RJC4" s="255"/>
      <c r="RJD4" s="255"/>
      <c r="RJE4" s="255"/>
      <c r="RJF4" s="255"/>
      <c r="RJG4" s="255"/>
      <c r="RJH4" s="255"/>
      <c r="RJI4" s="255"/>
      <c r="RJJ4" s="255"/>
      <c r="RJK4" s="255"/>
      <c r="RJL4" s="255"/>
      <c r="RJM4" s="255"/>
      <c r="RJN4" s="255"/>
      <c r="RJO4" s="255"/>
      <c r="RJP4" s="255"/>
      <c r="RJQ4" s="255"/>
      <c r="RJR4" s="255"/>
      <c r="RJS4" s="255"/>
      <c r="RJT4" s="255"/>
      <c r="RJU4" s="255"/>
      <c r="RJV4" s="255"/>
      <c r="RJW4" s="255"/>
      <c r="RJX4" s="255"/>
      <c r="RJY4" s="255"/>
      <c r="RJZ4" s="255"/>
      <c r="RKA4" s="255"/>
      <c r="RKB4" s="255"/>
      <c r="RKC4" s="255"/>
      <c r="RKD4" s="255"/>
      <c r="RKE4" s="255"/>
      <c r="RKF4" s="255"/>
      <c r="RKG4" s="255"/>
      <c r="RKH4" s="255"/>
      <c r="RKI4" s="255"/>
      <c r="RKJ4" s="255"/>
      <c r="RKK4" s="255"/>
      <c r="RKL4" s="255"/>
      <c r="RKM4" s="255"/>
      <c r="RKN4" s="255"/>
      <c r="RKO4" s="255"/>
      <c r="RKP4" s="255"/>
      <c r="RKQ4" s="255"/>
      <c r="RKR4" s="255"/>
      <c r="RKS4" s="255"/>
      <c r="RKT4" s="255"/>
      <c r="RKU4" s="255"/>
      <c r="RKV4" s="255"/>
      <c r="RKW4" s="255"/>
      <c r="RKX4" s="255"/>
      <c r="RKY4" s="255"/>
      <c r="RKZ4" s="255"/>
      <c r="RLA4" s="255"/>
      <c r="RLB4" s="255"/>
      <c r="RLC4" s="255"/>
      <c r="RLD4" s="255"/>
      <c r="RLE4" s="255"/>
      <c r="RLF4" s="255"/>
      <c r="RLG4" s="255"/>
      <c r="RLH4" s="255"/>
      <c r="RLI4" s="255"/>
      <c r="RLJ4" s="255"/>
      <c r="RLK4" s="255"/>
      <c r="RLL4" s="255"/>
      <c r="RLM4" s="255"/>
      <c r="RLN4" s="255"/>
      <c r="RLO4" s="255"/>
      <c r="RLP4" s="255"/>
      <c r="RLQ4" s="255"/>
      <c r="RLR4" s="255"/>
      <c r="RLS4" s="255"/>
      <c r="RLT4" s="255"/>
      <c r="RLU4" s="255"/>
      <c r="RLV4" s="255"/>
      <c r="RLW4" s="255"/>
      <c r="RLX4" s="255"/>
      <c r="RLY4" s="255"/>
      <c r="RLZ4" s="255"/>
      <c r="RMA4" s="255"/>
      <c r="RMB4" s="255"/>
      <c r="RMC4" s="255"/>
      <c r="RMD4" s="255"/>
      <c r="RME4" s="255"/>
      <c r="RMF4" s="255"/>
      <c r="RMG4" s="255"/>
      <c r="RMH4" s="255"/>
      <c r="RMI4" s="255"/>
      <c r="RMJ4" s="255"/>
      <c r="RMK4" s="255"/>
      <c r="RML4" s="255"/>
      <c r="RMM4" s="255"/>
      <c r="RMN4" s="255"/>
      <c r="RMO4" s="255"/>
      <c r="RMP4" s="255"/>
      <c r="RMQ4" s="255"/>
      <c r="RMR4" s="255"/>
      <c r="RMS4" s="255"/>
      <c r="RMT4" s="255"/>
      <c r="RMU4" s="255"/>
      <c r="RMV4" s="255"/>
      <c r="RMW4" s="255"/>
      <c r="RMX4" s="255"/>
      <c r="RMY4" s="255"/>
      <c r="RMZ4" s="255"/>
      <c r="RNA4" s="255"/>
      <c r="RNB4" s="255"/>
      <c r="RNC4" s="255"/>
      <c r="RND4" s="255"/>
      <c r="RNE4" s="255"/>
      <c r="RNF4" s="255"/>
      <c r="RNG4" s="255"/>
      <c r="RNH4" s="255"/>
      <c r="RNI4" s="255"/>
      <c r="RNJ4" s="255"/>
      <c r="RNK4" s="255"/>
      <c r="RNL4" s="255"/>
      <c r="RNM4" s="255"/>
      <c r="RNN4" s="255"/>
      <c r="RNO4" s="255"/>
      <c r="RNP4" s="255"/>
      <c r="RNQ4" s="255"/>
      <c r="RNR4" s="255"/>
      <c r="RNS4" s="255"/>
      <c r="RNT4" s="255"/>
      <c r="RNU4" s="255"/>
      <c r="RNV4" s="255"/>
      <c r="RNW4" s="255"/>
      <c r="RNX4" s="255"/>
      <c r="RNY4" s="255"/>
      <c r="RNZ4" s="255"/>
      <c r="ROA4" s="255"/>
      <c r="ROB4" s="255"/>
      <c r="ROC4" s="255"/>
      <c r="ROD4" s="255"/>
      <c r="ROE4" s="255"/>
      <c r="ROF4" s="255"/>
      <c r="ROG4" s="255"/>
      <c r="ROH4" s="255"/>
      <c r="ROI4" s="255"/>
      <c r="ROJ4" s="255"/>
      <c r="ROK4" s="255"/>
      <c r="ROL4" s="255"/>
      <c r="ROM4" s="255"/>
      <c r="RON4" s="255"/>
      <c r="ROO4" s="255"/>
      <c r="ROP4" s="255"/>
      <c r="ROQ4" s="255"/>
      <c r="ROR4" s="255"/>
      <c r="ROS4" s="255"/>
      <c r="ROT4" s="255"/>
      <c r="ROU4" s="255"/>
      <c r="ROV4" s="255"/>
      <c r="ROW4" s="255"/>
      <c r="ROX4" s="255"/>
      <c r="ROY4" s="255"/>
      <c r="ROZ4" s="255"/>
      <c r="RPA4" s="255"/>
      <c r="RPB4" s="255"/>
      <c r="RPC4" s="255"/>
      <c r="RPD4" s="255"/>
      <c r="RPE4" s="255"/>
      <c r="RPF4" s="255"/>
      <c r="RPG4" s="255"/>
      <c r="RPH4" s="255"/>
      <c r="RPI4" s="255"/>
      <c r="RPJ4" s="255"/>
      <c r="RPK4" s="255"/>
      <c r="RPL4" s="255"/>
      <c r="RPM4" s="255"/>
      <c r="RPN4" s="255"/>
      <c r="RPO4" s="255"/>
      <c r="RPP4" s="255"/>
      <c r="RPQ4" s="255"/>
      <c r="RPR4" s="255"/>
      <c r="RPS4" s="255"/>
      <c r="RPT4" s="255"/>
      <c r="RPU4" s="255"/>
      <c r="RPV4" s="255"/>
      <c r="RPW4" s="255"/>
      <c r="RPX4" s="255"/>
      <c r="RPY4" s="255"/>
      <c r="RPZ4" s="255"/>
      <c r="RQA4" s="255"/>
      <c r="RQB4" s="255"/>
      <c r="RQC4" s="255"/>
      <c r="RQD4" s="255"/>
      <c r="RQE4" s="255"/>
      <c r="RQF4" s="255"/>
      <c r="RQG4" s="255"/>
      <c r="RQH4" s="255"/>
      <c r="RQI4" s="255"/>
      <c r="RQJ4" s="255"/>
      <c r="RQK4" s="255"/>
      <c r="RQL4" s="255"/>
      <c r="RQM4" s="255"/>
      <c r="RQN4" s="255"/>
      <c r="RQO4" s="255"/>
      <c r="RQP4" s="255"/>
      <c r="RQQ4" s="255"/>
      <c r="RQR4" s="255"/>
      <c r="RQS4" s="255"/>
      <c r="RQT4" s="255"/>
      <c r="RQU4" s="255"/>
      <c r="RQV4" s="255"/>
      <c r="RQW4" s="255"/>
      <c r="RQX4" s="255"/>
      <c r="RQY4" s="255"/>
      <c r="RQZ4" s="255"/>
      <c r="RRA4" s="255"/>
      <c r="RRB4" s="255"/>
      <c r="RRC4" s="255"/>
      <c r="RRD4" s="255"/>
      <c r="RRE4" s="255"/>
      <c r="RRF4" s="255"/>
      <c r="RRG4" s="255"/>
      <c r="RRH4" s="255"/>
      <c r="RRI4" s="255"/>
      <c r="RRJ4" s="255"/>
      <c r="RRK4" s="255"/>
      <c r="RRL4" s="255"/>
      <c r="RRM4" s="255"/>
      <c r="RRN4" s="255"/>
      <c r="RRO4" s="255"/>
      <c r="RRP4" s="255"/>
      <c r="RRQ4" s="255"/>
      <c r="RRR4" s="255"/>
      <c r="RRS4" s="255"/>
      <c r="RRT4" s="255"/>
      <c r="RRU4" s="255"/>
      <c r="RRV4" s="255"/>
      <c r="RRW4" s="255"/>
      <c r="RRX4" s="255"/>
      <c r="RRY4" s="255"/>
      <c r="RRZ4" s="255"/>
      <c r="RSA4" s="255"/>
      <c r="RSB4" s="255"/>
      <c r="RSC4" s="255"/>
      <c r="RSD4" s="255"/>
      <c r="RSE4" s="255"/>
      <c r="RSF4" s="255"/>
      <c r="RSG4" s="255"/>
      <c r="RSH4" s="255"/>
      <c r="RSI4" s="255"/>
      <c r="RSJ4" s="255"/>
      <c r="RSK4" s="255"/>
      <c r="RSL4" s="255"/>
      <c r="RSM4" s="255"/>
      <c r="RSN4" s="255"/>
      <c r="RSO4" s="255"/>
      <c r="RSP4" s="255"/>
      <c r="RSQ4" s="255"/>
      <c r="RSR4" s="255"/>
      <c r="RSS4" s="255"/>
      <c r="RST4" s="255"/>
      <c r="RSU4" s="255"/>
      <c r="RSV4" s="255"/>
      <c r="RSW4" s="255"/>
      <c r="RSX4" s="255"/>
      <c r="RSY4" s="255"/>
      <c r="RSZ4" s="255"/>
      <c r="RTA4" s="255"/>
      <c r="RTB4" s="255"/>
      <c r="RTC4" s="255"/>
      <c r="RTD4" s="255"/>
      <c r="RTE4" s="255"/>
      <c r="RTF4" s="255"/>
      <c r="RTG4" s="255"/>
      <c r="RTH4" s="255"/>
      <c r="RTI4" s="255"/>
      <c r="RTJ4" s="255"/>
      <c r="RTK4" s="255"/>
      <c r="RTL4" s="255"/>
      <c r="RTM4" s="255"/>
      <c r="RTN4" s="255"/>
      <c r="RTO4" s="255"/>
      <c r="RTP4" s="255"/>
      <c r="RTQ4" s="255"/>
      <c r="RTR4" s="255"/>
      <c r="RTS4" s="255"/>
      <c r="RTT4" s="255"/>
      <c r="RTU4" s="255"/>
      <c r="RTV4" s="255"/>
      <c r="RTW4" s="255"/>
      <c r="RTX4" s="255"/>
      <c r="RTY4" s="255"/>
      <c r="RTZ4" s="255"/>
      <c r="RUA4" s="255"/>
      <c r="RUB4" s="255"/>
      <c r="RUC4" s="255"/>
      <c r="RUD4" s="255"/>
      <c r="RUE4" s="255"/>
      <c r="RUF4" s="255"/>
      <c r="RUG4" s="255"/>
      <c r="RUH4" s="255"/>
      <c r="RUI4" s="255"/>
      <c r="RUJ4" s="255"/>
      <c r="RUK4" s="255"/>
      <c r="RUL4" s="255"/>
      <c r="RUM4" s="255"/>
      <c r="RUN4" s="255"/>
      <c r="RUO4" s="255"/>
      <c r="RUP4" s="255"/>
      <c r="RUQ4" s="255"/>
      <c r="RUR4" s="255"/>
      <c r="RUS4" s="255"/>
      <c r="RUT4" s="255"/>
      <c r="RUU4" s="255"/>
      <c r="RUV4" s="255"/>
      <c r="RUW4" s="255"/>
      <c r="RUX4" s="255"/>
      <c r="RUY4" s="255"/>
      <c r="RUZ4" s="255"/>
      <c r="RVA4" s="255"/>
      <c r="RVB4" s="255"/>
      <c r="RVC4" s="255"/>
      <c r="RVD4" s="255"/>
      <c r="RVE4" s="255"/>
      <c r="RVF4" s="255"/>
      <c r="RVG4" s="255"/>
      <c r="RVH4" s="255"/>
      <c r="RVI4" s="255"/>
      <c r="RVJ4" s="255"/>
      <c r="RVK4" s="255"/>
      <c r="RVL4" s="255"/>
      <c r="RVM4" s="255"/>
      <c r="RVN4" s="255"/>
      <c r="RVO4" s="255"/>
      <c r="RVP4" s="255"/>
      <c r="RVQ4" s="255"/>
      <c r="RVR4" s="255"/>
      <c r="RVS4" s="255"/>
      <c r="RVT4" s="255"/>
      <c r="RVU4" s="255"/>
      <c r="RVV4" s="255"/>
      <c r="RVW4" s="255"/>
      <c r="RVX4" s="255"/>
      <c r="RVY4" s="255"/>
      <c r="RVZ4" s="255"/>
      <c r="RWA4" s="255"/>
      <c r="RWB4" s="255"/>
      <c r="RWC4" s="255"/>
      <c r="RWD4" s="255"/>
      <c r="RWE4" s="255"/>
      <c r="RWF4" s="255"/>
      <c r="RWG4" s="255"/>
      <c r="RWH4" s="255"/>
      <c r="RWI4" s="255"/>
      <c r="RWJ4" s="255"/>
      <c r="RWK4" s="255"/>
      <c r="RWL4" s="255"/>
      <c r="RWM4" s="255"/>
      <c r="RWN4" s="255"/>
      <c r="RWO4" s="255"/>
      <c r="RWP4" s="255"/>
      <c r="RWQ4" s="255"/>
      <c r="RWR4" s="255"/>
      <c r="RWS4" s="255"/>
      <c r="RWT4" s="255"/>
      <c r="RWU4" s="255"/>
      <c r="RWV4" s="255"/>
      <c r="RWW4" s="255"/>
      <c r="RWX4" s="255"/>
      <c r="RWY4" s="255"/>
      <c r="RWZ4" s="255"/>
      <c r="RXA4" s="255"/>
      <c r="RXB4" s="255"/>
      <c r="RXC4" s="255"/>
      <c r="RXD4" s="255"/>
      <c r="RXE4" s="255"/>
      <c r="RXF4" s="255"/>
      <c r="RXG4" s="255"/>
      <c r="RXH4" s="255"/>
      <c r="RXI4" s="255"/>
      <c r="RXJ4" s="255"/>
      <c r="RXK4" s="255"/>
      <c r="RXL4" s="255"/>
      <c r="RXM4" s="255"/>
      <c r="RXN4" s="255"/>
      <c r="RXO4" s="255"/>
      <c r="RXP4" s="255"/>
      <c r="RXQ4" s="255"/>
      <c r="RXR4" s="255"/>
      <c r="RXS4" s="255"/>
      <c r="RXT4" s="255"/>
      <c r="RXU4" s="255"/>
      <c r="RXV4" s="255"/>
      <c r="RXW4" s="255"/>
      <c r="RXX4" s="255"/>
      <c r="RXY4" s="255"/>
      <c r="RXZ4" s="255"/>
      <c r="RYA4" s="255"/>
      <c r="RYB4" s="255"/>
      <c r="RYC4" s="255"/>
      <c r="RYD4" s="255"/>
      <c r="RYE4" s="255"/>
      <c r="RYF4" s="255"/>
      <c r="RYG4" s="255"/>
      <c r="RYH4" s="255"/>
      <c r="RYI4" s="255"/>
      <c r="RYJ4" s="255"/>
      <c r="RYK4" s="255"/>
      <c r="RYL4" s="255"/>
      <c r="RYM4" s="255"/>
      <c r="RYN4" s="255"/>
      <c r="RYO4" s="255"/>
      <c r="RYP4" s="255"/>
      <c r="RYQ4" s="255"/>
      <c r="RYR4" s="255"/>
      <c r="RYS4" s="255"/>
      <c r="RYT4" s="255"/>
      <c r="RYU4" s="255"/>
      <c r="RYV4" s="255"/>
      <c r="RYW4" s="255"/>
      <c r="RYX4" s="255"/>
      <c r="RYY4" s="255"/>
      <c r="RYZ4" s="255"/>
      <c r="RZA4" s="255"/>
      <c r="RZB4" s="255"/>
      <c r="RZC4" s="255"/>
      <c r="RZD4" s="255"/>
      <c r="RZE4" s="255"/>
      <c r="RZF4" s="255"/>
      <c r="RZG4" s="255"/>
      <c r="RZH4" s="255"/>
      <c r="RZI4" s="255"/>
      <c r="RZJ4" s="255"/>
      <c r="RZK4" s="255"/>
      <c r="RZL4" s="255"/>
      <c r="RZM4" s="255"/>
      <c r="RZN4" s="255"/>
      <c r="RZO4" s="255"/>
      <c r="RZP4" s="255"/>
      <c r="RZQ4" s="255"/>
      <c r="RZR4" s="255"/>
      <c r="RZS4" s="255"/>
      <c r="RZT4" s="255"/>
      <c r="RZU4" s="255"/>
      <c r="RZV4" s="255"/>
      <c r="RZW4" s="255"/>
      <c r="RZX4" s="255"/>
      <c r="RZY4" s="255"/>
      <c r="RZZ4" s="255"/>
      <c r="SAA4" s="255"/>
      <c r="SAB4" s="255"/>
      <c r="SAC4" s="255"/>
      <c r="SAD4" s="255"/>
      <c r="SAE4" s="255"/>
      <c r="SAF4" s="255"/>
      <c r="SAG4" s="255"/>
      <c r="SAH4" s="255"/>
      <c r="SAI4" s="255"/>
      <c r="SAJ4" s="255"/>
      <c r="SAK4" s="255"/>
      <c r="SAL4" s="255"/>
      <c r="SAM4" s="255"/>
      <c r="SAN4" s="255"/>
      <c r="SAO4" s="255"/>
      <c r="SAP4" s="255"/>
      <c r="SAQ4" s="255"/>
      <c r="SAR4" s="255"/>
      <c r="SAS4" s="255"/>
      <c r="SAT4" s="255"/>
      <c r="SAU4" s="255"/>
      <c r="SAV4" s="255"/>
      <c r="SAW4" s="255"/>
      <c r="SAX4" s="255"/>
      <c r="SAY4" s="255"/>
      <c r="SAZ4" s="255"/>
      <c r="SBA4" s="255"/>
      <c r="SBB4" s="255"/>
      <c r="SBC4" s="255"/>
      <c r="SBD4" s="255"/>
      <c r="SBE4" s="255"/>
      <c r="SBF4" s="255"/>
      <c r="SBG4" s="255"/>
      <c r="SBH4" s="255"/>
      <c r="SBI4" s="255"/>
      <c r="SBJ4" s="255"/>
      <c r="SBK4" s="255"/>
      <c r="SBL4" s="255"/>
      <c r="SBM4" s="255"/>
      <c r="SBN4" s="255"/>
      <c r="SBO4" s="255"/>
      <c r="SBP4" s="255"/>
      <c r="SBQ4" s="255"/>
      <c r="SBR4" s="255"/>
      <c r="SBS4" s="255"/>
      <c r="SBT4" s="255"/>
      <c r="SBU4" s="255"/>
      <c r="SBV4" s="255"/>
      <c r="SBW4" s="255"/>
      <c r="SBX4" s="255"/>
      <c r="SBY4" s="255"/>
      <c r="SBZ4" s="255"/>
      <c r="SCA4" s="255"/>
      <c r="SCB4" s="255"/>
      <c r="SCC4" s="255"/>
      <c r="SCD4" s="255"/>
      <c r="SCE4" s="255"/>
      <c r="SCF4" s="255"/>
      <c r="SCG4" s="255"/>
      <c r="SCH4" s="255"/>
      <c r="SCI4" s="255"/>
      <c r="SCJ4" s="255"/>
      <c r="SCK4" s="255"/>
      <c r="SCL4" s="255"/>
      <c r="SCM4" s="255"/>
      <c r="SCN4" s="255"/>
      <c r="SCO4" s="255"/>
      <c r="SCP4" s="255"/>
      <c r="SCQ4" s="255"/>
      <c r="SCR4" s="255"/>
      <c r="SCS4" s="255"/>
      <c r="SCT4" s="255"/>
      <c r="SCU4" s="255"/>
      <c r="SCV4" s="255"/>
      <c r="SCW4" s="255"/>
      <c r="SCX4" s="255"/>
      <c r="SCY4" s="255"/>
      <c r="SCZ4" s="255"/>
      <c r="SDA4" s="255"/>
      <c r="SDB4" s="255"/>
      <c r="SDC4" s="255"/>
      <c r="SDD4" s="255"/>
      <c r="SDE4" s="255"/>
      <c r="SDF4" s="255"/>
      <c r="SDG4" s="255"/>
      <c r="SDH4" s="255"/>
      <c r="SDI4" s="255"/>
      <c r="SDJ4" s="255"/>
      <c r="SDK4" s="255"/>
      <c r="SDL4" s="255"/>
      <c r="SDM4" s="255"/>
      <c r="SDN4" s="255"/>
      <c r="SDO4" s="255"/>
      <c r="SDP4" s="255"/>
      <c r="SDQ4" s="255"/>
      <c r="SDR4" s="255"/>
      <c r="SDS4" s="255"/>
      <c r="SDT4" s="255"/>
      <c r="SDU4" s="255"/>
      <c r="SDV4" s="255"/>
      <c r="SDW4" s="255"/>
      <c r="SDX4" s="255"/>
      <c r="SDY4" s="255"/>
      <c r="SDZ4" s="255"/>
      <c r="SEA4" s="255"/>
      <c r="SEB4" s="255"/>
      <c r="SEC4" s="255"/>
      <c r="SED4" s="255"/>
      <c r="SEE4" s="255"/>
      <c r="SEF4" s="255"/>
      <c r="SEG4" s="255"/>
      <c r="SEH4" s="255"/>
      <c r="SEI4" s="255"/>
      <c r="SEJ4" s="255"/>
      <c r="SEK4" s="255"/>
      <c r="SEL4" s="255"/>
      <c r="SEM4" s="255"/>
      <c r="SEN4" s="255"/>
      <c r="SEO4" s="255"/>
      <c r="SEP4" s="255"/>
      <c r="SEQ4" s="255"/>
      <c r="SER4" s="255"/>
      <c r="SES4" s="255"/>
      <c r="SET4" s="255"/>
      <c r="SEU4" s="255"/>
      <c r="SEV4" s="255"/>
      <c r="SEW4" s="255"/>
      <c r="SEX4" s="255"/>
      <c r="SEY4" s="255"/>
      <c r="SEZ4" s="255"/>
      <c r="SFA4" s="255"/>
      <c r="SFB4" s="255"/>
      <c r="SFC4" s="255"/>
      <c r="SFD4" s="255"/>
      <c r="SFE4" s="255"/>
      <c r="SFF4" s="255"/>
      <c r="SFG4" s="255"/>
      <c r="SFH4" s="255"/>
      <c r="SFI4" s="255"/>
      <c r="SFJ4" s="255"/>
      <c r="SFK4" s="255"/>
      <c r="SFL4" s="255"/>
      <c r="SFM4" s="255"/>
      <c r="SFN4" s="255"/>
      <c r="SFO4" s="255"/>
      <c r="SFP4" s="255"/>
      <c r="SFQ4" s="255"/>
      <c r="SFR4" s="255"/>
      <c r="SFS4" s="255"/>
      <c r="SFT4" s="255"/>
      <c r="SFU4" s="255"/>
      <c r="SFV4" s="255"/>
      <c r="SFW4" s="255"/>
      <c r="SFX4" s="255"/>
      <c r="SFY4" s="255"/>
      <c r="SFZ4" s="255"/>
      <c r="SGA4" s="255"/>
      <c r="SGB4" s="255"/>
      <c r="SGC4" s="255"/>
      <c r="SGD4" s="255"/>
      <c r="SGE4" s="255"/>
      <c r="SGF4" s="255"/>
      <c r="SGG4" s="255"/>
      <c r="SGH4" s="255"/>
      <c r="SGI4" s="255"/>
      <c r="SGJ4" s="255"/>
      <c r="SGK4" s="255"/>
      <c r="SGL4" s="255"/>
      <c r="SGM4" s="255"/>
      <c r="SGN4" s="255"/>
      <c r="SGO4" s="255"/>
      <c r="SGP4" s="255"/>
      <c r="SGQ4" s="255"/>
      <c r="SGR4" s="255"/>
      <c r="SGS4" s="255"/>
      <c r="SGT4" s="255"/>
      <c r="SGU4" s="255"/>
      <c r="SGV4" s="255"/>
      <c r="SGW4" s="255"/>
      <c r="SGX4" s="255"/>
      <c r="SGY4" s="255"/>
      <c r="SGZ4" s="255"/>
      <c r="SHA4" s="255"/>
      <c r="SHB4" s="255"/>
      <c r="SHC4" s="255"/>
      <c r="SHD4" s="255"/>
      <c r="SHE4" s="255"/>
      <c r="SHF4" s="255"/>
      <c r="SHG4" s="255"/>
      <c r="SHH4" s="255"/>
      <c r="SHI4" s="255"/>
      <c r="SHJ4" s="255"/>
      <c r="SHK4" s="255"/>
      <c r="SHL4" s="255"/>
      <c r="SHM4" s="255"/>
      <c r="SHN4" s="255"/>
      <c r="SHO4" s="255"/>
      <c r="SHP4" s="255"/>
      <c r="SHQ4" s="255"/>
      <c r="SHR4" s="255"/>
      <c r="SHS4" s="255"/>
      <c r="SHT4" s="255"/>
      <c r="SHU4" s="255"/>
      <c r="SHV4" s="255"/>
      <c r="SHW4" s="255"/>
      <c r="SHX4" s="255"/>
      <c r="SHY4" s="255"/>
      <c r="SHZ4" s="255"/>
      <c r="SIA4" s="255"/>
      <c r="SIB4" s="255"/>
      <c r="SIC4" s="255"/>
      <c r="SID4" s="255"/>
      <c r="SIE4" s="255"/>
      <c r="SIF4" s="255"/>
      <c r="SIG4" s="255"/>
      <c r="SIH4" s="255"/>
      <c r="SII4" s="255"/>
      <c r="SIJ4" s="255"/>
      <c r="SIK4" s="255"/>
      <c r="SIL4" s="255"/>
      <c r="SIM4" s="255"/>
      <c r="SIN4" s="255"/>
      <c r="SIO4" s="255"/>
      <c r="SIP4" s="255"/>
      <c r="SIQ4" s="255"/>
      <c r="SIR4" s="255"/>
      <c r="SIS4" s="255"/>
      <c r="SIT4" s="255"/>
      <c r="SIU4" s="255"/>
      <c r="SIV4" s="255"/>
      <c r="SIW4" s="255"/>
      <c r="SIX4" s="255"/>
      <c r="SIY4" s="255"/>
      <c r="SIZ4" s="255"/>
      <c r="SJA4" s="255"/>
      <c r="SJB4" s="255"/>
      <c r="SJC4" s="255"/>
      <c r="SJD4" s="255"/>
      <c r="SJE4" s="255"/>
      <c r="SJF4" s="255"/>
      <c r="SJG4" s="255"/>
      <c r="SJH4" s="255"/>
      <c r="SJI4" s="255"/>
      <c r="SJJ4" s="255"/>
      <c r="SJK4" s="255"/>
      <c r="SJL4" s="255"/>
      <c r="SJM4" s="255"/>
      <c r="SJN4" s="255"/>
      <c r="SJO4" s="255"/>
      <c r="SJP4" s="255"/>
      <c r="SJQ4" s="255"/>
      <c r="SJR4" s="255"/>
      <c r="SJS4" s="255"/>
      <c r="SJT4" s="255"/>
      <c r="SJU4" s="255"/>
      <c r="SJV4" s="255"/>
      <c r="SJW4" s="255"/>
      <c r="SJX4" s="255"/>
      <c r="SJY4" s="255"/>
      <c r="SJZ4" s="255"/>
      <c r="SKA4" s="255"/>
      <c r="SKB4" s="255"/>
      <c r="SKC4" s="255"/>
      <c r="SKD4" s="255"/>
      <c r="SKE4" s="255"/>
      <c r="SKF4" s="255"/>
      <c r="SKG4" s="255"/>
      <c r="SKH4" s="255"/>
      <c r="SKI4" s="255"/>
      <c r="SKJ4" s="255"/>
      <c r="SKK4" s="255"/>
      <c r="SKL4" s="255"/>
      <c r="SKM4" s="255"/>
      <c r="SKN4" s="255"/>
      <c r="SKO4" s="255"/>
      <c r="SKP4" s="255"/>
      <c r="SKQ4" s="255"/>
      <c r="SKR4" s="255"/>
      <c r="SKS4" s="255"/>
      <c r="SKT4" s="255"/>
      <c r="SKU4" s="255"/>
      <c r="SKV4" s="255"/>
      <c r="SKW4" s="255"/>
      <c r="SKX4" s="255"/>
      <c r="SKY4" s="255"/>
      <c r="SKZ4" s="255"/>
      <c r="SLA4" s="255"/>
      <c r="SLB4" s="255"/>
      <c r="SLC4" s="255"/>
      <c r="SLD4" s="255"/>
      <c r="SLE4" s="255"/>
      <c r="SLF4" s="255"/>
      <c r="SLG4" s="255"/>
      <c r="SLH4" s="255"/>
      <c r="SLI4" s="255"/>
      <c r="SLJ4" s="255"/>
      <c r="SLK4" s="255"/>
      <c r="SLL4" s="255"/>
      <c r="SLM4" s="255"/>
      <c r="SLN4" s="255"/>
      <c r="SLO4" s="255"/>
      <c r="SLP4" s="255"/>
      <c r="SLQ4" s="255"/>
      <c r="SLR4" s="255"/>
      <c r="SLS4" s="255"/>
      <c r="SLT4" s="255"/>
      <c r="SLU4" s="255"/>
      <c r="SLV4" s="255"/>
      <c r="SLW4" s="255"/>
      <c r="SLX4" s="255"/>
      <c r="SLY4" s="255"/>
      <c r="SLZ4" s="255"/>
      <c r="SMA4" s="255"/>
      <c r="SMB4" s="255"/>
      <c r="SMC4" s="255"/>
      <c r="SMD4" s="255"/>
      <c r="SME4" s="255"/>
      <c r="SMF4" s="255"/>
      <c r="SMG4" s="255"/>
      <c r="SMH4" s="255"/>
      <c r="SMI4" s="255"/>
      <c r="SMJ4" s="255"/>
      <c r="SMK4" s="255"/>
      <c r="SML4" s="255"/>
      <c r="SMM4" s="255"/>
      <c r="SMN4" s="255"/>
      <c r="SMO4" s="255"/>
      <c r="SMP4" s="255"/>
      <c r="SMQ4" s="255"/>
      <c r="SMR4" s="255"/>
      <c r="SMS4" s="255"/>
      <c r="SMT4" s="255"/>
      <c r="SMU4" s="255"/>
      <c r="SMV4" s="255"/>
      <c r="SMW4" s="255"/>
      <c r="SMX4" s="255"/>
      <c r="SMY4" s="255"/>
      <c r="SMZ4" s="255"/>
      <c r="SNA4" s="255"/>
      <c r="SNB4" s="255"/>
      <c r="SNC4" s="255"/>
      <c r="SND4" s="255"/>
      <c r="SNE4" s="255"/>
      <c r="SNF4" s="255"/>
      <c r="SNG4" s="255"/>
      <c r="SNH4" s="255"/>
      <c r="SNI4" s="255"/>
      <c r="SNJ4" s="255"/>
      <c r="SNK4" s="255"/>
      <c r="SNL4" s="255"/>
      <c r="SNM4" s="255"/>
      <c r="SNN4" s="255"/>
      <c r="SNO4" s="255"/>
      <c r="SNP4" s="255"/>
      <c r="SNQ4" s="255"/>
      <c r="SNR4" s="255"/>
      <c r="SNS4" s="255"/>
      <c r="SNT4" s="255"/>
      <c r="SNU4" s="255"/>
      <c r="SNV4" s="255"/>
      <c r="SNW4" s="255"/>
      <c r="SNX4" s="255"/>
      <c r="SNY4" s="255"/>
      <c r="SNZ4" s="255"/>
      <c r="SOA4" s="255"/>
      <c r="SOB4" s="255"/>
      <c r="SOC4" s="255"/>
      <c r="SOD4" s="255"/>
      <c r="SOE4" s="255"/>
      <c r="SOF4" s="255"/>
      <c r="SOG4" s="255"/>
      <c r="SOH4" s="255"/>
      <c r="SOI4" s="255"/>
      <c r="SOJ4" s="255"/>
      <c r="SOK4" s="255"/>
      <c r="SOL4" s="255"/>
      <c r="SOM4" s="255"/>
      <c r="SON4" s="255"/>
      <c r="SOO4" s="255"/>
      <c r="SOP4" s="255"/>
      <c r="SOQ4" s="255"/>
      <c r="SOR4" s="255"/>
      <c r="SOS4" s="255"/>
      <c r="SOT4" s="255"/>
      <c r="SOU4" s="255"/>
      <c r="SOV4" s="255"/>
      <c r="SOW4" s="255"/>
      <c r="SOX4" s="255"/>
      <c r="SOY4" s="255"/>
      <c r="SOZ4" s="255"/>
      <c r="SPA4" s="255"/>
      <c r="SPB4" s="255"/>
      <c r="SPC4" s="255"/>
      <c r="SPD4" s="255"/>
      <c r="SPE4" s="255"/>
      <c r="SPF4" s="255"/>
      <c r="SPG4" s="255"/>
      <c r="SPH4" s="255"/>
      <c r="SPI4" s="255"/>
      <c r="SPJ4" s="255"/>
      <c r="SPK4" s="255"/>
      <c r="SPL4" s="255"/>
      <c r="SPM4" s="255"/>
      <c r="SPN4" s="255"/>
      <c r="SPO4" s="255"/>
      <c r="SPP4" s="255"/>
      <c r="SPQ4" s="255"/>
      <c r="SPR4" s="255"/>
      <c r="SPS4" s="255"/>
      <c r="SPT4" s="255"/>
      <c r="SPU4" s="255"/>
      <c r="SPV4" s="255"/>
      <c r="SPW4" s="255"/>
      <c r="SPX4" s="255"/>
      <c r="SPY4" s="255"/>
      <c r="SPZ4" s="255"/>
      <c r="SQA4" s="255"/>
      <c r="SQB4" s="255"/>
      <c r="SQC4" s="255"/>
      <c r="SQD4" s="255"/>
      <c r="SQE4" s="255"/>
      <c r="SQF4" s="255"/>
      <c r="SQG4" s="255"/>
      <c r="SQH4" s="255"/>
      <c r="SQI4" s="255"/>
      <c r="SQJ4" s="255"/>
      <c r="SQK4" s="255"/>
      <c r="SQL4" s="255"/>
      <c r="SQM4" s="255"/>
      <c r="SQN4" s="255"/>
      <c r="SQO4" s="255"/>
      <c r="SQP4" s="255"/>
      <c r="SQQ4" s="255"/>
      <c r="SQR4" s="255"/>
      <c r="SQS4" s="255"/>
      <c r="SQT4" s="255"/>
      <c r="SQU4" s="255"/>
      <c r="SQV4" s="255"/>
      <c r="SQW4" s="255"/>
      <c r="SQX4" s="255"/>
      <c r="SQY4" s="255"/>
      <c r="SQZ4" s="255"/>
      <c r="SRA4" s="255"/>
      <c r="SRB4" s="255"/>
      <c r="SRC4" s="255"/>
      <c r="SRD4" s="255"/>
      <c r="SRE4" s="255"/>
      <c r="SRF4" s="255"/>
      <c r="SRG4" s="255"/>
      <c r="SRH4" s="255"/>
      <c r="SRI4" s="255"/>
      <c r="SRJ4" s="255"/>
      <c r="SRK4" s="255"/>
      <c r="SRL4" s="255"/>
      <c r="SRM4" s="255"/>
      <c r="SRN4" s="255"/>
      <c r="SRO4" s="255"/>
      <c r="SRP4" s="255"/>
      <c r="SRQ4" s="255"/>
      <c r="SRR4" s="255"/>
      <c r="SRS4" s="255"/>
      <c r="SRT4" s="255"/>
      <c r="SRU4" s="255"/>
      <c r="SRV4" s="255"/>
      <c r="SRW4" s="255"/>
      <c r="SRX4" s="255"/>
      <c r="SRY4" s="255"/>
      <c r="SRZ4" s="255"/>
      <c r="SSA4" s="255"/>
      <c r="SSB4" s="255"/>
      <c r="SSC4" s="255"/>
      <c r="SSD4" s="255"/>
      <c r="SSE4" s="255"/>
      <c r="SSF4" s="255"/>
      <c r="SSG4" s="255"/>
      <c r="SSH4" s="255"/>
      <c r="SSI4" s="255"/>
      <c r="SSJ4" s="255"/>
      <c r="SSK4" s="255"/>
      <c r="SSL4" s="255"/>
      <c r="SSM4" s="255"/>
      <c r="SSN4" s="255"/>
      <c r="SSO4" s="255"/>
      <c r="SSP4" s="255"/>
      <c r="SSQ4" s="255"/>
      <c r="SSR4" s="255"/>
      <c r="SSS4" s="255"/>
      <c r="SST4" s="255"/>
      <c r="SSU4" s="255"/>
      <c r="SSV4" s="255"/>
      <c r="SSW4" s="255"/>
      <c r="SSX4" s="255"/>
      <c r="SSY4" s="255"/>
      <c r="SSZ4" s="255"/>
      <c r="STA4" s="255"/>
      <c r="STB4" s="255"/>
      <c r="STC4" s="255"/>
      <c r="STD4" s="255"/>
      <c r="STE4" s="255"/>
      <c r="STF4" s="255"/>
      <c r="STG4" s="255"/>
      <c r="STH4" s="255"/>
      <c r="STI4" s="255"/>
      <c r="STJ4" s="255"/>
      <c r="STK4" s="255"/>
      <c r="STL4" s="255"/>
      <c r="STM4" s="255"/>
      <c r="STN4" s="255"/>
      <c r="STO4" s="255"/>
      <c r="STP4" s="255"/>
      <c r="STQ4" s="255"/>
      <c r="STR4" s="255"/>
      <c r="STS4" s="255"/>
      <c r="STT4" s="255"/>
      <c r="STU4" s="255"/>
      <c r="STV4" s="255"/>
      <c r="STW4" s="255"/>
      <c r="STX4" s="255"/>
      <c r="STY4" s="255"/>
      <c r="STZ4" s="255"/>
      <c r="SUA4" s="255"/>
      <c r="SUB4" s="255"/>
      <c r="SUC4" s="255"/>
      <c r="SUD4" s="255"/>
      <c r="SUE4" s="255"/>
      <c r="SUF4" s="255"/>
      <c r="SUG4" s="255"/>
      <c r="SUH4" s="255"/>
      <c r="SUI4" s="255"/>
      <c r="SUJ4" s="255"/>
      <c r="SUK4" s="255"/>
      <c r="SUL4" s="255"/>
      <c r="SUM4" s="255"/>
      <c r="SUN4" s="255"/>
      <c r="SUO4" s="255"/>
      <c r="SUP4" s="255"/>
      <c r="SUQ4" s="255"/>
      <c r="SUR4" s="255"/>
      <c r="SUS4" s="255"/>
      <c r="SUT4" s="255"/>
      <c r="SUU4" s="255"/>
      <c r="SUV4" s="255"/>
      <c r="SUW4" s="255"/>
      <c r="SUX4" s="255"/>
      <c r="SUY4" s="255"/>
      <c r="SUZ4" s="255"/>
      <c r="SVA4" s="255"/>
      <c r="SVB4" s="255"/>
      <c r="SVC4" s="255"/>
      <c r="SVD4" s="255"/>
      <c r="SVE4" s="255"/>
      <c r="SVF4" s="255"/>
      <c r="SVG4" s="255"/>
      <c r="SVH4" s="255"/>
      <c r="SVI4" s="255"/>
      <c r="SVJ4" s="255"/>
      <c r="SVK4" s="255"/>
      <c r="SVL4" s="255"/>
      <c r="SVM4" s="255"/>
      <c r="SVN4" s="255"/>
      <c r="SVO4" s="255"/>
      <c r="SVP4" s="255"/>
      <c r="SVQ4" s="255"/>
      <c r="SVR4" s="255"/>
      <c r="SVS4" s="255"/>
      <c r="SVT4" s="255"/>
      <c r="SVU4" s="255"/>
      <c r="SVV4" s="255"/>
      <c r="SVW4" s="255"/>
      <c r="SVX4" s="255"/>
      <c r="SVY4" s="255"/>
      <c r="SVZ4" s="255"/>
      <c r="SWA4" s="255"/>
      <c r="SWB4" s="255"/>
      <c r="SWC4" s="255"/>
      <c r="SWD4" s="255"/>
      <c r="SWE4" s="255"/>
      <c r="SWF4" s="255"/>
      <c r="SWG4" s="255"/>
      <c r="SWH4" s="255"/>
      <c r="SWI4" s="255"/>
      <c r="SWJ4" s="255"/>
      <c r="SWK4" s="255"/>
      <c r="SWL4" s="255"/>
      <c r="SWM4" s="255"/>
      <c r="SWN4" s="255"/>
      <c r="SWO4" s="255"/>
      <c r="SWP4" s="255"/>
      <c r="SWQ4" s="255"/>
      <c r="SWR4" s="255"/>
      <c r="SWS4" s="255"/>
      <c r="SWT4" s="255"/>
      <c r="SWU4" s="255"/>
      <c r="SWV4" s="255"/>
      <c r="SWW4" s="255"/>
      <c r="SWX4" s="255"/>
      <c r="SWY4" s="255"/>
      <c r="SWZ4" s="255"/>
      <c r="SXA4" s="255"/>
      <c r="SXB4" s="255"/>
      <c r="SXC4" s="255"/>
      <c r="SXD4" s="255"/>
      <c r="SXE4" s="255"/>
      <c r="SXF4" s="255"/>
      <c r="SXG4" s="255"/>
      <c r="SXH4" s="255"/>
      <c r="SXI4" s="255"/>
      <c r="SXJ4" s="255"/>
      <c r="SXK4" s="255"/>
      <c r="SXL4" s="255"/>
      <c r="SXM4" s="255"/>
      <c r="SXN4" s="255"/>
      <c r="SXO4" s="255"/>
      <c r="SXP4" s="255"/>
      <c r="SXQ4" s="255"/>
      <c r="SXR4" s="255"/>
      <c r="SXS4" s="255"/>
      <c r="SXT4" s="255"/>
      <c r="SXU4" s="255"/>
      <c r="SXV4" s="255"/>
      <c r="SXW4" s="255"/>
      <c r="SXX4" s="255"/>
      <c r="SXY4" s="255"/>
      <c r="SXZ4" s="255"/>
      <c r="SYA4" s="255"/>
      <c r="SYB4" s="255"/>
      <c r="SYC4" s="255"/>
      <c r="SYD4" s="255"/>
      <c r="SYE4" s="255"/>
      <c r="SYF4" s="255"/>
      <c r="SYG4" s="255"/>
      <c r="SYH4" s="255"/>
      <c r="SYI4" s="255"/>
      <c r="SYJ4" s="255"/>
      <c r="SYK4" s="255"/>
      <c r="SYL4" s="255"/>
      <c r="SYM4" s="255"/>
      <c r="SYN4" s="255"/>
      <c r="SYO4" s="255"/>
      <c r="SYP4" s="255"/>
      <c r="SYQ4" s="255"/>
      <c r="SYR4" s="255"/>
      <c r="SYS4" s="255"/>
      <c r="SYT4" s="255"/>
      <c r="SYU4" s="255"/>
      <c r="SYV4" s="255"/>
      <c r="SYW4" s="255"/>
      <c r="SYX4" s="255"/>
      <c r="SYY4" s="255"/>
      <c r="SYZ4" s="255"/>
      <c r="SZA4" s="255"/>
      <c r="SZB4" s="255"/>
      <c r="SZC4" s="255"/>
      <c r="SZD4" s="255"/>
      <c r="SZE4" s="255"/>
      <c r="SZF4" s="255"/>
      <c r="SZG4" s="255"/>
      <c r="SZH4" s="255"/>
      <c r="SZI4" s="255"/>
      <c r="SZJ4" s="255"/>
      <c r="SZK4" s="255"/>
      <c r="SZL4" s="255"/>
      <c r="SZM4" s="255"/>
      <c r="SZN4" s="255"/>
      <c r="SZO4" s="255"/>
      <c r="SZP4" s="255"/>
      <c r="SZQ4" s="255"/>
      <c r="SZR4" s="255"/>
      <c r="SZS4" s="255"/>
      <c r="SZT4" s="255"/>
      <c r="SZU4" s="255"/>
      <c r="SZV4" s="255"/>
      <c r="SZW4" s="255"/>
      <c r="SZX4" s="255"/>
      <c r="SZY4" s="255"/>
      <c r="SZZ4" s="255"/>
      <c r="TAA4" s="255"/>
      <c r="TAB4" s="255"/>
      <c r="TAC4" s="255"/>
      <c r="TAD4" s="255"/>
      <c r="TAE4" s="255"/>
      <c r="TAF4" s="255"/>
      <c r="TAG4" s="255"/>
      <c r="TAH4" s="255"/>
      <c r="TAI4" s="255"/>
      <c r="TAJ4" s="255"/>
      <c r="TAK4" s="255"/>
      <c r="TAL4" s="255"/>
      <c r="TAM4" s="255"/>
      <c r="TAN4" s="255"/>
      <c r="TAO4" s="255"/>
      <c r="TAP4" s="255"/>
      <c r="TAQ4" s="255"/>
      <c r="TAR4" s="255"/>
      <c r="TAS4" s="255"/>
      <c r="TAT4" s="255"/>
      <c r="TAU4" s="255"/>
      <c r="TAV4" s="255"/>
      <c r="TAW4" s="255"/>
      <c r="TAX4" s="255"/>
      <c r="TAY4" s="255"/>
      <c r="TAZ4" s="255"/>
      <c r="TBA4" s="255"/>
      <c r="TBB4" s="255"/>
      <c r="TBC4" s="255"/>
      <c r="TBD4" s="255"/>
      <c r="TBE4" s="255"/>
      <c r="TBF4" s="255"/>
      <c r="TBG4" s="255"/>
      <c r="TBH4" s="255"/>
      <c r="TBI4" s="255"/>
      <c r="TBJ4" s="255"/>
      <c r="TBK4" s="255"/>
      <c r="TBL4" s="255"/>
      <c r="TBM4" s="255"/>
      <c r="TBN4" s="255"/>
      <c r="TBO4" s="255"/>
      <c r="TBP4" s="255"/>
      <c r="TBQ4" s="255"/>
      <c r="TBR4" s="255"/>
      <c r="TBS4" s="255"/>
      <c r="TBT4" s="255"/>
      <c r="TBU4" s="255"/>
      <c r="TBV4" s="255"/>
      <c r="TBW4" s="255"/>
      <c r="TBX4" s="255"/>
      <c r="TBY4" s="255"/>
      <c r="TBZ4" s="255"/>
      <c r="TCA4" s="255"/>
      <c r="TCB4" s="255"/>
      <c r="TCC4" s="255"/>
      <c r="TCD4" s="255"/>
      <c r="TCE4" s="255"/>
      <c r="TCF4" s="255"/>
      <c r="TCG4" s="255"/>
      <c r="TCH4" s="255"/>
      <c r="TCI4" s="255"/>
      <c r="TCJ4" s="255"/>
      <c r="TCK4" s="255"/>
      <c r="TCL4" s="255"/>
      <c r="TCM4" s="255"/>
      <c r="TCN4" s="255"/>
      <c r="TCO4" s="255"/>
      <c r="TCP4" s="255"/>
      <c r="TCQ4" s="255"/>
      <c r="TCR4" s="255"/>
      <c r="TCS4" s="255"/>
      <c r="TCT4" s="255"/>
      <c r="TCU4" s="255"/>
      <c r="TCV4" s="255"/>
      <c r="TCW4" s="255"/>
      <c r="TCX4" s="255"/>
      <c r="TCY4" s="255"/>
      <c r="TCZ4" s="255"/>
      <c r="TDA4" s="255"/>
      <c r="TDB4" s="255"/>
      <c r="TDC4" s="255"/>
      <c r="TDD4" s="255"/>
      <c r="TDE4" s="255"/>
      <c r="TDF4" s="255"/>
      <c r="TDG4" s="255"/>
      <c r="TDH4" s="255"/>
      <c r="TDI4" s="255"/>
      <c r="TDJ4" s="255"/>
      <c r="TDK4" s="255"/>
      <c r="TDL4" s="255"/>
      <c r="TDM4" s="255"/>
      <c r="TDN4" s="255"/>
      <c r="TDO4" s="255"/>
      <c r="TDP4" s="255"/>
      <c r="TDQ4" s="255"/>
      <c r="TDR4" s="255"/>
      <c r="TDS4" s="255"/>
      <c r="TDT4" s="255"/>
      <c r="TDU4" s="255"/>
      <c r="TDV4" s="255"/>
      <c r="TDW4" s="255"/>
      <c r="TDX4" s="255"/>
      <c r="TDY4" s="255"/>
      <c r="TDZ4" s="255"/>
      <c r="TEA4" s="255"/>
      <c r="TEB4" s="255"/>
      <c r="TEC4" s="255"/>
      <c r="TED4" s="255"/>
      <c r="TEE4" s="255"/>
      <c r="TEF4" s="255"/>
      <c r="TEG4" s="255"/>
      <c r="TEH4" s="255"/>
      <c r="TEI4" s="255"/>
      <c r="TEJ4" s="255"/>
      <c r="TEK4" s="255"/>
      <c r="TEL4" s="255"/>
      <c r="TEM4" s="255"/>
      <c r="TEN4" s="255"/>
      <c r="TEO4" s="255"/>
      <c r="TEP4" s="255"/>
      <c r="TEQ4" s="255"/>
      <c r="TER4" s="255"/>
      <c r="TES4" s="255"/>
      <c r="TET4" s="255"/>
      <c r="TEU4" s="255"/>
      <c r="TEV4" s="255"/>
      <c r="TEW4" s="255"/>
      <c r="TEX4" s="255"/>
      <c r="TEY4" s="255"/>
      <c r="TEZ4" s="255"/>
      <c r="TFA4" s="255"/>
      <c r="TFB4" s="255"/>
      <c r="TFC4" s="255"/>
      <c r="TFD4" s="255"/>
      <c r="TFE4" s="255"/>
      <c r="TFF4" s="255"/>
      <c r="TFG4" s="255"/>
      <c r="TFH4" s="255"/>
      <c r="TFI4" s="255"/>
      <c r="TFJ4" s="255"/>
      <c r="TFK4" s="255"/>
      <c r="TFL4" s="255"/>
      <c r="TFM4" s="255"/>
      <c r="TFN4" s="255"/>
      <c r="TFO4" s="255"/>
      <c r="TFP4" s="255"/>
      <c r="TFQ4" s="255"/>
      <c r="TFR4" s="255"/>
      <c r="TFS4" s="255"/>
      <c r="TFT4" s="255"/>
      <c r="TFU4" s="255"/>
      <c r="TFV4" s="255"/>
      <c r="TFW4" s="255"/>
      <c r="TFX4" s="255"/>
      <c r="TFY4" s="255"/>
      <c r="TFZ4" s="255"/>
      <c r="TGA4" s="255"/>
      <c r="TGB4" s="255"/>
      <c r="TGC4" s="255"/>
      <c r="TGD4" s="255"/>
      <c r="TGE4" s="255"/>
      <c r="TGF4" s="255"/>
      <c r="TGG4" s="255"/>
      <c r="TGH4" s="255"/>
      <c r="TGI4" s="255"/>
      <c r="TGJ4" s="255"/>
      <c r="TGK4" s="255"/>
      <c r="TGL4" s="255"/>
      <c r="TGM4" s="255"/>
      <c r="TGN4" s="255"/>
      <c r="TGO4" s="255"/>
      <c r="TGP4" s="255"/>
      <c r="TGQ4" s="255"/>
      <c r="TGR4" s="255"/>
      <c r="TGS4" s="255"/>
      <c r="TGT4" s="255"/>
      <c r="TGU4" s="255"/>
      <c r="TGV4" s="255"/>
      <c r="TGW4" s="255"/>
      <c r="TGX4" s="255"/>
      <c r="TGY4" s="255"/>
      <c r="TGZ4" s="255"/>
      <c r="THA4" s="255"/>
      <c r="THB4" s="255"/>
      <c r="THC4" s="255"/>
      <c r="THD4" s="255"/>
      <c r="THE4" s="255"/>
      <c r="THF4" s="255"/>
      <c r="THG4" s="255"/>
      <c r="THH4" s="255"/>
      <c r="THI4" s="255"/>
      <c r="THJ4" s="255"/>
      <c r="THK4" s="255"/>
      <c r="THL4" s="255"/>
      <c r="THM4" s="255"/>
      <c r="THN4" s="255"/>
      <c r="THO4" s="255"/>
      <c r="THP4" s="255"/>
      <c r="THQ4" s="255"/>
      <c r="THR4" s="255"/>
      <c r="THS4" s="255"/>
      <c r="THT4" s="255"/>
      <c r="THU4" s="255"/>
      <c r="THV4" s="255"/>
      <c r="THW4" s="255"/>
      <c r="THX4" s="255"/>
      <c r="THY4" s="255"/>
      <c r="THZ4" s="255"/>
      <c r="TIA4" s="255"/>
      <c r="TIB4" s="255"/>
      <c r="TIC4" s="255"/>
      <c r="TID4" s="255"/>
      <c r="TIE4" s="255"/>
      <c r="TIF4" s="255"/>
      <c r="TIG4" s="255"/>
      <c r="TIH4" s="255"/>
      <c r="TII4" s="255"/>
      <c r="TIJ4" s="255"/>
      <c r="TIK4" s="255"/>
      <c r="TIL4" s="255"/>
      <c r="TIM4" s="255"/>
      <c r="TIN4" s="255"/>
      <c r="TIO4" s="255"/>
      <c r="TIP4" s="255"/>
      <c r="TIQ4" s="255"/>
      <c r="TIR4" s="255"/>
      <c r="TIS4" s="255"/>
      <c r="TIT4" s="255"/>
      <c r="TIU4" s="255"/>
      <c r="TIV4" s="255"/>
      <c r="TIW4" s="255"/>
      <c r="TIX4" s="255"/>
      <c r="TIY4" s="255"/>
      <c r="TIZ4" s="255"/>
      <c r="TJA4" s="255"/>
      <c r="TJB4" s="255"/>
      <c r="TJC4" s="255"/>
      <c r="TJD4" s="255"/>
      <c r="TJE4" s="255"/>
      <c r="TJF4" s="255"/>
      <c r="TJG4" s="255"/>
      <c r="TJH4" s="255"/>
      <c r="TJI4" s="255"/>
      <c r="TJJ4" s="255"/>
      <c r="TJK4" s="255"/>
      <c r="TJL4" s="255"/>
      <c r="TJM4" s="255"/>
      <c r="TJN4" s="255"/>
      <c r="TJO4" s="255"/>
      <c r="TJP4" s="255"/>
      <c r="TJQ4" s="255"/>
      <c r="TJR4" s="255"/>
      <c r="TJS4" s="255"/>
      <c r="TJT4" s="255"/>
      <c r="TJU4" s="255"/>
      <c r="TJV4" s="255"/>
      <c r="TJW4" s="255"/>
      <c r="TJX4" s="255"/>
      <c r="TJY4" s="255"/>
      <c r="TJZ4" s="255"/>
      <c r="TKA4" s="255"/>
      <c r="TKB4" s="255"/>
      <c r="TKC4" s="255"/>
      <c r="TKD4" s="255"/>
      <c r="TKE4" s="255"/>
      <c r="TKF4" s="255"/>
      <c r="TKG4" s="255"/>
      <c r="TKH4" s="255"/>
      <c r="TKI4" s="255"/>
      <c r="TKJ4" s="255"/>
      <c r="TKK4" s="255"/>
      <c r="TKL4" s="255"/>
      <c r="TKM4" s="255"/>
      <c r="TKN4" s="255"/>
      <c r="TKO4" s="255"/>
      <c r="TKP4" s="255"/>
      <c r="TKQ4" s="255"/>
      <c r="TKR4" s="255"/>
      <c r="TKS4" s="255"/>
      <c r="TKT4" s="255"/>
      <c r="TKU4" s="255"/>
      <c r="TKV4" s="255"/>
      <c r="TKW4" s="255"/>
      <c r="TKX4" s="255"/>
      <c r="TKY4" s="255"/>
      <c r="TKZ4" s="255"/>
      <c r="TLA4" s="255"/>
      <c r="TLB4" s="255"/>
      <c r="TLC4" s="255"/>
      <c r="TLD4" s="255"/>
      <c r="TLE4" s="255"/>
      <c r="TLF4" s="255"/>
      <c r="TLG4" s="255"/>
      <c r="TLH4" s="255"/>
      <c r="TLI4" s="255"/>
      <c r="TLJ4" s="255"/>
      <c r="TLK4" s="255"/>
      <c r="TLL4" s="255"/>
      <c r="TLM4" s="255"/>
      <c r="TLN4" s="255"/>
      <c r="TLO4" s="255"/>
      <c r="TLP4" s="255"/>
      <c r="TLQ4" s="255"/>
      <c r="TLR4" s="255"/>
      <c r="TLS4" s="255"/>
      <c r="TLT4" s="255"/>
      <c r="TLU4" s="255"/>
      <c r="TLV4" s="255"/>
      <c r="TLW4" s="255"/>
      <c r="TLX4" s="255"/>
      <c r="TLY4" s="255"/>
      <c r="TLZ4" s="255"/>
      <c r="TMA4" s="255"/>
      <c r="TMB4" s="255"/>
      <c r="TMC4" s="255"/>
      <c r="TMD4" s="255"/>
      <c r="TME4" s="255"/>
      <c r="TMF4" s="255"/>
      <c r="TMG4" s="255"/>
      <c r="TMH4" s="255"/>
      <c r="TMI4" s="255"/>
      <c r="TMJ4" s="255"/>
      <c r="TMK4" s="255"/>
      <c r="TML4" s="255"/>
      <c r="TMM4" s="255"/>
      <c r="TMN4" s="255"/>
      <c r="TMO4" s="255"/>
      <c r="TMP4" s="255"/>
      <c r="TMQ4" s="255"/>
      <c r="TMR4" s="255"/>
      <c r="TMS4" s="255"/>
      <c r="TMT4" s="255"/>
      <c r="TMU4" s="255"/>
      <c r="TMV4" s="255"/>
      <c r="TMW4" s="255"/>
      <c r="TMX4" s="255"/>
      <c r="TMY4" s="255"/>
      <c r="TMZ4" s="255"/>
      <c r="TNA4" s="255"/>
      <c r="TNB4" s="255"/>
      <c r="TNC4" s="255"/>
      <c r="TND4" s="255"/>
      <c r="TNE4" s="255"/>
      <c r="TNF4" s="255"/>
      <c r="TNG4" s="255"/>
      <c r="TNH4" s="255"/>
      <c r="TNI4" s="255"/>
      <c r="TNJ4" s="255"/>
      <c r="TNK4" s="255"/>
      <c r="TNL4" s="255"/>
      <c r="TNM4" s="255"/>
      <c r="TNN4" s="255"/>
      <c r="TNO4" s="255"/>
      <c r="TNP4" s="255"/>
      <c r="TNQ4" s="255"/>
      <c r="TNR4" s="255"/>
      <c r="TNS4" s="255"/>
      <c r="TNT4" s="255"/>
      <c r="TNU4" s="255"/>
      <c r="TNV4" s="255"/>
      <c r="TNW4" s="255"/>
      <c r="TNX4" s="255"/>
      <c r="TNY4" s="255"/>
      <c r="TNZ4" s="255"/>
      <c r="TOA4" s="255"/>
      <c r="TOB4" s="255"/>
      <c r="TOC4" s="255"/>
      <c r="TOD4" s="255"/>
      <c r="TOE4" s="255"/>
      <c r="TOF4" s="255"/>
      <c r="TOG4" s="255"/>
      <c r="TOH4" s="255"/>
      <c r="TOI4" s="255"/>
      <c r="TOJ4" s="255"/>
      <c r="TOK4" s="255"/>
      <c r="TOL4" s="255"/>
      <c r="TOM4" s="255"/>
      <c r="TON4" s="255"/>
      <c r="TOO4" s="255"/>
      <c r="TOP4" s="255"/>
      <c r="TOQ4" s="255"/>
      <c r="TOR4" s="255"/>
      <c r="TOS4" s="255"/>
      <c r="TOT4" s="255"/>
      <c r="TOU4" s="255"/>
      <c r="TOV4" s="255"/>
      <c r="TOW4" s="255"/>
      <c r="TOX4" s="255"/>
      <c r="TOY4" s="255"/>
      <c r="TOZ4" s="255"/>
      <c r="TPA4" s="255"/>
      <c r="TPB4" s="255"/>
      <c r="TPC4" s="255"/>
      <c r="TPD4" s="255"/>
      <c r="TPE4" s="255"/>
      <c r="TPF4" s="255"/>
      <c r="TPG4" s="255"/>
      <c r="TPH4" s="255"/>
      <c r="TPI4" s="255"/>
      <c r="TPJ4" s="255"/>
      <c r="TPK4" s="255"/>
      <c r="TPL4" s="255"/>
      <c r="TPM4" s="255"/>
      <c r="TPN4" s="255"/>
      <c r="TPO4" s="255"/>
      <c r="TPP4" s="255"/>
      <c r="TPQ4" s="255"/>
      <c r="TPR4" s="255"/>
      <c r="TPS4" s="255"/>
      <c r="TPT4" s="255"/>
      <c r="TPU4" s="255"/>
      <c r="TPV4" s="255"/>
      <c r="TPW4" s="255"/>
      <c r="TPX4" s="255"/>
      <c r="TPY4" s="255"/>
      <c r="TPZ4" s="255"/>
      <c r="TQA4" s="255"/>
      <c r="TQB4" s="255"/>
      <c r="TQC4" s="255"/>
      <c r="TQD4" s="255"/>
      <c r="TQE4" s="255"/>
      <c r="TQF4" s="255"/>
      <c r="TQG4" s="255"/>
      <c r="TQH4" s="255"/>
      <c r="TQI4" s="255"/>
      <c r="TQJ4" s="255"/>
      <c r="TQK4" s="255"/>
      <c r="TQL4" s="255"/>
      <c r="TQM4" s="255"/>
      <c r="TQN4" s="255"/>
      <c r="TQO4" s="255"/>
      <c r="TQP4" s="255"/>
      <c r="TQQ4" s="255"/>
      <c r="TQR4" s="255"/>
      <c r="TQS4" s="255"/>
      <c r="TQT4" s="255"/>
      <c r="TQU4" s="255"/>
      <c r="TQV4" s="255"/>
      <c r="TQW4" s="255"/>
      <c r="TQX4" s="255"/>
      <c r="TQY4" s="255"/>
      <c r="TQZ4" s="255"/>
      <c r="TRA4" s="255"/>
      <c r="TRB4" s="255"/>
      <c r="TRC4" s="255"/>
      <c r="TRD4" s="255"/>
      <c r="TRE4" s="255"/>
      <c r="TRF4" s="255"/>
      <c r="TRG4" s="255"/>
      <c r="TRH4" s="255"/>
      <c r="TRI4" s="255"/>
      <c r="TRJ4" s="255"/>
      <c r="TRK4" s="255"/>
      <c r="TRL4" s="255"/>
      <c r="TRM4" s="255"/>
      <c r="TRN4" s="255"/>
      <c r="TRO4" s="255"/>
      <c r="TRP4" s="255"/>
      <c r="TRQ4" s="255"/>
      <c r="TRR4" s="255"/>
      <c r="TRS4" s="255"/>
      <c r="TRT4" s="255"/>
      <c r="TRU4" s="255"/>
      <c r="TRV4" s="255"/>
      <c r="TRW4" s="255"/>
      <c r="TRX4" s="255"/>
      <c r="TRY4" s="255"/>
      <c r="TRZ4" s="255"/>
      <c r="TSA4" s="255"/>
      <c r="TSB4" s="255"/>
      <c r="TSC4" s="255"/>
      <c r="TSD4" s="255"/>
      <c r="TSE4" s="255"/>
      <c r="TSF4" s="255"/>
      <c r="TSG4" s="255"/>
      <c r="TSH4" s="255"/>
      <c r="TSI4" s="255"/>
      <c r="TSJ4" s="255"/>
      <c r="TSK4" s="255"/>
      <c r="TSL4" s="255"/>
      <c r="TSM4" s="255"/>
      <c r="TSN4" s="255"/>
      <c r="TSO4" s="255"/>
      <c r="TSP4" s="255"/>
      <c r="TSQ4" s="255"/>
      <c r="TSR4" s="255"/>
      <c r="TSS4" s="255"/>
      <c r="TST4" s="255"/>
      <c r="TSU4" s="255"/>
      <c r="TSV4" s="255"/>
      <c r="TSW4" s="255"/>
      <c r="TSX4" s="255"/>
      <c r="TSY4" s="255"/>
      <c r="TSZ4" s="255"/>
      <c r="TTA4" s="255"/>
      <c r="TTB4" s="255"/>
      <c r="TTC4" s="255"/>
      <c r="TTD4" s="255"/>
      <c r="TTE4" s="255"/>
      <c r="TTF4" s="255"/>
      <c r="TTG4" s="255"/>
      <c r="TTH4" s="255"/>
      <c r="TTI4" s="255"/>
      <c r="TTJ4" s="255"/>
      <c r="TTK4" s="255"/>
      <c r="TTL4" s="255"/>
      <c r="TTM4" s="255"/>
      <c r="TTN4" s="255"/>
      <c r="TTO4" s="255"/>
      <c r="TTP4" s="255"/>
      <c r="TTQ4" s="255"/>
      <c r="TTR4" s="255"/>
      <c r="TTS4" s="255"/>
      <c r="TTT4" s="255"/>
      <c r="TTU4" s="255"/>
      <c r="TTV4" s="255"/>
      <c r="TTW4" s="255"/>
      <c r="TTX4" s="255"/>
      <c r="TTY4" s="255"/>
      <c r="TTZ4" s="255"/>
      <c r="TUA4" s="255"/>
      <c r="TUB4" s="255"/>
      <c r="TUC4" s="255"/>
      <c r="TUD4" s="255"/>
      <c r="TUE4" s="255"/>
      <c r="TUF4" s="255"/>
      <c r="TUG4" s="255"/>
      <c r="TUH4" s="255"/>
      <c r="TUI4" s="255"/>
      <c r="TUJ4" s="255"/>
      <c r="TUK4" s="255"/>
      <c r="TUL4" s="255"/>
      <c r="TUM4" s="255"/>
      <c r="TUN4" s="255"/>
      <c r="TUO4" s="255"/>
      <c r="TUP4" s="255"/>
      <c r="TUQ4" s="255"/>
      <c r="TUR4" s="255"/>
      <c r="TUS4" s="255"/>
      <c r="TUT4" s="255"/>
      <c r="TUU4" s="255"/>
      <c r="TUV4" s="255"/>
      <c r="TUW4" s="255"/>
      <c r="TUX4" s="255"/>
      <c r="TUY4" s="255"/>
      <c r="TUZ4" s="255"/>
      <c r="TVA4" s="255"/>
      <c r="TVB4" s="255"/>
      <c r="TVC4" s="255"/>
      <c r="TVD4" s="255"/>
      <c r="TVE4" s="255"/>
      <c r="TVF4" s="255"/>
      <c r="TVG4" s="255"/>
      <c r="TVH4" s="255"/>
      <c r="TVI4" s="255"/>
      <c r="TVJ4" s="255"/>
      <c r="TVK4" s="255"/>
      <c r="TVL4" s="255"/>
      <c r="TVM4" s="255"/>
      <c r="TVN4" s="255"/>
      <c r="TVO4" s="255"/>
      <c r="TVP4" s="255"/>
      <c r="TVQ4" s="255"/>
      <c r="TVR4" s="255"/>
      <c r="TVS4" s="255"/>
      <c r="TVT4" s="255"/>
      <c r="TVU4" s="255"/>
      <c r="TVV4" s="255"/>
      <c r="TVW4" s="255"/>
      <c r="TVX4" s="255"/>
      <c r="TVY4" s="255"/>
      <c r="TVZ4" s="255"/>
      <c r="TWA4" s="255"/>
      <c r="TWB4" s="255"/>
      <c r="TWC4" s="255"/>
      <c r="TWD4" s="255"/>
      <c r="TWE4" s="255"/>
      <c r="TWF4" s="255"/>
      <c r="TWG4" s="255"/>
      <c r="TWH4" s="255"/>
      <c r="TWI4" s="255"/>
      <c r="TWJ4" s="255"/>
      <c r="TWK4" s="255"/>
      <c r="TWL4" s="255"/>
      <c r="TWM4" s="255"/>
      <c r="TWN4" s="255"/>
      <c r="TWO4" s="255"/>
      <c r="TWP4" s="255"/>
      <c r="TWQ4" s="255"/>
      <c r="TWR4" s="255"/>
      <c r="TWS4" s="255"/>
      <c r="TWT4" s="255"/>
      <c r="TWU4" s="255"/>
      <c r="TWV4" s="255"/>
      <c r="TWW4" s="255"/>
      <c r="TWX4" s="255"/>
      <c r="TWY4" s="255"/>
      <c r="TWZ4" s="255"/>
      <c r="TXA4" s="255"/>
      <c r="TXB4" s="255"/>
      <c r="TXC4" s="255"/>
      <c r="TXD4" s="255"/>
      <c r="TXE4" s="255"/>
      <c r="TXF4" s="255"/>
      <c r="TXG4" s="255"/>
      <c r="TXH4" s="255"/>
      <c r="TXI4" s="255"/>
      <c r="TXJ4" s="255"/>
      <c r="TXK4" s="255"/>
      <c r="TXL4" s="255"/>
      <c r="TXM4" s="255"/>
      <c r="TXN4" s="255"/>
      <c r="TXO4" s="255"/>
      <c r="TXP4" s="255"/>
      <c r="TXQ4" s="255"/>
      <c r="TXR4" s="255"/>
      <c r="TXS4" s="255"/>
      <c r="TXT4" s="255"/>
      <c r="TXU4" s="255"/>
      <c r="TXV4" s="255"/>
      <c r="TXW4" s="255"/>
      <c r="TXX4" s="255"/>
      <c r="TXY4" s="255"/>
      <c r="TXZ4" s="255"/>
      <c r="TYA4" s="255"/>
      <c r="TYB4" s="255"/>
      <c r="TYC4" s="255"/>
      <c r="TYD4" s="255"/>
      <c r="TYE4" s="255"/>
      <c r="TYF4" s="255"/>
      <c r="TYG4" s="255"/>
      <c r="TYH4" s="255"/>
      <c r="TYI4" s="255"/>
      <c r="TYJ4" s="255"/>
      <c r="TYK4" s="255"/>
      <c r="TYL4" s="255"/>
      <c r="TYM4" s="255"/>
      <c r="TYN4" s="255"/>
      <c r="TYO4" s="255"/>
      <c r="TYP4" s="255"/>
      <c r="TYQ4" s="255"/>
      <c r="TYR4" s="255"/>
      <c r="TYS4" s="255"/>
      <c r="TYT4" s="255"/>
      <c r="TYU4" s="255"/>
      <c r="TYV4" s="255"/>
      <c r="TYW4" s="255"/>
      <c r="TYX4" s="255"/>
      <c r="TYY4" s="255"/>
      <c r="TYZ4" s="255"/>
      <c r="TZA4" s="255"/>
      <c r="TZB4" s="255"/>
      <c r="TZC4" s="255"/>
      <c r="TZD4" s="255"/>
      <c r="TZE4" s="255"/>
      <c r="TZF4" s="255"/>
      <c r="TZG4" s="255"/>
      <c r="TZH4" s="255"/>
      <c r="TZI4" s="255"/>
      <c r="TZJ4" s="255"/>
      <c r="TZK4" s="255"/>
      <c r="TZL4" s="255"/>
      <c r="TZM4" s="255"/>
      <c r="TZN4" s="255"/>
      <c r="TZO4" s="255"/>
      <c r="TZP4" s="255"/>
      <c r="TZQ4" s="255"/>
      <c r="TZR4" s="255"/>
      <c r="TZS4" s="255"/>
      <c r="TZT4" s="255"/>
      <c r="TZU4" s="255"/>
      <c r="TZV4" s="255"/>
      <c r="TZW4" s="255"/>
      <c r="TZX4" s="255"/>
      <c r="TZY4" s="255"/>
      <c r="TZZ4" s="255"/>
      <c r="UAA4" s="255"/>
      <c r="UAB4" s="255"/>
      <c r="UAC4" s="255"/>
      <c r="UAD4" s="255"/>
      <c r="UAE4" s="255"/>
      <c r="UAF4" s="255"/>
      <c r="UAG4" s="255"/>
      <c r="UAH4" s="255"/>
      <c r="UAI4" s="255"/>
      <c r="UAJ4" s="255"/>
      <c r="UAK4" s="255"/>
      <c r="UAL4" s="255"/>
      <c r="UAM4" s="255"/>
      <c r="UAN4" s="255"/>
      <c r="UAO4" s="255"/>
      <c r="UAP4" s="255"/>
      <c r="UAQ4" s="255"/>
      <c r="UAR4" s="255"/>
      <c r="UAS4" s="255"/>
      <c r="UAT4" s="255"/>
      <c r="UAU4" s="255"/>
      <c r="UAV4" s="255"/>
      <c r="UAW4" s="255"/>
      <c r="UAX4" s="255"/>
      <c r="UAY4" s="255"/>
      <c r="UAZ4" s="255"/>
      <c r="UBA4" s="255"/>
      <c r="UBB4" s="255"/>
      <c r="UBC4" s="255"/>
      <c r="UBD4" s="255"/>
      <c r="UBE4" s="255"/>
      <c r="UBF4" s="255"/>
      <c r="UBG4" s="255"/>
      <c r="UBH4" s="255"/>
      <c r="UBI4" s="255"/>
      <c r="UBJ4" s="255"/>
      <c r="UBK4" s="255"/>
      <c r="UBL4" s="255"/>
      <c r="UBM4" s="255"/>
      <c r="UBN4" s="255"/>
      <c r="UBO4" s="255"/>
      <c r="UBP4" s="255"/>
      <c r="UBQ4" s="255"/>
      <c r="UBR4" s="255"/>
      <c r="UBS4" s="255"/>
      <c r="UBT4" s="255"/>
      <c r="UBU4" s="255"/>
      <c r="UBV4" s="255"/>
      <c r="UBW4" s="255"/>
      <c r="UBX4" s="255"/>
      <c r="UBY4" s="255"/>
      <c r="UBZ4" s="255"/>
      <c r="UCA4" s="255"/>
      <c r="UCB4" s="255"/>
      <c r="UCC4" s="255"/>
      <c r="UCD4" s="255"/>
      <c r="UCE4" s="255"/>
      <c r="UCF4" s="255"/>
      <c r="UCG4" s="255"/>
      <c r="UCH4" s="255"/>
      <c r="UCI4" s="255"/>
      <c r="UCJ4" s="255"/>
      <c r="UCK4" s="255"/>
      <c r="UCL4" s="255"/>
      <c r="UCM4" s="255"/>
      <c r="UCN4" s="255"/>
      <c r="UCO4" s="255"/>
      <c r="UCP4" s="255"/>
      <c r="UCQ4" s="255"/>
      <c r="UCR4" s="255"/>
      <c r="UCS4" s="255"/>
      <c r="UCT4" s="255"/>
      <c r="UCU4" s="255"/>
      <c r="UCV4" s="255"/>
      <c r="UCW4" s="255"/>
      <c r="UCX4" s="255"/>
      <c r="UCY4" s="255"/>
      <c r="UCZ4" s="255"/>
      <c r="UDA4" s="255"/>
      <c r="UDB4" s="255"/>
      <c r="UDC4" s="255"/>
      <c r="UDD4" s="255"/>
      <c r="UDE4" s="255"/>
      <c r="UDF4" s="255"/>
      <c r="UDG4" s="255"/>
      <c r="UDH4" s="255"/>
      <c r="UDI4" s="255"/>
      <c r="UDJ4" s="255"/>
      <c r="UDK4" s="255"/>
      <c r="UDL4" s="255"/>
      <c r="UDM4" s="255"/>
      <c r="UDN4" s="255"/>
      <c r="UDO4" s="255"/>
      <c r="UDP4" s="255"/>
      <c r="UDQ4" s="255"/>
      <c r="UDR4" s="255"/>
      <c r="UDS4" s="255"/>
      <c r="UDT4" s="255"/>
      <c r="UDU4" s="255"/>
      <c r="UDV4" s="255"/>
      <c r="UDW4" s="255"/>
      <c r="UDX4" s="255"/>
      <c r="UDY4" s="255"/>
      <c r="UDZ4" s="255"/>
      <c r="UEA4" s="255"/>
      <c r="UEB4" s="255"/>
      <c r="UEC4" s="255"/>
      <c r="UED4" s="255"/>
      <c r="UEE4" s="255"/>
      <c r="UEF4" s="255"/>
      <c r="UEG4" s="255"/>
      <c r="UEH4" s="255"/>
      <c r="UEI4" s="255"/>
      <c r="UEJ4" s="255"/>
      <c r="UEK4" s="255"/>
      <c r="UEL4" s="255"/>
      <c r="UEM4" s="255"/>
      <c r="UEN4" s="255"/>
      <c r="UEO4" s="255"/>
      <c r="UEP4" s="255"/>
      <c r="UEQ4" s="255"/>
      <c r="UER4" s="255"/>
      <c r="UES4" s="255"/>
      <c r="UET4" s="255"/>
      <c r="UEU4" s="255"/>
      <c r="UEV4" s="255"/>
      <c r="UEW4" s="255"/>
      <c r="UEX4" s="255"/>
      <c r="UEY4" s="255"/>
      <c r="UEZ4" s="255"/>
      <c r="UFA4" s="255"/>
      <c r="UFB4" s="255"/>
      <c r="UFC4" s="255"/>
      <c r="UFD4" s="255"/>
      <c r="UFE4" s="255"/>
      <c r="UFF4" s="255"/>
      <c r="UFG4" s="255"/>
      <c r="UFH4" s="255"/>
      <c r="UFI4" s="255"/>
      <c r="UFJ4" s="255"/>
      <c r="UFK4" s="255"/>
      <c r="UFL4" s="255"/>
      <c r="UFM4" s="255"/>
      <c r="UFN4" s="255"/>
      <c r="UFO4" s="255"/>
      <c r="UFP4" s="255"/>
      <c r="UFQ4" s="255"/>
      <c r="UFR4" s="255"/>
      <c r="UFS4" s="255"/>
      <c r="UFT4" s="255"/>
      <c r="UFU4" s="255"/>
      <c r="UFV4" s="255"/>
      <c r="UFW4" s="255"/>
      <c r="UFX4" s="255"/>
      <c r="UFY4" s="255"/>
      <c r="UFZ4" s="255"/>
      <c r="UGA4" s="255"/>
      <c r="UGB4" s="255"/>
      <c r="UGC4" s="255"/>
      <c r="UGD4" s="255"/>
      <c r="UGE4" s="255"/>
      <c r="UGF4" s="255"/>
      <c r="UGG4" s="255"/>
      <c r="UGH4" s="255"/>
      <c r="UGI4" s="255"/>
      <c r="UGJ4" s="255"/>
      <c r="UGK4" s="255"/>
      <c r="UGL4" s="255"/>
      <c r="UGM4" s="255"/>
      <c r="UGN4" s="255"/>
      <c r="UGO4" s="255"/>
      <c r="UGP4" s="255"/>
      <c r="UGQ4" s="255"/>
      <c r="UGR4" s="255"/>
      <c r="UGS4" s="255"/>
      <c r="UGT4" s="255"/>
      <c r="UGU4" s="255"/>
      <c r="UGV4" s="255"/>
      <c r="UGW4" s="255"/>
      <c r="UGX4" s="255"/>
      <c r="UGY4" s="255"/>
      <c r="UGZ4" s="255"/>
      <c r="UHA4" s="255"/>
      <c r="UHB4" s="255"/>
      <c r="UHC4" s="255"/>
      <c r="UHD4" s="255"/>
      <c r="UHE4" s="255"/>
      <c r="UHF4" s="255"/>
      <c r="UHG4" s="255"/>
      <c r="UHH4" s="255"/>
      <c r="UHI4" s="255"/>
      <c r="UHJ4" s="255"/>
      <c r="UHK4" s="255"/>
      <c r="UHL4" s="255"/>
      <c r="UHM4" s="255"/>
      <c r="UHN4" s="255"/>
      <c r="UHO4" s="255"/>
      <c r="UHP4" s="255"/>
      <c r="UHQ4" s="255"/>
      <c r="UHR4" s="255"/>
      <c r="UHS4" s="255"/>
      <c r="UHT4" s="255"/>
      <c r="UHU4" s="255"/>
      <c r="UHV4" s="255"/>
      <c r="UHW4" s="255"/>
      <c r="UHX4" s="255"/>
      <c r="UHY4" s="255"/>
      <c r="UHZ4" s="255"/>
      <c r="UIA4" s="255"/>
      <c r="UIB4" s="255"/>
      <c r="UIC4" s="255"/>
      <c r="UID4" s="255"/>
      <c r="UIE4" s="255"/>
      <c r="UIF4" s="255"/>
      <c r="UIG4" s="255"/>
      <c r="UIH4" s="255"/>
      <c r="UII4" s="255"/>
      <c r="UIJ4" s="255"/>
      <c r="UIK4" s="255"/>
      <c r="UIL4" s="255"/>
      <c r="UIM4" s="255"/>
      <c r="UIN4" s="255"/>
      <c r="UIO4" s="255"/>
      <c r="UIP4" s="255"/>
      <c r="UIQ4" s="255"/>
      <c r="UIR4" s="255"/>
      <c r="UIS4" s="255"/>
      <c r="UIT4" s="255"/>
      <c r="UIU4" s="255"/>
      <c r="UIV4" s="255"/>
      <c r="UIW4" s="255"/>
      <c r="UIX4" s="255"/>
      <c r="UIY4" s="255"/>
      <c r="UIZ4" s="255"/>
      <c r="UJA4" s="255"/>
      <c r="UJB4" s="255"/>
      <c r="UJC4" s="255"/>
      <c r="UJD4" s="255"/>
      <c r="UJE4" s="255"/>
      <c r="UJF4" s="255"/>
      <c r="UJG4" s="255"/>
      <c r="UJH4" s="255"/>
      <c r="UJI4" s="255"/>
      <c r="UJJ4" s="255"/>
      <c r="UJK4" s="255"/>
      <c r="UJL4" s="255"/>
      <c r="UJM4" s="255"/>
      <c r="UJN4" s="255"/>
      <c r="UJO4" s="255"/>
      <c r="UJP4" s="255"/>
      <c r="UJQ4" s="255"/>
      <c r="UJR4" s="255"/>
      <c r="UJS4" s="255"/>
      <c r="UJT4" s="255"/>
      <c r="UJU4" s="255"/>
      <c r="UJV4" s="255"/>
      <c r="UJW4" s="255"/>
      <c r="UJX4" s="255"/>
      <c r="UJY4" s="255"/>
      <c r="UJZ4" s="255"/>
      <c r="UKA4" s="255"/>
      <c r="UKB4" s="255"/>
      <c r="UKC4" s="255"/>
      <c r="UKD4" s="255"/>
      <c r="UKE4" s="255"/>
      <c r="UKF4" s="255"/>
      <c r="UKG4" s="255"/>
      <c r="UKH4" s="255"/>
      <c r="UKI4" s="255"/>
      <c r="UKJ4" s="255"/>
      <c r="UKK4" s="255"/>
      <c r="UKL4" s="255"/>
      <c r="UKM4" s="255"/>
      <c r="UKN4" s="255"/>
      <c r="UKO4" s="255"/>
      <c r="UKP4" s="255"/>
      <c r="UKQ4" s="255"/>
      <c r="UKR4" s="255"/>
      <c r="UKS4" s="255"/>
      <c r="UKT4" s="255"/>
      <c r="UKU4" s="255"/>
      <c r="UKV4" s="255"/>
      <c r="UKW4" s="255"/>
      <c r="UKX4" s="255"/>
      <c r="UKY4" s="255"/>
      <c r="UKZ4" s="255"/>
      <c r="ULA4" s="255"/>
      <c r="ULB4" s="255"/>
      <c r="ULC4" s="255"/>
      <c r="ULD4" s="255"/>
      <c r="ULE4" s="255"/>
      <c r="ULF4" s="255"/>
      <c r="ULG4" s="255"/>
      <c r="ULH4" s="255"/>
      <c r="ULI4" s="255"/>
      <c r="ULJ4" s="255"/>
      <c r="ULK4" s="255"/>
      <c r="ULL4" s="255"/>
      <c r="ULM4" s="255"/>
      <c r="ULN4" s="255"/>
      <c r="ULO4" s="255"/>
      <c r="ULP4" s="255"/>
      <c r="ULQ4" s="255"/>
      <c r="ULR4" s="255"/>
      <c r="ULS4" s="255"/>
      <c r="ULT4" s="255"/>
      <c r="ULU4" s="255"/>
      <c r="ULV4" s="255"/>
      <c r="ULW4" s="255"/>
      <c r="ULX4" s="255"/>
      <c r="ULY4" s="255"/>
      <c r="ULZ4" s="255"/>
      <c r="UMA4" s="255"/>
      <c r="UMB4" s="255"/>
      <c r="UMC4" s="255"/>
      <c r="UMD4" s="255"/>
      <c r="UME4" s="255"/>
      <c r="UMF4" s="255"/>
      <c r="UMG4" s="255"/>
      <c r="UMH4" s="255"/>
      <c r="UMI4" s="255"/>
      <c r="UMJ4" s="255"/>
      <c r="UMK4" s="255"/>
      <c r="UML4" s="255"/>
      <c r="UMM4" s="255"/>
      <c r="UMN4" s="255"/>
      <c r="UMO4" s="255"/>
      <c r="UMP4" s="255"/>
      <c r="UMQ4" s="255"/>
      <c r="UMR4" s="255"/>
      <c r="UMS4" s="255"/>
      <c r="UMT4" s="255"/>
      <c r="UMU4" s="255"/>
      <c r="UMV4" s="255"/>
      <c r="UMW4" s="255"/>
      <c r="UMX4" s="255"/>
      <c r="UMY4" s="255"/>
      <c r="UMZ4" s="255"/>
      <c r="UNA4" s="255"/>
      <c r="UNB4" s="255"/>
      <c r="UNC4" s="255"/>
      <c r="UND4" s="255"/>
      <c r="UNE4" s="255"/>
      <c r="UNF4" s="255"/>
      <c r="UNG4" s="255"/>
      <c r="UNH4" s="255"/>
      <c r="UNI4" s="255"/>
      <c r="UNJ4" s="255"/>
      <c r="UNK4" s="255"/>
      <c r="UNL4" s="255"/>
      <c r="UNM4" s="255"/>
      <c r="UNN4" s="255"/>
      <c r="UNO4" s="255"/>
      <c r="UNP4" s="255"/>
      <c r="UNQ4" s="255"/>
      <c r="UNR4" s="255"/>
      <c r="UNS4" s="255"/>
      <c r="UNT4" s="255"/>
      <c r="UNU4" s="255"/>
      <c r="UNV4" s="255"/>
      <c r="UNW4" s="255"/>
      <c r="UNX4" s="255"/>
      <c r="UNY4" s="255"/>
      <c r="UNZ4" s="255"/>
      <c r="UOA4" s="255"/>
      <c r="UOB4" s="255"/>
      <c r="UOC4" s="255"/>
      <c r="UOD4" s="255"/>
      <c r="UOE4" s="255"/>
      <c r="UOF4" s="255"/>
      <c r="UOG4" s="255"/>
      <c r="UOH4" s="255"/>
      <c r="UOI4" s="255"/>
      <c r="UOJ4" s="255"/>
      <c r="UOK4" s="255"/>
      <c r="UOL4" s="255"/>
      <c r="UOM4" s="255"/>
      <c r="UON4" s="255"/>
      <c r="UOO4" s="255"/>
      <c r="UOP4" s="255"/>
      <c r="UOQ4" s="255"/>
      <c r="UOR4" s="255"/>
      <c r="UOS4" s="255"/>
      <c r="UOT4" s="255"/>
      <c r="UOU4" s="255"/>
      <c r="UOV4" s="255"/>
      <c r="UOW4" s="255"/>
      <c r="UOX4" s="255"/>
      <c r="UOY4" s="255"/>
      <c r="UOZ4" s="255"/>
      <c r="UPA4" s="255"/>
      <c r="UPB4" s="255"/>
      <c r="UPC4" s="255"/>
      <c r="UPD4" s="255"/>
      <c r="UPE4" s="255"/>
      <c r="UPF4" s="255"/>
      <c r="UPG4" s="255"/>
      <c r="UPH4" s="255"/>
      <c r="UPI4" s="255"/>
      <c r="UPJ4" s="255"/>
      <c r="UPK4" s="255"/>
      <c r="UPL4" s="255"/>
      <c r="UPM4" s="255"/>
      <c r="UPN4" s="255"/>
      <c r="UPO4" s="255"/>
      <c r="UPP4" s="255"/>
      <c r="UPQ4" s="255"/>
      <c r="UPR4" s="255"/>
      <c r="UPS4" s="255"/>
      <c r="UPT4" s="255"/>
      <c r="UPU4" s="255"/>
      <c r="UPV4" s="255"/>
      <c r="UPW4" s="255"/>
      <c r="UPX4" s="255"/>
      <c r="UPY4" s="255"/>
      <c r="UPZ4" s="255"/>
      <c r="UQA4" s="255"/>
      <c r="UQB4" s="255"/>
      <c r="UQC4" s="255"/>
      <c r="UQD4" s="255"/>
      <c r="UQE4" s="255"/>
      <c r="UQF4" s="255"/>
      <c r="UQG4" s="255"/>
      <c r="UQH4" s="255"/>
      <c r="UQI4" s="255"/>
      <c r="UQJ4" s="255"/>
      <c r="UQK4" s="255"/>
      <c r="UQL4" s="255"/>
      <c r="UQM4" s="255"/>
      <c r="UQN4" s="255"/>
      <c r="UQO4" s="255"/>
      <c r="UQP4" s="255"/>
      <c r="UQQ4" s="255"/>
      <c r="UQR4" s="255"/>
      <c r="UQS4" s="255"/>
      <c r="UQT4" s="255"/>
      <c r="UQU4" s="255"/>
      <c r="UQV4" s="255"/>
      <c r="UQW4" s="255"/>
      <c r="UQX4" s="255"/>
      <c r="UQY4" s="255"/>
      <c r="UQZ4" s="255"/>
      <c r="URA4" s="255"/>
      <c r="URB4" s="255"/>
      <c r="URC4" s="255"/>
      <c r="URD4" s="255"/>
      <c r="URE4" s="255"/>
      <c r="URF4" s="255"/>
      <c r="URG4" s="255"/>
      <c r="URH4" s="255"/>
      <c r="URI4" s="255"/>
      <c r="URJ4" s="255"/>
      <c r="URK4" s="255"/>
      <c r="URL4" s="255"/>
      <c r="URM4" s="255"/>
      <c r="URN4" s="255"/>
      <c r="URO4" s="255"/>
      <c r="URP4" s="255"/>
      <c r="URQ4" s="255"/>
      <c r="URR4" s="255"/>
      <c r="URS4" s="255"/>
      <c r="URT4" s="255"/>
      <c r="URU4" s="255"/>
      <c r="URV4" s="255"/>
      <c r="URW4" s="255"/>
      <c r="URX4" s="255"/>
      <c r="URY4" s="255"/>
      <c r="URZ4" s="255"/>
      <c r="USA4" s="255"/>
      <c r="USB4" s="255"/>
      <c r="USC4" s="255"/>
      <c r="USD4" s="255"/>
      <c r="USE4" s="255"/>
      <c r="USF4" s="255"/>
      <c r="USG4" s="255"/>
      <c r="USH4" s="255"/>
      <c r="USI4" s="255"/>
      <c r="USJ4" s="255"/>
      <c r="USK4" s="255"/>
      <c r="USL4" s="255"/>
      <c r="USM4" s="255"/>
      <c r="USN4" s="255"/>
      <c r="USO4" s="255"/>
      <c r="USP4" s="255"/>
      <c r="USQ4" s="255"/>
      <c r="USR4" s="255"/>
      <c r="USS4" s="255"/>
      <c r="UST4" s="255"/>
      <c r="USU4" s="255"/>
      <c r="USV4" s="255"/>
      <c r="USW4" s="255"/>
      <c r="USX4" s="255"/>
      <c r="USY4" s="255"/>
      <c r="USZ4" s="255"/>
      <c r="UTA4" s="255"/>
      <c r="UTB4" s="255"/>
      <c r="UTC4" s="255"/>
      <c r="UTD4" s="255"/>
      <c r="UTE4" s="255"/>
      <c r="UTF4" s="255"/>
      <c r="UTG4" s="255"/>
      <c r="UTH4" s="255"/>
      <c r="UTI4" s="255"/>
      <c r="UTJ4" s="255"/>
      <c r="UTK4" s="255"/>
      <c r="UTL4" s="255"/>
      <c r="UTM4" s="255"/>
      <c r="UTN4" s="255"/>
      <c r="UTO4" s="255"/>
      <c r="UTP4" s="255"/>
      <c r="UTQ4" s="255"/>
      <c r="UTR4" s="255"/>
      <c r="UTS4" s="255"/>
      <c r="UTT4" s="255"/>
      <c r="UTU4" s="255"/>
      <c r="UTV4" s="255"/>
      <c r="UTW4" s="255"/>
      <c r="UTX4" s="255"/>
      <c r="UTY4" s="255"/>
      <c r="UTZ4" s="255"/>
      <c r="UUA4" s="255"/>
      <c r="UUB4" s="255"/>
      <c r="UUC4" s="255"/>
      <c r="UUD4" s="255"/>
      <c r="UUE4" s="255"/>
      <c r="UUF4" s="255"/>
      <c r="UUG4" s="255"/>
      <c r="UUH4" s="255"/>
      <c r="UUI4" s="255"/>
      <c r="UUJ4" s="255"/>
      <c r="UUK4" s="255"/>
      <c r="UUL4" s="255"/>
      <c r="UUM4" s="255"/>
      <c r="UUN4" s="255"/>
      <c r="UUO4" s="255"/>
      <c r="UUP4" s="255"/>
      <c r="UUQ4" s="255"/>
      <c r="UUR4" s="255"/>
      <c r="UUS4" s="255"/>
      <c r="UUT4" s="255"/>
      <c r="UUU4" s="255"/>
      <c r="UUV4" s="255"/>
      <c r="UUW4" s="255"/>
      <c r="UUX4" s="255"/>
      <c r="UUY4" s="255"/>
      <c r="UUZ4" s="255"/>
      <c r="UVA4" s="255"/>
      <c r="UVB4" s="255"/>
      <c r="UVC4" s="255"/>
      <c r="UVD4" s="255"/>
      <c r="UVE4" s="255"/>
      <c r="UVF4" s="255"/>
      <c r="UVG4" s="255"/>
      <c r="UVH4" s="255"/>
      <c r="UVI4" s="255"/>
      <c r="UVJ4" s="255"/>
      <c r="UVK4" s="255"/>
      <c r="UVL4" s="255"/>
      <c r="UVM4" s="255"/>
      <c r="UVN4" s="255"/>
      <c r="UVO4" s="255"/>
      <c r="UVP4" s="255"/>
      <c r="UVQ4" s="255"/>
      <c r="UVR4" s="255"/>
      <c r="UVS4" s="255"/>
      <c r="UVT4" s="255"/>
      <c r="UVU4" s="255"/>
      <c r="UVV4" s="255"/>
      <c r="UVW4" s="255"/>
      <c r="UVX4" s="255"/>
      <c r="UVY4" s="255"/>
      <c r="UVZ4" s="255"/>
      <c r="UWA4" s="255"/>
      <c r="UWB4" s="255"/>
      <c r="UWC4" s="255"/>
      <c r="UWD4" s="255"/>
      <c r="UWE4" s="255"/>
      <c r="UWF4" s="255"/>
      <c r="UWG4" s="255"/>
      <c r="UWH4" s="255"/>
      <c r="UWI4" s="255"/>
      <c r="UWJ4" s="255"/>
      <c r="UWK4" s="255"/>
      <c r="UWL4" s="255"/>
      <c r="UWM4" s="255"/>
      <c r="UWN4" s="255"/>
      <c r="UWO4" s="255"/>
      <c r="UWP4" s="255"/>
      <c r="UWQ4" s="255"/>
      <c r="UWR4" s="255"/>
      <c r="UWS4" s="255"/>
      <c r="UWT4" s="255"/>
      <c r="UWU4" s="255"/>
      <c r="UWV4" s="255"/>
      <c r="UWW4" s="255"/>
      <c r="UWX4" s="255"/>
      <c r="UWY4" s="255"/>
      <c r="UWZ4" s="255"/>
      <c r="UXA4" s="255"/>
      <c r="UXB4" s="255"/>
      <c r="UXC4" s="255"/>
      <c r="UXD4" s="255"/>
      <c r="UXE4" s="255"/>
      <c r="UXF4" s="255"/>
      <c r="UXG4" s="255"/>
      <c r="UXH4" s="255"/>
      <c r="UXI4" s="255"/>
      <c r="UXJ4" s="255"/>
      <c r="UXK4" s="255"/>
      <c r="UXL4" s="255"/>
      <c r="UXM4" s="255"/>
      <c r="UXN4" s="255"/>
      <c r="UXO4" s="255"/>
      <c r="UXP4" s="255"/>
      <c r="UXQ4" s="255"/>
      <c r="UXR4" s="255"/>
      <c r="UXS4" s="255"/>
      <c r="UXT4" s="255"/>
      <c r="UXU4" s="255"/>
      <c r="UXV4" s="255"/>
      <c r="UXW4" s="255"/>
      <c r="UXX4" s="255"/>
      <c r="UXY4" s="255"/>
      <c r="UXZ4" s="255"/>
      <c r="UYA4" s="255"/>
      <c r="UYB4" s="255"/>
      <c r="UYC4" s="255"/>
      <c r="UYD4" s="255"/>
      <c r="UYE4" s="255"/>
      <c r="UYF4" s="255"/>
      <c r="UYG4" s="255"/>
      <c r="UYH4" s="255"/>
      <c r="UYI4" s="255"/>
      <c r="UYJ4" s="255"/>
      <c r="UYK4" s="255"/>
      <c r="UYL4" s="255"/>
      <c r="UYM4" s="255"/>
      <c r="UYN4" s="255"/>
      <c r="UYO4" s="255"/>
      <c r="UYP4" s="255"/>
      <c r="UYQ4" s="255"/>
      <c r="UYR4" s="255"/>
      <c r="UYS4" s="255"/>
      <c r="UYT4" s="255"/>
      <c r="UYU4" s="255"/>
      <c r="UYV4" s="255"/>
      <c r="UYW4" s="255"/>
      <c r="UYX4" s="255"/>
      <c r="UYY4" s="255"/>
      <c r="UYZ4" s="255"/>
      <c r="UZA4" s="255"/>
      <c r="UZB4" s="255"/>
      <c r="UZC4" s="255"/>
      <c r="UZD4" s="255"/>
      <c r="UZE4" s="255"/>
      <c r="UZF4" s="255"/>
      <c r="UZG4" s="255"/>
      <c r="UZH4" s="255"/>
      <c r="UZI4" s="255"/>
      <c r="UZJ4" s="255"/>
      <c r="UZK4" s="255"/>
      <c r="UZL4" s="255"/>
      <c r="UZM4" s="255"/>
      <c r="UZN4" s="255"/>
      <c r="UZO4" s="255"/>
      <c r="UZP4" s="255"/>
      <c r="UZQ4" s="255"/>
      <c r="UZR4" s="255"/>
      <c r="UZS4" s="255"/>
      <c r="UZT4" s="255"/>
      <c r="UZU4" s="255"/>
      <c r="UZV4" s="255"/>
      <c r="UZW4" s="255"/>
      <c r="UZX4" s="255"/>
      <c r="UZY4" s="255"/>
      <c r="UZZ4" s="255"/>
      <c r="VAA4" s="255"/>
      <c r="VAB4" s="255"/>
      <c r="VAC4" s="255"/>
      <c r="VAD4" s="255"/>
      <c r="VAE4" s="255"/>
      <c r="VAF4" s="255"/>
      <c r="VAG4" s="255"/>
      <c r="VAH4" s="255"/>
      <c r="VAI4" s="255"/>
      <c r="VAJ4" s="255"/>
      <c r="VAK4" s="255"/>
      <c r="VAL4" s="255"/>
      <c r="VAM4" s="255"/>
      <c r="VAN4" s="255"/>
      <c r="VAO4" s="255"/>
      <c r="VAP4" s="255"/>
      <c r="VAQ4" s="255"/>
      <c r="VAR4" s="255"/>
      <c r="VAS4" s="255"/>
      <c r="VAT4" s="255"/>
      <c r="VAU4" s="255"/>
      <c r="VAV4" s="255"/>
      <c r="VAW4" s="255"/>
      <c r="VAX4" s="255"/>
      <c r="VAY4" s="255"/>
      <c r="VAZ4" s="255"/>
      <c r="VBA4" s="255"/>
      <c r="VBB4" s="255"/>
      <c r="VBC4" s="255"/>
      <c r="VBD4" s="255"/>
      <c r="VBE4" s="255"/>
      <c r="VBF4" s="255"/>
      <c r="VBG4" s="255"/>
      <c r="VBH4" s="255"/>
      <c r="VBI4" s="255"/>
      <c r="VBJ4" s="255"/>
      <c r="VBK4" s="255"/>
      <c r="VBL4" s="255"/>
      <c r="VBM4" s="255"/>
      <c r="VBN4" s="255"/>
      <c r="VBO4" s="255"/>
      <c r="VBP4" s="255"/>
      <c r="VBQ4" s="255"/>
      <c r="VBR4" s="255"/>
      <c r="VBS4" s="255"/>
      <c r="VBT4" s="255"/>
      <c r="VBU4" s="255"/>
      <c r="VBV4" s="255"/>
      <c r="VBW4" s="255"/>
      <c r="VBX4" s="255"/>
      <c r="VBY4" s="255"/>
      <c r="VBZ4" s="255"/>
      <c r="VCA4" s="255"/>
      <c r="VCB4" s="255"/>
      <c r="VCC4" s="255"/>
      <c r="VCD4" s="255"/>
      <c r="VCE4" s="255"/>
      <c r="VCF4" s="255"/>
      <c r="VCG4" s="255"/>
      <c r="VCH4" s="255"/>
      <c r="VCI4" s="255"/>
      <c r="VCJ4" s="255"/>
      <c r="VCK4" s="255"/>
      <c r="VCL4" s="255"/>
      <c r="VCM4" s="255"/>
      <c r="VCN4" s="255"/>
      <c r="VCO4" s="255"/>
      <c r="VCP4" s="255"/>
      <c r="VCQ4" s="255"/>
      <c r="VCR4" s="255"/>
      <c r="VCS4" s="255"/>
      <c r="VCT4" s="255"/>
      <c r="VCU4" s="255"/>
      <c r="VCV4" s="255"/>
      <c r="VCW4" s="255"/>
      <c r="VCX4" s="255"/>
      <c r="VCY4" s="255"/>
      <c r="VCZ4" s="255"/>
      <c r="VDA4" s="255"/>
      <c r="VDB4" s="255"/>
      <c r="VDC4" s="255"/>
      <c r="VDD4" s="255"/>
      <c r="VDE4" s="255"/>
      <c r="VDF4" s="255"/>
      <c r="VDG4" s="255"/>
      <c r="VDH4" s="255"/>
      <c r="VDI4" s="255"/>
      <c r="VDJ4" s="255"/>
      <c r="VDK4" s="255"/>
      <c r="VDL4" s="255"/>
      <c r="VDM4" s="255"/>
      <c r="VDN4" s="255"/>
      <c r="VDO4" s="255"/>
      <c r="VDP4" s="255"/>
      <c r="VDQ4" s="255"/>
      <c r="VDR4" s="255"/>
      <c r="VDS4" s="255"/>
      <c r="VDT4" s="255"/>
      <c r="VDU4" s="255"/>
      <c r="VDV4" s="255"/>
      <c r="VDW4" s="255"/>
      <c r="VDX4" s="255"/>
      <c r="VDY4" s="255"/>
      <c r="VDZ4" s="255"/>
      <c r="VEA4" s="255"/>
      <c r="VEB4" s="255"/>
      <c r="VEC4" s="255"/>
      <c r="VED4" s="255"/>
      <c r="VEE4" s="255"/>
      <c r="VEF4" s="255"/>
      <c r="VEG4" s="255"/>
      <c r="VEH4" s="255"/>
      <c r="VEI4" s="255"/>
      <c r="VEJ4" s="255"/>
      <c r="VEK4" s="255"/>
      <c r="VEL4" s="255"/>
      <c r="VEM4" s="255"/>
      <c r="VEN4" s="255"/>
      <c r="VEO4" s="255"/>
      <c r="VEP4" s="255"/>
      <c r="VEQ4" s="255"/>
      <c r="VER4" s="255"/>
      <c r="VES4" s="255"/>
      <c r="VET4" s="255"/>
      <c r="VEU4" s="255"/>
      <c r="VEV4" s="255"/>
      <c r="VEW4" s="255"/>
      <c r="VEX4" s="255"/>
      <c r="VEY4" s="255"/>
      <c r="VEZ4" s="255"/>
      <c r="VFA4" s="255"/>
      <c r="VFB4" s="255"/>
      <c r="VFC4" s="255"/>
      <c r="VFD4" s="255"/>
      <c r="VFE4" s="255"/>
      <c r="VFF4" s="255"/>
      <c r="VFG4" s="255"/>
      <c r="VFH4" s="255"/>
      <c r="VFI4" s="255"/>
      <c r="VFJ4" s="255"/>
      <c r="VFK4" s="255"/>
      <c r="VFL4" s="255"/>
      <c r="VFM4" s="255"/>
      <c r="VFN4" s="255"/>
      <c r="VFO4" s="255"/>
      <c r="VFP4" s="255"/>
      <c r="VFQ4" s="255"/>
      <c r="VFR4" s="255"/>
      <c r="VFS4" s="255"/>
      <c r="VFT4" s="255"/>
      <c r="VFU4" s="255"/>
      <c r="VFV4" s="255"/>
      <c r="VFW4" s="255"/>
      <c r="VFX4" s="255"/>
      <c r="VFY4" s="255"/>
      <c r="VFZ4" s="255"/>
      <c r="VGA4" s="255"/>
      <c r="VGB4" s="255"/>
      <c r="VGC4" s="255"/>
      <c r="VGD4" s="255"/>
      <c r="VGE4" s="255"/>
      <c r="VGF4" s="255"/>
      <c r="VGG4" s="255"/>
      <c r="VGH4" s="255"/>
      <c r="VGI4" s="255"/>
      <c r="VGJ4" s="255"/>
      <c r="VGK4" s="255"/>
      <c r="VGL4" s="255"/>
      <c r="VGM4" s="255"/>
      <c r="VGN4" s="255"/>
      <c r="VGO4" s="255"/>
      <c r="VGP4" s="255"/>
      <c r="VGQ4" s="255"/>
      <c r="VGR4" s="255"/>
      <c r="VGS4" s="255"/>
      <c r="VGT4" s="255"/>
      <c r="VGU4" s="255"/>
      <c r="VGV4" s="255"/>
      <c r="VGW4" s="255"/>
      <c r="VGX4" s="255"/>
      <c r="VGY4" s="255"/>
      <c r="VGZ4" s="255"/>
      <c r="VHA4" s="255"/>
      <c r="VHB4" s="255"/>
      <c r="VHC4" s="255"/>
      <c r="VHD4" s="255"/>
      <c r="VHE4" s="255"/>
      <c r="VHF4" s="255"/>
      <c r="VHG4" s="255"/>
      <c r="VHH4" s="255"/>
      <c r="VHI4" s="255"/>
      <c r="VHJ4" s="255"/>
      <c r="VHK4" s="255"/>
      <c r="VHL4" s="255"/>
      <c r="VHM4" s="255"/>
      <c r="VHN4" s="255"/>
      <c r="VHO4" s="255"/>
      <c r="VHP4" s="255"/>
      <c r="VHQ4" s="255"/>
      <c r="VHR4" s="255"/>
      <c r="VHS4" s="255"/>
      <c r="VHT4" s="255"/>
      <c r="VHU4" s="255"/>
      <c r="VHV4" s="255"/>
      <c r="VHW4" s="255"/>
      <c r="VHX4" s="255"/>
      <c r="VHY4" s="255"/>
      <c r="VHZ4" s="255"/>
      <c r="VIA4" s="255"/>
      <c r="VIB4" s="255"/>
      <c r="VIC4" s="255"/>
      <c r="VID4" s="255"/>
      <c r="VIE4" s="255"/>
      <c r="VIF4" s="255"/>
      <c r="VIG4" s="255"/>
      <c r="VIH4" s="255"/>
      <c r="VII4" s="255"/>
      <c r="VIJ4" s="255"/>
      <c r="VIK4" s="255"/>
      <c r="VIL4" s="255"/>
      <c r="VIM4" s="255"/>
      <c r="VIN4" s="255"/>
      <c r="VIO4" s="255"/>
      <c r="VIP4" s="255"/>
      <c r="VIQ4" s="255"/>
      <c r="VIR4" s="255"/>
      <c r="VIS4" s="255"/>
      <c r="VIT4" s="255"/>
      <c r="VIU4" s="255"/>
      <c r="VIV4" s="255"/>
      <c r="VIW4" s="255"/>
      <c r="VIX4" s="255"/>
      <c r="VIY4" s="255"/>
      <c r="VIZ4" s="255"/>
      <c r="VJA4" s="255"/>
      <c r="VJB4" s="255"/>
      <c r="VJC4" s="255"/>
      <c r="VJD4" s="255"/>
      <c r="VJE4" s="255"/>
      <c r="VJF4" s="255"/>
      <c r="VJG4" s="255"/>
      <c r="VJH4" s="255"/>
      <c r="VJI4" s="255"/>
      <c r="VJJ4" s="255"/>
      <c r="VJK4" s="255"/>
      <c r="VJL4" s="255"/>
      <c r="VJM4" s="255"/>
      <c r="VJN4" s="255"/>
      <c r="VJO4" s="255"/>
      <c r="VJP4" s="255"/>
      <c r="VJQ4" s="255"/>
      <c r="VJR4" s="255"/>
      <c r="VJS4" s="255"/>
      <c r="VJT4" s="255"/>
      <c r="VJU4" s="255"/>
      <c r="VJV4" s="255"/>
      <c r="VJW4" s="255"/>
      <c r="VJX4" s="255"/>
      <c r="VJY4" s="255"/>
      <c r="VJZ4" s="255"/>
      <c r="VKA4" s="255"/>
      <c r="VKB4" s="255"/>
      <c r="VKC4" s="255"/>
      <c r="VKD4" s="255"/>
      <c r="VKE4" s="255"/>
      <c r="VKF4" s="255"/>
      <c r="VKG4" s="255"/>
      <c r="VKH4" s="255"/>
      <c r="VKI4" s="255"/>
      <c r="VKJ4" s="255"/>
      <c r="VKK4" s="255"/>
      <c r="VKL4" s="255"/>
      <c r="VKM4" s="255"/>
      <c r="VKN4" s="255"/>
      <c r="VKO4" s="255"/>
      <c r="VKP4" s="255"/>
      <c r="VKQ4" s="255"/>
      <c r="VKR4" s="255"/>
      <c r="VKS4" s="255"/>
      <c r="VKT4" s="255"/>
      <c r="VKU4" s="255"/>
      <c r="VKV4" s="255"/>
      <c r="VKW4" s="255"/>
      <c r="VKX4" s="255"/>
      <c r="VKY4" s="255"/>
      <c r="VKZ4" s="255"/>
      <c r="VLA4" s="255"/>
      <c r="VLB4" s="255"/>
      <c r="VLC4" s="255"/>
      <c r="VLD4" s="255"/>
      <c r="VLE4" s="255"/>
      <c r="VLF4" s="255"/>
      <c r="VLG4" s="255"/>
      <c r="VLH4" s="255"/>
      <c r="VLI4" s="255"/>
      <c r="VLJ4" s="255"/>
      <c r="VLK4" s="255"/>
      <c r="VLL4" s="255"/>
      <c r="VLM4" s="255"/>
      <c r="VLN4" s="255"/>
      <c r="VLO4" s="255"/>
      <c r="VLP4" s="255"/>
      <c r="VLQ4" s="255"/>
      <c r="VLR4" s="255"/>
      <c r="VLS4" s="255"/>
      <c r="VLT4" s="255"/>
      <c r="VLU4" s="255"/>
      <c r="VLV4" s="255"/>
      <c r="VLW4" s="255"/>
      <c r="VLX4" s="255"/>
      <c r="VLY4" s="255"/>
      <c r="VLZ4" s="255"/>
      <c r="VMA4" s="255"/>
      <c r="VMB4" s="255"/>
      <c r="VMC4" s="255"/>
      <c r="VMD4" s="255"/>
      <c r="VME4" s="255"/>
      <c r="VMF4" s="255"/>
      <c r="VMG4" s="255"/>
      <c r="VMH4" s="255"/>
      <c r="VMI4" s="255"/>
      <c r="VMJ4" s="255"/>
      <c r="VMK4" s="255"/>
      <c r="VML4" s="255"/>
      <c r="VMM4" s="255"/>
      <c r="VMN4" s="255"/>
      <c r="VMO4" s="255"/>
      <c r="VMP4" s="255"/>
      <c r="VMQ4" s="255"/>
      <c r="VMR4" s="255"/>
      <c r="VMS4" s="255"/>
      <c r="VMT4" s="255"/>
      <c r="VMU4" s="255"/>
      <c r="VMV4" s="255"/>
      <c r="VMW4" s="255"/>
      <c r="VMX4" s="255"/>
      <c r="VMY4" s="255"/>
      <c r="VMZ4" s="255"/>
      <c r="VNA4" s="255"/>
      <c r="VNB4" s="255"/>
      <c r="VNC4" s="255"/>
      <c r="VND4" s="255"/>
      <c r="VNE4" s="255"/>
      <c r="VNF4" s="255"/>
      <c r="VNG4" s="255"/>
      <c r="VNH4" s="255"/>
      <c r="VNI4" s="255"/>
      <c r="VNJ4" s="255"/>
      <c r="VNK4" s="255"/>
      <c r="VNL4" s="255"/>
      <c r="VNM4" s="255"/>
      <c r="VNN4" s="255"/>
      <c r="VNO4" s="255"/>
      <c r="VNP4" s="255"/>
      <c r="VNQ4" s="255"/>
      <c r="VNR4" s="255"/>
      <c r="VNS4" s="255"/>
      <c r="VNT4" s="255"/>
      <c r="VNU4" s="255"/>
      <c r="VNV4" s="255"/>
      <c r="VNW4" s="255"/>
      <c r="VNX4" s="255"/>
      <c r="VNY4" s="255"/>
      <c r="VNZ4" s="255"/>
      <c r="VOA4" s="255"/>
      <c r="VOB4" s="255"/>
      <c r="VOC4" s="255"/>
      <c r="VOD4" s="255"/>
      <c r="VOE4" s="255"/>
      <c r="VOF4" s="255"/>
      <c r="VOG4" s="255"/>
      <c r="VOH4" s="255"/>
      <c r="VOI4" s="255"/>
      <c r="VOJ4" s="255"/>
      <c r="VOK4" s="255"/>
      <c r="VOL4" s="255"/>
      <c r="VOM4" s="255"/>
      <c r="VON4" s="255"/>
      <c r="VOO4" s="255"/>
      <c r="VOP4" s="255"/>
      <c r="VOQ4" s="255"/>
      <c r="VOR4" s="255"/>
      <c r="VOS4" s="255"/>
      <c r="VOT4" s="255"/>
      <c r="VOU4" s="255"/>
      <c r="VOV4" s="255"/>
      <c r="VOW4" s="255"/>
      <c r="VOX4" s="255"/>
      <c r="VOY4" s="255"/>
      <c r="VOZ4" s="255"/>
      <c r="VPA4" s="255"/>
      <c r="VPB4" s="255"/>
      <c r="VPC4" s="255"/>
      <c r="VPD4" s="255"/>
      <c r="VPE4" s="255"/>
      <c r="VPF4" s="255"/>
      <c r="VPG4" s="255"/>
      <c r="VPH4" s="255"/>
      <c r="VPI4" s="255"/>
      <c r="VPJ4" s="255"/>
      <c r="VPK4" s="255"/>
      <c r="VPL4" s="255"/>
      <c r="VPM4" s="255"/>
      <c r="VPN4" s="255"/>
      <c r="VPO4" s="255"/>
      <c r="VPP4" s="255"/>
      <c r="VPQ4" s="255"/>
      <c r="VPR4" s="255"/>
      <c r="VPS4" s="255"/>
      <c r="VPT4" s="255"/>
      <c r="VPU4" s="255"/>
      <c r="VPV4" s="255"/>
      <c r="VPW4" s="255"/>
      <c r="VPX4" s="255"/>
      <c r="VPY4" s="255"/>
      <c r="VPZ4" s="255"/>
      <c r="VQA4" s="255"/>
      <c r="VQB4" s="255"/>
      <c r="VQC4" s="255"/>
      <c r="VQD4" s="255"/>
      <c r="VQE4" s="255"/>
      <c r="VQF4" s="255"/>
      <c r="VQG4" s="255"/>
      <c r="VQH4" s="255"/>
      <c r="VQI4" s="255"/>
      <c r="VQJ4" s="255"/>
      <c r="VQK4" s="255"/>
      <c r="VQL4" s="255"/>
      <c r="VQM4" s="255"/>
      <c r="VQN4" s="255"/>
      <c r="VQO4" s="255"/>
      <c r="VQP4" s="255"/>
      <c r="VQQ4" s="255"/>
      <c r="VQR4" s="255"/>
      <c r="VQS4" s="255"/>
      <c r="VQT4" s="255"/>
      <c r="VQU4" s="255"/>
      <c r="VQV4" s="255"/>
      <c r="VQW4" s="255"/>
      <c r="VQX4" s="255"/>
      <c r="VQY4" s="255"/>
      <c r="VQZ4" s="255"/>
      <c r="VRA4" s="255"/>
      <c r="VRB4" s="255"/>
      <c r="VRC4" s="255"/>
      <c r="VRD4" s="255"/>
      <c r="VRE4" s="255"/>
      <c r="VRF4" s="255"/>
      <c r="VRG4" s="255"/>
      <c r="VRH4" s="255"/>
      <c r="VRI4" s="255"/>
      <c r="VRJ4" s="255"/>
      <c r="VRK4" s="255"/>
      <c r="VRL4" s="255"/>
      <c r="VRM4" s="255"/>
      <c r="VRN4" s="255"/>
      <c r="VRO4" s="255"/>
      <c r="VRP4" s="255"/>
      <c r="VRQ4" s="255"/>
      <c r="VRR4" s="255"/>
      <c r="VRS4" s="255"/>
      <c r="VRT4" s="255"/>
      <c r="VRU4" s="255"/>
      <c r="VRV4" s="255"/>
      <c r="VRW4" s="255"/>
      <c r="VRX4" s="255"/>
      <c r="VRY4" s="255"/>
      <c r="VRZ4" s="255"/>
      <c r="VSA4" s="255"/>
      <c r="VSB4" s="255"/>
      <c r="VSC4" s="255"/>
      <c r="VSD4" s="255"/>
      <c r="VSE4" s="255"/>
      <c r="VSF4" s="255"/>
      <c r="VSG4" s="255"/>
      <c r="VSH4" s="255"/>
      <c r="VSI4" s="255"/>
      <c r="VSJ4" s="255"/>
      <c r="VSK4" s="255"/>
      <c r="VSL4" s="255"/>
      <c r="VSM4" s="255"/>
      <c r="VSN4" s="255"/>
      <c r="VSO4" s="255"/>
      <c r="VSP4" s="255"/>
      <c r="VSQ4" s="255"/>
      <c r="VSR4" s="255"/>
      <c r="VSS4" s="255"/>
      <c r="VST4" s="255"/>
      <c r="VSU4" s="255"/>
      <c r="VSV4" s="255"/>
      <c r="VSW4" s="255"/>
      <c r="VSX4" s="255"/>
      <c r="VSY4" s="255"/>
      <c r="VSZ4" s="255"/>
      <c r="VTA4" s="255"/>
      <c r="VTB4" s="255"/>
      <c r="VTC4" s="255"/>
      <c r="VTD4" s="255"/>
      <c r="VTE4" s="255"/>
      <c r="VTF4" s="255"/>
      <c r="VTG4" s="255"/>
      <c r="VTH4" s="255"/>
      <c r="VTI4" s="255"/>
      <c r="VTJ4" s="255"/>
      <c r="VTK4" s="255"/>
      <c r="VTL4" s="255"/>
      <c r="VTM4" s="255"/>
      <c r="VTN4" s="255"/>
      <c r="VTO4" s="255"/>
      <c r="VTP4" s="255"/>
      <c r="VTQ4" s="255"/>
      <c r="VTR4" s="255"/>
      <c r="VTS4" s="255"/>
      <c r="VTT4" s="255"/>
      <c r="VTU4" s="255"/>
      <c r="VTV4" s="255"/>
      <c r="VTW4" s="255"/>
      <c r="VTX4" s="255"/>
      <c r="VTY4" s="255"/>
      <c r="VTZ4" s="255"/>
      <c r="VUA4" s="255"/>
      <c r="VUB4" s="255"/>
      <c r="VUC4" s="255"/>
      <c r="VUD4" s="255"/>
      <c r="VUE4" s="255"/>
      <c r="VUF4" s="255"/>
      <c r="VUG4" s="255"/>
      <c r="VUH4" s="255"/>
      <c r="VUI4" s="255"/>
      <c r="VUJ4" s="255"/>
      <c r="VUK4" s="255"/>
      <c r="VUL4" s="255"/>
      <c r="VUM4" s="255"/>
      <c r="VUN4" s="255"/>
      <c r="VUO4" s="255"/>
      <c r="VUP4" s="255"/>
      <c r="VUQ4" s="255"/>
      <c r="VUR4" s="255"/>
      <c r="VUS4" s="255"/>
      <c r="VUT4" s="255"/>
      <c r="VUU4" s="255"/>
      <c r="VUV4" s="255"/>
      <c r="VUW4" s="255"/>
      <c r="VUX4" s="255"/>
      <c r="VUY4" s="255"/>
      <c r="VUZ4" s="255"/>
      <c r="VVA4" s="255"/>
      <c r="VVB4" s="255"/>
      <c r="VVC4" s="255"/>
      <c r="VVD4" s="255"/>
      <c r="VVE4" s="255"/>
      <c r="VVF4" s="255"/>
      <c r="VVG4" s="255"/>
      <c r="VVH4" s="255"/>
      <c r="VVI4" s="255"/>
      <c r="VVJ4" s="255"/>
      <c r="VVK4" s="255"/>
      <c r="VVL4" s="255"/>
      <c r="VVM4" s="255"/>
      <c r="VVN4" s="255"/>
      <c r="VVO4" s="255"/>
      <c r="VVP4" s="255"/>
      <c r="VVQ4" s="255"/>
      <c r="VVR4" s="255"/>
      <c r="VVS4" s="255"/>
      <c r="VVT4" s="255"/>
      <c r="VVU4" s="255"/>
      <c r="VVV4" s="255"/>
      <c r="VVW4" s="255"/>
      <c r="VVX4" s="255"/>
      <c r="VVY4" s="255"/>
      <c r="VVZ4" s="255"/>
      <c r="VWA4" s="255"/>
      <c r="VWB4" s="255"/>
      <c r="VWC4" s="255"/>
      <c r="VWD4" s="255"/>
      <c r="VWE4" s="255"/>
      <c r="VWF4" s="255"/>
      <c r="VWG4" s="255"/>
      <c r="VWH4" s="255"/>
      <c r="VWI4" s="255"/>
      <c r="VWJ4" s="255"/>
      <c r="VWK4" s="255"/>
      <c r="VWL4" s="255"/>
      <c r="VWM4" s="255"/>
      <c r="VWN4" s="255"/>
      <c r="VWO4" s="255"/>
      <c r="VWP4" s="255"/>
      <c r="VWQ4" s="255"/>
      <c r="VWR4" s="255"/>
      <c r="VWS4" s="255"/>
      <c r="VWT4" s="255"/>
      <c r="VWU4" s="255"/>
      <c r="VWV4" s="255"/>
      <c r="VWW4" s="255"/>
      <c r="VWX4" s="255"/>
      <c r="VWY4" s="255"/>
      <c r="VWZ4" s="255"/>
      <c r="VXA4" s="255"/>
      <c r="VXB4" s="255"/>
      <c r="VXC4" s="255"/>
      <c r="VXD4" s="255"/>
      <c r="VXE4" s="255"/>
      <c r="VXF4" s="255"/>
      <c r="VXG4" s="255"/>
      <c r="VXH4" s="255"/>
      <c r="VXI4" s="255"/>
      <c r="VXJ4" s="255"/>
      <c r="VXK4" s="255"/>
      <c r="VXL4" s="255"/>
      <c r="VXM4" s="255"/>
      <c r="VXN4" s="255"/>
      <c r="VXO4" s="255"/>
      <c r="VXP4" s="255"/>
      <c r="VXQ4" s="255"/>
      <c r="VXR4" s="255"/>
      <c r="VXS4" s="255"/>
      <c r="VXT4" s="255"/>
      <c r="VXU4" s="255"/>
      <c r="VXV4" s="255"/>
      <c r="VXW4" s="255"/>
      <c r="VXX4" s="255"/>
      <c r="VXY4" s="255"/>
      <c r="VXZ4" s="255"/>
      <c r="VYA4" s="255"/>
      <c r="VYB4" s="255"/>
      <c r="VYC4" s="255"/>
      <c r="VYD4" s="255"/>
      <c r="VYE4" s="255"/>
      <c r="VYF4" s="255"/>
      <c r="VYG4" s="255"/>
      <c r="VYH4" s="255"/>
      <c r="VYI4" s="255"/>
      <c r="VYJ4" s="255"/>
      <c r="VYK4" s="255"/>
      <c r="VYL4" s="255"/>
      <c r="VYM4" s="255"/>
      <c r="VYN4" s="255"/>
      <c r="VYO4" s="255"/>
      <c r="VYP4" s="255"/>
      <c r="VYQ4" s="255"/>
      <c r="VYR4" s="255"/>
      <c r="VYS4" s="255"/>
      <c r="VYT4" s="255"/>
      <c r="VYU4" s="255"/>
      <c r="VYV4" s="255"/>
      <c r="VYW4" s="255"/>
      <c r="VYX4" s="255"/>
      <c r="VYY4" s="255"/>
      <c r="VYZ4" s="255"/>
      <c r="VZA4" s="255"/>
      <c r="VZB4" s="255"/>
      <c r="VZC4" s="255"/>
      <c r="VZD4" s="255"/>
      <c r="VZE4" s="255"/>
      <c r="VZF4" s="255"/>
      <c r="VZG4" s="255"/>
      <c r="VZH4" s="255"/>
      <c r="VZI4" s="255"/>
      <c r="VZJ4" s="255"/>
      <c r="VZK4" s="255"/>
      <c r="VZL4" s="255"/>
      <c r="VZM4" s="255"/>
      <c r="VZN4" s="255"/>
      <c r="VZO4" s="255"/>
      <c r="VZP4" s="255"/>
      <c r="VZQ4" s="255"/>
      <c r="VZR4" s="255"/>
      <c r="VZS4" s="255"/>
      <c r="VZT4" s="255"/>
      <c r="VZU4" s="255"/>
      <c r="VZV4" s="255"/>
      <c r="VZW4" s="255"/>
      <c r="VZX4" s="255"/>
      <c r="VZY4" s="255"/>
      <c r="VZZ4" s="255"/>
      <c r="WAA4" s="255"/>
      <c r="WAB4" s="255"/>
      <c r="WAC4" s="255"/>
      <c r="WAD4" s="255"/>
      <c r="WAE4" s="255"/>
      <c r="WAF4" s="255"/>
      <c r="WAG4" s="255"/>
      <c r="WAH4" s="255"/>
      <c r="WAI4" s="255"/>
      <c r="WAJ4" s="255"/>
      <c r="WAK4" s="255"/>
      <c r="WAL4" s="255"/>
      <c r="WAM4" s="255"/>
      <c r="WAN4" s="255"/>
      <c r="WAO4" s="255"/>
      <c r="WAP4" s="255"/>
      <c r="WAQ4" s="255"/>
      <c r="WAR4" s="255"/>
      <c r="WAS4" s="255"/>
      <c r="WAT4" s="255"/>
      <c r="WAU4" s="255"/>
      <c r="WAV4" s="255"/>
      <c r="WAW4" s="255"/>
      <c r="WAX4" s="255"/>
      <c r="WAY4" s="255"/>
      <c r="WAZ4" s="255"/>
      <c r="WBA4" s="255"/>
      <c r="WBB4" s="255"/>
      <c r="WBC4" s="255"/>
      <c r="WBD4" s="255"/>
      <c r="WBE4" s="255"/>
      <c r="WBF4" s="255"/>
      <c r="WBG4" s="255"/>
      <c r="WBH4" s="255"/>
      <c r="WBI4" s="255"/>
      <c r="WBJ4" s="255"/>
      <c r="WBK4" s="255"/>
      <c r="WBL4" s="255"/>
      <c r="WBM4" s="255"/>
      <c r="WBN4" s="255"/>
      <c r="WBO4" s="255"/>
      <c r="WBP4" s="255"/>
      <c r="WBQ4" s="255"/>
      <c r="WBR4" s="255"/>
      <c r="WBS4" s="255"/>
      <c r="WBT4" s="255"/>
      <c r="WBU4" s="255"/>
      <c r="WBV4" s="255"/>
      <c r="WBW4" s="255"/>
      <c r="WBX4" s="255"/>
      <c r="WBY4" s="255"/>
      <c r="WBZ4" s="255"/>
      <c r="WCA4" s="255"/>
      <c r="WCB4" s="255"/>
      <c r="WCC4" s="255"/>
      <c r="WCD4" s="255"/>
      <c r="WCE4" s="255"/>
      <c r="WCF4" s="255"/>
      <c r="WCG4" s="255"/>
      <c r="WCH4" s="255"/>
      <c r="WCI4" s="255"/>
      <c r="WCJ4" s="255"/>
      <c r="WCK4" s="255"/>
      <c r="WCL4" s="255"/>
      <c r="WCM4" s="255"/>
      <c r="WCN4" s="255"/>
      <c r="WCO4" s="255"/>
      <c r="WCP4" s="255"/>
      <c r="WCQ4" s="255"/>
      <c r="WCR4" s="255"/>
      <c r="WCS4" s="255"/>
      <c r="WCT4" s="255"/>
      <c r="WCU4" s="255"/>
      <c r="WCV4" s="255"/>
      <c r="WCW4" s="255"/>
      <c r="WCX4" s="255"/>
      <c r="WCY4" s="255"/>
      <c r="WCZ4" s="255"/>
      <c r="WDA4" s="255"/>
      <c r="WDB4" s="255"/>
      <c r="WDC4" s="255"/>
      <c r="WDD4" s="255"/>
      <c r="WDE4" s="255"/>
      <c r="WDF4" s="255"/>
      <c r="WDG4" s="255"/>
      <c r="WDH4" s="255"/>
      <c r="WDI4" s="255"/>
      <c r="WDJ4" s="255"/>
      <c r="WDK4" s="255"/>
      <c r="WDL4" s="255"/>
      <c r="WDM4" s="255"/>
      <c r="WDN4" s="255"/>
      <c r="WDO4" s="255"/>
      <c r="WDP4" s="255"/>
      <c r="WDQ4" s="255"/>
      <c r="WDR4" s="255"/>
      <c r="WDS4" s="255"/>
      <c r="WDT4" s="255"/>
      <c r="WDU4" s="255"/>
      <c r="WDV4" s="255"/>
      <c r="WDW4" s="255"/>
      <c r="WDX4" s="255"/>
      <c r="WDY4" s="255"/>
      <c r="WDZ4" s="255"/>
      <c r="WEA4" s="255"/>
      <c r="WEB4" s="255"/>
      <c r="WEC4" s="255"/>
      <c r="WED4" s="255"/>
      <c r="WEE4" s="255"/>
      <c r="WEF4" s="255"/>
      <c r="WEG4" s="255"/>
      <c r="WEH4" s="255"/>
      <c r="WEI4" s="255"/>
      <c r="WEJ4" s="255"/>
      <c r="WEK4" s="255"/>
      <c r="WEL4" s="255"/>
      <c r="WEM4" s="255"/>
      <c r="WEN4" s="255"/>
      <c r="WEO4" s="255"/>
      <c r="WEP4" s="255"/>
      <c r="WEQ4" s="255"/>
      <c r="WER4" s="255"/>
      <c r="WES4" s="255"/>
      <c r="WET4" s="255"/>
      <c r="WEU4" s="255"/>
      <c r="WEV4" s="255"/>
      <c r="WEW4" s="255"/>
      <c r="WEX4" s="255"/>
      <c r="WEY4" s="255"/>
      <c r="WEZ4" s="255"/>
      <c r="WFA4" s="255"/>
      <c r="WFB4" s="255"/>
      <c r="WFC4" s="255"/>
      <c r="WFD4" s="255"/>
      <c r="WFE4" s="255"/>
      <c r="WFF4" s="255"/>
      <c r="WFG4" s="255"/>
      <c r="WFH4" s="255"/>
      <c r="WFI4" s="255"/>
      <c r="WFJ4" s="255"/>
      <c r="WFK4" s="255"/>
      <c r="WFL4" s="255"/>
      <c r="WFM4" s="255"/>
      <c r="WFN4" s="255"/>
      <c r="WFO4" s="255"/>
      <c r="WFP4" s="255"/>
      <c r="WFQ4" s="255"/>
      <c r="WFR4" s="255"/>
      <c r="WFS4" s="255"/>
      <c r="WFT4" s="255"/>
      <c r="WFU4" s="255"/>
      <c r="WFV4" s="255"/>
      <c r="WFW4" s="255"/>
      <c r="WFX4" s="255"/>
      <c r="WFY4" s="255"/>
      <c r="WFZ4" s="255"/>
      <c r="WGA4" s="255"/>
      <c r="WGB4" s="255"/>
      <c r="WGC4" s="255"/>
      <c r="WGD4" s="255"/>
      <c r="WGE4" s="255"/>
      <c r="WGF4" s="255"/>
      <c r="WGG4" s="255"/>
      <c r="WGH4" s="255"/>
      <c r="WGI4" s="255"/>
      <c r="WGJ4" s="255"/>
      <c r="WGK4" s="255"/>
      <c r="WGL4" s="255"/>
      <c r="WGM4" s="255"/>
      <c r="WGN4" s="255"/>
      <c r="WGO4" s="255"/>
      <c r="WGP4" s="255"/>
      <c r="WGQ4" s="255"/>
      <c r="WGR4" s="255"/>
      <c r="WGS4" s="255"/>
      <c r="WGT4" s="255"/>
      <c r="WGU4" s="255"/>
      <c r="WGV4" s="255"/>
      <c r="WGW4" s="255"/>
      <c r="WGX4" s="255"/>
      <c r="WGY4" s="255"/>
      <c r="WGZ4" s="255"/>
      <c r="WHA4" s="255"/>
      <c r="WHB4" s="255"/>
      <c r="WHC4" s="255"/>
      <c r="WHD4" s="255"/>
      <c r="WHE4" s="255"/>
      <c r="WHF4" s="255"/>
      <c r="WHG4" s="255"/>
      <c r="WHH4" s="255"/>
      <c r="WHI4" s="255"/>
      <c r="WHJ4" s="255"/>
      <c r="WHK4" s="255"/>
      <c r="WHL4" s="255"/>
      <c r="WHM4" s="255"/>
      <c r="WHN4" s="255"/>
      <c r="WHO4" s="255"/>
      <c r="WHP4" s="255"/>
      <c r="WHQ4" s="255"/>
      <c r="WHR4" s="255"/>
      <c r="WHS4" s="255"/>
      <c r="WHT4" s="255"/>
      <c r="WHU4" s="255"/>
      <c r="WHV4" s="255"/>
      <c r="WHW4" s="255"/>
      <c r="WHX4" s="255"/>
      <c r="WHY4" s="255"/>
      <c r="WHZ4" s="255"/>
      <c r="WIA4" s="255"/>
      <c r="WIB4" s="255"/>
      <c r="WIC4" s="255"/>
      <c r="WID4" s="255"/>
      <c r="WIE4" s="255"/>
      <c r="WIF4" s="255"/>
      <c r="WIG4" s="255"/>
      <c r="WIH4" s="255"/>
      <c r="WII4" s="255"/>
      <c r="WIJ4" s="255"/>
      <c r="WIK4" s="255"/>
      <c r="WIL4" s="255"/>
      <c r="WIM4" s="255"/>
      <c r="WIN4" s="255"/>
      <c r="WIO4" s="255"/>
      <c r="WIP4" s="255"/>
      <c r="WIQ4" s="255"/>
      <c r="WIR4" s="255"/>
      <c r="WIS4" s="255"/>
      <c r="WIT4" s="255"/>
      <c r="WIU4" s="255"/>
      <c r="WIV4" s="255"/>
      <c r="WIW4" s="255"/>
      <c r="WIX4" s="255"/>
      <c r="WIY4" s="255"/>
      <c r="WIZ4" s="255"/>
      <c r="WJA4" s="255"/>
      <c r="WJB4" s="255"/>
      <c r="WJC4" s="255"/>
      <c r="WJD4" s="255"/>
      <c r="WJE4" s="255"/>
      <c r="WJF4" s="255"/>
      <c r="WJG4" s="255"/>
      <c r="WJH4" s="255"/>
      <c r="WJI4" s="255"/>
      <c r="WJJ4" s="255"/>
      <c r="WJK4" s="255"/>
      <c r="WJL4" s="255"/>
      <c r="WJM4" s="255"/>
      <c r="WJN4" s="255"/>
      <c r="WJO4" s="255"/>
      <c r="WJP4" s="255"/>
      <c r="WJQ4" s="255"/>
      <c r="WJR4" s="255"/>
      <c r="WJS4" s="255"/>
      <c r="WJT4" s="255"/>
      <c r="WJU4" s="255"/>
      <c r="WJV4" s="255"/>
      <c r="WJW4" s="255"/>
      <c r="WJX4" s="255"/>
      <c r="WJY4" s="255"/>
      <c r="WJZ4" s="255"/>
      <c r="WKA4" s="255"/>
      <c r="WKB4" s="255"/>
      <c r="WKC4" s="255"/>
      <c r="WKD4" s="255"/>
      <c r="WKE4" s="255"/>
      <c r="WKF4" s="255"/>
      <c r="WKG4" s="255"/>
      <c r="WKH4" s="255"/>
      <c r="WKI4" s="255"/>
      <c r="WKJ4" s="255"/>
      <c r="WKK4" s="255"/>
      <c r="WKL4" s="255"/>
      <c r="WKM4" s="255"/>
      <c r="WKN4" s="255"/>
      <c r="WKO4" s="255"/>
      <c r="WKP4" s="255"/>
      <c r="WKQ4" s="255"/>
      <c r="WKR4" s="255"/>
      <c r="WKS4" s="255"/>
      <c r="WKT4" s="255"/>
      <c r="WKU4" s="255"/>
      <c r="WKV4" s="255"/>
      <c r="WKW4" s="255"/>
      <c r="WKX4" s="255"/>
      <c r="WKY4" s="255"/>
      <c r="WKZ4" s="255"/>
      <c r="WLA4" s="255"/>
      <c r="WLB4" s="255"/>
      <c r="WLC4" s="255"/>
      <c r="WLD4" s="255"/>
      <c r="WLE4" s="255"/>
      <c r="WLF4" s="255"/>
      <c r="WLG4" s="255"/>
      <c r="WLH4" s="255"/>
      <c r="WLI4" s="255"/>
      <c r="WLJ4" s="255"/>
      <c r="WLK4" s="255"/>
      <c r="WLL4" s="255"/>
      <c r="WLM4" s="255"/>
      <c r="WLN4" s="255"/>
      <c r="WLO4" s="255"/>
      <c r="WLP4" s="255"/>
      <c r="WLQ4" s="255"/>
      <c r="WLR4" s="255"/>
      <c r="WLS4" s="255"/>
      <c r="WLT4" s="255"/>
      <c r="WLU4" s="255"/>
      <c r="WLV4" s="255"/>
      <c r="WLW4" s="255"/>
      <c r="WLX4" s="255"/>
      <c r="WLY4" s="255"/>
      <c r="WLZ4" s="255"/>
      <c r="WMA4" s="255"/>
      <c r="WMB4" s="255"/>
      <c r="WMC4" s="255"/>
      <c r="WMD4" s="255"/>
      <c r="WME4" s="255"/>
      <c r="WMF4" s="255"/>
      <c r="WMG4" s="255"/>
      <c r="WMH4" s="255"/>
      <c r="WMI4" s="255"/>
      <c r="WMJ4" s="255"/>
      <c r="WMK4" s="255"/>
      <c r="WML4" s="255"/>
      <c r="WMM4" s="255"/>
      <c r="WMN4" s="255"/>
      <c r="WMO4" s="255"/>
      <c r="WMP4" s="255"/>
      <c r="WMQ4" s="255"/>
      <c r="WMR4" s="255"/>
      <c r="WMS4" s="255"/>
      <c r="WMT4" s="255"/>
      <c r="WMU4" s="255"/>
      <c r="WMV4" s="255"/>
      <c r="WMW4" s="255"/>
      <c r="WMX4" s="255"/>
      <c r="WMY4" s="255"/>
      <c r="WMZ4" s="255"/>
      <c r="WNA4" s="255"/>
      <c r="WNB4" s="255"/>
      <c r="WNC4" s="255"/>
      <c r="WND4" s="255"/>
      <c r="WNE4" s="255"/>
      <c r="WNF4" s="255"/>
      <c r="WNG4" s="255"/>
      <c r="WNH4" s="255"/>
      <c r="WNI4" s="255"/>
      <c r="WNJ4" s="255"/>
      <c r="WNK4" s="255"/>
      <c r="WNL4" s="255"/>
      <c r="WNM4" s="255"/>
      <c r="WNN4" s="255"/>
      <c r="WNO4" s="255"/>
      <c r="WNP4" s="255"/>
      <c r="WNQ4" s="255"/>
      <c r="WNR4" s="255"/>
      <c r="WNS4" s="255"/>
      <c r="WNT4" s="255"/>
      <c r="WNU4" s="255"/>
      <c r="WNV4" s="255"/>
      <c r="WNW4" s="255"/>
      <c r="WNX4" s="255"/>
      <c r="WNY4" s="255"/>
      <c r="WNZ4" s="255"/>
      <c r="WOA4" s="255"/>
      <c r="WOB4" s="255"/>
      <c r="WOC4" s="255"/>
      <c r="WOD4" s="255"/>
      <c r="WOE4" s="255"/>
      <c r="WOF4" s="255"/>
      <c r="WOG4" s="255"/>
      <c r="WOH4" s="255"/>
      <c r="WOI4" s="255"/>
      <c r="WOJ4" s="255"/>
      <c r="WOK4" s="255"/>
      <c r="WOL4" s="255"/>
      <c r="WOM4" s="255"/>
      <c r="WON4" s="255"/>
      <c r="WOO4" s="255"/>
      <c r="WOP4" s="255"/>
      <c r="WOQ4" s="255"/>
      <c r="WOR4" s="255"/>
      <c r="WOS4" s="255"/>
      <c r="WOT4" s="255"/>
      <c r="WOU4" s="255"/>
      <c r="WOV4" s="255"/>
      <c r="WOW4" s="255"/>
      <c r="WOX4" s="255"/>
      <c r="WOY4" s="255"/>
      <c r="WOZ4" s="255"/>
      <c r="WPA4" s="255"/>
      <c r="WPB4" s="255"/>
      <c r="WPC4" s="255"/>
      <c r="WPD4" s="255"/>
      <c r="WPE4" s="255"/>
      <c r="WPF4" s="255"/>
      <c r="WPG4" s="255"/>
      <c r="WPH4" s="255"/>
      <c r="WPI4" s="255"/>
      <c r="WPJ4" s="255"/>
      <c r="WPK4" s="255"/>
      <c r="WPL4" s="255"/>
      <c r="WPM4" s="255"/>
      <c r="WPN4" s="255"/>
      <c r="WPO4" s="255"/>
      <c r="WPP4" s="255"/>
      <c r="WPQ4" s="255"/>
      <c r="WPR4" s="255"/>
      <c r="WPS4" s="255"/>
      <c r="WPT4" s="255"/>
      <c r="WPU4" s="255"/>
      <c r="WPV4" s="255"/>
      <c r="WPW4" s="255"/>
      <c r="WPX4" s="255"/>
      <c r="WPY4" s="255"/>
      <c r="WPZ4" s="255"/>
      <c r="WQA4" s="255"/>
      <c r="WQB4" s="255"/>
      <c r="WQC4" s="255"/>
      <c r="WQD4" s="255"/>
      <c r="WQE4" s="255"/>
      <c r="WQF4" s="255"/>
      <c r="WQG4" s="255"/>
      <c r="WQH4" s="255"/>
      <c r="WQI4" s="255"/>
      <c r="WQJ4" s="255"/>
      <c r="WQK4" s="255"/>
      <c r="WQL4" s="255"/>
      <c r="WQM4" s="255"/>
      <c r="WQN4" s="255"/>
      <c r="WQO4" s="255"/>
      <c r="WQP4" s="255"/>
      <c r="WQQ4" s="255"/>
      <c r="WQR4" s="255"/>
      <c r="WQS4" s="255"/>
      <c r="WQT4" s="255"/>
      <c r="WQU4" s="255"/>
      <c r="WQV4" s="255"/>
      <c r="WQW4" s="255"/>
      <c r="WQX4" s="255"/>
      <c r="WQY4" s="255"/>
      <c r="WQZ4" s="255"/>
      <c r="WRA4" s="255"/>
      <c r="WRB4" s="255"/>
      <c r="WRC4" s="255"/>
      <c r="WRD4" s="255"/>
      <c r="WRE4" s="255"/>
      <c r="WRF4" s="255"/>
      <c r="WRG4" s="255"/>
      <c r="WRH4" s="255"/>
      <c r="WRI4" s="255"/>
      <c r="WRJ4" s="255"/>
      <c r="WRK4" s="255"/>
      <c r="WRL4" s="255"/>
      <c r="WRM4" s="255"/>
      <c r="WRN4" s="255"/>
      <c r="WRO4" s="255"/>
      <c r="WRP4" s="255"/>
      <c r="WRQ4" s="255"/>
      <c r="WRR4" s="255"/>
      <c r="WRS4" s="255"/>
      <c r="WRT4" s="255"/>
      <c r="WRU4" s="255"/>
      <c r="WRV4" s="255"/>
      <c r="WRW4" s="255"/>
      <c r="WRX4" s="255"/>
      <c r="WRY4" s="255"/>
      <c r="WRZ4" s="255"/>
      <c r="WSA4" s="255"/>
      <c r="WSB4" s="255"/>
      <c r="WSC4" s="255"/>
      <c r="WSD4" s="255"/>
      <c r="WSE4" s="255"/>
      <c r="WSF4" s="255"/>
      <c r="WSG4" s="255"/>
      <c r="WSH4" s="255"/>
      <c r="WSI4" s="255"/>
      <c r="WSJ4" s="255"/>
      <c r="WSK4" s="255"/>
      <c r="WSL4" s="255"/>
      <c r="WSM4" s="255"/>
      <c r="WSN4" s="255"/>
      <c r="WSO4" s="255"/>
      <c r="WSP4" s="255"/>
      <c r="WSQ4" s="255"/>
      <c r="WSR4" s="255"/>
      <c r="WSS4" s="255"/>
      <c r="WST4" s="255"/>
      <c r="WSU4" s="255"/>
      <c r="WSV4" s="255"/>
      <c r="WSW4" s="255"/>
      <c r="WSX4" s="255"/>
      <c r="WSY4" s="255"/>
      <c r="WSZ4" s="255"/>
      <c r="WTA4" s="255"/>
      <c r="WTB4" s="255"/>
      <c r="WTC4" s="255"/>
      <c r="WTD4" s="255"/>
      <c r="WTE4" s="255"/>
      <c r="WTF4" s="255"/>
      <c r="WTG4" s="255"/>
      <c r="WTH4" s="255"/>
      <c r="WTI4" s="255"/>
      <c r="WTJ4" s="255"/>
      <c r="WTK4" s="255"/>
      <c r="WTL4" s="255"/>
      <c r="WTM4" s="255"/>
      <c r="WTN4" s="255"/>
      <c r="WTO4" s="255"/>
      <c r="WTP4" s="255"/>
      <c r="WTQ4" s="255"/>
      <c r="WTR4" s="255"/>
      <c r="WTS4" s="255"/>
      <c r="WTT4" s="255"/>
      <c r="WTU4" s="255"/>
      <c r="WTV4" s="255"/>
      <c r="WTW4" s="255"/>
      <c r="WTX4" s="255"/>
      <c r="WTY4" s="255"/>
      <c r="WTZ4" s="255"/>
      <c r="WUA4" s="255"/>
      <c r="WUB4" s="255"/>
      <c r="WUC4" s="255"/>
      <c r="WUD4" s="255"/>
      <c r="WUE4" s="255"/>
      <c r="WUF4" s="255"/>
      <c r="WUG4" s="255"/>
      <c r="WUH4" s="255"/>
      <c r="WUI4" s="255"/>
      <c r="WUJ4" s="255"/>
      <c r="WUK4" s="255"/>
      <c r="WUL4" s="263"/>
      <c r="WUM4" s="263"/>
      <c r="WUN4" s="263"/>
      <c r="WUO4" s="263"/>
      <c r="WUP4" s="263"/>
      <c r="WUQ4" s="263"/>
      <c r="WUR4" s="263"/>
      <c r="WUS4" s="263"/>
      <c r="WUT4" s="263"/>
      <c r="WUU4" s="263"/>
      <c r="WUV4" s="263"/>
      <c r="WUW4" s="263"/>
      <c r="WUX4" s="263"/>
      <c r="WUY4" s="263"/>
      <c r="WUZ4" s="263"/>
      <c r="WVA4" s="263"/>
      <c r="WVB4" s="263"/>
      <c r="WVC4" s="263"/>
      <c r="WVD4" s="263"/>
      <c r="WVE4" s="263"/>
      <c r="WVF4" s="263"/>
      <c r="WVG4" s="263"/>
      <c r="WVH4" s="263"/>
      <c r="WVI4" s="263"/>
      <c r="WVJ4" s="263"/>
    </row>
    <row r="5" s="203" customFormat="1" spans="1:16136">
      <c r="A5" s="297"/>
      <c r="B5" s="298"/>
      <c r="C5" s="298"/>
      <c r="D5" s="298"/>
      <c r="E5" s="299"/>
      <c r="F5" s="293"/>
      <c r="G5" s="293"/>
      <c r="H5" s="293"/>
      <c r="I5" s="293"/>
      <c r="J5" s="293"/>
      <c r="K5" s="318"/>
      <c r="L5" s="154"/>
      <c r="M5" s="154"/>
      <c r="N5" s="154"/>
      <c r="O5" s="317"/>
      <c r="P5" s="177"/>
      <c r="Q5" s="325"/>
      <c r="R5" s="325"/>
      <c r="S5" s="325"/>
      <c r="T5" s="325"/>
      <c r="U5" s="254"/>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26"/>
      <c r="ET5" s="326"/>
      <c r="EU5" s="326"/>
      <c r="EV5" s="326"/>
      <c r="EW5" s="326"/>
      <c r="EX5" s="326"/>
      <c r="EY5" s="326"/>
      <c r="EZ5" s="326"/>
      <c r="FA5" s="326"/>
      <c r="FB5" s="326"/>
      <c r="FC5" s="326"/>
      <c r="FD5" s="326"/>
      <c r="FE5" s="326"/>
      <c r="FF5" s="326"/>
      <c r="FG5" s="326"/>
      <c r="FH5" s="326"/>
      <c r="FI5" s="326"/>
      <c r="FJ5" s="326"/>
      <c r="FK5" s="326"/>
      <c r="FL5" s="326"/>
      <c r="FM5" s="326"/>
      <c r="FN5" s="326"/>
      <c r="FO5" s="326"/>
      <c r="FP5" s="326"/>
      <c r="FQ5" s="326"/>
      <c r="FR5" s="326"/>
      <c r="FS5" s="326"/>
      <c r="FT5" s="326"/>
      <c r="FU5" s="326"/>
      <c r="FV5" s="326"/>
      <c r="FW5" s="326"/>
      <c r="FX5" s="326"/>
      <c r="FY5" s="326"/>
      <c r="FZ5" s="326"/>
      <c r="GA5" s="326"/>
      <c r="GB5" s="326"/>
      <c r="GC5" s="326"/>
      <c r="GD5" s="326"/>
      <c r="GE5" s="326"/>
      <c r="GF5" s="326"/>
      <c r="GG5" s="326"/>
      <c r="GH5" s="326"/>
      <c r="GI5" s="326"/>
      <c r="GJ5" s="326"/>
      <c r="GK5" s="326"/>
      <c r="GL5" s="326"/>
      <c r="GM5" s="326"/>
      <c r="GN5" s="326"/>
      <c r="GO5" s="326"/>
      <c r="GP5" s="326"/>
      <c r="GQ5" s="326"/>
      <c r="GR5" s="326"/>
      <c r="GS5" s="326"/>
      <c r="GT5" s="326"/>
      <c r="GU5" s="326"/>
      <c r="GV5" s="326"/>
      <c r="GW5" s="326"/>
      <c r="GX5" s="326"/>
      <c r="GY5" s="326"/>
      <c r="GZ5" s="326"/>
      <c r="HA5" s="326"/>
      <c r="HB5" s="326"/>
      <c r="HC5" s="326"/>
      <c r="HD5" s="326"/>
      <c r="HE5" s="326"/>
      <c r="HF5" s="326"/>
      <c r="HG5" s="326"/>
      <c r="HH5" s="326"/>
      <c r="HI5" s="326"/>
      <c r="HJ5" s="326"/>
      <c r="HK5" s="326"/>
      <c r="HL5" s="326"/>
      <c r="HM5" s="326"/>
      <c r="HN5" s="326"/>
      <c r="HO5" s="326"/>
      <c r="HP5" s="326"/>
      <c r="HQ5" s="326"/>
      <c r="HR5" s="326"/>
      <c r="HS5" s="326"/>
      <c r="HT5" s="326"/>
      <c r="HU5" s="326"/>
      <c r="HV5" s="326"/>
      <c r="HW5" s="326"/>
      <c r="HX5" s="326"/>
      <c r="HY5" s="326"/>
      <c r="HZ5" s="326"/>
      <c r="IA5" s="326"/>
      <c r="IB5" s="326"/>
      <c r="IC5" s="326"/>
      <c r="ID5" s="326"/>
      <c r="IE5" s="326"/>
      <c r="IF5" s="326"/>
      <c r="IG5" s="326"/>
      <c r="IH5" s="326"/>
      <c r="II5" s="326"/>
      <c r="IJ5" s="326"/>
      <c r="IK5" s="326"/>
      <c r="IL5" s="326"/>
      <c r="IM5" s="326"/>
      <c r="IN5" s="326"/>
      <c r="IO5" s="326"/>
      <c r="IP5" s="326"/>
      <c r="IQ5" s="326"/>
      <c r="IR5" s="326"/>
      <c r="IS5" s="326"/>
      <c r="IT5" s="326"/>
      <c r="IU5" s="326"/>
      <c r="IV5" s="326"/>
      <c r="IW5" s="326"/>
      <c r="IX5" s="326"/>
      <c r="IY5" s="326"/>
      <c r="IZ5" s="326"/>
      <c r="JA5" s="326"/>
      <c r="JB5" s="326"/>
      <c r="JC5" s="326"/>
      <c r="JD5" s="326"/>
      <c r="JE5" s="326"/>
      <c r="JF5" s="326"/>
      <c r="JG5" s="326"/>
      <c r="JH5" s="326"/>
      <c r="JI5" s="326"/>
      <c r="JJ5" s="326"/>
      <c r="JK5" s="326"/>
      <c r="JL5" s="326"/>
      <c r="JM5" s="326"/>
      <c r="JN5" s="326"/>
      <c r="JO5" s="326"/>
      <c r="JP5" s="326"/>
      <c r="JQ5" s="326"/>
      <c r="JR5" s="326"/>
      <c r="JS5" s="326"/>
      <c r="JT5" s="326"/>
      <c r="JU5" s="326"/>
      <c r="JV5" s="326"/>
      <c r="JW5" s="326"/>
      <c r="JX5" s="326"/>
      <c r="JY5" s="326"/>
      <c r="JZ5" s="326"/>
      <c r="KA5" s="326"/>
      <c r="KB5" s="326"/>
      <c r="KC5" s="326"/>
      <c r="KD5" s="326"/>
      <c r="KE5" s="326"/>
      <c r="KF5" s="326"/>
      <c r="KG5" s="326"/>
      <c r="KH5" s="326"/>
      <c r="KI5" s="326"/>
      <c r="KJ5" s="326"/>
      <c r="KK5" s="326"/>
      <c r="KL5" s="326"/>
      <c r="KM5" s="326"/>
      <c r="KN5" s="326"/>
      <c r="KO5" s="326"/>
      <c r="KP5" s="326"/>
      <c r="KQ5" s="326"/>
      <c r="KR5" s="326"/>
      <c r="KS5" s="326"/>
      <c r="KT5" s="326"/>
      <c r="KU5" s="326"/>
      <c r="KV5" s="326"/>
      <c r="KW5" s="326"/>
      <c r="KX5" s="326"/>
      <c r="KY5" s="326"/>
      <c r="KZ5" s="326"/>
      <c r="LA5" s="326"/>
      <c r="LB5" s="326"/>
      <c r="LC5" s="326"/>
      <c r="LD5" s="326"/>
      <c r="LE5" s="326"/>
      <c r="LF5" s="326"/>
      <c r="LG5" s="326"/>
      <c r="LH5" s="326"/>
      <c r="LI5" s="326"/>
      <c r="LJ5" s="326"/>
      <c r="LK5" s="326"/>
      <c r="LL5" s="326"/>
      <c r="LM5" s="326"/>
      <c r="LN5" s="326"/>
      <c r="LO5" s="326"/>
      <c r="LP5" s="326"/>
      <c r="LQ5" s="326"/>
      <c r="LR5" s="326"/>
      <c r="LS5" s="326"/>
      <c r="LT5" s="326"/>
      <c r="LU5" s="326"/>
      <c r="LV5" s="326"/>
      <c r="LW5" s="326"/>
      <c r="LX5" s="326"/>
      <c r="LY5" s="326"/>
      <c r="LZ5" s="326"/>
      <c r="MA5" s="326"/>
      <c r="MB5" s="326"/>
      <c r="MC5" s="326"/>
      <c r="MD5" s="326"/>
      <c r="ME5" s="326"/>
      <c r="MF5" s="326"/>
      <c r="MG5" s="326"/>
      <c r="MH5" s="326"/>
      <c r="MI5" s="326"/>
      <c r="MJ5" s="326"/>
      <c r="MK5" s="326"/>
      <c r="ML5" s="326"/>
      <c r="MM5" s="326"/>
      <c r="MN5" s="326"/>
      <c r="MO5" s="326"/>
      <c r="MP5" s="326"/>
      <c r="MQ5" s="326"/>
      <c r="MR5" s="326"/>
      <c r="MS5" s="326"/>
      <c r="MT5" s="326"/>
      <c r="MU5" s="326"/>
      <c r="MV5" s="326"/>
      <c r="MW5" s="326"/>
      <c r="MX5" s="326"/>
      <c r="MY5" s="326"/>
      <c r="MZ5" s="326"/>
      <c r="NA5" s="326"/>
      <c r="NB5" s="326"/>
      <c r="NC5" s="326"/>
      <c r="ND5" s="326"/>
      <c r="NE5" s="326"/>
      <c r="NF5" s="326"/>
      <c r="NG5" s="326"/>
      <c r="NH5" s="326"/>
      <c r="NI5" s="326"/>
      <c r="NJ5" s="326"/>
      <c r="NK5" s="326"/>
      <c r="NL5" s="326"/>
      <c r="NM5" s="326"/>
      <c r="NN5" s="326"/>
      <c r="NO5" s="326"/>
      <c r="NP5" s="326"/>
      <c r="NQ5" s="326"/>
      <c r="NR5" s="326"/>
      <c r="NS5" s="326"/>
      <c r="NT5" s="326"/>
      <c r="NU5" s="326"/>
      <c r="NV5" s="326"/>
      <c r="NW5" s="326"/>
      <c r="NX5" s="326"/>
      <c r="NY5" s="326"/>
      <c r="NZ5" s="326"/>
      <c r="OA5" s="326"/>
      <c r="OB5" s="326"/>
      <c r="OC5" s="326"/>
      <c r="OD5" s="326"/>
      <c r="OE5" s="326"/>
      <c r="OF5" s="326"/>
      <c r="OG5" s="326"/>
      <c r="OH5" s="326"/>
      <c r="OI5" s="326"/>
      <c r="OJ5" s="326"/>
      <c r="OK5" s="326"/>
      <c r="OL5" s="326"/>
      <c r="OM5" s="326"/>
      <c r="ON5" s="326"/>
      <c r="OO5" s="326"/>
      <c r="OP5" s="326"/>
      <c r="OQ5" s="326"/>
      <c r="OR5" s="326"/>
      <c r="OS5" s="326"/>
      <c r="OT5" s="326"/>
      <c r="OU5" s="326"/>
      <c r="OV5" s="326"/>
      <c r="OW5" s="326"/>
      <c r="OX5" s="326"/>
      <c r="OY5" s="326"/>
      <c r="OZ5" s="326"/>
      <c r="PA5" s="326"/>
      <c r="PB5" s="326"/>
      <c r="PC5" s="326"/>
      <c r="PD5" s="326"/>
      <c r="PE5" s="326"/>
      <c r="PF5" s="326"/>
      <c r="PG5" s="326"/>
      <c r="PH5" s="326"/>
      <c r="PI5" s="326"/>
      <c r="PJ5" s="326"/>
      <c r="PK5" s="326"/>
      <c r="PL5" s="326"/>
      <c r="PM5" s="326"/>
      <c r="PN5" s="326"/>
      <c r="PO5" s="326"/>
      <c r="PP5" s="326"/>
      <c r="PQ5" s="326"/>
      <c r="PR5" s="326"/>
      <c r="PS5" s="326"/>
      <c r="PT5" s="326"/>
      <c r="PU5" s="326"/>
      <c r="PV5" s="326"/>
      <c r="PW5" s="326"/>
      <c r="PX5" s="326"/>
      <c r="PY5" s="326"/>
      <c r="PZ5" s="326"/>
      <c r="QA5" s="326"/>
      <c r="QB5" s="326"/>
      <c r="QC5" s="326"/>
      <c r="QD5" s="326"/>
      <c r="QE5" s="326"/>
      <c r="QF5" s="326"/>
      <c r="QG5" s="326"/>
      <c r="QH5" s="326"/>
      <c r="QI5" s="326"/>
      <c r="QJ5" s="326"/>
      <c r="QK5" s="326"/>
      <c r="QL5" s="326"/>
      <c r="QM5" s="326"/>
      <c r="QN5" s="326"/>
      <c r="QO5" s="326"/>
      <c r="QP5" s="326"/>
      <c r="QQ5" s="326"/>
      <c r="QR5" s="326"/>
      <c r="QS5" s="326"/>
      <c r="QT5" s="326"/>
      <c r="QU5" s="326"/>
      <c r="QV5" s="326"/>
      <c r="QW5" s="326"/>
      <c r="QX5" s="326"/>
      <c r="QY5" s="326"/>
      <c r="QZ5" s="326"/>
      <c r="RA5" s="326"/>
      <c r="RB5" s="326"/>
      <c r="RC5" s="326"/>
      <c r="RD5" s="326"/>
      <c r="RE5" s="326"/>
      <c r="RF5" s="326"/>
      <c r="RG5" s="326"/>
      <c r="RH5" s="326"/>
      <c r="RI5" s="326"/>
      <c r="RJ5" s="326"/>
      <c r="RK5" s="326"/>
      <c r="RL5" s="326"/>
      <c r="RM5" s="326"/>
      <c r="RN5" s="326"/>
      <c r="RO5" s="326"/>
      <c r="RP5" s="326"/>
      <c r="RQ5" s="326"/>
      <c r="RR5" s="326"/>
      <c r="RS5" s="326"/>
      <c r="RT5" s="326"/>
      <c r="RU5" s="326"/>
      <c r="RV5" s="326"/>
      <c r="RW5" s="326"/>
      <c r="RX5" s="326"/>
      <c r="RY5" s="326"/>
      <c r="RZ5" s="326"/>
      <c r="SA5" s="326"/>
      <c r="SB5" s="326"/>
      <c r="SC5" s="326"/>
      <c r="SD5" s="326"/>
      <c r="SE5" s="326"/>
      <c r="SF5" s="326"/>
      <c r="SG5" s="326"/>
      <c r="SH5" s="326"/>
      <c r="SI5" s="326"/>
      <c r="SJ5" s="326"/>
      <c r="SK5" s="326"/>
      <c r="SL5" s="326"/>
      <c r="SM5" s="326"/>
      <c r="SN5" s="326"/>
      <c r="SO5" s="326"/>
      <c r="SP5" s="326"/>
      <c r="SQ5" s="326"/>
      <c r="SR5" s="326"/>
      <c r="SS5" s="326"/>
      <c r="ST5" s="326"/>
      <c r="SU5" s="326"/>
      <c r="SV5" s="326"/>
      <c r="SW5" s="326"/>
      <c r="SX5" s="326"/>
      <c r="SY5" s="326"/>
      <c r="SZ5" s="326"/>
      <c r="TA5" s="326"/>
      <c r="TB5" s="326"/>
      <c r="TC5" s="326"/>
      <c r="TD5" s="326"/>
      <c r="TE5" s="326"/>
      <c r="TF5" s="326"/>
      <c r="TG5" s="326"/>
      <c r="TH5" s="326"/>
      <c r="TI5" s="326"/>
      <c r="TJ5" s="326"/>
      <c r="TK5" s="326"/>
      <c r="TL5" s="326"/>
      <c r="TM5" s="326"/>
      <c r="TN5" s="326"/>
      <c r="TO5" s="326"/>
      <c r="TP5" s="326"/>
      <c r="TQ5" s="326"/>
      <c r="TR5" s="326"/>
      <c r="TS5" s="326"/>
      <c r="TT5" s="326"/>
      <c r="TU5" s="326"/>
      <c r="TV5" s="326"/>
      <c r="TW5" s="326"/>
      <c r="TX5" s="326"/>
      <c r="TY5" s="326"/>
      <c r="TZ5" s="326"/>
      <c r="UA5" s="326"/>
      <c r="UB5" s="326"/>
      <c r="UC5" s="326"/>
      <c r="UD5" s="326"/>
      <c r="UE5" s="326"/>
      <c r="UF5" s="326"/>
      <c r="UG5" s="326"/>
      <c r="UH5" s="326"/>
      <c r="UI5" s="326"/>
      <c r="UJ5" s="326"/>
      <c r="UK5" s="326"/>
      <c r="UL5" s="326"/>
      <c r="UM5" s="326"/>
      <c r="UN5" s="326"/>
      <c r="UO5" s="326"/>
      <c r="UP5" s="326"/>
      <c r="UQ5" s="326"/>
      <c r="UR5" s="326"/>
      <c r="US5" s="326"/>
      <c r="UT5" s="326"/>
      <c r="UU5" s="326"/>
      <c r="UV5" s="326"/>
      <c r="UW5" s="326"/>
      <c r="UX5" s="326"/>
      <c r="UY5" s="326"/>
      <c r="UZ5" s="326"/>
      <c r="VA5" s="326"/>
      <c r="VB5" s="326"/>
      <c r="VC5" s="326"/>
      <c r="VD5" s="326"/>
      <c r="VE5" s="326"/>
      <c r="VF5" s="326"/>
      <c r="VG5" s="326"/>
      <c r="VH5" s="326"/>
      <c r="VI5" s="326"/>
      <c r="VJ5" s="326"/>
      <c r="VK5" s="326"/>
      <c r="VL5" s="326"/>
      <c r="VM5" s="326"/>
      <c r="VN5" s="326"/>
      <c r="VO5" s="326"/>
      <c r="VP5" s="326"/>
      <c r="VQ5" s="326"/>
      <c r="VR5" s="326"/>
      <c r="VS5" s="326"/>
      <c r="VT5" s="326"/>
      <c r="VU5" s="326"/>
      <c r="VV5" s="326"/>
      <c r="VW5" s="326"/>
      <c r="VX5" s="326"/>
      <c r="VY5" s="326"/>
      <c r="VZ5" s="326"/>
      <c r="WA5" s="326"/>
      <c r="WB5" s="326"/>
      <c r="WC5" s="326"/>
      <c r="WD5" s="326"/>
      <c r="WE5" s="326"/>
      <c r="WF5" s="326"/>
      <c r="WG5" s="326"/>
      <c r="WH5" s="326"/>
      <c r="WI5" s="326"/>
      <c r="WJ5" s="326"/>
      <c r="WK5" s="326"/>
      <c r="WL5" s="326"/>
      <c r="WM5" s="326"/>
      <c r="WN5" s="326"/>
      <c r="WO5" s="326"/>
      <c r="WP5" s="326"/>
      <c r="WQ5" s="326"/>
      <c r="WR5" s="326"/>
      <c r="WS5" s="326"/>
      <c r="WT5" s="326"/>
      <c r="WU5" s="326"/>
      <c r="WV5" s="326"/>
      <c r="WW5" s="326"/>
      <c r="WX5" s="326"/>
      <c r="WY5" s="326"/>
      <c r="WZ5" s="326"/>
      <c r="XA5" s="326"/>
      <c r="XB5" s="326"/>
      <c r="XC5" s="326"/>
      <c r="XD5" s="326"/>
      <c r="XE5" s="326"/>
      <c r="XF5" s="326"/>
      <c r="XG5" s="326"/>
      <c r="XH5" s="326"/>
      <c r="XI5" s="326"/>
      <c r="XJ5" s="326"/>
      <c r="XK5" s="326"/>
      <c r="XL5" s="326"/>
      <c r="XM5" s="326"/>
      <c r="XN5" s="326"/>
      <c r="XO5" s="326"/>
      <c r="XP5" s="326"/>
      <c r="XQ5" s="326"/>
      <c r="XR5" s="326"/>
      <c r="XS5" s="326"/>
      <c r="XT5" s="326"/>
      <c r="XU5" s="326"/>
      <c r="XV5" s="326"/>
      <c r="XW5" s="326"/>
      <c r="XX5" s="326"/>
      <c r="XY5" s="326"/>
      <c r="XZ5" s="326"/>
      <c r="YA5" s="326"/>
      <c r="YB5" s="326"/>
      <c r="YC5" s="326"/>
      <c r="YD5" s="326"/>
      <c r="YE5" s="326"/>
      <c r="YF5" s="326"/>
      <c r="YG5" s="326"/>
      <c r="YH5" s="326"/>
      <c r="YI5" s="326"/>
      <c r="YJ5" s="326"/>
      <c r="YK5" s="326"/>
      <c r="YL5" s="326"/>
      <c r="YM5" s="326"/>
      <c r="YN5" s="326"/>
      <c r="YO5" s="326"/>
      <c r="YP5" s="326"/>
      <c r="YQ5" s="326"/>
      <c r="YR5" s="326"/>
      <c r="YS5" s="326"/>
      <c r="YT5" s="326"/>
      <c r="YU5" s="326"/>
      <c r="YV5" s="326"/>
      <c r="YW5" s="326"/>
      <c r="YX5" s="326"/>
      <c r="YY5" s="326"/>
      <c r="YZ5" s="326"/>
      <c r="ZA5" s="326"/>
      <c r="ZB5" s="326"/>
      <c r="ZC5" s="326"/>
      <c r="ZD5" s="326"/>
      <c r="ZE5" s="326"/>
      <c r="ZF5" s="326"/>
      <c r="ZG5" s="326"/>
      <c r="ZH5" s="326"/>
      <c r="ZI5" s="326"/>
      <c r="ZJ5" s="326"/>
      <c r="ZK5" s="326"/>
      <c r="ZL5" s="326"/>
      <c r="ZM5" s="326"/>
      <c r="ZN5" s="326"/>
      <c r="ZO5" s="326"/>
      <c r="ZP5" s="326"/>
      <c r="ZQ5" s="326"/>
      <c r="ZR5" s="326"/>
      <c r="ZS5" s="326"/>
      <c r="ZT5" s="326"/>
      <c r="ZU5" s="326"/>
      <c r="ZV5" s="326"/>
      <c r="ZW5" s="326"/>
      <c r="ZX5" s="326"/>
      <c r="ZY5" s="326"/>
      <c r="ZZ5" s="326"/>
      <c r="AAA5" s="326"/>
      <c r="AAB5" s="326"/>
      <c r="AAC5" s="326"/>
      <c r="AAD5" s="326"/>
      <c r="AAE5" s="326"/>
      <c r="AAF5" s="326"/>
      <c r="AAG5" s="326"/>
      <c r="AAH5" s="326"/>
      <c r="AAI5" s="326"/>
      <c r="AAJ5" s="326"/>
      <c r="AAK5" s="326"/>
      <c r="AAL5" s="326"/>
      <c r="AAM5" s="326"/>
      <c r="AAN5" s="326"/>
      <c r="AAO5" s="326"/>
      <c r="AAP5" s="326"/>
      <c r="AAQ5" s="326"/>
      <c r="AAR5" s="326"/>
      <c r="AAS5" s="326"/>
      <c r="AAT5" s="326"/>
      <c r="AAU5" s="326"/>
      <c r="AAV5" s="326"/>
      <c r="AAW5" s="326"/>
      <c r="AAX5" s="326"/>
      <c r="AAY5" s="326"/>
      <c r="AAZ5" s="326"/>
      <c r="ABA5" s="326"/>
      <c r="ABB5" s="326"/>
      <c r="ABC5" s="326"/>
      <c r="ABD5" s="326"/>
      <c r="ABE5" s="326"/>
      <c r="ABF5" s="326"/>
      <c r="ABG5" s="326"/>
      <c r="ABH5" s="326"/>
      <c r="ABI5" s="326"/>
      <c r="ABJ5" s="326"/>
      <c r="ABK5" s="326"/>
      <c r="ABL5" s="326"/>
      <c r="ABM5" s="326"/>
      <c r="ABN5" s="326"/>
      <c r="ABO5" s="326"/>
      <c r="ABP5" s="326"/>
      <c r="ABQ5" s="326"/>
      <c r="ABR5" s="326"/>
      <c r="ABS5" s="326"/>
      <c r="ABT5" s="326"/>
      <c r="ABU5" s="326"/>
      <c r="ABV5" s="326"/>
      <c r="ABW5" s="326"/>
      <c r="ABX5" s="326"/>
      <c r="ABY5" s="326"/>
      <c r="ABZ5" s="326"/>
      <c r="ACA5" s="326"/>
      <c r="ACB5" s="326"/>
      <c r="ACC5" s="326"/>
      <c r="ACD5" s="326"/>
      <c r="ACE5" s="326"/>
      <c r="ACF5" s="326"/>
      <c r="ACG5" s="326"/>
      <c r="ACH5" s="326"/>
      <c r="ACI5" s="326"/>
      <c r="ACJ5" s="326"/>
      <c r="ACK5" s="326"/>
      <c r="ACL5" s="326"/>
      <c r="ACM5" s="326"/>
      <c r="ACN5" s="326"/>
      <c r="ACO5" s="326"/>
      <c r="ACP5" s="326"/>
      <c r="ACQ5" s="326"/>
      <c r="ACR5" s="326"/>
      <c r="ACS5" s="326"/>
      <c r="ACT5" s="326"/>
      <c r="ACU5" s="326"/>
      <c r="ACV5" s="326"/>
      <c r="ACW5" s="326"/>
      <c r="ACX5" s="326"/>
      <c r="ACY5" s="326"/>
      <c r="ACZ5" s="326"/>
      <c r="ADA5" s="326"/>
      <c r="ADB5" s="326"/>
      <c r="ADC5" s="326"/>
      <c r="ADD5" s="326"/>
      <c r="ADE5" s="326"/>
      <c r="ADF5" s="326"/>
      <c r="ADG5" s="326"/>
      <c r="ADH5" s="326"/>
      <c r="ADI5" s="326"/>
      <c r="ADJ5" s="326"/>
      <c r="ADK5" s="326"/>
      <c r="ADL5" s="326"/>
      <c r="ADM5" s="326"/>
      <c r="ADN5" s="326"/>
      <c r="ADO5" s="326"/>
      <c r="ADP5" s="326"/>
      <c r="ADQ5" s="326"/>
      <c r="ADR5" s="326"/>
      <c r="ADS5" s="326"/>
      <c r="ADT5" s="326"/>
      <c r="ADU5" s="326"/>
      <c r="ADV5" s="326"/>
      <c r="ADW5" s="326"/>
      <c r="ADX5" s="326"/>
      <c r="ADY5" s="326"/>
      <c r="ADZ5" s="326"/>
      <c r="AEA5" s="326"/>
      <c r="AEB5" s="326"/>
      <c r="AEC5" s="326"/>
      <c r="AED5" s="326"/>
      <c r="AEE5" s="326"/>
      <c r="AEF5" s="326"/>
      <c r="AEG5" s="326"/>
      <c r="AEH5" s="326"/>
      <c r="AEI5" s="326"/>
      <c r="AEJ5" s="326"/>
      <c r="AEK5" s="326"/>
      <c r="AEL5" s="326"/>
      <c r="AEM5" s="326"/>
      <c r="AEN5" s="326"/>
      <c r="AEO5" s="326"/>
      <c r="AEP5" s="326"/>
      <c r="AEQ5" s="326"/>
      <c r="AER5" s="326"/>
      <c r="AES5" s="326"/>
      <c r="AET5" s="326"/>
      <c r="AEU5" s="326"/>
      <c r="AEV5" s="326"/>
      <c r="AEW5" s="326"/>
      <c r="AEX5" s="326"/>
      <c r="AEY5" s="326"/>
      <c r="AEZ5" s="326"/>
      <c r="AFA5" s="326"/>
      <c r="AFB5" s="326"/>
      <c r="AFC5" s="326"/>
      <c r="AFD5" s="326"/>
      <c r="AFE5" s="326"/>
      <c r="AFF5" s="326"/>
      <c r="AFG5" s="326"/>
      <c r="AFH5" s="326"/>
      <c r="AFI5" s="326"/>
      <c r="AFJ5" s="326"/>
      <c r="AFK5" s="326"/>
      <c r="AFL5" s="326"/>
      <c r="AFM5" s="326"/>
      <c r="AFN5" s="326"/>
      <c r="AFO5" s="326"/>
      <c r="AFP5" s="326"/>
      <c r="AFQ5" s="326"/>
      <c r="AFR5" s="326"/>
      <c r="AFS5" s="326"/>
      <c r="AFT5" s="326"/>
      <c r="AFU5" s="326"/>
      <c r="AFV5" s="326"/>
      <c r="AFW5" s="326"/>
      <c r="AFX5" s="326"/>
      <c r="AFY5" s="326"/>
      <c r="AFZ5" s="326"/>
      <c r="AGA5" s="326"/>
      <c r="AGB5" s="326"/>
      <c r="AGC5" s="326"/>
      <c r="AGD5" s="326"/>
      <c r="AGE5" s="326"/>
      <c r="AGF5" s="326"/>
      <c r="AGG5" s="326"/>
      <c r="AGH5" s="326"/>
      <c r="AGI5" s="326"/>
      <c r="AGJ5" s="326"/>
      <c r="AGK5" s="326"/>
      <c r="AGL5" s="326"/>
      <c r="AGM5" s="326"/>
      <c r="AGN5" s="326"/>
      <c r="AGO5" s="326"/>
      <c r="AGP5" s="326"/>
      <c r="AGQ5" s="326"/>
      <c r="AGR5" s="326"/>
      <c r="AGS5" s="326"/>
      <c r="AGT5" s="326"/>
      <c r="AGU5" s="326"/>
      <c r="AGV5" s="326"/>
      <c r="AGW5" s="326"/>
      <c r="AGX5" s="326"/>
      <c r="AGY5" s="326"/>
      <c r="AGZ5" s="326"/>
      <c r="AHA5" s="326"/>
      <c r="AHB5" s="326"/>
      <c r="AHC5" s="326"/>
      <c r="AHD5" s="326"/>
      <c r="AHE5" s="326"/>
      <c r="AHF5" s="326"/>
      <c r="AHG5" s="326"/>
      <c r="AHH5" s="326"/>
      <c r="AHI5" s="326"/>
      <c r="AHJ5" s="326"/>
      <c r="AHK5" s="326"/>
      <c r="AHL5" s="326"/>
      <c r="AHM5" s="326"/>
      <c r="AHN5" s="326"/>
      <c r="AHO5" s="326"/>
      <c r="AHP5" s="326"/>
      <c r="AHQ5" s="326"/>
      <c r="AHR5" s="326"/>
      <c r="AHS5" s="326"/>
      <c r="AHT5" s="326"/>
      <c r="AHU5" s="326"/>
      <c r="AHV5" s="326"/>
      <c r="AHW5" s="326"/>
      <c r="AHX5" s="326"/>
      <c r="AHY5" s="326"/>
      <c r="AHZ5" s="326"/>
      <c r="AIA5" s="326"/>
      <c r="AIB5" s="326"/>
      <c r="AIC5" s="326"/>
      <c r="AID5" s="326"/>
      <c r="AIE5" s="326"/>
      <c r="AIF5" s="326"/>
      <c r="AIG5" s="326"/>
      <c r="AIH5" s="326"/>
      <c r="AII5" s="326"/>
      <c r="AIJ5" s="326"/>
      <c r="AIK5" s="326"/>
      <c r="AIL5" s="326"/>
      <c r="AIM5" s="326"/>
      <c r="AIN5" s="326"/>
      <c r="AIO5" s="326"/>
      <c r="AIP5" s="326"/>
      <c r="AIQ5" s="326"/>
      <c r="AIR5" s="326"/>
      <c r="AIS5" s="326"/>
      <c r="AIT5" s="326"/>
      <c r="AIU5" s="326"/>
      <c r="AIV5" s="326"/>
      <c r="AIW5" s="326"/>
      <c r="AIX5" s="326"/>
      <c r="AIY5" s="326"/>
      <c r="AIZ5" s="326"/>
      <c r="AJA5" s="326"/>
      <c r="AJB5" s="326"/>
      <c r="AJC5" s="326"/>
      <c r="AJD5" s="326"/>
      <c r="AJE5" s="326"/>
      <c r="AJF5" s="326"/>
      <c r="AJG5" s="326"/>
      <c r="AJH5" s="326"/>
      <c r="AJI5" s="326"/>
      <c r="AJJ5" s="326"/>
      <c r="AJK5" s="326"/>
      <c r="AJL5" s="326"/>
      <c r="AJM5" s="326"/>
      <c r="AJN5" s="326"/>
      <c r="AJO5" s="326"/>
      <c r="AJP5" s="326"/>
      <c r="AJQ5" s="326"/>
      <c r="AJR5" s="326"/>
      <c r="AJS5" s="326"/>
      <c r="AJT5" s="326"/>
      <c r="AJU5" s="326"/>
      <c r="AJV5" s="326"/>
      <c r="AJW5" s="326"/>
      <c r="AJX5" s="326"/>
      <c r="AJY5" s="326"/>
      <c r="AJZ5" s="326"/>
      <c r="AKA5" s="326"/>
      <c r="AKB5" s="326"/>
      <c r="AKC5" s="326"/>
      <c r="AKD5" s="326"/>
      <c r="AKE5" s="326"/>
      <c r="AKF5" s="326"/>
      <c r="AKG5" s="326"/>
      <c r="AKH5" s="326"/>
      <c r="AKI5" s="326"/>
      <c r="AKJ5" s="326"/>
      <c r="AKK5" s="326"/>
      <c r="AKL5" s="326"/>
      <c r="AKM5" s="326"/>
      <c r="AKN5" s="326"/>
      <c r="AKO5" s="326"/>
      <c r="AKP5" s="326"/>
      <c r="AKQ5" s="326"/>
      <c r="AKR5" s="326"/>
      <c r="AKS5" s="326"/>
      <c r="AKT5" s="326"/>
      <c r="AKU5" s="326"/>
      <c r="AKV5" s="326"/>
      <c r="AKW5" s="326"/>
      <c r="AKX5" s="326"/>
      <c r="AKY5" s="326"/>
      <c r="AKZ5" s="326"/>
      <c r="ALA5" s="326"/>
      <c r="ALB5" s="326"/>
      <c r="ALC5" s="326"/>
      <c r="ALD5" s="326"/>
      <c r="ALE5" s="326"/>
      <c r="ALF5" s="326"/>
      <c r="ALG5" s="326"/>
      <c r="ALH5" s="326"/>
      <c r="ALI5" s="326"/>
      <c r="ALJ5" s="326"/>
      <c r="ALK5" s="326"/>
      <c r="ALL5" s="326"/>
      <c r="ALM5" s="326"/>
      <c r="ALN5" s="326"/>
      <c r="ALO5" s="326"/>
      <c r="ALP5" s="326"/>
      <c r="ALQ5" s="326"/>
      <c r="ALR5" s="326"/>
      <c r="ALS5" s="326"/>
      <c r="ALT5" s="326"/>
      <c r="ALU5" s="326"/>
      <c r="ALV5" s="326"/>
      <c r="ALW5" s="326"/>
      <c r="ALX5" s="326"/>
      <c r="ALY5" s="326"/>
      <c r="ALZ5" s="326"/>
      <c r="AMA5" s="326"/>
      <c r="AMB5" s="326"/>
      <c r="AMC5" s="326"/>
      <c r="AMD5" s="326"/>
      <c r="AME5" s="326"/>
      <c r="AMF5" s="326"/>
      <c r="AMG5" s="326"/>
      <c r="AMH5" s="326"/>
      <c r="AMI5" s="326"/>
      <c r="AMJ5" s="326"/>
      <c r="AMK5" s="326"/>
      <c r="AML5" s="326"/>
      <c r="AMM5" s="326"/>
      <c r="AMN5" s="326"/>
      <c r="AMO5" s="326"/>
      <c r="AMP5" s="326"/>
      <c r="AMQ5" s="326"/>
      <c r="AMR5" s="326"/>
      <c r="AMS5" s="326"/>
      <c r="AMT5" s="326"/>
      <c r="AMU5" s="326"/>
      <c r="AMV5" s="326"/>
      <c r="AMW5" s="326"/>
      <c r="AMX5" s="326"/>
      <c r="AMY5" s="326"/>
      <c r="AMZ5" s="326"/>
      <c r="ANA5" s="326"/>
      <c r="ANB5" s="326"/>
      <c r="ANC5" s="326"/>
      <c r="AND5" s="326"/>
      <c r="ANE5" s="326"/>
      <c r="ANF5" s="326"/>
      <c r="ANG5" s="326"/>
      <c r="ANH5" s="326"/>
      <c r="ANI5" s="326"/>
      <c r="ANJ5" s="326"/>
      <c r="ANK5" s="326"/>
      <c r="ANL5" s="326"/>
      <c r="ANM5" s="326"/>
      <c r="ANN5" s="326"/>
      <c r="ANO5" s="326"/>
      <c r="ANP5" s="326"/>
      <c r="ANQ5" s="326"/>
      <c r="ANR5" s="326"/>
      <c r="ANS5" s="326"/>
      <c r="ANT5" s="326"/>
      <c r="ANU5" s="326"/>
      <c r="ANV5" s="326"/>
      <c r="ANW5" s="326"/>
      <c r="ANX5" s="326"/>
      <c r="ANY5" s="326"/>
      <c r="ANZ5" s="326"/>
      <c r="AOA5" s="326"/>
      <c r="AOB5" s="326"/>
      <c r="AOC5" s="326"/>
      <c r="AOD5" s="326"/>
      <c r="AOE5" s="326"/>
      <c r="AOF5" s="326"/>
      <c r="AOG5" s="326"/>
      <c r="AOH5" s="326"/>
      <c r="AOI5" s="326"/>
      <c r="AOJ5" s="326"/>
      <c r="AOK5" s="326"/>
      <c r="AOL5" s="326"/>
      <c r="AOM5" s="326"/>
      <c r="AON5" s="326"/>
      <c r="AOO5" s="326"/>
      <c r="AOP5" s="326"/>
      <c r="AOQ5" s="326"/>
      <c r="AOR5" s="326"/>
      <c r="AOS5" s="326"/>
      <c r="AOT5" s="326"/>
      <c r="AOU5" s="326"/>
      <c r="AOV5" s="326"/>
      <c r="AOW5" s="326"/>
      <c r="AOX5" s="326"/>
      <c r="AOY5" s="326"/>
      <c r="AOZ5" s="326"/>
      <c r="APA5" s="326"/>
      <c r="APB5" s="326"/>
      <c r="APC5" s="326"/>
      <c r="APD5" s="326"/>
      <c r="APE5" s="326"/>
      <c r="APF5" s="326"/>
      <c r="APG5" s="326"/>
      <c r="APH5" s="326"/>
      <c r="API5" s="326"/>
      <c r="APJ5" s="326"/>
      <c r="APK5" s="326"/>
      <c r="APL5" s="326"/>
      <c r="APM5" s="326"/>
      <c r="APN5" s="326"/>
      <c r="APO5" s="326"/>
      <c r="APP5" s="326"/>
      <c r="APQ5" s="326"/>
      <c r="APR5" s="326"/>
      <c r="APS5" s="326"/>
      <c r="APT5" s="326"/>
      <c r="APU5" s="326"/>
      <c r="APV5" s="326"/>
      <c r="APW5" s="326"/>
      <c r="APX5" s="326"/>
      <c r="APY5" s="326"/>
      <c r="APZ5" s="326"/>
      <c r="AQA5" s="326"/>
      <c r="AQB5" s="326"/>
      <c r="AQC5" s="326"/>
      <c r="AQD5" s="326"/>
      <c r="AQE5" s="326"/>
      <c r="AQF5" s="326"/>
      <c r="AQG5" s="326"/>
      <c r="AQH5" s="326"/>
      <c r="AQI5" s="326"/>
      <c r="AQJ5" s="326"/>
      <c r="AQK5" s="326"/>
      <c r="AQL5" s="326"/>
      <c r="AQM5" s="326"/>
      <c r="AQN5" s="326"/>
      <c r="AQO5" s="326"/>
      <c r="AQP5" s="326"/>
      <c r="AQQ5" s="326"/>
      <c r="AQR5" s="326"/>
      <c r="AQS5" s="326"/>
      <c r="AQT5" s="326"/>
      <c r="AQU5" s="326"/>
      <c r="AQV5" s="326"/>
      <c r="AQW5" s="326"/>
      <c r="AQX5" s="326"/>
      <c r="AQY5" s="326"/>
      <c r="AQZ5" s="326"/>
      <c r="ARA5" s="326"/>
      <c r="ARB5" s="326"/>
      <c r="ARC5" s="326"/>
      <c r="ARD5" s="326"/>
      <c r="ARE5" s="326"/>
      <c r="ARF5" s="326"/>
      <c r="ARG5" s="326"/>
      <c r="ARH5" s="326"/>
      <c r="ARI5" s="326"/>
      <c r="ARJ5" s="326"/>
      <c r="ARK5" s="326"/>
      <c r="ARL5" s="326"/>
      <c r="ARM5" s="326"/>
      <c r="ARN5" s="326"/>
      <c r="ARO5" s="326"/>
      <c r="ARP5" s="326"/>
      <c r="ARQ5" s="326"/>
      <c r="ARR5" s="326"/>
      <c r="ARS5" s="326"/>
      <c r="ART5" s="326"/>
      <c r="ARU5" s="326"/>
      <c r="ARV5" s="326"/>
      <c r="ARW5" s="326"/>
      <c r="ARX5" s="326"/>
      <c r="ARY5" s="326"/>
      <c r="ARZ5" s="326"/>
      <c r="ASA5" s="326"/>
      <c r="ASB5" s="326"/>
      <c r="ASC5" s="326"/>
      <c r="ASD5" s="326"/>
      <c r="ASE5" s="326"/>
      <c r="ASF5" s="326"/>
      <c r="ASG5" s="326"/>
      <c r="ASH5" s="326"/>
      <c r="ASI5" s="326"/>
      <c r="ASJ5" s="326"/>
      <c r="ASK5" s="326"/>
      <c r="ASL5" s="326"/>
      <c r="ASM5" s="326"/>
      <c r="ASN5" s="326"/>
      <c r="ASO5" s="326"/>
      <c r="ASP5" s="326"/>
      <c r="ASQ5" s="326"/>
      <c r="ASR5" s="326"/>
      <c r="ASS5" s="326"/>
      <c r="AST5" s="326"/>
      <c r="ASU5" s="326"/>
      <c r="ASV5" s="326"/>
      <c r="ASW5" s="326"/>
      <c r="ASX5" s="326"/>
      <c r="ASY5" s="326"/>
      <c r="ASZ5" s="326"/>
      <c r="ATA5" s="326"/>
      <c r="ATB5" s="326"/>
      <c r="ATC5" s="326"/>
      <c r="ATD5" s="326"/>
      <c r="ATE5" s="326"/>
      <c r="ATF5" s="326"/>
      <c r="ATG5" s="326"/>
      <c r="ATH5" s="326"/>
      <c r="ATI5" s="326"/>
      <c r="ATJ5" s="326"/>
      <c r="ATK5" s="326"/>
      <c r="ATL5" s="326"/>
      <c r="ATM5" s="326"/>
      <c r="ATN5" s="326"/>
      <c r="ATO5" s="326"/>
      <c r="ATP5" s="326"/>
      <c r="ATQ5" s="326"/>
      <c r="ATR5" s="326"/>
      <c r="ATS5" s="326"/>
      <c r="ATT5" s="326"/>
      <c r="ATU5" s="326"/>
      <c r="ATV5" s="326"/>
      <c r="ATW5" s="326"/>
      <c r="ATX5" s="326"/>
      <c r="ATY5" s="326"/>
      <c r="ATZ5" s="326"/>
      <c r="AUA5" s="326"/>
      <c r="AUB5" s="326"/>
      <c r="AUC5" s="326"/>
      <c r="AUD5" s="326"/>
      <c r="AUE5" s="326"/>
      <c r="AUF5" s="326"/>
      <c r="AUG5" s="326"/>
      <c r="AUH5" s="326"/>
      <c r="AUI5" s="326"/>
      <c r="AUJ5" s="326"/>
      <c r="AUK5" s="326"/>
      <c r="AUL5" s="326"/>
      <c r="AUM5" s="326"/>
      <c r="AUN5" s="326"/>
      <c r="AUO5" s="326"/>
      <c r="AUP5" s="326"/>
      <c r="AUQ5" s="326"/>
      <c r="AUR5" s="326"/>
      <c r="AUS5" s="326"/>
      <c r="AUT5" s="326"/>
      <c r="AUU5" s="326"/>
      <c r="AUV5" s="326"/>
      <c r="AUW5" s="326"/>
      <c r="AUX5" s="326"/>
      <c r="AUY5" s="326"/>
      <c r="AUZ5" s="326"/>
      <c r="AVA5" s="326"/>
      <c r="AVB5" s="326"/>
      <c r="AVC5" s="326"/>
      <c r="AVD5" s="326"/>
      <c r="AVE5" s="326"/>
      <c r="AVF5" s="326"/>
      <c r="AVG5" s="326"/>
      <c r="AVH5" s="326"/>
      <c r="AVI5" s="326"/>
      <c r="AVJ5" s="326"/>
      <c r="AVK5" s="326"/>
      <c r="AVL5" s="326"/>
      <c r="AVM5" s="326"/>
      <c r="AVN5" s="326"/>
      <c r="AVO5" s="326"/>
      <c r="AVP5" s="326"/>
      <c r="AVQ5" s="326"/>
      <c r="AVR5" s="326"/>
      <c r="AVS5" s="326"/>
      <c r="AVT5" s="326"/>
      <c r="AVU5" s="326"/>
      <c r="AVV5" s="326"/>
      <c r="AVW5" s="326"/>
      <c r="AVX5" s="326"/>
      <c r="AVY5" s="326"/>
      <c r="AVZ5" s="326"/>
      <c r="AWA5" s="326"/>
      <c r="AWB5" s="326"/>
      <c r="AWC5" s="326"/>
      <c r="AWD5" s="326"/>
      <c r="AWE5" s="326"/>
      <c r="AWF5" s="326"/>
      <c r="AWG5" s="326"/>
      <c r="AWH5" s="326"/>
      <c r="AWI5" s="326"/>
      <c r="AWJ5" s="326"/>
      <c r="AWK5" s="326"/>
      <c r="AWL5" s="326"/>
      <c r="AWM5" s="326"/>
      <c r="AWN5" s="326"/>
      <c r="AWO5" s="326"/>
      <c r="AWP5" s="326"/>
      <c r="AWQ5" s="326"/>
      <c r="AWR5" s="326"/>
      <c r="AWS5" s="326"/>
      <c r="AWT5" s="326"/>
      <c r="AWU5" s="326"/>
      <c r="AWV5" s="326"/>
      <c r="AWW5" s="326"/>
      <c r="AWX5" s="326"/>
      <c r="AWY5" s="326"/>
      <c r="AWZ5" s="326"/>
      <c r="AXA5" s="326"/>
      <c r="AXB5" s="326"/>
      <c r="AXC5" s="326"/>
      <c r="AXD5" s="326"/>
      <c r="AXE5" s="326"/>
      <c r="AXF5" s="326"/>
      <c r="AXG5" s="326"/>
      <c r="AXH5" s="326"/>
      <c r="AXI5" s="326"/>
      <c r="AXJ5" s="326"/>
      <c r="AXK5" s="326"/>
      <c r="AXL5" s="326"/>
      <c r="AXM5" s="326"/>
      <c r="AXN5" s="326"/>
      <c r="AXO5" s="326"/>
      <c r="AXP5" s="326"/>
      <c r="AXQ5" s="326"/>
      <c r="AXR5" s="326"/>
      <c r="AXS5" s="326"/>
      <c r="AXT5" s="326"/>
      <c r="AXU5" s="326"/>
      <c r="AXV5" s="326"/>
      <c r="AXW5" s="326"/>
      <c r="AXX5" s="326"/>
      <c r="AXY5" s="326"/>
      <c r="AXZ5" s="326"/>
      <c r="AYA5" s="326"/>
      <c r="AYB5" s="326"/>
      <c r="AYC5" s="326"/>
      <c r="AYD5" s="326"/>
      <c r="AYE5" s="326"/>
      <c r="AYF5" s="326"/>
      <c r="AYG5" s="326"/>
      <c r="AYH5" s="326"/>
      <c r="AYI5" s="326"/>
      <c r="AYJ5" s="326"/>
      <c r="AYK5" s="326"/>
      <c r="AYL5" s="326"/>
      <c r="AYM5" s="326"/>
      <c r="AYN5" s="326"/>
      <c r="AYO5" s="326"/>
      <c r="AYP5" s="326"/>
      <c r="AYQ5" s="326"/>
      <c r="AYR5" s="326"/>
      <c r="AYS5" s="326"/>
      <c r="AYT5" s="326"/>
      <c r="AYU5" s="326"/>
      <c r="AYV5" s="326"/>
      <c r="AYW5" s="326"/>
      <c r="AYX5" s="326"/>
      <c r="AYY5" s="326"/>
      <c r="AYZ5" s="326"/>
      <c r="AZA5" s="326"/>
      <c r="AZB5" s="326"/>
      <c r="AZC5" s="326"/>
      <c r="AZD5" s="326"/>
      <c r="AZE5" s="326"/>
      <c r="AZF5" s="326"/>
      <c r="AZG5" s="326"/>
      <c r="AZH5" s="326"/>
      <c r="AZI5" s="326"/>
      <c r="AZJ5" s="326"/>
      <c r="AZK5" s="326"/>
      <c r="AZL5" s="326"/>
      <c r="AZM5" s="326"/>
      <c r="AZN5" s="326"/>
      <c r="AZO5" s="326"/>
      <c r="AZP5" s="326"/>
      <c r="AZQ5" s="326"/>
      <c r="AZR5" s="326"/>
      <c r="AZS5" s="326"/>
      <c r="AZT5" s="326"/>
      <c r="AZU5" s="326"/>
      <c r="AZV5" s="326"/>
      <c r="AZW5" s="326"/>
      <c r="AZX5" s="326"/>
      <c r="AZY5" s="326"/>
      <c r="AZZ5" s="326"/>
      <c r="BAA5" s="326"/>
      <c r="BAB5" s="326"/>
      <c r="BAC5" s="326"/>
      <c r="BAD5" s="326"/>
      <c r="BAE5" s="326"/>
      <c r="BAF5" s="326"/>
      <c r="BAG5" s="326"/>
      <c r="BAH5" s="326"/>
      <c r="BAI5" s="326"/>
      <c r="BAJ5" s="326"/>
      <c r="BAK5" s="326"/>
      <c r="BAL5" s="326"/>
      <c r="BAM5" s="326"/>
      <c r="BAN5" s="326"/>
      <c r="BAO5" s="326"/>
      <c r="BAP5" s="326"/>
      <c r="BAQ5" s="326"/>
      <c r="BAR5" s="326"/>
      <c r="BAS5" s="326"/>
      <c r="BAT5" s="326"/>
      <c r="BAU5" s="326"/>
      <c r="BAV5" s="326"/>
      <c r="BAW5" s="326"/>
      <c r="BAX5" s="326"/>
      <c r="BAY5" s="326"/>
      <c r="BAZ5" s="326"/>
      <c r="BBA5" s="326"/>
      <c r="BBB5" s="326"/>
      <c r="BBC5" s="326"/>
      <c r="BBD5" s="326"/>
      <c r="BBE5" s="326"/>
      <c r="BBF5" s="326"/>
      <c r="BBG5" s="326"/>
      <c r="BBH5" s="326"/>
      <c r="BBI5" s="326"/>
      <c r="BBJ5" s="326"/>
      <c r="BBK5" s="326"/>
      <c r="BBL5" s="326"/>
      <c r="BBM5" s="326"/>
      <c r="BBN5" s="326"/>
      <c r="BBO5" s="326"/>
      <c r="BBP5" s="326"/>
      <c r="BBQ5" s="326"/>
      <c r="BBR5" s="326"/>
      <c r="BBS5" s="326"/>
      <c r="BBT5" s="326"/>
      <c r="BBU5" s="326"/>
      <c r="BBV5" s="326"/>
      <c r="BBW5" s="326"/>
      <c r="BBX5" s="326"/>
      <c r="BBY5" s="326"/>
      <c r="BBZ5" s="326"/>
      <c r="BCA5" s="326"/>
      <c r="BCB5" s="326"/>
      <c r="BCC5" s="326"/>
      <c r="BCD5" s="326"/>
      <c r="BCE5" s="326"/>
      <c r="BCF5" s="326"/>
      <c r="BCG5" s="326"/>
      <c r="BCH5" s="326"/>
      <c r="BCI5" s="326"/>
      <c r="BCJ5" s="326"/>
      <c r="BCK5" s="326"/>
      <c r="BCL5" s="326"/>
      <c r="BCM5" s="326"/>
      <c r="BCN5" s="326"/>
      <c r="BCO5" s="326"/>
      <c r="BCP5" s="326"/>
      <c r="BCQ5" s="326"/>
      <c r="BCR5" s="326"/>
      <c r="BCS5" s="326"/>
      <c r="BCT5" s="326"/>
      <c r="BCU5" s="326"/>
      <c r="BCV5" s="326"/>
      <c r="BCW5" s="326"/>
      <c r="BCX5" s="326"/>
      <c r="BCY5" s="326"/>
      <c r="BCZ5" s="326"/>
      <c r="BDA5" s="326"/>
      <c r="BDB5" s="326"/>
      <c r="BDC5" s="326"/>
      <c r="BDD5" s="326"/>
      <c r="BDE5" s="326"/>
      <c r="BDF5" s="326"/>
      <c r="BDG5" s="326"/>
      <c r="BDH5" s="326"/>
      <c r="BDI5" s="326"/>
      <c r="BDJ5" s="326"/>
      <c r="BDK5" s="326"/>
      <c r="BDL5" s="326"/>
      <c r="BDM5" s="326"/>
      <c r="BDN5" s="326"/>
      <c r="BDO5" s="326"/>
      <c r="BDP5" s="326"/>
      <c r="BDQ5" s="326"/>
      <c r="BDR5" s="326"/>
      <c r="BDS5" s="326"/>
      <c r="BDT5" s="326"/>
      <c r="BDU5" s="326"/>
      <c r="BDV5" s="326"/>
      <c r="BDW5" s="326"/>
      <c r="BDX5" s="326"/>
      <c r="BDY5" s="326"/>
      <c r="BDZ5" s="326"/>
      <c r="BEA5" s="326"/>
      <c r="BEB5" s="326"/>
      <c r="BEC5" s="326"/>
      <c r="BED5" s="326"/>
      <c r="BEE5" s="326"/>
      <c r="BEF5" s="326"/>
      <c r="BEG5" s="326"/>
      <c r="BEH5" s="326"/>
      <c r="BEI5" s="326"/>
      <c r="BEJ5" s="326"/>
      <c r="BEK5" s="326"/>
      <c r="BEL5" s="326"/>
      <c r="BEM5" s="326"/>
      <c r="BEN5" s="326"/>
      <c r="BEO5" s="326"/>
      <c r="BEP5" s="326"/>
      <c r="BEQ5" s="326"/>
      <c r="BER5" s="326"/>
      <c r="BES5" s="326"/>
      <c r="BET5" s="326"/>
      <c r="BEU5" s="326"/>
      <c r="BEV5" s="326"/>
      <c r="BEW5" s="326"/>
      <c r="BEX5" s="326"/>
      <c r="BEY5" s="326"/>
      <c r="BEZ5" s="326"/>
      <c r="BFA5" s="326"/>
      <c r="BFB5" s="326"/>
      <c r="BFC5" s="326"/>
      <c r="BFD5" s="326"/>
      <c r="BFE5" s="326"/>
      <c r="BFF5" s="326"/>
      <c r="BFG5" s="326"/>
      <c r="BFH5" s="326"/>
      <c r="BFI5" s="326"/>
      <c r="BFJ5" s="326"/>
      <c r="BFK5" s="326"/>
      <c r="BFL5" s="326"/>
      <c r="BFM5" s="326"/>
      <c r="BFN5" s="326"/>
      <c r="BFO5" s="326"/>
      <c r="BFP5" s="326"/>
      <c r="BFQ5" s="326"/>
      <c r="BFR5" s="326"/>
      <c r="BFS5" s="326"/>
      <c r="BFT5" s="326"/>
      <c r="BFU5" s="326"/>
      <c r="BFV5" s="326"/>
      <c r="BFW5" s="326"/>
      <c r="BFX5" s="326"/>
      <c r="BFY5" s="326"/>
      <c r="BFZ5" s="326"/>
      <c r="BGA5" s="326"/>
      <c r="BGB5" s="326"/>
      <c r="BGC5" s="326"/>
      <c r="BGD5" s="326"/>
      <c r="BGE5" s="326"/>
      <c r="BGF5" s="326"/>
      <c r="BGG5" s="326"/>
      <c r="BGH5" s="326"/>
      <c r="BGI5" s="326"/>
      <c r="BGJ5" s="326"/>
      <c r="BGK5" s="326"/>
      <c r="BGL5" s="326"/>
      <c r="BGM5" s="326"/>
      <c r="BGN5" s="326"/>
      <c r="BGO5" s="326"/>
      <c r="BGP5" s="326"/>
      <c r="BGQ5" s="326"/>
      <c r="BGR5" s="326"/>
      <c r="BGS5" s="326"/>
      <c r="BGT5" s="326"/>
      <c r="BGU5" s="326"/>
      <c r="BGV5" s="326"/>
      <c r="BGW5" s="326"/>
      <c r="BGX5" s="326"/>
      <c r="BGY5" s="326"/>
      <c r="BGZ5" s="326"/>
      <c r="BHA5" s="326"/>
      <c r="BHB5" s="326"/>
      <c r="BHC5" s="326"/>
      <c r="BHD5" s="326"/>
      <c r="BHE5" s="326"/>
      <c r="BHF5" s="326"/>
      <c r="BHG5" s="326"/>
      <c r="BHH5" s="326"/>
      <c r="BHI5" s="326"/>
      <c r="BHJ5" s="326"/>
      <c r="BHK5" s="326"/>
      <c r="BHL5" s="326"/>
      <c r="BHM5" s="326"/>
      <c r="BHN5" s="326"/>
      <c r="BHO5" s="326"/>
      <c r="BHP5" s="326"/>
      <c r="BHQ5" s="326"/>
      <c r="BHR5" s="326"/>
      <c r="BHS5" s="326"/>
      <c r="BHT5" s="326"/>
      <c r="BHU5" s="326"/>
      <c r="BHV5" s="326"/>
      <c r="BHW5" s="326"/>
      <c r="BHX5" s="326"/>
      <c r="BHY5" s="326"/>
      <c r="BHZ5" s="326"/>
      <c r="BIA5" s="326"/>
      <c r="BIB5" s="326"/>
      <c r="BIC5" s="326"/>
      <c r="BID5" s="326"/>
      <c r="BIE5" s="326"/>
      <c r="BIF5" s="326"/>
      <c r="BIG5" s="326"/>
      <c r="BIH5" s="326"/>
      <c r="BII5" s="326"/>
      <c r="BIJ5" s="326"/>
      <c r="BIK5" s="326"/>
      <c r="BIL5" s="326"/>
      <c r="BIM5" s="326"/>
      <c r="BIN5" s="326"/>
      <c r="BIO5" s="326"/>
      <c r="BIP5" s="326"/>
      <c r="BIQ5" s="326"/>
      <c r="BIR5" s="326"/>
      <c r="BIS5" s="326"/>
      <c r="BIT5" s="326"/>
      <c r="BIU5" s="326"/>
      <c r="BIV5" s="326"/>
      <c r="BIW5" s="326"/>
      <c r="BIX5" s="326"/>
      <c r="BIY5" s="326"/>
      <c r="BIZ5" s="326"/>
      <c r="BJA5" s="326"/>
      <c r="BJB5" s="326"/>
      <c r="BJC5" s="326"/>
      <c r="BJD5" s="326"/>
      <c r="BJE5" s="326"/>
      <c r="BJF5" s="326"/>
      <c r="BJG5" s="326"/>
      <c r="BJH5" s="326"/>
      <c r="BJI5" s="326"/>
      <c r="BJJ5" s="326"/>
      <c r="BJK5" s="326"/>
      <c r="BJL5" s="326"/>
      <c r="BJM5" s="326"/>
      <c r="BJN5" s="326"/>
      <c r="BJO5" s="326"/>
      <c r="BJP5" s="326"/>
      <c r="BJQ5" s="326"/>
      <c r="BJR5" s="326"/>
      <c r="BJS5" s="326"/>
      <c r="BJT5" s="326"/>
      <c r="BJU5" s="326"/>
      <c r="BJV5" s="326"/>
      <c r="BJW5" s="326"/>
      <c r="BJX5" s="326"/>
      <c r="BJY5" s="326"/>
      <c r="BJZ5" s="326"/>
      <c r="BKA5" s="326"/>
      <c r="BKB5" s="326"/>
      <c r="BKC5" s="326"/>
      <c r="BKD5" s="326"/>
      <c r="BKE5" s="326"/>
      <c r="BKF5" s="326"/>
      <c r="BKG5" s="326"/>
      <c r="BKH5" s="326"/>
      <c r="BKI5" s="326"/>
      <c r="BKJ5" s="326"/>
      <c r="BKK5" s="326"/>
      <c r="BKL5" s="326"/>
      <c r="BKM5" s="326"/>
      <c r="BKN5" s="326"/>
      <c r="BKO5" s="326"/>
      <c r="BKP5" s="326"/>
      <c r="BKQ5" s="326"/>
      <c r="BKR5" s="326"/>
      <c r="BKS5" s="326"/>
      <c r="BKT5" s="326"/>
      <c r="BKU5" s="326"/>
      <c r="BKV5" s="326"/>
      <c r="BKW5" s="326"/>
      <c r="BKX5" s="326"/>
      <c r="BKY5" s="326"/>
      <c r="BKZ5" s="326"/>
      <c r="BLA5" s="326"/>
      <c r="BLB5" s="326"/>
      <c r="BLC5" s="326"/>
      <c r="BLD5" s="326"/>
      <c r="BLE5" s="326"/>
      <c r="BLF5" s="326"/>
      <c r="BLG5" s="326"/>
      <c r="BLH5" s="326"/>
      <c r="BLI5" s="326"/>
      <c r="BLJ5" s="326"/>
      <c r="BLK5" s="326"/>
      <c r="BLL5" s="326"/>
      <c r="BLM5" s="326"/>
      <c r="BLN5" s="326"/>
      <c r="BLO5" s="326"/>
      <c r="BLP5" s="326"/>
      <c r="BLQ5" s="326"/>
      <c r="BLR5" s="326"/>
      <c r="BLS5" s="326"/>
      <c r="BLT5" s="326"/>
      <c r="BLU5" s="326"/>
      <c r="BLV5" s="326"/>
      <c r="BLW5" s="326"/>
      <c r="BLX5" s="326"/>
      <c r="BLY5" s="326"/>
      <c r="BLZ5" s="326"/>
      <c r="BMA5" s="326"/>
      <c r="BMB5" s="326"/>
      <c r="BMC5" s="326"/>
      <c r="BMD5" s="326"/>
      <c r="BME5" s="326"/>
      <c r="BMF5" s="326"/>
      <c r="BMG5" s="326"/>
      <c r="BMH5" s="326"/>
      <c r="BMI5" s="326"/>
      <c r="BMJ5" s="326"/>
      <c r="BMK5" s="326"/>
      <c r="BML5" s="326"/>
      <c r="BMM5" s="326"/>
      <c r="BMN5" s="326"/>
      <c r="BMO5" s="326"/>
      <c r="BMP5" s="326"/>
      <c r="BMQ5" s="326"/>
      <c r="BMR5" s="326"/>
      <c r="BMS5" s="326"/>
      <c r="BMT5" s="326"/>
      <c r="BMU5" s="326"/>
      <c r="BMV5" s="326"/>
      <c r="BMW5" s="326"/>
      <c r="BMX5" s="326"/>
      <c r="BMY5" s="326"/>
      <c r="BMZ5" s="326"/>
      <c r="BNA5" s="326"/>
      <c r="BNB5" s="326"/>
      <c r="BNC5" s="326"/>
      <c r="BND5" s="326"/>
      <c r="BNE5" s="326"/>
      <c r="BNF5" s="326"/>
      <c r="BNG5" s="326"/>
      <c r="BNH5" s="326"/>
      <c r="BNI5" s="326"/>
      <c r="BNJ5" s="326"/>
      <c r="BNK5" s="326"/>
      <c r="BNL5" s="326"/>
      <c r="BNM5" s="326"/>
      <c r="BNN5" s="326"/>
      <c r="BNO5" s="326"/>
      <c r="BNP5" s="326"/>
      <c r="BNQ5" s="326"/>
      <c r="BNR5" s="326"/>
      <c r="BNS5" s="326"/>
      <c r="BNT5" s="326"/>
      <c r="BNU5" s="326"/>
      <c r="BNV5" s="326"/>
      <c r="BNW5" s="326"/>
      <c r="BNX5" s="326"/>
      <c r="BNY5" s="326"/>
      <c r="BNZ5" s="326"/>
      <c r="BOA5" s="326"/>
      <c r="BOB5" s="326"/>
      <c r="BOC5" s="326"/>
      <c r="BOD5" s="326"/>
      <c r="BOE5" s="326"/>
      <c r="BOF5" s="326"/>
      <c r="BOG5" s="326"/>
      <c r="BOH5" s="326"/>
      <c r="BOI5" s="326"/>
      <c r="BOJ5" s="326"/>
      <c r="BOK5" s="326"/>
      <c r="BOL5" s="326"/>
      <c r="BOM5" s="326"/>
      <c r="BON5" s="326"/>
      <c r="BOO5" s="326"/>
      <c r="BOP5" s="326"/>
      <c r="BOQ5" s="326"/>
      <c r="BOR5" s="326"/>
      <c r="BOS5" s="326"/>
      <c r="BOT5" s="326"/>
      <c r="BOU5" s="326"/>
      <c r="BOV5" s="326"/>
      <c r="BOW5" s="326"/>
      <c r="BOX5" s="326"/>
      <c r="BOY5" s="326"/>
      <c r="BOZ5" s="326"/>
      <c r="BPA5" s="326"/>
      <c r="BPB5" s="326"/>
      <c r="BPC5" s="326"/>
      <c r="BPD5" s="326"/>
      <c r="BPE5" s="326"/>
      <c r="BPF5" s="326"/>
      <c r="BPG5" s="326"/>
      <c r="BPH5" s="326"/>
      <c r="BPI5" s="326"/>
      <c r="BPJ5" s="326"/>
      <c r="BPK5" s="326"/>
      <c r="BPL5" s="326"/>
      <c r="BPM5" s="326"/>
      <c r="BPN5" s="326"/>
      <c r="BPO5" s="326"/>
      <c r="BPP5" s="326"/>
      <c r="BPQ5" s="326"/>
      <c r="BPR5" s="326"/>
      <c r="BPS5" s="326"/>
      <c r="BPT5" s="326"/>
      <c r="BPU5" s="326"/>
      <c r="BPV5" s="326"/>
      <c r="BPW5" s="326"/>
      <c r="BPX5" s="326"/>
      <c r="BPY5" s="326"/>
      <c r="BPZ5" s="326"/>
      <c r="BQA5" s="326"/>
      <c r="BQB5" s="326"/>
      <c r="BQC5" s="326"/>
      <c r="BQD5" s="326"/>
      <c r="BQE5" s="326"/>
      <c r="BQF5" s="326"/>
      <c r="BQG5" s="326"/>
      <c r="BQH5" s="326"/>
      <c r="BQI5" s="326"/>
      <c r="BQJ5" s="326"/>
      <c r="BQK5" s="326"/>
      <c r="BQL5" s="326"/>
      <c r="BQM5" s="326"/>
      <c r="BQN5" s="326"/>
      <c r="BQO5" s="326"/>
      <c r="BQP5" s="326"/>
      <c r="BQQ5" s="326"/>
      <c r="BQR5" s="326"/>
      <c r="BQS5" s="326"/>
      <c r="BQT5" s="326"/>
      <c r="BQU5" s="326"/>
      <c r="BQV5" s="326"/>
      <c r="BQW5" s="326"/>
      <c r="BQX5" s="326"/>
      <c r="BQY5" s="326"/>
      <c r="BQZ5" s="326"/>
      <c r="BRA5" s="326"/>
      <c r="BRB5" s="326"/>
      <c r="BRC5" s="326"/>
      <c r="BRD5" s="326"/>
      <c r="BRE5" s="326"/>
      <c r="BRF5" s="326"/>
      <c r="BRG5" s="326"/>
      <c r="BRH5" s="326"/>
      <c r="BRI5" s="326"/>
      <c r="BRJ5" s="326"/>
      <c r="BRK5" s="326"/>
      <c r="BRL5" s="326"/>
      <c r="BRM5" s="326"/>
      <c r="BRN5" s="326"/>
      <c r="BRO5" s="326"/>
      <c r="BRP5" s="326"/>
      <c r="BRQ5" s="326"/>
      <c r="BRR5" s="326"/>
      <c r="BRS5" s="326"/>
      <c r="BRT5" s="326"/>
      <c r="BRU5" s="326"/>
      <c r="BRV5" s="326"/>
      <c r="BRW5" s="326"/>
      <c r="BRX5" s="326"/>
      <c r="BRY5" s="326"/>
      <c r="BRZ5" s="326"/>
      <c r="BSA5" s="326"/>
      <c r="BSB5" s="326"/>
      <c r="BSC5" s="326"/>
      <c r="BSD5" s="326"/>
      <c r="BSE5" s="326"/>
      <c r="BSF5" s="326"/>
      <c r="BSG5" s="326"/>
      <c r="BSH5" s="326"/>
      <c r="BSI5" s="326"/>
      <c r="BSJ5" s="326"/>
      <c r="BSK5" s="326"/>
      <c r="BSL5" s="326"/>
      <c r="BSM5" s="326"/>
      <c r="BSN5" s="326"/>
      <c r="BSO5" s="326"/>
      <c r="BSP5" s="326"/>
      <c r="BSQ5" s="326"/>
      <c r="BSR5" s="326"/>
      <c r="BSS5" s="326"/>
      <c r="BST5" s="326"/>
      <c r="BSU5" s="326"/>
      <c r="BSV5" s="326"/>
      <c r="BSW5" s="326"/>
      <c r="BSX5" s="326"/>
      <c r="BSY5" s="326"/>
      <c r="BSZ5" s="326"/>
      <c r="BTA5" s="326"/>
      <c r="BTB5" s="326"/>
      <c r="BTC5" s="326"/>
      <c r="BTD5" s="326"/>
      <c r="BTE5" s="326"/>
      <c r="BTF5" s="326"/>
      <c r="BTG5" s="326"/>
      <c r="BTH5" s="326"/>
      <c r="BTI5" s="326"/>
      <c r="BTJ5" s="326"/>
      <c r="BTK5" s="326"/>
      <c r="BTL5" s="326"/>
      <c r="BTM5" s="326"/>
      <c r="BTN5" s="326"/>
      <c r="BTO5" s="326"/>
      <c r="BTP5" s="326"/>
      <c r="BTQ5" s="326"/>
      <c r="BTR5" s="326"/>
      <c r="BTS5" s="326"/>
      <c r="BTT5" s="326"/>
      <c r="BTU5" s="326"/>
      <c r="BTV5" s="326"/>
      <c r="BTW5" s="326"/>
      <c r="BTX5" s="326"/>
      <c r="BTY5" s="326"/>
      <c r="BTZ5" s="326"/>
      <c r="BUA5" s="326"/>
      <c r="BUB5" s="326"/>
      <c r="BUC5" s="326"/>
      <c r="BUD5" s="326"/>
      <c r="BUE5" s="326"/>
      <c r="BUF5" s="326"/>
      <c r="BUG5" s="326"/>
      <c r="BUH5" s="326"/>
      <c r="BUI5" s="326"/>
      <c r="BUJ5" s="326"/>
      <c r="BUK5" s="326"/>
      <c r="BUL5" s="326"/>
      <c r="BUM5" s="326"/>
      <c r="BUN5" s="326"/>
      <c r="BUO5" s="326"/>
      <c r="BUP5" s="326"/>
      <c r="BUQ5" s="326"/>
      <c r="BUR5" s="326"/>
      <c r="BUS5" s="326"/>
      <c r="BUT5" s="326"/>
      <c r="BUU5" s="326"/>
      <c r="BUV5" s="326"/>
      <c r="BUW5" s="326"/>
      <c r="BUX5" s="326"/>
      <c r="BUY5" s="326"/>
      <c r="BUZ5" s="326"/>
      <c r="BVA5" s="326"/>
      <c r="BVB5" s="326"/>
      <c r="BVC5" s="326"/>
      <c r="BVD5" s="326"/>
      <c r="BVE5" s="326"/>
      <c r="BVF5" s="326"/>
      <c r="BVG5" s="326"/>
      <c r="BVH5" s="326"/>
      <c r="BVI5" s="326"/>
      <c r="BVJ5" s="326"/>
      <c r="BVK5" s="326"/>
      <c r="BVL5" s="326"/>
      <c r="BVM5" s="326"/>
      <c r="BVN5" s="326"/>
      <c r="BVO5" s="326"/>
      <c r="BVP5" s="326"/>
      <c r="BVQ5" s="326"/>
      <c r="BVR5" s="326"/>
      <c r="BVS5" s="326"/>
      <c r="BVT5" s="326"/>
      <c r="BVU5" s="326"/>
      <c r="BVV5" s="326"/>
      <c r="BVW5" s="326"/>
      <c r="BVX5" s="326"/>
      <c r="BVY5" s="326"/>
      <c r="BVZ5" s="326"/>
      <c r="BWA5" s="326"/>
      <c r="BWB5" s="326"/>
      <c r="BWC5" s="326"/>
      <c r="BWD5" s="326"/>
      <c r="BWE5" s="326"/>
      <c r="BWF5" s="326"/>
      <c r="BWG5" s="326"/>
      <c r="BWH5" s="326"/>
      <c r="BWI5" s="326"/>
      <c r="BWJ5" s="326"/>
      <c r="BWK5" s="326"/>
      <c r="BWL5" s="326"/>
      <c r="BWM5" s="326"/>
      <c r="BWN5" s="326"/>
      <c r="BWO5" s="326"/>
      <c r="BWP5" s="326"/>
      <c r="BWQ5" s="326"/>
      <c r="BWR5" s="326"/>
      <c r="BWS5" s="326"/>
      <c r="BWT5" s="326"/>
      <c r="BWU5" s="326"/>
      <c r="BWV5" s="326"/>
      <c r="BWW5" s="326"/>
      <c r="BWX5" s="326"/>
      <c r="BWY5" s="326"/>
      <c r="BWZ5" s="326"/>
      <c r="BXA5" s="326"/>
      <c r="BXB5" s="326"/>
      <c r="BXC5" s="326"/>
      <c r="BXD5" s="326"/>
      <c r="BXE5" s="326"/>
      <c r="BXF5" s="326"/>
      <c r="BXG5" s="326"/>
      <c r="BXH5" s="326"/>
      <c r="BXI5" s="326"/>
      <c r="BXJ5" s="326"/>
      <c r="BXK5" s="326"/>
      <c r="BXL5" s="326"/>
      <c r="BXM5" s="326"/>
      <c r="BXN5" s="326"/>
      <c r="BXO5" s="326"/>
      <c r="BXP5" s="326"/>
      <c r="BXQ5" s="326"/>
      <c r="BXR5" s="326"/>
      <c r="BXS5" s="326"/>
      <c r="BXT5" s="326"/>
      <c r="BXU5" s="326"/>
      <c r="BXV5" s="326"/>
      <c r="BXW5" s="326"/>
      <c r="BXX5" s="326"/>
      <c r="BXY5" s="326"/>
      <c r="BXZ5" s="326"/>
      <c r="BYA5" s="326"/>
      <c r="BYB5" s="326"/>
      <c r="BYC5" s="326"/>
      <c r="BYD5" s="326"/>
      <c r="BYE5" s="326"/>
      <c r="BYF5" s="326"/>
      <c r="BYG5" s="326"/>
      <c r="BYH5" s="326"/>
      <c r="BYI5" s="326"/>
      <c r="BYJ5" s="326"/>
      <c r="BYK5" s="326"/>
      <c r="BYL5" s="326"/>
      <c r="BYM5" s="326"/>
      <c r="BYN5" s="326"/>
      <c r="BYO5" s="326"/>
      <c r="BYP5" s="326"/>
      <c r="BYQ5" s="326"/>
      <c r="BYR5" s="326"/>
      <c r="BYS5" s="326"/>
      <c r="BYT5" s="326"/>
      <c r="BYU5" s="326"/>
      <c r="BYV5" s="326"/>
      <c r="BYW5" s="326"/>
      <c r="BYX5" s="326"/>
      <c r="BYY5" s="326"/>
      <c r="BYZ5" s="326"/>
      <c r="BZA5" s="326"/>
      <c r="BZB5" s="326"/>
      <c r="BZC5" s="326"/>
      <c r="BZD5" s="326"/>
      <c r="BZE5" s="326"/>
      <c r="BZF5" s="326"/>
      <c r="BZG5" s="326"/>
      <c r="BZH5" s="326"/>
      <c r="BZI5" s="326"/>
      <c r="BZJ5" s="326"/>
      <c r="BZK5" s="326"/>
      <c r="BZL5" s="326"/>
      <c r="BZM5" s="326"/>
      <c r="BZN5" s="326"/>
      <c r="BZO5" s="326"/>
      <c r="BZP5" s="326"/>
      <c r="BZQ5" s="326"/>
      <c r="BZR5" s="326"/>
      <c r="BZS5" s="326"/>
      <c r="BZT5" s="326"/>
      <c r="BZU5" s="326"/>
      <c r="BZV5" s="326"/>
      <c r="BZW5" s="326"/>
      <c r="BZX5" s="326"/>
      <c r="BZY5" s="326"/>
      <c r="BZZ5" s="326"/>
      <c r="CAA5" s="326"/>
      <c r="CAB5" s="326"/>
      <c r="CAC5" s="326"/>
      <c r="CAD5" s="326"/>
      <c r="CAE5" s="326"/>
      <c r="CAF5" s="326"/>
      <c r="CAG5" s="326"/>
      <c r="CAH5" s="326"/>
      <c r="CAI5" s="326"/>
      <c r="CAJ5" s="326"/>
      <c r="CAK5" s="326"/>
      <c r="CAL5" s="326"/>
      <c r="CAM5" s="326"/>
      <c r="CAN5" s="326"/>
      <c r="CAO5" s="326"/>
      <c r="CAP5" s="326"/>
      <c r="CAQ5" s="326"/>
      <c r="CAR5" s="326"/>
      <c r="CAS5" s="326"/>
      <c r="CAT5" s="326"/>
      <c r="CAU5" s="326"/>
      <c r="CAV5" s="326"/>
      <c r="CAW5" s="326"/>
      <c r="CAX5" s="326"/>
      <c r="CAY5" s="326"/>
      <c r="CAZ5" s="326"/>
      <c r="CBA5" s="326"/>
      <c r="CBB5" s="326"/>
      <c r="CBC5" s="326"/>
      <c r="CBD5" s="326"/>
      <c r="CBE5" s="326"/>
      <c r="CBF5" s="326"/>
      <c r="CBG5" s="326"/>
      <c r="CBH5" s="326"/>
      <c r="CBI5" s="326"/>
      <c r="CBJ5" s="326"/>
      <c r="CBK5" s="326"/>
      <c r="CBL5" s="326"/>
      <c r="CBM5" s="326"/>
      <c r="CBN5" s="326"/>
      <c r="CBO5" s="326"/>
      <c r="CBP5" s="326"/>
      <c r="CBQ5" s="326"/>
      <c r="CBR5" s="326"/>
      <c r="CBS5" s="326"/>
      <c r="CBT5" s="326"/>
      <c r="CBU5" s="326"/>
      <c r="CBV5" s="326"/>
      <c r="CBW5" s="326"/>
      <c r="CBX5" s="326"/>
      <c r="CBY5" s="326"/>
      <c r="CBZ5" s="326"/>
      <c r="CCA5" s="326"/>
      <c r="CCB5" s="326"/>
      <c r="CCC5" s="326"/>
      <c r="CCD5" s="326"/>
      <c r="CCE5" s="326"/>
      <c r="CCF5" s="326"/>
      <c r="CCG5" s="326"/>
      <c r="CCH5" s="326"/>
      <c r="CCI5" s="326"/>
      <c r="CCJ5" s="326"/>
      <c r="CCK5" s="326"/>
      <c r="CCL5" s="326"/>
      <c r="CCM5" s="326"/>
      <c r="CCN5" s="326"/>
      <c r="CCO5" s="326"/>
      <c r="CCP5" s="326"/>
      <c r="CCQ5" s="326"/>
      <c r="CCR5" s="326"/>
      <c r="CCS5" s="326"/>
      <c r="CCT5" s="326"/>
      <c r="CCU5" s="326"/>
      <c r="CCV5" s="326"/>
      <c r="CCW5" s="326"/>
      <c r="CCX5" s="326"/>
      <c r="CCY5" s="326"/>
      <c r="CCZ5" s="326"/>
      <c r="CDA5" s="326"/>
      <c r="CDB5" s="326"/>
      <c r="CDC5" s="326"/>
      <c r="CDD5" s="326"/>
      <c r="CDE5" s="326"/>
      <c r="CDF5" s="326"/>
      <c r="CDG5" s="326"/>
      <c r="CDH5" s="326"/>
      <c r="CDI5" s="326"/>
      <c r="CDJ5" s="326"/>
      <c r="CDK5" s="326"/>
      <c r="CDL5" s="326"/>
      <c r="CDM5" s="326"/>
      <c r="CDN5" s="326"/>
      <c r="CDO5" s="326"/>
      <c r="CDP5" s="326"/>
      <c r="CDQ5" s="326"/>
      <c r="CDR5" s="326"/>
      <c r="CDS5" s="326"/>
      <c r="CDT5" s="326"/>
      <c r="CDU5" s="326"/>
      <c r="CDV5" s="326"/>
      <c r="CDW5" s="326"/>
      <c r="CDX5" s="326"/>
      <c r="CDY5" s="326"/>
      <c r="CDZ5" s="326"/>
      <c r="CEA5" s="326"/>
      <c r="CEB5" s="326"/>
      <c r="CEC5" s="326"/>
      <c r="CED5" s="326"/>
      <c r="CEE5" s="326"/>
      <c r="CEF5" s="326"/>
      <c r="CEG5" s="326"/>
      <c r="CEH5" s="326"/>
      <c r="CEI5" s="326"/>
      <c r="CEJ5" s="326"/>
      <c r="CEK5" s="326"/>
      <c r="CEL5" s="326"/>
      <c r="CEM5" s="326"/>
      <c r="CEN5" s="326"/>
      <c r="CEO5" s="326"/>
      <c r="CEP5" s="326"/>
      <c r="CEQ5" s="326"/>
      <c r="CER5" s="326"/>
      <c r="CES5" s="326"/>
      <c r="CET5" s="326"/>
      <c r="CEU5" s="326"/>
      <c r="CEV5" s="326"/>
      <c r="CEW5" s="326"/>
      <c r="CEX5" s="326"/>
      <c r="CEY5" s="326"/>
      <c r="CEZ5" s="326"/>
      <c r="CFA5" s="326"/>
      <c r="CFB5" s="326"/>
      <c r="CFC5" s="326"/>
      <c r="CFD5" s="326"/>
      <c r="CFE5" s="326"/>
      <c r="CFF5" s="326"/>
      <c r="CFG5" s="326"/>
      <c r="CFH5" s="326"/>
      <c r="CFI5" s="326"/>
      <c r="CFJ5" s="326"/>
      <c r="CFK5" s="326"/>
      <c r="CFL5" s="326"/>
      <c r="CFM5" s="326"/>
      <c r="CFN5" s="326"/>
      <c r="CFO5" s="326"/>
      <c r="CFP5" s="326"/>
      <c r="CFQ5" s="326"/>
      <c r="CFR5" s="326"/>
      <c r="CFS5" s="326"/>
      <c r="CFT5" s="326"/>
      <c r="CFU5" s="326"/>
      <c r="CFV5" s="326"/>
      <c r="CFW5" s="326"/>
      <c r="CFX5" s="326"/>
      <c r="CFY5" s="326"/>
      <c r="CFZ5" s="326"/>
      <c r="CGA5" s="326"/>
      <c r="CGB5" s="326"/>
      <c r="CGC5" s="326"/>
      <c r="CGD5" s="326"/>
      <c r="CGE5" s="326"/>
      <c r="CGF5" s="326"/>
      <c r="CGG5" s="326"/>
      <c r="CGH5" s="326"/>
      <c r="CGI5" s="326"/>
      <c r="CGJ5" s="326"/>
      <c r="CGK5" s="326"/>
      <c r="CGL5" s="326"/>
      <c r="CGM5" s="326"/>
      <c r="CGN5" s="326"/>
      <c r="CGO5" s="326"/>
      <c r="CGP5" s="326"/>
      <c r="CGQ5" s="326"/>
      <c r="CGR5" s="326"/>
      <c r="CGS5" s="326"/>
      <c r="CGT5" s="326"/>
      <c r="CGU5" s="326"/>
      <c r="CGV5" s="326"/>
      <c r="CGW5" s="326"/>
      <c r="CGX5" s="326"/>
      <c r="CGY5" s="326"/>
      <c r="CGZ5" s="326"/>
      <c r="CHA5" s="326"/>
      <c r="CHB5" s="326"/>
      <c r="CHC5" s="326"/>
      <c r="CHD5" s="326"/>
      <c r="CHE5" s="326"/>
      <c r="CHF5" s="326"/>
      <c r="CHG5" s="326"/>
      <c r="CHH5" s="326"/>
      <c r="CHI5" s="326"/>
      <c r="CHJ5" s="326"/>
      <c r="CHK5" s="326"/>
      <c r="CHL5" s="326"/>
      <c r="CHM5" s="326"/>
      <c r="CHN5" s="326"/>
      <c r="CHO5" s="326"/>
      <c r="CHP5" s="326"/>
      <c r="CHQ5" s="326"/>
      <c r="CHR5" s="326"/>
      <c r="CHS5" s="326"/>
      <c r="CHT5" s="326"/>
      <c r="CHU5" s="326"/>
      <c r="CHV5" s="326"/>
      <c r="CHW5" s="326"/>
      <c r="CHX5" s="326"/>
      <c r="CHY5" s="326"/>
      <c r="CHZ5" s="326"/>
      <c r="CIA5" s="326"/>
      <c r="CIB5" s="326"/>
      <c r="CIC5" s="326"/>
      <c r="CID5" s="326"/>
      <c r="CIE5" s="326"/>
      <c r="CIF5" s="326"/>
      <c r="CIG5" s="326"/>
      <c r="CIH5" s="326"/>
      <c r="CII5" s="326"/>
      <c r="CIJ5" s="326"/>
      <c r="CIK5" s="326"/>
      <c r="CIL5" s="326"/>
      <c r="CIM5" s="326"/>
      <c r="CIN5" s="326"/>
      <c r="CIO5" s="326"/>
      <c r="CIP5" s="326"/>
      <c r="CIQ5" s="326"/>
      <c r="CIR5" s="326"/>
      <c r="CIS5" s="326"/>
      <c r="CIT5" s="326"/>
      <c r="CIU5" s="326"/>
      <c r="CIV5" s="326"/>
      <c r="CIW5" s="326"/>
      <c r="CIX5" s="326"/>
      <c r="CIY5" s="326"/>
      <c r="CIZ5" s="326"/>
      <c r="CJA5" s="326"/>
      <c r="CJB5" s="326"/>
      <c r="CJC5" s="326"/>
      <c r="CJD5" s="326"/>
      <c r="CJE5" s="326"/>
      <c r="CJF5" s="326"/>
      <c r="CJG5" s="326"/>
      <c r="CJH5" s="326"/>
      <c r="CJI5" s="326"/>
      <c r="CJJ5" s="326"/>
      <c r="CJK5" s="326"/>
      <c r="CJL5" s="326"/>
      <c r="CJM5" s="326"/>
      <c r="CJN5" s="326"/>
      <c r="CJO5" s="326"/>
      <c r="CJP5" s="326"/>
      <c r="CJQ5" s="326"/>
      <c r="CJR5" s="326"/>
      <c r="CJS5" s="326"/>
      <c r="CJT5" s="326"/>
      <c r="CJU5" s="326"/>
      <c r="CJV5" s="326"/>
      <c r="CJW5" s="326"/>
      <c r="CJX5" s="326"/>
      <c r="CJY5" s="326"/>
      <c r="CJZ5" s="326"/>
      <c r="CKA5" s="326"/>
      <c r="CKB5" s="326"/>
      <c r="CKC5" s="326"/>
      <c r="CKD5" s="326"/>
      <c r="CKE5" s="326"/>
      <c r="CKF5" s="326"/>
      <c r="CKG5" s="326"/>
      <c r="CKH5" s="326"/>
      <c r="CKI5" s="326"/>
      <c r="CKJ5" s="326"/>
      <c r="CKK5" s="326"/>
      <c r="CKL5" s="326"/>
      <c r="CKM5" s="326"/>
      <c r="CKN5" s="326"/>
      <c r="CKO5" s="326"/>
      <c r="CKP5" s="326"/>
      <c r="CKQ5" s="326"/>
      <c r="CKR5" s="326"/>
      <c r="CKS5" s="326"/>
      <c r="CKT5" s="326"/>
      <c r="CKU5" s="326"/>
      <c r="CKV5" s="326"/>
      <c r="CKW5" s="326"/>
      <c r="CKX5" s="326"/>
      <c r="CKY5" s="326"/>
      <c r="CKZ5" s="326"/>
      <c r="CLA5" s="326"/>
      <c r="CLB5" s="326"/>
      <c r="CLC5" s="326"/>
      <c r="CLD5" s="326"/>
      <c r="CLE5" s="326"/>
      <c r="CLF5" s="326"/>
      <c r="CLG5" s="326"/>
      <c r="CLH5" s="326"/>
      <c r="CLI5" s="326"/>
      <c r="CLJ5" s="326"/>
      <c r="CLK5" s="326"/>
      <c r="CLL5" s="326"/>
      <c r="CLM5" s="326"/>
      <c r="CLN5" s="326"/>
      <c r="CLO5" s="326"/>
      <c r="CLP5" s="326"/>
      <c r="CLQ5" s="326"/>
      <c r="CLR5" s="326"/>
      <c r="CLS5" s="326"/>
      <c r="CLT5" s="326"/>
      <c r="CLU5" s="326"/>
      <c r="CLV5" s="326"/>
      <c r="CLW5" s="326"/>
      <c r="CLX5" s="326"/>
      <c r="CLY5" s="326"/>
      <c r="CLZ5" s="326"/>
      <c r="CMA5" s="326"/>
      <c r="CMB5" s="326"/>
      <c r="CMC5" s="326"/>
      <c r="CMD5" s="326"/>
      <c r="CME5" s="326"/>
      <c r="CMF5" s="326"/>
      <c r="CMG5" s="326"/>
      <c r="CMH5" s="326"/>
      <c r="CMI5" s="326"/>
      <c r="CMJ5" s="326"/>
      <c r="CMK5" s="326"/>
      <c r="CML5" s="326"/>
      <c r="CMM5" s="326"/>
      <c r="CMN5" s="326"/>
      <c r="CMO5" s="326"/>
      <c r="CMP5" s="326"/>
      <c r="CMQ5" s="326"/>
      <c r="CMR5" s="326"/>
      <c r="CMS5" s="326"/>
      <c r="CMT5" s="326"/>
      <c r="CMU5" s="326"/>
      <c r="CMV5" s="326"/>
      <c r="CMW5" s="326"/>
      <c r="CMX5" s="326"/>
      <c r="CMY5" s="326"/>
      <c r="CMZ5" s="326"/>
      <c r="CNA5" s="326"/>
      <c r="CNB5" s="326"/>
      <c r="CNC5" s="326"/>
      <c r="CND5" s="326"/>
      <c r="CNE5" s="326"/>
      <c r="CNF5" s="326"/>
      <c r="CNG5" s="326"/>
      <c r="CNH5" s="326"/>
      <c r="CNI5" s="326"/>
      <c r="CNJ5" s="326"/>
      <c r="CNK5" s="326"/>
      <c r="CNL5" s="326"/>
      <c r="CNM5" s="326"/>
      <c r="CNN5" s="326"/>
      <c r="CNO5" s="326"/>
      <c r="CNP5" s="326"/>
      <c r="CNQ5" s="326"/>
      <c r="CNR5" s="326"/>
      <c r="CNS5" s="326"/>
      <c r="CNT5" s="326"/>
      <c r="CNU5" s="326"/>
      <c r="CNV5" s="326"/>
      <c r="CNW5" s="326"/>
      <c r="CNX5" s="326"/>
      <c r="CNY5" s="326"/>
      <c r="CNZ5" s="326"/>
      <c r="COA5" s="326"/>
      <c r="COB5" s="326"/>
      <c r="COC5" s="326"/>
      <c r="COD5" s="326"/>
      <c r="COE5" s="326"/>
      <c r="COF5" s="326"/>
      <c r="COG5" s="326"/>
      <c r="COH5" s="326"/>
      <c r="COI5" s="326"/>
      <c r="COJ5" s="326"/>
      <c r="COK5" s="326"/>
      <c r="COL5" s="326"/>
      <c r="COM5" s="326"/>
      <c r="CON5" s="326"/>
      <c r="COO5" s="326"/>
      <c r="COP5" s="326"/>
      <c r="COQ5" s="326"/>
      <c r="COR5" s="326"/>
      <c r="COS5" s="326"/>
      <c r="COT5" s="326"/>
      <c r="COU5" s="326"/>
      <c r="COV5" s="326"/>
      <c r="COW5" s="326"/>
      <c r="COX5" s="326"/>
      <c r="COY5" s="326"/>
      <c r="COZ5" s="326"/>
      <c r="CPA5" s="326"/>
      <c r="CPB5" s="326"/>
      <c r="CPC5" s="326"/>
      <c r="CPD5" s="326"/>
      <c r="CPE5" s="326"/>
      <c r="CPF5" s="326"/>
      <c r="CPG5" s="326"/>
      <c r="CPH5" s="326"/>
      <c r="CPI5" s="326"/>
      <c r="CPJ5" s="326"/>
      <c r="CPK5" s="326"/>
      <c r="CPL5" s="326"/>
      <c r="CPM5" s="326"/>
      <c r="CPN5" s="326"/>
      <c r="CPO5" s="326"/>
      <c r="CPP5" s="326"/>
      <c r="CPQ5" s="326"/>
      <c r="CPR5" s="326"/>
      <c r="CPS5" s="326"/>
      <c r="CPT5" s="326"/>
      <c r="CPU5" s="326"/>
      <c r="CPV5" s="326"/>
      <c r="CPW5" s="326"/>
      <c r="CPX5" s="326"/>
      <c r="CPY5" s="326"/>
      <c r="CPZ5" s="326"/>
      <c r="CQA5" s="326"/>
      <c r="CQB5" s="326"/>
      <c r="CQC5" s="326"/>
      <c r="CQD5" s="326"/>
      <c r="CQE5" s="326"/>
      <c r="CQF5" s="326"/>
      <c r="CQG5" s="326"/>
      <c r="CQH5" s="326"/>
      <c r="CQI5" s="326"/>
      <c r="CQJ5" s="326"/>
      <c r="CQK5" s="326"/>
      <c r="CQL5" s="326"/>
      <c r="CQM5" s="326"/>
      <c r="CQN5" s="326"/>
      <c r="CQO5" s="326"/>
      <c r="CQP5" s="326"/>
      <c r="CQQ5" s="326"/>
      <c r="CQR5" s="326"/>
      <c r="CQS5" s="326"/>
      <c r="CQT5" s="326"/>
      <c r="CQU5" s="326"/>
      <c r="CQV5" s="326"/>
      <c r="CQW5" s="326"/>
      <c r="CQX5" s="326"/>
      <c r="CQY5" s="326"/>
      <c r="CQZ5" s="326"/>
      <c r="CRA5" s="326"/>
      <c r="CRB5" s="326"/>
      <c r="CRC5" s="326"/>
      <c r="CRD5" s="326"/>
      <c r="CRE5" s="326"/>
      <c r="CRF5" s="326"/>
      <c r="CRG5" s="326"/>
      <c r="CRH5" s="326"/>
      <c r="CRI5" s="326"/>
      <c r="CRJ5" s="326"/>
      <c r="CRK5" s="326"/>
      <c r="CRL5" s="326"/>
      <c r="CRM5" s="326"/>
      <c r="CRN5" s="326"/>
      <c r="CRO5" s="326"/>
      <c r="CRP5" s="326"/>
      <c r="CRQ5" s="326"/>
      <c r="CRR5" s="326"/>
      <c r="CRS5" s="326"/>
      <c r="CRT5" s="326"/>
      <c r="CRU5" s="326"/>
      <c r="CRV5" s="326"/>
      <c r="CRW5" s="326"/>
      <c r="CRX5" s="326"/>
      <c r="CRY5" s="326"/>
      <c r="CRZ5" s="326"/>
      <c r="CSA5" s="326"/>
      <c r="CSB5" s="326"/>
      <c r="CSC5" s="326"/>
      <c r="CSD5" s="326"/>
      <c r="CSE5" s="326"/>
      <c r="CSF5" s="326"/>
      <c r="CSG5" s="326"/>
      <c r="CSH5" s="326"/>
      <c r="CSI5" s="326"/>
      <c r="CSJ5" s="326"/>
      <c r="CSK5" s="326"/>
      <c r="CSL5" s="326"/>
      <c r="CSM5" s="326"/>
      <c r="CSN5" s="326"/>
      <c r="CSO5" s="326"/>
      <c r="CSP5" s="326"/>
      <c r="CSQ5" s="326"/>
      <c r="CSR5" s="326"/>
      <c r="CSS5" s="326"/>
      <c r="CST5" s="326"/>
      <c r="CSU5" s="326"/>
      <c r="CSV5" s="326"/>
      <c r="CSW5" s="326"/>
      <c r="CSX5" s="326"/>
      <c r="CSY5" s="326"/>
      <c r="CSZ5" s="326"/>
      <c r="CTA5" s="326"/>
      <c r="CTB5" s="326"/>
      <c r="CTC5" s="326"/>
      <c r="CTD5" s="326"/>
      <c r="CTE5" s="326"/>
      <c r="CTF5" s="326"/>
      <c r="CTG5" s="326"/>
      <c r="CTH5" s="326"/>
      <c r="CTI5" s="326"/>
      <c r="CTJ5" s="326"/>
      <c r="CTK5" s="326"/>
      <c r="CTL5" s="326"/>
      <c r="CTM5" s="326"/>
      <c r="CTN5" s="326"/>
      <c r="CTO5" s="326"/>
      <c r="CTP5" s="326"/>
      <c r="CTQ5" s="326"/>
      <c r="CTR5" s="326"/>
      <c r="CTS5" s="326"/>
      <c r="CTT5" s="326"/>
      <c r="CTU5" s="326"/>
      <c r="CTV5" s="326"/>
      <c r="CTW5" s="326"/>
      <c r="CTX5" s="326"/>
      <c r="CTY5" s="326"/>
      <c r="CTZ5" s="326"/>
      <c r="CUA5" s="326"/>
      <c r="CUB5" s="326"/>
      <c r="CUC5" s="326"/>
      <c r="CUD5" s="326"/>
      <c r="CUE5" s="326"/>
      <c r="CUF5" s="326"/>
      <c r="CUG5" s="326"/>
      <c r="CUH5" s="326"/>
      <c r="CUI5" s="326"/>
      <c r="CUJ5" s="326"/>
      <c r="CUK5" s="326"/>
      <c r="CUL5" s="326"/>
      <c r="CUM5" s="326"/>
      <c r="CUN5" s="326"/>
      <c r="CUO5" s="326"/>
      <c r="CUP5" s="326"/>
      <c r="CUQ5" s="326"/>
      <c r="CUR5" s="326"/>
      <c r="CUS5" s="326"/>
      <c r="CUT5" s="326"/>
      <c r="CUU5" s="326"/>
      <c r="CUV5" s="326"/>
      <c r="CUW5" s="326"/>
      <c r="CUX5" s="326"/>
      <c r="CUY5" s="326"/>
      <c r="CUZ5" s="326"/>
      <c r="CVA5" s="326"/>
      <c r="CVB5" s="326"/>
      <c r="CVC5" s="326"/>
      <c r="CVD5" s="326"/>
      <c r="CVE5" s="326"/>
      <c r="CVF5" s="326"/>
      <c r="CVG5" s="326"/>
      <c r="CVH5" s="326"/>
      <c r="CVI5" s="326"/>
      <c r="CVJ5" s="326"/>
      <c r="CVK5" s="326"/>
      <c r="CVL5" s="326"/>
      <c r="CVM5" s="326"/>
      <c r="CVN5" s="326"/>
      <c r="CVO5" s="326"/>
      <c r="CVP5" s="326"/>
      <c r="CVQ5" s="326"/>
      <c r="CVR5" s="326"/>
      <c r="CVS5" s="326"/>
      <c r="CVT5" s="326"/>
      <c r="CVU5" s="326"/>
      <c r="CVV5" s="326"/>
      <c r="CVW5" s="326"/>
      <c r="CVX5" s="326"/>
      <c r="CVY5" s="326"/>
      <c r="CVZ5" s="326"/>
      <c r="CWA5" s="326"/>
      <c r="CWB5" s="326"/>
      <c r="CWC5" s="326"/>
      <c r="CWD5" s="326"/>
      <c r="CWE5" s="326"/>
      <c r="CWF5" s="326"/>
      <c r="CWG5" s="326"/>
      <c r="CWH5" s="326"/>
      <c r="CWI5" s="326"/>
      <c r="CWJ5" s="326"/>
      <c r="CWK5" s="326"/>
      <c r="CWL5" s="326"/>
      <c r="CWM5" s="326"/>
      <c r="CWN5" s="326"/>
      <c r="CWO5" s="326"/>
      <c r="CWP5" s="326"/>
      <c r="CWQ5" s="326"/>
      <c r="CWR5" s="326"/>
      <c r="CWS5" s="326"/>
      <c r="CWT5" s="326"/>
      <c r="CWU5" s="326"/>
      <c r="CWV5" s="326"/>
      <c r="CWW5" s="326"/>
      <c r="CWX5" s="326"/>
      <c r="CWY5" s="326"/>
      <c r="CWZ5" s="326"/>
      <c r="CXA5" s="326"/>
      <c r="CXB5" s="326"/>
      <c r="CXC5" s="326"/>
      <c r="CXD5" s="326"/>
      <c r="CXE5" s="326"/>
      <c r="CXF5" s="326"/>
      <c r="CXG5" s="326"/>
      <c r="CXH5" s="326"/>
      <c r="CXI5" s="326"/>
      <c r="CXJ5" s="326"/>
      <c r="CXK5" s="326"/>
      <c r="CXL5" s="326"/>
      <c r="CXM5" s="326"/>
      <c r="CXN5" s="326"/>
      <c r="CXO5" s="326"/>
      <c r="CXP5" s="326"/>
      <c r="CXQ5" s="326"/>
      <c r="CXR5" s="326"/>
      <c r="CXS5" s="326"/>
      <c r="CXT5" s="326"/>
      <c r="CXU5" s="326"/>
      <c r="CXV5" s="326"/>
      <c r="CXW5" s="326"/>
      <c r="CXX5" s="326"/>
      <c r="CXY5" s="326"/>
      <c r="CXZ5" s="326"/>
      <c r="CYA5" s="326"/>
      <c r="CYB5" s="326"/>
      <c r="CYC5" s="326"/>
      <c r="CYD5" s="326"/>
      <c r="CYE5" s="326"/>
      <c r="CYF5" s="326"/>
      <c r="CYG5" s="326"/>
      <c r="CYH5" s="326"/>
      <c r="CYI5" s="326"/>
      <c r="CYJ5" s="326"/>
      <c r="CYK5" s="326"/>
      <c r="CYL5" s="326"/>
      <c r="CYM5" s="326"/>
      <c r="CYN5" s="326"/>
      <c r="CYO5" s="326"/>
      <c r="CYP5" s="326"/>
      <c r="CYQ5" s="326"/>
      <c r="CYR5" s="326"/>
      <c r="CYS5" s="326"/>
      <c r="CYT5" s="326"/>
      <c r="CYU5" s="326"/>
      <c r="CYV5" s="326"/>
      <c r="CYW5" s="326"/>
      <c r="CYX5" s="326"/>
      <c r="CYY5" s="326"/>
      <c r="CYZ5" s="326"/>
      <c r="CZA5" s="326"/>
      <c r="CZB5" s="326"/>
      <c r="CZC5" s="326"/>
      <c r="CZD5" s="326"/>
      <c r="CZE5" s="326"/>
      <c r="CZF5" s="326"/>
      <c r="CZG5" s="326"/>
      <c r="CZH5" s="326"/>
      <c r="CZI5" s="326"/>
      <c r="CZJ5" s="326"/>
      <c r="CZK5" s="326"/>
      <c r="CZL5" s="326"/>
      <c r="CZM5" s="326"/>
      <c r="CZN5" s="326"/>
      <c r="CZO5" s="326"/>
      <c r="CZP5" s="326"/>
      <c r="CZQ5" s="326"/>
      <c r="CZR5" s="326"/>
      <c r="CZS5" s="326"/>
      <c r="CZT5" s="326"/>
      <c r="CZU5" s="326"/>
      <c r="CZV5" s="326"/>
      <c r="CZW5" s="326"/>
      <c r="CZX5" s="326"/>
      <c r="CZY5" s="326"/>
      <c r="CZZ5" s="326"/>
      <c r="DAA5" s="326"/>
      <c r="DAB5" s="326"/>
      <c r="DAC5" s="326"/>
      <c r="DAD5" s="326"/>
      <c r="DAE5" s="326"/>
      <c r="DAF5" s="326"/>
      <c r="DAG5" s="326"/>
      <c r="DAH5" s="326"/>
      <c r="DAI5" s="326"/>
      <c r="DAJ5" s="326"/>
      <c r="DAK5" s="326"/>
      <c r="DAL5" s="326"/>
      <c r="DAM5" s="326"/>
      <c r="DAN5" s="326"/>
      <c r="DAO5" s="326"/>
      <c r="DAP5" s="326"/>
      <c r="DAQ5" s="326"/>
      <c r="DAR5" s="326"/>
      <c r="DAS5" s="326"/>
      <c r="DAT5" s="326"/>
      <c r="DAU5" s="326"/>
      <c r="DAV5" s="326"/>
      <c r="DAW5" s="326"/>
      <c r="DAX5" s="326"/>
      <c r="DAY5" s="326"/>
      <c r="DAZ5" s="326"/>
      <c r="DBA5" s="326"/>
      <c r="DBB5" s="326"/>
      <c r="DBC5" s="326"/>
      <c r="DBD5" s="326"/>
      <c r="DBE5" s="326"/>
      <c r="DBF5" s="326"/>
      <c r="DBG5" s="326"/>
      <c r="DBH5" s="326"/>
      <c r="DBI5" s="326"/>
      <c r="DBJ5" s="326"/>
      <c r="DBK5" s="326"/>
      <c r="DBL5" s="326"/>
      <c r="DBM5" s="326"/>
      <c r="DBN5" s="326"/>
      <c r="DBO5" s="326"/>
      <c r="DBP5" s="326"/>
      <c r="DBQ5" s="326"/>
      <c r="DBR5" s="326"/>
      <c r="DBS5" s="326"/>
      <c r="DBT5" s="326"/>
      <c r="DBU5" s="326"/>
      <c r="DBV5" s="326"/>
      <c r="DBW5" s="326"/>
      <c r="DBX5" s="326"/>
      <c r="DBY5" s="326"/>
      <c r="DBZ5" s="326"/>
      <c r="DCA5" s="326"/>
      <c r="DCB5" s="326"/>
      <c r="DCC5" s="326"/>
      <c r="DCD5" s="326"/>
      <c r="DCE5" s="326"/>
      <c r="DCF5" s="326"/>
      <c r="DCG5" s="326"/>
      <c r="DCH5" s="326"/>
      <c r="DCI5" s="326"/>
      <c r="DCJ5" s="326"/>
      <c r="DCK5" s="326"/>
      <c r="DCL5" s="326"/>
      <c r="DCM5" s="326"/>
      <c r="DCN5" s="326"/>
      <c r="DCO5" s="326"/>
      <c r="DCP5" s="326"/>
      <c r="DCQ5" s="326"/>
      <c r="DCR5" s="326"/>
      <c r="DCS5" s="326"/>
      <c r="DCT5" s="326"/>
      <c r="DCU5" s="326"/>
      <c r="DCV5" s="326"/>
      <c r="DCW5" s="326"/>
      <c r="DCX5" s="326"/>
      <c r="DCY5" s="326"/>
      <c r="DCZ5" s="326"/>
      <c r="DDA5" s="326"/>
      <c r="DDB5" s="326"/>
      <c r="DDC5" s="326"/>
      <c r="DDD5" s="326"/>
      <c r="DDE5" s="326"/>
      <c r="DDF5" s="326"/>
      <c r="DDG5" s="326"/>
      <c r="DDH5" s="326"/>
      <c r="DDI5" s="326"/>
      <c r="DDJ5" s="326"/>
      <c r="DDK5" s="326"/>
      <c r="DDL5" s="326"/>
      <c r="DDM5" s="326"/>
      <c r="DDN5" s="326"/>
      <c r="DDO5" s="326"/>
      <c r="DDP5" s="326"/>
      <c r="DDQ5" s="326"/>
      <c r="DDR5" s="326"/>
      <c r="DDS5" s="326"/>
      <c r="DDT5" s="326"/>
      <c r="DDU5" s="326"/>
      <c r="DDV5" s="326"/>
      <c r="DDW5" s="326"/>
      <c r="DDX5" s="326"/>
      <c r="DDY5" s="326"/>
      <c r="DDZ5" s="326"/>
      <c r="DEA5" s="326"/>
      <c r="DEB5" s="326"/>
      <c r="DEC5" s="326"/>
      <c r="DED5" s="326"/>
      <c r="DEE5" s="326"/>
      <c r="DEF5" s="326"/>
      <c r="DEG5" s="326"/>
      <c r="DEH5" s="326"/>
      <c r="DEI5" s="326"/>
      <c r="DEJ5" s="326"/>
      <c r="DEK5" s="326"/>
      <c r="DEL5" s="326"/>
      <c r="DEM5" s="326"/>
      <c r="DEN5" s="326"/>
      <c r="DEO5" s="326"/>
      <c r="DEP5" s="326"/>
      <c r="DEQ5" s="326"/>
      <c r="DER5" s="326"/>
      <c r="DES5" s="326"/>
      <c r="DET5" s="326"/>
      <c r="DEU5" s="326"/>
      <c r="DEV5" s="326"/>
      <c r="DEW5" s="326"/>
      <c r="DEX5" s="326"/>
      <c r="DEY5" s="326"/>
      <c r="DEZ5" s="326"/>
      <c r="DFA5" s="326"/>
      <c r="DFB5" s="326"/>
      <c r="DFC5" s="326"/>
      <c r="DFD5" s="326"/>
      <c r="DFE5" s="326"/>
      <c r="DFF5" s="326"/>
      <c r="DFG5" s="326"/>
      <c r="DFH5" s="326"/>
      <c r="DFI5" s="326"/>
      <c r="DFJ5" s="326"/>
      <c r="DFK5" s="326"/>
      <c r="DFL5" s="326"/>
      <c r="DFM5" s="326"/>
      <c r="DFN5" s="326"/>
      <c r="DFO5" s="326"/>
      <c r="DFP5" s="326"/>
      <c r="DFQ5" s="326"/>
      <c r="DFR5" s="326"/>
      <c r="DFS5" s="326"/>
      <c r="DFT5" s="326"/>
      <c r="DFU5" s="326"/>
      <c r="DFV5" s="326"/>
      <c r="DFW5" s="326"/>
      <c r="DFX5" s="326"/>
      <c r="DFY5" s="326"/>
      <c r="DFZ5" s="326"/>
      <c r="DGA5" s="326"/>
      <c r="DGB5" s="326"/>
      <c r="DGC5" s="326"/>
      <c r="DGD5" s="326"/>
      <c r="DGE5" s="326"/>
      <c r="DGF5" s="326"/>
      <c r="DGG5" s="326"/>
      <c r="DGH5" s="326"/>
      <c r="DGI5" s="326"/>
      <c r="DGJ5" s="326"/>
      <c r="DGK5" s="326"/>
      <c r="DGL5" s="326"/>
      <c r="DGM5" s="326"/>
      <c r="DGN5" s="326"/>
      <c r="DGO5" s="326"/>
      <c r="DGP5" s="326"/>
      <c r="DGQ5" s="326"/>
      <c r="DGR5" s="326"/>
      <c r="DGS5" s="326"/>
      <c r="DGT5" s="326"/>
      <c r="DGU5" s="326"/>
      <c r="DGV5" s="326"/>
      <c r="DGW5" s="326"/>
      <c r="DGX5" s="326"/>
      <c r="DGY5" s="326"/>
      <c r="DGZ5" s="326"/>
      <c r="DHA5" s="326"/>
      <c r="DHB5" s="326"/>
      <c r="DHC5" s="326"/>
      <c r="DHD5" s="326"/>
      <c r="DHE5" s="326"/>
      <c r="DHF5" s="326"/>
      <c r="DHG5" s="326"/>
      <c r="DHH5" s="326"/>
      <c r="DHI5" s="326"/>
      <c r="DHJ5" s="326"/>
      <c r="DHK5" s="326"/>
      <c r="DHL5" s="326"/>
      <c r="DHM5" s="326"/>
      <c r="DHN5" s="326"/>
      <c r="DHO5" s="326"/>
      <c r="DHP5" s="326"/>
      <c r="DHQ5" s="326"/>
      <c r="DHR5" s="326"/>
      <c r="DHS5" s="326"/>
      <c r="DHT5" s="326"/>
      <c r="DHU5" s="326"/>
      <c r="DHV5" s="326"/>
      <c r="DHW5" s="326"/>
      <c r="DHX5" s="326"/>
      <c r="DHY5" s="326"/>
      <c r="DHZ5" s="326"/>
      <c r="DIA5" s="326"/>
      <c r="DIB5" s="326"/>
      <c r="DIC5" s="326"/>
      <c r="DID5" s="326"/>
      <c r="DIE5" s="326"/>
      <c r="DIF5" s="326"/>
      <c r="DIG5" s="326"/>
      <c r="DIH5" s="326"/>
      <c r="DII5" s="326"/>
      <c r="DIJ5" s="326"/>
      <c r="DIK5" s="326"/>
      <c r="DIL5" s="326"/>
      <c r="DIM5" s="326"/>
      <c r="DIN5" s="326"/>
      <c r="DIO5" s="326"/>
      <c r="DIP5" s="326"/>
      <c r="DIQ5" s="326"/>
      <c r="DIR5" s="326"/>
      <c r="DIS5" s="326"/>
      <c r="DIT5" s="326"/>
      <c r="DIU5" s="326"/>
      <c r="DIV5" s="326"/>
      <c r="DIW5" s="326"/>
      <c r="DIX5" s="326"/>
      <c r="DIY5" s="326"/>
      <c r="DIZ5" s="326"/>
      <c r="DJA5" s="326"/>
      <c r="DJB5" s="326"/>
      <c r="DJC5" s="326"/>
      <c r="DJD5" s="326"/>
      <c r="DJE5" s="326"/>
      <c r="DJF5" s="326"/>
      <c r="DJG5" s="326"/>
      <c r="DJH5" s="326"/>
      <c r="DJI5" s="326"/>
      <c r="DJJ5" s="326"/>
      <c r="DJK5" s="326"/>
      <c r="DJL5" s="326"/>
      <c r="DJM5" s="326"/>
      <c r="DJN5" s="326"/>
      <c r="DJO5" s="326"/>
      <c r="DJP5" s="326"/>
      <c r="DJQ5" s="326"/>
      <c r="DJR5" s="326"/>
      <c r="DJS5" s="326"/>
      <c r="DJT5" s="326"/>
      <c r="DJU5" s="326"/>
      <c r="DJV5" s="326"/>
      <c r="DJW5" s="326"/>
      <c r="DJX5" s="326"/>
      <c r="DJY5" s="326"/>
      <c r="DJZ5" s="326"/>
      <c r="DKA5" s="326"/>
      <c r="DKB5" s="326"/>
      <c r="DKC5" s="326"/>
      <c r="DKD5" s="326"/>
      <c r="DKE5" s="326"/>
      <c r="DKF5" s="326"/>
      <c r="DKG5" s="326"/>
      <c r="DKH5" s="326"/>
      <c r="DKI5" s="326"/>
      <c r="DKJ5" s="326"/>
      <c r="DKK5" s="326"/>
      <c r="DKL5" s="326"/>
      <c r="DKM5" s="326"/>
      <c r="DKN5" s="326"/>
      <c r="DKO5" s="326"/>
      <c r="DKP5" s="326"/>
      <c r="DKQ5" s="326"/>
      <c r="DKR5" s="326"/>
      <c r="DKS5" s="326"/>
      <c r="DKT5" s="326"/>
      <c r="DKU5" s="326"/>
      <c r="DKV5" s="326"/>
      <c r="DKW5" s="326"/>
      <c r="DKX5" s="326"/>
      <c r="DKY5" s="326"/>
      <c r="DKZ5" s="326"/>
      <c r="DLA5" s="326"/>
      <c r="DLB5" s="326"/>
      <c r="DLC5" s="326"/>
      <c r="DLD5" s="326"/>
      <c r="DLE5" s="326"/>
      <c r="DLF5" s="326"/>
      <c r="DLG5" s="326"/>
      <c r="DLH5" s="326"/>
      <c r="DLI5" s="326"/>
      <c r="DLJ5" s="326"/>
      <c r="DLK5" s="326"/>
      <c r="DLL5" s="326"/>
      <c r="DLM5" s="326"/>
      <c r="DLN5" s="326"/>
      <c r="DLO5" s="326"/>
      <c r="DLP5" s="326"/>
      <c r="DLQ5" s="326"/>
      <c r="DLR5" s="326"/>
      <c r="DLS5" s="326"/>
      <c r="DLT5" s="326"/>
      <c r="DLU5" s="326"/>
      <c r="DLV5" s="326"/>
      <c r="DLW5" s="326"/>
      <c r="DLX5" s="326"/>
      <c r="DLY5" s="326"/>
      <c r="DLZ5" s="326"/>
      <c r="DMA5" s="326"/>
      <c r="DMB5" s="326"/>
      <c r="DMC5" s="326"/>
      <c r="DMD5" s="326"/>
      <c r="DME5" s="326"/>
      <c r="DMF5" s="326"/>
      <c r="DMG5" s="326"/>
      <c r="DMH5" s="326"/>
      <c r="DMI5" s="326"/>
      <c r="DMJ5" s="326"/>
      <c r="DMK5" s="326"/>
      <c r="DML5" s="326"/>
      <c r="DMM5" s="326"/>
      <c r="DMN5" s="326"/>
      <c r="DMO5" s="326"/>
      <c r="DMP5" s="326"/>
      <c r="DMQ5" s="326"/>
      <c r="DMR5" s="326"/>
      <c r="DMS5" s="326"/>
      <c r="DMT5" s="326"/>
      <c r="DMU5" s="326"/>
      <c r="DMV5" s="326"/>
      <c r="DMW5" s="326"/>
      <c r="DMX5" s="326"/>
      <c r="DMY5" s="326"/>
      <c r="DMZ5" s="326"/>
      <c r="DNA5" s="326"/>
      <c r="DNB5" s="326"/>
      <c r="DNC5" s="326"/>
      <c r="DND5" s="326"/>
      <c r="DNE5" s="326"/>
      <c r="DNF5" s="326"/>
      <c r="DNG5" s="326"/>
      <c r="DNH5" s="326"/>
      <c r="DNI5" s="326"/>
      <c r="DNJ5" s="326"/>
      <c r="DNK5" s="326"/>
      <c r="DNL5" s="326"/>
      <c r="DNM5" s="326"/>
      <c r="DNN5" s="326"/>
      <c r="DNO5" s="326"/>
      <c r="DNP5" s="326"/>
      <c r="DNQ5" s="326"/>
      <c r="DNR5" s="326"/>
      <c r="DNS5" s="326"/>
      <c r="DNT5" s="326"/>
      <c r="DNU5" s="326"/>
      <c r="DNV5" s="326"/>
      <c r="DNW5" s="326"/>
      <c r="DNX5" s="326"/>
      <c r="DNY5" s="326"/>
      <c r="DNZ5" s="326"/>
      <c r="DOA5" s="326"/>
      <c r="DOB5" s="326"/>
      <c r="DOC5" s="326"/>
      <c r="DOD5" s="326"/>
      <c r="DOE5" s="326"/>
      <c r="DOF5" s="326"/>
      <c r="DOG5" s="326"/>
      <c r="DOH5" s="326"/>
      <c r="DOI5" s="326"/>
      <c r="DOJ5" s="326"/>
      <c r="DOK5" s="326"/>
      <c r="DOL5" s="326"/>
      <c r="DOM5" s="326"/>
      <c r="DON5" s="326"/>
      <c r="DOO5" s="326"/>
      <c r="DOP5" s="326"/>
      <c r="DOQ5" s="326"/>
      <c r="DOR5" s="326"/>
      <c r="DOS5" s="326"/>
      <c r="DOT5" s="326"/>
      <c r="DOU5" s="326"/>
      <c r="DOV5" s="326"/>
      <c r="DOW5" s="326"/>
      <c r="DOX5" s="326"/>
      <c r="DOY5" s="326"/>
      <c r="DOZ5" s="326"/>
      <c r="DPA5" s="326"/>
      <c r="DPB5" s="326"/>
      <c r="DPC5" s="326"/>
      <c r="DPD5" s="326"/>
      <c r="DPE5" s="326"/>
      <c r="DPF5" s="326"/>
      <c r="DPG5" s="326"/>
      <c r="DPH5" s="326"/>
      <c r="DPI5" s="326"/>
      <c r="DPJ5" s="326"/>
      <c r="DPK5" s="326"/>
      <c r="DPL5" s="326"/>
      <c r="DPM5" s="326"/>
      <c r="DPN5" s="326"/>
      <c r="DPO5" s="326"/>
      <c r="DPP5" s="326"/>
      <c r="DPQ5" s="326"/>
      <c r="DPR5" s="326"/>
      <c r="DPS5" s="326"/>
      <c r="DPT5" s="326"/>
      <c r="DPU5" s="326"/>
      <c r="DPV5" s="326"/>
      <c r="DPW5" s="326"/>
      <c r="DPX5" s="326"/>
      <c r="DPY5" s="326"/>
      <c r="DPZ5" s="326"/>
      <c r="DQA5" s="326"/>
      <c r="DQB5" s="326"/>
      <c r="DQC5" s="326"/>
      <c r="DQD5" s="326"/>
      <c r="DQE5" s="326"/>
      <c r="DQF5" s="326"/>
      <c r="DQG5" s="326"/>
      <c r="DQH5" s="326"/>
      <c r="DQI5" s="326"/>
      <c r="DQJ5" s="326"/>
      <c r="DQK5" s="326"/>
      <c r="DQL5" s="326"/>
      <c r="DQM5" s="326"/>
      <c r="DQN5" s="326"/>
      <c r="DQO5" s="326"/>
      <c r="DQP5" s="326"/>
      <c r="DQQ5" s="326"/>
      <c r="DQR5" s="326"/>
      <c r="DQS5" s="326"/>
      <c r="DQT5" s="326"/>
      <c r="DQU5" s="326"/>
      <c r="DQV5" s="326"/>
      <c r="DQW5" s="326"/>
      <c r="DQX5" s="326"/>
      <c r="DQY5" s="326"/>
      <c r="DQZ5" s="326"/>
      <c r="DRA5" s="326"/>
      <c r="DRB5" s="326"/>
      <c r="DRC5" s="326"/>
      <c r="DRD5" s="326"/>
      <c r="DRE5" s="326"/>
      <c r="DRF5" s="326"/>
      <c r="DRG5" s="326"/>
      <c r="DRH5" s="326"/>
      <c r="DRI5" s="326"/>
      <c r="DRJ5" s="326"/>
      <c r="DRK5" s="326"/>
      <c r="DRL5" s="326"/>
      <c r="DRM5" s="326"/>
      <c r="DRN5" s="326"/>
      <c r="DRO5" s="326"/>
      <c r="DRP5" s="326"/>
      <c r="DRQ5" s="326"/>
      <c r="DRR5" s="326"/>
      <c r="DRS5" s="326"/>
      <c r="DRT5" s="326"/>
      <c r="DRU5" s="326"/>
      <c r="DRV5" s="326"/>
      <c r="DRW5" s="326"/>
      <c r="DRX5" s="326"/>
      <c r="DRY5" s="326"/>
      <c r="DRZ5" s="326"/>
      <c r="DSA5" s="326"/>
      <c r="DSB5" s="326"/>
      <c r="DSC5" s="326"/>
      <c r="DSD5" s="326"/>
      <c r="DSE5" s="326"/>
      <c r="DSF5" s="326"/>
      <c r="DSG5" s="326"/>
      <c r="DSH5" s="326"/>
      <c r="DSI5" s="326"/>
      <c r="DSJ5" s="326"/>
      <c r="DSK5" s="326"/>
      <c r="DSL5" s="326"/>
      <c r="DSM5" s="326"/>
      <c r="DSN5" s="326"/>
      <c r="DSO5" s="326"/>
      <c r="DSP5" s="326"/>
      <c r="DSQ5" s="326"/>
      <c r="DSR5" s="326"/>
      <c r="DSS5" s="326"/>
      <c r="DST5" s="326"/>
      <c r="DSU5" s="326"/>
      <c r="DSV5" s="326"/>
      <c r="DSW5" s="326"/>
      <c r="DSX5" s="326"/>
      <c r="DSY5" s="326"/>
      <c r="DSZ5" s="326"/>
      <c r="DTA5" s="326"/>
      <c r="DTB5" s="326"/>
      <c r="DTC5" s="326"/>
      <c r="DTD5" s="326"/>
      <c r="DTE5" s="326"/>
      <c r="DTF5" s="326"/>
      <c r="DTG5" s="326"/>
      <c r="DTH5" s="326"/>
      <c r="DTI5" s="326"/>
      <c r="DTJ5" s="326"/>
      <c r="DTK5" s="326"/>
      <c r="DTL5" s="326"/>
      <c r="DTM5" s="326"/>
      <c r="DTN5" s="326"/>
      <c r="DTO5" s="326"/>
      <c r="DTP5" s="326"/>
      <c r="DTQ5" s="326"/>
      <c r="DTR5" s="326"/>
      <c r="DTS5" s="326"/>
      <c r="DTT5" s="326"/>
      <c r="DTU5" s="326"/>
      <c r="DTV5" s="326"/>
      <c r="DTW5" s="326"/>
      <c r="DTX5" s="326"/>
      <c r="DTY5" s="326"/>
      <c r="DTZ5" s="326"/>
      <c r="DUA5" s="326"/>
      <c r="DUB5" s="326"/>
      <c r="DUC5" s="326"/>
      <c r="DUD5" s="326"/>
      <c r="DUE5" s="326"/>
      <c r="DUF5" s="326"/>
      <c r="DUG5" s="326"/>
      <c r="DUH5" s="326"/>
      <c r="DUI5" s="326"/>
      <c r="DUJ5" s="326"/>
      <c r="DUK5" s="326"/>
      <c r="DUL5" s="326"/>
      <c r="DUM5" s="326"/>
      <c r="DUN5" s="326"/>
      <c r="DUO5" s="326"/>
      <c r="DUP5" s="326"/>
      <c r="DUQ5" s="326"/>
      <c r="DUR5" s="326"/>
      <c r="DUS5" s="326"/>
      <c r="DUT5" s="326"/>
      <c r="DUU5" s="326"/>
      <c r="DUV5" s="326"/>
      <c r="DUW5" s="326"/>
      <c r="DUX5" s="326"/>
      <c r="DUY5" s="326"/>
      <c r="DUZ5" s="326"/>
      <c r="DVA5" s="326"/>
      <c r="DVB5" s="326"/>
      <c r="DVC5" s="326"/>
      <c r="DVD5" s="326"/>
      <c r="DVE5" s="326"/>
      <c r="DVF5" s="326"/>
      <c r="DVG5" s="326"/>
      <c r="DVH5" s="326"/>
      <c r="DVI5" s="326"/>
      <c r="DVJ5" s="326"/>
      <c r="DVK5" s="326"/>
      <c r="DVL5" s="326"/>
      <c r="DVM5" s="326"/>
      <c r="DVN5" s="326"/>
      <c r="DVO5" s="326"/>
      <c r="DVP5" s="326"/>
      <c r="DVQ5" s="326"/>
      <c r="DVR5" s="326"/>
      <c r="DVS5" s="326"/>
      <c r="DVT5" s="326"/>
      <c r="DVU5" s="326"/>
      <c r="DVV5" s="326"/>
      <c r="DVW5" s="326"/>
      <c r="DVX5" s="326"/>
      <c r="DVY5" s="326"/>
      <c r="DVZ5" s="326"/>
      <c r="DWA5" s="326"/>
      <c r="DWB5" s="326"/>
      <c r="DWC5" s="326"/>
      <c r="DWD5" s="326"/>
      <c r="DWE5" s="326"/>
      <c r="DWF5" s="326"/>
      <c r="DWG5" s="326"/>
      <c r="DWH5" s="326"/>
      <c r="DWI5" s="326"/>
      <c r="DWJ5" s="326"/>
      <c r="DWK5" s="326"/>
      <c r="DWL5" s="326"/>
      <c r="DWM5" s="326"/>
      <c r="DWN5" s="326"/>
      <c r="DWO5" s="326"/>
      <c r="DWP5" s="326"/>
      <c r="DWQ5" s="326"/>
      <c r="DWR5" s="326"/>
      <c r="DWS5" s="326"/>
      <c r="DWT5" s="326"/>
      <c r="DWU5" s="326"/>
      <c r="DWV5" s="326"/>
      <c r="DWW5" s="326"/>
      <c r="DWX5" s="326"/>
      <c r="DWY5" s="326"/>
      <c r="DWZ5" s="326"/>
      <c r="DXA5" s="326"/>
      <c r="DXB5" s="326"/>
      <c r="DXC5" s="326"/>
      <c r="DXD5" s="326"/>
      <c r="DXE5" s="326"/>
      <c r="DXF5" s="326"/>
      <c r="DXG5" s="326"/>
      <c r="DXH5" s="326"/>
      <c r="DXI5" s="326"/>
      <c r="DXJ5" s="326"/>
      <c r="DXK5" s="326"/>
      <c r="DXL5" s="326"/>
      <c r="DXM5" s="326"/>
      <c r="DXN5" s="326"/>
      <c r="DXO5" s="326"/>
      <c r="DXP5" s="326"/>
      <c r="DXQ5" s="326"/>
      <c r="DXR5" s="326"/>
      <c r="DXS5" s="326"/>
      <c r="DXT5" s="326"/>
      <c r="DXU5" s="326"/>
      <c r="DXV5" s="326"/>
      <c r="DXW5" s="326"/>
      <c r="DXX5" s="326"/>
      <c r="DXY5" s="326"/>
      <c r="DXZ5" s="326"/>
      <c r="DYA5" s="326"/>
      <c r="DYB5" s="326"/>
      <c r="DYC5" s="326"/>
      <c r="DYD5" s="326"/>
      <c r="DYE5" s="326"/>
      <c r="DYF5" s="326"/>
      <c r="DYG5" s="326"/>
      <c r="DYH5" s="326"/>
      <c r="DYI5" s="326"/>
      <c r="DYJ5" s="326"/>
      <c r="DYK5" s="326"/>
      <c r="DYL5" s="326"/>
      <c r="DYM5" s="326"/>
      <c r="DYN5" s="326"/>
      <c r="DYO5" s="326"/>
      <c r="DYP5" s="326"/>
      <c r="DYQ5" s="326"/>
      <c r="DYR5" s="326"/>
      <c r="DYS5" s="326"/>
      <c r="DYT5" s="326"/>
      <c r="DYU5" s="326"/>
      <c r="DYV5" s="326"/>
      <c r="DYW5" s="326"/>
      <c r="DYX5" s="326"/>
      <c r="DYY5" s="326"/>
      <c r="DYZ5" s="326"/>
      <c r="DZA5" s="326"/>
      <c r="DZB5" s="326"/>
      <c r="DZC5" s="326"/>
      <c r="DZD5" s="326"/>
      <c r="DZE5" s="326"/>
      <c r="DZF5" s="326"/>
      <c r="DZG5" s="326"/>
      <c r="DZH5" s="326"/>
      <c r="DZI5" s="326"/>
      <c r="DZJ5" s="326"/>
      <c r="DZK5" s="326"/>
      <c r="DZL5" s="326"/>
      <c r="DZM5" s="326"/>
      <c r="DZN5" s="326"/>
      <c r="DZO5" s="326"/>
      <c r="DZP5" s="326"/>
      <c r="DZQ5" s="326"/>
      <c r="DZR5" s="326"/>
      <c r="DZS5" s="326"/>
      <c r="DZT5" s="326"/>
      <c r="DZU5" s="326"/>
      <c r="DZV5" s="326"/>
      <c r="DZW5" s="326"/>
      <c r="DZX5" s="326"/>
      <c r="DZY5" s="326"/>
      <c r="DZZ5" s="326"/>
      <c r="EAA5" s="326"/>
      <c r="EAB5" s="326"/>
      <c r="EAC5" s="326"/>
      <c r="EAD5" s="326"/>
      <c r="EAE5" s="326"/>
      <c r="EAF5" s="326"/>
      <c r="EAG5" s="326"/>
      <c r="EAH5" s="326"/>
      <c r="EAI5" s="326"/>
      <c r="EAJ5" s="326"/>
      <c r="EAK5" s="326"/>
      <c r="EAL5" s="326"/>
      <c r="EAM5" s="326"/>
      <c r="EAN5" s="326"/>
      <c r="EAO5" s="326"/>
      <c r="EAP5" s="326"/>
      <c r="EAQ5" s="326"/>
      <c r="EAR5" s="326"/>
      <c r="EAS5" s="326"/>
      <c r="EAT5" s="326"/>
      <c r="EAU5" s="326"/>
      <c r="EAV5" s="326"/>
      <c r="EAW5" s="326"/>
      <c r="EAX5" s="326"/>
      <c r="EAY5" s="326"/>
      <c r="EAZ5" s="326"/>
      <c r="EBA5" s="326"/>
      <c r="EBB5" s="326"/>
      <c r="EBC5" s="326"/>
      <c r="EBD5" s="326"/>
      <c r="EBE5" s="326"/>
      <c r="EBF5" s="326"/>
      <c r="EBG5" s="326"/>
      <c r="EBH5" s="326"/>
      <c r="EBI5" s="326"/>
      <c r="EBJ5" s="326"/>
      <c r="EBK5" s="326"/>
      <c r="EBL5" s="326"/>
      <c r="EBM5" s="326"/>
      <c r="EBN5" s="326"/>
      <c r="EBO5" s="326"/>
      <c r="EBP5" s="326"/>
      <c r="EBQ5" s="326"/>
      <c r="EBR5" s="326"/>
      <c r="EBS5" s="326"/>
      <c r="EBT5" s="326"/>
      <c r="EBU5" s="326"/>
      <c r="EBV5" s="326"/>
      <c r="EBW5" s="326"/>
      <c r="EBX5" s="326"/>
      <c r="EBY5" s="326"/>
      <c r="EBZ5" s="326"/>
      <c r="ECA5" s="326"/>
      <c r="ECB5" s="326"/>
      <c r="ECC5" s="326"/>
      <c r="ECD5" s="326"/>
      <c r="ECE5" s="326"/>
      <c r="ECF5" s="326"/>
      <c r="ECG5" s="326"/>
      <c r="ECH5" s="326"/>
      <c r="ECI5" s="326"/>
      <c r="ECJ5" s="326"/>
      <c r="ECK5" s="326"/>
      <c r="ECL5" s="326"/>
      <c r="ECM5" s="326"/>
      <c r="ECN5" s="326"/>
      <c r="ECO5" s="326"/>
      <c r="ECP5" s="326"/>
      <c r="ECQ5" s="326"/>
      <c r="ECR5" s="326"/>
      <c r="ECS5" s="326"/>
      <c r="ECT5" s="326"/>
      <c r="ECU5" s="326"/>
      <c r="ECV5" s="326"/>
      <c r="ECW5" s="326"/>
      <c r="ECX5" s="326"/>
      <c r="ECY5" s="326"/>
      <c r="ECZ5" s="326"/>
      <c r="EDA5" s="326"/>
      <c r="EDB5" s="326"/>
      <c r="EDC5" s="326"/>
      <c r="EDD5" s="326"/>
      <c r="EDE5" s="326"/>
      <c r="EDF5" s="326"/>
      <c r="EDG5" s="326"/>
      <c r="EDH5" s="326"/>
      <c r="EDI5" s="326"/>
      <c r="EDJ5" s="326"/>
      <c r="EDK5" s="326"/>
      <c r="EDL5" s="326"/>
      <c r="EDM5" s="326"/>
      <c r="EDN5" s="326"/>
      <c r="EDO5" s="326"/>
      <c r="EDP5" s="326"/>
      <c r="EDQ5" s="326"/>
      <c r="EDR5" s="326"/>
      <c r="EDS5" s="326"/>
      <c r="EDT5" s="326"/>
      <c r="EDU5" s="326"/>
      <c r="EDV5" s="326"/>
      <c r="EDW5" s="326"/>
      <c r="EDX5" s="326"/>
      <c r="EDY5" s="326"/>
      <c r="EDZ5" s="326"/>
      <c r="EEA5" s="326"/>
      <c r="EEB5" s="326"/>
      <c r="EEC5" s="326"/>
      <c r="EED5" s="326"/>
      <c r="EEE5" s="326"/>
      <c r="EEF5" s="326"/>
      <c r="EEG5" s="326"/>
      <c r="EEH5" s="326"/>
      <c r="EEI5" s="326"/>
      <c r="EEJ5" s="326"/>
      <c r="EEK5" s="326"/>
      <c r="EEL5" s="326"/>
      <c r="EEM5" s="326"/>
      <c r="EEN5" s="326"/>
      <c r="EEO5" s="326"/>
      <c r="EEP5" s="326"/>
      <c r="EEQ5" s="326"/>
      <c r="EER5" s="326"/>
      <c r="EES5" s="326"/>
      <c r="EET5" s="326"/>
      <c r="EEU5" s="326"/>
      <c r="EEV5" s="326"/>
      <c r="EEW5" s="326"/>
      <c r="EEX5" s="326"/>
      <c r="EEY5" s="326"/>
      <c r="EEZ5" s="326"/>
      <c r="EFA5" s="326"/>
      <c r="EFB5" s="326"/>
      <c r="EFC5" s="326"/>
      <c r="EFD5" s="326"/>
      <c r="EFE5" s="326"/>
      <c r="EFF5" s="326"/>
      <c r="EFG5" s="326"/>
      <c r="EFH5" s="326"/>
      <c r="EFI5" s="326"/>
      <c r="EFJ5" s="326"/>
      <c r="EFK5" s="326"/>
      <c r="EFL5" s="326"/>
      <c r="EFM5" s="326"/>
      <c r="EFN5" s="326"/>
      <c r="EFO5" s="326"/>
      <c r="EFP5" s="326"/>
      <c r="EFQ5" s="326"/>
      <c r="EFR5" s="326"/>
      <c r="EFS5" s="326"/>
      <c r="EFT5" s="326"/>
      <c r="EFU5" s="326"/>
      <c r="EFV5" s="326"/>
      <c r="EFW5" s="326"/>
      <c r="EFX5" s="326"/>
      <c r="EFY5" s="326"/>
      <c r="EFZ5" s="326"/>
      <c r="EGA5" s="326"/>
      <c r="EGB5" s="326"/>
      <c r="EGC5" s="326"/>
      <c r="EGD5" s="326"/>
      <c r="EGE5" s="326"/>
      <c r="EGF5" s="326"/>
      <c r="EGG5" s="326"/>
      <c r="EGH5" s="326"/>
      <c r="EGI5" s="326"/>
      <c r="EGJ5" s="326"/>
      <c r="EGK5" s="326"/>
      <c r="EGL5" s="326"/>
      <c r="EGM5" s="326"/>
      <c r="EGN5" s="326"/>
      <c r="EGO5" s="326"/>
      <c r="EGP5" s="326"/>
      <c r="EGQ5" s="326"/>
      <c r="EGR5" s="326"/>
      <c r="EGS5" s="326"/>
      <c r="EGT5" s="326"/>
      <c r="EGU5" s="326"/>
      <c r="EGV5" s="326"/>
      <c r="EGW5" s="326"/>
      <c r="EGX5" s="326"/>
      <c r="EGY5" s="326"/>
      <c r="EGZ5" s="326"/>
      <c r="EHA5" s="326"/>
      <c r="EHB5" s="326"/>
      <c r="EHC5" s="326"/>
      <c r="EHD5" s="326"/>
      <c r="EHE5" s="326"/>
      <c r="EHF5" s="326"/>
      <c r="EHG5" s="326"/>
      <c r="EHH5" s="326"/>
      <c r="EHI5" s="326"/>
      <c r="EHJ5" s="326"/>
      <c r="EHK5" s="326"/>
      <c r="EHL5" s="326"/>
      <c r="EHM5" s="326"/>
      <c r="EHN5" s="326"/>
      <c r="EHO5" s="326"/>
      <c r="EHP5" s="326"/>
      <c r="EHQ5" s="326"/>
      <c r="EHR5" s="326"/>
      <c r="EHS5" s="326"/>
      <c r="EHT5" s="326"/>
      <c r="EHU5" s="326"/>
      <c r="EHV5" s="326"/>
      <c r="EHW5" s="326"/>
      <c r="EHX5" s="326"/>
      <c r="EHY5" s="326"/>
      <c r="EHZ5" s="326"/>
      <c r="EIA5" s="326"/>
      <c r="EIB5" s="326"/>
      <c r="EIC5" s="326"/>
      <c r="EID5" s="326"/>
      <c r="EIE5" s="326"/>
      <c r="EIF5" s="326"/>
      <c r="EIG5" s="326"/>
      <c r="EIH5" s="326"/>
      <c r="EII5" s="326"/>
      <c r="EIJ5" s="326"/>
      <c r="EIK5" s="326"/>
      <c r="EIL5" s="326"/>
      <c r="EIM5" s="326"/>
      <c r="EIN5" s="326"/>
      <c r="EIO5" s="326"/>
      <c r="EIP5" s="326"/>
      <c r="EIQ5" s="326"/>
      <c r="EIR5" s="326"/>
      <c r="EIS5" s="326"/>
      <c r="EIT5" s="326"/>
      <c r="EIU5" s="326"/>
      <c r="EIV5" s="326"/>
      <c r="EIW5" s="326"/>
      <c r="EIX5" s="326"/>
      <c r="EIY5" s="326"/>
      <c r="EIZ5" s="326"/>
      <c r="EJA5" s="326"/>
      <c r="EJB5" s="326"/>
      <c r="EJC5" s="326"/>
      <c r="EJD5" s="326"/>
      <c r="EJE5" s="326"/>
      <c r="EJF5" s="326"/>
      <c r="EJG5" s="326"/>
      <c r="EJH5" s="326"/>
      <c r="EJI5" s="326"/>
      <c r="EJJ5" s="326"/>
      <c r="EJK5" s="326"/>
      <c r="EJL5" s="326"/>
      <c r="EJM5" s="326"/>
      <c r="EJN5" s="326"/>
      <c r="EJO5" s="326"/>
      <c r="EJP5" s="326"/>
      <c r="EJQ5" s="326"/>
      <c r="EJR5" s="326"/>
      <c r="EJS5" s="326"/>
      <c r="EJT5" s="326"/>
      <c r="EJU5" s="326"/>
      <c r="EJV5" s="326"/>
      <c r="EJW5" s="326"/>
      <c r="EJX5" s="326"/>
      <c r="EJY5" s="326"/>
      <c r="EJZ5" s="326"/>
      <c r="EKA5" s="326"/>
      <c r="EKB5" s="326"/>
      <c r="EKC5" s="326"/>
      <c r="EKD5" s="326"/>
      <c r="EKE5" s="326"/>
      <c r="EKF5" s="326"/>
      <c r="EKG5" s="326"/>
      <c r="EKH5" s="326"/>
      <c r="EKI5" s="326"/>
      <c r="EKJ5" s="326"/>
      <c r="EKK5" s="326"/>
      <c r="EKL5" s="326"/>
      <c r="EKM5" s="326"/>
      <c r="EKN5" s="326"/>
      <c r="EKO5" s="326"/>
      <c r="EKP5" s="326"/>
      <c r="EKQ5" s="326"/>
      <c r="EKR5" s="326"/>
      <c r="EKS5" s="326"/>
      <c r="EKT5" s="326"/>
      <c r="EKU5" s="326"/>
      <c r="EKV5" s="326"/>
      <c r="EKW5" s="326"/>
      <c r="EKX5" s="326"/>
      <c r="EKY5" s="326"/>
      <c r="EKZ5" s="326"/>
      <c r="ELA5" s="326"/>
      <c r="ELB5" s="326"/>
      <c r="ELC5" s="326"/>
      <c r="ELD5" s="326"/>
      <c r="ELE5" s="326"/>
      <c r="ELF5" s="326"/>
      <c r="ELG5" s="326"/>
      <c r="ELH5" s="326"/>
      <c r="ELI5" s="326"/>
      <c r="ELJ5" s="326"/>
      <c r="ELK5" s="326"/>
      <c r="ELL5" s="326"/>
      <c r="ELM5" s="326"/>
      <c r="ELN5" s="326"/>
      <c r="ELO5" s="326"/>
      <c r="ELP5" s="326"/>
      <c r="ELQ5" s="326"/>
      <c r="ELR5" s="326"/>
      <c r="ELS5" s="326"/>
      <c r="ELT5" s="326"/>
      <c r="ELU5" s="326"/>
      <c r="ELV5" s="326"/>
      <c r="ELW5" s="326"/>
      <c r="ELX5" s="326"/>
      <c r="ELY5" s="326"/>
      <c r="ELZ5" s="326"/>
      <c r="EMA5" s="326"/>
      <c r="EMB5" s="326"/>
      <c r="EMC5" s="326"/>
      <c r="EMD5" s="326"/>
      <c r="EME5" s="326"/>
      <c r="EMF5" s="326"/>
      <c r="EMG5" s="326"/>
      <c r="EMH5" s="326"/>
      <c r="EMI5" s="326"/>
      <c r="EMJ5" s="326"/>
      <c r="EMK5" s="326"/>
      <c r="EML5" s="326"/>
      <c r="EMM5" s="326"/>
      <c r="EMN5" s="326"/>
      <c r="EMO5" s="326"/>
      <c r="EMP5" s="326"/>
      <c r="EMQ5" s="326"/>
      <c r="EMR5" s="326"/>
      <c r="EMS5" s="326"/>
      <c r="EMT5" s="326"/>
      <c r="EMU5" s="326"/>
      <c r="EMV5" s="326"/>
      <c r="EMW5" s="326"/>
      <c r="EMX5" s="326"/>
      <c r="EMY5" s="326"/>
      <c r="EMZ5" s="326"/>
      <c r="ENA5" s="326"/>
      <c r="ENB5" s="326"/>
      <c r="ENC5" s="326"/>
      <c r="END5" s="326"/>
      <c r="ENE5" s="326"/>
      <c r="ENF5" s="326"/>
      <c r="ENG5" s="326"/>
      <c r="ENH5" s="326"/>
      <c r="ENI5" s="326"/>
      <c r="ENJ5" s="326"/>
      <c r="ENK5" s="326"/>
      <c r="ENL5" s="326"/>
      <c r="ENM5" s="326"/>
      <c r="ENN5" s="326"/>
      <c r="ENO5" s="326"/>
      <c r="ENP5" s="326"/>
      <c r="ENQ5" s="326"/>
      <c r="ENR5" s="326"/>
      <c r="ENS5" s="326"/>
      <c r="ENT5" s="326"/>
      <c r="ENU5" s="326"/>
      <c r="ENV5" s="326"/>
      <c r="ENW5" s="326"/>
      <c r="ENX5" s="326"/>
      <c r="ENY5" s="326"/>
      <c r="ENZ5" s="326"/>
      <c r="EOA5" s="326"/>
      <c r="EOB5" s="326"/>
      <c r="EOC5" s="326"/>
      <c r="EOD5" s="326"/>
      <c r="EOE5" s="326"/>
      <c r="EOF5" s="326"/>
      <c r="EOG5" s="326"/>
      <c r="EOH5" s="326"/>
      <c r="EOI5" s="326"/>
      <c r="EOJ5" s="326"/>
      <c r="EOK5" s="326"/>
      <c r="EOL5" s="326"/>
      <c r="EOM5" s="326"/>
      <c r="EON5" s="326"/>
      <c r="EOO5" s="326"/>
      <c r="EOP5" s="326"/>
      <c r="EOQ5" s="326"/>
      <c r="EOR5" s="326"/>
      <c r="EOS5" s="326"/>
      <c r="EOT5" s="326"/>
      <c r="EOU5" s="326"/>
      <c r="EOV5" s="326"/>
      <c r="EOW5" s="326"/>
      <c r="EOX5" s="326"/>
      <c r="EOY5" s="326"/>
      <c r="EOZ5" s="326"/>
      <c r="EPA5" s="326"/>
      <c r="EPB5" s="326"/>
      <c r="EPC5" s="326"/>
      <c r="EPD5" s="326"/>
      <c r="EPE5" s="326"/>
      <c r="EPF5" s="326"/>
      <c r="EPG5" s="326"/>
      <c r="EPH5" s="326"/>
      <c r="EPI5" s="326"/>
      <c r="EPJ5" s="326"/>
      <c r="EPK5" s="326"/>
      <c r="EPL5" s="326"/>
      <c r="EPM5" s="326"/>
      <c r="EPN5" s="326"/>
      <c r="EPO5" s="326"/>
      <c r="EPP5" s="326"/>
      <c r="EPQ5" s="326"/>
      <c r="EPR5" s="326"/>
      <c r="EPS5" s="326"/>
      <c r="EPT5" s="326"/>
      <c r="EPU5" s="326"/>
      <c r="EPV5" s="326"/>
      <c r="EPW5" s="326"/>
      <c r="EPX5" s="326"/>
      <c r="EPY5" s="326"/>
      <c r="EPZ5" s="326"/>
      <c r="EQA5" s="326"/>
      <c r="EQB5" s="326"/>
      <c r="EQC5" s="326"/>
      <c r="EQD5" s="326"/>
      <c r="EQE5" s="326"/>
      <c r="EQF5" s="326"/>
      <c r="EQG5" s="326"/>
      <c r="EQH5" s="326"/>
      <c r="EQI5" s="326"/>
      <c r="EQJ5" s="326"/>
      <c r="EQK5" s="326"/>
      <c r="EQL5" s="326"/>
      <c r="EQM5" s="326"/>
      <c r="EQN5" s="326"/>
      <c r="EQO5" s="326"/>
      <c r="EQP5" s="326"/>
      <c r="EQQ5" s="326"/>
      <c r="EQR5" s="326"/>
      <c r="EQS5" s="326"/>
      <c r="EQT5" s="326"/>
      <c r="EQU5" s="326"/>
      <c r="EQV5" s="326"/>
      <c r="EQW5" s="326"/>
      <c r="EQX5" s="326"/>
      <c r="EQY5" s="326"/>
      <c r="EQZ5" s="326"/>
      <c r="ERA5" s="326"/>
      <c r="ERB5" s="326"/>
      <c r="ERC5" s="326"/>
      <c r="ERD5" s="326"/>
      <c r="ERE5" s="326"/>
      <c r="ERF5" s="326"/>
      <c r="ERG5" s="326"/>
      <c r="ERH5" s="326"/>
      <c r="ERI5" s="326"/>
      <c r="ERJ5" s="326"/>
      <c r="ERK5" s="326"/>
      <c r="ERL5" s="326"/>
      <c r="ERM5" s="326"/>
      <c r="ERN5" s="326"/>
      <c r="ERO5" s="326"/>
      <c r="ERP5" s="326"/>
      <c r="ERQ5" s="326"/>
      <c r="ERR5" s="326"/>
      <c r="ERS5" s="326"/>
      <c r="ERT5" s="326"/>
      <c r="ERU5" s="326"/>
      <c r="ERV5" s="326"/>
      <c r="ERW5" s="326"/>
      <c r="ERX5" s="326"/>
      <c r="ERY5" s="326"/>
      <c r="ERZ5" s="326"/>
      <c r="ESA5" s="326"/>
      <c r="ESB5" s="326"/>
      <c r="ESC5" s="326"/>
      <c r="ESD5" s="326"/>
      <c r="ESE5" s="326"/>
      <c r="ESF5" s="326"/>
      <c r="ESG5" s="326"/>
      <c r="ESH5" s="326"/>
      <c r="ESI5" s="326"/>
      <c r="ESJ5" s="326"/>
      <c r="ESK5" s="326"/>
      <c r="ESL5" s="326"/>
      <c r="ESM5" s="326"/>
      <c r="ESN5" s="326"/>
      <c r="ESO5" s="326"/>
      <c r="ESP5" s="326"/>
      <c r="ESQ5" s="326"/>
      <c r="ESR5" s="326"/>
      <c r="ESS5" s="326"/>
      <c r="EST5" s="326"/>
      <c r="ESU5" s="326"/>
      <c r="ESV5" s="326"/>
      <c r="ESW5" s="326"/>
      <c r="ESX5" s="326"/>
      <c r="ESY5" s="326"/>
      <c r="ESZ5" s="326"/>
      <c r="ETA5" s="326"/>
      <c r="ETB5" s="326"/>
      <c r="ETC5" s="326"/>
      <c r="ETD5" s="326"/>
      <c r="ETE5" s="326"/>
      <c r="ETF5" s="326"/>
      <c r="ETG5" s="326"/>
      <c r="ETH5" s="326"/>
      <c r="ETI5" s="326"/>
      <c r="ETJ5" s="326"/>
      <c r="ETK5" s="326"/>
      <c r="ETL5" s="326"/>
      <c r="ETM5" s="326"/>
      <c r="ETN5" s="326"/>
      <c r="ETO5" s="326"/>
      <c r="ETP5" s="326"/>
      <c r="ETQ5" s="326"/>
      <c r="ETR5" s="326"/>
      <c r="ETS5" s="326"/>
      <c r="ETT5" s="326"/>
      <c r="ETU5" s="326"/>
      <c r="ETV5" s="326"/>
      <c r="ETW5" s="326"/>
      <c r="ETX5" s="326"/>
      <c r="ETY5" s="326"/>
      <c r="ETZ5" s="326"/>
      <c r="EUA5" s="326"/>
      <c r="EUB5" s="326"/>
      <c r="EUC5" s="326"/>
      <c r="EUD5" s="326"/>
      <c r="EUE5" s="326"/>
      <c r="EUF5" s="326"/>
      <c r="EUG5" s="326"/>
      <c r="EUH5" s="326"/>
      <c r="EUI5" s="326"/>
      <c r="EUJ5" s="326"/>
      <c r="EUK5" s="326"/>
      <c r="EUL5" s="326"/>
      <c r="EUM5" s="326"/>
      <c r="EUN5" s="326"/>
      <c r="EUO5" s="326"/>
      <c r="EUP5" s="326"/>
      <c r="EUQ5" s="326"/>
      <c r="EUR5" s="326"/>
      <c r="EUS5" s="326"/>
      <c r="EUT5" s="326"/>
      <c r="EUU5" s="326"/>
      <c r="EUV5" s="326"/>
      <c r="EUW5" s="326"/>
      <c r="EUX5" s="326"/>
      <c r="EUY5" s="326"/>
      <c r="EUZ5" s="326"/>
      <c r="EVA5" s="326"/>
      <c r="EVB5" s="326"/>
      <c r="EVC5" s="326"/>
      <c r="EVD5" s="326"/>
      <c r="EVE5" s="326"/>
      <c r="EVF5" s="326"/>
      <c r="EVG5" s="326"/>
      <c r="EVH5" s="326"/>
      <c r="EVI5" s="326"/>
      <c r="EVJ5" s="326"/>
      <c r="EVK5" s="326"/>
      <c r="EVL5" s="326"/>
      <c r="EVM5" s="326"/>
      <c r="EVN5" s="326"/>
      <c r="EVO5" s="326"/>
      <c r="EVP5" s="326"/>
      <c r="EVQ5" s="326"/>
      <c r="EVR5" s="326"/>
      <c r="EVS5" s="326"/>
      <c r="EVT5" s="326"/>
      <c r="EVU5" s="326"/>
      <c r="EVV5" s="326"/>
      <c r="EVW5" s="326"/>
      <c r="EVX5" s="326"/>
      <c r="EVY5" s="326"/>
      <c r="EVZ5" s="326"/>
      <c r="EWA5" s="326"/>
      <c r="EWB5" s="326"/>
      <c r="EWC5" s="326"/>
      <c r="EWD5" s="326"/>
      <c r="EWE5" s="326"/>
      <c r="EWF5" s="326"/>
      <c r="EWG5" s="326"/>
      <c r="EWH5" s="326"/>
      <c r="EWI5" s="326"/>
      <c r="EWJ5" s="326"/>
      <c r="EWK5" s="326"/>
      <c r="EWL5" s="326"/>
      <c r="EWM5" s="326"/>
      <c r="EWN5" s="326"/>
      <c r="EWO5" s="326"/>
      <c r="EWP5" s="326"/>
      <c r="EWQ5" s="326"/>
      <c r="EWR5" s="326"/>
      <c r="EWS5" s="326"/>
      <c r="EWT5" s="326"/>
      <c r="EWU5" s="326"/>
      <c r="EWV5" s="326"/>
      <c r="EWW5" s="326"/>
      <c r="EWX5" s="326"/>
      <c r="EWY5" s="326"/>
      <c r="EWZ5" s="326"/>
      <c r="EXA5" s="326"/>
      <c r="EXB5" s="326"/>
      <c r="EXC5" s="326"/>
      <c r="EXD5" s="326"/>
      <c r="EXE5" s="326"/>
      <c r="EXF5" s="326"/>
      <c r="EXG5" s="326"/>
      <c r="EXH5" s="326"/>
      <c r="EXI5" s="326"/>
      <c r="EXJ5" s="326"/>
      <c r="EXK5" s="326"/>
      <c r="EXL5" s="326"/>
      <c r="EXM5" s="326"/>
      <c r="EXN5" s="326"/>
      <c r="EXO5" s="326"/>
      <c r="EXP5" s="326"/>
      <c r="EXQ5" s="326"/>
      <c r="EXR5" s="326"/>
      <c r="EXS5" s="326"/>
      <c r="EXT5" s="326"/>
      <c r="EXU5" s="326"/>
      <c r="EXV5" s="326"/>
      <c r="EXW5" s="326"/>
      <c r="EXX5" s="326"/>
      <c r="EXY5" s="326"/>
      <c r="EXZ5" s="326"/>
      <c r="EYA5" s="326"/>
      <c r="EYB5" s="326"/>
      <c r="EYC5" s="326"/>
      <c r="EYD5" s="326"/>
      <c r="EYE5" s="326"/>
      <c r="EYF5" s="326"/>
      <c r="EYG5" s="326"/>
      <c r="EYH5" s="326"/>
      <c r="EYI5" s="326"/>
      <c r="EYJ5" s="326"/>
      <c r="EYK5" s="326"/>
      <c r="EYL5" s="326"/>
      <c r="EYM5" s="326"/>
      <c r="EYN5" s="326"/>
      <c r="EYO5" s="326"/>
      <c r="EYP5" s="326"/>
      <c r="EYQ5" s="326"/>
      <c r="EYR5" s="326"/>
      <c r="EYS5" s="326"/>
      <c r="EYT5" s="326"/>
      <c r="EYU5" s="326"/>
      <c r="EYV5" s="326"/>
      <c r="EYW5" s="326"/>
      <c r="EYX5" s="326"/>
      <c r="EYY5" s="326"/>
      <c r="EYZ5" s="326"/>
      <c r="EZA5" s="326"/>
      <c r="EZB5" s="326"/>
      <c r="EZC5" s="326"/>
      <c r="EZD5" s="326"/>
      <c r="EZE5" s="326"/>
      <c r="EZF5" s="326"/>
      <c r="EZG5" s="326"/>
      <c r="EZH5" s="326"/>
      <c r="EZI5" s="326"/>
      <c r="EZJ5" s="326"/>
      <c r="EZK5" s="326"/>
      <c r="EZL5" s="326"/>
      <c r="EZM5" s="326"/>
      <c r="EZN5" s="326"/>
      <c r="EZO5" s="326"/>
      <c r="EZP5" s="326"/>
      <c r="EZQ5" s="326"/>
      <c r="EZR5" s="326"/>
      <c r="EZS5" s="326"/>
      <c r="EZT5" s="326"/>
      <c r="EZU5" s="326"/>
      <c r="EZV5" s="326"/>
      <c r="EZW5" s="326"/>
      <c r="EZX5" s="326"/>
      <c r="EZY5" s="326"/>
      <c r="EZZ5" s="326"/>
      <c r="FAA5" s="326"/>
      <c r="FAB5" s="326"/>
      <c r="FAC5" s="326"/>
      <c r="FAD5" s="326"/>
      <c r="FAE5" s="326"/>
      <c r="FAF5" s="326"/>
      <c r="FAG5" s="326"/>
      <c r="FAH5" s="326"/>
      <c r="FAI5" s="326"/>
      <c r="FAJ5" s="326"/>
      <c r="FAK5" s="326"/>
      <c r="FAL5" s="326"/>
      <c r="FAM5" s="326"/>
      <c r="FAN5" s="326"/>
      <c r="FAO5" s="326"/>
      <c r="FAP5" s="326"/>
      <c r="FAQ5" s="326"/>
      <c r="FAR5" s="326"/>
      <c r="FAS5" s="326"/>
      <c r="FAT5" s="326"/>
      <c r="FAU5" s="326"/>
      <c r="FAV5" s="326"/>
      <c r="FAW5" s="326"/>
      <c r="FAX5" s="326"/>
      <c r="FAY5" s="326"/>
      <c r="FAZ5" s="326"/>
      <c r="FBA5" s="326"/>
      <c r="FBB5" s="326"/>
      <c r="FBC5" s="326"/>
      <c r="FBD5" s="326"/>
      <c r="FBE5" s="326"/>
      <c r="FBF5" s="326"/>
      <c r="FBG5" s="326"/>
      <c r="FBH5" s="326"/>
      <c r="FBI5" s="326"/>
      <c r="FBJ5" s="326"/>
      <c r="FBK5" s="326"/>
      <c r="FBL5" s="326"/>
      <c r="FBM5" s="326"/>
      <c r="FBN5" s="326"/>
      <c r="FBO5" s="326"/>
      <c r="FBP5" s="326"/>
      <c r="FBQ5" s="326"/>
      <c r="FBR5" s="326"/>
      <c r="FBS5" s="326"/>
      <c r="FBT5" s="326"/>
      <c r="FBU5" s="326"/>
      <c r="FBV5" s="326"/>
      <c r="FBW5" s="326"/>
      <c r="FBX5" s="326"/>
      <c r="FBY5" s="326"/>
      <c r="FBZ5" s="326"/>
      <c r="FCA5" s="326"/>
      <c r="FCB5" s="326"/>
      <c r="FCC5" s="326"/>
      <c r="FCD5" s="326"/>
      <c r="FCE5" s="326"/>
      <c r="FCF5" s="326"/>
      <c r="FCG5" s="326"/>
      <c r="FCH5" s="326"/>
      <c r="FCI5" s="326"/>
      <c r="FCJ5" s="326"/>
      <c r="FCK5" s="326"/>
      <c r="FCL5" s="326"/>
      <c r="FCM5" s="326"/>
      <c r="FCN5" s="326"/>
      <c r="FCO5" s="326"/>
      <c r="FCP5" s="326"/>
      <c r="FCQ5" s="326"/>
      <c r="FCR5" s="326"/>
      <c r="FCS5" s="326"/>
      <c r="FCT5" s="326"/>
      <c r="FCU5" s="326"/>
      <c r="FCV5" s="326"/>
      <c r="FCW5" s="326"/>
      <c r="FCX5" s="326"/>
      <c r="FCY5" s="326"/>
      <c r="FCZ5" s="326"/>
      <c r="FDA5" s="326"/>
      <c r="FDB5" s="326"/>
      <c r="FDC5" s="326"/>
      <c r="FDD5" s="326"/>
      <c r="FDE5" s="326"/>
      <c r="FDF5" s="326"/>
      <c r="FDG5" s="326"/>
      <c r="FDH5" s="326"/>
      <c r="FDI5" s="326"/>
      <c r="FDJ5" s="326"/>
      <c r="FDK5" s="326"/>
      <c r="FDL5" s="326"/>
      <c r="FDM5" s="326"/>
      <c r="FDN5" s="326"/>
      <c r="FDO5" s="326"/>
      <c r="FDP5" s="326"/>
      <c r="FDQ5" s="326"/>
      <c r="FDR5" s="326"/>
      <c r="FDS5" s="326"/>
      <c r="FDT5" s="326"/>
      <c r="FDU5" s="326"/>
      <c r="FDV5" s="326"/>
      <c r="FDW5" s="326"/>
      <c r="FDX5" s="326"/>
      <c r="FDY5" s="326"/>
      <c r="FDZ5" s="326"/>
      <c r="FEA5" s="326"/>
      <c r="FEB5" s="326"/>
      <c r="FEC5" s="326"/>
      <c r="FED5" s="326"/>
      <c r="FEE5" s="326"/>
      <c r="FEF5" s="326"/>
      <c r="FEG5" s="326"/>
      <c r="FEH5" s="326"/>
      <c r="FEI5" s="326"/>
      <c r="FEJ5" s="326"/>
      <c r="FEK5" s="326"/>
      <c r="FEL5" s="326"/>
      <c r="FEM5" s="326"/>
      <c r="FEN5" s="326"/>
      <c r="FEO5" s="326"/>
      <c r="FEP5" s="326"/>
      <c r="FEQ5" s="326"/>
      <c r="FER5" s="326"/>
      <c r="FES5" s="326"/>
      <c r="FET5" s="326"/>
      <c r="FEU5" s="326"/>
      <c r="FEV5" s="326"/>
      <c r="FEW5" s="326"/>
      <c r="FEX5" s="326"/>
      <c r="FEY5" s="326"/>
      <c r="FEZ5" s="326"/>
      <c r="FFA5" s="326"/>
      <c r="FFB5" s="326"/>
      <c r="FFC5" s="326"/>
      <c r="FFD5" s="326"/>
      <c r="FFE5" s="326"/>
      <c r="FFF5" s="326"/>
      <c r="FFG5" s="326"/>
      <c r="FFH5" s="326"/>
      <c r="FFI5" s="326"/>
      <c r="FFJ5" s="326"/>
      <c r="FFK5" s="326"/>
      <c r="FFL5" s="326"/>
      <c r="FFM5" s="326"/>
      <c r="FFN5" s="326"/>
      <c r="FFO5" s="326"/>
      <c r="FFP5" s="326"/>
      <c r="FFQ5" s="326"/>
      <c r="FFR5" s="326"/>
      <c r="FFS5" s="326"/>
      <c r="FFT5" s="326"/>
      <c r="FFU5" s="326"/>
      <c r="FFV5" s="326"/>
      <c r="FFW5" s="326"/>
      <c r="FFX5" s="326"/>
      <c r="FFY5" s="326"/>
      <c r="FFZ5" s="326"/>
      <c r="FGA5" s="326"/>
      <c r="FGB5" s="326"/>
      <c r="FGC5" s="326"/>
      <c r="FGD5" s="326"/>
      <c r="FGE5" s="326"/>
      <c r="FGF5" s="326"/>
      <c r="FGG5" s="326"/>
      <c r="FGH5" s="326"/>
      <c r="FGI5" s="326"/>
      <c r="FGJ5" s="326"/>
      <c r="FGK5" s="326"/>
      <c r="FGL5" s="326"/>
      <c r="FGM5" s="326"/>
      <c r="FGN5" s="326"/>
      <c r="FGO5" s="326"/>
      <c r="FGP5" s="326"/>
      <c r="FGQ5" s="326"/>
      <c r="FGR5" s="326"/>
      <c r="FGS5" s="326"/>
      <c r="FGT5" s="326"/>
      <c r="FGU5" s="326"/>
      <c r="FGV5" s="326"/>
      <c r="FGW5" s="326"/>
      <c r="FGX5" s="326"/>
      <c r="FGY5" s="326"/>
      <c r="FGZ5" s="326"/>
      <c r="FHA5" s="326"/>
      <c r="FHB5" s="326"/>
      <c r="FHC5" s="326"/>
      <c r="FHD5" s="326"/>
      <c r="FHE5" s="326"/>
      <c r="FHF5" s="326"/>
      <c r="FHG5" s="326"/>
      <c r="FHH5" s="326"/>
      <c r="FHI5" s="326"/>
      <c r="FHJ5" s="326"/>
      <c r="FHK5" s="326"/>
      <c r="FHL5" s="326"/>
      <c r="FHM5" s="326"/>
      <c r="FHN5" s="326"/>
      <c r="FHO5" s="326"/>
      <c r="FHP5" s="326"/>
      <c r="FHQ5" s="326"/>
      <c r="FHR5" s="326"/>
      <c r="FHS5" s="326"/>
      <c r="FHT5" s="326"/>
      <c r="FHU5" s="326"/>
      <c r="FHV5" s="326"/>
      <c r="FHW5" s="326"/>
      <c r="FHX5" s="326"/>
      <c r="FHY5" s="326"/>
      <c r="FHZ5" s="326"/>
      <c r="FIA5" s="326"/>
      <c r="FIB5" s="326"/>
      <c r="FIC5" s="326"/>
      <c r="FID5" s="326"/>
      <c r="FIE5" s="326"/>
      <c r="FIF5" s="326"/>
      <c r="FIG5" s="326"/>
      <c r="FIH5" s="326"/>
      <c r="FII5" s="326"/>
      <c r="FIJ5" s="326"/>
      <c r="FIK5" s="326"/>
      <c r="FIL5" s="326"/>
      <c r="FIM5" s="326"/>
      <c r="FIN5" s="326"/>
      <c r="FIO5" s="326"/>
      <c r="FIP5" s="326"/>
      <c r="FIQ5" s="326"/>
      <c r="FIR5" s="326"/>
      <c r="FIS5" s="326"/>
      <c r="FIT5" s="326"/>
      <c r="FIU5" s="326"/>
      <c r="FIV5" s="326"/>
      <c r="FIW5" s="326"/>
      <c r="FIX5" s="326"/>
      <c r="FIY5" s="326"/>
      <c r="FIZ5" s="326"/>
      <c r="FJA5" s="326"/>
      <c r="FJB5" s="326"/>
      <c r="FJC5" s="326"/>
      <c r="FJD5" s="326"/>
      <c r="FJE5" s="326"/>
      <c r="FJF5" s="326"/>
      <c r="FJG5" s="326"/>
      <c r="FJH5" s="326"/>
      <c r="FJI5" s="326"/>
      <c r="FJJ5" s="326"/>
      <c r="FJK5" s="326"/>
      <c r="FJL5" s="326"/>
      <c r="FJM5" s="326"/>
      <c r="FJN5" s="326"/>
      <c r="FJO5" s="326"/>
      <c r="FJP5" s="326"/>
      <c r="FJQ5" s="326"/>
      <c r="FJR5" s="326"/>
      <c r="FJS5" s="326"/>
      <c r="FJT5" s="326"/>
      <c r="FJU5" s="326"/>
      <c r="FJV5" s="326"/>
      <c r="FJW5" s="326"/>
      <c r="FJX5" s="326"/>
      <c r="FJY5" s="326"/>
      <c r="FJZ5" s="326"/>
      <c r="FKA5" s="326"/>
      <c r="FKB5" s="326"/>
      <c r="FKC5" s="326"/>
      <c r="FKD5" s="326"/>
      <c r="FKE5" s="326"/>
      <c r="FKF5" s="326"/>
      <c r="FKG5" s="326"/>
      <c r="FKH5" s="326"/>
      <c r="FKI5" s="326"/>
      <c r="FKJ5" s="326"/>
      <c r="FKK5" s="326"/>
      <c r="FKL5" s="326"/>
      <c r="FKM5" s="326"/>
      <c r="FKN5" s="326"/>
      <c r="FKO5" s="326"/>
      <c r="FKP5" s="326"/>
      <c r="FKQ5" s="326"/>
      <c r="FKR5" s="326"/>
      <c r="FKS5" s="326"/>
      <c r="FKT5" s="326"/>
      <c r="FKU5" s="326"/>
      <c r="FKV5" s="326"/>
      <c r="FKW5" s="326"/>
      <c r="FKX5" s="326"/>
      <c r="FKY5" s="326"/>
      <c r="FKZ5" s="326"/>
      <c r="FLA5" s="326"/>
      <c r="FLB5" s="326"/>
      <c r="FLC5" s="326"/>
      <c r="FLD5" s="326"/>
      <c r="FLE5" s="326"/>
      <c r="FLF5" s="326"/>
      <c r="FLG5" s="326"/>
      <c r="FLH5" s="326"/>
      <c r="FLI5" s="326"/>
      <c r="FLJ5" s="326"/>
      <c r="FLK5" s="326"/>
      <c r="FLL5" s="326"/>
      <c r="FLM5" s="326"/>
      <c r="FLN5" s="326"/>
      <c r="FLO5" s="326"/>
      <c r="FLP5" s="326"/>
      <c r="FLQ5" s="326"/>
      <c r="FLR5" s="326"/>
      <c r="FLS5" s="326"/>
      <c r="FLT5" s="326"/>
      <c r="FLU5" s="326"/>
      <c r="FLV5" s="326"/>
      <c r="FLW5" s="326"/>
      <c r="FLX5" s="326"/>
      <c r="FLY5" s="326"/>
      <c r="FLZ5" s="326"/>
      <c r="FMA5" s="326"/>
      <c r="FMB5" s="326"/>
      <c r="FMC5" s="326"/>
      <c r="FMD5" s="326"/>
      <c r="FME5" s="326"/>
      <c r="FMF5" s="326"/>
      <c r="FMG5" s="326"/>
      <c r="FMH5" s="326"/>
      <c r="FMI5" s="326"/>
      <c r="FMJ5" s="326"/>
      <c r="FMK5" s="326"/>
      <c r="FML5" s="326"/>
      <c r="FMM5" s="326"/>
      <c r="FMN5" s="326"/>
      <c r="FMO5" s="326"/>
      <c r="FMP5" s="326"/>
      <c r="FMQ5" s="326"/>
      <c r="FMR5" s="326"/>
      <c r="FMS5" s="326"/>
      <c r="FMT5" s="326"/>
      <c r="FMU5" s="326"/>
      <c r="FMV5" s="326"/>
      <c r="FMW5" s="326"/>
      <c r="FMX5" s="326"/>
      <c r="FMY5" s="326"/>
      <c r="FMZ5" s="326"/>
      <c r="FNA5" s="326"/>
      <c r="FNB5" s="326"/>
      <c r="FNC5" s="326"/>
      <c r="FND5" s="326"/>
      <c r="FNE5" s="326"/>
      <c r="FNF5" s="326"/>
      <c r="FNG5" s="326"/>
      <c r="FNH5" s="326"/>
      <c r="FNI5" s="326"/>
      <c r="FNJ5" s="326"/>
      <c r="FNK5" s="326"/>
      <c r="FNL5" s="326"/>
      <c r="FNM5" s="326"/>
      <c r="FNN5" s="326"/>
      <c r="FNO5" s="326"/>
      <c r="FNP5" s="326"/>
      <c r="FNQ5" s="326"/>
      <c r="FNR5" s="326"/>
      <c r="FNS5" s="326"/>
      <c r="FNT5" s="326"/>
      <c r="FNU5" s="326"/>
      <c r="FNV5" s="326"/>
      <c r="FNW5" s="326"/>
      <c r="FNX5" s="326"/>
      <c r="FNY5" s="326"/>
      <c r="FNZ5" s="326"/>
      <c r="FOA5" s="326"/>
      <c r="FOB5" s="326"/>
      <c r="FOC5" s="326"/>
      <c r="FOD5" s="326"/>
      <c r="FOE5" s="326"/>
      <c r="FOF5" s="326"/>
      <c r="FOG5" s="326"/>
      <c r="FOH5" s="326"/>
      <c r="FOI5" s="326"/>
      <c r="FOJ5" s="326"/>
      <c r="FOK5" s="326"/>
      <c r="FOL5" s="326"/>
      <c r="FOM5" s="326"/>
      <c r="FON5" s="326"/>
      <c r="FOO5" s="326"/>
      <c r="FOP5" s="326"/>
      <c r="FOQ5" s="326"/>
      <c r="FOR5" s="326"/>
      <c r="FOS5" s="326"/>
      <c r="FOT5" s="326"/>
      <c r="FOU5" s="326"/>
      <c r="FOV5" s="326"/>
      <c r="FOW5" s="326"/>
      <c r="FOX5" s="326"/>
      <c r="FOY5" s="326"/>
      <c r="FOZ5" s="326"/>
      <c r="FPA5" s="326"/>
      <c r="FPB5" s="326"/>
      <c r="FPC5" s="326"/>
      <c r="FPD5" s="326"/>
      <c r="FPE5" s="326"/>
      <c r="FPF5" s="326"/>
      <c r="FPG5" s="326"/>
      <c r="FPH5" s="326"/>
      <c r="FPI5" s="326"/>
      <c r="FPJ5" s="326"/>
      <c r="FPK5" s="326"/>
      <c r="FPL5" s="326"/>
      <c r="FPM5" s="326"/>
      <c r="FPN5" s="326"/>
      <c r="FPO5" s="326"/>
      <c r="FPP5" s="326"/>
      <c r="FPQ5" s="326"/>
      <c r="FPR5" s="326"/>
      <c r="FPS5" s="326"/>
      <c r="FPT5" s="326"/>
      <c r="FPU5" s="326"/>
      <c r="FPV5" s="326"/>
      <c r="FPW5" s="326"/>
      <c r="FPX5" s="326"/>
      <c r="FPY5" s="326"/>
      <c r="FPZ5" s="326"/>
      <c r="FQA5" s="326"/>
      <c r="FQB5" s="326"/>
      <c r="FQC5" s="326"/>
      <c r="FQD5" s="326"/>
      <c r="FQE5" s="326"/>
      <c r="FQF5" s="326"/>
      <c r="FQG5" s="326"/>
      <c r="FQH5" s="326"/>
      <c r="FQI5" s="326"/>
      <c r="FQJ5" s="326"/>
      <c r="FQK5" s="326"/>
      <c r="FQL5" s="326"/>
      <c r="FQM5" s="326"/>
      <c r="FQN5" s="326"/>
      <c r="FQO5" s="326"/>
      <c r="FQP5" s="326"/>
      <c r="FQQ5" s="326"/>
      <c r="FQR5" s="326"/>
      <c r="FQS5" s="326"/>
      <c r="FQT5" s="326"/>
      <c r="FQU5" s="326"/>
      <c r="FQV5" s="326"/>
      <c r="FQW5" s="326"/>
      <c r="FQX5" s="326"/>
      <c r="FQY5" s="326"/>
      <c r="FQZ5" s="326"/>
      <c r="FRA5" s="326"/>
      <c r="FRB5" s="326"/>
      <c r="FRC5" s="326"/>
      <c r="FRD5" s="326"/>
      <c r="FRE5" s="326"/>
      <c r="FRF5" s="326"/>
      <c r="FRG5" s="326"/>
      <c r="FRH5" s="326"/>
      <c r="FRI5" s="326"/>
      <c r="FRJ5" s="326"/>
      <c r="FRK5" s="326"/>
      <c r="FRL5" s="326"/>
      <c r="FRM5" s="326"/>
      <c r="FRN5" s="326"/>
      <c r="FRO5" s="326"/>
      <c r="FRP5" s="326"/>
      <c r="FRQ5" s="326"/>
      <c r="FRR5" s="326"/>
      <c r="FRS5" s="326"/>
      <c r="FRT5" s="326"/>
      <c r="FRU5" s="326"/>
      <c r="FRV5" s="326"/>
      <c r="FRW5" s="326"/>
      <c r="FRX5" s="326"/>
      <c r="FRY5" s="326"/>
      <c r="FRZ5" s="326"/>
      <c r="FSA5" s="326"/>
      <c r="FSB5" s="326"/>
      <c r="FSC5" s="326"/>
      <c r="FSD5" s="326"/>
      <c r="FSE5" s="326"/>
      <c r="FSF5" s="326"/>
      <c r="FSG5" s="326"/>
      <c r="FSH5" s="326"/>
      <c r="FSI5" s="326"/>
      <c r="FSJ5" s="326"/>
      <c r="FSK5" s="326"/>
      <c r="FSL5" s="326"/>
      <c r="FSM5" s="326"/>
      <c r="FSN5" s="326"/>
      <c r="FSO5" s="326"/>
      <c r="FSP5" s="326"/>
      <c r="FSQ5" s="326"/>
      <c r="FSR5" s="326"/>
      <c r="FSS5" s="326"/>
      <c r="FST5" s="326"/>
      <c r="FSU5" s="326"/>
      <c r="FSV5" s="326"/>
      <c r="FSW5" s="326"/>
      <c r="FSX5" s="326"/>
      <c r="FSY5" s="326"/>
      <c r="FSZ5" s="326"/>
      <c r="FTA5" s="326"/>
      <c r="FTB5" s="326"/>
      <c r="FTC5" s="326"/>
      <c r="FTD5" s="326"/>
      <c r="FTE5" s="326"/>
      <c r="FTF5" s="326"/>
      <c r="FTG5" s="326"/>
      <c r="FTH5" s="326"/>
      <c r="FTI5" s="326"/>
      <c r="FTJ5" s="326"/>
      <c r="FTK5" s="326"/>
      <c r="FTL5" s="326"/>
      <c r="FTM5" s="326"/>
      <c r="FTN5" s="326"/>
      <c r="FTO5" s="326"/>
      <c r="FTP5" s="326"/>
      <c r="FTQ5" s="326"/>
      <c r="FTR5" s="326"/>
      <c r="FTS5" s="326"/>
      <c r="FTT5" s="326"/>
      <c r="FTU5" s="326"/>
      <c r="FTV5" s="326"/>
      <c r="FTW5" s="326"/>
      <c r="FTX5" s="326"/>
      <c r="FTY5" s="326"/>
      <c r="FTZ5" s="326"/>
      <c r="FUA5" s="326"/>
      <c r="FUB5" s="326"/>
      <c r="FUC5" s="326"/>
      <c r="FUD5" s="326"/>
      <c r="FUE5" s="326"/>
      <c r="FUF5" s="326"/>
      <c r="FUG5" s="326"/>
      <c r="FUH5" s="326"/>
      <c r="FUI5" s="326"/>
      <c r="FUJ5" s="326"/>
      <c r="FUK5" s="326"/>
      <c r="FUL5" s="326"/>
      <c r="FUM5" s="326"/>
      <c r="FUN5" s="326"/>
      <c r="FUO5" s="326"/>
      <c r="FUP5" s="326"/>
      <c r="FUQ5" s="326"/>
      <c r="FUR5" s="326"/>
      <c r="FUS5" s="326"/>
      <c r="FUT5" s="326"/>
      <c r="FUU5" s="326"/>
      <c r="FUV5" s="326"/>
      <c r="FUW5" s="326"/>
      <c r="FUX5" s="326"/>
      <c r="FUY5" s="326"/>
      <c r="FUZ5" s="326"/>
      <c r="FVA5" s="326"/>
      <c r="FVB5" s="326"/>
      <c r="FVC5" s="326"/>
      <c r="FVD5" s="326"/>
      <c r="FVE5" s="326"/>
      <c r="FVF5" s="326"/>
      <c r="FVG5" s="326"/>
      <c r="FVH5" s="326"/>
      <c r="FVI5" s="326"/>
      <c r="FVJ5" s="326"/>
      <c r="FVK5" s="326"/>
      <c r="FVL5" s="326"/>
      <c r="FVM5" s="326"/>
      <c r="FVN5" s="326"/>
      <c r="FVO5" s="326"/>
      <c r="FVP5" s="326"/>
      <c r="FVQ5" s="326"/>
      <c r="FVR5" s="326"/>
      <c r="FVS5" s="326"/>
      <c r="FVT5" s="326"/>
      <c r="FVU5" s="326"/>
      <c r="FVV5" s="326"/>
      <c r="FVW5" s="326"/>
      <c r="FVX5" s="326"/>
      <c r="FVY5" s="326"/>
      <c r="FVZ5" s="326"/>
      <c r="FWA5" s="326"/>
      <c r="FWB5" s="326"/>
      <c r="FWC5" s="326"/>
      <c r="FWD5" s="326"/>
      <c r="FWE5" s="326"/>
      <c r="FWF5" s="326"/>
      <c r="FWG5" s="326"/>
      <c r="FWH5" s="326"/>
      <c r="FWI5" s="326"/>
      <c r="FWJ5" s="326"/>
      <c r="FWK5" s="326"/>
      <c r="FWL5" s="326"/>
      <c r="FWM5" s="326"/>
      <c r="FWN5" s="326"/>
      <c r="FWO5" s="326"/>
      <c r="FWP5" s="326"/>
      <c r="FWQ5" s="326"/>
      <c r="FWR5" s="326"/>
      <c r="FWS5" s="326"/>
      <c r="FWT5" s="326"/>
      <c r="FWU5" s="326"/>
      <c r="FWV5" s="326"/>
      <c r="FWW5" s="326"/>
      <c r="FWX5" s="326"/>
      <c r="FWY5" s="326"/>
      <c r="FWZ5" s="326"/>
      <c r="FXA5" s="326"/>
      <c r="FXB5" s="326"/>
      <c r="FXC5" s="326"/>
      <c r="FXD5" s="326"/>
      <c r="FXE5" s="326"/>
      <c r="FXF5" s="326"/>
      <c r="FXG5" s="326"/>
      <c r="FXH5" s="326"/>
      <c r="FXI5" s="326"/>
      <c r="FXJ5" s="326"/>
      <c r="FXK5" s="326"/>
      <c r="FXL5" s="326"/>
      <c r="FXM5" s="326"/>
      <c r="FXN5" s="326"/>
      <c r="FXO5" s="326"/>
      <c r="FXP5" s="326"/>
      <c r="FXQ5" s="326"/>
      <c r="FXR5" s="326"/>
      <c r="FXS5" s="326"/>
      <c r="FXT5" s="326"/>
      <c r="FXU5" s="326"/>
      <c r="FXV5" s="326"/>
      <c r="FXW5" s="326"/>
      <c r="FXX5" s="326"/>
      <c r="FXY5" s="326"/>
      <c r="FXZ5" s="326"/>
      <c r="FYA5" s="326"/>
      <c r="FYB5" s="326"/>
      <c r="FYC5" s="326"/>
      <c r="FYD5" s="326"/>
      <c r="FYE5" s="326"/>
      <c r="FYF5" s="326"/>
      <c r="FYG5" s="326"/>
      <c r="FYH5" s="326"/>
      <c r="FYI5" s="326"/>
      <c r="FYJ5" s="326"/>
      <c r="FYK5" s="326"/>
      <c r="FYL5" s="326"/>
      <c r="FYM5" s="326"/>
      <c r="FYN5" s="326"/>
      <c r="FYO5" s="326"/>
      <c r="FYP5" s="326"/>
      <c r="FYQ5" s="326"/>
      <c r="FYR5" s="326"/>
      <c r="FYS5" s="326"/>
      <c r="FYT5" s="326"/>
      <c r="FYU5" s="326"/>
      <c r="FYV5" s="326"/>
      <c r="FYW5" s="326"/>
      <c r="FYX5" s="326"/>
      <c r="FYY5" s="326"/>
      <c r="FYZ5" s="326"/>
      <c r="FZA5" s="326"/>
      <c r="FZB5" s="326"/>
      <c r="FZC5" s="326"/>
      <c r="FZD5" s="326"/>
      <c r="FZE5" s="326"/>
      <c r="FZF5" s="326"/>
      <c r="FZG5" s="326"/>
      <c r="FZH5" s="326"/>
      <c r="FZI5" s="326"/>
      <c r="FZJ5" s="326"/>
      <c r="FZK5" s="326"/>
      <c r="FZL5" s="326"/>
      <c r="FZM5" s="326"/>
      <c r="FZN5" s="326"/>
      <c r="FZO5" s="326"/>
      <c r="FZP5" s="326"/>
      <c r="FZQ5" s="326"/>
      <c r="FZR5" s="326"/>
      <c r="FZS5" s="326"/>
      <c r="FZT5" s="326"/>
      <c r="FZU5" s="326"/>
      <c r="FZV5" s="326"/>
      <c r="FZW5" s="326"/>
      <c r="FZX5" s="326"/>
      <c r="FZY5" s="326"/>
      <c r="FZZ5" s="326"/>
      <c r="GAA5" s="326"/>
      <c r="GAB5" s="326"/>
      <c r="GAC5" s="326"/>
      <c r="GAD5" s="326"/>
      <c r="GAE5" s="326"/>
      <c r="GAF5" s="326"/>
      <c r="GAG5" s="326"/>
      <c r="GAH5" s="326"/>
      <c r="GAI5" s="326"/>
      <c r="GAJ5" s="326"/>
      <c r="GAK5" s="326"/>
      <c r="GAL5" s="326"/>
      <c r="GAM5" s="326"/>
      <c r="GAN5" s="326"/>
      <c r="GAO5" s="326"/>
      <c r="GAP5" s="326"/>
      <c r="GAQ5" s="326"/>
      <c r="GAR5" s="326"/>
      <c r="GAS5" s="326"/>
      <c r="GAT5" s="326"/>
      <c r="GAU5" s="326"/>
      <c r="GAV5" s="326"/>
      <c r="GAW5" s="326"/>
      <c r="GAX5" s="326"/>
      <c r="GAY5" s="326"/>
      <c r="GAZ5" s="326"/>
      <c r="GBA5" s="326"/>
      <c r="GBB5" s="326"/>
      <c r="GBC5" s="326"/>
      <c r="GBD5" s="326"/>
      <c r="GBE5" s="326"/>
      <c r="GBF5" s="326"/>
      <c r="GBG5" s="326"/>
      <c r="GBH5" s="326"/>
      <c r="GBI5" s="326"/>
      <c r="GBJ5" s="326"/>
      <c r="GBK5" s="326"/>
      <c r="GBL5" s="326"/>
      <c r="GBM5" s="326"/>
      <c r="GBN5" s="326"/>
      <c r="GBO5" s="326"/>
      <c r="GBP5" s="326"/>
      <c r="GBQ5" s="326"/>
      <c r="GBR5" s="326"/>
      <c r="GBS5" s="326"/>
      <c r="GBT5" s="326"/>
      <c r="GBU5" s="326"/>
      <c r="GBV5" s="326"/>
      <c r="GBW5" s="326"/>
      <c r="GBX5" s="326"/>
      <c r="GBY5" s="326"/>
      <c r="GBZ5" s="326"/>
      <c r="GCA5" s="326"/>
      <c r="GCB5" s="326"/>
      <c r="GCC5" s="326"/>
      <c r="GCD5" s="326"/>
      <c r="GCE5" s="326"/>
      <c r="GCF5" s="326"/>
      <c r="GCG5" s="326"/>
      <c r="GCH5" s="326"/>
      <c r="GCI5" s="326"/>
      <c r="GCJ5" s="326"/>
      <c r="GCK5" s="326"/>
      <c r="GCL5" s="326"/>
      <c r="GCM5" s="326"/>
      <c r="GCN5" s="326"/>
      <c r="GCO5" s="326"/>
      <c r="GCP5" s="326"/>
      <c r="GCQ5" s="326"/>
      <c r="GCR5" s="326"/>
      <c r="GCS5" s="326"/>
      <c r="GCT5" s="326"/>
      <c r="GCU5" s="326"/>
      <c r="GCV5" s="326"/>
      <c r="GCW5" s="326"/>
      <c r="GCX5" s="326"/>
      <c r="GCY5" s="326"/>
      <c r="GCZ5" s="326"/>
      <c r="GDA5" s="326"/>
      <c r="GDB5" s="326"/>
      <c r="GDC5" s="326"/>
      <c r="GDD5" s="326"/>
      <c r="GDE5" s="326"/>
      <c r="GDF5" s="326"/>
      <c r="GDG5" s="326"/>
      <c r="GDH5" s="326"/>
      <c r="GDI5" s="326"/>
      <c r="GDJ5" s="326"/>
      <c r="GDK5" s="326"/>
      <c r="GDL5" s="326"/>
      <c r="GDM5" s="326"/>
      <c r="GDN5" s="326"/>
      <c r="GDO5" s="326"/>
      <c r="GDP5" s="326"/>
      <c r="GDQ5" s="326"/>
      <c r="GDR5" s="326"/>
      <c r="GDS5" s="326"/>
      <c r="GDT5" s="326"/>
      <c r="GDU5" s="326"/>
      <c r="GDV5" s="326"/>
      <c r="GDW5" s="326"/>
      <c r="GDX5" s="326"/>
      <c r="GDY5" s="326"/>
      <c r="GDZ5" s="326"/>
      <c r="GEA5" s="326"/>
      <c r="GEB5" s="326"/>
      <c r="GEC5" s="326"/>
      <c r="GED5" s="326"/>
      <c r="GEE5" s="326"/>
      <c r="GEF5" s="326"/>
      <c r="GEG5" s="326"/>
      <c r="GEH5" s="326"/>
      <c r="GEI5" s="326"/>
      <c r="GEJ5" s="326"/>
      <c r="GEK5" s="326"/>
      <c r="GEL5" s="326"/>
      <c r="GEM5" s="326"/>
      <c r="GEN5" s="326"/>
      <c r="GEO5" s="326"/>
      <c r="GEP5" s="326"/>
      <c r="GEQ5" s="326"/>
      <c r="GER5" s="326"/>
      <c r="GES5" s="326"/>
      <c r="GET5" s="326"/>
      <c r="GEU5" s="326"/>
      <c r="GEV5" s="326"/>
      <c r="GEW5" s="326"/>
      <c r="GEX5" s="326"/>
      <c r="GEY5" s="326"/>
      <c r="GEZ5" s="326"/>
      <c r="GFA5" s="326"/>
      <c r="GFB5" s="326"/>
      <c r="GFC5" s="326"/>
      <c r="GFD5" s="326"/>
      <c r="GFE5" s="326"/>
      <c r="GFF5" s="326"/>
      <c r="GFG5" s="326"/>
      <c r="GFH5" s="326"/>
      <c r="GFI5" s="326"/>
      <c r="GFJ5" s="326"/>
      <c r="GFK5" s="326"/>
      <c r="GFL5" s="326"/>
      <c r="GFM5" s="326"/>
      <c r="GFN5" s="326"/>
      <c r="GFO5" s="326"/>
      <c r="GFP5" s="326"/>
      <c r="GFQ5" s="326"/>
      <c r="GFR5" s="326"/>
      <c r="GFS5" s="326"/>
      <c r="GFT5" s="326"/>
      <c r="GFU5" s="326"/>
      <c r="GFV5" s="326"/>
      <c r="GFW5" s="326"/>
      <c r="GFX5" s="326"/>
      <c r="GFY5" s="326"/>
      <c r="GFZ5" s="326"/>
      <c r="GGA5" s="326"/>
      <c r="GGB5" s="326"/>
      <c r="GGC5" s="326"/>
      <c r="GGD5" s="326"/>
      <c r="GGE5" s="326"/>
      <c r="GGF5" s="326"/>
      <c r="GGG5" s="326"/>
      <c r="GGH5" s="326"/>
      <c r="GGI5" s="326"/>
      <c r="GGJ5" s="326"/>
      <c r="GGK5" s="326"/>
      <c r="GGL5" s="326"/>
      <c r="GGM5" s="326"/>
      <c r="GGN5" s="326"/>
      <c r="GGO5" s="326"/>
      <c r="GGP5" s="326"/>
      <c r="GGQ5" s="326"/>
      <c r="GGR5" s="326"/>
      <c r="GGS5" s="326"/>
      <c r="GGT5" s="326"/>
      <c r="GGU5" s="326"/>
      <c r="GGV5" s="326"/>
      <c r="GGW5" s="326"/>
      <c r="GGX5" s="326"/>
      <c r="GGY5" s="326"/>
      <c r="GGZ5" s="326"/>
      <c r="GHA5" s="326"/>
      <c r="GHB5" s="326"/>
      <c r="GHC5" s="326"/>
      <c r="GHD5" s="326"/>
      <c r="GHE5" s="326"/>
      <c r="GHF5" s="326"/>
      <c r="GHG5" s="326"/>
      <c r="GHH5" s="326"/>
      <c r="GHI5" s="326"/>
      <c r="GHJ5" s="326"/>
      <c r="GHK5" s="326"/>
      <c r="GHL5" s="326"/>
      <c r="GHM5" s="326"/>
      <c r="GHN5" s="326"/>
      <c r="GHO5" s="326"/>
      <c r="GHP5" s="326"/>
      <c r="GHQ5" s="326"/>
      <c r="GHR5" s="326"/>
      <c r="GHS5" s="326"/>
      <c r="GHT5" s="326"/>
      <c r="GHU5" s="326"/>
      <c r="GHV5" s="326"/>
      <c r="GHW5" s="326"/>
      <c r="GHX5" s="326"/>
      <c r="GHY5" s="326"/>
      <c r="GHZ5" s="326"/>
      <c r="GIA5" s="326"/>
      <c r="GIB5" s="326"/>
      <c r="GIC5" s="326"/>
      <c r="GID5" s="326"/>
      <c r="GIE5" s="326"/>
      <c r="GIF5" s="326"/>
      <c r="GIG5" s="326"/>
      <c r="GIH5" s="326"/>
      <c r="GII5" s="326"/>
      <c r="GIJ5" s="326"/>
      <c r="GIK5" s="326"/>
      <c r="GIL5" s="326"/>
      <c r="GIM5" s="326"/>
      <c r="GIN5" s="326"/>
      <c r="GIO5" s="326"/>
      <c r="GIP5" s="326"/>
      <c r="GIQ5" s="326"/>
      <c r="GIR5" s="326"/>
      <c r="GIS5" s="326"/>
      <c r="GIT5" s="326"/>
      <c r="GIU5" s="326"/>
      <c r="GIV5" s="326"/>
      <c r="GIW5" s="326"/>
      <c r="GIX5" s="326"/>
      <c r="GIY5" s="326"/>
      <c r="GIZ5" s="326"/>
      <c r="GJA5" s="326"/>
      <c r="GJB5" s="326"/>
      <c r="GJC5" s="326"/>
      <c r="GJD5" s="326"/>
      <c r="GJE5" s="326"/>
      <c r="GJF5" s="326"/>
      <c r="GJG5" s="326"/>
      <c r="GJH5" s="326"/>
      <c r="GJI5" s="326"/>
      <c r="GJJ5" s="326"/>
      <c r="GJK5" s="326"/>
      <c r="GJL5" s="326"/>
      <c r="GJM5" s="326"/>
      <c r="GJN5" s="326"/>
      <c r="GJO5" s="326"/>
      <c r="GJP5" s="326"/>
      <c r="GJQ5" s="326"/>
      <c r="GJR5" s="326"/>
      <c r="GJS5" s="326"/>
      <c r="GJT5" s="326"/>
      <c r="GJU5" s="326"/>
      <c r="GJV5" s="326"/>
      <c r="GJW5" s="326"/>
      <c r="GJX5" s="326"/>
      <c r="GJY5" s="326"/>
      <c r="GJZ5" s="326"/>
      <c r="GKA5" s="326"/>
      <c r="GKB5" s="326"/>
      <c r="GKC5" s="326"/>
      <c r="GKD5" s="326"/>
      <c r="GKE5" s="326"/>
      <c r="GKF5" s="326"/>
      <c r="GKG5" s="326"/>
      <c r="GKH5" s="326"/>
      <c r="GKI5" s="326"/>
      <c r="GKJ5" s="326"/>
      <c r="GKK5" s="326"/>
      <c r="GKL5" s="326"/>
      <c r="GKM5" s="326"/>
      <c r="GKN5" s="326"/>
      <c r="GKO5" s="326"/>
      <c r="GKP5" s="326"/>
      <c r="GKQ5" s="326"/>
      <c r="GKR5" s="326"/>
      <c r="GKS5" s="326"/>
      <c r="GKT5" s="326"/>
      <c r="GKU5" s="326"/>
      <c r="GKV5" s="326"/>
      <c r="GKW5" s="326"/>
      <c r="GKX5" s="326"/>
      <c r="GKY5" s="326"/>
      <c r="GKZ5" s="326"/>
      <c r="GLA5" s="326"/>
      <c r="GLB5" s="326"/>
      <c r="GLC5" s="326"/>
      <c r="GLD5" s="326"/>
      <c r="GLE5" s="326"/>
      <c r="GLF5" s="326"/>
      <c r="GLG5" s="326"/>
      <c r="GLH5" s="326"/>
      <c r="GLI5" s="326"/>
      <c r="GLJ5" s="326"/>
      <c r="GLK5" s="326"/>
      <c r="GLL5" s="326"/>
      <c r="GLM5" s="326"/>
      <c r="GLN5" s="326"/>
      <c r="GLO5" s="326"/>
      <c r="GLP5" s="326"/>
      <c r="GLQ5" s="326"/>
      <c r="GLR5" s="326"/>
      <c r="GLS5" s="326"/>
      <c r="GLT5" s="326"/>
      <c r="GLU5" s="326"/>
      <c r="GLV5" s="326"/>
      <c r="GLW5" s="326"/>
      <c r="GLX5" s="326"/>
      <c r="GLY5" s="326"/>
      <c r="GLZ5" s="326"/>
      <c r="GMA5" s="326"/>
      <c r="GMB5" s="326"/>
      <c r="GMC5" s="326"/>
      <c r="GMD5" s="326"/>
      <c r="GME5" s="326"/>
      <c r="GMF5" s="326"/>
      <c r="GMG5" s="326"/>
      <c r="GMH5" s="326"/>
      <c r="GMI5" s="326"/>
      <c r="GMJ5" s="326"/>
      <c r="GMK5" s="326"/>
      <c r="GML5" s="326"/>
      <c r="GMM5" s="326"/>
      <c r="GMN5" s="326"/>
      <c r="GMO5" s="326"/>
      <c r="GMP5" s="326"/>
      <c r="GMQ5" s="326"/>
      <c r="GMR5" s="326"/>
      <c r="GMS5" s="326"/>
      <c r="GMT5" s="326"/>
      <c r="GMU5" s="326"/>
      <c r="GMV5" s="326"/>
      <c r="GMW5" s="326"/>
      <c r="GMX5" s="326"/>
      <c r="GMY5" s="326"/>
      <c r="GMZ5" s="326"/>
      <c r="GNA5" s="326"/>
      <c r="GNB5" s="326"/>
      <c r="GNC5" s="326"/>
      <c r="GND5" s="326"/>
      <c r="GNE5" s="326"/>
      <c r="GNF5" s="326"/>
      <c r="GNG5" s="326"/>
      <c r="GNH5" s="326"/>
      <c r="GNI5" s="326"/>
      <c r="GNJ5" s="326"/>
      <c r="GNK5" s="326"/>
      <c r="GNL5" s="326"/>
      <c r="GNM5" s="326"/>
      <c r="GNN5" s="326"/>
      <c r="GNO5" s="326"/>
      <c r="GNP5" s="326"/>
      <c r="GNQ5" s="326"/>
      <c r="GNR5" s="326"/>
      <c r="GNS5" s="326"/>
      <c r="GNT5" s="326"/>
      <c r="GNU5" s="326"/>
      <c r="GNV5" s="326"/>
      <c r="GNW5" s="326"/>
      <c r="GNX5" s="326"/>
      <c r="GNY5" s="326"/>
      <c r="GNZ5" s="326"/>
      <c r="GOA5" s="326"/>
      <c r="GOB5" s="326"/>
      <c r="GOC5" s="326"/>
      <c r="GOD5" s="326"/>
      <c r="GOE5" s="326"/>
      <c r="GOF5" s="326"/>
      <c r="GOG5" s="326"/>
      <c r="GOH5" s="326"/>
      <c r="GOI5" s="326"/>
      <c r="GOJ5" s="326"/>
      <c r="GOK5" s="326"/>
      <c r="GOL5" s="326"/>
      <c r="GOM5" s="326"/>
      <c r="GON5" s="326"/>
      <c r="GOO5" s="326"/>
      <c r="GOP5" s="326"/>
      <c r="GOQ5" s="326"/>
      <c r="GOR5" s="326"/>
      <c r="GOS5" s="326"/>
      <c r="GOT5" s="326"/>
      <c r="GOU5" s="326"/>
      <c r="GOV5" s="326"/>
      <c r="GOW5" s="326"/>
      <c r="GOX5" s="326"/>
      <c r="GOY5" s="326"/>
      <c r="GOZ5" s="326"/>
      <c r="GPA5" s="326"/>
      <c r="GPB5" s="326"/>
      <c r="GPC5" s="326"/>
      <c r="GPD5" s="326"/>
      <c r="GPE5" s="326"/>
      <c r="GPF5" s="326"/>
      <c r="GPG5" s="326"/>
      <c r="GPH5" s="326"/>
      <c r="GPI5" s="326"/>
      <c r="GPJ5" s="326"/>
      <c r="GPK5" s="326"/>
      <c r="GPL5" s="326"/>
      <c r="GPM5" s="326"/>
      <c r="GPN5" s="326"/>
      <c r="GPO5" s="326"/>
      <c r="GPP5" s="326"/>
      <c r="GPQ5" s="326"/>
      <c r="GPR5" s="326"/>
      <c r="GPS5" s="326"/>
      <c r="GPT5" s="326"/>
      <c r="GPU5" s="326"/>
      <c r="GPV5" s="326"/>
      <c r="GPW5" s="326"/>
      <c r="GPX5" s="326"/>
      <c r="GPY5" s="326"/>
      <c r="GPZ5" s="326"/>
      <c r="GQA5" s="326"/>
      <c r="GQB5" s="326"/>
      <c r="GQC5" s="326"/>
      <c r="GQD5" s="326"/>
      <c r="GQE5" s="326"/>
      <c r="GQF5" s="326"/>
      <c r="GQG5" s="326"/>
      <c r="GQH5" s="326"/>
      <c r="GQI5" s="326"/>
      <c r="GQJ5" s="326"/>
      <c r="GQK5" s="326"/>
      <c r="GQL5" s="326"/>
      <c r="GQM5" s="326"/>
      <c r="GQN5" s="326"/>
      <c r="GQO5" s="326"/>
      <c r="GQP5" s="326"/>
      <c r="GQQ5" s="326"/>
      <c r="GQR5" s="326"/>
      <c r="GQS5" s="326"/>
      <c r="GQT5" s="326"/>
      <c r="GQU5" s="326"/>
      <c r="GQV5" s="326"/>
      <c r="GQW5" s="326"/>
      <c r="GQX5" s="326"/>
      <c r="GQY5" s="326"/>
      <c r="GQZ5" s="326"/>
      <c r="GRA5" s="326"/>
      <c r="GRB5" s="326"/>
      <c r="GRC5" s="326"/>
      <c r="GRD5" s="326"/>
      <c r="GRE5" s="326"/>
      <c r="GRF5" s="326"/>
      <c r="GRG5" s="326"/>
      <c r="GRH5" s="326"/>
      <c r="GRI5" s="326"/>
      <c r="GRJ5" s="326"/>
      <c r="GRK5" s="326"/>
      <c r="GRL5" s="326"/>
      <c r="GRM5" s="326"/>
      <c r="GRN5" s="326"/>
      <c r="GRO5" s="326"/>
      <c r="GRP5" s="326"/>
      <c r="GRQ5" s="326"/>
      <c r="GRR5" s="326"/>
      <c r="GRS5" s="326"/>
      <c r="GRT5" s="326"/>
      <c r="GRU5" s="326"/>
      <c r="GRV5" s="326"/>
      <c r="GRW5" s="326"/>
      <c r="GRX5" s="326"/>
      <c r="GRY5" s="326"/>
      <c r="GRZ5" s="326"/>
      <c r="GSA5" s="326"/>
      <c r="GSB5" s="326"/>
      <c r="GSC5" s="326"/>
      <c r="GSD5" s="326"/>
      <c r="GSE5" s="326"/>
      <c r="GSF5" s="326"/>
      <c r="GSG5" s="326"/>
      <c r="GSH5" s="326"/>
      <c r="GSI5" s="326"/>
      <c r="GSJ5" s="326"/>
      <c r="GSK5" s="326"/>
      <c r="GSL5" s="326"/>
      <c r="GSM5" s="326"/>
      <c r="GSN5" s="326"/>
      <c r="GSO5" s="326"/>
      <c r="GSP5" s="326"/>
      <c r="GSQ5" s="326"/>
      <c r="GSR5" s="326"/>
      <c r="GSS5" s="326"/>
      <c r="GST5" s="326"/>
      <c r="GSU5" s="326"/>
      <c r="GSV5" s="326"/>
      <c r="GSW5" s="326"/>
      <c r="GSX5" s="326"/>
      <c r="GSY5" s="326"/>
      <c r="GSZ5" s="326"/>
      <c r="GTA5" s="326"/>
      <c r="GTB5" s="326"/>
      <c r="GTC5" s="326"/>
      <c r="GTD5" s="326"/>
      <c r="GTE5" s="326"/>
      <c r="GTF5" s="326"/>
      <c r="GTG5" s="326"/>
      <c r="GTH5" s="326"/>
      <c r="GTI5" s="326"/>
      <c r="GTJ5" s="326"/>
      <c r="GTK5" s="326"/>
      <c r="GTL5" s="326"/>
      <c r="GTM5" s="326"/>
      <c r="GTN5" s="326"/>
      <c r="GTO5" s="326"/>
      <c r="GTP5" s="326"/>
      <c r="GTQ5" s="326"/>
      <c r="GTR5" s="326"/>
      <c r="GTS5" s="326"/>
      <c r="GTT5" s="326"/>
      <c r="GTU5" s="326"/>
      <c r="GTV5" s="326"/>
      <c r="GTW5" s="326"/>
      <c r="GTX5" s="326"/>
      <c r="GTY5" s="326"/>
      <c r="GTZ5" s="326"/>
      <c r="GUA5" s="326"/>
      <c r="GUB5" s="326"/>
      <c r="GUC5" s="326"/>
      <c r="GUD5" s="326"/>
      <c r="GUE5" s="326"/>
      <c r="GUF5" s="326"/>
      <c r="GUG5" s="326"/>
      <c r="GUH5" s="326"/>
      <c r="GUI5" s="326"/>
      <c r="GUJ5" s="326"/>
      <c r="GUK5" s="326"/>
      <c r="GUL5" s="326"/>
      <c r="GUM5" s="326"/>
      <c r="GUN5" s="326"/>
      <c r="GUO5" s="326"/>
      <c r="GUP5" s="326"/>
      <c r="GUQ5" s="326"/>
      <c r="GUR5" s="326"/>
      <c r="GUS5" s="326"/>
      <c r="GUT5" s="326"/>
      <c r="GUU5" s="326"/>
      <c r="GUV5" s="326"/>
      <c r="GUW5" s="326"/>
      <c r="GUX5" s="326"/>
      <c r="GUY5" s="326"/>
      <c r="GUZ5" s="326"/>
      <c r="GVA5" s="326"/>
      <c r="GVB5" s="326"/>
      <c r="GVC5" s="326"/>
      <c r="GVD5" s="326"/>
      <c r="GVE5" s="326"/>
      <c r="GVF5" s="326"/>
      <c r="GVG5" s="326"/>
      <c r="GVH5" s="326"/>
      <c r="GVI5" s="326"/>
      <c r="GVJ5" s="326"/>
      <c r="GVK5" s="326"/>
      <c r="GVL5" s="326"/>
      <c r="GVM5" s="326"/>
      <c r="GVN5" s="326"/>
      <c r="GVO5" s="326"/>
      <c r="GVP5" s="326"/>
      <c r="GVQ5" s="326"/>
      <c r="GVR5" s="326"/>
      <c r="GVS5" s="326"/>
      <c r="GVT5" s="326"/>
      <c r="GVU5" s="326"/>
      <c r="GVV5" s="326"/>
      <c r="GVW5" s="326"/>
      <c r="GVX5" s="326"/>
      <c r="GVY5" s="326"/>
      <c r="GVZ5" s="326"/>
      <c r="GWA5" s="326"/>
      <c r="GWB5" s="326"/>
      <c r="GWC5" s="326"/>
      <c r="GWD5" s="326"/>
      <c r="GWE5" s="326"/>
      <c r="GWF5" s="326"/>
      <c r="GWG5" s="326"/>
      <c r="GWH5" s="326"/>
      <c r="GWI5" s="326"/>
      <c r="GWJ5" s="326"/>
      <c r="GWK5" s="326"/>
      <c r="GWL5" s="326"/>
      <c r="GWM5" s="326"/>
      <c r="GWN5" s="326"/>
      <c r="GWO5" s="326"/>
      <c r="GWP5" s="326"/>
      <c r="GWQ5" s="326"/>
      <c r="GWR5" s="326"/>
      <c r="GWS5" s="326"/>
      <c r="GWT5" s="326"/>
      <c r="GWU5" s="326"/>
      <c r="GWV5" s="326"/>
      <c r="GWW5" s="326"/>
      <c r="GWX5" s="326"/>
      <c r="GWY5" s="326"/>
      <c r="GWZ5" s="326"/>
      <c r="GXA5" s="326"/>
      <c r="GXB5" s="326"/>
      <c r="GXC5" s="326"/>
      <c r="GXD5" s="326"/>
      <c r="GXE5" s="326"/>
      <c r="GXF5" s="326"/>
      <c r="GXG5" s="326"/>
      <c r="GXH5" s="326"/>
      <c r="GXI5" s="326"/>
      <c r="GXJ5" s="326"/>
      <c r="GXK5" s="326"/>
      <c r="GXL5" s="326"/>
      <c r="GXM5" s="326"/>
      <c r="GXN5" s="326"/>
      <c r="GXO5" s="326"/>
      <c r="GXP5" s="326"/>
      <c r="GXQ5" s="326"/>
      <c r="GXR5" s="326"/>
      <c r="GXS5" s="326"/>
      <c r="GXT5" s="326"/>
      <c r="GXU5" s="326"/>
      <c r="GXV5" s="326"/>
      <c r="GXW5" s="326"/>
      <c r="GXX5" s="326"/>
      <c r="GXY5" s="326"/>
      <c r="GXZ5" s="326"/>
      <c r="GYA5" s="326"/>
      <c r="GYB5" s="326"/>
      <c r="GYC5" s="326"/>
      <c r="GYD5" s="326"/>
      <c r="GYE5" s="326"/>
      <c r="GYF5" s="326"/>
      <c r="GYG5" s="326"/>
      <c r="GYH5" s="326"/>
      <c r="GYI5" s="326"/>
      <c r="GYJ5" s="326"/>
      <c r="GYK5" s="326"/>
      <c r="GYL5" s="326"/>
      <c r="GYM5" s="326"/>
      <c r="GYN5" s="326"/>
      <c r="GYO5" s="326"/>
      <c r="GYP5" s="326"/>
      <c r="GYQ5" s="326"/>
      <c r="GYR5" s="326"/>
      <c r="GYS5" s="326"/>
      <c r="GYT5" s="326"/>
      <c r="GYU5" s="326"/>
      <c r="GYV5" s="326"/>
      <c r="GYW5" s="326"/>
      <c r="GYX5" s="326"/>
      <c r="GYY5" s="326"/>
      <c r="GYZ5" s="326"/>
      <c r="GZA5" s="326"/>
      <c r="GZB5" s="326"/>
      <c r="GZC5" s="326"/>
      <c r="GZD5" s="326"/>
      <c r="GZE5" s="326"/>
      <c r="GZF5" s="326"/>
      <c r="GZG5" s="326"/>
      <c r="GZH5" s="326"/>
      <c r="GZI5" s="326"/>
      <c r="GZJ5" s="326"/>
      <c r="GZK5" s="326"/>
      <c r="GZL5" s="326"/>
      <c r="GZM5" s="326"/>
      <c r="GZN5" s="326"/>
      <c r="GZO5" s="326"/>
      <c r="GZP5" s="326"/>
      <c r="GZQ5" s="326"/>
      <c r="GZR5" s="326"/>
      <c r="GZS5" s="326"/>
      <c r="GZT5" s="326"/>
      <c r="GZU5" s="326"/>
      <c r="GZV5" s="326"/>
      <c r="GZW5" s="326"/>
      <c r="GZX5" s="326"/>
      <c r="GZY5" s="326"/>
      <c r="GZZ5" s="326"/>
      <c r="HAA5" s="326"/>
      <c r="HAB5" s="326"/>
      <c r="HAC5" s="326"/>
      <c r="HAD5" s="326"/>
      <c r="HAE5" s="326"/>
      <c r="HAF5" s="326"/>
      <c r="HAG5" s="326"/>
      <c r="HAH5" s="326"/>
      <c r="HAI5" s="326"/>
      <c r="HAJ5" s="326"/>
      <c r="HAK5" s="326"/>
      <c r="HAL5" s="326"/>
      <c r="HAM5" s="326"/>
      <c r="HAN5" s="326"/>
      <c r="HAO5" s="326"/>
      <c r="HAP5" s="326"/>
      <c r="HAQ5" s="326"/>
      <c r="HAR5" s="326"/>
      <c r="HAS5" s="326"/>
      <c r="HAT5" s="326"/>
      <c r="HAU5" s="326"/>
      <c r="HAV5" s="326"/>
      <c r="HAW5" s="326"/>
      <c r="HAX5" s="326"/>
      <c r="HAY5" s="326"/>
      <c r="HAZ5" s="326"/>
      <c r="HBA5" s="326"/>
      <c r="HBB5" s="326"/>
      <c r="HBC5" s="326"/>
      <c r="HBD5" s="326"/>
      <c r="HBE5" s="326"/>
      <c r="HBF5" s="326"/>
      <c r="HBG5" s="326"/>
      <c r="HBH5" s="326"/>
      <c r="HBI5" s="326"/>
      <c r="HBJ5" s="326"/>
      <c r="HBK5" s="326"/>
      <c r="HBL5" s="326"/>
      <c r="HBM5" s="326"/>
      <c r="HBN5" s="326"/>
      <c r="HBO5" s="326"/>
      <c r="HBP5" s="326"/>
      <c r="HBQ5" s="326"/>
      <c r="HBR5" s="326"/>
      <c r="HBS5" s="326"/>
      <c r="HBT5" s="326"/>
      <c r="HBU5" s="326"/>
      <c r="HBV5" s="326"/>
      <c r="HBW5" s="326"/>
      <c r="HBX5" s="326"/>
      <c r="HBY5" s="326"/>
      <c r="HBZ5" s="326"/>
      <c r="HCA5" s="326"/>
      <c r="HCB5" s="326"/>
      <c r="HCC5" s="326"/>
      <c r="HCD5" s="326"/>
      <c r="HCE5" s="326"/>
      <c r="HCF5" s="326"/>
      <c r="HCG5" s="326"/>
      <c r="HCH5" s="326"/>
      <c r="HCI5" s="326"/>
      <c r="HCJ5" s="326"/>
      <c r="HCK5" s="326"/>
      <c r="HCL5" s="326"/>
      <c r="HCM5" s="326"/>
      <c r="HCN5" s="326"/>
      <c r="HCO5" s="326"/>
      <c r="HCP5" s="326"/>
      <c r="HCQ5" s="326"/>
      <c r="HCR5" s="326"/>
      <c r="HCS5" s="326"/>
      <c r="HCT5" s="326"/>
      <c r="HCU5" s="326"/>
      <c r="HCV5" s="326"/>
      <c r="HCW5" s="326"/>
      <c r="HCX5" s="326"/>
      <c r="HCY5" s="326"/>
      <c r="HCZ5" s="326"/>
      <c r="HDA5" s="326"/>
      <c r="HDB5" s="326"/>
      <c r="HDC5" s="326"/>
      <c r="HDD5" s="326"/>
      <c r="HDE5" s="326"/>
      <c r="HDF5" s="326"/>
      <c r="HDG5" s="326"/>
      <c r="HDH5" s="326"/>
      <c r="HDI5" s="326"/>
      <c r="HDJ5" s="326"/>
      <c r="HDK5" s="326"/>
      <c r="HDL5" s="326"/>
      <c r="HDM5" s="326"/>
      <c r="HDN5" s="326"/>
      <c r="HDO5" s="326"/>
      <c r="HDP5" s="326"/>
      <c r="HDQ5" s="326"/>
      <c r="HDR5" s="326"/>
      <c r="HDS5" s="326"/>
      <c r="HDT5" s="326"/>
      <c r="HDU5" s="326"/>
      <c r="HDV5" s="326"/>
      <c r="HDW5" s="326"/>
      <c r="HDX5" s="326"/>
      <c r="HDY5" s="326"/>
      <c r="HDZ5" s="326"/>
      <c r="HEA5" s="326"/>
      <c r="HEB5" s="326"/>
      <c r="HEC5" s="326"/>
      <c r="HED5" s="326"/>
      <c r="HEE5" s="326"/>
      <c r="HEF5" s="326"/>
      <c r="HEG5" s="326"/>
      <c r="HEH5" s="326"/>
      <c r="HEI5" s="326"/>
      <c r="HEJ5" s="326"/>
      <c r="HEK5" s="326"/>
      <c r="HEL5" s="326"/>
      <c r="HEM5" s="326"/>
      <c r="HEN5" s="326"/>
      <c r="HEO5" s="326"/>
      <c r="HEP5" s="326"/>
      <c r="HEQ5" s="326"/>
      <c r="HER5" s="326"/>
      <c r="HES5" s="326"/>
      <c r="HET5" s="326"/>
      <c r="HEU5" s="326"/>
      <c r="HEV5" s="326"/>
      <c r="HEW5" s="326"/>
      <c r="HEX5" s="326"/>
      <c r="HEY5" s="326"/>
      <c r="HEZ5" s="326"/>
      <c r="HFA5" s="326"/>
      <c r="HFB5" s="326"/>
      <c r="HFC5" s="326"/>
      <c r="HFD5" s="326"/>
      <c r="HFE5" s="326"/>
      <c r="HFF5" s="326"/>
      <c r="HFG5" s="326"/>
      <c r="HFH5" s="326"/>
      <c r="HFI5" s="326"/>
      <c r="HFJ5" s="326"/>
      <c r="HFK5" s="326"/>
      <c r="HFL5" s="326"/>
      <c r="HFM5" s="326"/>
      <c r="HFN5" s="326"/>
      <c r="HFO5" s="326"/>
      <c r="HFP5" s="326"/>
      <c r="HFQ5" s="326"/>
      <c r="HFR5" s="326"/>
      <c r="HFS5" s="326"/>
      <c r="HFT5" s="326"/>
      <c r="HFU5" s="326"/>
      <c r="HFV5" s="326"/>
      <c r="HFW5" s="326"/>
      <c r="HFX5" s="326"/>
      <c r="HFY5" s="326"/>
      <c r="HFZ5" s="326"/>
      <c r="HGA5" s="326"/>
      <c r="HGB5" s="326"/>
      <c r="HGC5" s="326"/>
      <c r="HGD5" s="326"/>
      <c r="HGE5" s="326"/>
      <c r="HGF5" s="326"/>
      <c r="HGG5" s="326"/>
      <c r="HGH5" s="326"/>
      <c r="HGI5" s="326"/>
      <c r="HGJ5" s="326"/>
      <c r="HGK5" s="326"/>
      <c r="HGL5" s="326"/>
      <c r="HGM5" s="326"/>
      <c r="HGN5" s="326"/>
      <c r="HGO5" s="326"/>
      <c r="HGP5" s="326"/>
      <c r="HGQ5" s="326"/>
      <c r="HGR5" s="326"/>
      <c r="HGS5" s="326"/>
      <c r="HGT5" s="326"/>
      <c r="HGU5" s="326"/>
      <c r="HGV5" s="326"/>
      <c r="HGW5" s="326"/>
      <c r="HGX5" s="326"/>
      <c r="HGY5" s="326"/>
      <c r="HGZ5" s="326"/>
      <c r="HHA5" s="326"/>
      <c r="HHB5" s="326"/>
      <c r="HHC5" s="326"/>
      <c r="HHD5" s="326"/>
      <c r="HHE5" s="326"/>
      <c r="HHF5" s="326"/>
      <c r="HHG5" s="326"/>
      <c r="HHH5" s="326"/>
      <c r="HHI5" s="326"/>
      <c r="HHJ5" s="326"/>
      <c r="HHK5" s="326"/>
      <c r="HHL5" s="326"/>
      <c r="HHM5" s="326"/>
      <c r="HHN5" s="326"/>
      <c r="HHO5" s="326"/>
      <c r="HHP5" s="326"/>
      <c r="HHQ5" s="326"/>
      <c r="HHR5" s="326"/>
      <c r="HHS5" s="326"/>
      <c r="HHT5" s="326"/>
      <c r="HHU5" s="326"/>
      <c r="HHV5" s="326"/>
      <c r="HHW5" s="326"/>
      <c r="HHX5" s="326"/>
      <c r="HHY5" s="326"/>
      <c r="HHZ5" s="326"/>
      <c r="HIA5" s="326"/>
      <c r="HIB5" s="326"/>
      <c r="HIC5" s="326"/>
      <c r="HID5" s="326"/>
      <c r="HIE5" s="326"/>
      <c r="HIF5" s="326"/>
      <c r="HIG5" s="326"/>
      <c r="HIH5" s="326"/>
      <c r="HII5" s="326"/>
      <c r="HIJ5" s="326"/>
      <c r="HIK5" s="326"/>
      <c r="HIL5" s="326"/>
      <c r="HIM5" s="326"/>
      <c r="HIN5" s="326"/>
      <c r="HIO5" s="326"/>
      <c r="HIP5" s="326"/>
      <c r="HIQ5" s="326"/>
      <c r="HIR5" s="326"/>
      <c r="HIS5" s="326"/>
      <c r="HIT5" s="326"/>
      <c r="HIU5" s="326"/>
      <c r="HIV5" s="326"/>
      <c r="HIW5" s="326"/>
      <c r="HIX5" s="326"/>
      <c r="HIY5" s="326"/>
      <c r="HIZ5" s="326"/>
      <c r="HJA5" s="326"/>
      <c r="HJB5" s="326"/>
      <c r="HJC5" s="326"/>
      <c r="HJD5" s="326"/>
      <c r="HJE5" s="326"/>
      <c r="HJF5" s="326"/>
      <c r="HJG5" s="326"/>
      <c r="HJH5" s="326"/>
      <c r="HJI5" s="326"/>
      <c r="HJJ5" s="326"/>
      <c r="HJK5" s="326"/>
      <c r="HJL5" s="326"/>
      <c r="HJM5" s="326"/>
      <c r="HJN5" s="326"/>
      <c r="HJO5" s="326"/>
      <c r="HJP5" s="326"/>
      <c r="HJQ5" s="326"/>
      <c r="HJR5" s="326"/>
      <c r="HJS5" s="326"/>
      <c r="HJT5" s="326"/>
      <c r="HJU5" s="326"/>
      <c r="HJV5" s="326"/>
      <c r="HJW5" s="326"/>
      <c r="HJX5" s="326"/>
      <c r="HJY5" s="326"/>
      <c r="HJZ5" s="326"/>
      <c r="HKA5" s="326"/>
      <c r="HKB5" s="326"/>
      <c r="HKC5" s="326"/>
      <c r="HKD5" s="326"/>
      <c r="HKE5" s="326"/>
      <c r="HKF5" s="326"/>
      <c r="HKG5" s="326"/>
      <c r="HKH5" s="326"/>
      <c r="HKI5" s="326"/>
      <c r="HKJ5" s="326"/>
      <c r="HKK5" s="326"/>
      <c r="HKL5" s="326"/>
      <c r="HKM5" s="326"/>
      <c r="HKN5" s="326"/>
      <c r="HKO5" s="326"/>
      <c r="HKP5" s="326"/>
      <c r="HKQ5" s="326"/>
      <c r="HKR5" s="326"/>
      <c r="HKS5" s="326"/>
      <c r="HKT5" s="326"/>
      <c r="HKU5" s="326"/>
      <c r="HKV5" s="326"/>
      <c r="HKW5" s="326"/>
      <c r="HKX5" s="326"/>
      <c r="HKY5" s="326"/>
      <c r="HKZ5" s="326"/>
      <c r="HLA5" s="326"/>
      <c r="HLB5" s="326"/>
      <c r="HLC5" s="326"/>
      <c r="HLD5" s="326"/>
      <c r="HLE5" s="326"/>
      <c r="HLF5" s="326"/>
      <c r="HLG5" s="326"/>
      <c r="HLH5" s="326"/>
      <c r="HLI5" s="326"/>
      <c r="HLJ5" s="326"/>
      <c r="HLK5" s="326"/>
      <c r="HLL5" s="326"/>
      <c r="HLM5" s="326"/>
      <c r="HLN5" s="326"/>
      <c r="HLO5" s="326"/>
      <c r="HLP5" s="326"/>
      <c r="HLQ5" s="326"/>
      <c r="HLR5" s="326"/>
      <c r="HLS5" s="326"/>
      <c r="HLT5" s="326"/>
      <c r="HLU5" s="326"/>
      <c r="HLV5" s="326"/>
      <c r="HLW5" s="326"/>
      <c r="HLX5" s="326"/>
      <c r="HLY5" s="326"/>
      <c r="HLZ5" s="326"/>
      <c r="HMA5" s="326"/>
      <c r="HMB5" s="326"/>
      <c r="HMC5" s="326"/>
      <c r="HMD5" s="326"/>
      <c r="HME5" s="326"/>
      <c r="HMF5" s="326"/>
      <c r="HMG5" s="326"/>
      <c r="HMH5" s="326"/>
      <c r="HMI5" s="326"/>
      <c r="HMJ5" s="326"/>
      <c r="HMK5" s="326"/>
      <c r="HML5" s="326"/>
      <c r="HMM5" s="326"/>
      <c r="HMN5" s="326"/>
      <c r="HMO5" s="326"/>
      <c r="HMP5" s="326"/>
      <c r="HMQ5" s="326"/>
      <c r="HMR5" s="326"/>
      <c r="HMS5" s="326"/>
      <c r="HMT5" s="326"/>
      <c r="HMU5" s="326"/>
      <c r="HMV5" s="326"/>
      <c r="HMW5" s="326"/>
      <c r="HMX5" s="326"/>
      <c r="HMY5" s="326"/>
      <c r="HMZ5" s="326"/>
      <c r="HNA5" s="326"/>
      <c r="HNB5" s="326"/>
      <c r="HNC5" s="326"/>
      <c r="HND5" s="326"/>
      <c r="HNE5" s="326"/>
      <c r="HNF5" s="326"/>
      <c r="HNG5" s="326"/>
      <c r="HNH5" s="326"/>
      <c r="HNI5" s="326"/>
      <c r="HNJ5" s="326"/>
      <c r="HNK5" s="326"/>
      <c r="HNL5" s="326"/>
      <c r="HNM5" s="326"/>
      <c r="HNN5" s="326"/>
      <c r="HNO5" s="326"/>
      <c r="HNP5" s="326"/>
      <c r="HNQ5" s="326"/>
      <c r="HNR5" s="326"/>
      <c r="HNS5" s="326"/>
      <c r="HNT5" s="326"/>
      <c r="HNU5" s="326"/>
      <c r="HNV5" s="326"/>
      <c r="HNW5" s="326"/>
      <c r="HNX5" s="326"/>
      <c r="HNY5" s="326"/>
      <c r="HNZ5" s="326"/>
      <c r="HOA5" s="326"/>
      <c r="HOB5" s="326"/>
      <c r="HOC5" s="326"/>
      <c r="HOD5" s="326"/>
      <c r="HOE5" s="326"/>
      <c r="HOF5" s="326"/>
      <c r="HOG5" s="326"/>
      <c r="HOH5" s="326"/>
      <c r="HOI5" s="326"/>
      <c r="HOJ5" s="326"/>
      <c r="HOK5" s="326"/>
      <c r="HOL5" s="326"/>
      <c r="HOM5" s="326"/>
      <c r="HON5" s="326"/>
      <c r="HOO5" s="326"/>
      <c r="HOP5" s="326"/>
      <c r="HOQ5" s="326"/>
      <c r="HOR5" s="326"/>
      <c r="HOS5" s="326"/>
      <c r="HOT5" s="326"/>
      <c r="HOU5" s="326"/>
      <c r="HOV5" s="326"/>
      <c r="HOW5" s="326"/>
      <c r="HOX5" s="326"/>
      <c r="HOY5" s="326"/>
      <c r="HOZ5" s="326"/>
      <c r="HPA5" s="326"/>
      <c r="HPB5" s="326"/>
      <c r="HPC5" s="326"/>
      <c r="HPD5" s="326"/>
      <c r="HPE5" s="326"/>
      <c r="HPF5" s="326"/>
      <c r="HPG5" s="326"/>
      <c r="HPH5" s="326"/>
      <c r="HPI5" s="326"/>
      <c r="HPJ5" s="326"/>
      <c r="HPK5" s="326"/>
      <c r="HPL5" s="326"/>
      <c r="HPM5" s="326"/>
      <c r="HPN5" s="326"/>
      <c r="HPO5" s="326"/>
      <c r="HPP5" s="326"/>
      <c r="HPQ5" s="326"/>
      <c r="HPR5" s="326"/>
      <c r="HPS5" s="326"/>
      <c r="HPT5" s="326"/>
      <c r="HPU5" s="326"/>
      <c r="HPV5" s="326"/>
      <c r="HPW5" s="326"/>
      <c r="HPX5" s="326"/>
      <c r="HPY5" s="326"/>
      <c r="HPZ5" s="326"/>
      <c r="HQA5" s="326"/>
      <c r="HQB5" s="326"/>
      <c r="HQC5" s="326"/>
      <c r="HQD5" s="326"/>
      <c r="HQE5" s="326"/>
      <c r="HQF5" s="326"/>
      <c r="HQG5" s="326"/>
      <c r="HQH5" s="326"/>
      <c r="HQI5" s="326"/>
      <c r="HQJ5" s="326"/>
      <c r="HQK5" s="326"/>
      <c r="HQL5" s="326"/>
      <c r="HQM5" s="326"/>
      <c r="HQN5" s="326"/>
      <c r="HQO5" s="326"/>
      <c r="HQP5" s="326"/>
      <c r="HQQ5" s="326"/>
      <c r="HQR5" s="326"/>
      <c r="HQS5" s="326"/>
      <c r="HQT5" s="326"/>
      <c r="HQU5" s="326"/>
      <c r="HQV5" s="326"/>
      <c r="HQW5" s="326"/>
      <c r="HQX5" s="326"/>
      <c r="HQY5" s="326"/>
      <c r="HQZ5" s="326"/>
      <c r="HRA5" s="326"/>
      <c r="HRB5" s="326"/>
      <c r="HRC5" s="326"/>
      <c r="HRD5" s="326"/>
      <c r="HRE5" s="326"/>
      <c r="HRF5" s="326"/>
      <c r="HRG5" s="326"/>
      <c r="HRH5" s="326"/>
      <c r="HRI5" s="326"/>
      <c r="HRJ5" s="326"/>
      <c r="HRK5" s="326"/>
      <c r="HRL5" s="326"/>
      <c r="HRM5" s="326"/>
      <c r="HRN5" s="326"/>
      <c r="HRO5" s="326"/>
      <c r="HRP5" s="326"/>
      <c r="HRQ5" s="326"/>
      <c r="HRR5" s="326"/>
      <c r="HRS5" s="326"/>
      <c r="HRT5" s="326"/>
      <c r="HRU5" s="326"/>
      <c r="HRV5" s="326"/>
      <c r="HRW5" s="326"/>
      <c r="HRX5" s="326"/>
      <c r="HRY5" s="326"/>
      <c r="HRZ5" s="326"/>
      <c r="HSA5" s="326"/>
      <c r="HSB5" s="326"/>
      <c r="HSC5" s="326"/>
      <c r="HSD5" s="326"/>
      <c r="HSE5" s="326"/>
      <c r="HSF5" s="326"/>
      <c r="HSG5" s="326"/>
      <c r="HSH5" s="326"/>
      <c r="HSI5" s="326"/>
      <c r="HSJ5" s="326"/>
      <c r="HSK5" s="326"/>
      <c r="HSL5" s="326"/>
      <c r="HSM5" s="326"/>
      <c r="HSN5" s="326"/>
      <c r="HSO5" s="326"/>
      <c r="HSP5" s="326"/>
      <c r="HSQ5" s="326"/>
      <c r="HSR5" s="326"/>
      <c r="HSS5" s="326"/>
      <c r="HST5" s="326"/>
      <c r="HSU5" s="326"/>
      <c r="HSV5" s="326"/>
      <c r="HSW5" s="326"/>
      <c r="HSX5" s="326"/>
      <c r="HSY5" s="326"/>
      <c r="HSZ5" s="326"/>
      <c r="HTA5" s="326"/>
      <c r="HTB5" s="326"/>
      <c r="HTC5" s="326"/>
      <c r="HTD5" s="326"/>
      <c r="HTE5" s="326"/>
      <c r="HTF5" s="326"/>
      <c r="HTG5" s="326"/>
      <c r="HTH5" s="326"/>
      <c r="HTI5" s="326"/>
      <c r="HTJ5" s="326"/>
      <c r="HTK5" s="326"/>
      <c r="HTL5" s="326"/>
      <c r="HTM5" s="326"/>
      <c r="HTN5" s="326"/>
      <c r="HTO5" s="326"/>
      <c r="HTP5" s="326"/>
      <c r="HTQ5" s="326"/>
      <c r="HTR5" s="326"/>
      <c r="HTS5" s="326"/>
      <c r="HTT5" s="326"/>
      <c r="HTU5" s="326"/>
      <c r="HTV5" s="326"/>
      <c r="HTW5" s="326"/>
      <c r="HTX5" s="326"/>
      <c r="HTY5" s="326"/>
      <c r="HTZ5" s="326"/>
      <c r="HUA5" s="326"/>
      <c r="HUB5" s="326"/>
      <c r="HUC5" s="326"/>
      <c r="HUD5" s="326"/>
      <c r="HUE5" s="326"/>
      <c r="HUF5" s="326"/>
      <c r="HUG5" s="326"/>
      <c r="HUH5" s="326"/>
      <c r="HUI5" s="326"/>
      <c r="HUJ5" s="326"/>
      <c r="HUK5" s="326"/>
      <c r="HUL5" s="326"/>
      <c r="HUM5" s="326"/>
      <c r="HUN5" s="326"/>
      <c r="HUO5" s="326"/>
      <c r="HUP5" s="326"/>
      <c r="HUQ5" s="326"/>
      <c r="HUR5" s="326"/>
      <c r="HUS5" s="326"/>
      <c r="HUT5" s="326"/>
      <c r="HUU5" s="326"/>
      <c r="HUV5" s="326"/>
      <c r="HUW5" s="326"/>
      <c r="HUX5" s="326"/>
      <c r="HUY5" s="326"/>
      <c r="HUZ5" s="326"/>
      <c r="HVA5" s="326"/>
      <c r="HVB5" s="326"/>
      <c r="HVC5" s="326"/>
      <c r="HVD5" s="326"/>
      <c r="HVE5" s="326"/>
      <c r="HVF5" s="326"/>
      <c r="HVG5" s="326"/>
      <c r="HVH5" s="326"/>
      <c r="HVI5" s="326"/>
      <c r="HVJ5" s="326"/>
      <c r="HVK5" s="326"/>
      <c r="HVL5" s="326"/>
      <c r="HVM5" s="326"/>
      <c r="HVN5" s="326"/>
      <c r="HVO5" s="326"/>
      <c r="HVP5" s="326"/>
      <c r="HVQ5" s="326"/>
      <c r="HVR5" s="326"/>
      <c r="HVS5" s="326"/>
      <c r="HVT5" s="326"/>
      <c r="HVU5" s="326"/>
      <c r="HVV5" s="326"/>
      <c r="HVW5" s="326"/>
      <c r="HVX5" s="326"/>
      <c r="HVY5" s="326"/>
      <c r="HVZ5" s="326"/>
      <c r="HWA5" s="326"/>
      <c r="HWB5" s="326"/>
      <c r="HWC5" s="326"/>
      <c r="HWD5" s="326"/>
      <c r="HWE5" s="326"/>
      <c r="HWF5" s="326"/>
      <c r="HWG5" s="326"/>
      <c r="HWH5" s="326"/>
      <c r="HWI5" s="326"/>
      <c r="HWJ5" s="326"/>
      <c r="HWK5" s="326"/>
      <c r="HWL5" s="326"/>
      <c r="HWM5" s="326"/>
      <c r="HWN5" s="326"/>
      <c r="HWO5" s="326"/>
      <c r="HWP5" s="326"/>
      <c r="HWQ5" s="326"/>
      <c r="HWR5" s="326"/>
      <c r="HWS5" s="326"/>
      <c r="HWT5" s="326"/>
      <c r="HWU5" s="326"/>
      <c r="HWV5" s="326"/>
      <c r="HWW5" s="326"/>
      <c r="HWX5" s="326"/>
      <c r="HWY5" s="326"/>
      <c r="HWZ5" s="326"/>
      <c r="HXA5" s="326"/>
      <c r="HXB5" s="326"/>
      <c r="HXC5" s="326"/>
      <c r="HXD5" s="326"/>
      <c r="HXE5" s="326"/>
      <c r="HXF5" s="326"/>
      <c r="HXG5" s="326"/>
      <c r="HXH5" s="326"/>
      <c r="HXI5" s="326"/>
      <c r="HXJ5" s="326"/>
      <c r="HXK5" s="326"/>
      <c r="HXL5" s="326"/>
      <c r="HXM5" s="326"/>
      <c r="HXN5" s="326"/>
      <c r="HXO5" s="326"/>
      <c r="HXP5" s="326"/>
      <c r="HXQ5" s="326"/>
      <c r="HXR5" s="326"/>
      <c r="HXS5" s="326"/>
      <c r="HXT5" s="326"/>
      <c r="HXU5" s="326"/>
      <c r="HXV5" s="326"/>
      <c r="HXW5" s="326"/>
      <c r="HXX5" s="326"/>
      <c r="HXY5" s="326"/>
      <c r="HXZ5" s="326"/>
      <c r="HYA5" s="326"/>
      <c r="HYB5" s="326"/>
      <c r="HYC5" s="326"/>
      <c r="HYD5" s="326"/>
      <c r="HYE5" s="326"/>
      <c r="HYF5" s="326"/>
      <c r="HYG5" s="326"/>
      <c r="HYH5" s="326"/>
      <c r="HYI5" s="326"/>
      <c r="HYJ5" s="326"/>
      <c r="HYK5" s="326"/>
      <c r="HYL5" s="326"/>
      <c r="HYM5" s="326"/>
      <c r="HYN5" s="326"/>
      <c r="HYO5" s="326"/>
      <c r="HYP5" s="326"/>
      <c r="HYQ5" s="326"/>
      <c r="HYR5" s="326"/>
      <c r="HYS5" s="326"/>
      <c r="HYT5" s="326"/>
      <c r="HYU5" s="326"/>
      <c r="HYV5" s="326"/>
      <c r="HYW5" s="326"/>
      <c r="HYX5" s="326"/>
      <c r="HYY5" s="326"/>
      <c r="HYZ5" s="326"/>
      <c r="HZA5" s="326"/>
      <c r="HZB5" s="326"/>
      <c r="HZC5" s="326"/>
      <c r="HZD5" s="326"/>
      <c r="HZE5" s="326"/>
      <c r="HZF5" s="326"/>
      <c r="HZG5" s="326"/>
      <c r="HZH5" s="326"/>
      <c r="HZI5" s="326"/>
      <c r="HZJ5" s="326"/>
      <c r="HZK5" s="326"/>
      <c r="HZL5" s="326"/>
      <c r="HZM5" s="326"/>
      <c r="HZN5" s="326"/>
      <c r="HZO5" s="326"/>
      <c r="HZP5" s="326"/>
      <c r="HZQ5" s="326"/>
      <c r="HZR5" s="326"/>
      <c r="HZS5" s="326"/>
      <c r="HZT5" s="326"/>
      <c r="HZU5" s="326"/>
      <c r="HZV5" s="326"/>
      <c r="HZW5" s="326"/>
      <c r="HZX5" s="326"/>
      <c r="HZY5" s="326"/>
      <c r="HZZ5" s="326"/>
      <c r="IAA5" s="326"/>
      <c r="IAB5" s="326"/>
      <c r="IAC5" s="326"/>
      <c r="IAD5" s="326"/>
      <c r="IAE5" s="326"/>
      <c r="IAF5" s="326"/>
      <c r="IAG5" s="326"/>
      <c r="IAH5" s="326"/>
      <c r="IAI5" s="326"/>
      <c r="IAJ5" s="326"/>
      <c r="IAK5" s="326"/>
      <c r="IAL5" s="326"/>
      <c r="IAM5" s="326"/>
      <c r="IAN5" s="326"/>
      <c r="IAO5" s="326"/>
      <c r="IAP5" s="326"/>
      <c r="IAQ5" s="326"/>
      <c r="IAR5" s="326"/>
      <c r="IAS5" s="326"/>
      <c r="IAT5" s="326"/>
      <c r="IAU5" s="326"/>
      <c r="IAV5" s="326"/>
      <c r="IAW5" s="326"/>
      <c r="IAX5" s="326"/>
      <c r="IAY5" s="326"/>
      <c r="IAZ5" s="326"/>
      <c r="IBA5" s="326"/>
      <c r="IBB5" s="326"/>
      <c r="IBC5" s="326"/>
      <c r="IBD5" s="326"/>
      <c r="IBE5" s="326"/>
      <c r="IBF5" s="326"/>
      <c r="IBG5" s="326"/>
      <c r="IBH5" s="326"/>
      <c r="IBI5" s="326"/>
      <c r="IBJ5" s="326"/>
      <c r="IBK5" s="326"/>
      <c r="IBL5" s="326"/>
      <c r="IBM5" s="326"/>
      <c r="IBN5" s="326"/>
      <c r="IBO5" s="326"/>
      <c r="IBP5" s="326"/>
      <c r="IBQ5" s="326"/>
      <c r="IBR5" s="326"/>
      <c r="IBS5" s="326"/>
      <c r="IBT5" s="326"/>
      <c r="IBU5" s="326"/>
      <c r="IBV5" s="326"/>
      <c r="IBW5" s="326"/>
      <c r="IBX5" s="326"/>
      <c r="IBY5" s="326"/>
      <c r="IBZ5" s="326"/>
      <c r="ICA5" s="326"/>
      <c r="ICB5" s="326"/>
      <c r="ICC5" s="326"/>
      <c r="ICD5" s="326"/>
      <c r="ICE5" s="326"/>
      <c r="ICF5" s="326"/>
      <c r="ICG5" s="326"/>
      <c r="ICH5" s="326"/>
      <c r="ICI5" s="326"/>
      <c r="ICJ5" s="326"/>
      <c r="ICK5" s="326"/>
      <c r="ICL5" s="326"/>
      <c r="ICM5" s="326"/>
      <c r="ICN5" s="326"/>
      <c r="ICO5" s="326"/>
      <c r="ICP5" s="326"/>
      <c r="ICQ5" s="326"/>
      <c r="ICR5" s="326"/>
      <c r="ICS5" s="326"/>
      <c r="ICT5" s="326"/>
      <c r="ICU5" s="326"/>
      <c r="ICV5" s="326"/>
      <c r="ICW5" s="326"/>
      <c r="ICX5" s="326"/>
      <c r="ICY5" s="326"/>
      <c r="ICZ5" s="326"/>
      <c r="IDA5" s="326"/>
      <c r="IDB5" s="326"/>
      <c r="IDC5" s="326"/>
      <c r="IDD5" s="326"/>
      <c r="IDE5" s="326"/>
      <c r="IDF5" s="326"/>
      <c r="IDG5" s="326"/>
      <c r="IDH5" s="326"/>
      <c r="IDI5" s="326"/>
      <c r="IDJ5" s="326"/>
      <c r="IDK5" s="326"/>
      <c r="IDL5" s="326"/>
      <c r="IDM5" s="326"/>
      <c r="IDN5" s="326"/>
      <c r="IDO5" s="326"/>
      <c r="IDP5" s="326"/>
      <c r="IDQ5" s="326"/>
      <c r="IDR5" s="326"/>
      <c r="IDS5" s="326"/>
      <c r="IDT5" s="326"/>
      <c r="IDU5" s="326"/>
      <c r="IDV5" s="326"/>
      <c r="IDW5" s="326"/>
      <c r="IDX5" s="326"/>
      <c r="IDY5" s="326"/>
      <c r="IDZ5" s="326"/>
      <c r="IEA5" s="326"/>
      <c r="IEB5" s="326"/>
      <c r="IEC5" s="326"/>
      <c r="IED5" s="326"/>
      <c r="IEE5" s="326"/>
      <c r="IEF5" s="326"/>
      <c r="IEG5" s="326"/>
      <c r="IEH5" s="326"/>
      <c r="IEI5" s="326"/>
      <c r="IEJ5" s="326"/>
      <c r="IEK5" s="326"/>
      <c r="IEL5" s="326"/>
      <c r="IEM5" s="326"/>
      <c r="IEN5" s="326"/>
      <c r="IEO5" s="326"/>
      <c r="IEP5" s="326"/>
      <c r="IEQ5" s="326"/>
      <c r="IER5" s="326"/>
      <c r="IES5" s="326"/>
      <c r="IET5" s="326"/>
      <c r="IEU5" s="326"/>
      <c r="IEV5" s="326"/>
      <c r="IEW5" s="326"/>
      <c r="IEX5" s="326"/>
      <c r="IEY5" s="326"/>
      <c r="IEZ5" s="326"/>
      <c r="IFA5" s="326"/>
      <c r="IFB5" s="326"/>
      <c r="IFC5" s="326"/>
      <c r="IFD5" s="326"/>
      <c r="IFE5" s="326"/>
      <c r="IFF5" s="326"/>
      <c r="IFG5" s="326"/>
      <c r="IFH5" s="326"/>
      <c r="IFI5" s="326"/>
      <c r="IFJ5" s="326"/>
      <c r="IFK5" s="326"/>
      <c r="IFL5" s="326"/>
      <c r="IFM5" s="326"/>
      <c r="IFN5" s="326"/>
      <c r="IFO5" s="326"/>
      <c r="IFP5" s="326"/>
      <c r="IFQ5" s="326"/>
      <c r="IFR5" s="326"/>
      <c r="IFS5" s="326"/>
      <c r="IFT5" s="326"/>
      <c r="IFU5" s="326"/>
      <c r="IFV5" s="326"/>
      <c r="IFW5" s="326"/>
      <c r="IFX5" s="326"/>
      <c r="IFY5" s="326"/>
      <c r="IFZ5" s="326"/>
      <c r="IGA5" s="326"/>
      <c r="IGB5" s="326"/>
      <c r="IGC5" s="326"/>
      <c r="IGD5" s="326"/>
      <c r="IGE5" s="326"/>
      <c r="IGF5" s="326"/>
      <c r="IGG5" s="326"/>
      <c r="IGH5" s="326"/>
      <c r="IGI5" s="326"/>
      <c r="IGJ5" s="326"/>
      <c r="IGK5" s="326"/>
      <c r="IGL5" s="326"/>
      <c r="IGM5" s="326"/>
      <c r="IGN5" s="326"/>
      <c r="IGO5" s="326"/>
      <c r="IGP5" s="326"/>
      <c r="IGQ5" s="326"/>
      <c r="IGR5" s="326"/>
      <c r="IGS5" s="326"/>
      <c r="IGT5" s="326"/>
      <c r="IGU5" s="326"/>
      <c r="IGV5" s="326"/>
      <c r="IGW5" s="326"/>
      <c r="IGX5" s="326"/>
      <c r="IGY5" s="326"/>
      <c r="IGZ5" s="326"/>
      <c r="IHA5" s="326"/>
      <c r="IHB5" s="326"/>
      <c r="IHC5" s="326"/>
      <c r="IHD5" s="326"/>
      <c r="IHE5" s="326"/>
      <c r="IHF5" s="326"/>
      <c r="IHG5" s="326"/>
      <c r="IHH5" s="326"/>
      <c r="IHI5" s="326"/>
      <c r="IHJ5" s="326"/>
      <c r="IHK5" s="326"/>
      <c r="IHL5" s="326"/>
      <c r="IHM5" s="326"/>
      <c r="IHN5" s="326"/>
      <c r="IHO5" s="326"/>
      <c r="IHP5" s="326"/>
      <c r="IHQ5" s="326"/>
      <c r="IHR5" s="326"/>
      <c r="IHS5" s="326"/>
      <c r="IHT5" s="326"/>
      <c r="IHU5" s="326"/>
      <c r="IHV5" s="326"/>
      <c r="IHW5" s="326"/>
      <c r="IHX5" s="326"/>
      <c r="IHY5" s="326"/>
      <c r="IHZ5" s="326"/>
      <c r="IIA5" s="326"/>
      <c r="IIB5" s="326"/>
      <c r="IIC5" s="326"/>
      <c r="IID5" s="326"/>
      <c r="IIE5" s="326"/>
      <c r="IIF5" s="326"/>
      <c r="IIG5" s="326"/>
      <c r="IIH5" s="326"/>
      <c r="III5" s="326"/>
      <c r="IIJ5" s="326"/>
      <c r="IIK5" s="326"/>
      <c r="IIL5" s="326"/>
      <c r="IIM5" s="326"/>
      <c r="IIN5" s="326"/>
      <c r="IIO5" s="326"/>
      <c r="IIP5" s="326"/>
      <c r="IIQ5" s="326"/>
      <c r="IIR5" s="326"/>
      <c r="IIS5" s="326"/>
      <c r="IIT5" s="326"/>
      <c r="IIU5" s="326"/>
      <c r="IIV5" s="326"/>
      <c r="IIW5" s="326"/>
      <c r="IIX5" s="326"/>
      <c r="IIY5" s="326"/>
      <c r="IIZ5" s="326"/>
      <c r="IJA5" s="326"/>
      <c r="IJB5" s="326"/>
      <c r="IJC5" s="326"/>
      <c r="IJD5" s="326"/>
      <c r="IJE5" s="326"/>
      <c r="IJF5" s="326"/>
      <c r="IJG5" s="326"/>
      <c r="IJH5" s="326"/>
      <c r="IJI5" s="326"/>
      <c r="IJJ5" s="326"/>
      <c r="IJK5" s="326"/>
      <c r="IJL5" s="326"/>
      <c r="IJM5" s="326"/>
      <c r="IJN5" s="326"/>
      <c r="IJO5" s="326"/>
      <c r="IJP5" s="326"/>
      <c r="IJQ5" s="326"/>
      <c r="IJR5" s="326"/>
      <c r="IJS5" s="326"/>
      <c r="IJT5" s="326"/>
      <c r="IJU5" s="326"/>
      <c r="IJV5" s="326"/>
      <c r="IJW5" s="326"/>
      <c r="IJX5" s="326"/>
      <c r="IJY5" s="326"/>
      <c r="IJZ5" s="326"/>
      <c r="IKA5" s="326"/>
      <c r="IKB5" s="326"/>
      <c r="IKC5" s="326"/>
      <c r="IKD5" s="326"/>
      <c r="IKE5" s="326"/>
      <c r="IKF5" s="326"/>
      <c r="IKG5" s="326"/>
      <c r="IKH5" s="326"/>
      <c r="IKI5" s="326"/>
      <c r="IKJ5" s="326"/>
      <c r="IKK5" s="326"/>
      <c r="IKL5" s="326"/>
      <c r="IKM5" s="326"/>
      <c r="IKN5" s="326"/>
      <c r="IKO5" s="326"/>
      <c r="IKP5" s="326"/>
      <c r="IKQ5" s="326"/>
      <c r="IKR5" s="326"/>
      <c r="IKS5" s="326"/>
      <c r="IKT5" s="326"/>
      <c r="IKU5" s="326"/>
      <c r="IKV5" s="326"/>
      <c r="IKW5" s="326"/>
      <c r="IKX5" s="326"/>
      <c r="IKY5" s="326"/>
      <c r="IKZ5" s="326"/>
      <c r="ILA5" s="326"/>
      <c r="ILB5" s="326"/>
      <c r="ILC5" s="326"/>
      <c r="ILD5" s="326"/>
      <c r="ILE5" s="326"/>
      <c r="ILF5" s="326"/>
      <c r="ILG5" s="326"/>
      <c r="ILH5" s="326"/>
      <c r="ILI5" s="326"/>
      <c r="ILJ5" s="326"/>
      <c r="ILK5" s="326"/>
      <c r="ILL5" s="326"/>
      <c r="ILM5" s="326"/>
      <c r="ILN5" s="326"/>
      <c r="ILO5" s="326"/>
      <c r="ILP5" s="326"/>
      <c r="ILQ5" s="326"/>
      <c r="ILR5" s="326"/>
      <c r="ILS5" s="326"/>
      <c r="ILT5" s="326"/>
      <c r="ILU5" s="326"/>
      <c r="ILV5" s="326"/>
      <c r="ILW5" s="326"/>
      <c r="ILX5" s="326"/>
      <c r="ILY5" s="326"/>
      <c r="ILZ5" s="326"/>
      <c r="IMA5" s="326"/>
      <c r="IMB5" s="326"/>
      <c r="IMC5" s="326"/>
      <c r="IMD5" s="326"/>
      <c r="IME5" s="326"/>
      <c r="IMF5" s="326"/>
      <c r="IMG5" s="326"/>
      <c r="IMH5" s="326"/>
      <c r="IMI5" s="326"/>
      <c r="IMJ5" s="326"/>
      <c r="IMK5" s="326"/>
      <c r="IML5" s="326"/>
      <c r="IMM5" s="326"/>
      <c r="IMN5" s="326"/>
      <c r="IMO5" s="326"/>
      <c r="IMP5" s="326"/>
      <c r="IMQ5" s="326"/>
      <c r="IMR5" s="326"/>
      <c r="IMS5" s="326"/>
      <c r="IMT5" s="326"/>
      <c r="IMU5" s="326"/>
      <c r="IMV5" s="326"/>
      <c r="IMW5" s="326"/>
      <c r="IMX5" s="326"/>
      <c r="IMY5" s="326"/>
      <c r="IMZ5" s="326"/>
      <c r="INA5" s="326"/>
      <c r="INB5" s="326"/>
      <c r="INC5" s="326"/>
      <c r="IND5" s="326"/>
      <c r="INE5" s="326"/>
      <c r="INF5" s="326"/>
      <c r="ING5" s="326"/>
      <c r="INH5" s="326"/>
      <c r="INI5" s="326"/>
      <c r="INJ5" s="326"/>
      <c r="INK5" s="326"/>
      <c r="INL5" s="326"/>
      <c r="INM5" s="326"/>
      <c r="INN5" s="326"/>
      <c r="INO5" s="326"/>
      <c r="INP5" s="326"/>
      <c r="INQ5" s="326"/>
      <c r="INR5" s="326"/>
      <c r="INS5" s="326"/>
      <c r="INT5" s="326"/>
      <c r="INU5" s="326"/>
      <c r="INV5" s="326"/>
      <c r="INW5" s="326"/>
      <c r="INX5" s="326"/>
      <c r="INY5" s="326"/>
      <c r="INZ5" s="326"/>
      <c r="IOA5" s="326"/>
      <c r="IOB5" s="326"/>
      <c r="IOC5" s="326"/>
      <c r="IOD5" s="326"/>
      <c r="IOE5" s="326"/>
      <c r="IOF5" s="326"/>
      <c r="IOG5" s="326"/>
      <c r="IOH5" s="326"/>
      <c r="IOI5" s="326"/>
      <c r="IOJ5" s="326"/>
      <c r="IOK5" s="326"/>
      <c r="IOL5" s="326"/>
      <c r="IOM5" s="326"/>
      <c r="ION5" s="326"/>
      <c r="IOO5" s="326"/>
      <c r="IOP5" s="326"/>
      <c r="IOQ5" s="326"/>
      <c r="IOR5" s="326"/>
      <c r="IOS5" s="326"/>
      <c r="IOT5" s="326"/>
      <c r="IOU5" s="326"/>
      <c r="IOV5" s="326"/>
      <c r="IOW5" s="326"/>
      <c r="IOX5" s="326"/>
      <c r="IOY5" s="326"/>
      <c r="IOZ5" s="326"/>
      <c r="IPA5" s="326"/>
      <c r="IPB5" s="326"/>
      <c r="IPC5" s="326"/>
      <c r="IPD5" s="326"/>
      <c r="IPE5" s="326"/>
      <c r="IPF5" s="326"/>
      <c r="IPG5" s="326"/>
      <c r="IPH5" s="326"/>
      <c r="IPI5" s="326"/>
      <c r="IPJ5" s="326"/>
      <c r="IPK5" s="326"/>
      <c r="IPL5" s="326"/>
      <c r="IPM5" s="326"/>
      <c r="IPN5" s="326"/>
      <c r="IPO5" s="326"/>
      <c r="IPP5" s="326"/>
      <c r="IPQ5" s="326"/>
      <c r="IPR5" s="326"/>
      <c r="IPS5" s="326"/>
      <c r="IPT5" s="326"/>
      <c r="IPU5" s="326"/>
      <c r="IPV5" s="326"/>
      <c r="IPW5" s="326"/>
      <c r="IPX5" s="326"/>
      <c r="IPY5" s="326"/>
      <c r="IPZ5" s="326"/>
      <c r="IQA5" s="326"/>
      <c r="IQB5" s="326"/>
      <c r="IQC5" s="326"/>
      <c r="IQD5" s="326"/>
      <c r="IQE5" s="326"/>
      <c r="IQF5" s="326"/>
      <c r="IQG5" s="326"/>
      <c r="IQH5" s="326"/>
      <c r="IQI5" s="326"/>
      <c r="IQJ5" s="326"/>
      <c r="IQK5" s="326"/>
      <c r="IQL5" s="326"/>
      <c r="IQM5" s="326"/>
      <c r="IQN5" s="326"/>
      <c r="IQO5" s="326"/>
      <c r="IQP5" s="326"/>
      <c r="IQQ5" s="326"/>
      <c r="IQR5" s="326"/>
      <c r="IQS5" s="326"/>
      <c r="IQT5" s="326"/>
      <c r="IQU5" s="326"/>
      <c r="IQV5" s="326"/>
      <c r="IQW5" s="326"/>
      <c r="IQX5" s="326"/>
      <c r="IQY5" s="326"/>
      <c r="IQZ5" s="326"/>
      <c r="IRA5" s="326"/>
      <c r="IRB5" s="326"/>
      <c r="IRC5" s="326"/>
      <c r="IRD5" s="326"/>
      <c r="IRE5" s="326"/>
      <c r="IRF5" s="326"/>
      <c r="IRG5" s="326"/>
      <c r="IRH5" s="326"/>
      <c r="IRI5" s="326"/>
      <c r="IRJ5" s="326"/>
      <c r="IRK5" s="326"/>
      <c r="IRL5" s="326"/>
      <c r="IRM5" s="326"/>
      <c r="IRN5" s="326"/>
      <c r="IRO5" s="326"/>
      <c r="IRP5" s="326"/>
      <c r="IRQ5" s="326"/>
      <c r="IRR5" s="326"/>
      <c r="IRS5" s="326"/>
      <c r="IRT5" s="326"/>
      <c r="IRU5" s="326"/>
      <c r="IRV5" s="326"/>
      <c r="IRW5" s="326"/>
      <c r="IRX5" s="326"/>
      <c r="IRY5" s="326"/>
      <c r="IRZ5" s="326"/>
      <c r="ISA5" s="326"/>
      <c r="ISB5" s="326"/>
      <c r="ISC5" s="326"/>
      <c r="ISD5" s="326"/>
      <c r="ISE5" s="326"/>
      <c r="ISF5" s="326"/>
      <c r="ISG5" s="326"/>
      <c r="ISH5" s="326"/>
      <c r="ISI5" s="326"/>
      <c r="ISJ5" s="326"/>
      <c r="ISK5" s="326"/>
      <c r="ISL5" s="326"/>
      <c r="ISM5" s="326"/>
      <c r="ISN5" s="326"/>
      <c r="ISO5" s="326"/>
      <c r="ISP5" s="326"/>
      <c r="ISQ5" s="326"/>
      <c r="ISR5" s="326"/>
      <c r="ISS5" s="326"/>
      <c r="IST5" s="326"/>
      <c r="ISU5" s="326"/>
      <c r="ISV5" s="326"/>
      <c r="ISW5" s="326"/>
      <c r="ISX5" s="326"/>
      <c r="ISY5" s="326"/>
      <c r="ISZ5" s="326"/>
      <c r="ITA5" s="326"/>
      <c r="ITB5" s="326"/>
      <c r="ITC5" s="326"/>
      <c r="ITD5" s="326"/>
      <c r="ITE5" s="326"/>
      <c r="ITF5" s="326"/>
      <c r="ITG5" s="326"/>
      <c r="ITH5" s="326"/>
      <c r="ITI5" s="326"/>
      <c r="ITJ5" s="326"/>
      <c r="ITK5" s="326"/>
      <c r="ITL5" s="326"/>
      <c r="ITM5" s="326"/>
      <c r="ITN5" s="326"/>
      <c r="ITO5" s="326"/>
      <c r="ITP5" s="326"/>
      <c r="ITQ5" s="326"/>
      <c r="ITR5" s="326"/>
      <c r="ITS5" s="326"/>
      <c r="ITT5" s="326"/>
      <c r="ITU5" s="326"/>
      <c r="ITV5" s="326"/>
      <c r="ITW5" s="326"/>
      <c r="ITX5" s="326"/>
      <c r="ITY5" s="326"/>
      <c r="ITZ5" s="326"/>
      <c r="IUA5" s="326"/>
      <c r="IUB5" s="326"/>
      <c r="IUC5" s="326"/>
      <c r="IUD5" s="326"/>
      <c r="IUE5" s="326"/>
      <c r="IUF5" s="326"/>
      <c r="IUG5" s="326"/>
      <c r="IUH5" s="326"/>
      <c r="IUI5" s="326"/>
      <c r="IUJ5" s="326"/>
      <c r="IUK5" s="326"/>
      <c r="IUL5" s="326"/>
      <c r="IUM5" s="326"/>
      <c r="IUN5" s="326"/>
      <c r="IUO5" s="326"/>
      <c r="IUP5" s="326"/>
      <c r="IUQ5" s="326"/>
      <c r="IUR5" s="326"/>
      <c r="IUS5" s="326"/>
      <c r="IUT5" s="326"/>
      <c r="IUU5" s="326"/>
      <c r="IUV5" s="326"/>
      <c r="IUW5" s="326"/>
      <c r="IUX5" s="326"/>
      <c r="IUY5" s="326"/>
      <c r="IUZ5" s="326"/>
      <c r="IVA5" s="326"/>
      <c r="IVB5" s="326"/>
      <c r="IVC5" s="326"/>
      <c r="IVD5" s="326"/>
      <c r="IVE5" s="326"/>
      <c r="IVF5" s="326"/>
      <c r="IVG5" s="326"/>
      <c r="IVH5" s="326"/>
      <c r="IVI5" s="326"/>
      <c r="IVJ5" s="326"/>
      <c r="IVK5" s="326"/>
      <c r="IVL5" s="326"/>
      <c r="IVM5" s="326"/>
      <c r="IVN5" s="326"/>
      <c r="IVO5" s="326"/>
      <c r="IVP5" s="326"/>
      <c r="IVQ5" s="326"/>
      <c r="IVR5" s="326"/>
      <c r="IVS5" s="326"/>
      <c r="IVT5" s="326"/>
      <c r="IVU5" s="326"/>
      <c r="IVV5" s="326"/>
      <c r="IVW5" s="326"/>
      <c r="IVX5" s="326"/>
      <c r="IVY5" s="326"/>
      <c r="IVZ5" s="326"/>
      <c r="IWA5" s="326"/>
      <c r="IWB5" s="326"/>
      <c r="IWC5" s="326"/>
      <c r="IWD5" s="326"/>
      <c r="IWE5" s="326"/>
      <c r="IWF5" s="326"/>
      <c r="IWG5" s="326"/>
      <c r="IWH5" s="326"/>
      <c r="IWI5" s="326"/>
      <c r="IWJ5" s="326"/>
      <c r="IWK5" s="326"/>
      <c r="IWL5" s="326"/>
      <c r="IWM5" s="326"/>
      <c r="IWN5" s="326"/>
      <c r="IWO5" s="326"/>
      <c r="IWP5" s="326"/>
      <c r="IWQ5" s="326"/>
      <c r="IWR5" s="326"/>
      <c r="IWS5" s="326"/>
      <c r="IWT5" s="326"/>
      <c r="IWU5" s="326"/>
      <c r="IWV5" s="326"/>
      <c r="IWW5" s="326"/>
      <c r="IWX5" s="326"/>
      <c r="IWY5" s="326"/>
      <c r="IWZ5" s="326"/>
      <c r="IXA5" s="326"/>
      <c r="IXB5" s="326"/>
      <c r="IXC5" s="326"/>
      <c r="IXD5" s="326"/>
      <c r="IXE5" s="326"/>
      <c r="IXF5" s="326"/>
      <c r="IXG5" s="326"/>
      <c r="IXH5" s="326"/>
      <c r="IXI5" s="326"/>
      <c r="IXJ5" s="326"/>
      <c r="IXK5" s="326"/>
      <c r="IXL5" s="326"/>
      <c r="IXM5" s="326"/>
      <c r="IXN5" s="326"/>
      <c r="IXO5" s="326"/>
      <c r="IXP5" s="326"/>
      <c r="IXQ5" s="326"/>
      <c r="IXR5" s="326"/>
      <c r="IXS5" s="326"/>
      <c r="IXT5" s="326"/>
      <c r="IXU5" s="326"/>
      <c r="IXV5" s="326"/>
      <c r="IXW5" s="326"/>
      <c r="IXX5" s="326"/>
      <c r="IXY5" s="326"/>
      <c r="IXZ5" s="326"/>
      <c r="IYA5" s="326"/>
      <c r="IYB5" s="326"/>
      <c r="IYC5" s="326"/>
      <c r="IYD5" s="326"/>
      <c r="IYE5" s="326"/>
      <c r="IYF5" s="326"/>
      <c r="IYG5" s="326"/>
      <c r="IYH5" s="326"/>
      <c r="IYI5" s="326"/>
      <c r="IYJ5" s="326"/>
      <c r="IYK5" s="326"/>
      <c r="IYL5" s="326"/>
      <c r="IYM5" s="326"/>
      <c r="IYN5" s="326"/>
      <c r="IYO5" s="326"/>
      <c r="IYP5" s="326"/>
      <c r="IYQ5" s="326"/>
      <c r="IYR5" s="326"/>
      <c r="IYS5" s="326"/>
      <c r="IYT5" s="326"/>
      <c r="IYU5" s="326"/>
      <c r="IYV5" s="326"/>
      <c r="IYW5" s="326"/>
      <c r="IYX5" s="326"/>
      <c r="IYY5" s="326"/>
      <c r="IYZ5" s="326"/>
      <c r="IZA5" s="326"/>
      <c r="IZB5" s="326"/>
      <c r="IZC5" s="326"/>
      <c r="IZD5" s="326"/>
      <c r="IZE5" s="326"/>
      <c r="IZF5" s="326"/>
      <c r="IZG5" s="326"/>
      <c r="IZH5" s="326"/>
      <c r="IZI5" s="326"/>
      <c r="IZJ5" s="326"/>
      <c r="IZK5" s="326"/>
      <c r="IZL5" s="326"/>
      <c r="IZM5" s="326"/>
      <c r="IZN5" s="326"/>
      <c r="IZO5" s="326"/>
      <c r="IZP5" s="326"/>
      <c r="IZQ5" s="326"/>
      <c r="IZR5" s="326"/>
      <c r="IZS5" s="326"/>
      <c r="IZT5" s="326"/>
      <c r="IZU5" s="326"/>
      <c r="IZV5" s="326"/>
      <c r="IZW5" s="326"/>
      <c r="IZX5" s="326"/>
      <c r="IZY5" s="326"/>
      <c r="IZZ5" s="326"/>
      <c r="JAA5" s="326"/>
      <c r="JAB5" s="326"/>
      <c r="JAC5" s="326"/>
      <c r="JAD5" s="326"/>
      <c r="JAE5" s="326"/>
      <c r="JAF5" s="326"/>
      <c r="JAG5" s="326"/>
      <c r="JAH5" s="326"/>
      <c r="JAI5" s="326"/>
      <c r="JAJ5" s="326"/>
      <c r="JAK5" s="326"/>
      <c r="JAL5" s="326"/>
      <c r="JAM5" s="326"/>
      <c r="JAN5" s="326"/>
      <c r="JAO5" s="326"/>
      <c r="JAP5" s="326"/>
      <c r="JAQ5" s="326"/>
      <c r="JAR5" s="326"/>
      <c r="JAS5" s="326"/>
      <c r="JAT5" s="326"/>
      <c r="JAU5" s="326"/>
      <c r="JAV5" s="326"/>
      <c r="JAW5" s="326"/>
      <c r="JAX5" s="326"/>
      <c r="JAY5" s="326"/>
      <c r="JAZ5" s="326"/>
      <c r="JBA5" s="326"/>
      <c r="JBB5" s="326"/>
      <c r="JBC5" s="326"/>
      <c r="JBD5" s="326"/>
      <c r="JBE5" s="326"/>
      <c r="JBF5" s="326"/>
      <c r="JBG5" s="326"/>
      <c r="JBH5" s="326"/>
      <c r="JBI5" s="326"/>
      <c r="JBJ5" s="326"/>
      <c r="JBK5" s="326"/>
      <c r="JBL5" s="326"/>
      <c r="JBM5" s="326"/>
      <c r="JBN5" s="326"/>
      <c r="JBO5" s="326"/>
      <c r="JBP5" s="326"/>
      <c r="JBQ5" s="326"/>
      <c r="JBR5" s="326"/>
      <c r="JBS5" s="326"/>
      <c r="JBT5" s="326"/>
      <c r="JBU5" s="326"/>
      <c r="JBV5" s="326"/>
      <c r="JBW5" s="326"/>
      <c r="JBX5" s="326"/>
      <c r="JBY5" s="326"/>
      <c r="JBZ5" s="326"/>
      <c r="JCA5" s="326"/>
      <c r="JCB5" s="326"/>
      <c r="JCC5" s="326"/>
      <c r="JCD5" s="326"/>
      <c r="JCE5" s="326"/>
      <c r="JCF5" s="326"/>
      <c r="JCG5" s="326"/>
      <c r="JCH5" s="326"/>
      <c r="JCI5" s="326"/>
      <c r="JCJ5" s="326"/>
      <c r="JCK5" s="326"/>
      <c r="JCL5" s="326"/>
      <c r="JCM5" s="326"/>
      <c r="JCN5" s="326"/>
      <c r="JCO5" s="326"/>
      <c r="JCP5" s="326"/>
      <c r="JCQ5" s="326"/>
      <c r="JCR5" s="326"/>
      <c r="JCS5" s="326"/>
      <c r="JCT5" s="326"/>
      <c r="JCU5" s="326"/>
      <c r="JCV5" s="326"/>
      <c r="JCW5" s="326"/>
      <c r="JCX5" s="326"/>
      <c r="JCY5" s="326"/>
      <c r="JCZ5" s="326"/>
      <c r="JDA5" s="326"/>
      <c r="JDB5" s="326"/>
      <c r="JDC5" s="326"/>
      <c r="JDD5" s="326"/>
      <c r="JDE5" s="326"/>
      <c r="JDF5" s="326"/>
      <c r="JDG5" s="326"/>
      <c r="JDH5" s="326"/>
      <c r="JDI5" s="326"/>
      <c r="JDJ5" s="326"/>
      <c r="JDK5" s="326"/>
      <c r="JDL5" s="326"/>
      <c r="JDM5" s="326"/>
      <c r="JDN5" s="326"/>
      <c r="JDO5" s="326"/>
      <c r="JDP5" s="326"/>
      <c r="JDQ5" s="326"/>
      <c r="JDR5" s="326"/>
      <c r="JDS5" s="326"/>
      <c r="JDT5" s="326"/>
      <c r="JDU5" s="326"/>
      <c r="JDV5" s="326"/>
      <c r="JDW5" s="326"/>
      <c r="JDX5" s="326"/>
      <c r="JDY5" s="326"/>
      <c r="JDZ5" s="326"/>
      <c r="JEA5" s="326"/>
      <c r="JEB5" s="326"/>
      <c r="JEC5" s="326"/>
      <c r="JED5" s="326"/>
      <c r="JEE5" s="326"/>
      <c r="JEF5" s="326"/>
      <c r="JEG5" s="326"/>
      <c r="JEH5" s="326"/>
      <c r="JEI5" s="326"/>
      <c r="JEJ5" s="326"/>
      <c r="JEK5" s="326"/>
      <c r="JEL5" s="326"/>
      <c r="JEM5" s="326"/>
      <c r="JEN5" s="326"/>
      <c r="JEO5" s="326"/>
      <c r="JEP5" s="326"/>
      <c r="JEQ5" s="326"/>
      <c r="JER5" s="326"/>
      <c r="JES5" s="326"/>
      <c r="JET5" s="326"/>
      <c r="JEU5" s="326"/>
      <c r="JEV5" s="326"/>
      <c r="JEW5" s="326"/>
      <c r="JEX5" s="326"/>
      <c r="JEY5" s="326"/>
      <c r="JEZ5" s="326"/>
      <c r="JFA5" s="326"/>
      <c r="JFB5" s="326"/>
      <c r="JFC5" s="326"/>
      <c r="JFD5" s="326"/>
      <c r="JFE5" s="326"/>
      <c r="JFF5" s="326"/>
      <c r="JFG5" s="326"/>
      <c r="JFH5" s="326"/>
      <c r="JFI5" s="326"/>
      <c r="JFJ5" s="326"/>
      <c r="JFK5" s="326"/>
      <c r="JFL5" s="326"/>
      <c r="JFM5" s="326"/>
      <c r="JFN5" s="326"/>
      <c r="JFO5" s="326"/>
      <c r="JFP5" s="326"/>
      <c r="JFQ5" s="326"/>
      <c r="JFR5" s="326"/>
      <c r="JFS5" s="326"/>
      <c r="JFT5" s="326"/>
      <c r="JFU5" s="326"/>
      <c r="JFV5" s="326"/>
      <c r="JFW5" s="326"/>
      <c r="JFX5" s="326"/>
      <c r="JFY5" s="326"/>
      <c r="JFZ5" s="326"/>
      <c r="JGA5" s="326"/>
      <c r="JGB5" s="326"/>
      <c r="JGC5" s="326"/>
      <c r="JGD5" s="326"/>
      <c r="JGE5" s="326"/>
      <c r="JGF5" s="326"/>
      <c r="JGG5" s="326"/>
      <c r="JGH5" s="326"/>
      <c r="JGI5" s="326"/>
      <c r="JGJ5" s="326"/>
      <c r="JGK5" s="326"/>
      <c r="JGL5" s="326"/>
      <c r="JGM5" s="326"/>
      <c r="JGN5" s="326"/>
      <c r="JGO5" s="326"/>
      <c r="JGP5" s="326"/>
      <c r="JGQ5" s="326"/>
      <c r="JGR5" s="326"/>
      <c r="JGS5" s="326"/>
      <c r="JGT5" s="326"/>
      <c r="JGU5" s="326"/>
      <c r="JGV5" s="326"/>
      <c r="JGW5" s="326"/>
      <c r="JGX5" s="326"/>
      <c r="JGY5" s="326"/>
      <c r="JGZ5" s="326"/>
      <c r="JHA5" s="326"/>
      <c r="JHB5" s="326"/>
      <c r="JHC5" s="326"/>
      <c r="JHD5" s="326"/>
      <c r="JHE5" s="326"/>
      <c r="JHF5" s="326"/>
      <c r="JHG5" s="326"/>
      <c r="JHH5" s="326"/>
      <c r="JHI5" s="326"/>
      <c r="JHJ5" s="326"/>
      <c r="JHK5" s="326"/>
      <c r="JHL5" s="326"/>
      <c r="JHM5" s="326"/>
      <c r="JHN5" s="326"/>
      <c r="JHO5" s="326"/>
      <c r="JHP5" s="326"/>
      <c r="JHQ5" s="326"/>
      <c r="JHR5" s="326"/>
      <c r="JHS5" s="326"/>
      <c r="JHT5" s="326"/>
      <c r="JHU5" s="326"/>
      <c r="JHV5" s="326"/>
      <c r="JHW5" s="326"/>
      <c r="JHX5" s="326"/>
      <c r="JHY5" s="326"/>
      <c r="JHZ5" s="326"/>
      <c r="JIA5" s="326"/>
      <c r="JIB5" s="326"/>
      <c r="JIC5" s="326"/>
      <c r="JID5" s="326"/>
      <c r="JIE5" s="326"/>
      <c r="JIF5" s="326"/>
      <c r="JIG5" s="326"/>
      <c r="JIH5" s="326"/>
      <c r="JII5" s="326"/>
      <c r="JIJ5" s="326"/>
      <c r="JIK5" s="326"/>
      <c r="JIL5" s="326"/>
      <c r="JIM5" s="326"/>
      <c r="JIN5" s="326"/>
      <c r="JIO5" s="326"/>
      <c r="JIP5" s="326"/>
      <c r="JIQ5" s="326"/>
      <c r="JIR5" s="326"/>
      <c r="JIS5" s="326"/>
      <c r="JIT5" s="326"/>
      <c r="JIU5" s="326"/>
      <c r="JIV5" s="326"/>
      <c r="JIW5" s="326"/>
      <c r="JIX5" s="326"/>
      <c r="JIY5" s="326"/>
      <c r="JIZ5" s="326"/>
      <c r="JJA5" s="326"/>
      <c r="JJB5" s="326"/>
      <c r="JJC5" s="326"/>
      <c r="JJD5" s="326"/>
      <c r="JJE5" s="326"/>
      <c r="JJF5" s="326"/>
      <c r="JJG5" s="326"/>
      <c r="JJH5" s="326"/>
      <c r="JJI5" s="326"/>
      <c r="JJJ5" s="326"/>
      <c r="JJK5" s="326"/>
      <c r="JJL5" s="326"/>
      <c r="JJM5" s="326"/>
      <c r="JJN5" s="326"/>
      <c r="JJO5" s="326"/>
      <c r="JJP5" s="326"/>
      <c r="JJQ5" s="326"/>
      <c r="JJR5" s="326"/>
      <c r="JJS5" s="326"/>
      <c r="JJT5" s="326"/>
      <c r="JJU5" s="326"/>
      <c r="JJV5" s="326"/>
      <c r="JJW5" s="326"/>
      <c r="JJX5" s="326"/>
      <c r="JJY5" s="326"/>
      <c r="JJZ5" s="326"/>
      <c r="JKA5" s="326"/>
      <c r="JKB5" s="326"/>
      <c r="JKC5" s="326"/>
      <c r="JKD5" s="326"/>
      <c r="JKE5" s="326"/>
      <c r="JKF5" s="326"/>
      <c r="JKG5" s="326"/>
      <c r="JKH5" s="326"/>
      <c r="JKI5" s="326"/>
      <c r="JKJ5" s="326"/>
      <c r="JKK5" s="326"/>
      <c r="JKL5" s="326"/>
      <c r="JKM5" s="326"/>
      <c r="JKN5" s="326"/>
      <c r="JKO5" s="326"/>
      <c r="JKP5" s="326"/>
      <c r="JKQ5" s="326"/>
      <c r="JKR5" s="326"/>
      <c r="JKS5" s="326"/>
      <c r="JKT5" s="326"/>
      <c r="JKU5" s="326"/>
      <c r="JKV5" s="326"/>
      <c r="JKW5" s="326"/>
      <c r="JKX5" s="326"/>
      <c r="JKY5" s="326"/>
      <c r="JKZ5" s="326"/>
      <c r="JLA5" s="326"/>
      <c r="JLB5" s="326"/>
      <c r="JLC5" s="326"/>
      <c r="JLD5" s="326"/>
      <c r="JLE5" s="326"/>
      <c r="JLF5" s="326"/>
      <c r="JLG5" s="326"/>
      <c r="JLH5" s="326"/>
      <c r="JLI5" s="326"/>
      <c r="JLJ5" s="326"/>
      <c r="JLK5" s="326"/>
      <c r="JLL5" s="326"/>
      <c r="JLM5" s="326"/>
      <c r="JLN5" s="326"/>
      <c r="JLO5" s="326"/>
      <c r="JLP5" s="326"/>
      <c r="JLQ5" s="326"/>
      <c r="JLR5" s="326"/>
      <c r="JLS5" s="326"/>
      <c r="JLT5" s="326"/>
      <c r="JLU5" s="326"/>
      <c r="JLV5" s="326"/>
      <c r="JLW5" s="326"/>
      <c r="JLX5" s="326"/>
      <c r="JLY5" s="326"/>
      <c r="JLZ5" s="326"/>
      <c r="JMA5" s="326"/>
      <c r="JMB5" s="326"/>
      <c r="JMC5" s="326"/>
      <c r="JMD5" s="326"/>
      <c r="JME5" s="326"/>
      <c r="JMF5" s="326"/>
      <c r="JMG5" s="326"/>
      <c r="JMH5" s="326"/>
      <c r="JMI5" s="326"/>
      <c r="JMJ5" s="326"/>
      <c r="JMK5" s="326"/>
      <c r="JML5" s="326"/>
      <c r="JMM5" s="326"/>
      <c r="JMN5" s="326"/>
      <c r="JMO5" s="326"/>
      <c r="JMP5" s="326"/>
      <c r="JMQ5" s="326"/>
      <c r="JMR5" s="326"/>
      <c r="JMS5" s="326"/>
      <c r="JMT5" s="326"/>
      <c r="JMU5" s="326"/>
      <c r="JMV5" s="326"/>
      <c r="JMW5" s="326"/>
      <c r="JMX5" s="326"/>
      <c r="JMY5" s="326"/>
      <c r="JMZ5" s="326"/>
      <c r="JNA5" s="326"/>
      <c r="JNB5" s="326"/>
      <c r="JNC5" s="326"/>
      <c r="JND5" s="326"/>
      <c r="JNE5" s="326"/>
      <c r="JNF5" s="326"/>
      <c r="JNG5" s="326"/>
      <c r="JNH5" s="326"/>
      <c r="JNI5" s="326"/>
      <c r="JNJ5" s="326"/>
      <c r="JNK5" s="326"/>
      <c r="JNL5" s="326"/>
      <c r="JNM5" s="326"/>
      <c r="JNN5" s="326"/>
      <c r="JNO5" s="326"/>
      <c r="JNP5" s="326"/>
      <c r="JNQ5" s="326"/>
      <c r="JNR5" s="326"/>
      <c r="JNS5" s="326"/>
      <c r="JNT5" s="326"/>
      <c r="JNU5" s="326"/>
      <c r="JNV5" s="326"/>
      <c r="JNW5" s="326"/>
      <c r="JNX5" s="326"/>
      <c r="JNY5" s="326"/>
      <c r="JNZ5" s="326"/>
      <c r="JOA5" s="326"/>
      <c r="JOB5" s="326"/>
      <c r="JOC5" s="326"/>
      <c r="JOD5" s="326"/>
      <c r="JOE5" s="326"/>
      <c r="JOF5" s="326"/>
      <c r="JOG5" s="326"/>
      <c r="JOH5" s="326"/>
      <c r="JOI5" s="326"/>
      <c r="JOJ5" s="326"/>
      <c r="JOK5" s="326"/>
      <c r="JOL5" s="326"/>
      <c r="JOM5" s="326"/>
      <c r="JON5" s="326"/>
      <c r="JOO5" s="326"/>
      <c r="JOP5" s="326"/>
      <c r="JOQ5" s="326"/>
      <c r="JOR5" s="326"/>
      <c r="JOS5" s="326"/>
      <c r="JOT5" s="326"/>
      <c r="JOU5" s="326"/>
      <c r="JOV5" s="326"/>
      <c r="JOW5" s="326"/>
      <c r="JOX5" s="326"/>
      <c r="JOY5" s="326"/>
      <c r="JOZ5" s="326"/>
      <c r="JPA5" s="326"/>
      <c r="JPB5" s="326"/>
      <c r="JPC5" s="326"/>
      <c r="JPD5" s="326"/>
      <c r="JPE5" s="326"/>
      <c r="JPF5" s="326"/>
      <c r="JPG5" s="326"/>
      <c r="JPH5" s="326"/>
      <c r="JPI5" s="326"/>
      <c r="JPJ5" s="326"/>
      <c r="JPK5" s="326"/>
      <c r="JPL5" s="326"/>
      <c r="JPM5" s="326"/>
      <c r="JPN5" s="326"/>
      <c r="JPO5" s="326"/>
      <c r="JPP5" s="326"/>
      <c r="JPQ5" s="326"/>
      <c r="JPR5" s="326"/>
      <c r="JPS5" s="326"/>
      <c r="JPT5" s="326"/>
      <c r="JPU5" s="326"/>
      <c r="JPV5" s="326"/>
      <c r="JPW5" s="326"/>
      <c r="JPX5" s="326"/>
      <c r="JPY5" s="326"/>
      <c r="JPZ5" s="326"/>
      <c r="JQA5" s="326"/>
      <c r="JQB5" s="326"/>
      <c r="JQC5" s="326"/>
      <c r="JQD5" s="326"/>
      <c r="JQE5" s="326"/>
      <c r="JQF5" s="326"/>
      <c r="JQG5" s="326"/>
      <c r="JQH5" s="326"/>
      <c r="JQI5" s="326"/>
      <c r="JQJ5" s="326"/>
      <c r="JQK5" s="326"/>
      <c r="JQL5" s="326"/>
      <c r="JQM5" s="326"/>
      <c r="JQN5" s="326"/>
      <c r="JQO5" s="326"/>
      <c r="JQP5" s="326"/>
      <c r="JQQ5" s="326"/>
      <c r="JQR5" s="326"/>
      <c r="JQS5" s="326"/>
      <c r="JQT5" s="326"/>
      <c r="JQU5" s="326"/>
      <c r="JQV5" s="326"/>
      <c r="JQW5" s="326"/>
      <c r="JQX5" s="326"/>
      <c r="JQY5" s="326"/>
      <c r="JQZ5" s="326"/>
      <c r="JRA5" s="326"/>
      <c r="JRB5" s="326"/>
      <c r="JRC5" s="326"/>
      <c r="JRD5" s="326"/>
      <c r="JRE5" s="326"/>
      <c r="JRF5" s="326"/>
      <c r="JRG5" s="326"/>
      <c r="JRH5" s="326"/>
      <c r="JRI5" s="326"/>
      <c r="JRJ5" s="326"/>
      <c r="JRK5" s="326"/>
      <c r="JRL5" s="326"/>
      <c r="JRM5" s="326"/>
      <c r="JRN5" s="326"/>
      <c r="JRO5" s="326"/>
      <c r="JRP5" s="326"/>
      <c r="JRQ5" s="326"/>
      <c r="JRR5" s="326"/>
      <c r="JRS5" s="326"/>
      <c r="JRT5" s="326"/>
      <c r="JRU5" s="326"/>
      <c r="JRV5" s="326"/>
      <c r="JRW5" s="326"/>
      <c r="JRX5" s="326"/>
      <c r="JRY5" s="326"/>
      <c r="JRZ5" s="326"/>
      <c r="JSA5" s="326"/>
      <c r="JSB5" s="326"/>
      <c r="JSC5" s="326"/>
      <c r="JSD5" s="326"/>
      <c r="JSE5" s="326"/>
      <c r="JSF5" s="326"/>
      <c r="JSG5" s="326"/>
      <c r="JSH5" s="326"/>
      <c r="JSI5" s="326"/>
      <c r="JSJ5" s="326"/>
      <c r="JSK5" s="326"/>
      <c r="JSL5" s="326"/>
      <c r="JSM5" s="326"/>
      <c r="JSN5" s="326"/>
      <c r="JSO5" s="326"/>
      <c r="JSP5" s="326"/>
      <c r="JSQ5" s="326"/>
      <c r="JSR5" s="326"/>
      <c r="JSS5" s="326"/>
      <c r="JST5" s="326"/>
      <c r="JSU5" s="326"/>
      <c r="JSV5" s="326"/>
      <c r="JSW5" s="326"/>
      <c r="JSX5" s="326"/>
      <c r="JSY5" s="326"/>
      <c r="JSZ5" s="326"/>
      <c r="JTA5" s="326"/>
      <c r="JTB5" s="326"/>
      <c r="JTC5" s="326"/>
      <c r="JTD5" s="326"/>
      <c r="JTE5" s="326"/>
      <c r="JTF5" s="326"/>
      <c r="JTG5" s="326"/>
      <c r="JTH5" s="326"/>
      <c r="JTI5" s="326"/>
      <c r="JTJ5" s="326"/>
      <c r="JTK5" s="326"/>
      <c r="JTL5" s="326"/>
      <c r="JTM5" s="326"/>
      <c r="JTN5" s="326"/>
      <c r="JTO5" s="326"/>
      <c r="JTP5" s="326"/>
      <c r="JTQ5" s="326"/>
      <c r="JTR5" s="326"/>
      <c r="JTS5" s="326"/>
      <c r="JTT5" s="326"/>
      <c r="JTU5" s="326"/>
      <c r="JTV5" s="326"/>
      <c r="JTW5" s="326"/>
      <c r="JTX5" s="326"/>
      <c r="JTY5" s="326"/>
      <c r="JTZ5" s="326"/>
      <c r="JUA5" s="326"/>
      <c r="JUB5" s="326"/>
      <c r="JUC5" s="326"/>
      <c r="JUD5" s="326"/>
      <c r="JUE5" s="326"/>
      <c r="JUF5" s="326"/>
      <c r="JUG5" s="326"/>
      <c r="JUH5" s="326"/>
      <c r="JUI5" s="326"/>
      <c r="JUJ5" s="326"/>
      <c r="JUK5" s="326"/>
      <c r="JUL5" s="326"/>
      <c r="JUM5" s="326"/>
      <c r="JUN5" s="326"/>
      <c r="JUO5" s="326"/>
      <c r="JUP5" s="326"/>
      <c r="JUQ5" s="326"/>
      <c r="JUR5" s="326"/>
      <c r="JUS5" s="326"/>
      <c r="JUT5" s="326"/>
      <c r="JUU5" s="326"/>
      <c r="JUV5" s="326"/>
      <c r="JUW5" s="326"/>
      <c r="JUX5" s="326"/>
      <c r="JUY5" s="326"/>
      <c r="JUZ5" s="326"/>
      <c r="JVA5" s="326"/>
      <c r="JVB5" s="326"/>
      <c r="JVC5" s="326"/>
      <c r="JVD5" s="326"/>
      <c r="JVE5" s="326"/>
      <c r="JVF5" s="326"/>
      <c r="JVG5" s="326"/>
      <c r="JVH5" s="326"/>
      <c r="JVI5" s="326"/>
      <c r="JVJ5" s="326"/>
      <c r="JVK5" s="326"/>
      <c r="JVL5" s="326"/>
      <c r="JVM5" s="326"/>
      <c r="JVN5" s="326"/>
      <c r="JVO5" s="326"/>
      <c r="JVP5" s="326"/>
      <c r="JVQ5" s="326"/>
      <c r="JVR5" s="326"/>
      <c r="JVS5" s="326"/>
      <c r="JVT5" s="326"/>
      <c r="JVU5" s="326"/>
      <c r="JVV5" s="326"/>
      <c r="JVW5" s="326"/>
      <c r="JVX5" s="326"/>
      <c r="JVY5" s="326"/>
      <c r="JVZ5" s="326"/>
      <c r="JWA5" s="326"/>
      <c r="JWB5" s="326"/>
      <c r="JWC5" s="326"/>
      <c r="JWD5" s="326"/>
      <c r="JWE5" s="326"/>
      <c r="JWF5" s="326"/>
      <c r="JWG5" s="326"/>
      <c r="JWH5" s="326"/>
      <c r="JWI5" s="326"/>
      <c r="JWJ5" s="326"/>
      <c r="JWK5" s="326"/>
      <c r="JWL5" s="326"/>
      <c r="JWM5" s="326"/>
      <c r="JWN5" s="326"/>
      <c r="JWO5" s="326"/>
      <c r="JWP5" s="326"/>
      <c r="JWQ5" s="326"/>
      <c r="JWR5" s="326"/>
      <c r="JWS5" s="326"/>
      <c r="JWT5" s="326"/>
      <c r="JWU5" s="326"/>
      <c r="JWV5" s="326"/>
      <c r="JWW5" s="326"/>
      <c r="JWX5" s="326"/>
      <c r="JWY5" s="326"/>
      <c r="JWZ5" s="326"/>
      <c r="JXA5" s="326"/>
      <c r="JXB5" s="326"/>
      <c r="JXC5" s="326"/>
      <c r="JXD5" s="326"/>
      <c r="JXE5" s="326"/>
      <c r="JXF5" s="326"/>
      <c r="JXG5" s="326"/>
      <c r="JXH5" s="326"/>
      <c r="JXI5" s="326"/>
      <c r="JXJ5" s="326"/>
      <c r="JXK5" s="326"/>
      <c r="JXL5" s="326"/>
      <c r="JXM5" s="326"/>
      <c r="JXN5" s="326"/>
      <c r="JXO5" s="326"/>
      <c r="JXP5" s="326"/>
      <c r="JXQ5" s="326"/>
      <c r="JXR5" s="326"/>
      <c r="JXS5" s="326"/>
      <c r="JXT5" s="326"/>
      <c r="JXU5" s="326"/>
      <c r="JXV5" s="326"/>
      <c r="JXW5" s="326"/>
      <c r="JXX5" s="326"/>
      <c r="JXY5" s="326"/>
      <c r="JXZ5" s="326"/>
      <c r="JYA5" s="326"/>
      <c r="JYB5" s="326"/>
      <c r="JYC5" s="326"/>
      <c r="JYD5" s="326"/>
      <c r="JYE5" s="326"/>
      <c r="JYF5" s="326"/>
      <c r="JYG5" s="326"/>
      <c r="JYH5" s="326"/>
      <c r="JYI5" s="326"/>
      <c r="JYJ5" s="326"/>
      <c r="JYK5" s="326"/>
      <c r="JYL5" s="326"/>
      <c r="JYM5" s="326"/>
      <c r="JYN5" s="326"/>
      <c r="JYO5" s="326"/>
      <c r="JYP5" s="326"/>
      <c r="JYQ5" s="326"/>
      <c r="JYR5" s="326"/>
      <c r="JYS5" s="326"/>
      <c r="JYT5" s="326"/>
      <c r="JYU5" s="326"/>
      <c r="JYV5" s="326"/>
      <c r="JYW5" s="326"/>
      <c r="JYX5" s="326"/>
      <c r="JYY5" s="326"/>
      <c r="JYZ5" s="326"/>
      <c r="JZA5" s="326"/>
      <c r="JZB5" s="326"/>
      <c r="JZC5" s="326"/>
      <c r="JZD5" s="326"/>
      <c r="JZE5" s="326"/>
      <c r="JZF5" s="326"/>
      <c r="JZG5" s="326"/>
      <c r="JZH5" s="326"/>
      <c r="JZI5" s="326"/>
      <c r="JZJ5" s="326"/>
      <c r="JZK5" s="326"/>
      <c r="JZL5" s="326"/>
      <c r="JZM5" s="326"/>
      <c r="JZN5" s="326"/>
      <c r="JZO5" s="326"/>
      <c r="JZP5" s="326"/>
      <c r="JZQ5" s="326"/>
      <c r="JZR5" s="326"/>
      <c r="JZS5" s="326"/>
      <c r="JZT5" s="326"/>
      <c r="JZU5" s="326"/>
      <c r="JZV5" s="326"/>
      <c r="JZW5" s="326"/>
      <c r="JZX5" s="326"/>
      <c r="JZY5" s="326"/>
      <c r="JZZ5" s="326"/>
      <c r="KAA5" s="326"/>
      <c r="KAB5" s="326"/>
      <c r="KAC5" s="326"/>
      <c r="KAD5" s="326"/>
      <c r="KAE5" s="326"/>
      <c r="KAF5" s="326"/>
      <c r="KAG5" s="326"/>
      <c r="KAH5" s="326"/>
      <c r="KAI5" s="326"/>
      <c r="KAJ5" s="326"/>
      <c r="KAK5" s="326"/>
      <c r="KAL5" s="326"/>
      <c r="KAM5" s="326"/>
      <c r="KAN5" s="326"/>
      <c r="KAO5" s="326"/>
      <c r="KAP5" s="326"/>
      <c r="KAQ5" s="326"/>
      <c r="KAR5" s="326"/>
      <c r="KAS5" s="326"/>
      <c r="KAT5" s="326"/>
      <c r="KAU5" s="326"/>
      <c r="KAV5" s="326"/>
      <c r="KAW5" s="326"/>
      <c r="KAX5" s="326"/>
      <c r="KAY5" s="326"/>
      <c r="KAZ5" s="326"/>
      <c r="KBA5" s="326"/>
      <c r="KBB5" s="326"/>
      <c r="KBC5" s="326"/>
      <c r="KBD5" s="326"/>
      <c r="KBE5" s="326"/>
      <c r="KBF5" s="326"/>
      <c r="KBG5" s="326"/>
      <c r="KBH5" s="326"/>
      <c r="KBI5" s="326"/>
      <c r="KBJ5" s="326"/>
      <c r="KBK5" s="326"/>
      <c r="KBL5" s="326"/>
      <c r="KBM5" s="326"/>
      <c r="KBN5" s="326"/>
      <c r="KBO5" s="326"/>
      <c r="KBP5" s="326"/>
      <c r="KBQ5" s="326"/>
      <c r="KBR5" s="326"/>
      <c r="KBS5" s="326"/>
      <c r="KBT5" s="326"/>
      <c r="KBU5" s="326"/>
      <c r="KBV5" s="326"/>
      <c r="KBW5" s="326"/>
      <c r="KBX5" s="326"/>
      <c r="KBY5" s="326"/>
      <c r="KBZ5" s="326"/>
      <c r="KCA5" s="326"/>
      <c r="KCB5" s="326"/>
      <c r="KCC5" s="326"/>
      <c r="KCD5" s="326"/>
      <c r="KCE5" s="326"/>
      <c r="KCF5" s="326"/>
      <c r="KCG5" s="326"/>
      <c r="KCH5" s="326"/>
      <c r="KCI5" s="326"/>
      <c r="KCJ5" s="326"/>
      <c r="KCK5" s="326"/>
      <c r="KCL5" s="326"/>
      <c r="KCM5" s="326"/>
      <c r="KCN5" s="326"/>
      <c r="KCO5" s="326"/>
      <c r="KCP5" s="326"/>
      <c r="KCQ5" s="326"/>
      <c r="KCR5" s="326"/>
      <c r="KCS5" s="326"/>
      <c r="KCT5" s="326"/>
      <c r="KCU5" s="326"/>
      <c r="KCV5" s="326"/>
      <c r="KCW5" s="326"/>
      <c r="KCX5" s="326"/>
      <c r="KCY5" s="326"/>
      <c r="KCZ5" s="326"/>
      <c r="KDA5" s="326"/>
      <c r="KDB5" s="326"/>
      <c r="KDC5" s="326"/>
      <c r="KDD5" s="326"/>
      <c r="KDE5" s="326"/>
      <c r="KDF5" s="326"/>
      <c r="KDG5" s="326"/>
      <c r="KDH5" s="326"/>
      <c r="KDI5" s="326"/>
      <c r="KDJ5" s="326"/>
      <c r="KDK5" s="326"/>
      <c r="KDL5" s="326"/>
      <c r="KDM5" s="326"/>
      <c r="KDN5" s="326"/>
      <c r="KDO5" s="326"/>
      <c r="KDP5" s="326"/>
      <c r="KDQ5" s="326"/>
      <c r="KDR5" s="326"/>
      <c r="KDS5" s="326"/>
      <c r="KDT5" s="326"/>
      <c r="KDU5" s="326"/>
      <c r="KDV5" s="326"/>
      <c r="KDW5" s="326"/>
      <c r="KDX5" s="326"/>
      <c r="KDY5" s="326"/>
      <c r="KDZ5" s="326"/>
      <c r="KEA5" s="326"/>
      <c r="KEB5" s="326"/>
      <c r="KEC5" s="326"/>
      <c r="KED5" s="326"/>
      <c r="KEE5" s="326"/>
      <c r="KEF5" s="326"/>
      <c r="KEG5" s="326"/>
      <c r="KEH5" s="326"/>
      <c r="KEI5" s="326"/>
      <c r="KEJ5" s="326"/>
      <c r="KEK5" s="326"/>
      <c r="KEL5" s="326"/>
      <c r="KEM5" s="326"/>
      <c r="KEN5" s="326"/>
      <c r="KEO5" s="326"/>
      <c r="KEP5" s="326"/>
      <c r="KEQ5" s="326"/>
      <c r="KER5" s="326"/>
      <c r="KES5" s="326"/>
      <c r="KET5" s="326"/>
      <c r="KEU5" s="326"/>
      <c r="KEV5" s="326"/>
      <c r="KEW5" s="326"/>
      <c r="KEX5" s="326"/>
      <c r="KEY5" s="326"/>
      <c r="KEZ5" s="326"/>
      <c r="KFA5" s="326"/>
      <c r="KFB5" s="326"/>
      <c r="KFC5" s="326"/>
      <c r="KFD5" s="326"/>
      <c r="KFE5" s="326"/>
      <c r="KFF5" s="326"/>
      <c r="KFG5" s="326"/>
      <c r="KFH5" s="326"/>
      <c r="KFI5" s="326"/>
      <c r="KFJ5" s="326"/>
      <c r="KFK5" s="326"/>
      <c r="KFL5" s="326"/>
      <c r="KFM5" s="326"/>
      <c r="KFN5" s="326"/>
      <c r="KFO5" s="326"/>
      <c r="KFP5" s="326"/>
      <c r="KFQ5" s="326"/>
      <c r="KFR5" s="326"/>
      <c r="KFS5" s="326"/>
      <c r="KFT5" s="326"/>
      <c r="KFU5" s="326"/>
      <c r="KFV5" s="326"/>
      <c r="KFW5" s="326"/>
      <c r="KFX5" s="326"/>
      <c r="KFY5" s="326"/>
      <c r="KFZ5" s="326"/>
      <c r="KGA5" s="326"/>
      <c r="KGB5" s="326"/>
      <c r="KGC5" s="326"/>
      <c r="KGD5" s="326"/>
      <c r="KGE5" s="326"/>
      <c r="KGF5" s="326"/>
      <c r="KGG5" s="326"/>
      <c r="KGH5" s="326"/>
      <c r="KGI5" s="326"/>
      <c r="KGJ5" s="326"/>
      <c r="KGK5" s="326"/>
      <c r="KGL5" s="326"/>
      <c r="KGM5" s="326"/>
      <c r="KGN5" s="326"/>
      <c r="KGO5" s="326"/>
      <c r="KGP5" s="326"/>
      <c r="KGQ5" s="326"/>
      <c r="KGR5" s="326"/>
      <c r="KGS5" s="326"/>
      <c r="KGT5" s="326"/>
      <c r="KGU5" s="326"/>
      <c r="KGV5" s="326"/>
      <c r="KGW5" s="326"/>
      <c r="KGX5" s="326"/>
      <c r="KGY5" s="326"/>
      <c r="KGZ5" s="326"/>
      <c r="KHA5" s="326"/>
      <c r="KHB5" s="326"/>
      <c r="KHC5" s="326"/>
      <c r="KHD5" s="326"/>
      <c r="KHE5" s="326"/>
      <c r="KHF5" s="326"/>
      <c r="KHG5" s="326"/>
      <c r="KHH5" s="326"/>
      <c r="KHI5" s="326"/>
      <c r="KHJ5" s="326"/>
      <c r="KHK5" s="326"/>
      <c r="KHL5" s="326"/>
      <c r="KHM5" s="326"/>
      <c r="KHN5" s="326"/>
      <c r="KHO5" s="326"/>
      <c r="KHP5" s="326"/>
      <c r="KHQ5" s="326"/>
      <c r="KHR5" s="326"/>
      <c r="KHS5" s="326"/>
      <c r="KHT5" s="326"/>
      <c r="KHU5" s="326"/>
      <c r="KHV5" s="326"/>
      <c r="KHW5" s="326"/>
      <c r="KHX5" s="326"/>
      <c r="KHY5" s="326"/>
      <c r="KHZ5" s="326"/>
      <c r="KIA5" s="326"/>
      <c r="KIB5" s="326"/>
      <c r="KIC5" s="326"/>
      <c r="KID5" s="326"/>
      <c r="KIE5" s="326"/>
      <c r="KIF5" s="326"/>
      <c r="KIG5" s="326"/>
      <c r="KIH5" s="326"/>
      <c r="KII5" s="326"/>
      <c r="KIJ5" s="326"/>
      <c r="KIK5" s="326"/>
      <c r="KIL5" s="326"/>
      <c r="KIM5" s="326"/>
      <c r="KIN5" s="326"/>
      <c r="KIO5" s="326"/>
      <c r="KIP5" s="326"/>
      <c r="KIQ5" s="326"/>
      <c r="KIR5" s="326"/>
      <c r="KIS5" s="326"/>
      <c r="KIT5" s="326"/>
      <c r="KIU5" s="326"/>
      <c r="KIV5" s="326"/>
      <c r="KIW5" s="326"/>
      <c r="KIX5" s="326"/>
      <c r="KIY5" s="326"/>
      <c r="KIZ5" s="326"/>
      <c r="KJA5" s="326"/>
      <c r="KJB5" s="326"/>
      <c r="KJC5" s="326"/>
      <c r="KJD5" s="326"/>
      <c r="KJE5" s="326"/>
      <c r="KJF5" s="326"/>
      <c r="KJG5" s="326"/>
      <c r="KJH5" s="326"/>
      <c r="KJI5" s="326"/>
      <c r="KJJ5" s="326"/>
      <c r="KJK5" s="326"/>
      <c r="KJL5" s="326"/>
      <c r="KJM5" s="326"/>
      <c r="KJN5" s="326"/>
      <c r="KJO5" s="326"/>
      <c r="KJP5" s="326"/>
      <c r="KJQ5" s="326"/>
      <c r="KJR5" s="326"/>
      <c r="KJS5" s="326"/>
      <c r="KJT5" s="326"/>
      <c r="KJU5" s="326"/>
      <c r="KJV5" s="326"/>
      <c r="KJW5" s="326"/>
      <c r="KJX5" s="326"/>
      <c r="KJY5" s="326"/>
      <c r="KJZ5" s="326"/>
      <c r="KKA5" s="326"/>
      <c r="KKB5" s="326"/>
      <c r="KKC5" s="326"/>
      <c r="KKD5" s="326"/>
      <c r="KKE5" s="326"/>
      <c r="KKF5" s="326"/>
      <c r="KKG5" s="326"/>
      <c r="KKH5" s="326"/>
      <c r="KKI5" s="326"/>
      <c r="KKJ5" s="326"/>
      <c r="KKK5" s="326"/>
      <c r="KKL5" s="326"/>
      <c r="KKM5" s="326"/>
      <c r="KKN5" s="326"/>
      <c r="KKO5" s="326"/>
      <c r="KKP5" s="326"/>
      <c r="KKQ5" s="326"/>
      <c r="KKR5" s="326"/>
      <c r="KKS5" s="326"/>
      <c r="KKT5" s="326"/>
      <c r="KKU5" s="326"/>
      <c r="KKV5" s="326"/>
      <c r="KKW5" s="326"/>
      <c r="KKX5" s="326"/>
      <c r="KKY5" s="326"/>
      <c r="KKZ5" s="326"/>
      <c r="KLA5" s="326"/>
      <c r="KLB5" s="326"/>
      <c r="KLC5" s="326"/>
      <c r="KLD5" s="326"/>
      <c r="KLE5" s="326"/>
      <c r="KLF5" s="326"/>
      <c r="KLG5" s="326"/>
      <c r="KLH5" s="326"/>
      <c r="KLI5" s="326"/>
      <c r="KLJ5" s="326"/>
      <c r="KLK5" s="326"/>
      <c r="KLL5" s="326"/>
      <c r="KLM5" s="326"/>
      <c r="KLN5" s="326"/>
      <c r="KLO5" s="326"/>
      <c r="KLP5" s="326"/>
      <c r="KLQ5" s="326"/>
      <c r="KLR5" s="326"/>
      <c r="KLS5" s="326"/>
      <c r="KLT5" s="326"/>
      <c r="KLU5" s="326"/>
      <c r="KLV5" s="326"/>
      <c r="KLW5" s="326"/>
      <c r="KLX5" s="326"/>
      <c r="KLY5" s="326"/>
      <c r="KLZ5" s="326"/>
      <c r="KMA5" s="326"/>
      <c r="KMB5" s="326"/>
      <c r="KMC5" s="326"/>
      <c r="KMD5" s="326"/>
      <c r="KME5" s="326"/>
      <c r="KMF5" s="326"/>
      <c r="KMG5" s="326"/>
      <c r="KMH5" s="326"/>
      <c r="KMI5" s="326"/>
      <c r="KMJ5" s="326"/>
      <c r="KMK5" s="326"/>
      <c r="KML5" s="326"/>
      <c r="KMM5" s="326"/>
      <c r="KMN5" s="326"/>
      <c r="KMO5" s="326"/>
      <c r="KMP5" s="326"/>
      <c r="KMQ5" s="326"/>
      <c r="KMR5" s="326"/>
      <c r="KMS5" s="326"/>
      <c r="KMT5" s="326"/>
      <c r="KMU5" s="326"/>
      <c r="KMV5" s="326"/>
      <c r="KMW5" s="326"/>
      <c r="KMX5" s="326"/>
      <c r="KMY5" s="326"/>
      <c r="KMZ5" s="326"/>
      <c r="KNA5" s="326"/>
      <c r="KNB5" s="326"/>
      <c r="KNC5" s="326"/>
      <c r="KND5" s="326"/>
      <c r="KNE5" s="326"/>
      <c r="KNF5" s="326"/>
      <c r="KNG5" s="326"/>
      <c r="KNH5" s="326"/>
      <c r="KNI5" s="326"/>
      <c r="KNJ5" s="326"/>
      <c r="KNK5" s="326"/>
      <c r="KNL5" s="326"/>
      <c r="KNM5" s="326"/>
      <c r="KNN5" s="326"/>
      <c r="KNO5" s="326"/>
      <c r="KNP5" s="326"/>
      <c r="KNQ5" s="326"/>
      <c r="KNR5" s="326"/>
      <c r="KNS5" s="326"/>
      <c r="KNT5" s="326"/>
      <c r="KNU5" s="326"/>
      <c r="KNV5" s="326"/>
      <c r="KNW5" s="326"/>
      <c r="KNX5" s="326"/>
      <c r="KNY5" s="326"/>
      <c r="KNZ5" s="326"/>
      <c r="KOA5" s="326"/>
      <c r="KOB5" s="326"/>
      <c r="KOC5" s="326"/>
      <c r="KOD5" s="326"/>
      <c r="KOE5" s="326"/>
      <c r="KOF5" s="326"/>
      <c r="KOG5" s="326"/>
      <c r="KOH5" s="326"/>
      <c r="KOI5" s="326"/>
      <c r="KOJ5" s="326"/>
      <c r="KOK5" s="326"/>
      <c r="KOL5" s="326"/>
      <c r="KOM5" s="326"/>
      <c r="KON5" s="326"/>
      <c r="KOO5" s="326"/>
      <c r="KOP5" s="326"/>
      <c r="KOQ5" s="326"/>
      <c r="KOR5" s="326"/>
      <c r="KOS5" s="326"/>
      <c r="KOT5" s="326"/>
      <c r="KOU5" s="326"/>
      <c r="KOV5" s="326"/>
      <c r="KOW5" s="326"/>
      <c r="KOX5" s="326"/>
      <c r="KOY5" s="326"/>
      <c r="KOZ5" s="326"/>
      <c r="KPA5" s="326"/>
      <c r="KPB5" s="326"/>
      <c r="KPC5" s="326"/>
      <c r="KPD5" s="326"/>
      <c r="KPE5" s="326"/>
      <c r="KPF5" s="326"/>
      <c r="KPG5" s="326"/>
      <c r="KPH5" s="326"/>
      <c r="KPI5" s="326"/>
      <c r="KPJ5" s="326"/>
      <c r="KPK5" s="326"/>
      <c r="KPL5" s="326"/>
      <c r="KPM5" s="326"/>
      <c r="KPN5" s="326"/>
      <c r="KPO5" s="326"/>
      <c r="KPP5" s="326"/>
      <c r="KPQ5" s="326"/>
      <c r="KPR5" s="326"/>
      <c r="KPS5" s="326"/>
      <c r="KPT5" s="326"/>
      <c r="KPU5" s="326"/>
      <c r="KPV5" s="326"/>
      <c r="KPW5" s="326"/>
      <c r="KPX5" s="326"/>
      <c r="KPY5" s="326"/>
      <c r="KPZ5" s="326"/>
      <c r="KQA5" s="326"/>
      <c r="KQB5" s="326"/>
      <c r="KQC5" s="326"/>
      <c r="KQD5" s="326"/>
      <c r="KQE5" s="326"/>
      <c r="KQF5" s="326"/>
      <c r="KQG5" s="326"/>
      <c r="KQH5" s="326"/>
      <c r="KQI5" s="326"/>
      <c r="KQJ5" s="326"/>
      <c r="KQK5" s="326"/>
      <c r="KQL5" s="326"/>
      <c r="KQM5" s="326"/>
      <c r="KQN5" s="326"/>
      <c r="KQO5" s="326"/>
      <c r="KQP5" s="326"/>
      <c r="KQQ5" s="326"/>
      <c r="KQR5" s="326"/>
      <c r="KQS5" s="326"/>
      <c r="KQT5" s="326"/>
      <c r="KQU5" s="326"/>
      <c r="KQV5" s="326"/>
      <c r="KQW5" s="326"/>
      <c r="KQX5" s="326"/>
      <c r="KQY5" s="326"/>
      <c r="KQZ5" s="326"/>
      <c r="KRA5" s="326"/>
      <c r="KRB5" s="326"/>
      <c r="KRC5" s="326"/>
      <c r="KRD5" s="326"/>
      <c r="KRE5" s="326"/>
      <c r="KRF5" s="326"/>
      <c r="KRG5" s="326"/>
      <c r="KRH5" s="326"/>
      <c r="KRI5" s="326"/>
      <c r="KRJ5" s="326"/>
      <c r="KRK5" s="326"/>
      <c r="KRL5" s="326"/>
      <c r="KRM5" s="326"/>
      <c r="KRN5" s="326"/>
      <c r="KRO5" s="326"/>
      <c r="KRP5" s="326"/>
      <c r="KRQ5" s="326"/>
      <c r="KRR5" s="326"/>
      <c r="KRS5" s="326"/>
      <c r="KRT5" s="326"/>
      <c r="KRU5" s="326"/>
      <c r="KRV5" s="326"/>
      <c r="KRW5" s="326"/>
      <c r="KRX5" s="326"/>
      <c r="KRY5" s="326"/>
      <c r="KRZ5" s="326"/>
      <c r="KSA5" s="326"/>
      <c r="KSB5" s="326"/>
      <c r="KSC5" s="326"/>
      <c r="KSD5" s="326"/>
      <c r="KSE5" s="326"/>
      <c r="KSF5" s="326"/>
      <c r="KSG5" s="326"/>
      <c r="KSH5" s="326"/>
      <c r="KSI5" s="326"/>
      <c r="KSJ5" s="326"/>
      <c r="KSK5" s="326"/>
      <c r="KSL5" s="326"/>
      <c r="KSM5" s="326"/>
      <c r="KSN5" s="326"/>
      <c r="KSO5" s="326"/>
      <c r="KSP5" s="326"/>
      <c r="KSQ5" s="326"/>
      <c r="KSR5" s="326"/>
      <c r="KSS5" s="326"/>
      <c r="KST5" s="326"/>
      <c r="KSU5" s="326"/>
      <c r="KSV5" s="326"/>
      <c r="KSW5" s="326"/>
      <c r="KSX5" s="326"/>
      <c r="KSY5" s="326"/>
      <c r="KSZ5" s="326"/>
      <c r="KTA5" s="326"/>
      <c r="KTB5" s="326"/>
      <c r="KTC5" s="326"/>
      <c r="KTD5" s="326"/>
      <c r="KTE5" s="326"/>
      <c r="KTF5" s="326"/>
      <c r="KTG5" s="326"/>
      <c r="KTH5" s="326"/>
      <c r="KTI5" s="326"/>
      <c r="KTJ5" s="326"/>
      <c r="KTK5" s="326"/>
      <c r="KTL5" s="326"/>
      <c r="KTM5" s="326"/>
      <c r="KTN5" s="326"/>
      <c r="KTO5" s="326"/>
      <c r="KTP5" s="326"/>
      <c r="KTQ5" s="326"/>
      <c r="KTR5" s="326"/>
      <c r="KTS5" s="326"/>
      <c r="KTT5" s="326"/>
      <c r="KTU5" s="326"/>
      <c r="KTV5" s="326"/>
      <c r="KTW5" s="326"/>
      <c r="KTX5" s="326"/>
      <c r="KTY5" s="326"/>
      <c r="KTZ5" s="326"/>
      <c r="KUA5" s="326"/>
      <c r="KUB5" s="326"/>
      <c r="KUC5" s="326"/>
      <c r="KUD5" s="326"/>
      <c r="KUE5" s="326"/>
      <c r="KUF5" s="326"/>
      <c r="KUG5" s="326"/>
      <c r="KUH5" s="326"/>
      <c r="KUI5" s="326"/>
      <c r="KUJ5" s="326"/>
      <c r="KUK5" s="326"/>
      <c r="KUL5" s="326"/>
      <c r="KUM5" s="326"/>
      <c r="KUN5" s="326"/>
      <c r="KUO5" s="326"/>
      <c r="KUP5" s="326"/>
      <c r="KUQ5" s="326"/>
      <c r="KUR5" s="326"/>
      <c r="KUS5" s="326"/>
      <c r="KUT5" s="326"/>
      <c r="KUU5" s="326"/>
      <c r="KUV5" s="326"/>
      <c r="KUW5" s="326"/>
      <c r="KUX5" s="326"/>
      <c r="KUY5" s="326"/>
      <c r="KUZ5" s="326"/>
      <c r="KVA5" s="326"/>
      <c r="KVB5" s="326"/>
      <c r="KVC5" s="326"/>
      <c r="KVD5" s="326"/>
      <c r="KVE5" s="326"/>
      <c r="KVF5" s="326"/>
      <c r="KVG5" s="326"/>
      <c r="KVH5" s="326"/>
      <c r="KVI5" s="326"/>
      <c r="KVJ5" s="326"/>
      <c r="KVK5" s="326"/>
      <c r="KVL5" s="326"/>
      <c r="KVM5" s="326"/>
      <c r="KVN5" s="326"/>
      <c r="KVO5" s="326"/>
      <c r="KVP5" s="326"/>
      <c r="KVQ5" s="326"/>
      <c r="KVR5" s="326"/>
      <c r="KVS5" s="326"/>
      <c r="KVT5" s="326"/>
      <c r="KVU5" s="326"/>
      <c r="KVV5" s="326"/>
      <c r="KVW5" s="326"/>
      <c r="KVX5" s="326"/>
      <c r="KVY5" s="326"/>
      <c r="KVZ5" s="326"/>
      <c r="KWA5" s="326"/>
      <c r="KWB5" s="326"/>
      <c r="KWC5" s="326"/>
      <c r="KWD5" s="326"/>
      <c r="KWE5" s="326"/>
      <c r="KWF5" s="326"/>
      <c r="KWG5" s="326"/>
      <c r="KWH5" s="326"/>
      <c r="KWI5" s="326"/>
      <c r="KWJ5" s="326"/>
      <c r="KWK5" s="326"/>
      <c r="KWL5" s="326"/>
      <c r="KWM5" s="326"/>
      <c r="KWN5" s="326"/>
      <c r="KWO5" s="326"/>
      <c r="KWP5" s="326"/>
      <c r="KWQ5" s="326"/>
      <c r="KWR5" s="326"/>
      <c r="KWS5" s="326"/>
      <c r="KWT5" s="326"/>
      <c r="KWU5" s="326"/>
      <c r="KWV5" s="326"/>
      <c r="KWW5" s="326"/>
      <c r="KWX5" s="326"/>
      <c r="KWY5" s="326"/>
      <c r="KWZ5" s="326"/>
      <c r="KXA5" s="326"/>
      <c r="KXB5" s="326"/>
      <c r="KXC5" s="326"/>
      <c r="KXD5" s="326"/>
      <c r="KXE5" s="326"/>
      <c r="KXF5" s="326"/>
      <c r="KXG5" s="326"/>
      <c r="KXH5" s="326"/>
      <c r="KXI5" s="326"/>
      <c r="KXJ5" s="326"/>
      <c r="KXK5" s="326"/>
      <c r="KXL5" s="326"/>
      <c r="KXM5" s="326"/>
      <c r="KXN5" s="326"/>
      <c r="KXO5" s="326"/>
      <c r="KXP5" s="326"/>
      <c r="KXQ5" s="326"/>
      <c r="KXR5" s="326"/>
      <c r="KXS5" s="326"/>
      <c r="KXT5" s="326"/>
      <c r="KXU5" s="326"/>
      <c r="KXV5" s="326"/>
      <c r="KXW5" s="326"/>
      <c r="KXX5" s="326"/>
      <c r="KXY5" s="326"/>
      <c r="KXZ5" s="326"/>
      <c r="KYA5" s="326"/>
      <c r="KYB5" s="326"/>
      <c r="KYC5" s="326"/>
      <c r="KYD5" s="326"/>
      <c r="KYE5" s="326"/>
      <c r="KYF5" s="326"/>
      <c r="KYG5" s="326"/>
      <c r="KYH5" s="326"/>
      <c r="KYI5" s="326"/>
      <c r="KYJ5" s="326"/>
      <c r="KYK5" s="326"/>
      <c r="KYL5" s="326"/>
      <c r="KYM5" s="326"/>
      <c r="KYN5" s="326"/>
      <c r="KYO5" s="326"/>
      <c r="KYP5" s="326"/>
      <c r="KYQ5" s="326"/>
      <c r="KYR5" s="326"/>
      <c r="KYS5" s="326"/>
      <c r="KYT5" s="326"/>
      <c r="KYU5" s="326"/>
      <c r="KYV5" s="326"/>
      <c r="KYW5" s="326"/>
      <c r="KYX5" s="326"/>
      <c r="KYY5" s="326"/>
      <c r="KYZ5" s="326"/>
      <c r="KZA5" s="326"/>
      <c r="KZB5" s="326"/>
      <c r="KZC5" s="326"/>
      <c r="KZD5" s="326"/>
      <c r="KZE5" s="326"/>
      <c r="KZF5" s="326"/>
      <c r="KZG5" s="326"/>
      <c r="KZH5" s="326"/>
      <c r="KZI5" s="326"/>
      <c r="KZJ5" s="326"/>
      <c r="KZK5" s="326"/>
      <c r="KZL5" s="326"/>
      <c r="KZM5" s="326"/>
      <c r="KZN5" s="326"/>
      <c r="KZO5" s="326"/>
      <c r="KZP5" s="326"/>
      <c r="KZQ5" s="326"/>
      <c r="KZR5" s="326"/>
      <c r="KZS5" s="326"/>
      <c r="KZT5" s="326"/>
      <c r="KZU5" s="326"/>
      <c r="KZV5" s="326"/>
      <c r="KZW5" s="326"/>
      <c r="KZX5" s="326"/>
      <c r="KZY5" s="326"/>
      <c r="KZZ5" s="326"/>
      <c r="LAA5" s="326"/>
      <c r="LAB5" s="326"/>
      <c r="LAC5" s="326"/>
      <c r="LAD5" s="326"/>
      <c r="LAE5" s="326"/>
      <c r="LAF5" s="326"/>
      <c r="LAG5" s="326"/>
      <c r="LAH5" s="326"/>
      <c r="LAI5" s="326"/>
      <c r="LAJ5" s="326"/>
      <c r="LAK5" s="326"/>
      <c r="LAL5" s="326"/>
      <c r="LAM5" s="326"/>
      <c r="LAN5" s="326"/>
      <c r="LAO5" s="326"/>
      <c r="LAP5" s="326"/>
      <c r="LAQ5" s="326"/>
      <c r="LAR5" s="326"/>
      <c r="LAS5" s="326"/>
      <c r="LAT5" s="326"/>
      <c r="LAU5" s="326"/>
      <c r="LAV5" s="326"/>
      <c r="LAW5" s="326"/>
      <c r="LAX5" s="326"/>
      <c r="LAY5" s="326"/>
      <c r="LAZ5" s="326"/>
      <c r="LBA5" s="326"/>
      <c r="LBB5" s="326"/>
      <c r="LBC5" s="326"/>
      <c r="LBD5" s="326"/>
      <c r="LBE5" s="326"/>
      <c r="LBF5" s="326"/>
      <c r="LBG5" s="326"/>
      <c r="LBH5" s="326"/>
      <c r="LBI5" s="326"/>
      <c r="LBJ5" s="326"/>
      <c r="LBK5" s="326"/>
      <c r="LBL5" s="326"/>
      <c r="LBM5" s="326"/>
      <c r="LBN5" s="326"/>
      <c r="LBO5" s="326"/>
      <c r="LBP5" s="326"/>
      <c r="LBQ5" s="326"/>
      <c r="LBR5" s="326"/>
      <c r="LBS5" s="326"/>
      <c r="LBT5" s="326"/>
      <c r="LBU5" s="326"/>
      <c r="LBV5" s="326"/>
      <c r="LBW5" s="326"/>
      <c r="LBX5" s="326"/>
      <c r="LBY5" s="326"/>
      <c r="LBZ5" s="326"/>
      <c r="LCA5" s="326"/>
      <c r="LCB5" s="326"/>
      <c r="LCC5" s="326"/>
      <c r="LCD5" s="326"/>
      <c r="LCE5" s="326"/>
      <c r="LCF5" s="326"/>
      <c r="LCG5" s="326"/>
      <c r="LCH5" s="326"/>
      <c r="LCI5" s="326"/>
      <c r="LCJ5" s="326"/>
      <c r="LCK5" s="326"/>
      <c r="LCL5" s="326"/>
      <c r="LCM5" s="326"/>
      <c r="LCN5" s="326"/>
      <c r="LCO5" s="326"/>
      <c r="LCP5" s="326"/>
      <c r="LCQ5" s="326"/>
      <c r="LCR5" s="326"/>
      <c r="LCS5" s="326"/>
      <c r="LCT5" s="326"/>
      <c r="LCU5" s="326"/>
      <c r="LCV5" s="326"/>
      <c r="LCW5" s="326"/>
      <c r="LCX5" s="326"/>
      <c r="LCY5" s="326"/>
      <c r="LCZ5" s="326"/>
      <c r="LDA5" s="326"/>
      <c r="LDB5" s="326"/>
      <c r="LDC5" s="326"/>
      <c r="LDD5" s="326"/>
      <c r="LDE5" s="326"/>
      <c r="LDF5" s="326"/>
      <c r="LDG5" s="326"/>
      <c r="LDH5" s="326"/>
      <c r="LDI5" s="326"/>
      <c r="LDJ5" s="326"/>
      <c r="LDK5" s="326"/>
      <c r="LDL5" s="326"/>
      <c r="LDM5" s="326"/>
      <c r="LDN5" s="326"/>
      <c r="LDO5" s="326"/>
      <c r="LDP5" s="326"/>
      <c r="LDQ5" s="326"/>
      <c r="LDR5" s="326"/>
      <c r="LDS5" s="326"/>
      <c r="LDT5" s="326"/>
      <c r="LDU5" s="326"/>
      <c r="LDV5" s="326"/>
      <c r="LDW5" s="326"/>
      <c r="LDX5" s="326"/>
      <c r="LDY5" s="326"/>
      <c r="LDZ5" s="326"/>
      <c r="LEA5" s="326"/>
      <c r="LEB5" s="326"/>
      <c r="LEC5" s="326"/>
      <c r="LED5" s="326"/>
      <c r="LEE5" s="326"/>
      <c r="LEF5" s="326"/>
      <c r="LEG5" s="326"/>
      <c r="LEH5" s="326"/>
      <c r="LEI5" s="326"/>
      <c r="LEJ5" s="326"/>
      <c r="LEK5" s="326"/>
      <c r="LEL5" s="326"/>
      <c r="LEM5" s="326"/>
      <c r="LEN5" s="326"/>
      <c r="LEO5" s="326"/>
      <c r="LEP5" s="326"/>
      <c r="LEQ5" s="326"/>
      <c r="LER5" s="326"/>
      <c r="LES5" s="326"/>
      <c r="LET5" s="326"/>
      <c r="LEU5" s="326"/>
      <c r="LEV5" s="326"/>
      <c r="LEW5" s="326"/>
      <c r="LEX5" s="326"/>
      <c r="LEY5" s="326"/>
      <c r="LEZ5" s="326"/>
      <c r="LFA5" s="326"/>
      <c r="LFB5" s="326"/>
      <c r="LFC5" s="326"/>
      <c r="LFD5" s="326"/>
      <c r="LFE5" s="326"/>
      <c r="LFF5" s="326"/>
      <c r="LFG5" s="326"/>
      <c r="LFH5" s="326"/>
      <c r="LFI5" s="326"/>
      <c r="LFJ5" s="326"/>
      <c r="LFK5" s="326"/>
      <c r="LFL5" s="326"/>
      <c r="LFM5" s="326"/>
      <c r="LFN5" s="326"/>
      <c r="LFO5" s="326"/>
      <c r="LFP5" s="326"/>
      <c r="LFQ5" s="326"/>
      <c r="LFR5" s="326"/>
      <c r="LFS5" s="326"/>
      <c r="LFT5" s="326"/>
      <c r="LFU5" s="326"/>
      <c r="LFV5" s="326"/>
      <c r="LFW5" s="326"/>
      <c r="LFX5" s="326"/>
      <c r="LFY5" s="326"/>
      <c r="LFZ5" s="326"/>
      <c r="LGA5" s="326"/>
      <c r="LGB5" s="326"/>
      <c r="LGC5" s="326"/>
      <c r="LGD5" s="326"/>
      <c r="LGE5" s="326"/>
      <c r="LGF5" s="326"/>
      <c r="LGG5" s="326"/>
      <c r="LGH5" s="326"/>
      <c r="LGI5" s="326"/>
      <c r="LGJ5" s="326"/>
      <c r="LGK5" s="326"/>
      <c r="LGL5" s="326"/>
      <c r="LGM5" s="326"/>
      <c r="LGN5" s="326"/>
      <c r="LGO5" s="326"/>
      <c r="LGP5" s="326"/>
      <c r="LGQ5" s="326"/>
      <c r="LGR5" s="326"/>
      <c r="LGS5" s="326"/>
      <c r="LGT5" s="326"/>
      <c r="LGU5" s="326"/>
      <c r="LGV5" s="326"/>
      <c r="LGW5" s="326"/>
      <c r="LGX5" s="326"/>
      <c r="LGY5" s="326"/>
      <c r="LGZ5" s="326"/>
      <c r="LHA5" s="326"/>
      <c r="LHB5" s="326"/>
      <c r="LHC5" s="326"/>
      <c r="LHD5" s="326"/>
      <c r="LHE5" s="326"/>
      <c r="LHF5" s="326"/>
      <c r="LHG5" s="326"/>
      <c r="LHH5" s="326"/>
      <c r="LHI5" s="326"/>
      <c r="LHJ5" s="326"/>
      <c r="LHK5" s="326"/>
      <c r="LHL5" s="326"/>
      <c r="LHM5" s="326"/>
      <c r="LHN5" s="326"/>
      <c r="LHO5" s="326"/>
      <c r="LHP5" s="326"/>
      <c r="LHQ5" s="326"/>
      <c r="LHR5" s="326"/>
      <c r="LHS5" s="326"/>
      <c r="LHT5" s="326"/>
      <c r="LHU5" s="326"/>
      <c r="LHV5" s="326"/>
      <c r="LHW5" s="326"/>
      <c r="LHX5" s="326"/>
      <c r="LHY5" s="326"/>
      <c r="LHZ5" s="326"/>
      <c r="LIA5" s="326"/>
      <c r="LIB5" s="326"/>
      <c r="LIC5" s="326"/>
      <c r="LID5" s="326"/>
      <c r="LIE5" s="326"/>
      <c r="LIF5" s="326"/>
      <c r="LIG5" s="326"/>
      <c r="LIH5" s="326"/>
      <c r="LII5" s="326"/>
      <c r="LIJ5" s="326"/>
      <c r="LIK5" s="326"/>
      <c r="LIL5" s="326"/>
      <c r="LIM5" s="326"/>
      <c r="LIN5" s="326"/>
      <c r="LIO5" s="326"/>
      <c r="LIP5" s="326"/>
      <c r="LIQ5" s="326"/>
      <c r="LIR5" s="326"/>
      <c r="LIS5" s="326"/>
      <c r="LIT5" s="326"/>
      <c r="LIU5" s="326"/>
      <c r="LIV5" s="326"/>
      <c r="LIW5" s="326"/>
      <c r="LIX5" s="326"/>
      <c r="LIY5" s="326"/>
      <c r="LIZ5" s="326"/>
      <c r="LJA5" s="326"/>
      <c r="LJB5" s="326"/>
      <c r="LJC5" s="326"/>
      <c r="LJD5" s="326"/>
      <c r="LJE5" s="326"/>
      <c r="LJF5" s="326"/>
      <c r="LJG5" s="326"/>
      <c r="LJH5" s="326"/>
      <c r="LJI5" s="326"/>
      <c r="LJJ5" s="326"/>
      <c r="LJK5" s="326"/>
      <c r="LJL5" s="326"/>
      <c r="LJM5" s="326"/>
      <c r="LJN5" s="326"/>
      <c r="LJO5" s="326"/>
      <c r="LJP5" s="326"/>
      <c r="LJQ5" s="326"/>
      <c r="LJR5" s="326"/>
      <c r="LJS5" s="326"/>
      <c r="LJT5" s="326"/>
      <c r="LJU5" s="326"/>
      <c r="LJV5" s="326"/>
      <c r="LJW5" s="326"/>
      <c r="LJX5" s="326"/>
      <c r="LJY5" s="326"/>
      <c r="LJZ5" s="326"/>
      <c r="LKA5" s="326"/>
      <c r="LKB5" s="326"/>
      <c r="LKC5" s="326"/>
      <c r="LKD5" s="326"/>
      <c r="LKE5" s="326"/>
      <c r="LKF5" s="326"/>
      <c r="LKG5" s="326"/>
      <c r="LKH5" s="326"/>
      <c r="LKI5" s="326"/>
      <c r="LKJ5" s="326"/>
      <c r="LKK5" s="326"/>
      <c r="LKL5" s="326"/>
      <c r="LKM5" s="326"/>
      <c r="LKN5" s="326"/>
      <c r="LKO5" s="326"/>
      <c r="LKP5" s="326"/>
      <c r="LKQ5" s="326"/>
      <c r="LKR5" s="326"/>
      <c r="LKS5" s="326"/>
      <c r="LKT5" s="326"/>
      <c r="LKU5" s="326"/>
      <c r="LKV5" s="326"/>
      <c r="LKW5" s="326"/>
      <c r="LKX5" s="326"/>
      <c r="LKY5" s="326"/>
      <c r="LKZ5" s="326"/>
      <c r="LLA5" s="326"/>
      <c r="LLB5" s="326"/>
      <c r="LLC5" s="326"/>
      <c r="LLD5" s="326"/>
      <c r="LLE5" s="326"/>
      <c r="LLF5" s="326"/>
      <c r="LLG5" s="326"/>
      <c r="LLH5" s="326"/>
      <c r="LLI5" s="326"/>
      <c r="LLJ5" s="326"/>
      <c r="LLK5" s="326"/>
      <c r="LLL5" s="326"/>
      <c r="LLM5" s="326"/>
      <c r="LLN5" s="326"/>
      <c r="LLO5" s="326"/>
      <c r="LLP5" s="326"/>
      <c r="LLQ5" s="326"/>
      <c r="LLR5" s="326"/>
      <c r="LLS5" s="326"/>
      <c r="LLT5" s="326"/>
      <c r="LLU5" s="326"/>
      <c r="LLV5" s="326"/>
      <c r="LLW5" s="326"/>
      <c r="LLX5" s="326"/>
      <c r="LLY5" s="326"/>
      <c r="LLZ5" s="326"/>
      <c r="LMA5" s="326"/>
      <c r="LMB5" s="326"/>
      <c r="LMC5" s="326"/>
      <c r="LMD5" s="326"/>
      <c r="LME5" s="326"/>
      <c r="LMF5" s="326"/>
      <c r="LMG5" s="326"/>
      <c r="LMH5" s="326"/>
      <c r="LMI5" s="326"/>
      <c r="LMJ5" s="326"/>
      <c r="LMK5" s="326"/>
      <c r="LML5" s="326"/>
      <c r="LMM5" s="326"/>
      <c r="LMN5" s="326"/>
      <c r="LMO5" s="326"/>
      <c r="LMP5" s="326"/>
      <c r="LMQ5" s="326"/>
      <c r="LMR5" s="326"/>
      <c r="LMS5" s="326"/>
      <c r="LMT5" s="326"/>
      <c r="LMU5" s="326"/>
      <c r="LMV5" s="326"/>
      <c r="LMW5" s="326"/>
      <c r="LMX5" s="326"/>
      <c r="LMY5" s="326"/>
      <c r="LMZ5" s="326"/>
      <c r="LNA5" s="326"/>
      <c r="LNB5" s="326"/>
      <c r="LNC5" s="326"/>
      <c r="LND5" s="326"/>
      <c r="LNE5" s="326"/>
      <c r="LNF5" s="326"/>
      <c r="LNG5" s="326"/>
      <c r="LNH5" s="326"/>
      <c r="LNI5" s="326"/>
      <c r="LNJ5" s="326"/>
      <c r="LNK5" s="326"/>
      <c r="LNL5" s="326"/>
      <c r="LNM5" s="326"/>
      <c r="LNN5" s="326"/>
      <c r="LNO5" s="326"/>
      <c r="LNP5" s="326"/>
      <c r="LNQ5" s="326"/>
      <c r="LNR5" s="326"/>
      <c r="LNS5" s="326"/>
      <c r="LNT5" s="326"/>
      <c r="LNU5" s="326"/>
      <c r="LNV5" s="326"/>
      <c r="LNW5" s="326"/>
      <c r="LNX5" s="326"/>
      <c r="LNY5" s="326"/>
      <c r="LNZ5" s="326"/>
      <c r="LOA5" s="326"/>
      <c r="LOB5" s="326"/>
      <c r="LOC5" s="326"/>
      <c r="LOD5" s="326"/>
      <c r="LOE5" s="326"/>
      <c r="LOF5" s="326"/>
      <c r="LOG5" s="326"/>
      <c r="LOH5" s="326"/>
      <c r="LOI5" s="326"/>
      <c r="LOJ5" s="326"/>
      <c r="LOK5" s="326"/>
      <c r="LOL5" s="326"/>
      <c r="LOM5" s="326"/>
      <c r="LON5" s="326"/>
      <c r="LOO5" s="326"/>
      <c r="LOP5" s="326"/>
      <c r="LOQ5" s="326"/>
      <c r="LOR5" s="326"/>
      <c r="LOS5" s="326"/>
      <c r="LOT5" s="326"/>
      <c r="LOU5" s="326"/>
      <c r="LOV5" s="326"/>
      <c r="LOW5" s="326"/>
      <c r="LOX5" s="326"/>
      <c r="LOY5" s="326"/>
      <c r="LOZ5" s="326"/>
      <c r="LPA5" s="326"/>
      <c r="LPB5" s="326"/>
      <c r="LPC5" s="326"/>
      <c r="LPD5" s="326"/>
      <c r="LPE5" s="326"/>
      <c r="LPF5" s="326"/>
      <c r="LPG5" s="326"/>
      <c r="LPH5" s="326"/>
      <c r="LPI5" s="326"/>
      <c r="LPJ5" s="326"/>
      <c r="LPK5" s="326"/>
      <c r="LPL5" s="326"/>
      <c r="LPM5" s="326"/>
      <c r="LPN5" s="326"/>
      <c r="LPO5" s="326"/>
      <c r="LPP5" s="326"/>
      <c r="LPQ5" s="326"/>
      <c r="LPR5" s="326"/>
      <c r="LPS5" s="326"/>
      <c r="LPT5" s="326"/>
      <c r="LPU5" s="326"/>
      <c r="LPV5" s="326"/>
      <c r="LPW5" s="326"/>
      <c r="LPX5" s="326"/>
      <c r="LPY5" s="326"/>
      <c r="LPZ5" s="326"/>
      <c r="LQA5" s="326"/>
      <c r="LQB5" s="326"/>
      <c r="LQC5" s="326"/>
      <c r="LQD5" s="326"/>
      <c r="LQE5" s="326"/>
      <c r="LQF5" s="326"/>
      <c r="LQG5" s="326"/>
      <c r="LQH5" s="326"/>
      <c r="LQI5" s="326"/>
      <c r="LQJ5" s="326"/>
      <c r="LQK5" s="326"/>
      <c r="LQL5" s="326"/>
      <c r="LQM5" s="326"/>
      <c r="LQN5" s="326"/>
      <c r="LQO5" s="326"/>
      <c r="LQP5" s="326"/>
      <c r="LQQ5" s="326"/>
      <c r="LQR5" s="326"/>
      <c r="LQS5" s="326"/>
      <c r="LQT5" s="326"/>
      <c r="LQU5" s="326"/>
      <c r="LQV5" s="326"/>
      <c r="LQW5" s="326"/>
      <c r="LQX5" s="326"/>
      <c r="LQY5" s="326"/>
      <c r="LQZ5" s="326"/>
      <c r="LRA5" s="326"/>
      <c r="LRB5" s="326"/>
      <c r="LRC5" s="326"/>
      <c r="LRD5" s="326"/>
      <c r="LRE5" s="326"/>
      <c r="LRF5" s="326"/>
      <c r="LRG5" s="326"/>
      <c r="LRH5" s="326"/>
      <c r="LRI5" s="326"/>
      <c r="LRJ5" s="326"/>
      <c r="LRK5" s="326"/>
      <c r="LRL5" s="326"/>
      <c r="LRM5" s="326"/>
      <c r="LRN5" s="326"/>
      <c r="LRO5" s="326"/>
      <c r="LRP5" s="326"/>
      <c r="LRQ5" s="326"/>
      <c r="LRR5" s="326"/>
      <c r="LRS5" s="326"/>
      <c r="LRT5" s="326"/>
      <c r="LRU5" s="326"/>
      <c r="LRV5" s="326"/>
      <c r="LRW5" s="326"/>
      <c r="LRX5" s="326"/>
      <c r="LRY5" s="326"/>
      <c r="LRZ5" s="326"/>
      <c r="LSA5" s="326"/>
      <c r="LSB5" s="326"/>
      <c r="LSC5" s="326"/>
      <c r="LSD5" s="326"/>
      <c r="LSE5" s="326"/>
      <c r="LSF5" s="326"/>
      <c r="LSG5" s="326"/>
      <c r="LSH5" s="326"/>
      <c r="LSI5" s="326"/>
      <c r="LSJ5" s="326"/>
      <c r="LSK5" s="326"/>
      <c r="LSL5" s="326"/>
      <c r="LSM5" s="326"/>
      <c r="LSN5" s="326"/>
      <c r="LSO5" s="326"/>
      <c r="LSP5" s="326"/>
      <c r="LSQ5" s="326"/>
      <c r="LSR5" s="326"/>
      <c r="LSS5" s="326"/>
      <c r="LST5" s="326"/>
      <c r="LSU5" s="326"/>
      <c r="LSV5" s="326"/>
      <c r="LSW5" s="326"/>
      <c r="LSX5" s="326"/>
      <c r="LSY5" s="326"/>
      <c r="LSZ5" s="326"/>
      <c r="LTA5" s="326"/>
      <c r="LTB5" s="326"/>
      <c r="LTC5" s="326"/>
      <c r="LTD5" s="326"/>
      <c r="LTE5" s="326"/>
      <c r="LTF5" s="326"/>
      <c r="LTG5" s="326"/>
      <c r="LTH5" s="326"/>
      <c r="LTI5" s="326"/>
      <c r="LTJ5" s="326"/>
      <c r="LTK5" s="326"/>
      <c r="LTL5" s="326"/>
      <c r="LTM5" s="326"/>
      <c r="LTN5" s="326"/>
      <c r="LTO5" s="326"/>
      <c r="LTP5" s="326"/>
      <c r="LTQ5" s="326"/>
      <c r="LTR5" s="326"/>
      <c r="LTS5" s="326"/>
      <c r="LTT5" s="326"/>
      <c r="LTU5" s="326"/>
      <c r="LTV5" s="326"/>
      <c r="LTW5" s="326"/>
      <c r="LTX5" s="326"/>
      <c r="LTY5" s="326"/>
      <c r="LTZ5" s="326"/>
      <c r="LUA5" s="326"/>
      <c r="LUB5" s="326"/>
      <c r="LUC5" s="326"/>
      <c r="LUD5" s="326"/>
      <c r="LUE5" s="326"/>
      <c r="LUF5" s="326"/>
      <c r="LUG5" s="326"/>
      <c r="LUH5" s="326"/>
      <c r="LUI5" s="326"/>
      <c r="LUJ5" s="326"/>
      <c r="LUK5" s="326"/>
      <c r="LUL5" s="326"/>
      <c r="LUM5" s="326"/>
      <c r="LUN5" s="326"/>
      <c r="LUO5" s="326"/>
      <c r="LUP5" s="326"/>
      <c r="LUQ5" s="326"/>
      <c r="LUR5" s="326"/>
      <c r="LUS5" s="326"/>
      <c r="LUT5" s="326"/>
      <c r="LUU5" s="326"/>
      <c r="LUV5" s="326"/>
      <c r="LUW5" s="326"/>
      <c r="LUX5" s="326"/>
      <c r="LUY5" s="326"/>
      <c r="LUZ5" s="326"/>
      <c r="LVA5" s="326"/>
      <c r="LVB5" s="326"/>
      <c r="LVC5" s="326"/>
      <c r="LVD5" s="326"/>
      <c r="LVE5" s="326"/>
      <c r="LVF5" s="326"/>
      <c r="LVG5" s="326"/>
      <c r="LVH5" s="326"/>
      <c r="LVI5" s="326"/>
      <c r="LVJ5" s="326"/>
      <c r="LVK5" s="326"/>
      <c r="LVL5" s="326"/>
      <c r="LVM5" s="326"/>
      <c r="LVN5" s="326"/>
      <c r="LVO5" s="326"/>
      <c r="LVP5" s="326"/>
      <c r="LVQ5" s="326"/>
      <c r="LVR5" s="326"/>
      <c r="LVS5" s="326"/>
      <c r="LVT5" s="326"/>
      <c r="LVU5" s="326"/>
      <c r="LVV5" s="326"/>
      <c r="LVW5" s="326"/>
      <c r="LVX5" s="326"/>
      <c r="LVY5" s="326"/>
      <c r="LVZ5" s="326"/>
      <c r="LWA5" s="326"/>
      <c r="LWB5" s="326"/>
      <c r="LWC5" s="326"/>
      <c r="LWD5" s="326"/>
      <c r="LWE5" s="326"/>
      <c r="LWF5" s="326"/>
      <c r="LWG5" s="326"/>
      <c r="LWH5" s="326"/>
      <c r="LWI5" s="326"/>
      <c r="LWJ5" s="326"/>
      <c r="LWK5" s="326"/>
      <c r="LWL5" s="326"/>
      <c r="LWM5" s="326"/>
      <c r="LWN5" s="326"/>
      <c r="LWO5" s="326"/>
      <c r="LWP5" s="326"/>
      <c r="LWQ5" s="326"/>
      <c r="LWR5" s="326"/>
      <c r="LWS5" s="326"/>
      <c r="LWT5" s="326"/>
      <c r="LWU5" s="326"/>
      <c r="LWV5" s="326"/>
      <c r="LWW5" s="326"/>
      <c r="LWX5" s="326"/>
      <c r="LWY5" s="326"/>
      <c r="LWZ5" s="326"/>
      <c r="LXA5" s="326"/>
      <c r="LXB5" s="326"/>
      <c r="LXC5" s="326"/>
      <c r="LXD5" s="326"/>
      <c r="LXE5" s="326"/>
      <c r="LXF5" s="326"/>
      <c r="LXG5" s="326"/>
      <c r="LXH5" s="326"/>
      <c r="LXI5" s="326"/>
      <c r="LXJ5" s="326"/>
      <c r="LXK5" s="326"/>
      <c r="LXL5" s="326"/>
      <c r="LXM5" s="326"/>
      <c r="LXN5" s="326"/>
      <c r="LXO5" s="326"/>
      <c r="LXP5" s="326"/>
      <c r="LXQ5" s="326"/>
      <c r="LXR5" s="326"/>
      <c r="LXS5" s="326"/>
      <c r="LXT5" s="326"/>
      <c r="LXU5" s="326"/>
      <c r="LXV5" s="326"/>
      <c r="LXW5" s="326"/>
      <c r="LXX5" s="326"/>
      <c r="LXY5" s="326"/>
      <c r="LXZ5" s="326"/>
      <c r="LYA5" s="326"/>
      <c r="LYB5" s="326"/>
      <c r="LYC5" s="326"/>
      <c r="LYD5" s="326"/>
      <c r="LYE5" s="326"/>
      <c r="LYF5" s="326"/>
      <c r="LYG5" s="326"/>
      <c r="LYH5" s="326"/>
      <c r="LYI5" s="326"/>
      <c r="LYJ5" s="326"/>
      <c r="LYK5" s="326"/>
      <c r="LYL5" s="326"/>
      <c r="LYM5" s="326"/>
      <c r="LYN5" s="326"/>
      <c r="LYO5" s="326"/>
      <c r="LYP5" s="326"/>
      <c r="LYQ5" s="326"/>
      <c r="LYR5" s="326"/>
      <c r="LYS5" s="326"/>
      <c r="LYT5" s="326"/>
      <c r="LYU5" s="326"/>
      <c r="LYV5" s="326"/>
      <c r="LYW5" s="326"/>
      <c r="LYX5" s="326"/>
      <c r="LYY5" s="326"/>
      <c r="LYZ5" s="326"/>
      <c r="LZA5" s="326"/>
      <c r="LZB5" s="326"/>
      <c r="LZC5" s="326"/>
      <c r="LZD5" s="326"/>
      <c r="LZE5" s="326"/>
      <c r="LZF5" s="326"/>
      <c r="LZG5" s="326"/>
      <c r="LZH5" s="326"/>
      <c r="LZI5" s="326"/>
      <c r="LZJ5" s="326"/>
      <c r="LZK5" s="326"/>
      <c r="LZL5" s="326"/>
      <c r="LZM5" s="326"/>
      <c r="LZN5" s="326"/>
      <c r="LZO5" s="326"/>
      <c r="LZP5" s="326"/>
      <c r="LZQ5" s="326"/>
      <c r="LZR5" s="326"/>
      <c r="LZS5" s="326"/>
      <c r="LZT5" s="326"/>
      <c r="LZU5" s="326"/>
      <c r="LZV5" s="326"/>
      <c r="LZW5" s="326"/>
      <c r="LZX5" s="326"/>
      <c r="LZY5" s="326"/>
      <c r="LZZ5" s="326"/>
      <c r="MAA5" s="326"/>
      <c r="MAB5" s="326"/>
      <c r="MAC5" s="326"/>
      <c r="MAD5" s="326"/>
      <c r="MAE5" s="326"/>
      <c r="MAF5" s="326"/>
      <c r="MAG5" s="326"/>
      <c r="MAH5" s="326"/>
      <c r="MAI5" s="326"/>
      <c r="MAJ5" s="326"/>
      <c r="MAK5" s="326"/>
      <c r="MAL5" s="326"/>
      <c r="MAM5" s="326"/>
      <c r="MAN5" s="326"/>
      <c r="MAO5" s="326"/>
      <c r="MAP5" s="326"/>
      <c r="MAQ5" s="326"/>
      <c r="MAR5" s="326"/>
      <c r="MAS5" s="326"/>
      <c r="MAT5" s="326"/>
      <c r="MAU5" s="326"/>
      <c r="MAV5" s="326"/>
      <c r="MAW5" s="326"/>
      <c r="MAX5" s="326"/>
      <c r="MAY5" s="326"/>
      <c r="MAZ5" s="326"/>
      <c r="MBA5" s="326"/>
      <c r="MBB5" s="326"/>
      <c r="MBC5" s="326"/>
      <c r="MBD5" s="326"/>
      <c r="MBE5" s="326"/>
      <c r="MBF5" s="326"/>
      <c r="MBG5" s="326"/>
      <c r="MBH5" s="326"/>
      <c r="MBI5" s="326"/>
      <c r="MBJ5" s="326"/>
      <c r="MBK5" s="326"/>
      <c r="MBL5" s="326"/>
      <c r="MBM5" s="326"/>
      <c r="MBN5" s="326"/>
      <c r="MBO5" s="326"/>
      <c r="MBP5" s="326"/>
      <c r="MBQ5" s="326"/>
      <c r="MBR5" s="326"/>
      <c r="MBS5" s="326"/>
      <c r="MBT5" s="326"/>
      <c r="MBU5" s="326"/>
      <c r="MBV5" s="326"/>
      <c r="MBW5" s="326"/>
      <c r="MBX5" s="326"/>
      <c r="MBY5" s="326"/>
      <c r="MBZ5" s="326"/>
      <c r="MCA5" s="326"/>
      <c r="MCB5" s="326"/>
      <c r="MCC5" s="326"/>
      <c r="MCD5" s="326"/>
      <c r="MCE5" s="326"/>
      <c r="MCF5" s="326"/>
      <c r="MCG5" s="326"/>
      <c r="MCH5" s="326"/>
      <c r="MCI5" s="326"/>
      <c r="MCJ5" s="326"/>
      <c r="MCK5" s="326"/>
      <c r="MCL5" s="326"/>
      <c r="MCM5" s="326"/>
      <c r="MCN5" s="326"/>
      <c r="MCO5" s="326"/>
      <c r="MCP5" s="326"/>
      <c r="MCQ5" s="326"/>
      <c r="MCR5" s="326"/>
      <c r="MCS5" s="326"/>
      <c r="MCT5" s="326"/>
      <c r="MCU5" s="326"/>
      <c r="MCV5" s="326"/>
      <c r="MCW5" s="326"/>
      <c r="MCX5" s="326"/>
      <c r="MCY5" s="326"/>
      <c r="MCZ5" s="326"/>
      <c r="MDA5" s="326"/>
      <c r="MDB5" s="326"/>
      <c r="MDC5" s="326"/>
      <c r="MDD5" s="326"/>
      <c r="MDE5" s="326"/>
      <c r="MDF5" s="326"/>
      <c r="MDG5" s="326"/>
      <c r="MDH5" s="326"/>
      <c r="MDI5" s="326"/>
      <c r="MDJ5" s="326"/>
      <c r="MDK5" s="326"/>
      <c r="MDL5" s="326"/>
      <c r="MDM5" s="326"/>
      <c r="MDN5" s="326"/>
      <c r="MDO5" s="326"/>
      <c r="MDP5" s="326"/>
      <c r="MDQ5" s="326"/>
      <c r="MDR5" s="326"/>
      <c r="MDS5" s="326"/>
      <c r="MDT5" s="326"/>
      <c r="MDU5" s="326"/>
      <c r="MDV5" s="326"/>
      <c r="MDW5" s="326"/>
      <c r="MDX5" s="326"/>
      <c r="MDY5" s="326"/>
      <c r="MDZ5" s="326"/>
      <c r="MEA5" s="326"/>
      <c r="MEB5" s="326"/>
      <c r="MEC5" s="326"/>
      <c r="MED5" s="326"/>
      <c r="MEE5" s="326"/>
      <c r="MEF5" s="326"/>
      <c r="MEG5" s="326"/>
      <c r="MEH5" s="326"/>
      <c r="MEI5" s="326"/>
      <c r="MEJ5" s="326"/>
      <c r="MEK5" s="326"/>
      <c r="MEL5" s="326"/>
      <c r="MEM5" s="326"/>
      <c r="MEN5" s="326"/>
      <c r="MEO5" s="326"/>
      <c r="MEP5" s="326"/>
      <c r="MEQ5" s="326"/>
      <c r="MER5" s="326"/>
      <c r="MES5" s="326"/>
      <c r="MET5" s="326"/>
      <c r="MEU5" s="326"/>
      <c r="MEV5" s="326"/>
      <c r="MEW5" s="326"/>
      <c r="MEX5" s="326"/>
      <c r="MEY5" s="326"/>
      <c r="MEZ5" s="326"/>
      <c r="MFA5" s="326"/>
      <c r="MFB5" s="326"/>
      <c r="MFC5" s="326"/>
      <c r="MFD5" s="326"/>
      <c r="MFE5" s="326"/>
      <c r="MFF5" s="326"/>
      <c r="MFG5" s="326"/>
      <c r="MFH5" s="326"/>
      <c r="MFI5" s="326"/>
      <c r="MFJ5" s="326"/>
      <c r="MFK5" s="326"/>
      <c r="MFL5" s="326"/>
      <c r="MFM5" s="326"/>
      <c r="MFN5" s="326"/>
      <c r="MFO5" s="326"/>
      <c r="MFP5" s="326"/>
      <c r="MFQ5" s="326"/>
      <c r="MFR5" s="326"/>
      <c r="MFS5" s="326"/>
      <c r="MFT5" s="326"/>
      <c r="MFU5" s="326"/>
      <c r="MFV5" s="326"/>
      <c r="MFW5" s="326"/>
      <c r="MFX5" s="326"/>
      <c r="MFY5" s="326"/>
      <c r="MFZ5" s="326"/>
      <c r="MGA5" s="326"/>
      <c r="MGB5" s="326"/>
      <c r="MGC5" s="326"/>
      <c r="MGD5" s="326"/>
      <c r="MGE5" s="326"/>
      <c r="MGF5" s="326"/>
      <c r="MGG5" s="326"/>
      <c r="MGH5" s="326"/>
      <c r="MGI5" s="326"/>
      <c r="MGJ5" s="326"/>
      <c r="MGK5" s="326"/>
      <c r="MGL5" s="326"/>
      <c r="MGM5" s="326"/>
      <c r="MGN5" s="326"/>
      <c r="MGO5" s="326"/>
      <c r="MGP5" s="326"/>
      <c r="MGQ5" s="326"/>
      <c r="MGR5" s="326"/>
      <c r="MGS5" s="326"/>
      <c r="MGT5" s="326"/>
      <c r="MGU5" s="326"/>
      <c r="MGV5" s="326"/>
      <c r="MGW5" s="326"/>
      <c r="MGX5" s="326"/>
      <c r="MGY5" s="326"/>
      <c r="MGZ5" s="326"/>
      <c r="MHA5" s="326"/>
      <c r="MHB5" s="326"/>
      <c r="MHC5" s="326"/>
      <c r="MHD5" s="326"/>
      <c r="MHE5" s="326"/>
      <c r="MHF5" s="326"/>
      <c r="MHG5" s="326"/>
      <c r="MHH5" s="326"/>
      <c r="MHI5" s="326"/>
      <c r="MHJ5" s="326"/>
      <c r="MHK5" s="326"/>
      <c r="MHL5" s="326"/>
      <c r="MHM5" s="326"/>
      <c r="MHN5" s="326"/>
      <c r="MHO5" s="326"/>
      <c r="MHP5" s="326"/>
      <c r="MHQ5" s="326"/>
      <c r="MHR5" s="326"/>
      <c r="MHS5" s="326"/>
      <c r="MHT5" s="326"/>
      <c r="MHU5" s="326"/>
      <c r="MHV5" s="326"/>
      <c r="MHW5" s="326"/>
      <c r="MHX5" s="326"/>
      <c r="MHY5" s="326"/>
      <c r="MHZ5" s="326"/>
      <c r="MIA5" s="326"/>
      <c r="MIB5" s="326"/>
      <c r="MIC5" s="326"/>
      <c r="MID5" s="326"/>
      <c r="MIE5" s="326"/>
      <c r="MIF5" s="326"/>
      <c r="MIG5" s="326"/>
      <c r="MIH5" s="326"/>
      <c r="MII5" s="326"/>
      <c r="MIJ5" s="326"/>
      <c r="MIK5" s="326"/>
      <c r="MIL5" s="326"/>
      <c r="MIM5" s="326"/>
      <c r="MIN5" s="326"/>
      <c r="MIO5" s="326"/>
      <c r="MIP5" s="326"/>
      <c r="MIQ5" s="326"/>
      <c r="MIR5" s="326"/>
      <c r="MIS5" s="326"/>
      <c r="MIT5" s="326"/>
      <c r="MIU5" s="326"/>
      <c r="MIV5" s="326"/>
      <c r="MIW5" s="326"/>
      <c r="MIX5" s="326"/>
      <c r="MIY5" s="326"/>
      <c r="MIZ5" s="326"/>
      <c r="MJA5" s="326"/>
      <c r="MJB5" s="326"/>
      <c r="MJC5" s="326"/>
      <c r="MJD5" s="326"/>
      <c r="MJE5" s="326"/>
      <c r="MJF5" s="326"/>
      <c r="MJG5" s="326"/>
      <c r="MJH5" s="326"/>
      <c r="MJI5" s="326"/>
      <c r="MJJ5" s="326"/>
      <c r="MJK5" s="326"/>
      <c r="MJL5" s="326"/>
      <c r="MJM5" s="326"/>
      <c r="MJN5" s="326"/>
      <c r="MJO5" s="326"/>
      <c r="MJP5" s="326"/>
      <c r="MJQ5" s="326"/>
      <c r="MJR5" s="326"/>
      <c r="MJS5" s="326"/>
      <c r="MJT5" s="326"/>
      <c r="MJU5" s="326"/>
      <c r="MJV5" s="326"/>
      <c r="MJW5" s="326"/>
      <c r="MJX5" s="326"/>
      <c r="MJY5" s="326"/>
      <c r="MJZ5" s="326"/>
      <c r="MKA5" s="326"/>
      <c r="MKB5" s="326"/>
      <c r="MKC5" s="326"/>
      <c r="MKD5" s="326"/>
      <c r="MKE5" s="326"/>
      <c r="MKF5" s="326"/>
      <c r="MKG5" s="326"/>
      <c r="MKH5" s="326"/>
      <c r="MKI5" s="326"/>
      <c r="MKJ5" s="326"/>
      <c r="MKK5" s="326"/>
      <c r="MKL5" s="326"/>
      <c r="MKM5" s="326"/>
      <c r="MKN5" s="326"/>
      <c r="MKO5" s="326"/>
      <c r="MKP5" s="326"/>
      <c r="MKQ5" s="326"/>
      <c r="MKR5" s="326"/>
      <c r="MKS5" s="326"/>
      <c r="MKT5" s="326"/>
      <c r="MKU5" s="326"/>
      <c r="MKV5" s="326"/>
      <c r="MKW5" s="326"/>
      <c r="MKX5" s="326"/>
      <c r="MKY5" s="326"/>
      <c r="MKZ5" s="326"/>
      <c r="MLA5" s="326"/>
      <c r="MLB5" s="326"/>
      <c r="MLC5" s="326"/>
      <c r="MLD5" s="326"/>
      <c r="MLE5" s="326"/>
      <c r="MLF5" s="326"/>
      <c r="MLG5" s="326"/>
      <c r="MLH5" s="326"/>
      <c r="MLI5" s="326"/>
      <c r="MLJ5" s="326"/>
      <c r="MLK5" s="326"/>
      <c r="MLL5" s="326"/>
      <c r="MLM5" s="326"/>
      <c r="MLN5" s="326"/>
      <c r="MLO5" s="326"/>
      <c r="MLP5" s="326"/>
      <c r="MLQ5" s="326"/>
      <c r="MLR5" s="326"/>
      <c r="MLS5" s="326"/>
      <c r="MLT5" s="326"/>
      <c r="MLU5" s="326"/>
      <c r="MLV5" s="326"/>
      <c r="MLW5" s="326"/>
      <c r="MLX5" s="326"/>
      <c r="MLY5" s="326"/>
      <c r="MLZ5" s="326"/>
      <c r="MMA5" s="326"/>
      <c r="MMB5" s="326"/>
      <c r="MMC5" s="326"/>
      <c r="MMD5" s="326"/>
      <c r="MME5" s="326"/>
      <c r="MMF5" s="326"/>
      <c r="MMG5" s="326"/>
      <c r="MMH5" s="326"/>
      <c r="MMI5" s="326"/>
      <c r="MMJ5" s="326"/>
      <c r="MMK5" s="326"/>
      <c r="MML5" s="326"/>
      <c r="MMM5" s="326"/>
      <c r="MMN5" s="326"/>
      <c r="MMO5" s="326"/>
      <c r="MMP5" s="326"/>
      <c r="MMQ5" s="326"/>
      <c r="MMR5" s="326"/>
      <c r="MMS5" s="326"/>
      <c r="MMT5" s="326"/>
      <c r="MMU5" s="326"/>
      <c r="MMV5" s="326"/>
      <c r="MMW5" s="326"/>
      <c r="MMX5" s="326"/>
      <c r="MMY5" s="326"/>
      <c r="MMZ5" s="326"/>
      <c r="MNA5" s="326"/>
      <c r="MNB5" s="326"/>
      <c r="MNC5" s="326"/>
      <c r="MND5" s="326"/>
      <c r="MNE5" s="326"/>
      <c r="MNF5" s="326"/>
      <c r="MNG5" s="326"/>
      <c r="MNH5" s="326"/>
      <c r="MNI5" s="326"/>
      <c r="MNJ5" s="326"/>
      <c r="MNK5" s="326"/>
      <c r="MNL5" s="326"/>
      <c r="MNM5" s="326"/>
      <c r="MNN5" s="326"/>
      <c r="MNO5" s="326"/>
      <c r="MNP5" s="326"/>
      <c r="MNQ5" s="326"/>
      <c r="MNR5" s="326"/>
      <c r="MNS5" s="326"/>
      <c r="MNT5" s="326"/>
      <c r="MNU5" s="326"/>
      <c r="MNV5" s="326"/>
      <c r="MNW5" s="326"/>
      <c r="MNX5" s="326"/>
      <c r="MNY5" s="326"/>
      <c r="MNZ5" s="326"/>
      <c r="MOA5" s="326"/>
      <c r="MOB5" s="326"/>
      <c r="MOC5" s="326"/>
      <c r="MOD5" s="326"/>
      <c r="MOE5" s="326"/>
      <c r="MOF5" s="326"/>
      <c r="MOG5" s="326"/>
      <c r="MOH5" s="326"/>
      <c r="MOI5" s="326"/>
      <c r="MOJ5" s="326"/>
      <c r="MOK5" s="326"/>
      <c r="MOL5" s="326"/>
      <c r="MOM5" s="326"/>
      <c r="MON5" s="326"/>
      <c r="MOO5" s="326"/>
      <c r="MOP5" s="326"/>
      <c r="MOQ5" s="326"/>
      <c r="MOR5" s="326"/>
      <c r="MOS5" s="326"/>
      <c r="MOT5" s="326"/>
      <c r="MOU5" s="326"/>
      <c r="MOV5" s="326"/>
      <c r="MOW5" s="326"/>
      <c r="MOX5" s="326"/>
      <c r="MOY5" s="326"/>
      <c r="MOZ5" s="326"/>
      <c r="MPA5" s="326"/>
      <c r="MPB5" s="326"/>
      <c r="MPC5" s="326"/>
      <c r="MPD5" s="326"/>
      <c r="MPE5" s="326"/>
      <c r="MPF5" s="326"/>
      <c r="MPG5" s="326"/>
      <c r="MPH5" s="326"/>
      <c r="MPI5" s="326"/>
      <c r="MPJ5" s="326"/>
      <c r="MPK5" s="326"/>
      <c r="MPL5" s="326"/>
      <c r="MPM5" s="326"/>
      <c r="MPN5" s="326"/>
      <c r="MPO5" s="326"/>
      <c r="MPP5" s="326"/>
      <c r="MPQ5" s="326"/>
      <c r="MPR5" s="326"/>
      <c r="MPS5" s="326"/>
      <c r="MPT5" s="326"/>
      <c r="MPU5" s="326"/>
      <c r="MPV5" s="326"/>
      <c r="MPW5" s="326"/>
      <c r="MPX5" s="326"/>
      <c r="MPY5" s="326"/>
      <c r="MPZ5" s="326"/>
      <c r="MQA5" s="326"/>
      <c r="MQB5" s="326"/>
      <c r="MQC5" s="326"/>
      <c r="MQD5" s="326"/>
      <c r="MQE5" s="326"/>
      <c r="MQF5" s="326"/>
      <c r="MQG5" s="326"/>
      <c r="MQH5" s="326"/>
      <c r="MQI5" s="326"/>
      <c r="MQJ5" s="326"/>
      <c r="MQK5" s="326"/>
      <c r="MQL5" s="326"/>
      <c r="MQM5" s="326"/>
      <c r="MQN5" s="326"/>
      <c r="MQO5" s="326"/>
      <c r="MQP5" s="326"/>
      <c r="MQQ5" s="326"/>
      <c r="MQR5" s="326"/>
      <c r="MQS5" s="326"/>
      <c r="MQT5" s="326"/>
      <c r="MQU5" s="326"/>
      <c r="MQV5" s="326"/>
      <c r="MQW5" s="326"/>
      <c r="MQX5" s="326"/>
      <c r="MQY5" s="326"/>
      <c r="MQZ5" s="326"/>
      <c r="MRA5" s="326"/>
      <c r="MRB5" s="326"/>
      <c r="MRC5" s="326"/>
      <c r="MRD5" s="326"/>
      <c r="MRE5" s="326"/>
      <c r="MRF5" s="326"/>
      <c r="MRG5" s="326"/>
      <c r="MRH5" s="326"/>
      <c r="MRI5" s="326"/>
      <c r="MRJ5" s="326"/>
      <c r="MRK5" s="326"/>
      <c r="MRL5" s="326"/>
      <c r="MRM5" s="326"/>
      <c r="MRN5" s="326"/>
      <c r="MRO5" s="326"/>
      <c r="MRP5" s="326"/>
      <c r="MRQ5" s="326"/>
      <c r="MRR5" s="326"/>
      <c r="MRS5" s="326"/>
      <c r="MRT5" s="326"/>
      <c r="MRU5" s="326"/>
      <c r="MRV5" s="326"/>
      <c r="MRW5" s="326"/>
      <c r="MRX5" s="326"/>
      <c r="MRY5" s="326"/>
      <c r="MRZ5" s="326"/>
      <c r="MSA5" s="326"/>
      <c r="MSB5" s="326"/>
      <c r="MSC5" s="326"/>
      <c r="MSD5" s="326"/>
      <c r="MSE5" s="326"/>
      <c r="MSF5" s="326"/>
      <c r="MSG5" s="326"/>
      <c r="MSH5" s="326"/>
      <c r="MSI5" s="326"/>
      <c r="MSJ5" s="326"/>
      <c r="MSK5" s="326"/>
      <c r="MSL5" s="326"/>
      <c r="MSM5" s="326"/>
      <c r="MSN5" s="326"/>
      <c r="MSO5" s="326"/>
      <c r="MSP5" s="326"/>
      <c r="MSQ5" s="326"/>
      <c r="MSR5" s="326"/>
      <c r="MSS5" s="326"/>
      <c r="MST5" s="326"/>
      <c r="MSU5" s="326"/>
      <c r="MSV5" s="326"/>
      <c r="MSW5" s="326"/>
      <c r="MSX5" s="326"/>
      <c r="MSY5" s="326"/>
      <c r="MSZ5" s="326"/>
      <c r="MTA5" s="326"/>
      <c r="MTB5" s="326"/>
      <c r="MTC5" s="326"/>
      <c r="MTD5" s="326"/>
      <c r="MTE5" s="326"/>
      <c r="MTF5" s="326"/>
      <c r="MTG5" s="326"/>
      <c r="MTH5" s="326"/>
      <c r="MTI5" s="326"/>
      <c r="MTJ5" s="326"/>
      <c r="MTK5" s="326"/>
      <c r="MTL5" s="326"/>
      <c r="MTM5" s="326"/>
      <c r="MTN5" s="326"/>
      <c r="MTO5" s="326"/>
      <c r="MTP5" s="326"/>
      <c r="MTQ5" s="326"/>
      <c r="MTR5" s="326"/>
      <c r="MTS5" s="326"/>
      <c r="MTT5" s="326"/>
      <c r="MTU5" s="326"/>
      <c r="MTV5" s="326"/>
      <c r="MTW5" s="326"/>
      <c r="MTX5" s="326"/>
      <c r="MTY5" s="326"/>
      <c r="MTZ5" s="326"/>
      <c r="MUA5" s="326"/>
      <c r="MUB5" s="326"/>
      <c r="MUC5" s="326"/>
      <c r="MUD5" s="326"/>
      <c r="MUE5" s="326"/>
      <c r="MUF5" s="326"/>
      <c r="MUG5" s="326"/>
      <c r="MUH5" s="326"/>
      <c r="MUI5" s="326"/>
      <c r="MUJ5" s="326"/>
      <c r="MUK5" s="326"/>
      <c r="MUL5" s="326"/>
      <c r="MUM5" s="326"/>
      <c r="MUN5" s="326"/>
      <c r="MUO5" s="326"/>
      <c r="MUP5" s="326"/>
      <c r="MUQ5" s="326"/>
      <c r="MUR5" s="326"/>
      <c r="MUS5" s="326"/>
      <c r="MUT5" s="326"/>
      <c r="MUU5" s="326"/>
      <c r="MUV5" s="326"/>
      <c r="MUW5" s="326"/>
      <c r="MUX5" s="326"/>
      <c r="MUY5" s="326"/>
      <c r="MUZ5" s="326"/>
      <c r="MVA5" s="326"/>
      <c r="MVB5" s="326"/>
      <c r="MVC5" s="326"/>
      <c r="MVD5" s="326"/>
      <c r="MVE5" s="326"/>
      <c r="MVF5" s="326"/>
      <c r="MVG5" s="326"/>
      <c r="MVH5" s="326"/>
      <c r="MVI5" s="326"/>
      <c r="MVJ5" s="326"/>
      <c r="MVK5" s="326"/>
      <c r="MVL5" s="326"/>
      <c r="MVM5" s="326"/>
      <c r="MVN5" s="326"/>
      <c r="MVO5" s="326"/>
      <c r="MVP5" s="326"/>
      <c r="MVQ5" s="326"/>
      <c r="MVR5" s="326"/>
      <c r="MVS5" s="326"/>
      <c r="MVT5" s="326"/>
      <c r="MVU5" s="326"/>
      <c r="MVV5" s="326"/>
      <c r="MVW5" s="326"/>
      <c r="MVX5" s="326"/>
      <c r="MVY5" s="326"/>
      <c r="MVZ5" s="326"/>
      <c r="MWA5" s="326"/>
      <c r="MWB5" s="326"/>
      <c r="MWC5" s="326"/>
      <c r="MWD5" s="326"/>
      <c r="MWE5" s="326"/>
      <c r="MWF5" s="326"/>
      <c r="MWG5" s="326"/>
      <c r="MWH5" s="326"/>
      <c r="MWI5" s="326"/>
      <c r="MWJ5" s="326"/>
      <c r="MWK5" s="326"/>
      <c r="MWL5" s="326"/>
      <c r="MWM5" s="326"/>
      <c r="MWN5" s="326"/>
      <c r="MWO5" s="326"/>
      <c r="MWP5" s="326"/>
      <c r="MWQ5" s="326"/>
      <c r="MWR5" s="326"/>
      <c r="MWS5" s="326"/>
      <c r="MWT5" s="326"/>
      <c r="MWU5" s="326"/>
      <c r="MWV5" s="326"/>
      <c r="MWW5" s="326"/>
      <c r="MWX5" s="326"/>
      <c r="MWY5" s="326"/>
      <c r="MWZ5" s="326"/>
      <c r="MXA5" s="326"/>
      <c r="MXB5" s="326"/>
      <c r="MXC5" s="326"/>
      <c r="MXD5" s="326"/>
      <c r="MXE5" s="326"/>
      <c r="MXF5" s="326"/>
      <c r="MXG5" s="326"/>
      <c r="MXH5" s="326"/>
      <c r="MXI5" s="326"/>
      <c r="MXJ5" s="326"/>
      <c r="MXK5" s="326"/>
      <c r="MXL5" s="326"/>
      <c r="MXM5" s="326"/>
      <c r="MXN5" s="326"/>
      <c r="MXO5" s="326"/>
      <c r="MXP5" s="326"/>
      <c r="MXQ5" s="326"/>
      <c r="MXR5" s="326"/>
      <c r="MXS5" s="326"/>
      <c r="MXT5" s="326"/>
      <c r="MXU5" s="326"/>
      <c r="MXV5" s="326"/>
      <c r="MXW5" s="326"/>
      <c r="MXX5" s="326"/>
      <c r="MXY5" s="326"/>
      <c r="MXZ5" s="326"/>
      <c r="MYA5" s="326"/>
      <c r="MYB5" s="326"/>
      <c r="MYC5" s="326"/>
      <c r="MYD5" s="326"/>
      <c r="MYE5" s="326"/>
      <c r="MYF5" s="326"/>
      <c r="MYG5" s="326"/>
      <c r="MYH5" s="326"/>
      <c r="MYI5" s="326"/>
      <c r="MYJ5" s="326"/>
      <c r="MYK5" s="326"/>
      <c r="MYL5" s="326"/>
      <c r="MYM5" s="326"/>
      <c r="MYN5" s="326"/>
      <c r="MYO5" s="326"/>
      <c r="MYP5" s="326"/>
      <c r="MYQ5" s="326"/>
      <c r="MYR5" s="326"/>
      <c r="MYS5" s="326"/>
      <c r="MYT5" s="326"/>
      <c r="MYU5" s="326"/>
      <c r="MYV5" s="326"/>
      <c r="MYW5" s="326"/>
      <c r="MYX5" s="326"/>
      <c r="MYY5" s="326"/>
      <c r="MYZ5" s="326"/>
      <c r="MZA5" s="326"/>
      <c r="MZB5" s="326"/>
      <c r="MZC5" s="326"/>
      <c r="MZD5" s="326"/>
      <c r="MZE5" s="326"/>
      <c r="MZF5" s="326"/>
      <c r="MZG5" s="326"/>
      <c r="MZH5" s="326"/>
      <c r="MZI5" s="326"/>
      <c r="MZJ5" s="326"/>
      <c r="MZK5" s="326"/>
      <c r="MZL5" s="326"/>
      <c r="MZM5" s="326"/>
      <c r="MZN5" s="326"/>
      <c r="MZO5" s="326"/>
      <c r="MZP5" s="326"/>
      <c r="MZQ5" s="326"/>
      <c r="MZR5" s="326"/>
      <c r="MZS5" s="326"/>
      <c r="MZT5" s="326"/>
      <c r="MZU5" s="326"/>
      <c r="MZV5" s="326"/>
      <c r="MZW5" s="326"/>
      <c r="MZX5" s="326"/>
      <c r="MZY5" s="326"/>
      <c r="MZZ5" s="326"/>
      <c r="NAA5" s="326"/>
      <c r="NAB5" s="326"/>
      <c r="NAC5" s="326"/>
      <c r="NAD5" s="326"/>
      <c r="NAE5" s="326"/>
      <c r="NAF5" s="326"/>
      <c r="NAG5" s="326"/>
      <c r="NAH5" s="326"/>
      <c r="NAI5" s="326"/>
      <c r="NAJ5" s="326"/>
      <c r="NAK5" s="326"/>
      <c r="NAL5" s="326"/>
      <c r="NAM5" s="326"/>
      <c r="NAN5" s="326"/>
      <c r="NAO5" s="326"/>
      <c r="NAP5" s="326"/>
      <c r="NAQ5" s="326"/>
      <c r="NAR5" s="326"/>
      <c r="NAS5" s="326"/>
      <c r="NAT5" s="326"/>
      <c r="NAU5" s="326"/>
      <c r="NAV5" s="326"/>
      <c r="NAW5" s="326"/>
      <c r="NAX5" s="326"/>
      <c r="NAY5" s="326"/>
      <c r="NAZ5" s="326"/>
      <c r="NBA5" s="326"/>
      <c r="NBB5" s="326"/>
      <c r="NBC5" s="326"/>
      <c r="NBD5" s="326"/>
      <c r="NBE5" s="326"/>
      <c r="NBF5" s="326"/>
      <c r="NBG5" s="326"/>
      <c r="NBH5" s="326"/>
      <c r="NBI5" s="326"/>
      <c r="NBJ5" s="326"/>
      <c r="NBK5" s="326"/>
      <c r="NBL5" s="326"/>
      <c r="NBM5" s="326"/>
      <c r="NBN5" s="326"/>
      <c r="NBO5" s="326"/>
      <c r="NBP5" s="326"/>
      <c r="NBQ5" s="326"/>
      <c r="NBR5" s="326"/>
      <c r="NBS5" s="326"/>
      <c r="NBT5" s="326"/>
      <c r="NBU5" s="326"/>
      <c r="NBV5" s="326"/>
      <c r="NBW5" s="326"/>
      <c r="NBX5" s="326"/>
      <c r="NBY5" s="326"/>
      <c r="NBZ5" s="326"/>
      <c r="NCA5" s="326"/>
      <c r="NCB5" s="326"/>
      <c r="NCC5" s="326"/>
      <c r="NCD5" s="326"/>
      <c r="NCE5" s="326"/>
      <c r="NCF5" s="326"/>
      <c r="NCG5" s="326"/>
      <c r="NCH5" s="326"/>
      <c r="NCI5" s="326"/>
      <c r="NCJ5" s="326"/>
      <c r="NCK5" s="326"/>
      <c r="NCL5" s="326"/>
      <c r="NCM5" s="326"/>
      <c r="NCN5" s="326"/>
      <c r="NCO5" s="326"/>
      <c r="NCP5" s="326"/>
      <c r="NCQ5" s="326"/>
      <c r="NCR5" s="326"/>
      <c r="NCS5" s="326"/>
      <c r="NCT5" s="326"/>
      <c r="NCU5" s="326"/>
      <c r="NCV5" s="326"/>
      <c r="NCW5" s="326"/>
      <c r="NCX5" s="326"/>
      <c r="NCY5" s="326"/>
      <c r="NCZ5" s="326"/>
      <c r="NDA5" s="326"/>
      <c r="NDB5" s="326"/>
      <c r="NDC5" s="326"/>
      <c r="NDD5" s="326"/>
      <c r="NDE5" s="326"/>
      <c r="NDF5" s="326"/>
      <c r="NDG5" s="326"/>
      <c r="NDH5" s="326"/>
      <c r="NDI5" s="326"/>
      <c r="NDJ5" s="326"/>
      <c r="NDK5" s="326"/>
      <c r="NDL5" s="326"/>
      <c r="NDM5" s="326"/>
      <c r="NDN5" s="326"/>
      <c r="NDO5" s="326"/>
      <c r="NDP5" s="326"/>
      <c r="NDQ5" s="326"/>
      <c r="NDR5" s="326"/>
      <c r="NDS5" s="326"/>
      <c r="NDT5" s="326"/>
      <c r="NDU5" s="326"/>
      <c r="NDV5" s="326"/>
      <c r="NDW5" s="326"/>
      <c r="NDX5" s="326"/>
      <c r="NDY5" s="326"/>
      <c r="NDZ5" s="326"/>
      <c r="NEA5" s="326"/>
      <c r="NEB5" s="326"/>
      <c r="NEC5" s="326"/>
      <c r="NED5" s="326"/>
      <c r="NEE5" s="326"/>
      <c r="NEF5" s="326"/>
      <c r="NEG5" s="326"/>
      <c r="NEH5" s="326"/>
      <c r="NEI5" s="326"/>
      <c r="NEJ5" s="326"/>
      <c r="NEK5" s="326"/>
      <c r="NEL5" s="326"/>
      <c r="NEM5" s="326"/>
      <c r="NEN5" s="326"/>
      <c r="NEO5" s="326"/>
      <c r="NEP5" s="326"/>
      <c r="NEQ5" s="326"/>
      <c r="NER5" s="326"/>
      <c r="NES5" s="326"/>
      <c r="NET5" s="326"/>
      <c r="NEU5" s="326"/>
      <c r="NEV5" s="326"/>
      <c r="NEW5" s="326"/>
      <c r="NEX5" s="326"/>
      <c r="NEY5" s="326"/>
      <c r="NEZ5" s="326"/>
      <c r="NFA5" s="326"/>
      <c r="NFB5" s="326"/>
      <c r="NFC5" s="326"/>
      <c r="NFD5" s="326"/>
      <c r="NFE5" s="326"/>
      <c r="NFF5" s="326"/>
      <c r="NFG5" s="326"/>
      <c r="NFH5" s="326"/>
      <c r="NFI5" s="326"/>
      <c r="NFJ5" s="326"/>
      <c r="NFK5" s="326"/>
      <c r="NFL5" s="326"/>
      <c r="NFM5" s="326"/>
      <c r="NFN5" s="326"/>
      <c r="NFO5" s="326"/>
      <c r="NFP5" s="326"/>
      <c r="NFQ5" s="326"/>
      <c r="NFR5" s="326"/>
      <c r="NFS5" s="326"/>
      <c r="NFT5" s="326"/>
      <c r="NFU5" s="326"/>
      <c r="NFV5" s="326"/>
      <c r="NFW5" s="326"/>
      <c r="NFX5" s="326"/>
      <c r="NFY5" s="326"/>
      <c r="NFZ5" s="326"/>
      <c r="NGA5" s="326"/>
      <c r="NGB5" s="326"/>
      <c r="NGC5" s="326"/>
      <c r="NGD5" s="326"/>
      <c r="NGE5" s="326"/>
      <c r="NGF5" s="326"/>
      <c r="NGG5" s="326"/>
      <c r="NGH5" s="326"/>
      <c r="NGI5" s="326"/>
      <c r="NGJ5" s="326"/>
      <c r="NGK5" s="326"/>
      <c r="NGL5" s="326"/>
      <c r="NGM5" s="326"/>
      <c r="NGN5" s="326"/>
      <c r="NGO5" s="326"/>
      <c r="NGP5" s="326"/>
      <c r="NGQ5" s="326"/>
      <c r="NGR5" s="326"/>
      <c r="NGS5" s="326"/>
      <c r="NGT5" s="326"/>
      <c r="NGU5" s="326"/>
      <c r="NGV5" s="326"/>
      <c r="NGW5" s="326"/>
      <c r="NGX5" s="326"/>
      <c r="NGY5" s="326"/>
      <c r="NGZ5" s="326"/>
      <c r="NHA5" s="326"/>
      <c r="NHB5" s="326"/>
      <c r="NHC5" s="326"/>
      <c r="NHD5" s="326"/>
      <c r="NHE5" s="326"/>
      <c r="NHF5" s="326"/>
      <c r="NHG5" s="326"/>
      <c r="NHH5" s="326"/>
      <c r="NHI5" s="326"/>
      <c r="NHJ5" s="326"/>
      <c r="NHK5" s="326"/>
      <c r="NHL5" s="326"/>
      <c r="NHM5" s="326"/>
      <c r="NHN5" s="326"/>
      <c r="NHO5" s="326"/>
      <c r="NHP5" s="326"/>
      <c r="NHQ5" s="326"/>
      <c r="NHR5" s="326"/>
      <c r="NHS5" s="326"/>
      <c r="NHT5" s="326"/>
      <c r="NHU5" s="326"/>
      <c r="NHV5" s="326"/>
      <c r="NHW5" s="326"/>
      <c r="NHX5" s="326"/>
      <c r="NHY5" s="326"/>
      <c r="NHZ5" s="326"/>
      <c r="NIA5" s="326"/>
      <c r="NIB5" s="326"/>
      <c r="NIC5" s="326"/>
      <c r="NID5" s="326"/>
      <c r="NIE5" s="326"/>
      <c r="NIF5" s="326"/>
      <c r="NIG5" s="326"/>
      <c r="NIH5" s="326"/>
      <c r="NII5" s="326"/>
      <c r="NIJ5" s="326"/>
      <c r="NIK5" s="326"/>
      <c r="NIL5" s="326"/>
      <c r="NIM5" s="326"/>
      <c r="NIN5" s="326"/>
      <c r="NIO5" s="326"/>
      <c r="NIP5" s="326"/>
      <c r="NIQ5" s="326"/>
      <c r="NIR5" s="326"/>
      <c r="NIS5" s="326"/>
      <c r="NIT5" s="326"/>
      <c r="NIU5" s="326"/>
      <c r="NIV5" s="326"/>
      <c r="NIW5" s="326"/>
      <c r="NIX5" s="326"/>
      <c r="NIY5" s="326"/>
      <c r="NIZ5" s="326"/>
      <c r="NJA5" s="326"/>
      <c r="NJB5" s="326"/>
      <c r="NJC5" s="326"/>
      <c r="NJD5" s="326"/>
      <c r="NJE5" s="326"/>
      <c r="NJF5" s="326"/>
      <c r="NJG5" s="326"/>
      <c r="NJH5" s="326"/>
      <c r="NJI5" s="326"/>
      <c r="NJJ5" s="326"/>
      <c r="NJK5" s="326"/>
      <c r="NJL5" s="326"/>
      <c r="NJM5" s="326"/>
      <c r="NJN5" s="326"/>
      <c r="NJO5" s="326"/>
      <c r="NJP5" s="326"/>
      <c r="NJQ5" s="326"/>
      <c r="NJR5" s="326"/>
      <c r="NJS5" s="326"/>
      <c r="NJT5" s="326"/>
      <c r="NJU5" s="326"/>
      <c r="NJV5" s="326"/>
      <c r="NJW5" s="326"/>
      <c r="NJX5" s="326"/>
      <c r="NJY5" s="326"/>
      <c r="NJZ5" s="326"/>
      <c r="NKA5" s="326"/>
      <c r="NKB5" s="326"/>
      <c r="NKC5" s="326"/>
      <c r="NKD5" s="326"/>
      <c r="NKE5" s="326"/>
      <c r="NKF5" s="326"/>
      <c r="NKG5" s="326"/>
      <c r="NKH5" s="326"/>
      <c r="NKI5" s="326"/>
      <c r="NKJ5" s="326"/>
      <c r="NKK5" s="326"/>
      <c r="NKL5" s="326"/>
      <c r="NKM5" s="326"/>
      <c r="NKN5" s="326"/>
      <c r="NKO5" s="326"/>
      <c r="NKP5" s="326"/>
      <c r="NKQ5" s="326"/>
      <c r="NKR5" s="326"/>
      <c r="NKS5" s="326"/>
      <c r="NKT5" s="326"/>
      <c r="NKU5" s="326"/>
      <c r="NKV5" s="326"/>
      <c r="NKW5" s="326"/>
      <c r="NKX5" s="326"/>
      <c r="NKY5" s="326"/>
      <c r="NKZ5" s="326"/>
      <c r="NLA5" s="326"/>
      <c r="NLB5" s="326"/>
      <c r="NLC5" s="326"/>
      <c r="NLD5" s="326"/>
      <c r="NLE5" s="326"/>
      <c r="NLF5" s="326"/>
      <c r="NLG5" s="326"/>
      <c r="NLH5" s="326"/>
      <c r="NLI5" s="326"/>
      <c r="NLJ5" s="326"/>
      <c r="NLK5" s="326"/>
      <c r="NLL5" s="326"/>
      <c r="NLM5" s="326"/>
      <c r="NLN5" s="326"/>
      <c r="NLO5" s="326"/>
      <c r="NLP5" s="326"/>
      <c r="NLQ5" s="326"/>
      <c r="NLR5" s="326"/>
      <c r="NLS5" s="326"/>
      <c r="NLT5" s="326"/>
      <c r="NLU5" s="326"/>
      <c r="NLV5" s="326"/>
      <c r="NLW5" s="326"/>
      <c r="NLX5" s="326"/>
      <c r="NLY5" s="326"/>
      <c r="NLZ5" s="326"/>
      <c r="NMA5" s="326"/>
      <c r="NMB5" s="326"/>
      <c r="NMC5" s="326"/>
      <c r="NMD5" s="326"/>
      <c r="NME5" s="326"/>
      <c r="NMF5" s="326"/>
      <c r="NMG5" s="326"/>
      <c r="NMH5" s="326"/>
      <c r="NMI5" s="326"/>
      <c r="NMJ5" s="326"/>
      <c r="NMK5" s="326"/>
      <c r="NML5" s="326"/>
      <c r="NMM5" s="326"/>
      <c r="NMN5" s="326"/>
      <c r="NMO5" s="326"/>
      <c r="NMP5" s="326"/>
      <c r="NMQ5" s="326"/>
      <c r="NMR5" s="326"/>
      <c r="NMS5" s="326"/>
      <c r="NMT5" s="326"/>
      <c r="NMU5" s="326"/>
      <c r="NMV5" s="326"/>
      <c r="NMW5" s="326"/>
      <c r="NMX5" s="326"/>
      <c r="NMY5" s="326"/>
      <c r="NMZ5" s="326"/>
      <c r="NNA5" s="326"/>
      <c r="NNB5" s="326"/>
      <c r="NNC5" s="326"/>
      <c r="NND5" s="326"/>
      <c r="NNE5" s="326"/>
      <c r="NNF5" s="326"/>
      <c r="NNG5" s="326"/>
      <c r="NNH5" s="326"/>
      <c r="NNI5" s="326"/>
      <c r="NNJ5" s="326"/>
      <c r="NNK5" s="326"/>
      <c r="NNL5" s="326"/>
      <c r="NNM5" s="326"/>
      <c r="NNN5" s="326"/>
      <c r="NNO5" s="326"/>
      <c r="NNP5" s="326"/>
      <c r="NNQ5" s="326"/>
      <c r="NNR5" s="326"/>
      <c r="NNS5" s="326"/>
      <c r="NNT5" s="326"/>
      <c r="NNU5" s="326"/>
      <c r="NNV5" s="326"/>
      <c r="NNW5" s="326"/>
      <c r="NNX5" s="326"/>
      <c r="NNY5" s="326"/>
      <c r="NNZ5" s="326"/>
      <c r="NOA5" s="326"/>
      <c r="NOB5" s="326"/>
      <c r="NOC5" s="326"/>
      <c r="NOD5" s="326"/>
      <c r="NOE5" s="326"/>
      <c r="NOF5" s="326"/>
      <c r="NOG5" s="326"/>
      <c r="NOH5" s="326"/>
      <c r="NOI5" s="326"/>
      <c r="NOJ5" s="326"/>
      <c r="NOK5" s="326"/>
      <c r="NOL5" s="326"/>
      <c r="NOM5" s="326"/>
      <c r="NON5" s="326"/>
      <c r="NOO5" s="326"/>
      <c r="NOP5" s="326"/>
      <c r="NOQ5" s="326"/>
      <c r="NOR5" s="326"/>
      <c r="NOS5" s="326"/>
      <c r="NOT5" s="326"/>
      <c r="NOU5" s="326"/>
      <c r="NOV5" s="326"/>
      <c r="NOW5" s="326"/>
      <c r="NOX5" s="326"/>
      <c r="NOY5" s="326"/>
      <c r="NOZ5" s="326"/>
      <c r="NPA5" s="326"/>
      <c r="NPB5" s="326"/>
      <c r="NPC5" s="326"/>
      <c r="NPD5" s="326"/>
      <c r="NPE5" s="326"/>
      <c r="NPF5" s="326"/>
      <c r="NPG5" s="326"/>
      <c r="NPH5" s="326"/>
      <c r="NPI5" s="326"/>
      <c r="NPJ5" s="326"/>
      <c r="NPK5" s="326"/>
      <c r="NPL5" s="326"/>
      <c r="NPM5" s="326"/>
      <c r="NPN5" s="326"/>
      <c r="NPO5" s="326"/>
      <c r="NPP5" s="326"/>
      <c r="NPQ5" s="326"/>
      <c r="NPR5" s="326"/>
      <c r="NPS5" s="326"/>
      <c r="NPT5" s="326"/>
      <c r="NPU5" s="326"/>
      <c r="NPV5" s="326"/>
      <c r="NPW5" s="326"/>
      <c r="NPX5" s="326"/>
      <c r="NPY5" s="326"/>
      <c r="NPZ5" s="326"/>
      <c r="NQA5" s="326"/>
      <c r="NQB5" s="326"/>
      <c r="NQC5" s="326"/>
      <c r="NQD5" s="326"/>
      <c r="NQE5" s="326"/>
      <c r="NQF5" s="326"/>
      <c r="NQG5" s="326"/>
      <c r="NQH5" s="326"/>
      <c r="NQI5" s="326"/>
      <c r="NQJ5" s="326"/>
      <c r="NQK5" s="326"/>
      <c r="NQL5" s="326"/>
      <c r="NQM5" s="326"/>
      <c r="NQN5" s="326"/>
      <c r="NQO5" s="326"/>
      <c r="NQP5" s="326"/>
      <c r="NQQ5" s="326"/>
      <c r="NQR5" s="326"/>
      <c r="NQS5" s="326"/>
      <c r="NQT5" s="326"/>
      <c r="NQU5" s="326"/>
      <c r="NQV5" s="326"/>
      <c r="NQW5" s="326"/>
      <c r="NQX5" s="326"/>
      <c r="NQY5" s="326"/>
      <c r="NQZ5" s="326"/>
      <c r="NRA5" s="326"/>
      <c r="NRB5" s="326"/>
      <c r="NRC5" s="326"/>
      <c r="NRD5" s="326"/>
      <c r="NRE5" s="326"/>
      <c r="NRF5" s="326"/>
      <c r="NRG5" s="326"/>
      <c r="NRH5" s="326"/>
      <c r="NRI5" s="326"/>
      <c r="NRJ5" s="326"/>
      <c r="NRK5" s="326"/>
      <c r="NRL5" s="326"/>
      <c r="NRM5" s="326"/>
      <c r="NRN5" s="326"/>
      <c r="NRO5" s="326"/>
      <c r="NRP5" s="326"/>
      <c r="NRQ5" s="326"/>
      <c r="NRR5" s="326"/>
      <c r="NRS5" s="326"/>
      <c r="NRT5" s="326"/>
      <c r="NRU5" s="326"/>
      <c r="NRV5" s="326"/>
      <c r="NRW5" s="326"/>
      <c r="NRX5" s="326"/>
      <c r="NRY5" s="326"/>
      <c r="NRZ5" s="326"/>
      <c r="NSA5" s="326"/>
      <c r="NSB5" s="326"/>
      <c r="NSC5" s="326"/>
      <c r="NSD5" s="326"/>
      <c r="NSE5" s="326"/>
      <c r="NSF5" s="326"/>
      <c r="NSG5" s="326"/>
      <c r="NSH5" s="326"/>
      <c r="NSI5" s="326"/>
      <c r="NSJ5" s="326"/>
      <c r="NSK5" s="326"/>
      <c r="NSL5" s="326"/>
      <c r="NSM5" s="326"/>
      <c r="NSN5" s="326"/>
      <c r="NSO5" s="326"/>
      <c r="NSP5" s="326"/>
      <c r="NSQ5" s="326"/>
      <c r="NSR5" s="326"/>
      <c r="NSS5" s="326"/>
      <c r="NST5" s="326"/>
      <c r="NSU5" s="326"/>
      <c r="NSV5" s="326"/>
      <c r="NSW5" s="326"/>
      <c r="NSX5" s="326"/>
      <c r="NSY5" s="326"/>
      <c r="NSZ5" s="326"/>
      <c r="NTA5" s="326"/>
      <c r="NTB5" s="326"/>
      <c r="NTC5" s="326"/>
      <c r="NTD5" s="326"/>
      <c r="NTE5" s="326"/>
      <c r="NTF5" s="326"/>
      <c r="NTG5" s="326"/>
      <c r="NTH5" s="326"/>
      <c r="NTI5" s="326"/>
      <c r="NTJ5" s="326"/>
      <c r="NTK5" s="326"/>
      <c r="NTL5" s="326"/>
      <c r="NTM5" s="326"/>
      <c r="NTN5" s="326"/>
      <c r="NTO5" s="326"/>
      <c r="NTP5" s="326"/>
      <c r="NTQ5" s="326"/>
      <c r="NTR5" s="326"/>
      <c r="NTS5" s="326"/>
      <c r="NTT5" s="326"/>
      <c r="NTU5" s="326"/>
      <c r="NTV5" s="326"/>
      <c r="NTW5" s="326"/>
      <c r="NTX5" s="326"/>
      <c r="NTY5" s="326"/>
      <c r="NTZ5" s="326"/>
      <c r="NUA5" s="326"/>
      <c r="NUB5" s="326"/>
      <c r="NUC5" s="326"/>
      <c r="NUD5" s="326"/>
      <c r="NUE5" s="326"/>
      <c r="NUF5" s="326"/>
      <c r="NUG5" s="326"/>
      <c r="NUH5" s="326"/>
      <c r="NUI5" s="326"/>
      <c r="NUJ5" s="326"/>
      <c r="NUK5" s="326"/>
      <c r="NUL5" s="326"/>
      <c r="NUM5" s="326"/>
      <c r="NUN5" s="326"/>
      <c r="NUO5" s="326"/>
      <c r="NUP5" s="326"/>
      <c r="NUQ5" s="326"/>
      <c r="NUR5" s="326"/>
      <c r="NUS5" s="326"/>
      <c r="NUT5" s="326"/>
      <c r="NUU5" s="326"/>
      <c r="NUV5" s="326"/>
      <c r="NUW5" s="326"/>
      <c r="NUX5" s="326"/>
      <c r="NUY5" s="326"/>
      <c r="NUZ5" s="326"/>
      <c r="NVA5" s="326"/>
      <c r="NVB5" s="326"/>
      <c r="NVC5" s="326"/>
      <c r="NVD5" s="326"/>
      <c r="NVE5" s="326"/>
      <c r="NVF5" s="326"/>
      <c r="NVG5" s="326"/>
      <c r="NVH5" s="326"/>
      <c r="NVI5" s="326"/>
      <c r="NVJ5" s="326"/>
      <c r="NVK5" s="326"/>
      <c r="NVL5" s="326"/>
      <c r="NVM5" s="326"/>
      <c r="NVN5" s="326"/>
      <c r="NVO5" s="326"/>
      <c r="NVP5" s="326"/>
      <c r="NVQ5" s="326"/>
      <c r="NVR5" s="326"/>
      <c r="NVS5" s="326"/>
      <c r="NVT5" s="326"/>
      <c r="NVU5" s="326"/>
      <c r="NVV5" s="326"/>
      <c r="NVW5" s="326"/>
      <c r="NVX5" s="326"/>
      <c r="NVY5" s="326"/>
      <c r="NVZ5" s="326"/>
      <c r="NWA5" s="326"/>
      <c r="NWB5" s="326"/>
      <c r="NWC5" s="326"/>
      <c r="NWD5" s="326"/>
      <c r="NWE5" s="326"/>
      <c r="NWF5" s="326"/>
      <c r="NWG5" s="326"/>
      <c r="NWH5" s="326"/>
      <c r="NWI5" s="326"/>
      <c r="NWJ5" s="326"/>
      <c r="NWK5" s="326"/>
      <c r="NWL5" s="326"/>
      <c r="NWM5" s="326"/>
      <c r="NWN5" s="326"/>
      <c r="NWO5" s="326"/>
      <c r="NWP5" s="326"/>
      <c r="NWQ5" s="326"/>
      <c r="NWR5" s="326"/>
      <c r="NWS5" s="326"/>
      <c r="NWT5" s="326"/>
      <c r="NWU5" s="326"/>
      <c r="NWV5" s="326"/>
      <c r="NWW5" s="326"/>
      <c r="NWX5" s="326"/>
      <c r="NWY5" s="326"/>
      <c r="NWZ5" s="326"/>
      <c r="NXA5" s="326"/>
      <c r="NXB5" s="326"/>
      <c r="NXC5" s="326"/>
      <c r="NXD5" s="326"/>
      <c r="NXE5" s="326"/>
      <c r="NXF5" s="326"/>
      <c r="NXG5" s="326"/>
      <c r="NXH5" s="326"/>
      <c r="NXI5" s="326"/>
      <c r="NXJ5" s="326"/>
      <c r="NXK5" s="326"/>
      <c r="NXL5" s="326"/>
      <c r="NXM5" s="326"/>
      <c r="NXN5" s="326"/>
      <c r="NXO5" s="326"/>
      <c r="NXP5" s="326"/>
      <c r="NXQ5" s="326"/>
      <c r="NXR5" s="326"/>
      <c r="NXS5" s="326"/>
      <c r="NXT5" s="326"/>
      <c r="NXU5" s="326"/>
      <c r="NXV5" s="326"/>
      <c r="NXW5" s="326"/>
      <c r="NXX5" s="326"/>
      <c r="NXY5" s="326"/>
      <c r="NXZ5" s="326"/>
      <c r="NYA5" s="326"/>
      <c r="NYB5" s="326"/>
      <c r="NYC5" s="326"/>
      <c r="NYD5" s="326"/>
      <c r="NYE5" s="326"/>
      <c r="NYF5" s="326"/>
      <c r="NYG5" s="326"/>
      <c r="NYH5" s="326"/>
      <c r="NYI5" s="326"/>
      <c r="NYJ5" s="326"/>
      <c r="NYK5" s="326"/>
      <c r="NYL5" s="326"/>
      <c r="NYM5" s="326"/>
      <c r="NYN5" s="326"/>
      <c r="NYO5" s="326"/>
      <c r="NYP5" s="326"/>
      <c r="NYQ5" s="326"/>
      <c r="NYR5" s="326"/>
      <c r="NYS5" s="326"/>
      <c r="NYT5" s="326"/>
      <c r="NYU5" s="326"/>
      <c r="NYV5" s="326"/>
      <c r="NYW5" s="326"/>
      <c r="NYX5" s="326"/>
      <c r="NYY5" s="326"/>
      <c r="NYZ5" s="326"/>
      <c r="NZA5" s="326"/>
      <c r="NZB5" s="326"/>
      <c r="NZC5" s="326"/>
      <c r="NZD5" s="326"/>
      <c r="NZE5" s="326"/>
      <c r="NZF5" s="326"/>
      <c r="NZG5" s="326"/>
      <c r="NZH5" s="326"/>
      <c r="NZI5" s="326"/>
      <c r="NZJ5" s="326"/>
      <c r="NZK5" s="326"/>
      <c r="NZL5" s="326"/>
      <c r="NZM5" s="326"/>
      <c r="NZN5" s="326"/>
      <c r="NZO5" s="326"/>
      <c r="NZP5" s="326"/>
      <c r="NZQ5" s="326"/>
      <c r="NZR5" s="326"/>
      <c r="NZS5" s="326"/>
      <c r="NZT5" s="326"/>
      <c r="NZU5" s="326"/>
      <c r="NZV5" s="326"/>
      <c r="NZW5" s="326"/>
      <c r="NZX5" s="326"/>
      <c r="NZY5" s="326"/>
      <c r="NZZ5" s="326"/>
      <c r="OAA5" s="326"/>
      <c r="OAB5" s="326"/>
      <c r="OAC5" s="326"/>
      <c r="OAD5" s="326"/>
      <c r="OAE5" s="326"/>
      <c r="OAF5" s="326"/>
      <c r="OAG5" s="326"/>
      <c r="OAH5" s="326"/>
      <c r="OAI5" s="326"/>
      <c r="OAJ5" s="326"/>
      <c r="OAK5" s="326"/>
      <c r="OAL5" s="326"/>
      <c r="OAM5" s="326"/>
      <c r="OAN5" s="326"/>
      <c r="OAO5" s="326"/>
      <c r="OAP5" s="326"/>
      <c r="OAQ5" s="326"/>
      <c r="OAR5" s="326"/>
      <c r="OAS5" s="326"/>
      <c r="OAT5" s="326"/>
      <c r="OAU5" s="326"/>
      <c r="OAV5" s="326"/>
      <c r="OAW5" s="326"/>
      <c r="OAX5" s="326"/>
      <c r="OAY5" s="326"/>
      <c r="OAZ5" s="326"/>
      <c r="OBA5" s="326"/>
      <c r="OBB5" s="326"/>
      <c r="OBC5" s="326"/>
      <c r="OBD5" s="326"/>
      <c r="OBE5" s="326"/>
      <c r="OBF5" s="326"/>
      <c r="OBG5" s="326"/>
      <c r="OBH5" s="326"/>
      <c r="OBI5" s="326"/>
      <c r="OBJ5" s="326"/>
      <c r="OBK5" s="326"/>
      <c r="OBL5" s="326"/>
      <c r="OBM5" s="326"/>
      <c r="OBN5" s="326"/>
      <c r="OBO5" s="326"/>
      <c r="OBP5" s="326"/>
      <c r="OBQ5" s="326"/>
      <c r="OBR5" s="326"/>
      <c r="OBS5" s="326"/>
      <c r="OBT5" s="326"/>
      <c r="OBU5" s="326"/>
      <c r="OBV5" s="326"/>
      <c r="OBW5" s="326"/>
      <c r="OBX5" s="326"/>
      <c r="OBY5" s="326"/>
      <c r="OBZ5" s="326"/>
      <c r="OCA5" s="326"/>
      <c r="OCB5" s="326"/>
      <c r="OCC5" s="326"/>
      <c r="OCD5" s="326"/>
      <c r="OCE5" s="326"/>
      <c r="OCF5" s="326"/>
      <c r="OCG5" s="326"/>
      <c r="OCH5" s="326"/>
      <c r="OCI5" s="326"/>
      <c r="OCJ5" s="326"/>
      <c r="OCK5" s="326"/>
      <c r="OCL5" s="326"/>
      <c r="OCM5" s="326"/>
      <c r="OCN5" s="326"/>
      <c r="OCO5" s="326"/>
      <c r="OCP5" s="326"/>
      <c r="OCQ5" s="326"/>
      <c r="OCR5" s="326"/>
      <c r="OCS5" s="326"/>
      <c r="OCT5" s="326"/>
      <c r="OCU5" s="326"/>
      <c r="OCV5" s="326"/>
      <c r="OCW5" s="326"/>
      <c r="OCX5" s="326"/>
      <c r="OCY5" s="326"/>
      <c r="OCZ5" s="326"/>
      <c r="ODA5" s="326"/>
      <c r="ODB5" s="326"/>
      <c r="ODC5" s="326"/>
      <c r="ODD5" s="326"/>
      <c r="ODE5" s="326"/>
      <c r="ODF5" s="326"/>
      <c r="ODG5" s="326"/>
      <c r="ODH5" s="326"/>
      <c r="ODI5" s="326"/>
      <c r="ODJ5" s="326"/>
      <c r="ODK5" s="326"/>
      <c r="ODL5" s="326"/>
      <c r="ODM5" s="326"/>
      <c r="ODN5" s="326"/>
      <c r="ODO5" s="326"/>
      <c r="ODP5" s="326"/>
      <c r="ODQ5" s="326"/>
      <c r="ODR5" s="326"/>
      <c r="ODS5" s="326"/>
      <c r="ODT5" s="326"/>
      <c r="ODU5" s="326"/>
      <c r="ODV5" s="326"/>
      <c r="ODW5" s="326"/>
      <c r="ODX5" s="326"/>
      <c r="ODY5" s="326"/>
      <c r="ODZ5" s="326"/>
      <c r="OEA5" s="326"/>
      <c r="OEB5" s="326"/>
      <c r="OEC5" s="326"/>
      <c r="OED5" s="326"/>
      <c r="OEE5" s="326"/>
      <c r="OEF5" s="326"/>
      <c r="OEG5" s="326"/>
      <c r="OEH5" s="326"/>
      <c r="OEI5" s="326"/>
      <c r="OEJ5" s="326"/>
      <c r="OEK5" s="326"/>
      <c r="OEL5" s="326"/>
      <c r="OEM5" s="326"/>
      <c r="OEN5" s="326"/>
      <c r="OEO5" s="326"/>
      <c r="OEP5" s="326"/>
      <c r="OEQ5" s="326"/>
      <c r="OER5" s="326"/>
      <c r="OES5" s="326"/>
      <c r="OET5" s="326"/>
      <c r="OEU5" s="326"/>
      <c r="OEV5" s="326"/>
      <c r="OEW5" s="326"/>
      <c r="OEX5" s="326"/>
      <c r="OEY5" s="326"/>
      <c r="OEZ5" s="326"/>
      <c r="OFA5" s="326"/>
      <c r="OFB5" s="326"/>
      <c r="OFC5" s="326"/>
      <c r="OFD5" s="326"/>
      <c r="OFE5" s="326"/>
      <c r="OFF5" s="326"/>
      <c r="OFG5" s="326"/>
      <c r="OFH5" s="326"/>
      <c r="OFI5" s="326"/>
      <c r="OFJ5" s="326"/>
      <c r="OFK5" s="326"/>
      <c r="OFL5" s="326"/>
      <c r="OFM5" s="326"/>
      <c r="OFN5" s="326"/>
      <c r="OFO5" s="326"/>
      <c r="OFP5" s="326"/>
      <c r="OFQ5" s="326"/>
      <c r="OFR5" s="326"/>
      <c r="OFS5" s="326"/>
      <c r="OFT5" s="326"/>
      <c r="OFU5" s="326"/>
      <c r="OFV5" s="326"/>
      <c r="OFW5" s="326"/>
      <c r="OFX5" s="326"/>
      <c r="OFY5" s="326"/>
      <c r="OFZ5" s="326"/>
      <c r="OGA5" s="326"/>
      <c r="OGB5" s="326"/>
      <c r="OGC5" s="326"/>
      <c r="OGD5" s="326"/>
      <c r="OGE5" s="326"/>
      <c r="OGF5" s="326"/>
      <c r="OGG5" s="326"/>
      <c r="OGH5" s="326"/>
      <c r="OGI5" s="326"/>
      <c r="OGJ5" s="326"/>
      <c r="OGK5" s="326"/>
      <c r="OGL5" s="326"/>
      <c r="OGM5" s="326"/>
      <c r="OGN5" s="326"/>
      <c r="OGO5" s="326"/>
      <c r="OGP5" s="326"/>
      <c r="OGQ5" s="326"/>
      <c r="OGR5" s="326"/>
      <c r="OGS5" s="326"/>
      <c r="OGT5" s="326"/>
      <c r="OGU5" s="326"/>
      <c r="OGV5" s="326"/>
      <c r="OGW5" s="326"/>
      <c r="OGX5" s="326"/>
      <c r="OGY5" s="326"/>
      <c r="OGZ5" s="326"/>
      <c r="OHA5" s="326"/>
      <c r="OHB5" s="326"/>
      <c r="OHC5" s="326"/>
      <c r="OHD5" s="326"/>
      <c r="OHE5" s="326"/>
      <c r="OHF5" s="326"/>
      <c r="OHG5" s="326"/>
      <c r="OHH5" s="326"/>
      <c r="OHI5" s="326"/>
      <c r="OHJ5" s="326"/>
      <c r="OHK5" s="326"/>
      <c r="OHL5" s="326"/>
      <c r="OHM5" s="326"/>
      <c r="OHN5" s="326"/>
      <c r="OHO5" s="326"/>
      <c r="OHP5" s="326"/>
      <c r="OHQ5" s="326"/>
      <c r="OHR5" s="326"/>
      <c r="OHS5" s="326"/>
      <c r="OHT5" s="326"/>
      <c r="OHU5" s="326"/>
      <c r="OHV5" s="326"/>
      <c r="OHW5" s="326"/>
      <c r="OHX5" s="326"/>
      <c r="OHY5" s="326"/>
      <c r="OHZ5" s="326"/>
      <c r="OIA5" s="326"/>
      <c r="OIB5" s="326"/>
      <c r="OIC5" s="326"/>
      <c r="OID5" s="326"/>
      <c r="OIE5" s="326"/>
      <c r="OIF5" s="326"/>
      <c r="OIG5" s="326"/>
      <c r="OIH5" s="326"/>
      <c r="OII5" s="326"/>
      <c r="OIJ5" s="326"/>
      <c r="OIK5" s="326"/>
      <c r="OIL5" s="326"/>
      <c r="OIM5" s="326"/>
      <c r="OIN5" s="326"/>
      <c r="OIO5" s="326"/>
      <c r="OIP5" s="326"/>
      <c r="OIQ5" s="326"/>
      <c r="OIR5" s="326"/>
      <c r="OIS5" s="326"/>
      <c r="OIT5" s="326"/>
      <c r="OIU5" s="326"/>
      <c r="OIV5" s="326"/>
      <c r="OIW5" s="326"/>
      <c r="OIX5" s="326"/>
      <c r="OIY5" s="326"/>
      <c r="OIZ5" s="326"/>
      <c r="OJA5" s="326"/>
      <c r="OJB5" s="326"/>
      <c r="OJC5" s="326"/>
      <c r="OJD5" s="326"/>
      <c r="OJE5" s="326"/>
      <c r="OJF5" s="326"/>
      <c r="OJG5" s="326"/>
      <c r="OJH5" s="326"/>
      <c r="OJI5" s="326"/>
      <c r="OJJ5" s="326"/>
      <c r="OJK5" s="326"/>
      <c r="OJL5" s="326"/>
      <c r="OJM5" s="326"/>
      <c r="OJN5" s="326"/>
      <c r="OJO5" s="326"/>
      <c r="OJP5" s="326"/>
      <c r="OJQ5" s="326"/>
      <c r="OJR5" s="326"/>
      <c r="OJS5" s="326"/>
      <c r="OJT5" s="326"/>
      <c r="OJU5" s="326"/>
      <c r="OJV5" s="326"/>
      <c r="OJW5" s="326"/>
      <c r="OJX5" s="326"/>
      <c r="OJY5" s="326"/>
      <c r="OJZ5" s="326"/>
      <c r="OKA5" s="326"/>
      <c r="OKB5" s="326"/>
      <c r="OKC5" s="326"/>
      <c r="OKD5" s="326"/>
      <c r="OKE5" s="326"/>
      <c r="OKF5" s="326"/>
      <c r="OKG5" s="326"/>
      <c r="OKH5" s="326"/>
      <c r="OKI5" s="326"/>
      <c r="OKJ5" s="326"/>
      <c r="OKK5" s="326"/>
      <c r="OKL5" s="326"/>
      <c r="OKM5" s="326"/>
      <c r="OKN5" s="326"/>
      <c r="OKO5" s="326"/>
      <c r="OKP5" s="326"/>
      <c r="OKQ5" s="326"/>
      <c r="OKR5" s="326"/>
      <c r="OKS5" s="326"/>
      <c r="OKT5" s="326"/>
      <c r="OKU5" s="326"/>
      <c r="OKV5" s="326"/>
      <c r="OKW5" s="326"/>
      <c r="OKX5" s="326"/>
      <c r="OKY5" s="326"/>
      <c r="OKZ5" s="326"/>
      <c r="OLA5" s="326"/>
      <c r="OLB5" s="326"/>
      <c r="OLC5" s="326"/>
      <c r="OLD5" s="326"/>
      <c r="OLE5" s="326"/>
      <c r="OLF5" s="326"/>
      <c r="OLG5" s="326"/>
      <c r="OLH5" s="326"/>
      <c r="OLI5" s="326"/>
      <c r="OLJ5" s="326"/>
      <c r="OLK5" s="326"/>
      <c r="OLL5" s="326"/>
      <c r="OLM5" s="326"/>
      <c r="OLN5" s="326"/>
      <c r="OLO5" s="326"/>
      <c r="OLP5" s="326"/>
      <c r="OLQ5" s="326"/>
      <c r="OLR5" s="326"/>
      <c r="OLS5" s="326"/>
      <c r="OLT5" s="326"/>
      <c r="OLU5" s="326"/>
      <c r="OLV5" s="326"/>
      <c r="OLW5" s="326"/>
      <c r="OLX5" s="326"/>
      <c r="OLY5" s="326"/>
      <c r="OLZ5" s="326"/>
      <c r="OMA5" s="326"/>
      <c r="OMB5" s="326"/>
      <c r="OMC5" s="326"/>
      <c r="OMD5" s="326"/>
      <c r="OME5" s="326"/>
      <c r="OMF5" s="326"/>
      <c r="OMG5" s="326"/>
      <c r="OMH5" s="326"/>
      <c r="OMI5" s="326"/>
      <c r="OMJ5" s="326"/>
      <c r="OMK5" s="326"/>
      <c r="OML5" s="326"/>
      <c r="OMM5" s="326"/>
      <c r="OMN5" s="326"/>
      <c r="OMO5" s="326"/>
      <c r="OMP5" s="326"/>
      <c r="OMQ5" s="326"/>
      <c r="OMR5" s="326"/>
      <c r="OMS5" s="326"/>
      <c r="OMT5" s="326"/>
      <c r="OMU5" s="326"/>
      <c r="OMV5" s="326"/>
      <c r="OMW5" s="326"/>
      <c r="OMX5" s="326"/>
      <c r="OMY5" s="326"/>
      <c r="OMZ5" s="326"/>
      <c r="ONA5" s="326"/>
      <c r="ONB5" s="326"/>
      <c r="ONC5" s="326"/>
      <c r="OND5" s="326"/>
      <c r="ONE5" s="326"/>
      <c r="ONF5" s="326"/>
      <c r="ONG5" s="326"/>
      <c r="ONH5" s="326"/>
      <c r="ONI5" s="326"/>
      <c r="ONJ5" s="326"/>
      <c r="ONK5" s="326"/>
      <c r="ONL5" s="326"/>
      <c r="ONM5" s="326"/>
      <c r="ONN5" s="326"/>
      <c r="ONO5" s="326"/>
      <c r="ONP5" s="326"/>
      <c r="ONQ5" s="326"/>
      <c r="ONR5" s="326"/>
      <c r="ONS5" s="326"/>
      <c r="ONT5" s="326"/>
      <c r="ONU5" s="326"/>
      <c r="ONV5" s="326"/>
      <c r="ONW5" s="326"/>
      <c r="ONX5" s="326"/>
      <c r="ONY5" s="326"/>
      <c r="ONZ5" s="326"/>
      <c r="OOA5" s="326"/>
      <c r="OOB5" s="326"/>
      <c r="OOC5" s="326"/>
      <c r="OOD5" s="326"/>
      <c r="OOE5" s="326"/>
      <c r="OOF5" s="326"/>
      <c r="OOG5" s="326"/>
      <c r="OOH5" s="326"/>
      <c r="OOI5" s="326"/>
      <c r="OOJ5" s="326"/>
      <c r="OOK5" s="326"/>
      <c r="OOL5" s="326"/>
      <c r="OOM5" s="326"/>
      <c r="OON5" s="326"/>
      <c r="OOO5" s="326"/>
      <c r="OOP5" s="326"/>
      <c r="OOQ5" s="326"/>
      <c r="OOR5" s="326"/>
      <c r="OOS5" s="326"/>
      <c r="OOT5" s="326"/>
      <c r="OOU5" s="326"/>
      <c r="OOV5" s="326"/>
      <c r="OOW5" s="326"/>
      <c r="OOX5" s="326"/>
      <c r="OOY5" s="326"/>
      <c r="OOZ5" s="326"/>
      <c r="OPA5" s="326"/>
      <c r="OPB5" s="326"/>
      <c r="OPC5" s="326"/>
      <c r="OPD5" s="326"/>
      <c r="OPE5" s="326"/>
      <c r="OPF5" s="326"/>
      <c r="OPG5" s="326"/>
      <c r="OPH5" s="326"/>
      <c r="OPI5" s="326"/>
      <c r="OPJ5" s="326"/>
      <c r="OPK5" s="326"/>
      <c r="OPL5" s="326"/>
      <c r="OPM5" s="326"/>
      <c r="OPN5" s="326"/>
      <c r="OPO5" s="326"/>
      <c r="OPP5" s="326"/>
      <c r="OPQ5" s="326"/>
      <c r="OPR5" s="326"/>
      <c r="OPS5" s="326"/>
      <c r="OPT5" s="326"/>
      <c r="OPU5" s="326"/>
      <c r="OPV5" s="326"/>
      <c r="OPW5" s="326"/>
      <c r="OPX5" s="326"/>
      <c r="OPY5" s="326"/>
      <c r="OPZ5" s="326"/>
      <c r="OQA5" s="326"/>
      <c r="OQB5" s="326"/>
      <c r="OQC5" s="326"/>
      <c r="OQD5" s="326"/>
      <c r="OQE5" s="326"/>
      <c r="OQF5" s="326"/>
      <c r="OQG5" s="326"/>
      <c r="OQH5" s="326"/>
      <c r="OQI5" s="326"/>
      <c r="OQJ5" s="326"/>
      <c r="OQK5" s="326"/>
      <c r="OQL5" s="326"/>
      <c r="OQM5" s="326"/>
      <c r="OQN5" s="326"/>
      <c r="OQO5" s="326"/>
      <c r="OQP5" s="326"/>
      <c r="OQQ5" s="326"/>
      <c r="OQR5" s="326"/>
      <c r="OQS5" s="326"/>
      <c r="OQT5" s="326"/>
      <c r="OQU5" s="326"/>
      <c r="OQV5" s="326"/>
      <c r="OQW5" s="326"/>
      <c r="OQX5" s="326"/>
      <c r="OQY5" s="326"/>
      <c r="OQZ5" s="326"/>
      <c r="ORA5" s="326"/>
      <c r="ORB5" s="326"/>
      <c r="ORC5" s="326"/>
      <c r="ORD5" s="326"/>
      <c r="ORE5" s="326"/>
      <c r="ORF5" s="326"/>
      <c r="ORG5" s="326"/>
      <c r="ORH5" s="326"/>
      <c r="ORI5" s="326"/>
      <c r="ORJ5" s="326"/>
      <c r="ORK5" s="326"/>
      <c r="ORL5" s="326"/>
      <c r="ORM5" s="326"/>
      <c r="ORN5" s="326"/>
      <c r="ORO5" s="326"/>
      <c r="ORP5" s="326"/>
      <c r="ORQ5" s="326"/>
      <c r="ORR5" s="326"/>
      <c r="ORS5" s="326"/>
      <c r="ORT5" s="326"/>
      <c r="ORU5" s="326"/>
      <c r="ORV5" s="326"/>
      <c r="ORW5" s="326"/>
      <c r="ORX5" s="326"/>
      <c r="ORY5" s="326"/>
      <c r="ORZ5" s="326"/>
      <c r="OSA5" s="326"/>
      <c r="OSB5" s="326"/>
      <c r="OSC5" s="326"/>
      <c r="OSD5" s="326"/>
      <c r="OSE5" s="326"/>
      <c r="OSF5" s="326"/>
      <c r="OSG5" s="326"/>
      <c r="OSH5" s="326"/>
      <c r="OSI5" s="326"/>
      <c r="OSJ5" s="326"/>
      <c r="OSK5" s="326"/>
      <c r="OSL5" s="326"/>
      <c r="OSM5" s="326"/>
      <c r="OSN5" s="326"/>
      <c r="OSO5" s="326"/>
      <c r="OSP5" s="326"/>
      <c r="OSQ5" s="326"/>
      <c r="OSR5" s="326"/>
      <c r="OSS5" s="326"/>
      <c r="OST5" s="326"/>
      <c r="OSU5" s="326"/>
      <c r="OSV5" s="326"/>
      <c r="OSW5" s="326"/>
      <c r="OSX5" s="326"/>
      <c r="OSY5" s="326"/>
      <c r="OSZ5" s="326"/>
      <c r="OTA5" s="326"/>
      <c r="OTB5" s="326"/>
      <c r="OTC5" s="326"/>
      <c r="OTD5" s="326"/>
      <c r="OTE5" s="326"/>
      <c r="OTF5" s="326"/>
      <c r="OTG5" s="326"/>
      <c r="OTH5" s="326"/>
      <c r="OTI5" s="326"/>
      <c r="OTJ5" s="326"/>
      <c r="OTK5" s="326"/>
      <c r="OTL5" s="326"/>
      <c r="OTM5" s="326"/>
      <c r="OTN5" s="326"/>
      <c r="OTO5" s="326"/>
      <c r="OTP5" s="326"/>
      <c r="OTQ5" s="326"/>
      <c r="OTR5" s="326"/>
      <c r="OTS5" s="326"/>
      <c r="OTT5" s="326"/>
      <c r="OTU5" s="326"/>
      <c r="OTV5" s="326"/>
      <c r="OTW5" s="326"/>
      <c r="OTX5" s="326"/>
      <c r="OTY5" s="326"/>
      <c r="OTZ5" s="326"/>
      <c r="OUA5" s="326"/>
      <c r="OUB5" s="326"/>
      <c r="OUC5" s="326"/>
      <c r="OUD5" s="326"/>
      <c r="OUE5" s="326"/>
      <c r="OUF5" s="326"/>
      <c r="OUG5" s="326"/>
      <c r="OUH5" s="326"/>
      <c r="OUI5" s="326"/>
      <c r="OUJ5" s="326"/>
      <c r="OUK5" s="326"/>
      <c r="OUL5" s="326"/>
      <c r="OUM5" s="326"/>
      <c r="OUN5" s="326"/>
      <c r="OUO5" s="326"/>
      <c r="OUP5" s="326"/>
      <c r="OUQ5" s="326"/>
      <c r="OUR5" s="326"/>
      <c r="OUS5" s="326"/>
      <c r="OUT5" s="326"/>
      <c r="OUU5" s="326"/>
      <c r="OUV5" s="326"/>
      <c r="OUW5" s="326"/>
      <c r="OUX5" s="326"/>
      <c r="OUY5" s="326"/>
      <c r="OUZ5" s="326"/>
      <c r="OVA5" s="326"/>
      <c r="OVB5" s="326"/>
      <c r="OVC5" s="326"/>
      <c r="OVD5" s="326"/>
      <c r="OVE5" s="326"/>
      <c r="OVF5" s="326"/>
      <c r="OVG5" s="326"/>
      <c r="OVH5" s="326"/>
      <c r="OVI5" s="326"/>
      <c r="OVJ5" s="326"/>
      <c r="OVK5" s="326"/>
      <c r="OVL5" s="326"/>
      <c r="OVM5" s="326"/>
      <c r="OVN5" s="326"/>
      <c r="OVO5" s="326"/>
      <c r="OVP5" s="326"/>
      <c r="OVQ5" s="326"/>
      <c r="OVR5" s="326"/>
      <c r="OVS5" s="326"/>
      <c r="OVT5" s="326"/>
      <c r="OVU5" s="326"/>
      <c r="OVV5" s="326"/>
      <c r="OVW5" s="326"/>
      <c r="OVX5" s="326"/>
      <c r="OVY5" s="326"/>
      <c r="OVZ5" s="326"/>
      <c r="OWA5" s="326"/>
      <c r="OWB5" s="326"/>
      <c r="OWC5" s="326"/>
      <c r="OWD5" s="326"/>
      <c r="OWE5" s="326"/>
      <c r="OWF5" s="326"/>
      <c r="OWG5" s="326"/>
      <c r="OWH5" s="326"/>
      <c r="OWI5" s="326"/>
      <c r="OWJ5" s="326"/>
      <c r="OWK5" s="326"/>
      <c r="OWL5" s="326"/>
      <c r="OWM5" s="326"/>
      <c r="OWN5" s="326"/>
      <c r="OWO5" s="326"/>
      <c r="OWP5" s="326"/>
      <c r="OWQ5" s="326"/>
      <c r="OWR5" s="326"/>
      <c r="OWS5" s="326"/>
      <c r="OWT5" s="326"/>
      <c r="OWU5" s="326"/>
      <c r="OWV5" s="326"/>
      <c r="OWW5" s="326"/>
      <c r="OWX5" s="326"/>
      <c r="OWY5" s="326"/>
      <c r="OWZ5" s="326"/>
      <c r="OXA5" s="326"/>
      <c r="OXB5" s="326"/>
      <c r="OXC5" s="326"/>
      <c r="OXD5" s="326"/>
      <c r="OXE5" s="326"/>
      <c r="OXF5" s="326"/>
      <c r="OXG5" s="326"/>
      <c r="OXH5" s="326"/>
      <c r="OXI5" s="326"/>
      <c r="OXJ5" s="326"/>
      <c r="OXK5" s="326"/>
      <c r="OXL5" s="326"/>
      <c r="OXM5" s="326"/>
      <c r="OXN5" s="326"/>
      <c r="OXO5" s="326"/>
      <c r="OXP5" s="326"/>
      <c r="OXQ5" s="326"/>
      <c r="OXR5" s="326"/>
      <c r="OXS5" s="326"/>
      <c r="OXT5" s="326"/>
      <c r="OXU5" s="326"/>
      <c r="OXV5" s="326"/>
      <c r="OXW5" s="326"/>
      <c r="OXX5" s="326"/>
      <c r="OXY5" s="326"/>
      <c r="OXZ5" s="326"/>
      <c r="OYA5" s="326"/>
      <c r="OYB5" s="326"/>
      <c r="OYC5" s="326"/>
      <c r="OYD5" s="326"/>
      <c r="OYE5" s="326"/>
      <c r="OYF5" s="326"/>
      <c r="OYG5" s="326"/>
      <c r="OYH5" s="326"/>
      <c r="OYI5" s="326"/>
      <c r="OYJ5" s="326"/>
      <c r="OYK5" s="326"/>
      <c r="OYL5" s="326"/>
      <c r="OYM5" s="326"/>
      <c r="OYN5" s="326"/>
      <c r="OYO5" s="326"/>
      <c r="OYP5" s="326"/>
      <c r="OYQ5" s="326"/>
      <c r="OYR5" s="326"/>
      <c r="OYS5" s="326"/>
      <c r="OYT5" s="326"/>
      <c r="OYU5" s="326"/>
      <c r="OYV5" s="326"/>
      <c r="OYW5" s="326"/>
      <c r="OYX5" s="326"/>
      <c r="OYY5" s="326"/>
      <c r="OYZ5" s="326"/>
      <c r="OZA5" s="326"/>
      <c r="OZB5" s="326"/>
      <c r="OZC5" s="326"/>
      <c r="OZD5" s="326"/>
      <c r="OZE5" s="326"/>
      <c r="OZF5" s="326"/>
      <c r="OZG5" s="326"/>
      <c r="OZH5" s="326"/>
      <c r="OZI5" s="326"/>
      <c r="OZJ5" s="326"/>
      <c r="OZK5" s="326"/>
      <c r="OZL5" s="326"/>
      <c r="OZM5" s="326"/>
      <c r="OZN5" s="326"/>
      <c r="OZO5" s="326"/>
      <c r="OZP5" s="326"/>
      <c r="OZQ5" s="326"/>
      <c r="OZR5" s="326"/>
      <c r="OZS5" s="326"/>
      <c r="OZT5" s="326"/>
      <c r="OZU5" s="326"/>
      <c r="OZV5" s="326"/>
      <c r="OZW5" s="326"/>
      <c r="OZX5" s="326"/>
      <c r="OZY5" s="326"/>
      <c r="OZZ5" s="326"/>
      <c r="PAA5" s="326"/>
      <c r="PAB5" s="326"/>
      <c r="PAC5" s="326"/>
      <c r="PAD5" s="326"/>
      <c r="PAE5" s="326"/>
      <c r="PAF5" s="326"/>
      <c r="PAG5" s="326"/>
      <c r="PAH5" s="326"/>
      <c r="PAI5" s="326"/>
      <c r="PAJ5" s="326"/>
      <c r="PAK5" s="326"/>
      <c r="PAL5" s="326"/>
      <c r="PAM5" s="326"/>
      <c r="PAN5" s="326"/>
      <c r="PAO5" s="326"/>
      <c r="PAP5" s="326"/>
      <c r="PAQ5" s="326"/>
      <c r="PAR5" s="326"/>
      <c r="PAS5" s="326"/>
      <c r="PAT5" s="326"/>
      <c r="PAU5" s="326"/>
      <c r="PAV5" s="326"/>
      <c r="PAW5" s="326"/>
      <c r="PAX5" s="326"/>
      <c r="PAY5" s="326"/>
      <c r="PAZ5" s="326"/>
      <c r="PBA5" s="326"/>
      <c r="PBB5" s="326"/>
      <c r="PBC5" s="326"/>
      <c r="PBD5" s="326"/>
      <c r="PBE5" s="326"/>
      <c r="PBF5" s="326"/>
      <c r="PBG5" s="326"/>
      <c r="PBH5" s="326"/>
      <c r="PBI5" s="326"/>
      <c r="PBJ5" s="326"/>
      <c r="PBK5" s="326"/>
      <c r="PBL5" s="326"/>
      <c r="PBM5" s="326"/>
      <c r="PBN5" s="326"/>
      <c r="PBO5" s="326"/>
      <c r="PBP5" s="326"/>
      <c r="PBQ5" s="326"/>
      <c r="PBR5" s="326"/>
      <c r="PBS5" s="326"/>
      <c r="PBT5" s="326"/>
      <c r="PBU5" s="326"/>
      <c r="PBV5" s="326"/>
      <c r="PBW5" s="326"/>
      <c r="PBX5" s="326"/>
      <c r="PBY5" s="326"/>
      <c r="PBZ5" s="326"/>
      <c r="PCA5" s="326"/>
      <c r="PCB5" s="326"/>
      <c r="PCC5" s="326"/>
      <c r="PCD5" s="326"/>
      <c r="PCE5" s="326"/>
      <c r="PCF5" s="326"/>
      <c r="PCG5" s="326"/>
      <c r="PCH5" s="326"/>
      <c r="PCI5" s="326"/>
      <c r="PCJ5" s="326"/>
      <c r="PCK5" s="326"/>
      <c r="PCL5" s="326"/>
      <c r="PCM5" s="326"/>
      <c r="PCN5" s="326"/>
      <c r="PCO5" s="326"/>
      <c r="PCP5" s="326"/>
      <c r="PCQ5" s="326"/>
      <c r="PCR5" s="326"/>
      <c r="PCS5" s="326"/>
      <c r="PCT5" s="326"/>
      <c r="PCU5" s="326"/>
      <c r="PCV5" s="326"/>
      <c r="PCW5" s="326"/>
      <c r="PCX5" s="326"/>
      <c r="PCY5" s="326"/>
      <c r="PCZ5" s="326"/>
      <c r="PDA5" s="326"/>
      <c r="PDB5" s="326"/>
      <c r="PDC5" s="326"/>
      <c r="PDD5" s="326"/>
      <c r="PDE5" s="326"/>
      <c r="PDF5" s="326"/>
      <c r="PDG5" s="326"/>
      <c r="PDH5" s="326"/>
      <c r="PDI5" s="326"/>
      <c r="PDJ5" s="326"/>
      <c r="PDK5" s="326"/>
      <c r="PDL5" s="326"/>
      <c r="PDM5" s="326"/>
      <c r="PDN5" s="326"/>
      <c r="PDO5" s="326"/>
      <c r="PDP5" s="326"/>
      <c r="PDQ5" s="326"/>
      <c r="PDR5" s="326"/>
      <c r="PDS5" s="326"/>
      <c r="PDT5" s="326"/>
      <c r="PDU5" s="326"/>
      <c r="PDV5" s="326"/>
      <c r="PDW5" s="326"/>
      <c r="PDX5" s="326"/>
      <c r="PDY5" s="326"/>
      <c r="PDZ5" s="326"/>
      <c r="PEA5" s="326"/>
      <c r="PEB5" s="326"/>
      <c r="PEC5" s="326"/>
      <c r="PED5" s="326"/>
      <c r="PEE5" s="326"/>
      <c r="PEF5" s="326"/>
      <c r="PEG5" s="326"/>
      <c r="PEH5" s="326"/>
      <c r="PEI5" s="326"/>
      <c r="PEJ5" s="326"/>
      <c r="PEK5" s="326"/>
      <c r="PEL5" s="326"/>
      <c r="PEM5" s="326"/>
      <c r="PEN5" s="326"/>
      <c r="PEO5" s="326"/>
      <c r="PEP5" s="326"/>
      <c r="PEQ5" s="326"/>
      <c r="PER5" s="326"/>
      <c r="PES5" s="326"/>
      <c r="PET5" s="326"/>
      <c r="PEU5" s="326"/>
      <c r="PEV5" s="326"/>
      <c r="PEW5" s="326"/>
      <c r="PEX5" s="326"/>
      <c r="PEY5" s="326"/>
      <c r="PEZ5" s="326"/>
      <c r="PFA5" s="326"/>
      <c r="PFB5" s="326"/>
      <c r="PFC5" s="326"/>
      <c r="PFD5" s="326"/>
      <c r="PFE5" s="326"/>
      <c r="PFF5" s="326"/>
      <c r="PFG5" s="326"/>
      <c r="PFH5" s="326"/>
      <c r="PFI5" s="326"/>
      <c r="PFJ5" s="326"/>
      <c r="PFK5" s="326"/>
      <c r="PFL5" s="326"/>
      <c r="PFM5" s="326"/>
      <c r="PFN5" s="326"/>
      <c r="PFO5" s="326"/>
      <c r="PFP5" s="326"/>
      <c r="PFQ5" s="326"/>
      <c r="PFR5" s="326"/>
      <c r="PFS5" s="326"/>
      <c r="PFT5" s="326"/>
      <c r="PFU5" s="326"/>
      <c r="PFV5" s="326"/>
      <c r="PFW5" s="326"/>
      <c r="PFX5" s="326"/>
      <c r="PFY5" s="326"/>
      <c r="PFZ5" s="326"/>
      <c r="PGA5" s="326"/>
      <c r="PGB5" s="326"/>
      <c r="PGC5" s="326"/>
      <c r="PGD5" s="326"/>
      <c r="PGE5" s="326"/>
      <c r="PGF5" s="326"/>
      <c r="PGG5" s="326"/>
      <c r="PGH5" s="326"/>
      <c r="PGI5" s="326"/>
      <c r="PGJ5" s="326"/>
      <c r="PGK5" s="326"/>
      <c r="PGL5" s="326"/>
      <c r="PGM5" s="326"/>
      <c r="PGN5" s="326"/>
      <c r="PGO5" s="326"/>
      <c r="PGP5" s="326"/>
      <c r="PGQ5" s="326"/>
      <c r="PGR5" s="326"/>
      <c r="PGS5" s="326"/>
      <c r="PGT5" s="326"/>
      <c r="PGU5" s="326"/>
      <c r="PGV5" s="326"/>
      <c r="PGW5" s="326"/>
      <c r="PGX5" s="326"/>
      <c r="PGY5" s="326"/>
      <c r="PGZ5" s="326"/>
      <c r="PHA5" s="326"/>
      <c r="PHB5" s="326"/>
      <c r="PHC5" s="326"/>
      <c r="PHD5" s="326"/>
      <c r="PHE5" s="326"/>
      <c r="PHF5" s="326"/>
      <c r="PHG5" s="326"/>
      <c r="PHH5" s="326"/>
      <c r="PHI5" s="326"/>
      <c r="PHJ5" s="326"/>
      <c r="PHK5" s="326"/>
      <c r="PHL5" s="326"/>
      <c r="PHM5" s="326"/>
      <c r="PHN5" s="326"/>
      <c r="PHO5" s="326"/>
      <c r="PHP5" s="326"/>
      <c r="PHQ5" s="326"/>
      <c r="PHR5" s="326"/>
      <c r="PHS5" s="326"/>
      <c r="PHT5" s="326"/>
      <c r="PHU5" s="326"/>
      <c r="PHV5" s="326"/>
      <c r="PHW5" s="326"/>
      <c r="PHX5" s="326"/>
      <c r="PHY5" s="326"/>
      <c r="PHZ5" s="326"/>
      <c r="PIA5" s="326"/>
      <c r="PIB5" s="326"/>
      <c r="PIC5" s="326"/>
      <c r="PID5" s="326"/>
      <c r="PIE5" s="326"/>
      <c r="PIF5" s="326"/>
      <c r="PIG5" s="326"/>
      <c r="PIH5" s="326"/>
      <c r="PII5" s="326"/>
      <c r="PIJ5" s="326"/>
      <c r="PIK5" s="326"/>
      <c r="PIL5" s="326"/>
      <c r="PIM5" s="326"/>
      <c r="PIN5" s="326"/>
      <c r="PIO5" s="326"/>
      <c r="PIP5" s="326"/>
      <c r="PIQ5" s="326"/>
      <c r="PIR5" s="326"/>
      <c r="PIS5" s="326"/>
      <c r="PIT5" s="326"/>
      <c r="PIU5" s="326"/>
      <c r="PIV5" s="326"/>
      <c r="PIW5" s="326"/>
      <c r="PIX5" s="326"/>
      <c r="PIY5" s="326"/>
      <c r="PIZ5" s="326"/>
      <c r="PJA5" s="326"/>
      <c r="PJB5" s="326"/>
      <c r="PJC5" s="326"/>
      <c r="PJD5" s="326"/>
      <c r="PJE5" s="326"/>
      <c r="PJF5" s="326"/>
      <c r="PJG5" s="326"/>
      <c r="PJH5" s="326"/>
      <c r="PJI5" s="326"/>
      <c r="PJJ5" s="326"/>
      <c r="PJK5" s="326"/>
      <c r="PJL5" s="326"/>
      <c r="PJM5" s="326"/>
      <c r="PJN5" s="326"/>
      <c r="PJO5" s="326"/>
      <c r="PJP5" s="326"/>
      <c r="PJQ5" s="326"/>
      <c r="PJR5" s="326"/>
      <c r="PJS5" s="326"/>
      <c r="PJT5" s="326"/>
      <c r="PJU5" s="326"/>
      <c r="PJV5" s="326"/>
      <c r="PJW5" s="326"/>
      <c r="PJX5" s="326"/>
      <c r="PJY5" s="326"/>
      <c r="PJZ5" s="326"/>
      <c r="PKA5" s="326"/>
      <c r="PKB5" s="326"/>
      <c r="PKC5" s="326"/>
      <c r="PKD5" s="326"/>
      <c r="PKE5" s="326"/>
      <c r="PKF5" s="326"/>
      <c r="PKG5" s="326"/>
      <c r="PKH5" s="326"/>
      <c r="PKI5" s="326"/>
      <c r="PKJ5" s="326"/>
      <c r="PKK5" s="326"/>
      <c r="PKL5" s="326"/>
      <c r="PKM5" s="326"/>
      <c r="PKN5" s="326"/>
      <c r="PKO5" s="326"/>
      <c r="PKP5" s="326"/>
      <c r="PKQ5" s="326"/>
      <c r="PKR5" s="326"/>
      <c r="PKS5" s="326"/>
      <c r="PKT5" s="326"/>
      <c r="PKU5" s="326"/>
      <c r="PKV5" s="326"/>
      <c r="PKW5" s="326"/>
      <c r="PKX5" s="326"/>
      <c r="PKY5" s="326"/>
      <c r="PKZ5" s="326"/>
      <c r="PLA5" s="326"/>
      <c r="PLB5" s="326"/>
      <c r="PLC5" s="326"/>
      <c r="PLD5" s="326"/>
      <c r="PLE5" s="326"/>
      <c r="PLF5" s="326"/>
      <c r="PLG5" s="326"/>
      <c r="PLH5" s="326"/>
      <c r="PLI5" s="326"/>
      <c r="PLJ5" s="326"/>
      <c r="PLK5" s="326"/>
      <c r="PLL5" s="326"/>
      <c r="PLM5" s="326"/>
      <c r="PLN5" s="326"/>
      <c r="PLO5" s="326"/>
      <c r="PLP5" s="326"/>
      <c r="PLQ5" s="326"/>
      <c r="PLR5" s="326"/>
      <c r="PLS5" s="326"/>
      <c r="PLT5" s="326"/>
      <c r="PLU5" s="326"/>
      <c r="PLV5" s="326"/>
      <c r="PLW5" s="326"/>
      <c r="PLX5" s="326"/>
      <c r="PLY5" s="326"/>
      <c r="PLZ5" s="326"/>
      <c r="PMA5" s="326"/>
      <c r="PMB5" s="326"/>
      <c r="PMC5" s="326"/>
      <c r="PMD5" s="326"/>
      <c r="PME5" s="326"/>
      <c r="PMF5" s="326"/>
      <c r="PMG5" s="326"/>
      <c r="PMH5" s="326"/>
      <c r="PMI5" s="326"/>
      <c r="PMJ5" s="326"/>
      <c r="PMK5" s="326"/>
      <c r="PML5" s="326"/>
      <c r="PMM5" s="326"/>
      <c r="PMN5" s="326"/>
      <c r="PMO5" s="326"/>
      <c r="PMP5" s="326"/>
      <c r="PMQ5" s="326"/>
      <c r="PMR5" s="326"/>
      <c r="PMS5" s="326"/>
      <c r="PMT5" s="326"/>
      <c r="PMU5" s="326"/>
      <c r="PMV5" s="326"/>
      <c r="PMW5" s="326"/>
      <c r="PMX5" s="326"/>
      <c r="PMY5" s="326"/>
      <c r="PMZ5" s="326"/>
      <c r="PNA5" s="326"/>
      <c r="PNB5" s="326"/>
      <c r="PNC5" s="326"/>
      <c r="PND5" s="326"/>
      <c r="PNE5" s="326"/>
      <c r="PNF5" s="326"/>
      <c r="PNG5" s="326"/>
      <c r="PNH5" s="326"/>
      <c r="PNI5" s="326"/>
      <c r="PNJ5" s="326"/>
      <c r="PNK5" s="326"/>
      <c r="PNL5" s="326"/>
      <c r="PNM5" s="326"/>
      <c r="PNN5" s="326"/>
      <c r="PNO5" s="326"/>
      <c r="PNP5" s="326"/>
      <c r="PNQ5" s="326"/>
      <c r="PNR5" s="326"/>
      <c r="PNS5" s="326"/>
      <c r="PNT5" s="326"/>
      <c r="PNU5" s="326"/>
      <c r="PNV5" s="326"/>
      <c r="PNW5" s="326"/>
      <c r="PNX5" s="326"/>
      <c r="PNY5" s="326"/>
      <c r="PNZ5" s="326"/>
      <c r="POA5" s="326"/>
      <c r="POB5" s="326"/>
      <c r="POC5" s="326"/>
      <c r="POD5" s="326"/>
      <c r="POE5" s="326"/>
      <c r="POF5" s="326"/>
      <c r="POG5" s="326"/>
      <c r="POH5" s="326"/>
      <c r="POI5" s="326"/>
      <c r="POJ5" s="326"/>
      <c r="POK5" s="326"/>
      <c r="POL5" s="326"/>
      <c r="POM5" s="326"/>
      <c r="PON5" s="326"/>
      <c r="POO5" s="326"/>
      <c r="POP5" s="326"/>
      <c r="POQ5" s="326"/>
      <c r="POR5" s="326"/>
      <c r="POS5" s="326"/>
      <c r="POT5" s="326"/>
      <c r="POU5" s="326"/>
      <c r="POV5" s="326"/>
      <c r="POW5" s="326"/>
      <c r="POX5" s="326"/>
      <c r="POY5" s="326"/>
      <c r="POZ5" s="326"/>
      <c r="PPA5" s="326"/>
      <c r="PPB5" s="326"/>
      <c r="PPC5" s="326"/>
      <c r="PPD5" s="326"/>
      <c r="PPE5" s="326"/>
      <c r="PPF5" s="326"/>
      <c r="PPG5" s="326"/>
      <c r="PPH5" s="326"/>
      <c r="PPI5" s="326"/>
      <c r="PPJ5" s="326"/>
      <c r="PPK5" s="326"/>
      <c r="PPL5" s="326"/>
      <c r="PPM5" s="326"/>
      <c r="PPN5" s="326"/>
      <c r="PPO5" s="326"/>
      <c r="PPP5" s="326"/>
      <c r="PPQ5" s="326"/>
      <c r="PPR5" s="326"/>
      <c r="PPS5" s="326"/>
      <c r="PPT5" s="326"/>
      <c r="PPU5" s="326"/>
      <c r="PPV5" s="326"/>
      <c r="PPW5" s="326"/>
      <c r="PPX5" s="326"/>
      <c r="PPY5" s="326"/>
      <c r="PPZ5" s="326"/>
      <c r="PQA5" s="326"/>
      <c r="PQB5" s="326"/>
      <c r="PQC5" s="326"/>
      <c r="PQD5" s="326"/>
      <c r="PQE5" s="326"/>
      <c r="PQF5" s="326"/>
      <c r="PQG5" s="326"/>
      <c r="PQH5" s="326"/>
      <c r="PQI5" s="326"/>
      <c r="PQJ5" s="326"/>
      <c r="PQK5" s="326"/>
      <c r="PQL5" s="326"/>
      <c r="PQM5" s="326"/>
      <c r="PQN5" s="326"/>
      <c r="PQO5" s="326"/>
      <c r="PQP5" s="326"/>
      <c r="PQQ5" s="326"/>
      <c r="PQR5" s="326"/>
      <c r="PQS5" s="326"/>
      <c r="PQT5" s="326"/>
      <c r="PQU5" s="326"/>
      <c r="PQV5" s="326"/>
      <c r="PQW5" s="326"/>
      <c r="PQX5" s="326"/>
      <c r="PQY5" s="326"/>
      <c r="PQZ5" s="326"/>
      <c r="PRA5" s="326"/>
      <c r="PRB5" s="326"/>
      <c r="PRC5" s="326"/>
      <c r="PRD5" s="326"/>
      <c r="PRE5" s="326"/>
      <c r="PRF5" s="326"/>
      <c r="PRG5" s="326"/>
      <c r="PRH5" s="326"/>
      <c r="PRI5" s="326"/>
      <c r="PRJ5" s="326"/>
      <c r="PRK5" s="326"/>
      <c r="PRL5" s="326"/>
      <c r="PRM5" s="326"/>
      <c r="PRN5" s="326"/>
      <c r="PRO5" s="326"/>
      <c r="PRP5" s="326"/>
      <c r="PRQ5" s="326"/>
      <c r="PRR5" s="326"/>
      <c r="PRS5" s="326"/>
      <c r="PRT5" s="326"/>
      <c r="PRU5" s="326"/>
      <c r="PRV5" s="326"/>
      <c r="PRW5" s="326"/>
      <c r="PRX5" s="326"/>
      <c r="PRY5" s="326"/>
      <c r="PRZ5" s="326"/>
      <c r="PSA5" s="326"/>
      <c r="PSB5" s="326"/>
      <c r="PSC5" s="326"/>
      <c r="PSD5" s="326"/>
      <c r="PSE5" s="326"/>
      <c r="PSF5" s="326"/>
      <c r="PSG5" s="326"/>
      <c r="PSH5" s="326"/>
      <c r="PSI5" s="326"/>
      <c r="PSJ5" s="326"/>
      <c r="PSK5" s="326"/>
      <c r="PSL5" s="326"/>
      <c r="PSM5" s="326"/>
      <c r="PSN5" s="326"/>
      <c r="PSO5" s="326"/>
      <c r="PSP5" s="326"/>
      <c r="PSQ5" s="326"/>
      <c r="PSR5" s="326"/>
      <c r="PSS5" s="326"/>
      <c r="PST5" s="326"/>
      <c r="PSU5" s="326"/>
      <c r="PSV5" s="326"/>
      <c r="PSW5" s="326"/>
      <c r="PSX5" s="326"/>
      <c r="PSY5" s="326"/>
      <c r="PSZ5" s="326"/>
      <c r="PTA5" s="326"/>
      <c r="PTB5" s="326"/>
      <c r="PTC5" s="326"/>
      <c r="PTD5" s="326"/>
      <c r="PTE5" s="326"/>
      <c r="PTF5" s="326"/>
      <c r="PTG5" s="326"/>
      <c r="PTH5" s="326"/>
      <c r="PTI5" s="326"/>
      <c r="PTJ5" s="326"/>
      <c r="PTK5" s="326"/>
      <c r="PTL5" s="326"/>
      <c r="PTM5" s="326"/>
      <c r="PTN5" s="326"/>
      <c r="PTO5" s="326"/>
      <c r="PTP5" s="326"/>
      <c r="PTQ5" s="326"/>
      <c r="PTR5" s="326"/>
      <c r="PTS5" s="326"/>
      <c r="PTT5" s="326"/>
      <c r="PTU5" s="326"/>
      <c r="PTV5" s="326"/>
      <c r="PTW5" s="326"/>
      <c r="PTX5" s="326"/>
      <c r="PTY5" s="326"/>
      <c r="PTZ5" s="326"/>
      <c r="PUA5" s="326"/>
      <c r="PUB5" s="326"/>
      <c r="PUC5" s="326"/>
      <c r="PUD5" s="326"/>
      <c r="PUE5" s="326"/>
      <c r="PUF5" s="326"/>
      <c r="PUG5" s="326"/>
      <c r="PUH5" s="326"/>
      <c r="PUI5" s="326"/>
      <c r="PUJ5" s="326"/>
      <c r="PUK5" s="326"/>
      <c r="PUL5" s="326"/>
      <c r="PUM5" s="326"/>
      <c r="PUN5" s="326"/>
      <c r="PUO5" s="326"/>
      <c r="PUP5" s="326"/>
      <c r="PUQ5" s="326"/>
      <c r="PUR5" s="326"/>
      <c r="PUS5" s="326"/>
      <c r="PUT5" s="326"/>
      <c r="PUU5" s="326"/>
      <c r="PUV5" s="326"/>
      <c r="PUW5" s="326"/>
      <c r="PUX5" s="326"/>
      <c r="PUY5" s="326"/>
      <c r="PUZ5" s="326"/>
      <c r="PVA5" s="326"/>
      <c r="PVB5" s="326"/>
      <c r="PVC5" s="326"/>
      <c r="PVD5" s="326"/>
      <c r="PVE5" s="326"/>
      <c r="PVF5" s="326"/>
      <c r="PVG5" s="326"/>
      <c r="PVH5" s="326"/>
      <c r="PVI5" s="326"/>
      <c r="PVJ5" s="326"/>
      <c r="PVK5" s="326"/>
      <c r="PVL5" s="326"/>
      <c r="PVM5" s="326"/>
      <c r="PVN5" s="326"/>
      <c r="PVO5" s="326"/>
      <c r="PVP5" s="326"/>
      <c r="PVQ5" s="326"/>
      <c r="PVR5" s="326"/>
      <c r="PVS5" s="326"/>
      <c r="PVT5" s="326"/>
      <c r="PVU5" s="326"/>
      <c r="PVV5" s="326"/>
      <c r="PVW5" s="326"/>
      <c r="PVX5" s="326"/>
      <c r="PVY5" s="326"/>
      <c r="PVZ5" s="326"/>
      <c r="PWA5" s="326"/>
      <c r="PWB5" s="326"/>
      <c r="PWC5" s="326"/>
      <c r="PWD5" s="326"/>
      <c r="PWE5" s="326"/>
      <c r="PWF5" s="326"/>
      <c r="PWG5" s="326"/>
      <c r="PWH5" s="326"/>
      <c r="PWI5" s="326"/>
      <c r="PWJ5" s="326"/>
      <c r="PWK5" s="326"/>
      <c r="PWL5" s="326"/>
      <c r="PWM5" s="326"/>
      <c r="PWN5" s="326"/>
      <c r="PWO5" s="326"/>
      <c r="PWP5" s="326"/>
      <c r="PWQ5" s="326"/>
      <c r="PWR5" s="326"/>
      <c r="PWS5" s="326"/>
      <c r="PWT5" s="326"/>
      <c r="PWU5" s="326"/>
      <c r="PWV5" s="326"/>
      <c r="PWW5" s="326"/>
      <c r="PWX5" s="326"/>
      <c r="PWY5" s="326"/>
      <c r="PWZ5" s="326"/>
      <c r="PXA5" s="326"/>
      <c r="PXB5" s="326"/>
      <c r="PXC5" s="326"/>
      <c r="PXD5" s="326"/>
      <c r="PXE5" s="326"/>
      <c r="PXF5" s="326"/>
      <c r="PXG5" s="326"/>
      <c r="PXH5" s="326"/>
      <c r="PXI5" s="326"/>
      <c r="PXJ5" s="326"/>
      <c r="PXK5" s="326"/>
      <c r="PXL5" s="326"/>
      <c r="PXM5" s="326"/>
      <c r="PXN5" s="326"/>
      <c r="PXO5" s="326"/>
      <c r="PXP5" s="326"/>
      <c r="PXQ5" s="326"/>
      <c r="PXR5" s="326"/>
      <c r="PXS5" s="326"/>
      <c r="PXT5" s="326"/>
      <c r="PXU5" s="326"/>
      <c r="PXV5" s="326"/>
      <c r="PXW5" s="326"/>
      <c r="PXX5" s="326"/>
      <c r="PXY5" s="326"/>
      <c r="PXZ5" s="326"/>
      <c r="PYA5" s="326"/>
      <c r="PYB5" s="326"/>
      <c r="PYC5" s="326"/>
      <c r="PYD5" s="326"/>
      <c r="PYE5" s="326"/>
      <c r="PYF5" s="326"/>
      <c r="PYG5" s="326"/>
      <c r="PYH5" s="326"/>
      <c r="PYI5" s="326"/>
      <c r="PYJ5" s="326"/>
      <c r="PYK5" s="326"/>
      <c r="PYL5" s="326"/>
      <c r="PYM5" s="326"/>
      <c r="PYN5" s="326"/>
      <c r="PYO5" s="326"/>
      <c r="PYP5" s="326"/>
      <c r="PYQ5" s="326"/>
      <c r="PYR5" s="326"/>
      <c r="PYS5" s="326"/>
      <c r="PYT5" s="326"/>
      <c r="PYU5" s="326"/>
      <c r="PYV5" s="326"/>
      <c r="PYW5" s="326"/>
      <c r="PYX5" s="326"/>
      <c r="PYY5" s="326"/>
      <c r="PYZ5" s="326"/>
      <c r="PZA5" s="326"/>
      <c r="PZB5" s="326"/>
      <c r="PZC5" s="326"/>
      <c r="PZD5" s="326"/>
      <c r="PZE5" s="326"/>
      <c r="PZF5" s="326"/>
      <c r="PZG5" s="326"/>
      <c r="PZH5" s="326"/>
      <c r="PZI5" s="326"/>
      <c r="PZJ5" s="326"/>
      <c r="PZK5" s="326"/>
      <c r="PZL5" s="326"/>
      <c r="PZM5" s="326"/>
      <c r="PZN5" s="326"/>
      <c r="PZO5" s="326"/>
      <c r="PZP5" s="326"/>
      <c r="PZQ5" s="326"/>
      <c r="PZR5" s="326"/>
      <c r="PZS5" s="326"/>
      <c r="PZT5" s="326"/>
      <c r="PZU5" s="326"/>
      <c r="PZV5" s="326"/>
      <c r="PZW5" s="326"/>
      <c r="PZX5" s="326"/>
      <c r="PZY5" s="326"/>
      <c r="PZZ5" s="326"/>
      <c r="QAA5" s="326"/>
      <c r="QAB5" s="326"/>
      <c r="QAC5" s="326"/>
      <c r="QAD5" s="326"/>
      <c r="QAE5" s="326"/>
      <c r="QAF5" s="326"/>
      <c r="QAG5" s="326"/>
      <c r="QAH5" s="326"/>
      <c r="QAI5" s="326"/>
      <c r="QAJ5" s="326"/>
      <c r="QAK5" s="326"/>
      <c r="QAL5" s="326"/>
      <c r="QAM5" s="326"/>
      <c r="QAN5" s="326"/>
      <c r="QAO5" s="326"/>
      <c r="QAP5" s="326"/>
      <c r="QAQ5" s="326"/>
      <c r="QAR5" s="326"/>
      <c r="QAS5" s="326"/>
      <c r="QAT5" s="326"/>
      <c r="QAU5" s="326"/>
      <c r="QAV5" s="326"/>
      <c r="QAW5" s="326"/>
      <c r="QAX5" s="326"/>
      <c r="QAY5" s="326"/>
      <c r="QAZ5" s="326"/>
      <c r="QBA5" s="326"/>
      <c r="QBB5" s="326"/>
      <c r="QBC5" s="326"/>
      <c r="QBD5" s="326"/>
      <c r="QBE5" s="326"/>
      <c r="QBF5" s="326"/>
      <c r="QBG5" s="326"/>
      <c r="QBH5" s="326"/>
      <c r="QBI5" s="326"/>
      <c r="QBJ5" s="326"/>
      <c r="QBK5" s="326"/>
      <c r="QBL5" s="326"/>
      <c r="QBM5" s="326"/>
      <c r="QBN5" s="326"/>
      <c r="QBO5" s="326"/>
      <c r="QBP5" s="326"/>
      <c r="QBQ5" s="326"/>
      <c r="QBR5" s="326"/>
      <c r="QBS5" s="326"/>
      <c r="QBT5" s="326"/>
      <c r="QBU5" s="326"/>
      <c r="QBV5" s="326"/>
      <c r="QBW5" s="326"/>
      <c r="QBX5" s="326"/>
      <c r="QBY5" s="326"/>
      <c r="QBZ5" s="326"/>
      <c r="QCA5" s="326"/>
      <c r="QCB5" s="326"/>
      <c r="QCC5" s="326"/>
      <c r="QCD5" s="326"/>
      <c r="QCE5" s="326"/>
      <c r="QCF5" s="326"/>
      <c r="QCG5" s="326"/>
      <c r="QCH5" s="326"/>
      <c r="QCI5" s="326"/>
      <c r="QCJ5" s="326"/>
      <c r="QCK5" s="326"/>
      <c r="QCL5" s="326"/>
      <c r="QCM5" s="326"/>
      <c r="QCN5" s="326"/>
      <c r="QCO5" s="326"/>
      <c r="QCP5" s="326"/>
      <c r="QCQ5" s="326"/>
      <c r="QCR5" s="326"/>
      <c r="QCS5" s="326"/>
      <c r="QCT5" s="326"/>
      <c r="QCU5" s="326"/>
      <c r="QCV5" s="326"/>
      <c r="QCW5" s="326"/>
      <c r="QCX5" s="326"/>
      <c r="QCY5" s="326"/>
      <c r="QCZ5" s="326"/>
      <c r="QDA5" s="326"/>
      <c r="QDB5" s="326"/>
      <c r="QDC5" s="326"/>
      <c r="QDD5" s="326"/>
      <c r="QDE5" s="326"/>
      <c r="QDF5" s="326"/>
      <c r="QDG5" s="326"/>
      <c r="QDH5" s="326"/>
      <c r="QDI5" s="326"/>
      <c r="QDJ5" s="326"/>
      <c r="QDK5" s="326"/>
      <c r="QDL5" s="326"/>
      <c r="QDM5" s="326"/>
      <c r="QDN5" s="326"/>
      <c r="QDO5" s="326"/>
      <c r="QDP5" s="326"/>
      <c r="QDQ5" s="326"/>
      <c r="QDR5" s="326"/>
      <c r="QDS5" s="326"/>
      <c r="QDT5" s="326"/>
      <c r="QDU5" s="326"/>
      <c r="QDV5" s="326"/>
      <c r="QDW5" s="326"/>
      <c r="QDX5" s="326"/>
      <c r="QDY5" s="326"/>
      <c r="QDZ5" s="326"/>
      <c r="QEA5" s="326"/>
      <c r="QEB5" s="326"/>
      <c r="QEC5" s="326"/>
      <c r="QED5" s="326"/>
      <c r="QEE5" s="326"/>
      <c r="QEF5" s="326"/>
      <c r="QEG5" s="326"/>
      <c r="QEH5" s="326"/>
      <c r="QEI5" s="326"/>
      <c r="QEJ5" s="326"/>
      <c r="QEK5" s="326"/>
      <c r="QEL5" s="326"/>
      <c r="QEM5" s="326"/>
      <c r="QEN5" s="326"/>
      <c r="QEO5" s="326"/>
      <c r="QEP5" s="326"/>
      <c r="QEQ5" s="326"/>
      <c r="QER5" s="326"/>
      <c r="QES5" s="326"/>
      <c r="QET5" s="326"/>
      <c r="QEU5" s="326"/>
      <c r="QEV5" s="326"/>
      <c r="QEW5" s="326"/>
      <c r="QEX5" s="326"/>
      <c r="QEY5" s="326"/>
      <c r="QEZ5" s="326"/>
      <c r="QFA5" s="326"/>
      <c r="QFB5" s="326"/>
      <c r="QFC5" s="326"/>
      <c r="QFD5" s="326"/>
      <c r="QFE5" s="326"/>
      <c r="QFF5" s="326"/>
      <c r="QFG5" s="326"/>
      <c r="QFH5" s="326"/>
      <c r="QFI5" s="326"/>
      <c r="QFJ5" s="326"/>
      <c r="QFK5" s="326"/>
      <c r="QFL5" s="326"/>
      <c r="QFM5" s="326"/>
      <c r="QFN5" s="326"/>
      <c r="QFO5" s="326"/>
      <c r="QFP5" s="326"/>
      <c r="QFQ5" s="326"/>
      <c r="QFR5" s="326"/>
      <c r="QFS5" s="326"/>
      <c r="QFT5" s="326"/>
      <c r="QFU5" s="326"/>
      <c r="QFV5" s="326"/>
      <c r="QFW5" s="326"/>
      <c r="QFX5" s="326"/>
      <c r="QFY5" s="326"/>
      <c r="QFZ5" s="326"/>
      <c r="QGA5" s="326"/>
      <c r="QGB5" s="326"/>
      <c r="QGC5" s="326"/>
      <c r="QGD5" s="326"/>
      <c r="QGE5" s="326"/>
      <c r="QGF5" s="326"/>
      <c r="QGG5" s="326"/>
      <c r="QGH5" s="326"/>
      <c r="QGI5" s="326"/>
      <c r="QGJ5" s="326"/>
      <c r="QGK5" s="326"/>
      <c r="QGL5" s="326"/>
      <c r="QGM5" s="326"/>
      <c r="QGN5" s="326"/>
      <c r="QGO5" s="326"/>
      <c r="QGP5" s="326"/>
      <c r="QGQ5" s="326"/>
      <c r="QGR5" s="326"/>
      <c r="QGS5" s="326"/>
      <c r="QGT5" s="326"/>
      <c r="QGU5" s="326"/>
      <c r="QGV5" s="326"/>
      <c r="QGW5" s="326"/>
      <c r="QGX5" s="326"/>
      <c r="QGY5" s="326"/>
      <c r="QGZ5" s="326"/>
      <c r="QHA5" s="326"/>
      <c r="QHB5" s="326"/>
      <c r="QHC5" s="326"/>
      <c r="QHD5" s="326"/>
      <c r="QHE5" s="326"/>
      <c r="QHF5" s="326"/>
      <c r="QHG5" s="326"/>
      <c r="QHH5" s="326"/>
      <c r="QHI5" s="326"/>
      <c r="QHJ5" s="326"/>
      <c r="QHK5" s="326"/>
      <c r="QHL5" s="326"/>
      <c r="QHM5" s="326"/>
      <c r="QHN5" s="326"/>
      <c r="QHO5" s="326"/>
      <c r="QHP5" s="326"/>
      <c r="QHQ5" s="326"/>
      <c r="QHR5" s="326"/>
      <c r="QHS5" s="326"/>
      <c r="QHT5" s="326"/>
      <c r="QHU5" s="326"/>
      <c r="QHV5" s="326"/>
      <c r="QHW5" s="326"/>
      <c r="QHX5" s="326"/>
      <c r="QHY5" s="326"/>
      <c r="QHZ5" s="326"/>
      <c r="QIA5" s="326"/>
      <c r="QIB5" s="326"/>
      <c r="QIC5" s="326"/>
      <c r="QID5" s="326"/>
      <c r="QIE5" s="326"/>
      <c r="QIF5" s="326"/>
      <c r="QIG5" s="326"/>
      <c r="QIH5" s="326"/>
      <c r="QII5" s="326"/>
      <c r="QIJ5" s="326"/>
      <c r="QIK5" s="326"/>
      <c r="QIL5" s="326"/>
      <c r="QIM5" s="326"/>
      <c r="QIN5" s="326"/>
      <c r="QIO5" s="326"/>
      <c r="QIP5" s="326"/>
      <c r="QIQ5" s="326"/>
      <c r="QIR5" s="326"/>
      <c r="QIS5" s="326"/>
      <c r="QIT5" s="326"/>
      <c r="QIU5" s="326"/>
      <c r="QIV5" s="326"/>
      <c r="QIW5" s="326"/>
      <c r="QIX5" s="326"/>
      <c r="QIY5" s="326"/>
      <c r="QIZ5" s="326"/>
      <c r="QJA5" s="326"/>
      <c r="QJB5" s="326"/>
      <c r="QJC5" s="326"/>
      <c r="QJD5" s="326"/>
      <c r="QJE5" s="326"/>
      <c r="QJF5" s="326"/>
      <c r="QJG5" s="326"/>
      <c r="QJH5" s="326"/>
      <c r="QJI5" s="326"/>
      <c r="QJJ5" s="326"/>
      <c r="QJK5" s="326"/>
      <c r="QJL5" s="326"/>
      <c r="QJM5" s="326"/>
      <c r="QJN5" s="326"/>
      <c r="QJO5" s="326"/>
      <c r="QJP5" s="326"/>
      <c r="QJQ5" s="326"/>
      <c r="QJR5" s="326"/>
      <c r="QJS5" s="326"/>
      <c r="QJT5" s="326"/>
      <c r="QJU5" s="326"/>
      <c r="QJV5" s="326"/>
      <c r="QJW5" s="326"/>
      <c r="QJX5" s="326"/>
      <c r="QJY5" s="326"/>
      <c r="QJZ5" s="326"/>
      <c r="QKA5" s="326"/>
      <c r="QKB5" s="326"/>
      <c r="QKC5" s="326"/>
      <c r="QKD5" s="326"/>
      <c r="QKE5" s="326"/>
      <c r="QKF5" s="326"/>
      <c r="QKG5" s="326"/>
      <c r="QKH5" s="326"/>
      <c r="QKI5" s="326"/>
      <c r="QKJ5" s="326"/>
      <c r="QKK5" s="326"/>
      <c r="QKL5" s="326"/>
      <c r="QKM5" s="326"/>
      <c r="QKN5" s="326"/>
      <c r="QKO5" s="326"/>
      <c r="QKP5" s="326"/>
      <c r="QKQ5" s="326"/>
      <c r="QKR5" s="326"/>
      <c r="QKS5" s="326"/>
      <c r="QKT5" s="326"/>
      <c r="QKU5" s="326"/>
      <c r="QKV5" s="326"/>
      <c r="QKW5" s="326"/>
      <c r="QKX5" s="326"/>
      <c r="QKY5" s="326"/>
      <c r="QKZ5" s="326"/>
      <c r="QLA5" s="326"/>
      <c r="QLB5" s="326"/>
      <c r="QLC5" s="326"/>
      <c r="QLD5" s="326"/>
      <c r="QLE5" s="326"/>
      <c r="QLF5" s="326"/>
      <c r="QLG5" s="326"/>
      <c r="QLH5" s="326"/>
      <c r="QLI5" s="326"/>
      <c r="QLJ5" s="326"/>
      <c r="QLK5" s="326"/>
      <c r="QLL5" s="326"/>
      <c r="QLM5" s="326"/>
      <c r="QLN5" s="326"/>
      <c r="QLO5" s="326"/>
      <c r="QLP5" s="326"/>
      <c r="QLQ5" s="326"/>
      <c r="QLR5" s="326"/>
      <c r="QLS5" s="326"/>
      <c r="QLT5" s="326"/>
      <c r="QLU5" s="326"/>
      <c r="QLV5" s="326"/>
      <c r="QLW5" s="326"/>
      <c r="QLX5" s="326"/>
      <c r="QLY5" s="326"/>
      <c r="QLZ5" s="326"/>
      <c r="QMA5" s="326"/>
      <c r="QMB5" s="326"/>
      <c r="QMC5" s="326"/>
      <c r="QMD5" s="326"/>
      <c r="QME5" s="326"/>
      <c r="QMF5" s="326"/>
      <c r="QMG5" s="326"/>
      <c r="QMH5" s="326"/>
      <c r="QMI5" s="326"/>
      <c r="QMJ5" s="326"/>
      <c r="QMK5" s="326"/>
      <c r="QML5" s="326"/>
      <c r="QMM5" s="326"/>
      <c r="QMN5" s="326"/>
      <c r="QMO5" s="326"/>
      <c r="QMP5" s="326"/>
      <c r="QMQ5" s="326"/>
      <c r="QMR5" s="326"/>
      <c r="QMS5" s="326"/>
      <c r="QMT5" s="326"/>
      <c r="QMU5" s="326"/>
      <c r="QMV5" s="326"/>
      <c r="QMW5" s="326"/>
      <c r="QMX5" s="326"/>
      <c r="QMY5" s="326"/>
      <c r="QMZ5" s="326"/>
      <c r="QNA5" s="326"/>
      <c r="QNB5" s="326"/>
      <c r="QNC5" s="326"/>
      <c r="QND5" s="326"/>
      <c r="QNE5" s="326"/>
      <c r="QNF5" s="326"/>
      <c r="QNG5" s="326"/>
      <c r="QNH5" s="326"/>
      <c r="QNI5" s="326"/>
      <c r="QNJ5" s="326"/>
      <c r="QNK5" s="326"/>
      <c r="QNL5" s="326"/>
      <c r="QNM5" s="326"/>
      <c r="QNN5" s="326"/>
      <c r="QNO5" s="326"/>
      <c r="QNP5" s="326"/>
      <c r="QNQ5" s="326"/>
      <c r="QNR5" s="326"/>
      <c r="QNS5" s="326"/>
      <c r="QNT5" s="326"/>
      <c r="QNU5" s="326"/>
      <c r="QNV5" s="326"/>
      <c r="QNW5" s="326"/>
      <c r="QNX5" s="326"/>
      <c r="QNY5" s="326"/>
      <c r="QNZ5" s="326"/>
      <c r="QOA5" s="326"/>
      <c r="QOB5" s="326"/>
      <c r="QOC5" s="326"/>
      <c r="QOD5" s="326"/>
      <c r="QOE5" s="326"/>
      <c r="QOF5" s="326"/>
      <c r="QOG5" s="326"/>
      <c r="QOH5" s="326"/>
      <c r="QOI5" s="326"/>
      <c r="QOJ5" s="326"/>
      <c r="QOK5" s="326"/>
      <c r="QOL5" s="326"/>
      <c r="QOM5" s="326"/>
      <c r="QON5" s="326"/>
      <c r="QOO5" s="326"/>
      <c r="QOP5" s="326"/>
      <c r="QOQ5" s="326"/>
      <c r="QOR5" s="326"/>
      <c r="QOS5" s="326"/>
      <c r="QOT5" s="326"/>
      <c r="QOU5" s="326"/>
      <c r="QOV5" s="326"/>
      <c r="QOW5" s="326"/>
      <c r="QOX5" s="326"/>
      <c r="QOY5" s="326"/>
      <c r="QOZ5" s="326"/>
      <c r="QPA5" s="326"/>
      <c r="QPB5" s="326"/>
      <c r="QPC5" s="326"/>
      <c r="QPD5" s="326"/>
      <c r="QPE5" s="326"/>
      <c r="QPF5" s="326"/>
      <c r="QPG5" s="326"/>
      <c r="QPH5" s="326"/>
      <c r="QPI5" s="326"/>
      <c r="QPJ5" s="326"/>
      <c r="QPK5" s="326"/>
      <c r="QPL5" s="326"/>
      <c r="QPM5" s="326"/>
      <c r="QPN5" s="326"/>
      <c r="QPO5" s="326"/>
      <c r="QPP5" s="326"/>
      <c r="QPQ5" s="326"/>
      <c r="QPR5" s="326"/>
      <c r="QPS5" s="326"/>
      <c r="QPT5" s="326"/>
      <c r="QPU5" s="326"/>
      <c r="QPV5" s="326"/>
      <c r="QPW5" s="326"/>
      <c r="QPX5" s="326"/>
      <c r="QPY5" s="326"/>
      <c r="QPZ5" s="326"/>
      <c r="QQA5" s="326"/>
      <c r="QQB5" s="326"/>
      <c r="QQC5" s="326"/>
      <c r="QQD5" s="326"/>
      <c r="QQE5" s="326"/>
      <c r="QQF5" s="326"/>
      <c r="QQG5" s="326"/>
      <c r="QQH5" s="326"/>
      <c r="QQI5" s="326"/>
      <c r="QQJ5" s="326"/>
      <c r="QQK5" s="326"/>
      <c r="QQL5" s="326"/>
      <c r="QQM5" s="326"/>
      <c r="QQN5" s="326"/>
      <c r="QQO5" s="326"/>
      <c r="QQP5" s="326"/>
      <c r="QQQ5" s="326"/>
      <c r="QQR5" s="326"/>
      <c r="QQS5" s="326"/>
      <c r="QQT5" s="326"/>
      <c r="QQU5" s="326"/>
      <c r="QQV5" s="326"/>
      <c r="QQW5" s="326"/>
      <c r="QQX5" s="326"/>
      <c r="QQY5" s="326"/>
      <c r="QQZ5" s="326"/>
      <c r="QRA5" s="326"/>
      <c r="QRB5" s="326"/>
      <c r="QRC5" s="326"/>
      <c r="QRD5" s="326"/>
      <c r="QRE5" s="326"/>
      <c r="QRF5" s="326"/>
      <c r="QRG5" s="326"/>
      <c r="QRH5" s="326"/>
      <c r="QRI5" s="326"/>
      <c r="QRJ5" s="326"/>
      <c r="QRK5" s="326"/>
      <c r="QRL5" s="326"/>
      <c r="QRM5" s="326"/>
      <c r="QRN5" s="326"/>
      <c r="QRO5" s="326"/>
      <c r="QRP5" s="326"/>
      <c r="QRQ5" s="326"/>
      <c r="QRR5" s="326"/>
      <c r="QRS5" s="326"/>
      <c r="QRT5" s="326"/>
      <c r="QRU5" s="326"/>
      <c r="QRV5" s="326"/>
      <c r="QRW5" s="326"/>
      <c r="QRX5" s="326"/>
      <c r="QRY5" s="326"/>
      <c r="QRZ5" s="326"/>
      <c r="QSA5" s="326"/>
      <c r="QSB5" s="326"/>
      <c r="QSC5" s="326"/>
      <c r="QSD5" s="326"/>
      <c r="QSE5" s="326"/>
      <c r="QSF5" s="326"/>
      <c r="QSG5" s="326"/>
      <c r="QSH5" s="326"/>
      <c r="QSI5" s="326"/>
      <c r="QSJ5" s="326"/>
      <c r="QSK5" s="326"/>
      <c r="QSL5" s="326"/>
      <c r="QSM5" s="326"/>
      <c r="QSN5" s="326"/>
      <c r="QSO5" s="326"/>
      <c r="QSP5" s="326"/>
      <c r="QSQ5" s="326"/>
      <c r="QSR5" s="326"/>
      <c r="QSS5" s="326"/>
      <c r="QST5" s="326"/>
      <c r="QSU5" s="326"/>
      <c r="QSV5" s="326"/>
      <c r="QSW5" s="326"/>
      <c r="QSX5" s="326"/>
      <c r="QSY5" s="326"/>
      <c r="QSZ5" s="326"/>
      <c r="QTA5" s="326"/>
      <c r="QTB5" s="326"/>
      <c r="QTC5" s="326"/>
      <c r="QTD5" s="326"/>
      <c r="QTE5" s="326"/>
      <c r="QTF5" s="326"/>
      <c r="QTG5" s="326"/>
      <c r="QTH5" s="326"/>
      <c r="QTI5" s="326"/>
      <c r="QTJ5" s="326"/>
      <c r="QTK5" s="326"/>
      <c r="QTL5" s="326"/>
      <c r="QTM5" s="326"/>
      <c r="QTN5" s="326"/>
      <c r="QTO5" s="326"/>
      <c r="QTP5" s="326"/>
      <c r="QTQ5" s="326"/>
      <c r="QTR5" s="326"/>
      <c r="QTS5" s="326"/>
      <c r="QTT5" s="326"/>
      <c r="QTU5" s="326"/>
      <c r="QTV5" s="326"/>
      <c r="QTW5" s="326"/>
      <c r="QTX5" s="326"/>
      <c r="QTY5" s="326"/>
      <c r="QTZ5" s="326"/>
      <c r="QUA5" s="326"/>
      <c r="QUB5" s="326"/>
      <c r="QUC5" s="326"/>
      <c r="QUD5" s="326"/>
      <c r="QUE5" s="326"/>
      <c r="QUF5" s="326"/>
      <c r="QUG5" s="326"/>
      <c r="QUH5" s="326"/>
      <c r="QUI5" s="326"/>
      <c r="QUJ5" s="326"/>
      <c r="QUK5" s="326"/>
      <c r="QUL5" s="326"/>
      <c r="QUM5" s="326"/>
      <c r="QUN5" s="326"/>
      <c r="QUO5" s="326"/>
      <c r="QUP5" s="326"/>
      <c r="QUQ5" s="326"/>
      <c r="QUR5" s="326"/>
      <c r="QUS5" s="326"/>
      <c r="QUT5" s="326"/>
      <c r="QUU5" s="326"/>
      <c r="QUV5" s="326"/>
      <c r="QUW5" s="326"/>
      <c r="QUX5" s="326"/>
      <c r="QUY5" s="326"/>
      <c r="QUZ5" s="326"/>
      <c r="QVA5" s="326"/>
      <c r="QVB5" s="326"/>
      <c r="QVC5" s="326"/>
      <c r="QVD5" s="326"/>
      <c r="QVE5" s="326"/>
      <c r="QVF5" s="326"/>
      <c r="QVG5" s="326"/>
      <c r="QVH5" s="326"/>
      <c r="QVI5" s="326"/>
      <c r="QVJ5" s="326"/>
      <c r="QVK5" s="326"/>
      <c r="QVL5" s="326"/>
      <c r="QVM5" s="326"/>
      <c r="QVN5" s="326"/>
      <c r="QVO5" s="326"/>
      <c r="QVP5" s="326"/>
      <c r="QVQ5" s="326"/>
      <c r="QVR5" s="326"/>
      <c r="QVS5" s="326"/>
      <c r="QVT5" s="326"/>
      <c r="QVU5" s="326"/>
      <c r="QVV5" s="326"/>
      <c r="QVW5" s="326"/>
      <c r="QVX5" s="326"/>
      <c r="QVY5" s="326"/>
      <c r="QVZ5" s="326"/>
      <c r="QWA5" s="326"/>
      <c r="QWB5" s="326"/>
      <c r="QWC5" s="326"/>
      <c r="QWD5" s="326"/>
      <c r="QWE5" s="326"/>
      <c r="QWF5" s="326"/>
      <c r="QWG5" s="326"/>
      <c r="QWH5" s="326"/>
      <c r="QWI5" s="326"/>
      <c r="QWJ5" s="326"/>
      <c r="QWK5" s="326"/>
      <c r="QWL5" s="326"/>
      <c r="QWM5" s="326"/>
      <c r="QWN5" s="326"/>
      <c r="QWO5" s="326"/>
      <c r="QWP5" s="326"/>
      <c r="QWQ5" s="326"/>
      <c r="QWR5" s="326"/>
      <c r="QWS5" s="326"/>
      <c r="QWT5" s="326"/>
      <c r="QWU5" s="326"/>
      <c r="QWV5" s="326"/>
      <c r="QWW5" s="326"/>
      <c r="QWX5" s="326"/>
      <c r="QWY5" s="326"/>
      <c r="QWZ5" s="326"/>
      <c r="QXA5" s="326"/>
      <c r="QXB5" s="326"/>
      <c r="QXC5" s="326"/>
      <c r="QXD5" s="326"/>
      <c r="QXE5" s="326"/>
      <c r="QXF5" s="326"/>
      <c r="QXG5" s="326"/>
      <c r="QXH5" s="326"/>
      <c r="QXI5" s="326"/>
      <c r="QXJ5" s="326"/>
      <c r="QXK5" s="326"/>
      <c r="QXL5" s="326"/>
      <c r="QXM5" s="326"/>
      <c r="QXN5" s="326"/>
      <c r="QXO5" s="326"/>
      <c r="QXP5" s="326"/>
      <c r="QXQ5" s="326"/>
      <c r="QXR5" s="326"/>
      <c r="QXS5" s="326"/>
      <c r="QXT5" s="326"/>
      <c r="QXU5" s="326"/>
      <c r="QXV5" s="326"/>
      <c r="QXW5" s="326"/>
      <c r="QXX5" s="326"/>
      <c r="QXY5" s="326"/>
      <c r="QXZ5" s="326"/>
      <c r="QYA5" s="326"/>
      <c r="QYB5" s="326"/>
      <c r="QYC5" s="326"/>
      <c r="QYD5" s="326"/>
      <c r="QYE5" s="326"/>
      <c r="QYF5" s="326"/>
      <c r="QYG5" s="326"/>
      <c r="QYH5" s="326"/>
      <c r="QYI5" s="326"/>
      <c r="QYJ5" s="326"/>
      <c r="QYK5" s="326"/>
      <c r="QYL5" s="326"/>
      <c r="QYM5" s="326"/>
      <c r="QYN5" s="326"/>
      <c r="QYO5" s="326"/>
      <c r="QYP5" s="326"/>
      <c r="QYQ5" s="326"/>
      <c r="QYR5" s="326"/>
      <c r="QYS5" s="326"/>
      <c r="QYT5" s="326"/>
      <c r="QYU5" s="326"/>
      <c r="QYV5" s="326"/>
      <c r="QYW5" s="326"/>
      <c r="QYX5" s="326"/>
      <c r="QYY5" s="326"/>
      <c r="QYZ5" s="326"/>
      <c r="QZA5" s="326"/>
      <c r="QZB5" s="326"/>
      <c r="QZC5" s="326"/>
      <c r="QZD5" s="326"/>
      <c r="QZE5" s="326"/>
      <c r="QZF5" s="326"/>
      <c r="QZG5" s="326"/>
      <c r="QZH5" s="326"/>
      <c r="QZI5" s="326"/>
      <c r="QZJ5" s="326"/>
      <c r="QZK5" s="326"/>
      <c r="QZL5" s="326"/>
      <c r="QZM5" s="326"/>
      <c r="QZN5" s="326"/>
      <c r="QZO5" s="326"/>
      <c r="QZP5" s="326"/>
      <c r="QZQ5" s="326"/>
      <c r="QZR5" s="326"/>
      <c r="QZS5" s="326"/>
      <c r="QZT5" s="326"/>
      <c r="QZU5" s="326"/>
      <c r="QZV5" s="326"/>
      <c r="QZW5" s="326"/>
      <c r="QZX5" s="326"/>
      <c r="QZY5" s="326"/>
      <c r="QZZ5" s="326"/>
      <c r="RAA5" s="326"/>
      <c r="RAB5" s="326"/>
      <c r="RAC5" s="326"/>
      <c r="RAD5" s="326"/>
      <c r="RAE5" s="326"/>
      <c r="RAF5" s="326"/>
      <c r="RAG5" s="326"/>
      <c r="RAH5" s="326"/>
      <c r="RAI5" s="326"/>
      <c r="RAJ5" s="326"/>
      <c r="RAK5" s="326"/>
      <c r="RAL5" s="326"/>
      <c r="RAM5" s="326"/>
      <c r="RAN5" s="326"/>
      <c r="RAO5" s="326"/>
      <c r="RAP5" s="326"/>
      <c r="RAQ5" s="326"/>
      <c r="RAR5" s="326"/>
      <c r="RAS5" s="326"/>
      <c r="RAT5" s="326"/>
      <c r="RAU5" s="326"/>
      <c r="RAV5" s="326"/>
      <c r="RAW5" s="326"/>
      <c r="RAX5" s="326"/>
      <c r="RAY5" s="326"/>
      <c r="RAZ5" s="326"/>
      <c r="RBA5" s="326"/>
      <c r="RBB5" s="326"/>
      <c r="RBC5" s="326"/>
      <c r="RBD5" s="326"/>
      <c r="RBE5" s="326"/>
      <c r="RBF5" s="326"/>
      <c r="RBG5" s="326"/>
      <c r="RBH5" s="326"/>
      <c r="RBI5" s="326"/>
      <c r="RBJ5" s="326"/>
      <c r="RBK5" s="326"/>
      <c r="RBL5" s="326"/>
      <c r="RBM5" s="326"/>
      <c r="RBN5" s="326"/>
      <c r="RBO5" s="326"/>
      <c r="RBP5" s="326"/>
      <c r="RBQ5" s="326"/>
      <c r="RBR5" s="326"/>
      <c r="RBS5" s="326"/>
      <c r="RBT5" s="326"/>
      <c r="RBU5" s="326"/>
      <c r="RBV5" s="326"/>
      <c r="RBW5" s="326"/>
      <c r="RBX5" s="326"/>
      <c r="RBY5" s="326"/>
      <c r="RBZ5" s="326"/>
      <c r="RCA5" s="326"/>
      <c r="RCB5" s="326"/>
      <c r="RCC5" s="326"/>
      <c r="RCD5" s="326"/>
      <c r="RCE5" s="326"/>
      <c r="RCF5" s="326"/>
      <c r="RCG5" s="326"/>
      <c r="RCH5" s="326"/>
      <c r="RCI5" s="326"/>
      <c r="RCJ5" s="326"/>
      <c r="RCK5" s="326"/>
      <c r="RCL5" s="326"/>
      <c r="RCM5" s="326"/>
      <c r="RCN5" s="326"/>
      <c r="RCO5" s="326"/>
      <c r="RCP5" s="326"/>
      <c r="RCQ5" s="326"/>
      <c r="RCR5" s="326"/>
      <c r="RCS5" s="326"/>
      <c r="RCT5" s="326"/>
      <c r="RCU5" s="326"/>
      <c r="RCV5" s="326"/>
      <c r="RCW5" s="326"/>
      <c r="RCX5" s="326"/>
      <c r="RCY5" s="326"/>
      <c r="RCZ5" s="326"/>
      <c r="RDA5" s="326"/>
      <c r="RDB5" s="326"/>
      <c r="RDC5" s="326"/>
      <c r="RDD5" s="326"/>
      <c r="RDE5" s="326"/>
      <c r="RDF5" s="326"/>
      <c r="RDG5" s="326"/>
      <c r="RDH5" s="326"/>
      <c r="RDI5" s="326"/>
      <c r="RDJ5" s="326"/>
      <c r="RDK5" s="326"/>
      <c r="RDL5" s="326"/>
      <c r="RDM5" s="326"/>
      <c r="RDN5" s="326"/>
      <c r="RDO5" s="326"/>
      <c r="RDP5" s="326"/>
      <c r="RDQ5" s="326"/>
      <c r="RDR5" s="326"/>
      <c r="RDS5" s="326"/>
      <c r="RDT5" s="326"/>
      <c r="RDU5" s="326"/>
      <c r="RDV5" s="326"/>
      <c r="RDW5" s="326"/>
      <c r="RDX5" s="326"/>
      <c r="RDY5" s="326"/>
      <c r="RDZ5" s="326"/>
      <c r="REA5" s="326"/>
      <c r="REB5" s="326"/>
      <c r="REC5" s="326"/>
      <c r="RED5" s="326"/>
      <c r="REE5" s="326"/>
      <c r="REF5" s="326"/>
      <c r="REG5" s="326"/>
      <c r="REH5" s="326"/>
      <c r="REI5" s="326"/>
      <c r="REJ5" s="326"/>
      <c r="REK5" s="326"/>
      <c r="REL5" s="326"/>
      <c r="REM5" s="326"/>
      <c r="REN5" s="326"/>
      <c r="REO5" s="326"/>
      <c r="REP5" s="326"/>
      <c r="REQ5" s="326"/>
      <c r="RER5" s="326"/>
      <c r="RES5" s="326"/>
      <c r="RET5" s="326"/>
      <c r="REU5" s="326"/>
      <c r="REV5" s="326"/>
      <c r="REW5" s="326"/>
      <c r="REX5" s="326"/>
      <c r="REY5" s="326"/>
      <c r="REZ5" s="326"/>
      <c r="RFA5" s="326"/>
      <c r="RFB5" s="326"/>
      <c r="RFC5" s="326"/>
      <c r="RFD5" s="326"/>
      <c r="RFE5" s="326"/>
      <c r="RFF5" s="326"/>
      <c r="RFG5" s="326"/>
      <c r="RFH5" s="326"/>
      <c r="RFI5" s="326"/>
      <c r="RFJ5" s="326"/>
      <c r="RFK5" s="326"/>
      <c r="RFL5" s="326"/>
      <c r="RFM5" s="326"/>
      <c r="RFN5" s="326"/>
      <c r="RFO5" s="326"/>
      <c r="RFP5" s="326"/>
      <c r="RFQ5" s="326"/>
      <c r="RFR5" s="326"/>
      <c r="RFS5" s="326"/>
      <c r="RFT5" s="326"/>
      <c r="RFU5" s="326"/>
      <c r="RFV5" s="326"/>
      <c r="RFW5" s="326"/>
      <c r="RFX5" s="326"/>
      <c r="RFY5" s="326"/>
      <c r="RFZ5" s="326"/>
      <c r="RGA5" s="326"/>
      <c r="RGB5" s="326"/>
      <c r="RGC5" s="326"/>
      <c r="RGD5" s="326"/>
      <c r="RGE5" s="326"/>
      <c r="RGF5" s="326"/>
      <c r="RGG5" s="326"/>
      <c r="RGH5" s="326"/>
      <c r="RGI5" s="326"/>
      <c r="RGJ5" s="326"/>
      <c r="RGK5" s="326"/>
      <c r="RGL5" s="326"/>
      <c r="RGM5" s="326"/>
      <c r="RGN5" s="326"/>
      <c r="RGO5" s="326"/>
      <c r="RGP5" s="326"/>
      <c r="RGQ5" s="326"/>
      <c r="RGR5" s="326"/>
      <c r="RGS5" s="326"/>
      <c r="RGT5" s="326"/>
      <c r="RGU5" s="326"/>
      <c r="RGV5" s="326"/>
      <c r="RGW5" s="326"/>
      <c r="RGX5" s="326"/>
      <c r="RGY5" s="326"/>
      <c r="RGZ5" s="326"/>
      <c r="RHA5" s="326"/>
      <c r="RHB5" s="326"/>
      <c r="RHC5" s="326"/>
      <c r="RHD5" s="326"/>
      <c r="RHE5" s="326"/>
      <c r="RHF5" s="326"/>
      <c r="RHG5" s="326"/>
      <c r="RHH5" s="326"/>
      <c r="RHI5" s="326"/>
      <c r="RHJ5" s="326"/>
      <c r="RHK5" s="326"/>
      <c r="RHL5" s="326"/>
      <c r="RHM5" s="326"/>
      <c r="RHN5" s="326"/>
      <c r="RHO5" s="326"/>
      <c r="RHP5" s="326"/>
      <c r="RHQ5" s="326"/>
      <c r="RHR5" s="326"/>
      <c r="RHS5" s="326"/>
      <c r="RHT5" s="326"/>
      <c r="RHU5" s="326"/>
      <c r="RHV5" s="326"/>
      <c r="RHW5" s="326"/>
      <c r="RHX5" s="326"/>
      <c r="RHY5" s="326"/>
      <c r="RHZ5" s="326"/>
      <c r="RIA5" s="326"/>
      <c r="RIB5" s="326"/>
      <c r="RIC5" s="326"/>
      <c r="RID5" s="326"/>
      <c r="RIE5" s="326"/>
      <c r="RIF5" s="326"/>
      <c r="RIG5" s="326"/>
      <c r="RIH5" s="326"/>
      <c r="RII5" s="326"/>
      <c r="RIJ5" s="326"/>
      <c r="RIK5" s="326"/>
      <c r="RIL5" s="326"/>
      <c r="RIM5" s="326"/>
      <c r="RIN5" s="326"/>
      <c r="RIO5" s="326"/>
      <c r="RIP5" s="326"/>
      <c r="RIQ5" s="326"/>
      <c r="RIR5" s="326"/>
      <c r="RIS5" s="326"/>
      <c r="RIT5" s="326"/>
      <c r="RIU5" s="326"/>
      <c r="RIV5" s="326"/>
      <c r="RIW5" s="326"/>
      <c r="RIX5" s="326"/>
      <c r="RIY5" s="326"/>
      <c r="RIZ5" s="326"/>
      <c r="RJA5" s="326"/>
      <c r="RJB5" s="326"/>
      <c r="RJC5" s="326"/>
      <c r="RJD5" s="326"/>
      <c r="RJE5" s="326"/>
      <c r="RJF5" s="326"/>
      <c r="RJG5" s="326"/>
      <c r="RJH5" s="326"/>
      <c r="RJI5" s="326"/>
      <c r="RJJ5" s="326"/>
      <c r="RJK5" s="326"/>
      <c r="RJL5" s="326"/>
      <c r="RJM5" s="326"/>
      <c r="RJN5" s="326"/>
      <c r="RJO5" s="326"/>
      <c r="RJP5" s="326"/>
      <c r="RJQ5" s="326"/>
      <c r="RJR5" s="326"/>
      <c r="RJS5" s="326"/>
      <c r="RJT5" s="326"/>
      <c r="RJU5" s="326"/>
      <c r="RJV5" s="326"/>
      <c r="RJW5" s="326"/>
      <c r="RJX5" s="326"/>
      <c r="RJY5" s="326"/>
      <c r="RJZ5" s="326"/>
      <c r="RKA5" s="326"/>
      <c r="RKB5" s="326"/>
      <c r="RKC5" s="326"/>
      <c r="RKD5" s="326"/>
      <c r="RKE5" s="326"/>
      <c r="RKF5" s="326"/>
      <c r="RKG5" s="326"/>
      <c r="RKH5" s="326"/>
      <c r="RKI5" s="326"/>
      <c r="RKJ5" s="326"/>
      <c r="RKK5" s="326"/>
      <c r="RKL5" s="326"/>
      <c r="RKM5" s="326"/>
      <c r="RKN5" s="326"/>
      <c r="RKO5" s="326"/>
      <c r="RKP5" s="326"/>
      <c r="RKQ5" s="326"/>
      <c r="RKR5" s="326"/>
      <c r="RKS5" s="326"/>
      <c r="RKT5" s="326"/>
      <c r="RKU5" s="326"/>
      <c r="RKV5" s="326"/>
      <c r="RKW5" s="326"/>
      <c r="RKX5" s="326"/>
      <c r="RKY5" s="326"/>
      <c r="RKZ5" s="326"/>
      <c r="RLA5" s="326"/>
      <c r="RLB5" s="326"/>
      <c r="RLC5" s="326"/>
      <c r="RLD5" s="326"/>
      <c r="RLE5" s="326"/>
      <c r="RLF5" s="326"/>
      <c r="RLG5" s="326"/>
      <c r="RLH5" s="326"/>
      <c r="RLI5" s="326"/>
      <c r="RLJ5" s="326"/>
      <c r="RLK5" s="326"/>
      <c r="RLL5" s="326"/>
      <c r="RLM5" s="326"/>
      <c r="RLN5" s="326"/>
      <c r="RLO5" s="326"/>
      <c r="RLP5" s="326"/>
      <c r="RLQ5" s="326"/>
      <c r="RLR5" s="326"/>
      <c r="RLS5" s="326"/>
      <c r="RLT5" s="326"/>
      <c r="RLU5" s="326"/>
      <c r="RLV5" s="326"/>
      <c r="RLW5" s="326"/>
      <c r="RLX5" s="326"/>
      <c r="RLY5" s="326"/>
      <c r="RLZ5" s="326"/>
      <c r="RMA5" s="326"/>
      <c r="RMB5" s="326"/>
      <c r="RMC5" s="326"/>
      <c r="RMD5" s="326"/>
      <c r="RME5" s="326"/>
      <c r="RMF5" s="326"/>
      <c r="RMG5" s="326"/>
      <c r="RMH5" s="326"/>
      <c r="RMI5" s="326"/>
      <c r="RMJ5" s="326"/>
      <c r="RMK5" s="326"/>
      <c r="RML5" s="326"/>
      <c r="RMM5" s="326"/>
      <c r="RMN5" s="326"/>
      <c r="RMO5" s="326"/>
      <c r="RMP5" s="326"/>
      <c r="RMQ5" s="326"/>
      <c r="RMR5" s="326"/>
      <c r="RMS5" s="326"/>
      <c r="RMT5" s="326"/>
      <c r="RMU5" s="326"/>
      <c r="RMV5" s="326"/>
      <c r="RMW5" s="326"/>
      <c r="RMX5" s="326"/>
      <c r="RMY5" s="326"/>
      <c r="RMZ5" s="326"/>
      <c r="RNA5" s="326"/>
      <c r="RNB5" s="326"/>
      <c r="RNC5" s="326"/>
      <c r="RND5" s="326"/>
      <c r="RNE5" s="326"/>
      <c r="RNF5" s="326"/>
      <c r="RNG5" s="326"/>
      <c r="RNH5" s="326"/>
      <c r="RNI5" s="326"/>
      <c r="RNJ5" s="326"/>
      <c r="RNK5" s="326"/>
      <c r="RNL5" s="326"/>
      <c r="RNM5" s="326"/>
      <c r="RNN5" s="326"/>
      <c r="RNO5" s="326"/>
      <c r="RNP5" s="326"/>
      <c r="RNQ5" s="326"/>
      <c r="RNR5" s="326"/>
      <c r="RNS5" s="326"/>
      <c r="RNT5" s="326"/>
      <c r="RNU5" s="326"/>
      <c r="RNV5" s="326"/>
      <c r="RNW5" s="326"/>
      <c r="RNX5" s="326"/>
      <c r="RNY5" s="326"/>
      <c r="RNZ5" s="326"/>
      <c r="ROA5" s="326"/>
      <c r="ROB5" s="326"/>
      <c r="ROC5" s="326"/>
      <c r="ROD5" s="326"/>
      <c r="ROE5" s="326"/>
      <c r="ROF5" s="326"/>
      <c r="ROG5" s="326"/>
      <c r="ROH5" s="326"/>
      <c r="ROI5" s="326"/>
      <c r="ROJ5" s="326"/>
      <c r="ROK5" s="326"/>
      <c r="ROL5" s="326"/>
      <c r="ROM5" s="326"/>
      <c r="RON5" s="326"/>
      <c r="ROO5" s="326"/>
      <c r="ROP5" s="326"/>
      <c r="ROQ5" s="326"/>
      <c r="ROR5" s="326"/>
      <c r="ROS5" s="326"/>
      <c r="ROT5" s="326"/>
      <c r="ROU5" s="326"/>
      <c r="ROV5" s="326"/>
      <c r="ROW5" s="326"/>
      <c r="ROX5" s="326"/>
      <c r="ROY5" s="326"/>
      <c r="ROZ5" s="326"/>
      <c r="RPA5" s="326"/>
      <c r="RPB5" s="326"/>
      <c r="RPC5" s="326"/>
      <c r="RPD5" s="326"/>
      <c r="RPE5" s="326"/>
      <c r="RPF5" s="326"/>
      <c r="RPG5" s="326"/>
      <c r="RPH5" s="326"/>
      <c r="RPI5" s="326"/>
      <c r="RPJ5" s="326"/>
      <c r="RPK5" s="326"/>
      <c r="RPL5" s="326"/>
      <c r="RPM5" s="326"/>
      <c r="RPN5" s="326"/>
      <c r="RPO5" s="326"/>
      <c r="RPP5" s="326"/>
      <c r="RPQ5" s="326"/>
      <c r="RPR5" s="326"/>
      <c r="RPS5" s="326"/>
      <c r="RPT5" s="326"/>
      <c r="RPU5" s="326"/>
      <c r="RPV5" s="326"/>
      <c r="RPW5" s="326"/>
      <c r="RPX5" s="326"/>
      <c r="RPY5" s="326"/>
      <c r="RPZ5" s="326"/>
      <c r="RQA5" s="326"/>
      <c r="RQB5" s="326"/>
      <c r="RQC5" s="326"/>
      <c r="RQD5" s="326"/>
      <c r="RQE5" s="326"/>
      <c r="RQF5" s="326"/>
      <c r="RQG5" s="326"/>
      <c r="RQH5" s="326"/>
      <c r="RQI5" s="326"/>
      <c r="RQJ5" s="326"/>
      <c r="RQK5" s="326"/>
      <c r="RQL5" s="326"/>
      <c r="RQM5" s="326"/>
      <c r="RQN5" s="326"/>
      <c r="RQO5" s="326"/>
      <c r="RQP5" s="326"/>
      <c r="RQQ5" s="326"/>
      <c r="RQR5" s="326"/>
      <c r="RQS5" s="326"/>
      <c r="RQT5" s="326"/>
      <c r="RQU5" s="326"/>
      <c r="RQV5" s="326"/>
      <c r="RQW5" s="326"/>
      <c r="RQX5" s="326"/>
      <c r="RQY5" s="326"/>
      <c r="RQZ5" s="326"/>
      <c r="RRA5" s="326"/>
      <c r="RRB5" s="326"/>
      <c r="RRC5" s="326"/>
      <c r="RRD5" s="326"/>
      <c r="RRE5" s="326"/>
      <c r="RRF5" s="326"/>
      <c r="RRG5" s="326"/>
      <c r="RRH5" s="326"/>
      <c r="RRI5" s="326"/>
      <c r="RRJ5" s="326"/>
      <c r="RRK5" s="326"/>
      <c r="RRL5" s="326"/>
      <c r="RRM5" s="326"/>
      <c r="RRN5" s="326"/>
      <c r="RRO5" s="326"/>
      <c r="RRP5" s="326"/>
      <c r="RRQ5" s="326"/>
      <c r="RRR5" s="326"/>
      <c r="RRS5" s="326"/>
      <c r="RRT5" s="326"/>
      <c r="RRU5" s="326"/>
      <c r="RRV5" s="326"/>
      <c r="RRW5" s="326"/>
      <c r="RRX5" s="326"/>
      <c r="RRY5" s="326"/>
      <c r="RRZ5" s="326"/>
      <c r="RSA5" s="326"/>
      <c r="RSB5" s="326"/>
      <c r="RSC5" s="326"/>
      <c r="RSD5" s="326"/>
      <c r="RSE5" s="326"/>
      <c r="RSF5" s="326"/>
      <c r="RSG5" s="326"/>
      <c r="RSH5" s="326"/>
      <c r="RSI5" s="326"/>
      <c r="RSJ5" s="326"/>
      <c r="RSK5" s="326"/>
      <c r="RSL5" s="326"/>
      <c r="RSM5" s="326"/>
      <c r="RSN5" s="326"/>
      <c r="RSO5" s="326"/>
      <c r="RSP5" s="326"/>
      <c r="RSQ5" s="326"/>
      <c r="RSR5" s="326"/>
      <c r="RSS5" s="326"/>
      <c r="RST5" s="326"/>
      <c r="RSU5" s="326"/>
      <c r="RSV5" s="326"/>
      <c r="RSW5" s="326"/>
      <c r="RSX5" s="326"/>
      <c r="RSY5" s="326"/>
      <c r="RSZ5" s="326"/>
      <c r="RTA5" s="326"/>
      <c r="RTB5" s="326"/>
      <c r="RTC5" s="326"/>
      <c r="RTD5" s="326"/>
      <c r="RTE5" s="326"/>
      <c r="RTF5" s="326"/>
      <c r="RTG5" s="326"/>
      <c r="RTH5" s="326"/>
      <c r="RTI5" s="326"/>
      <c r="RTJ5" s="326"/>
      <c r="RTK5" s="326"/>
      <c r="RTL5" s="326"/>
      <c r="RTM5" s="326"/>
      <c r="RTN5" s="326"/>
      <c r="RTO5" s="326"/>
      <c r="RTP5" s="326"/>
      <c r="RTQ5" s="326"/>
      <c r="RTR5" s="326"/>
      <c r="RTS5" s="326"/>
      <c r="RTT5" s="326"/>
      <c r="RTU5" s="326"/>
      <c r="RTV5" s="326"/>
      <c r="RTW5" s="326"/>
      <c r="RTX5" s="326"/>
      <c r="RTY5" s="326"/>
      <c r="RTZ5" s="326"/>
      <c r="RUA5" s="326"/>
      <c r="RUB5" s="326"/>
      <c r="RUC5" s="326"/>
      <c r="RUD5" s="326"/>
      <c r="RUE5" s="326"/>
      <c r="RUF5" s="326"/>
      <c r="RUG5" s="326"/>
      <c r="RUH5" s="326"/>
      <c r="RUI5" s="326"/>
      <c r="RUJ5" s="326"/>
      <c r="RUK5" s="326"/>
      <c r="RUL5" s="326"/>
      <c r="RUM5" s="326"/>
      <c r="RUN5" s="326"/>
      <c r="RUO5" s="326"/>
      <c r="RUP5" s="326"/>
      <c r="RUQ5" s="326"/>
      <c r="RUR5" s="326"/>
      <c r="RUS5" s="326"/>
      <c r="RUT5" s="326"/>
      <c r="RUU5" s="326"/>
      <c r="RUV5" s="326"/>
      <c r="RUW5" s="326"/>
      <c r="RUX5" s="326"/>
      <c r="RUY5" s="326"/>
      <c r="RUZ5" s="326"/>
      <c r="RVA5" s="326"/>
      <c r="RVB5" s="326"/>
      <c r="RVC5" s="326"/>
      <c r="RVD5" s="326"/>
      <c r="RVE5" s="326"/>
      <c r="RVF5" s="326"/>
      <c r="RVG5" s="326"/>
      <c r="RVH5" s="326"/>
      <c r="RVI5" s="326"/>
      <c r="RVJ5" s="326"/>
      <c r="RVK5" s="326"/>
      <c r="RVL5" s="326"/>
      <c r="RVM5" s="326"/>
      <c r="RVN5" s="326"/>
      <c r="RVO5" s="326"/>
      <c r="RVP5" s="326"/>
      <c r="RVQ5" s="326"/>
      <c r="RVR5" s="326"/>
      <c r="RVS5" s="326"/>
      <c r="RVT5" s="326"/>
      <c r="RVU5" s="326"/>
      <c r="RVV5" s="326"/>
      <c r="RVW5" s="326"/>
      <c r="RVX5" s="326"/>
      <c r="RVY5" s="326"/>
      <c r="RVZ5" s="326"/>
      <c r="RWA5" s="326"/>
      <c r="RWB5" s="326"/>
      <c r="RWC5" s="326"/>
      <c r="RWD5" s="326"/>
      <c r="RWE5" s="326"/>
      <c r="RWF5" s="326"/>
      <c r="RWG5" s="326"/>
      <c r="RWH5" s="326"/>
      <c r="RWI5" s="326"/>
      <c r="RWJ5" s="326"/>
      <c r="RWK5" s="326"/>
      <c r="RWL5" s="326"/>
      <c r="RWM5" s="326"/>
      <c r="RWN5" s="326"/>
      <c r="RWO5" s="326"/>
      <c r="RWP5" s="326"/>
      <c r="RWQ5" s="326"/>
      <c r="RWR5" s="326"/>
      <c r="RWS5" s="326"/>
      <c r="RWT5" s="326"/>
      <c r="RWU5" s="326"/>
      <c r="RWV5" s="326"/>
      <c r="RWW5" s="326"/>
      <c r="RWX5" s="326"/>
      <c r="RWY5" s="326"/>
      <c r="RWZ5" s="326"/>
      <c r="RXA5" s="326"/>
      <c r="RXB5" s="326"/>
      <c r="RXC5" s="326"/>
      <c r="RXD5" s="326"/>
      <c r="RXE5" s="326"/>
      <c r="RXF5" s="326"/>
      <c r="RXG5" s="326"/>
      <c r="RXH5" s="326"/>
      <c r="RXI5" s="326"/>
      <c r="RXJ5" s="326"/>
      <c r="RXK5" s="326"/>
      <c r="RXL5" s="326"/>
      <c r="RXM5" s="326"/>
      <c r="RXN5" s="326"/>
      <c r="RXO5" s="326"/>
      <c r="RXP5" s="326"/>
      <c r="RXQ5" s="326"/>
      <c r="RXR5" s="326"/>
      <c r="RXS5" s="326"/>
      <c r="RXT5" s="326"/>
      <c r="RXU5" s="326"/>
      <c r="RXV5" s="326"/>
      <c r="RXW5" s="326"/>
      <c r="RXX5" s="326"/>
      <c r="RXY5" s="326"/>
      <c r="RXZ5" s="326"/>
      <c r="RYA5" s="326"/>
      <c r="RYB5" s="326"/>
      <c r="RYC5" s="326"/>
      <c r="RYD5" s="326"/>
      <c r="RYE5" s="326"/>
      <c r="RYF5" s="326"/>
      <c r="RYG5" s="326"/>
      <c r="RYH5" s="326"/>
      <c r="RYI5" s="326"/>
      <c r="RYJ5" s="326"/>
      <c r="RYK5" s="326"/>
      <c r="RYL5" s="326"/>
      <c r="RYM5" s="326"/>
      <c r="RYN5" s="326"/>
      <c r="RYO5" s="326"/>
      <c r="RYP5" s="326"/>
      <c r="RYQ5" s="326"/>
      <c r="RYR5" s="326"/>
      <c r="RYS5" s="326"/>
      <c r="RYT5" s="326"/>
      <c r="RYU5" s="326"/>
      <c r="RYV5" s="326"/>
      <c r="RYW5" s="326"/>
      <c r="RYX5" s="326"/>
      <c r="RYY5" s="326"/>
      <c r="RYZ5" s="326"/>
      <c r="RZA5" s="326"/>
      <c r="RZB5" s="326"/>
      <c r="RZC5" s="326"/>
      <c r="RZD5" s="326"/>
      <c r="RZE5" s="326"/>
      <c r="RZF5" s="326"/>
      <c r="RZG5" s="326"/>
      <c r="RZH5" s="326"/>
      <c r="RZI5" s="326"/>
      <c r="RZJ5" s="326"/>
      <c r="RZK5" s="326"/>
      <c r="RZL5" s="326"/>
      <c r="RZM5" s="326"/>
      <c r="RZN5" s="326"/>
      <c r="RZO5" s="326"/>
      <c r="RZP5" s="326"/>
      <c r="RZQ5" s="326"/>
      <c r="RZR5" s="326"/>
      <c r="RZS5" s="326"/>
      <c r="RZT5" s="326"/>
      <c r="RZU5" s="326"/>
      <c r="RZV5" s="326"/>
      <c r="RZW5" s="326"/>
      <c r="RZX5" s="326"/>
      <c r="RZY5" s="326"/>
      <c r="RZZ5" s="326"/>
      <c r="SAA5" s="326"/>
      <c r="SAB5" s="326"/>
      <c r="SAC5" s="326"/>
      <c r="SAD5" s="326"/>
      <c r="SAE5" s="326"/>
      <c r="SAF5" s="326"/>
      <c r="SAG5" s="326"/>
      <c r="SAH5" s="326"/>
      <c r="SAI5" s="326"/>
      <c r="SAJ5" s="326"/>
      <c r="SAK5" s="326"/>
      <c r="SAL5" s="326"/>
      <c r="SAM5" s="326"/>
      <c r="SAN5" s="326"/>
      <c r="SAO5" s="326"/>
      <c r="SAP5" s="326"/>
      <c r="SAQ5" s="326"/>
      <c r="SAR5" s="326"/>
      <c r="SAS5" s="326"/>
      <c r="SAT5" s="326"/>
      <c r="SAU5" s="326"/>
      <c r="SAV5" s="326"/>
      <c r="SAW5" s="326"/>
      <c r="SAX5" s="326"/>
      <c r="SAY5" s="326"/>
      <c r="SAZ5" s="326"/>
      <c r="SBA5" s="326"/>
      <c r="SBB5" s="326"/>
      <c r="SBC5" s="326"/>
      <c r="SBD5" s="326"/>
      <c r="SBE5" s="326"/>
      <c r="SBF5" s="326"/>
      <c r="SBG5" s="326"/>
      <c r="SBH5" s="326"/>
      <c r="SBI5" s="326"/>
      <c r="SBJ5" s="326"/>
      <c r="SBK5" s="326"/>
      <c r="SBL5" s="326"/>
      <c r="SBM5" s="326"/>
      <c r="SBN5" s="326"/>
      <c r="SBO5" s="326"/>
      <c r="SBP5" s="326"/>
      <c r="SBQ5" s="326"/>
      <c r="SBR5" s="326"/>
      <c r="SBS5" s="326"/>
      <c r="SBT5" s="326"/>
      <c r="SBU5" s="326"/>
      <c r="SBV5" s="326"/>
      <c r="SBW5" s="326"/>
      <c r="SBX5" s="326"/>
      <c r="SBY5" s="326"/>
      <c r="SBZ5" s="326"/>
      <c r="SCA5" s="326"/>
      <c r="SCB5" s="326"/>
      <c r="SCC5" s="326"/>
      <c r="SCD5" s="326"/>
      <c r="SCE5" s="326"/>
      <c r="SCF5" s="326"/>
      <c r="SCG5" s="326"/>
      <c r="SCH5" s="326"/>
      <c r="SCI5" s="326"/>
      <c r="SCJ5" s="326"/>
      <c r="SCK5" s="326"/>
      <c r="SCL5" s="326"/>
      <c r="SCM5" s="326"/>
      <c r="SCN5" s="326"/>
      <c r="SCO5" s="326"/>
      <c r="SCP5" s="326"/>
      <c r="SCQ5" s="326"/>
      <c r="SCR5" s="326"/>
      <c r="SCS5" s="326"/>
      <c r="SCT5" s="326"/>
      <c r="SCU5" s="326"/>
      <c r="SCV5" s="326"/>
      <c r="SCW5" s="326"/>
      <c r="SCX5" s="326"/>
      <c r="SCY5" s="326"/>
      <c r="SCZ5" s="326"/>
      <c r="SDA5" s="326"/>
      <c r="SDB5" s="326"/>
      <c r="SDC5" s="326"/>
      <c r="SDD5" s="326"/>
      <c r="SDE5" s="326"/>
      <c r="SDF5" s="326"/>
      <c r="SDG5" s="326"/>
      <c r="SDH5" s="326"/>
      <c r="SDI5" s="326"/>
      <c r="SDJ5" s="326"/>
      <c r="SDK5" s="326"/>
      <c r="SDL5" s="326"/>
      <c r="SDM5" s="326"/>
      <c r="SDN5" s="326"/>
      <c r="SDO5" s="326"/>
      <c r="SDP5" s="326"/>
      <c r="SDQ5" s="326"/>
      <c r="SDR5" s="326"/>
      <c r="SDS5" s="326"/>
      <c r="SDT5" s="326"/>
      <c r="SDU5" s="326"/>
      <c r="SDV5" s="326"/>
      <c r="SDW5" s="326"/>
      <c r="SDX5" s="326"/>
      <c r="SDY5" s="326"/>
      <c r="SDZ5" s="326"/>
      <c r="SEA5" s="326"/>
      <c r="SEB5" s="326"/>
      <c r="SEC5" s="326"/>
      <c r="SED5" s="326"/>
      <c r="SEE5" s="326"/>
      <c r="SEF5" s="326"/>
      <c r="SEG5" s="326"/>
      <c r="SEH5" s="326"/>
      <c r="SEI5" s="326"/>
      <c r="SEJ5" s="326"/>
      <c r="SEK5" s="326"/>
      <c r="SEL5" s="326"/>
      <c r="SEM5" s="326"/>
      <c r="SEN5" s="326"/>
      <c r="SEO5" s="326"/>
      <c r="SEP5" s="326"/>
      <c r="SEQ5" s="326"/>
      <c r="SER5" s="326"/>
      <c r="SES5" s="326"/>
      <c r="SET5" s="326"/>
      <c r="SEU5" s="326"/>
      <c r="SEV5" s="326"/>
      <c r="SEW5" s="326"/>
      <c r="SEX5" s="326"/>
      <c r="SEY5" s="326"/>
      <c r="SEZ5" s="326"/>
      <c r="SFA5" s="326"/>
      <c r="SFB5" s="326"/>
      <c r="SFC5" s="326"/>
      <c r="SFD5" s="326"/>
      <c r="SFE5" s="326"/>
      <c r="SFF5" s="326"/>
      <c r="SFG5" s="326"/>
      <c r="SFH5" s="326"/>
      <c r="SFI5" s="326"/>
      <c r="SFJ5" s="326"/>
      <c r="SFK5" s="326"/>
      <c r="SFL5" s="326"/>
      <c r="SFM5" s="326"/>
      <c r="SFN5" s="326"/>
      <c r="SFO5" s="326"/>
      <c r="SFP5" s="326"/>
      <c r="SFQ5" s="326"/>
      <c r="SFR5" s="326"/>
      <c r="SFS5" s="326"/>
      <c r="SFT5" s="326"/>
      <c r="SFU5" s="326"/>
      <c r="SFV5" s="326"/>
      <c r="SFW5" s="326"/>
      <c r="SFX5" s="326"/>
      <c r="SFY5" s="326"/>
      <c r="SFZ5" s="326"/>
      <c r="SGA5" s="326"/>
      <c r="SGB5" s="326"/>
      <c r="SGC5" s="326"/>
      <c r="SGD5" s="326"/>
      <c r="SGE5" s="326"/>
      <c r="SGF5" s="326"/>
      <c r="SGG5" s="326"/>
      <c r="SGH5" s="326"/>
      <c r="SGI5" s="326"/>
      <c r="SGJ5" s="326"/>
      <c r="SGK5" s="326"/>
      <c r="SGL5" s="326"/>
      <c r="SGM5" s="326"/>
      <c r="SGN5" s="326"/>
      <c r="SGO5" s="326"/>
      <c r="SGP5" s="326"/>
      <c r="SGQ5" s="326"/>
      <c r="SGR5" s="326"/>
      <c r="SGS5" s="326"/>
      <c r="SGT5" s="326"/>
      <c r="SGU5" s="326"/>
      <c r="SGV5" s="326"/>
      <c r="SGW5" s="326"/>
      <c r="SGX5" s="326"/>
      <c r="SGY5" s="326"/>
      <c r="SGZ5" s="326"/>
      <c r="SHA5" s="326"/>
      <c r="SHB5" s="326"/>
      <c r="SHC5" s="326"/>
      <c r="SHD5" s="326"/>
      <c r="SHE5" s="326"/>
      <c r="SHF5" s="326"/>
      <c r="SHG5" s="326"/>
      <c r="SHH5" s="326"/>
      <c r="SHI5" s="326"/>
      <c r="SHJ5" s="326"/>
      <c r="SHK5" s="326"/>
      <c r="SHL5" s="326"/>
      <c r="SHM5" s="326"/>
      <c r="SHN5" s="326"/>
      <c r="SHO5" s="326"/>
      <c r="SHP5" s="326"/>
      <c r="SHQ5" s="326"/>
      <c r="SHR5" s="326"/>
      <c r="SHS5" s="326"/>
      <c r="SHT5" s="326"/>
      <c r="SHU5" s="326"/>
      <c r="SHV5" s="326"/>
      <c r="SHW5" s="326"/>
      <c r="SHX5" s="326"/>
      <c r="SHY5" s="326"/>
      <c r="SHZ5" s="326"/>
      <c r="SIA5" s="326"/>
      <c r="SIB5" s="326"/>
      <c r="SIC5" s="326"/>
      <c r="SID5" s="326"/>
      <c r="SIE5" s="326"/>
      <c r="SIF5" s="326"/>
      <c r="SIG5" s="326"/>
      <c r="SIH5" s="326"/>
      <c r="SII5" s="326"/>
      <c r="SIJ5" s="326"/>
      <c r="SIK5" s="326"/>
      <c r="SIL5" s="326"/>
      <c r="SIM5" s="326"/>
      <c r="SIN5" s="326"/>
      <c r="SIO5" s="326"/>
      <c r="SIP5" s="326"/>
      <c r="SIQ5" s="326"/>
      <c r="SIR5" s="326"/>
      <c r="SIS5" s="326"/>
      <c r="SIT5" s="326"/>
      <c r="SIU5" s="326"/>
      <c r="SIV5" s="326"/>
      <c r="SIW5" s="326"/>
      <c r="SIX5" s="326"/>
      <c r="SIY5" s="326"/>
      <c r="SIZ5" s="326"/>
      <c r="SJA5" s="326"/>
      <c r="SJB5" s="326"/>
      <c r="SJC5" s="326"/>
      <c r="SJD5" s="326"/>
      <c r="SJE5" s="326"/>
      <c r="SJF5" s="326"/>
      <c r="SJG5" s="326"/>
      <c r="SJH5" s="326"/>
      <c r="SJI5" s="326"/>
      <c r="SJJ5" s="326"/>
      <c r="SJK5" s="326"/>
      <c r="SJL5" s="326"/>
      <c r="SJM5" s="326"/>
      <c r="SJN5" s="326"/>
      <c r="SJO5" s="326"/>
      <c r="SJP5" s="326"/>
      <c r="SJQ5" s="326"/>
      <c r="SJR5" s="326"/>
      <c r="SJS5" s="326"/>
      <c r="SJT5" s="326"/>
      <c r="SJU5" s="326"/>
      <c r="SJV5" s="326"/>
      <c r="SJW5" s="326"/>
      <c r="SJX5" s="326"/>
      <c r="SJY5" s="326"/>
      <c r="SJZ5" s="326"/>
      <c r="SKA5" s="326"/>
      <c r="SKB5" s="326"/>
      <c r="SKC5" s="326"/>
      <c r="SKD5" s="326"/>
      <c r="SKE5" s="326"/>
      <c r="SKF5" s="326"/>
      <c r="SKG5" s="326"/>
      <c r="SKH5" s="326"/>
      <c r="SKI5" s="326"/>
      <c r="SKJ5" s="326"/>
      <c r="SKK5" s="326"/>
      <c r="SKL5" s="326"/>
      <c r="SKM5" s="326"/>
      <c r="SKN5" s="326"/>
      <c r="SKO5" s="326"/>
      <c r="SKP5" s="326"/>
      <c r="SKQ5" s="326"/>
      <c r="SKR5" s="326"/>
      <c r="SKS5" s="326"/>
      <c r="SKT5" s="326"/>
      <c r="SKU5" s="326"/>
      <c r="SKV5" s="326"/>
      <c r="SKW5" s="326"/>
      <c r="SKX5" s="326"/>
      <c r="SKY5" s="326"/>
      <c r="SKZ5" s="326"/>
      <c r="SLA5" s="326"/>
      <c r="SLB5" s="326"/>
      <c r="SLC5" s="326"/>
      <c r="SLD5" s="326"/>
      <c r="SLE5" s="326"/>
      <c r="SLF5" s="326"/>
      <c r="SLG5" s="326"/>
      <c r="SLH5" s="326"/>
      <c r="SLI5" s="326"/>
      <c r="SLJ5" s="326"/>
      <c r="SLK5" s="326"/>
      <c r="SLL5" s="326"/>
      <c r="SLM5" s="326"/>
      <c r="SLN5" s="326"/>
      <c r="SLO5" s="326"/>
      <c r="SLP5" s="326"/>
      <c r="SLQ5" s="326"/>
      <c r="SLR5" s="326"/>
      <c r="SLS5" s="326"/>
      <c r="SLT5" s="326"/>
      <c r="SLU5" s="326"/>
      <c r="SLV5" s="326"/>
      <c r="SLW5" s="326"/>
      <c r="SLX5" s="326"/>
      <c r="SLY5" s="326"/>
      <c r="SLZ5" s="326"/>
      <c r="SMA5" s="326"/>
      <c r="SMB5" s="326"/>
      <c r="SMC5" s="326"/>
      <c r="SMD5" s="326"/>
      <c r="SME5" s="326"/>
      <c r="SMF5" s="326"/>
      <c r="SMG5" s="326"/>
      <c r="SMH5" s="326"/>
      <c r="SMI5" s="326"/>
      <c r="SMJ5" s="326"/>
      <c r="SMK5" s="326"/>
      <c r="SML5" s="326"/>
      <c r="SMM5" s="326"/>
      <c r="SMN5" s="326"/>
      <c r="SMO5" s="326"/>
      <c r="SMP5" s="326"/>
      <c r="SMQ5" s="326"/>
      <c r="SMR5" s="326"/>
      <c r="SMS5" s="326"/>
      <c r="SMT5" s="326"/>
      <c r="SMU5" s="326"/>
      <c r="SMV5" s="326"/>
      <c r="SMW5" s="326"/>
      <c r="SMX5" s="326"/>
      <c r="SMY5" s="326"/>
      <c r="SMZ5" s="326"/>
      <c r="SNA5" s="326"/>
      <c r="SNB5" s="326"/>
      <c r="SNC5" s="326"/>
      <c r="SND5" s="326"/>
      <c r="SNE5" s="326"/>
      <c r="SNF5" s="326"/>
      <c r="SNG5" s="326"/>
      <c r="SNH5" s="326"/>
      <c r="SNI5" s="326"/>
      <c r="SNJ5" s="326"/>
      <c r="SNK5" s="326"/>
      <c r="SNL5" s="326"/>
      <c r="SNM5" s="326"/>
      <c r="SNN5" s="326"/>
      <c r="SNO5" s="326"/>
      <c r="SNP5" s="326"/>
      <c r="SNQ5" s="326"/>
      <c r="SNR5" s="326"/>
      <c r="SNS5" s="326"/>
      <c r="SNT5" s="326"/>
      <c r="SNU5" s="326"/>
      <c r="SNV5" s="326"/>
      <c r="SNW5" s="326"/>
      <c r="SNX5" s="326"/>
      <c r="SNY5" s="326"/>
      <c r="SNZ5" s="326"/>
      <c r="SOA5" s="326"/>
      <c r="SOB5" s="326"/>
      <c r="SOC5" s="326"/>
      <c r="SOD5" s="326"/>
      <c r="SOE5" s="326"/>
      <c r="SOF5" s="326"/>
      <c r="SOG5" s="326"/>
      <c r="SOH5" s="326"/>
      <c r="SOI5" s="326"/>
      <c r="SOJ5" s="326"/>
      <c r="SOK5" s="326"/>
      <c r="SOL5" s="326"/>
      <c r="SOM5" s="326"/>
      <c r="SON5" s="326"/>
      <c r="SOO5" s="326"/>
      <c r="SOP5" s="326"/>
      <c r="SOQ5" s="326"/>
      <c r="SOR5" s="326"/>
      <c r="SOS5" s="326"/>
      <c r="SOT5" s="326"/>
      <c r="SOU5" s="326"/>
      <c r="SOV5" s="326"/>
      <c r="SOW5" s="326"/>
      <c r="SOX5" s="326"/>
      <c r="SOY5" s="326"/>
      <c r="SOZ5" s="326"/>
      <c r="SPA5" s="326"/>
      <c r="SPB5" s="326"/>
      <c r="SPC5" s="326"/>
      <c r="SPD5" s="326"/>
      <c r="SPE5" s="326"/>
      <c r="SPF5" s="326"/>
      <c r="SPG5" s="326"/>
      <c r="SPH5" s="326"/>
      <c r="SPI5" s="326"/>
      <c r="SPJ5" s="326"/>
      <c r="SPK5" s="326"/>
      <c r="SPL5" s="326"/>
      <c r="SPM5" s="326"/>
      <c r="SPN5" s="326"/>
      <c r="SPO5" s="326"/>
      <c r="SPP5" s="326"/>
      <c r="SPQ5" s="326"/>
      <c r="SPR5" s="326"/>
      <c r="SPS5" s="326"/>
      <c r="SPT5" s="326"/>
      <c r="SPU5" s="326"/>
      <c r="SPV5" s="326"/>
      <c r="SPW5" s="326"/>
      <c r="SPX5" s="326"/>
      <c r="SPY5" s="326"/>
      <c r="SPZ5" s="326"/>
      <c r="SQA5" s="326"/>
      <c r="SQB5" s="326"/>
      <c r="SQC5" s="326"/>
      <c r="SQD5" s="326"/>
      <c r="SQE5" s="326"/>
      <c r="SQF5" s="326"/>
      <c r="SQG5" s="326"/>
      <c r="SQH5" s="326"/>
      <c r="SQI5" s="326"/>
      <c r="SQJ5" s="326"/>
      <c r="SQK5" s="326"/>
      <c r="SQL5" s="326"/>
      <c r="SQM5" s="326"/>
      <c r="SQN5" s="326"/>
      <c r="SQO5" s="326"/>
      <c r="SQP5" s="326"/>
      <c r="SQQ5" s="326"/>
      <c r="SQR5" s="326"/>
      <c r="SQS5" s="326"/>
      <c r="SQT5" s="326"/>
      <c r="SQU5" s="326"/>
      <c r="SQV5" s="326"/>
      <c r="SQW5" s="326"/>
      <c r="SQX5" s="326"/>
      <c r="SQY5" s="326"/>
      <c r="SQZ5" s="326"/>
      <c r="SRA5" s="326"/>
      <c r="SRB5" s="326"/>
      <c r="SRC5" s="326"/>
      <c r="SRD5" s="326"/>
      <c r="SRE5" s="326"/>
      <c r="SRF5" s="326"/>
      <c r="SRG5" s="326"/>
      <c r="SRH5" s="326"/>
      <c r="SRI5" s="326"/>
      <c r="SRJ5" s="326"/>
      <c r="SRK5" s="326"/>
      <c r="SRL5" s="326"/>
      <c r="SRM5" s="326"/>
      <c r="SRN5" s="326"/>
      <c r="SRO5" s="326"/>
      <c r="SRP5" s="326"/>
      <c r="SRQ5" s="326"/>
      <c r="SRR5" s="326"/>
      <c r="SRS5" s="326"/>
      <c r="SRT5" s="326"/>
      <c r="SRU5" s="326"/>
      <c r="SRV5" s="326"/>
      <c r="SRW5" s="326"/>
      <c r="SRX5" s="326"/>
      <c r="SRY5" s="326"/>
      <c r="SRZ5" s="326"/>
      <c r="SSA5" s="326"/>
      <c r="SSB5" s="326"/>
      <c r="SSC5" s="326"/>
      <c r="SSD5" s="326"/>
      <c r="SSE5" s="326"/>
      <c r="SSF5" s="326"/>
      <c r="SSG5" s="326"/>
      <c r="SSH5" s="326"/>
      <c r="SSI5" s="326"/>
      <c r="SSJ5" s="326"/>
      <c r="SSK5" s="326"/>
      <c r="SSL5" s="326"/>
      <c r="SSM5" s="326"/>
      <c r="SSN5" s="326"/>
      <c r="SSO5" s="326"/>
      <c r="SSP5" s="326"/>
      <c r="SSQ5" s="326"/>
      <c r="SSR5" s="326"/>
      <c r="SSS5" s="326"/>
      <c r="SST5" s="326"/>
      <c r="SSU5" s="326"/>
      <c r="SSV5" s="326"/>
      <c r="SSW5" s="326"/>
      <c r="SSX5" s="326"/>
      <c r="SSY5" s="326"/>
      <c r="SSZ5" s="326"/>
      <c r="STA5" s="326"/>
      <c r="STB5" s="326"/>
      <c r="STC5" s="326"/>
      <c r="STD5" s="326"/>
      <c r="STE5" s="326"/>
      <c r="STF5" s="326"/>
      <c r="STG5" s="326"/>
      <c r="STH5" s="326"/>
      <c r="STI5" s="326"/>
      <c r="STJ5" s="326"/>
      <c r="STK5" s="326"/>
      <c r="STL5" s="326"/>
      <c r="STM5" s="326"/>
      <c r="STN5" s="326"/>
      <c r="STO5" s="326"/>
      <c r="STP5" s="326"/>
      <c r="STQ5" s="326"/>
      <c r="STR5" s="326"/>
      <c r="STS5" s="326"/>
      <c r="STT5" s="326"/>
      <c r="STU5" s="326"/>
      <c r="STV5" s="326"/>
      <c r="STW5" s="326"/>
      <c r="STX5" s="326"/>
      <c r="STY5" s="326"/>
      <c r="STZ5" s="326"/>
      <c r="SUA5" s="326"/>
      <c r="SUB5" s="326"/>
      <c r="SUC5" s="326"/>
      <c r="SUD5" s="326"/>
      <c r="SUE5" s="326"/>
      <c r="SUF5" s="326"/>
      <c r="SUG5" s="326"/>
      <c r="SUH5" s="326"/>
      <c r="SUI5" s="326"/>
      <c r="SUJ5" s="326"/>
      <c r="SUK5" s="326"/>
      <c r="SUL5" s="326"/>
      <c r="SUM5" s="326"/>
      <c r="SUN5" s="326"/>
      <c r="SUO5" s="326"/>
      <c r="SUP5" s="326"/>
      <c r="SUQ5" s="326"/>
      <c r="SUR5" s="326"/>
      <c r="SUS5" s="326"/>
      <c r="SUT5" s="326"/>
      <c r="SUU5" s="326"/>
      <c r="SUV5" s="326"/>
      <c r="SUW5" s="326"/>
      <c r="SUX5" s="326"/>
      <c r="SUY5" s="326"/>
      <c r="SUZ5" s="326"/>
      <c r="SVA5" s="326"/>
      <c r="SVB5" s="326"/>
      <c r="SVC5" s="326"/>
      <c r="SVD5" s="326"/>
      <c r="SVE5" s="326"/>
      <c r="SVF5" s="326"/>
      <c r="SVG5" s="326"/>
      <c r="SVH5" s="326"/>
      <c r="SVI5" s="326"/>
      <c r="SVJ5" s="326"/>
      <c r="SVK5" s="326"/>
      <c r="SVL5" s="326"/>
      <c r="SVM5" s="326"/>
      <c r="SVN5" s="326"/>
      <c r="SVO5" s="326"/>
      <c r="SVP5" s="326"/>
      <c r="SVQ5" s="326"/>
      <c r="SVR5" s="326"/>
      <c r="SVS5" s="326"/>
      <c r="SVT5" s="326"/>
      <c r="SVU5" s="326"/>
      <c r="SVV5" s="326"/>
      <c r="SVW5" s="326"/>
      <c r="SVX5" s="326"/>
      <c r="SVY5" s="326"/>
      <c r="SVZ5" s="326"/>
      <c r="SWA5" s="326"/>
      <c r="SWB5" s="326"/>
      <c r="SWC5" s="326"/>
      <c r="SWD5" s="326"/>
      <c r="SWE5" s="326"/>
      <c r="SWF5" s="326"/>
      <c r="SWG5" s="326"/>
      <c r="SWH5" s="326"/>
      <c r="SWI5" s="326"/>
      <c r="SWJ5" s="326"/>
      <c r="SWK5" s="326"/>
      <c r="SWL5" s="326"/>
      <c r="SWM5" s="326"/>
      <c r="SWN5" s="326"/>
      <c r="SWO5" s="326"/>
      <c r="SWP5" s="326"/>
      <c r="SWQ5" s="326"/>
      <c r="SWR5" s="326"/>
      <c r="SWS5" s="326"/>
      <c r="SWT5" s="326"/>
      <c r="SWU5" s="326"/>
      <c r="SWV5" s="326"/>
      <c r="SWW5" s="326"/>
      <c r="SWX5" s="326"/>
      <c r="SWY5" s="326"/>
      <c r="SWZ5" s="326"/>
      <c r="SXA5" s="326"/>
      <c r="SXB5" s="326"/>
      <c r="SXC5" s="326"/>
      <c r="SXD5" s="326"/>
      <c r="SXE5" s="326"/>
      <c r="SXF5" s="326"/>
      <c r="SXG5" s="326"/>
      <c r="SXH5" s="326"/>
      <c r="SXI5" s="326"/>
      <c r="SXJ5" s="326"/>
      <c r="SXK5" s="326"/>
      <c r="SXL5" s="326"/>
      <c r="SXM5" s="326"/>
      <c r="SXN5" s="326"/>
      <c r="SXO5" s="326"/>
      <c r="SXP5" s="326"/>
      <c r="SXQ5" s="326"/>
      <c r="SXR5" s="326"/>
      <c r="SXS5" s="326"/>
      <c r="SXT5" s="326"/>
      <c r="SXU5" s="326"/>
      <c r="SXV5" s="326"/>
      <c r="SXW5" s="326"/>
      <c r="SXX5" s="326"/>
      <c r="SXY5" s="326"/>
      <c r="SXZ5" s="326"/>
      <c r="SYA5" s="326"/>
      <c r="SYB5" s="326"/>
      <c r="SYC5" s="326"/>
      <c r="SYD5" s="326"/>
      <c r="SYE5" s="326"/>
      <c r="SYF5" s="326"/>
      <c r="SYG5" s="326"/>
      <c r="SYH5" s="326"/>
      <c r="SYI5" s="326"/>
      <c r="SYJ5" s="326"/>
      <c r="SYK5" s="326"/>
      <c r="SYL5" s="326"/>
      <c r="SYM5" s="326"/>
      <c r="SYN5" s="326"/>
      <c r="SYO5" s="326"/>
      <c r="SYP5" s="326"/>
      <c r="SYQ5" s="326"/>
      <c r="SYR5" s="326"/>
      <c r="SYS5" s="326"/>
      <c r="SYT5" s="326"/>
      <c r="SYU5" s="326"/>
      <c r="SYV5" s="326"/>
      <c r="SYW5" s="326"/>
      <c r="SYX5" s="326"/>
      <c r="SYY5" s="326"/>
      <c r="SYZ5" s="326"/>
      <c r="SZA5" s="326"/>
      <c r="SZB5" s="326"/>
      <c r="SZC5" s="326"/>
      <c r="SZD5" s="326"/>
      <c r="SZE5" s="326"/>
      <c r="SZF5" s="326"/>
      <c r="SZG5" s="326"/>
      <c r="SZH5" s="326"/>
      <c r="SZI5" s="326"/>
      <c r="SZJ5" s="326"/>
      <c r="SZK5" s="326"/>
      <c r="SZL5" s="326"/>
      <c r="SZM5" s="326"/>
      <c r="SZN5" s="326"/>
      <c r="SZO5" s="326"/>
      <c r="SZP5" s="326"/>
      <c r="SZQ5" s="326"/>
      <c r="SZR5" s="326"/>
      <c r="SZS5" s="326"/>
      <c r="SZT5" s="326"/>
      <c r="SZU5" s="326"/>
      <c r="SZV5" s="326"/>
      <c r="SZW5" s="326"/>
      <c r="SZX5" s="326"/>
      <c r="SZY5" s="326"/>
      <c r="SZZ5" s="326"/>
      <c r="TAA5" s="326"/>
      <c r="TAB5" s="326"/>
      <c r="TAC5" s="326"/>
      <c r="TAD5" s="326"/>
      <c r="TAE5" s="326"/>
      <c r="TAF5" s="326"/>
      <c r="TAG5" s="326"/>
      <c r="TAH5" s="326"/>
      <c r="TAI5" s="326"/>
      <c r="TAJ5" s="326"/>
      <c r="TAK5" s="326"/>
      <c r="TAL5" s="326"/>
      <c r="TAM5" s="326"/>
      <c r="TAN5" s="326"/>
      <c r="TAO5" s="326"/>
      <c r="TAP5" s="326"/>
      <c r="TAQ5" s="326"/>
      <c r="TAR5" s="326"/>
      <c r="TAS5" s="326"/>
      <c r="TAT5" s="326"/>
      <c r="TAU5" s="326"/>
      <c r="TAV5" s="326"/>
      <c r="TAW5" s="326"/>
      <c r="TAX5" s="326"/>
      <c r="TAY5" s="326"/>
      <c r="TAZ5" s="326"/>
      <c r="TBA5" s="326"/>
      <c r="TBB5" s="326"/>
      <c r="TBC5" s="326"/>
      <c r="TBD5" s="326"/>
      <c r="TBE5" s="326"/>
      <c r="TBF5" s="326"/>
      <c r="TBG5" s="326"/>
      <c r="TBH5" s="326"/>
      <c r="TBI5" s="326"/>
      <c r="TBJ5" s="326"/>
      <c r="TBK5" s="326"/>
      <c r="TBL5" s="326"/>
      <c r="TBM5" s="326"/>
      <c r="TBN5" s="326"/>
      <c r="TBO5" s="326"/>
      <c r="TBP5" s="326"/>
      <c r="TBQ5" s="326"/>
      <c r="TBR5" s="326"/>
      <c r="TBS5" s="326"/>
      <c r="TBT5" s="326"/>
      <c r="TBU5" s="326"/>
      <c r="TBV5" s="326"/>
      <c r="TBW5" s="326"/>
      <c r="TBX5" s="326"/>
      <c r="TBY5" s="326"/>
      <c r="TBZ5" s="326"/>
      <c r="TCA5" s="326"/>
      <c r="TCB5" s="326"/>
      <c r="TCC5" s="326"/>
      <c r="TCD5" s="326"/>
      <c r="TCE5" s="326"/>
      <c r="TCF5" s="326"/>
      <c r="TCG5" s="326"/>
      <c r="TCH5" s="326"/>
      <c r="TCI5" s="326"/>
      <c r="TCJ5" s="326"/>
      <c r="TCK5" s="326"/>
      <c r="TCL5" s="326"/>
      <c r="TCM5" s="326"/>
      <c r="TCN5" s="326"/>
      <c r="TCO5" s="326"/>
      <c r="TCP5" s="326"/>
      <c r="TCQ5" s="326"/>
      <c r="TCR5" s="326"/>
      <c r="TCS5" s="326"/>
      <c r="TCT5" s="326"/>
      <c r="TCU5" s="326"/>
      <c r="TCV5" s="326"/>
      <c r="TCW5" s="326"/>
      <c r="TCX5" s="326"/>
      <c r="TCY5" s="326"/>
      <c r="TCZ5" s="326"/>
      <c r="TDA5" s="326"/>
      <c r="TDB5" s="326"/>
      <c r="TDC5" s="326"/>
      <c r="TDD5" s="326"/>
      <c r="TDE5" s="326"/>
      <c r="TDF5" s="326"/>
      <c r="TDG5" s="326"/>
      <c r="TDH5" s="326"/>
      <c r="TDI5" s="326"/>
      <c r="TDJ5" s="326"/>
      <c r="TDK5" s="326"/>
      <c r="TDL5" s="326"/>
      <c r="TDM5" s="326"/>
      <c r="TDN5" s="326"/>
      <c r="TDO5" s="326"/>
      <c r="TDP5" s="326"/>
      <c r="TDQ5" s="326"/>
      <c r="TDR5" s="326"/>
      <c r="TDS5" s="326"/>
      <c r="TDT5" s="326"/>
      <c r="TDU5" s="326"/>
      <c r="TDV5" s="326"/>
      <c r="TDW5" s="326"/>
      <c r="TDX5" s="326"/>
      <c r="TDY5" s="326"/>
      <c r="TDZ5" s="326"/>
      <c r="TEA5" s="326"/>
      <c r="TEB5" s="326"/>
      <c r="TEC5" s="326"/>
      <c r="TED5" s="326"/>
      <c r="TEE5" s="326"/>
      <c r="TEF5" s="326"/>
      <c r="TEG5" s="326"/>
      <c r="TEH5" s="326"/>
      <c r="TEI5" s="326"/>
      <c r="TEJ5" s="326"/>
      <c r="TEK5" s="326"/>
      <c r="TEL5" s="326"/>
      <c r="TEM5" s="326"/>
      <c r="TEN5" s="326"/>
      <c r="TEO5" s="326"/>
      <c r="TEP5" s="326"/>
      <c r="TEQ5" s="326"/>
      <c r="TER5" s="326"/>
      <c r="TES5" s="326"/>
      <c r="TET5" s="326"/>
      <c r="TEU5" s="326"/>
      <c r="TEV5" s="326"/>
      <c r="TEW5" s="326"/>
      <c r="TEX5" s="326"/>
      <c r="TEY5" s="326"/>
      <c r="TEZ5" s="326"/>
      <c r="TFA5" s="326"/>
      <c r="TFB5" s="326"/>
      <c r="TFC5" s="326"/>
      <c r="TFD5" s="326"/>
      <c r="TFE5" s="326"/>
      <c r="TFF5" s="326"/>
      <c r="TFG5" s="326"/>
      <c r="TFH5" s="326"/>
      <c r="TFI5" s="326"/>
      <c r="TFJ5" s="326"/>
      <c r="TFK5" s="326"/>
      <c r="TFL5" s="326"/>
      <c r="TFM5" s="326"/>
      <c r="TFN5" s="326"/>
      <c r="TFO5" s="326"/>
      <c r="TFP5" s="326"/>
      <c r="TFQ5" s="326"/>
      <c r="TFR5" s="326"/>
      <c r="TFS5" s="326"/>
      <c r="TFT5" s="326"/>
      <c r="TFU5" s="326"/>
      <c r="TFV5" s="326"/>
      <c r="TFW5" s="326"/>
      <c r="TFX5" s="326"/>
      <c r="TFY5" s="326"/>
      <c r="TFZ5" s="326"/>
      <c r="TGA5" s="326"/>
      <c r="TGB5" s="326"/>
      <c r="TGC5" s="326"/>
      <c r="TGD5" s="326"/>
      <c r="TGE5" s="326"/>
      <c r="TGF5" s="326"/>
      <c r="TGG5" s="326"/>
      <c r="TGH5" s="326"/>
      <c r="TGI5" s="326"/>
      <c r="TGJ5" s="326"/>
      <c r="TGK5" s="326"/>
      <c r="TGL5" s="326"/>
      <c r="TGM5" s="326"/>
      <c r="TGN5" s="326"/>
      <c r="TGO5" s="326"/>
      <c r="TGP5" s="326"/>
      <c r="TGQ5" s="326"/>
      <c r="TGR5" s="326"/>
      <c r="TGS5" s="326"/>
      <c r="TGT5" s="326"/>
      <c r="TGU5" s="326"/>
      <c r="TGV5" s="326"/>
      <c r="TGW5" s="326"/>
      <c r="TGX5" s="326"/>
      <c r="TGY5" s="326"/>
      <c r="TGZ5" s="326"/>
      <c r="THA5" s="326"/>
      <c r="THB5" s="326"/>
      <c r="THC5" s="326"/>
      <c r="THD5" s="326"/>
      <c r="THE5" s="326"/>
      <c r="THF5" s="326"/>
      <c r="THG5" s="326"/>
      <c r="THH5" s="326"/>
      <c r="THI5" s="326"/>
      <c r="THJ5" s="326"/>
      <c r="THK5" s="326"/>
      <c r="THL5" s="326"/>
      <c r="THM5" s="326"/>
      <c r="THN5" s="326"/>
      <c r="THO5" s="326"/>
      <c r="THP5" s="326"/>
      <c r="THQ5" s="326"/>
      <c r="THR5" s="326"/>
      <c r="THS5" s="326"/>
      <c r="THT5" s="326"/>
      <c r="THU5" s="326"/>
      <c r="THV5" s="326"/>
      <c r="THW5" s="326"/>
      <c r="THX5" s="326"/>
      <c r="THY5" s="326"/>
      <c r="THZ5" s="326"/>
      <c r="TIA5" s="326"/>
      <c r="TIB5" s="326"/>
      <c r="TIC5" s="326"/>
      <c r="TID5" s="326"/>
      <c r="TIE5" s="326"/>
      <c r="TIF5" s="326"/>
      <c r="TIG5" s="326"/>
      <c r="TIH5" s="326"/>
      <c r="TII5" s="326"/>
      <c r="TIJ5" s="326"/>
      <c r="TIK5" s="326"/>
      <c r="TIL5" s="326"/>
      <c r="TIM5" s="326"/>
      <c r="TIN5" s="326"/>
      <c r="TIO5" s="326"/>
      <c r="TIP5" s="326"/>
      <c r="TIQ5" s="326"/>
      <c r="TIR5" s="326"/>
      <c r="TIS5" s="326"/>
      <c r="TIT5" s="326"/>
      <c r="TIU5" s="326"/>
      <c r="TIV5" s="326"/>
      <c r="TIW5" s="326"/>
      <c r="TIX5" s="326"/>
      <c r="TIY5" s="326"/>
      <c r="TIZ5" s="326"/>
      <c r="TJA5" s="326"/>
      <c r="TJB5" s="326"/>
      <c r="TJC5" s="326"/>
      <c r="TJD5" s="326"/>
      <c r="TJE5" s="326"/>
      <c r="TJF5" s="326"/>
      <c r="TJG5" s="326"/>
      <c r="TJH5" s="326"/>
      <c r="TJI5" s="326"/>
      <c r="TJJ5" s="326"/>
      <c r="TJK5" s="326"/>
      <c r="TJL5" s="326"/>
      <c r="TJM5" s="326"/>
      <c r="TJN5" s="326"/>
      <c r="TJO5" s="326"/>
      <c r="TJP5" s="326"/>
      <c r="TJQ5" s="326"/>
      <c r="TJR5" s="326"/>
      <c r="TJS5" s="326"/>
      <c r="TJT5" s="326"/>
      <c r="TJU5" s="326"/>
      <c r="TJV5" s="326"/>
      <c r="TJW5" s="326"/>
      <c r="TJX5" s="326"/>
      <c r="TJY5" s="326"/>
      <c r="TJZ5" s="326"/>
      <c r="TKA5" s="326"/>
      <c r="TKB5" s="326"/>
      <c r="TKC5" s="326"/>
      <c r="TKD5" s="326"/>
      <c r="TKE5" s="326"/>
      <c r="TKF5" s="326"/>
      <c r="TKG5" s="326"/>
      <c r="TKH5" s="326"/>
      <c r="TKI5" s="326"/>
      <c r="TKJ5" s="326"/>
      <c r="TKK5" s="326"/>
      <c r="TKL5" s="326"/>
      <c r="TKM5" s="326"/>
      <c r="TKN5" s="326"/>
      <c r="TKO5" s="326"/>
      <c r="TKP5" s="326"/>
      <c r="TKQ5" s="326"/>
      <c r="TKR5" s="326"/>
      <c r="TKS5" s="326"/>
      <c r="TKT5" s="326"/>
      <c r="TKU5" s="326"/>
      <c r="TKV5" s="326"/>
      <c r="TKW5" s="326"/>
      <c r="TKX5" s="326"/>
      <c r="TKY5" s="326"/>
      <c r="TKZ5" s="326"/>
      <c r="TLA5" s="326"/>
      <c r="TLB5" s="326"/>
      <c r="TLC5" s="326"/>
      <c r="TLD5" s="326"/>
      <c r="TLE5" s="326"/>
      <c r="TLF5" s="326"/>
      <c r="TLG5" s="326"/>
      <c r="TLH5" s="326"/>
      <c r="TLI5" s="326"/>
      <c r="TLJ5" s="326"/>
      <c r="TLK5" s="326"/>
      <c r="TLL5" s="326"/>
      <c r="TLM5" s="326"/>
      <c r="TLN5" s="326"/>
      <c r="TLO5" s="326"/>
      <c r="TLP5" s="326"/>
      <c r="TLQ5" s="326"/>
      <c r="TLR5" s="326"/>
      <c r="TLS5" s="326"/>
      <c r="TLT5" s="326"/>
      <c r="TLU5" s="326"/>
      <c r="TLV5" s="326"/>
      <c r="TLW5" s="326"/>
      <c r="TLX5" s="326"/>
      <c r="TLY5" s="326"/>
      <c r="TLZ5" s="326"/>
      <c r="TMA5" s="326"/>
      <c r="TMB5" s="326"/>
      <c r="TMC5" s="326"/>
      <c r="TMD5" s="326"/>
      <c r="TME5" s="326"/>
      <c r="TMF5" s="326"/>
      <c r="TMG5" s="326"/>
      <c r="TMH5" s="326"/>
      <c r="TMI5" s="326"/>
      <c r="TMJ5" s="326"/>
      <c r="TMK5" s="326"/>
      <c r="TML5" s="326"/>
      <c r="TMM5" s="326"/>
      <c r="TMN5" s="326"/>
      <c r="TMO5" s="326"/>
      <c r="TMP5" s="326"/>
      <c r="TMQ5" s="326"/>
      <c r="TMR5" s="326"/>
      <c r="TMS5" s="326"/>
      <c r="TMT5" s="326"/>
      <c r="TMU5" s="326"/>
      <c r="TMV5" s="326"/>
      <c r="TMW5" s="326"/>
      <c r="TMX5" s="326"/>
      <c r="TMY5" s="326"/>
      <c r="TMZ5" s="326"/>
      <c r="TNA5" s="326"/>
      <c r="TNB5" s="326"/>
      <c r="TNC5" s="326"/>
      <c r="TND5" s="326"/>
      <c r="TNE5" s="326"/>
      <c r="TNF5" s="326"/>
      <c r="TNG5" s="326"/>
      <c r="TNH5" s="326"/>
      <c r="TNI5" s="326"/>
      <c r="TNJ5" s="326"/>
      <c r="TNK5" s="326"/>
      <c r="TNL5" s="326"/>
      <c r="TNM5" s="326"/>
      <c r="TNN5" s="326"/>
      <c r="TNO5" s="326"/>
      <c r="TNP5" s="326"/>
      <c r="TNQ5" s="326"/>
      <c r="TNR5" s="326"/>
      <c r="TNS5" s="326"/>
      <c r="TNT5" s="326"/>
      <c r="TNU5" s="326"/>
      <c r="TNV5" s="326"/>
      <c r="TNW5" s="326"/>
      <c r="TNX5" s="326"/>
      <c r="TNY5" s="326"/>
      <c r="TNZ5" s="326"/>
      <c r="TOA5" s="326"/>
      <c r="TOB5" s="326"/>
      <c r="TOC5" s="326"/>
      <c r="TOD5" s="326"/>
      <c r="TOE5" s="326"/>
      <c r="TOF5" s="326"/>
      <c r="TOG5" s="326"/>
      <c r="TOH5" s="326"/>
      <c r="TOI5" s="326"/>
      <c r="TOJ5" s="326"/>
      <c r="TOK5" s="326"/>
      <c r="TOL5" s="326"/>
      <c r="TOM5" s="326"/>
      <c r="TON5" s="326"/>
      <c r="TOO5" s="326"/>
      <c r="TOP5" s="326"/>
      <c r="TOQ5" s="326"/>
      <c r="TOR5" s="326"/>
      <c r="TOS5" s="326"/>
      <c r="TOT5" s="326"/>
      <c r="TOU5" s="326"/>
      <c r="TOV5" s="326"/>
      <c r="TOW5" s="326"/>
      <c r="TOX5" s="326"/>
      <c r="TOY5" s="326"/>
      <c r="TOZ5" s="326"/>
      <c r="TPA5" s="326"/>
      <c r="TPB5" s="326"/>
      <c r="TPC5" s="326"/>
      <c r="TPD5" s="326"/>
      <c r="TPE5" s="326"/>
      <c r="TPF5" s="326"/>
      <c r="TPG5" s="326"/>
      <c r="TPH5" s="326"/>
      <c r="TPI5" s="326"/>
      <c r="TPJ5" s="326"/>
      <c r="TPK5" s="326"/>
      <c r="TPL5" s="326"/>
      <c r="TPM5" s="326"/>
      <c r="TPN5" s="326"/>
      <c r="TPO5" s="326"/>
      <c r="TPP5" s="326"/>
      <c r="TPQ5" s="326"/>
      <c r="TPR5" s="326"/>
      <c r="TPS5" s="326"/>
      <c r="TPT5" s="326"/>
      <c r="TPU5" s="326"/>
      <c r="TPV5" s="326"/>
      <c r="TPW5" s="326"/>
      <c r="TPX5" s="326"/>
      <c r="TPY5" s="326"/>
      <c r="TPZ5" s="326"/>
      <c r="TQA5" s="326"/>
      <c r="TQB5" s="326"/>
      <c r="TQC5" s="326"/>
      <c r="TQD5" s="326"/>
      <c r="TQE5" s="326"/>
      <c r="TQF5" s="326"/>
      <c r="TQG5" s="326"/>
      <c r="TQH5" s="326"/>
      <c r="TQI5" s="326"/>
      <c r="TQJ5" s="326"/>
      <c r="TQK5" s="326"/>
      <c r="TQL5" s="326"/>
      <c r="TQM5" s="326"/>
      <c r="TQN5" s="326"/>
      <c r="TQO5" s="326"/>
      <c r="TQP5" s="326"/>
      <c r="TQQ5" s="326"/>
      <c r="TQR5" s="326"/>
      <c r="TQS5" s="326"/>
      <c r="TQT5" s="326"/>
      <c r="TQU5" s="326"/>
      <c r="TQV5" s="326"/>
      <c r="TQW5" s="326"/>
      <c r="TQX5" s="326"/>
      <c r="TQY5" s="326"/>
      <c r="TQZ5" s="326"/>
      <c r="TRA5" s="326"/>
      <c r="TRB5" s="326"/>
      <c r="TRC5" s="326"/>
      <c r="TRD5" s="326"/>
      <c r="TRE5" s="326"/>
      <c r="TRF5" s="326"/>
      <c r="TRG5" s="326"/>
      <c r="TRH5" s="326"/>
      <c r="TRI5" s="326"/>
      <c r="TRJ5" s="326"/>
      <c r="TRK5" s="326"/>
      <c r="TRL5" s="326"/>
      <c r="TRM5" s="326"/>
      <c r="TRN5" s="326"/>
      <c r="TRO5" s="326"/>
      <c r="TRP5" s="326"/>
      <c r="TRQ5" s="326"/>
      <c r="TRR5" s="326"/>
      <c r="TRS5" s="326"/>
      <c r="TRT5" s="326"/>
      <c r="TRU5" s="326"/>
      <c r="TRV5" s="326"/>
      <c r="TRW5" s="326"/>
      <c r="TRX5" s="326"/>
      <c r="TRY5" s="326"/>
      <c r="TRZ5" s="326"/>
      <c r="TSA5" s="326"/>
      <c r="TSB5" s="326"/>
      <c r="TSC5" s="326"/>
      <c r="TSD5" s="326"/>
      <c r="TSE5" s="326"/>
      <c r="TSF5" s="326"/>
      <c r="TSG5" s="326"/>
      <c r="TSH5" s="326"/>
      <c r="TSI5" s="326"/>
      <c r="TSJ5" s="326"/>
      <c r="TSK5" s="326"/>
      <c r="TSL5" s="326"/>
      <c r="TSM5" s="326"/>
      <c r="TSN5" s="326"/>
      <c r="TSO5" s="326"/>
      <c r="TSP5" s="326"/>
      <c r="TSQ5" s="326"/>
      <c r="TSR5" s="326"/>
      <c r="TSS5" s="326"/>
      <c r="TST5" s="326"/>
      <c r="TSU5" s="326"/>
      <c r="TSV5" s="326"/>
      <c r="TSW5" s="326"/>
      <c r="TSX5" s="326"/>
      <c r="TSY5" s="326"/>
      <c r="TSZ5" s="326"/>
      <c r="TTA5" s="326"/>
      <c r="TTB5" s="326"/>
      <c r="TTC5" s="326"/>
      <c r="TTD5" s="326"/>
      <c r="TTE5" s="326"/>
      <c r="TTF5" s="326"/>
      <c r="TTG5" s="326"/>
      <c r="TTH5" s="326"/>
      <c r="TTI5" s="326"/>
      <c r="TTJ5" s="326"/>
      <c r="TTK5" s="326"/>
      <c r="TTL5" s="326"/>
      <c r="TTM5" s="326"/>
      <c r="TTN5" s="326"/>
      <c r="TTO5" s="326"/>
      <c r="TTP5" s="326"/>
      <c r="TTQ5" s="326"/>
      <c r="TTR5" s="326"/>
      <c r="TTS5" s="326"/>
      <c r="TTT5" s="326"/>
      <c r="TTU5" s="326"/>
      <c r="TTV5" s="326"/>
      <c r="TTW5" s="326"/>
      <c r="TTX5" s="326"/>
      <c r="TTY5" s="326"/>
      <c r="TTZ5" s="326"/>
      <c r="TUA5" s="326"/>
      <c r="TUB5" s="326"/>
      <c r="TUC5" s="326"/>
      <c r="TUD5" s="326"/>
      <c r="TUE5" s="326"/>
      <c r="TUF5" s="326"/>
      <c r="TUG5" s="326"/>
      <c r="TUH5" s="326"/>
      <c r="TUI5" s="326"/>
      <c r="TUJ5" s="326"/>
      <c r="TUK5" s="326"/>
      <c r="TUL5" s="326"/>
      <c r="TUM5" s="326"/>
      <c r="TUN5" s="326"/>
      <c r="TUO5" s="326"/>
      <c r="TUP5" s="326"/>
      <c r="TUQ5" s="326"/>
      <c r="TUR5" s="326"/>
      <c r="TUS5" s="326"/>
      <c r="TUT5" s="326"/>
      <c r="TUU5" s="326"/>
      <c r="TUV5" s="326"/>
      <c r="TUW5" s="326"/>
      <c r="TUX5" s="326"/>
      <c r="TUY5" s="326"/>
      <c r="TUZ5" s="326"/>
      <c r="TVA5" s="326"/>
      <c r="TVB5" s="326"/>
      <c r="TVC5" s="326"/>
      <c r="TVD5" s="326"/>
      <c r="TVE5" s="326"/>
      <c r="TVF5" s="326"/>
      <c r="TVG5" s="326"/>
      <c r="TVH5" s="326"/>
      <c r="TVI5" s="326"/>
      <c r="TVJ5" s="326"/>
      <c r="TVK5" s="326"/>
      <c r="TVL5" s="326"/>
      <c r="TVM5" s="326"/>
      <c r="TVN5" s="326"/>
      <c r="TVO5" s="326"/>
      <c r="TVP5" s="326"/>
      <c r="TVQ5" s="326"/>
      <c r="TVR5" s="326"/>
      <c r="TVS5" s="326"/>
      <c r="TVT5" s="326"/>
      <c r="TVU5" s="326"/>
      <c r="TVV5" s="326"/>
      <c r="TVW5" s="326"/>
      <c r="TVX5" s="326"/>
      <c r="TVY5" s="326"/>
      <c r="TVZ5" s="326"/>
      <c r="TWA5" s="326"/>
      <c r="TWB5" s="326"/>
      <c r="TWC5" s="326"/>
      <c r="TWD5" s="326"/>
      <c r="TWE5" s="326"/>
      <c r="TWF5" s="326"/>
      <c r="TWG5" s="326"/>
      <c r="TWH5" s="326"/>
      <c r="TWI5" s="326"/>
      <c r="TWJ5" s="326"/>
      <c r="TWK5" s="326"/>
      <c r="TWL5" s="326"/>
      <c r="TWM5" s="326"/>
      <c r="TWN5" s="326"/>
      <c r="TWO5" s="326"/>
      <c r="TWP5" s="326"/>
      <c r="TWQ5" s="326"/>
      <c r="TWR5" s="326"/>
      <c r="TWS5" s="326"/>
      <c r="TWT5" s="326"/>
      <c r="TWU5" s="326"/>
      <c r="TWV5" s="326"/>
      <c r="TWW5" s="326"/>
      <c r="TWX5" s="326"/>
      <c r="TWY5" s="326"/>
      <c r="TWZ5" s="326"/>
      <c r="TXA5" s="326"/>
      <c r="TXB5" s="326"/>
      <c r="TXC5" s="326"/>
      <c r="TXD5" s="326"/>
      <c r="TXE5" s="326"/>
      <c r="TXF5" s="326"/>
      <c r="TXG5" s="326"/>
      <c r="TXH5" s="326"/>
      <c r="TXI5" s="326"/>
      <c r="TXJ5" s="326"/>
      <c r="TXK5" s="326"/>
      <c r="TXL5" s="326"/>
      <c r="TXM5" s="326"/>
      <c r="TXN5" s="326"/>
      <c r="TXO5" s="326"/>
      <c r="TXP5" s="326"/>
      <c r="TXQ5" s="326"/>
      <c r="TXR5" s="326"/>
      <c r="TXS5" s="326"/>
      <c r="TXT5" s="326"/>
      <c r="TXU5" s="326"/>
      <c r="TXV5" s="326"/>
      <c r="TXW5" s="326"/>
      <c r="TXX5" s="326"/>
      <c r="TXY5" s="326"/>
      <c r="TXZ5" s="326"/>
      <c r="TYA5" s="326"/>
      <c r="TYB5" s="326"/>
      <c r="TYC5" s="326"/>
      <c r="TYD5" s="326"/>
      <c r="TYE5" s="326"/>
      <c r="TYF5" s="326"/>
      <c r="TYG5" s="326"/>
      <c r="TYH5" s="326"/>
      <c r="TYI5" s="326"/>
      <c r="TYJ5" s="326"/>
      <c r="TYK5" s="326"/>
      <c r="TYL5" s="326"/>
      <c r="TYM5" s="326"/>
      <c r="TYN5" s="326"/>
      <c r="TYO5" s="326"/>
      <c r="TYP5" s="326"/>
      <c r="TYQ5" s="326"/>
      <c r="TYR5" s="326"/>
      <c r="TYS5" s="326"/>
      <c r="TYT5" s="326"/>
      <c r="TYU5" s="326"/>
      <c r="TYV5" s="326"/>
      <c r="TYW5" s="326"/>
      <c r="TYX5" s="326"/>
      <c r="TYY5" s="326"/>
      <c r="TYZ5" s="326"/>
      <c r="TZA5" s="326"/>
      <c r="TZB5" s="326"/>
      <c r="TZC5" s="326"/>
      <c r="TZD5" s="326"/>
      <c r="TZE5" s="326"/>
      <c r="TZF5" s="326"/>
      <c r="TZG5" s="326"/>
      <c r="TZH5" s="326"/>
      <c r="TZI5" s="326"/>
      <c r="TZJ5" s="326"/>
      <c r="TZK5" s="326"/>
      <c r="TZL5" s="326"/>
      <c r="TZM5" s="326"/>
      <c r="TZN5" s="326"/>
      <c r="TZO5" s="326"/>
      <c r="TZP5" s="326"/>
      <c r="TZQ5" s="326"/>
      <c r="TZR5" s="326"/>
      <c r="TZS5" s="326"/>
      <c r="TZT5" s="326"/>
      <c r="TZU5" s="326"/>
      <c r="TZV5" s="326"/>
      <c r="TZW5" s="326"/>
      <c r="TZX5" s="326"/>
      <c r="TZY5" s="326"/>
      <c r="TZZ5" s="326"/>
      <c r="UAA5" s="326"/>
      <c r="UAB5" s="326"/>
      <c r="UAC5" s="326"/>
      <c r="UAD5" s="326"/>
      <c r="UAE5" s="326"/>
      <c r="UAF5" s="326"/>
      <c r="UAG5" s="326"/>
      <c r="UAH5" s="326"/>
      <c r="UAI5" s="326"/>
      <c r="UAJ5" s="326"/>
      <c r="UAK5" s="326"/>
      <c r="UAL5" s="326"/>
      <c r="UAM5" s="326"/>
      <c r="UAN5" s="326"/>
      <c r="UAO5" s="326"/>
      <c r="UAP5" s="326"/>
      <c r="UAQ5" s="326"/>
      <c r="UAR5" s="326"/>
      <c r="UAS5" s="326"/>
      <c r="UAT5" s="326"/>
      <c r="UAU5" s="326"/>
      <c r="UAV5" s="326"/>
      <c r="UAW5" s="326"/>
      <c r="UAX5" s="326"/>
      <c r="UAY5" s="326"/>
      <c r="UAZ5" s="326"/>
      <c r="UBA5" s="326"/>
      <c r="UBB5" s="326"/>
      <c r="UBC5" s="326"/>
      <c r="UBD5" s="326"/>
      <c r="UBE5" s="326"/>
      <c r="UBF5" s="326"/>
      <c r="UBG5" s="326"/>
      <c r="UBH5" s="326"/>
      <c r="UBI5" s="326"/>
      <c r="UBJ5" s="326"/>
      <c r="UBK5" s="326"/>
      <c r="UBL5" s="326"/>
      <c r="UBM5" s="326"/>
      <c r="UBN5" s="326"/>
      <c r="UBO5" s="326"/>
      <c r="UBP5" s="326"/>
      <c r="UBQ5" s="326"/>
      <c r="UBR5" s="326"/>
      <c r="UBS5" s="326"/>
      <c r="UBT5" s="326"/>
      <c r="UBU5" s="326"/>
      <c r="UBV5" s="326"/>
      <c r="UBW5" s="326"/>
      <c r="UBX5" s="326"/>
      <c r="UBY5" s="326"/>
      <c r="UBZ5" s="326"/>
      <c r="UCA5" s="326"/>
      <c r="UCB5" s="326"/>
      <c r="UCC5" s="326"/>
      <c r="UCD5" s="326"/>
      <c r="UCE5" s="326"/>
      <c r="UCF5" s="326"/>
      <c r="UCG5" s="326"/>
      <c r="UCH5" s="326"/>
      <c r="UCI5" s="326"/>
      <c r="UCJ5" s="326"/>
      <c r="UCK5" s="326"/>
      <c r="UCL5" s="326"/>
      <c r="UCM5" s="326"/>
      <c r="UCN5" s="326"/>
      <c r="UCO5" s="326"/>
      <c r="UCP5" s="326"/>
      <c r="UCQ5" s="326"/>
      <c r="UCR5" s="326"/>
      <c r="UCS5" s="326"/>
      <c r="UCT5" s="326"/>
      <c r="UCU5" s="326"/>
      <c r="UCV5" s="326"/>
      <c r="UCW5" s="326"/>
      <c r="UCX5" s="326"/>
      <c r="UCY5" s="326"/>
      <c r="UCZ5" s="326"/>
      <c r="UDA5" s="326"/>
      <c r="UDB5" s="326"/>
      <c r="UDC5" s="326"/>
      <c r="UDD5" s="326"/>
      <c r="UDE5" s="326"/>
      <c r="UDF5" s="326"/>
      <c r="UDG5" s="326"/>
      <c r="UDH5" s="326"/>
      <c r="UDI5" s="326"/>
      <c r="UDJ5" s="326"/>
      <c r="UDK5" s="326"/>
      <c r="UDL5" s="326"/>
      <c r="UDM5" s="326"/>
      <c r="UDN5" s="326"/>
      <c r="UDO5" s="326"/>
      <c r="UDP5" s="326"/>
      <c r="UDQ5" s="326"/>
      <c r="UDR5" s="326"/>
      <c r="UDS5" s="326"/>
      <c r="UDT5" s="326"/>
      <c r="UDU5" s="326"/>
      <c r="UDV5" s="326"/>
      <c r="UDW5" s="326"/>
      <c r="UDX5" s="326"/>
      <c r="UDY5" s="326"/>
      <c r="UDZ5" s="326"/>
      <c r="UEA5" s="326"/>
      <c r="UEB5" s="326"/>
      <c r="UEC5" s="326"/>
      <c r="UED5" s="326"/>
      <c r="UEE5" s="326"/>
      <c r="UEF5" s="326"/>
      <c r="UEG5" s="326"/>
      <c r="UEH5" s="326"/>
      <c r="UEI5" s="326"/>
      <c r="UEJ5" s="326"/>
      <c r="UEK5" s="326"/>
      <c r="UEL5" s="326"/>
      <c r="UEM5" s="326"/>
      <c r="UEN5" s="326"/>
      <c r="UEO5" s="326"/>
      <c r="UEP5" s="326"/>
      <c r="UEQ5" s="326"/>
      <c r="UER5" s="326"/>
      <c r="UES5" s="326"/>
      <c r="UET5" s="326"/>
      <c r="UEU5" s="326"/>
      <c r="UEV5" s="326"/>
      <c r="UEW5" s="326"/>
      <c r="UEX5" s="326"/>
      <c r="UEY5" s="326"/>
      <c r="UEZ5" s="326"/>
      <c r="UFA5" s="326"/>
      <c r="UFB5" s="326"/>
      <c r="UFC5" s="326"/>
      <c r="UFD5" s="326"/>
      <c r="UFE5" s="326"/>
      <c r="UFF5" s="326"/>
      <c r="UFG5" s="326"/>
      <c r="UFH5" s="326"/>
      <c r="UFI5" s="326"/>
      <c r="UFJ5" s="326"/>
      <c r="UFK5" s="326"/>
      <c r="UFL5" s="326"/>
      <c r="UFM5" s="326"/>
      <c r="UFN5" s="326"/>
      <c r="UFO5" s="326"/>
      <c r="UFP5" s="326"/>
      <c r="UFQ5" s="326"/>
      <c r="UFR5" s="326"/>
      <c r="UFS5" s="326"/>
      <c r="UFT5" s="326"/>
      <c r="UFU5" s="326"/>
      <c r="UFV5" s="326"/>
      <c r="UFW5" s="326"/>
      <c r="UFX5" s="326"/>
      <c r="UFY5" s="326"/>
      <c r="UFZ5" s="326"/>
      <c r="UGA5" s="326"/>
      <c r="UGB5" s="326"/>
      <c r="UGC5" s="326"/>
      <c r="UGD5" s="326"/>
      <c r="UGE5" s="326"/>
      <c r="UGF5" s="326"/>
      <c r="UGG5" s="326"/>
      <c r="UGH5" s="326"/>
      <c r="UGI5" s="326"/>
      <c r="UGJ5" s="326"/>
      <c r="UGK5" s="326"/>
      <c r="UGL5" s="326"/>
      <c r="UGM5" s="326"/>
      <c r="UGN5" s="326"/>
      <c r="UGO5" s="326"/>
      <c r="UGP5" s="326"/>
      <c r="UGQ5" s="326"/>
      <c r="UGR5" s="326"/>
      <c r="UGS5" s="326"/>
      <c r="UGT5" s="326"/>
      <c r="UGU5" s="326"/>
      <c r="UGV5" s="326"/>
      <c r="UGW5" s="326"/>
      <c r="UGX5" s="326"/>
      <c r="UGY5" s="326"/>
      <c r="UGZ5" s="326"/>
      <c r="UHA5" s="326"/>
      <c r="UHB5" s="326"/>
      <c r="UHC5" s="326"/>
      <c r="UHD5" s="326"/>
      <c r="UHE5" s="326"/>
      <c r="UHF5" s="326"/>
      <c r="UHG5" s="326"/>
      <c r="UHH5" s="326"/>
      <c r="UHI5" s="326"/>
      <c r="UHJ5" s="326"/>
      <c r="UHK5" s="326"/>
      <c r="UHL5" s="326"/>
      <c r="UHM5" s="326"/>
      <c r="UHN5" s="326"/>
      <c r="UHO5" s="326"/>
      <c r="UHP5" s="326"/>
      <c r="UHQ5" s="326"/>
      <c r="UHR5" s="326"/>
      <c r="UHS5" s="326"/>
      <c r="UHT5" s="326"/>
      <c r="UHU5" s="326"/>
      <c r="UHV5" s="326"/>
      <c r="UHW5" s="326"/>
      <c r="UHX5" s="326"/>
      <c r="UHY5" s="326"/>
      <c r="UHZ5" s="326"/>
      <c r="UIA5" s="326"/>
      <c r="UIB5" s="326"/>
      <c r="UIC5" s="326"/>
      <c r="UID5" s="326"/>
      <c r="UIE5" s="326"/>
      <c r="UIF5" s="326"/>
      <c r="UIG5" s="326"/>
      <c r="UIH5" s="326"/>
      <c r="UII5" s="326"/>
      <c r="UIJ5" s="326"/>
      <c r="UIK5" s="326"/>
      <c r="UIL5" s="326"/>
      <c r="UIM5" s="326"/>
      <c r="UIN5" s="326"/>
      <c r="UIO5" s="326"/>
      <c r="UIP5" s="326"/>
      <c r="UIQ5" s="326"/>
      <c r="UIR5" s="326"/>
      <c r="UIS5" s="326"/>
      <c r="UIT5" s="326"/>
      <c r="UIU5" s="326"/>
      <c r="UIV5" s="326"/>
      <c r="UIW5" s="326"/>
      <c r="UIX5" s="326"/>
      <c r="UIY5" s="326"/>
      <c r="UIZ5" s="326"/>
      <c r="UJA5" s="326"/>
      <c r="UJB5" s="326"/>
      <c r="UJC5" s="326"/>
      <c r="UJD5" s="326"/>
      <c r="UJE5" s="326"/>
      <c r="UJF5" s="326"/>
      <c r="UJG5" s="326"/>
      <c r="UJH5" s="326"/>
      <c r="UJI5" s="326"/>
      <c r="UJJ5" s="326"/>
      <c r="UJK5" s="326"/>
      <c r="UJL5" s="326"/>
      <c r="UJM5" s="326"/>
      <c r="UJN5" s="326"/>
      <c r="UJO5" s="326"/>
      <c r="UJP5" s="326"/>
      <c r="UJQ5" s="326"/>
      <c r="UJR5" s="326"/>
      <c r="UJS5" s="326"/>
      <c r="UJT5" s="326"/>
      <c r="UJU5" s="326"/>
      <c r="UJV5" s="326"/>
      <c r="UJW5" s="326"/>
      <c r="UJX5" s="326"/>
      <c r="UJY5" s="326"/>
      <c r="UJZ5" s="326"/>
      <c r="UKA5" s="326"/>
      <c r="UKB5" s="326"/>
      <c r="UKC5" s="326"/>
      <c r="UKD5" s="326"/>
      <c r="UKE5" s="326"/>
      <c r="UKF5" s="326"/>
      <c r="UKG5" s="326"/>
      <c r="UKH5" s="326"/>
      <c r="UKI5" s="326"/>
      <c r="UKJ5" s="326"/>
      <c r="UKK5" s="326"/>
      <c r="UKL5" s="326"/>
      <c r="UKM5" s="326"/>
      <c r="UKN5" s="326"/>
      <c r="UKO5" s="326"/>
      <c r="UKP5" s="326"/>
      <c r="UKQ5" s="326"/>
      <c r="UKR5" s="326"/>
      <c r="UKS5" s="326"/>
      <c r="UKT5" s="326"/>
      <c r="UKU5" s="326"/>
      <c r="UKV5" s="326"/>
      <c r="UKW5" s="326"/>
      <c r="UKX5" s="326"/>
      <c r="UKY5" s="326"/>
      <c r="UKZ5" s="326"/>
      <c r="ULA5" s="326"/>
      <c r="ULB5" s="326"/>
      <c r="ULC5" s="326"/>
      <c r="ULD5" s="326"/>
      <c r="ULE5" s="326"/>
      <c r="ULF5" s="326"/>
      <c r="ULG5" s="326"/>
      <c r="ULH5" s="326"/>
      <c r="ULI5" s="326"/>
      <c r="ULJ5" s="326"/>
      <c r="ULK5" s="326"/>
      <c r="ULL5" s="326"/>
      <c r="ULM5" s="326"/>
      <c r="ULN5" s="326"/>
      <c r="ULO5" s="326"/>
      <c r="ULP5" s="326"/>
      <c r="ULQ5" s="326"/>
      <c r="ULR5" s="326"/>
      <c r="ULS5" s="326"/>
      <c r="ULT5" s="326"/>
      <c r="ULU5" s="326"/>
      <c r="ULV5" s="326"/>
      <c r="ULW5" s="326"/>
      <c r="ULX5" s="326"/>
      <c r="ULY5" s="326"/>
      <c r="ULZ5" s="326"/>
      <c r="UMA5" s="326"/>
      <c r="UMB5" s="326"/>
      <c r="UMC5" s="326"/>
      <c r="UMD5" s="326"/>
      <c r="UME5" s="326"/>
      <c r="UMF5" s="326"/>
      <c r="UMG5" s="326"/>
      <c r="UMH5" s="326"/>
      <c r="UMI5" s="326"/>
      <c r="UMJ5" s="326"/>
      <c r="UMK5" s="326"/>
      <c r="UML5" s="326"/>
      <c r="UMM5" s="326"/>
      <c r="UMN5" s="326"/>
      <c r="UMO5" s="326"/>
      <c r="UMP5" s="326"/>
      <c r="UMQ5" s="326"/>
      <c r="UMR5" s="326"/>
      <c r="UMS5" s="326"/>
      <c r="UMT5" s="326"/>
      <c r="UMU5" s="326"/>
      <c r="UMV5" s="326"/>
      <c r="UMW5" s="326"/>
      <c r="UMX5" s="326"/>
      <c r="UMY5" s="326"/>
      <c r="UMZ5" s="326"/>
      <c r="UNA5" s="326"/>
      <c r="UNB5" s="326"/>
      <c r="UNC5" s="326"/>
      <c r="UND5" s="326"/>
      <c r="UNE5" s="326"/>
      <c r="UNF5" s="326"/>
      <c r="UNG5" s="326"/>
      <c r="UNH5" s="326"/>
      <c r="UNI5" s="326"/>
      <c r="UNJ5" s="326"/>
      <c r="UNK5" s="326"/>
      <c r="UNL5" s="326"/>
      <c r="UNM5" s="326"/>
      <c r="UNN5" s="326"/>
      <c r="UNO5" s="326"/>
      <c r="UNP5" s="326"/>
      <c r="UNQ5" s="326"/>
      <c r="UNR5" s="326"/>
      <c r="UNS5" s="326"/>
      <c r="UNT5" s="326"/>
      <c r="UNU5" s="326"/>
      <c r="UNV5" s="326"/>
      <c r="UNW5" s="326"/>
      <c r="UNX5" s="326"/>
      <c r="UNY5" s="326"/>
      <c r="UNZ5" s="326"/>
      <c r="UOA5" s="326"/>
      <c r="UOB5" s="326"/>
      <c r="UOC5" s="326"/>
      <c r="UOD5" s="326"/>
      <c r="UOE5" s="326"/>
      <c r="UOF5" s="326"/>
      <c r="UOG5" s="326"/>
      <c r="UOH5" s="326"/>
      <c r="UOI5" s="326"/>
      <c r="UOJ5" s="326"/>
      <c r="UOK5" s="326"/>
      <c r="UOL5" s="326"/>
      <c r="UOM5" s="326"/>
      <c r="UON5" s="326"/>
      <c r="UOO5" s="326"/>
      <c r="UOP5" s="326"/>
      <c r="UOQ5" s="326"/>
      <c r="UOR5" s="326"/>
      <c r="UOS5" s="326"/>
      <c r="UOT5" s="326"/>
      <c r="UOU5" s="326"/>
      <c r="UOV5" s="326"/>
      <c r="UOW5" s="326"/>
      <c r="UOX5" s="326"/>
      <c r="UOY5" s="326"/>
      <c r="UOZ5" s="326"/>
      <c r="UPA5" s="326"/>
      <c r="UPB5" s="326"/>
      <c r="UPC5" s="326"/>
      <c r="UPD5" s="326"/>
      <c r="UPE5" s="326"/>
      <c r="UPF5" s="326"/>
      <c r="UPG5" s="326"/>
      <c r="UPH5" s="326"/>
      <c r="UPI5" s="326"/>
      <c r="UPJ5" s="326"/>
      <c r="UPK5" s="326"/>
      <c r="UPL5" s="326"/>
      <c r="UPM5" s="326"/>
      <c r="UPN5" s="326"/>
      <c r="UPO5" s="326"/>
      <c r="UPP5" s="326"/>
      <c r="UPQ5" s="326"/>
      <c r="UPR5" s="326"/>
      <c r="UPS5" s="326"/>
      <c r="UPT5" s="326"/>
      <c r="UPU5" s="326"/>
      <c r="UPV5" s="326"/>
      <c r="UPW5" s="326"/>
      <c r="UPX5" s="326"/>
      <c r="UPY5" s="326"/>
      <c r="UPZ5" s="326"/>
      <c r="UQA5" s="326"/>
      <c r="UQB5" s="326"/>
      <c r="UQC5" s="326"/>
      <c r="UQD5" s="326"/>
      <c r="UQE5" s="326"/>
      <c r="UQF5" s="326"/>
      <c r="UQG5" s="326"/>
      <c r="UQH5" s="326"/>
      <c r="UQI5" s="326"/>
      <c r="UQJ5" s="326"/>
      <c r="UQK5" s="326"/>
      <c r="UQL5" s="326"/>
      <c r="UQM5" s="326"/>
      <c r="UQN5" s="326"/>
      <c r="UQO5" s="326"/>
      <c r="UQP5" s="326"/>
      <c r="UQQ5" s="326"/>
      <c r="UQR5" s="326"/>
      <c r="UQS5" s="326"/>
      <c r="UQT5" s="326"/>
      <c r="UQU5" s="326"/>
      <c r="UQV5" s="326"/>
      <c r="UQW5" s="326"/>
      <c r="UQX5" s="326"/>
      <c r="UQY5" s="326"/>
      <c r="UQZ5" s="326"/>
      <c r="URA5" s="326"/>
      <c r="URB5" s="326"/>
      <c r="URC5" s="326"/>
      <c r="URD5" s="326"/>
      <c r="URE5" s="326"/>
      <c r="URF5" s="326"/>
      <c r="URG5" s="326"/>
      <c r="URH5" s="326"/>
      <c r="URI5" s="326"/>
      <c r="URJ5" s="326"/>
      <c r="URK5" s="326"/>
      <c r="URL5" s="326"/>
      <c r="URM5" s="326"/>
      <c r="URN5" s="326"/>
      <c r="URO5" s="326"/>
      <c r="URP5" s="326"/>
      <c r="URQ5" s="326"/>
      <c r="URR5" s="326"/>
      <c r="URS5" s="326"/>
      <c r="URT5" s="326"/>
      <c r="URU5" s="326"/>
      <c r="URV5" s="326"/>
      <c r="URW5" s="326"/>
      <c r="URX5" s="326"/>
      <c r="URY5" s="326"/>
      <c r="URZ5" s="326"/>
      <c r="USA5" s="326"/>
      <c r="USB5" s="326"/>
      <c r="USC5" s="326"/>
      <c r="USD5" s="326"/>
      <c r="USE5" s="326"/>
      <c r="USF5" s="326"/>
      <c r="USG5" s="326"/>
      <c r="USH5" s="326"/>
      <c r="USI5" s="326"/>
      <c r="USJ5" s="326"/>
      <c r="USK5" s="326"/>
      <c r="USL5" s="326"/>
      <c r="USM5" s="326"/>
      <c r="USN5" s="326"/>
      <c r="USO5" s="326"/>
      <c r="USP5" s="326"/>
      <c r="USQ5" s="326"/>
      <c r="USR5" s="326"/>
      <c r="USS5" s="326"/>
      <c r="UST5" s="326"/>
      <c r="USU5" s="326"/>
      <c r="USV5" s="326"/>
      <c r="USW5" s="326"/>
      <c r="USX5" s="326"/>
      <c r="USY5" s="326"/>
      <c r="USZ5" s="326"/>
      <c r="UTA5" s="326"/>
      <c r="UTB5" s="326"/>
      <c r="UTC5" s="326"/>
      <c r="UTD5" s="326"/>
      <c r="UTE5" s="326"/>
      <c r="UTF5" s="326"/>
      <c r="UTG5" s="326"/>
      <c r="UTH5" s="326"/>
      <c r="UTI5" s="326"/>
      <c r="UTJ5" s="326"/>
      <c r="UTK5" s="326"/>
      <c r="UTL5" s="326"/>
      <c r="UTM5" s="326"/>
      <c r="UTN5" s="326"/>
      <c r="UTO5" s="326"/>
      <c r="UTP5" s="326"/>
      <c r="UTQ5" s="326"/>
      <c r="UTR5" s="326"/>
      <c r="UTS5" s="326"/>
      <c r="UTT5" s="326"/>
      <c r="UTU5" s="326"/>
      <c r="UTV5" s="326"/>
      <c r="UTW5" s="326"/>
      <c r="UTX5" s="326"/>
      <c r="UTY5" s="326"/>
      <c r="UTZ5" s="326"/>
      <c r="UUA5" s="326"/>
      <c r="UUB5" s="326"/>
      <c r="UUC5" s="326"/>
      <c r="UUD5" s="326"/>
      <c r="UUE5" s="326"/>
      <c r="UUF5" s="326"/>
      <c r="UUG5" s="326"/>
      <c r="UUH5" s="326"/>
      <c r="UUI5" s="326"/>
      <c r="UUJ5" s="326"/>
      <c r="UUK5" s="326"/>
      <c r="UUL5" s="326"/>
      <c r="UUM5" s="326"/>
      <c r="UUN5" s="326"/>
      <c r="UUO5" s="326"/>
      <c r="UUP5" s="326"/>
      <c r="UUQ5" s="326"/>
      <c r="UUR5" s="326"/>
      <c r="UUS5" s="326"/>
      <c r="UUT5" s="326"/>
      <c r="UUU5" s="326"/>
      <c r="UUV5" s="326"/>
      <c r="UUW5" s="326"/>
      <c r="UUX5" s="326"/>
      <c r="UUY5" s="326"/>
      <c r="UUZ5" s="326"/>
      <c r="UVA5" s="326"/>
      <c r="UVB5" s="326"/>
      <c r="UVC5" s="326"/>
      <c r="UVD5" s="326"/>
      <c r="UVE5" s="326"/>
      <c r="UVF5" s="326"/>
      <c r="UVG5" s="326"/>
      <c r="UVH5" s="326"/>
      <c r="UVI5" s="326"/>
      <c r="UVJ5" s="326"/>
      <c r="UVK5" s="326"/>
      <c r="UVL5" s="326"/>
      <c r="UVM5" s="326"/>
      <c r="UVN5" s="326"/>
      <c r="UVO5" s="326"/>
      <c r="UVP5" s="326"/>
      <c r="UVQ5" s="326"/>
      <c r="UVR5" s="326"/>
      <c r="UVS5" s="326"/>
      <c r="UVT5" s="326"/>
      <c r="UVU5" s="326"/>
      <c r="UVV5" s="326"/>
      <c r="UVW5" s="326"/>
      <c r="UVX5" s="326"/>
      <c r="UVY5" s="326"/>
      <c r="UVZ5" s="326"/>
      <c r="UWA5" s="326"/>
      <c r="UWB5" s="326"/>
      <c r="UWC5" s="326"/>
      <c r="UWD5" s="326"/>
      <c r="UWE5" s="326"/>
      <c r="UWF5" s="326"/>
      <c r="UWG5" s="326"/>
      <c r="UWH5" s="326"/>
      <c r="UWI5" s="326"/>
      <c r="UWJ5" s="326"/>
      <c r="UWK5" s="326"/>
      <c r="UWL5" s="326"/>
      <c r="UWM5" s="326"/>
      <c r="UWN5" s="326"/>
      <c r="UWO5" s="326"/>
      <c r="UWP5" s="326"/>
      <c r="UWQ5" s="326"/>
      <c r="UWR5" s="326"/>
      <c r="UWS5" s="326"/>
      <c r="UWT5" s="326"/>
      <c r="UWU5" s="326"/>
      <c r="UWV5" s="326"/>
      <c r="UWW5" s="326"/>
      <c r="UWX5" s="326"/>
      <c r="UWY5" s="326"/>
      <c r="UWZ5" s="326"/>
      <c r="UXA5" s="326"/>
      <c r="UXB5" s="326"/>
      <c r="UXC5" s="326"/>
      <c r="UXD5" s="326"/>
      <c r="UXE5" s="326"/>
      <c r="UXF5" s="326"/>
      <c r="UXG5" s="326"/>
      <c r="UXH5" s="326"/>
      <c r="UXI5" s="326"/>
      <c r="UXJ5" s="326"/>
      <c r="UXK5" s="326"/>
      <c r="UXL5" s="326"/>
      <c r="UXM5" s="326"/>
      <c r="UXN5" s="326"/>
      <c r="UXO5" s="326"/>
      <c r="UXP5" s="326"/>
      <c r="UXQ5" s="326"/>
      <c r="UXR5" s="326"/>
      <c r="UXS5" s="326"/>
      <c r="UXT5" s="326"/>
      <c r="UXU5" s="326"/>
      <c r="UXV5" s="326"/>
      <c r="UXW5" s="326"/>
      <c r="UXX5" s="326"/>
      <c r="UXY5" s="326"/>
      <c r="UXZ5" s="326"/>
      <c r="UYA5" s="326"/>
      <c r="UYB5" s="326"/>
      <c r="UYC5" s="326"/>
      <c r="UYD5" s="326"/>
      <c r="UYE5" s="326"/>
      <c r="UYF5" s="326"/>
      <c r="UYG5" s="326"/>
      <c r="UYH5" s="326"/>
      <c r="UYI5" s="326"/>
      <c r="UYJ5" s="326"/>
      <c r="UYK5" s="326"/>
      <c r="UYL5" s="326"/>
      <c r="UYM5" s="326"/>
      <c r="UYN5" s="326"/>
      <c r="UYO5" s="326"/>
      <c r="UYP5" s="326"/>
      <c r="UYQ5" s="326"/>
      <c r="UYR5" s="326"/>
      <c r="UYS5" s="326"/>
      <c r="UYT5" s="326"/>
      <c r="UYU5" s="326"/>
      <c r="UYV5" s="326"/>
      <c r="UYW5" s="326"/>
      <c r="UYX5" s="326"/>
      <c r="UYY5" s="326"/>
      <c r="UYZ5" s="326"/>
      <c r="UZA5" s="326"/>
      <c r="UZB5" s="326"/>
      <c r="UZC5" s="326"/>
      <c r="UZD5" s="326"/>
      <c r="UZE5" s="326"/>
      <c r="UZF5" s="326"/>
      <c r="UZG5" s="326"/>
      <c r="UZH5" s="326"/>
      <c r="UZI5" s="326"/>
      <c r="UZJ5" s="326"/>
      <c r="UZK5" s="326"/>
      <c r="UZL5" s="326"/>
      <c r="UZM5" s="326"/>
      <c r="UZN5" s="326"/>
      <c r="UZO5" s="326"/>
      <c r="UZP5" s="326"/>
      <c r="UZQ5" s="326"/>
      <c r="UZR5" s="326"/>
      <c r="UZS5" s="326"/>
      <c r="UZT5" s="326"/>
      <c r="UZU5" s="326"/>
      <c r="UZV5" s="326"/>
      <c r="UZW5" s="326"/>
      <c r="UZX5" s="326"/>
      <c r="UZY5" s="326"/>
      <c r="UZZ5" s="326"/>
      <c r="VAA5" s="326"/>
      <c r="VAB5" s="326"/>
      <c r="VAC5" s="326"/>
      <c r="VAD5" s="326"/>
      <c r="VAE5" s="326"/>
      <c r="VAF5" s="326"/>
      <c r="VAG5" s="326"/>
      <c r="VAH5" s="326"/>
      <c r="VAI5" s="326"/>
      <c r="VAJ5" s="326"/>
      <c r="VAK5" s="326"/>
      <c r="VAL5" s="326"/>
      <c r="VAM5" s="326"/>
      <c r="VAN5" s="326"/>
      <c r="VAO5" s="326"/>
      <c r="VAP5" s="326"/>
      <c r="VAQ5" s="326"/>
      <c r="VAR5" s="326"/>
      <c r="VAS5" s="326"/>
      <c r="VAT5" s="326"/>
      <c r="VAU5" s="326"/>
      <c r="VAV5" s="326"/>
      <c r="VAW5" s="326"/>
      <c r="VAX5" s="326"/>
      <c r="VAY5" s="326"/>
      <c r="VAZ5" s="326"/>
      <c r="VBA5" s="326"/>
      <c r="VBB5" s="326"/>
      <c r="VBC5" s="326"/>
      <c r="VBD5" s="326"/>
      <c r="VBE5" s="326"/>
      <c r="VBF5" s="326"/>
      <c r="VBG5" s="326"/>
      <c r="VBH5" s="326"/>
      <c r="VBI5" s="326"/>
      <c r="VBJ5" s="326"/>
      <c r="VBK5" s="326"/>
      <c r="VBL5" s="326"/>
      <c r="VBM5" s="326"/>
      <c r="VBN5" s="326"/>
      <c r="VBO5" s="326"/>
      <c r="VBP5" s="326"/>
      <c r="VBQ5" s="326"/>
      <c r="VBR5" s="326"/>
      <c r="VBS5" s="326"/>
      <c r="VBT5" s="326"/>
      <c r="VBU5" s="326"/>
      <c r="VBV5" s="326"/>
      <c r="VBW5" s="326"/>
      <c r="VBX5" s="326"/>
      <c r="VBY5" s="326"/>
      <c r="VBZ5" s="326"/>
      <c r="VCA5" s="326"/>
      <c r="VCB5" s="326"/>
      <c r="VCC5" s="326"/>
      <c r="VCD5" s="326"/>
      <c r="VCE5" s="326"/>
      <c r="VCF5" s="326"/>
      <c r="VCG5" s="326"/>
      <c r="VCH5" s="326"/>
      <c r="VCI5" s="326"/>
      <c r="VCJ5" s="326"/>
      <c r="VCK5" s="326"/>
      <c r="VCL5" s="326"/>
      <c r="VCM5" s="326"/>
      <c r="VCN5" s="326"/>
      <c r="VCO5" s="326"/>
      <c r="VCP5" s="326"/>
      <c r="VCQ5" s="326"/>
      <c r="VCR5" s="326"/>
      <c r="VCS5" s="326"/>
      <c r="VCT5" s="326"/>
      <c r="VCU5" s="326"/>
      <c r="VCV5" s="326"/>
      <c r="VCW5" s="326"/>
      <c r="VCX5" s="326"/>
      <c r="VCY5" s="326"/>
      <c r="VCZ5" s="326"/>
      <c r="VDA5" s="326"/>
      <c r="VDB5" s="326"/>
      <c r="VDC5" s="326"/>
      <c r="VDD5" s="326"/>
      <c r="VDE5" s="326"/>
      <c r="VDF5" s="326"/>
      <c r="VDG5" s="326"/>
      <c r="VDH5" s="326"/>
      <c r="VDI5" s="326"/>
      <c r="VDJ5" s="326"/>
      <c r="VDK5" s="326"/>
      <c r="VDL5" s="326"/>
      <c r="VDM5" s="326"/>
      <c r="VDN5" s="326"/>
      <c r="VDO5" s="326"/>
      <c r="VDP5" s="326"/>
      <c r="VDQ5" s="326"/>
      <c r="VDR5" s="326"/>
      <c r="VDS5" s="326"/>
      <c r="VDT5" s="326"/>
      <c r="VDU5" s="326"/>
      <c r="VDV5" s="326"/>
      <c r="VDW5" s="326"/>
      <c r="VDX5" s="326"/>
      <c r="VDY5" s="326"/>
      <c r="VDZ5" s="326"/>
      <c r="VEA5" s="326"/>
      <c r="VEB5" s="326"/>
      <c r="VEC5" s="326"/>
      <c r="VED5" s="326"/>
      <c r="VEE5" s="326"/>
      <c r="VEF5" s="326"/>
      <c r="VEG5" s="326"/>
      <c r="VEH5" s="326"/>
      <c r="VEI5" s="326"/>
      <c r="VEJ5" s="326"/>
      <c r="VEK5" s="326"/>
      <c r="VEL5" s="326"/>
      <c r="VEM5" s="326"/>
      <c r="VEN5" s="326"/>
      <c r="VEO5" s="326"/>
      <c r="VEP5" s="326"/>
      <c r="VEQ5" s="326"/>
      <c r="VER5" s="326"/>
      <c r="VES5" s="326"/>
      <c r="VET5" s="326"/>
      <c r="VEU5" s="326"/>
      <c r="VEV5" s="326"/>
      <c r="VEW5" s="326"/>
      <c r="VEX5" s="326"/>
      <c r="VEY5" s="326"/>
      <c r="VEZ5" s="326"/>
      <c r="VFA5" s="326"/>
      <c r="VFB5" s="326"/>
      <c r="VFC5" s="326"/>
      <c r="VFD5" s="326"/>
      <c r="VFE5" s="326"/>
      <c r="VFF5" s="326"/>
      <c r="VFG5" s="326"/>
      <c r="VFH5" s="326"/>
      <c r="VFI5" s="326"/>
      <c r="VFJ5" s="326"/>
      <c r="VFK5" s="326"/>
      <c r="VFL5" s="326"/>
      <c r="VFM5" s="326"/>
      <c r="VFN5" s="326"/>
      <c r="VFO5" s="326"/>
      <c r="VFP5" s="326"/>
      <c r="VFQ5" s="326"/>
      <c r="VFR5" s="326"/>
      <c r="VFS5" s="326"/>
      <c r="VFT5" s="326"/>
      <c r="VFU5" s="326"/>
      <c r="VFV5" s="326"/>
      <c r="VFW5" s="326"/>
      <c r="VFX5" s="326"/>
      <c r="VFY5" s="326"/>
      <c r="VFZ5" s="326"/>
      <c r="VGA5" s="326"/>
      <c r="VGB5" s="326"/>
      <c r="VGC5" s="326"/>
      <c r="VGD5" s="326"/>
      <c r="VGE5" s="326"/>
      <c r="VGF5" s="326"/>
      <c r="VGG5" s="326"/>
      <c r="VGH5" s="326"/>
      <c r="VGI5" s="326"/>
      <c r="VGJ5" s="326"/>
      <c r="VGK5" s="326"/>
      <c r="VGL5" s="326"/>
      <c r="VGM5" s="326"/>
      <c r="VGN5" s="326"/>
      <c r="VGO5" s="326"/>
      <c r="VGP5" s="326"/>
      <c r="VGQ5" s="326"/>
      <c r="VGR5" s="326"/>
      <c r="VGS5" s="326"/>
      <c r="VGT5" s="326"/>
      <c r="VGU5" s="326"/>
      <c r="VGV5" s="326"/>
      <c r="VGW5" s="326"/>
      <c r="VGX5" s="326"/>
      <c r="VGY5" s="326"/>
      <c r="VGZ5" s="326"/>
      <c r="VHA5" s="326"/>
      <c r="VHB5" s="326"/>
      <c r="VHC5" s="326"/>
      <c r="VHD5" s="326"/>
      <c r="VHE5" s="326"/>
      <c r="VHF5" s="326"/>
      <c r="VHG5" s="326"/>
      <c r="VHH5" s="326"/>
      <c r="VHI5" s="326"/>
      <c r="VHJ5" s="326"/>
      <c r="VHK5" s="326"/>
      <c r="VHL5" s="326"/>
      <c r="VHM5" s="326"/>
      <c r="VHN5" s="326"/>
      <c r="VHO5" s="326"/>
      <c r="VHP5" s="326"/>
      <c r="VHQ5" s="326"/>
      <c r="VHR5" s="326"/>
      <c r="VHS5" s="326"/>
      <c r="VHT5" s="326"/>
      <c r="VHU5" s="326"/>
      <c r="VHV5" s="326"/>
      <c r="VHW5" s="326"/>
      <c r="VHX5" s="326"/>
      <c r="VHY5" s="326"/>
      <c r="VHZ5" s="326"/>
      <c r="VIA5" s="326"/>
      <c r="VIB5" s="326"/>
      <c r="VIC5" s="326"/>
      <c r="VID5" s="326"/>
      <c r="VIE5" s="326"/>
      <c r="VIF5" s="326"/>
      <c r="VIG5" s="326"/>
      <c r="VIH5" s="326"/>
      <c r="VII5" s="326"/>
      <c r="VIJ5" s="326"/>
      <c r="VIK5" s="326"/>
      <c r="VIL5" s="326"/>
      <c r="VIM5" s="326"/>
      <c r="VIN5" s="326"/>
      <c r="VIO5" s="326"/>
      <c r="VIP5" s="326"/>
      <c r="VIQ5" s="326"/>
      <c r="VIR5" s="326"/>
      <c r="VIS5" s="326"/>
      <c r="VIT5" s="326"/>
      <c r="VIU5" s="326"/>
      <c r="VIV5" s="326"/>
      <c r="VIW5" s="326"/>
      <c r="VIX5" s="326"/>
      <c r="VIY5" s="326"/>
      <c r="VIZ5" s="326"/>
      <c r="VJA5" s="326"/>
      <c r="VJB5" s="326"/>
      <c r="VJC5" s="326"/>
      <c r="VJD5" s="326"/>
      <c r="VJE5" s="326"/>
      <c r="VJF5" s="326"/>
      <c r="VJG5" s="326"/>
      <c r="VJH5" s="326"/>
      <c r="VJI5" s="326"/>
      <c r="VJJ5" s="326"/>
      <c r="VJK5" s="326"/>
      <c r="VJL5" s="326"/>
      <c r="VJM5" s="326"/>
      <c r="VJN5" s="326"/>
      <c r="VJO5" s="326"/>
      <c r="VJP5" s="326"/>
      <c r="VJQ5" s="326"/>
      <c r="VJR5" s="326"/>
      <c r="VJS5" s="326"/>
      <c r="VJT5" s="326"/>
      <c r="VJU5" s="326"/>
      <c r="VJV5" s="326"/>
      <c r="VJW5" s="326"/>
      <c r="VJX5" s="326"/>
      <c r="VJY5" s="326"/>
      <c r="VJZ5" s="326"/>
      <c r="VKA5" s="326"/>
      <c r="VKB5" s="326"/>
      <c r="VKC5" s="326"/>
      <c r="VKD5" s="326"/>
      <c r="VKE5" s="326"/>
      <c r="VKF5" s="326"/>
      <c r="VKG5" s="326"/>
      <c r="VKH5" s="326"/>
      <c r="VKI5" s="326"/>
      <c r="VKJ5" s="326"/>
      <c r="VKK5" s="326"/>
      <c r="VKL5" s="326"/>
      <c r="VKM5" s="326"/>
      <c r="VKN5" s="326"/>
      <c r="VKO5" s="326"/>
      <c r="VKP5" s="326"/>
      <c r="VKQ5" s="326"/>
      <c r="VKR5" s="326"/>
      <c r="VKS5" s="326"/>
      <c r="VKT5" s="326"/>
      <c r="VKU5" s="326"/>
      <c r="VKV5" s="326"/>
      <c r="VKW5" s="326"/>
      <c r="VKX5" s="326"/>
      <c r="VKY5" s="326"/>
      <c r="VKZ5" s="326"/>
      <c r="VLA5" s="326"/>
      <c r="VLB5" s="326"/>
      <c r="VLC5" s="326"/>
      <c r="VLD5" s="326"/>
      <c r="VLE5" s="326"/>
      <c r="VLF5" s="326"/>
      <c r="VLG5" s="326"/>
      <c r="VLH5" s="326"/>
      <c r="VLI5" s="326"/>
      <c r="VLJ5" s="326"/>
      <c r="VLK5" s="326"/>
      <c r="VLL5" s="326"/>
      <c r="VLM5" s="326"/>
      <c r="VLN5" s="326"/>
      <c r="VLO5" s="326"/>
      <c r="VLP5" s="326"/>
      <c r="VLQ5" s="326"/>
      <c r="VLR5" s="326"/>
      <c r="VLS5" s="326"/>
      <c r="VLT5" s="326"/>
      <c r="VLU5" s="326"/>
      <c r="VLV5" s="326"/>
      <c r="VLW5" s="326"/>
      <c r="VLX5" s="326"/>
      <c r="VLY5" s="326"/>
      <c r="VLZ5" s="326"/>
      <c r="VMA5" s="326"/>
      <c r="VMB5" s="326"/>
      <c r="VMC5" s="326"/>
      <c r="VMD5" s="326"/>
      <c r="VME5" s="326"/>
      <c r="VMF5" s="326"/>
      <c r="VMG5" s="326"/>
      <c r="VMH5" s="326"/>
      <c r="VMI5" s="326"/>
      <c r="VMJ5" s="326"/>
      <c r="VMK5" s="326"/>
      <c r="VML5" s="326"/>
      <c r="VMM5" s="326"/>
      <c r="VMN5" s="326"/>
      <c r="VMO5" s="326"/>
      <c r="VMP5" s="326"/>
      <c r="VMQ5" s="326"/>
      <c r="VMR5" s="326"/>
      <c r="VMS5" s="326"/>
      <c r="VMT5" s="326"/>
      <c r="VMU5" s="326"/>
      <c r="VMV5" s="326"/>
      <c r="VMW5" s="326"/>
      <c r="VMX5" s="326"/>
      <c r="VMY5" s="326"/>
      <c r="VMZ5" s="326"/>
      <c r="VNA5" s="326"/>
      <c r="VNB5" s="326"/>
      <c r="VNC5" s="326"/>
      <c r="VND5" s="326"/>
      <c r="VNE5" s="326"/>
      <c r="VNF5" s="326"/>
      <c r="VNG5" s="326"/>
      <c r="VNH5" s="326"/>
      <c r="VNI5" s="326"/>
      <c r="VNJ5" s="326"/>
      <c r="VNK5" s="326"/>
      <c r="VNL5" s="326"/>
      <c r="VNM5" s="326"/>
      <c r="VNN5" s="326"/>
      <c r="VNO5" s="326"/>
      <c r="VNP5" s="326"/>
      <c r="VNQ5" s="326"/>
      <c r="VNR5" s="326"/>
      <c r="VNS5" s="326"/>
      <c r="VNT5" s="326"/>
      <c r="VNU5" s="326"/>
      <c r="VNV5" s="326"/>
      <c r="VNW5" s="326"/>
      <c r="VNX5" s="326"/>
      <c r="VNY5" s="326"/>
      <c r="VNZ5" s="326"/>
      <c r="VOA5" s="326"/>
      <c r="VOB5" s="326"/>
      <c r="VOC5" s="326"/>
      <c r="VOD5" s="326"/>
      <c r="VOE5" s="326"/>
      <c r="VOF5" s="326"/>
      <c r="VOG5" s="326"/>
      <c r="VOH5" s="326"/>
      <c r="VOI5" s="326"/>
      <c r="VOJ5" s="326"/>
      <c r="VOK5" s="326"/>
      <c r="VOL5" s="326"/>
      <c r="VOM5" s="326"/>
      <c r="VON5" s="326"/>
      <c r="VOO5" s="326"/>
      <c r="VOP5" s="326"/>
      <c r="VOQ5" s="326"/>
      <c r="VOR5" s="326"/>
      <c r="VOS5" s="326"/>
      <c r="VOT5" s="326"/>
      <c r="VOU5" s="326"/>
      <c r="VOV5" s="326"/>
      <c r="VOW5" s="326"/>
      <c r="VOX5" s="326"/>
      <c r="VOY5" s="326"/>
      <c r="VOZ5" s="326"/>
      <c r="VPA5" s="326"/>
      <c r="VPB5" s="326"/>
      <c r="VPC5" s="326"/>
      <c r="VPD5" s="326"/>
      <c r="VPE5" s="326"/>
      <c r="VPF5" s="326"/>
      <c r="VPG5" s="326"/>
      <c r="VPH5" s="326"/>
      <c r="VPI5" s="326"/>
      <c r="VPJ5" s="326"/>
      <c r="VPK5" s="326"/>
      <c r="VPL5" s="326"/>
      <c r="VPM5" s="326"/>
      <c r="VPN5" s="326"/>
      <c r="VPO5" s="326"/>
      <c r="VPP5" s="326"/>
      <c r="VPQ5" s="326"/>
      <c r="VPR5" s="326"/>
      <c r="VPS5" s="326"/>
      <c r="VPT5" s="326"/>
      <c r="VPU5" s="326"/>
      <c r="VPV5" s="326"/>
      <c r="VPW5" s="326"/>
      <c r="VPX5" s="326"/>
      <c r="VPY5" s="326"/>
      <c r="VPZ5" s="326"/>
      <c r="VQA5" s="326"/>
      <c r="VQB5" s="326"/>
      <c r="VQC5" s="326"/>
      <c r="VQD5" s="326"/>
      <c r="VQE5" s="326"/>
      <c r="VQF5" s="326"/>
      <c r="VQG5" s="326"/>
      <c r="VQH5" s="326"/>
      <c r="VQI5" s="326"/>
      <c r="VQJ5" s="326"/>
      <c r="VQK5" s="326"/>
      <c r="VQL5" s="326"/>
      <c r="VQM5" s="326"/>
      <c r="VQN5" s="326"/>
      <c r="VQO5" s="326"/>
      <c r="VQP5" s="326"/>
      <c r="VQQ5" s="326"/>
      <c r="VQR5" s="326"/>
      <c r="VQS5" s="326"/>
      <c r="VQT5" s="326"/>
      <c r="VQU5" s="326"/>
      <c r="VQV5" s="326"/>
      <c r="VQW5" s="326"/>
      <c r="VQX5" s="326"/>
      <c r="VQY5" s="326"/>
      <c r="VQZ5" s="326"/>
      <c r="VRA5" s="326"/>
      <c r="VRB5" s="326"/>
      <c r="VRC5" s="326"/>
      <c r="VRD5" s="326"/>
      <c r="VRE5" s="326"/>
      <c r="VRF5" s="326"/>
      <c r="VRG5" s="326"/>
      <c r="VRH5" s="326"/>
      <c r="VRI5" s="326"/>
      <c r="VRJ5" s="326"/>
      <c r="VRK5" s="326"/>
      <c r="VRL5" s="326"/>
      <c r="VRM5" s="326"/>
      <c r="VRN5" s="326"/>
      <c r="VRO5" s="326"/>
      <c r="VRP5" s="326"/>
      <c r="VRQ5" s="326"/>
      <c r="VRR5" s="326"/>
      <c r="VRS5" s="326"/>
      <c r="VRT5" s="326"/>
      <c r="VRU5" s="326"/>
      <c r="VRV5" s="326"/>
      <c r="VRW5" s="326"/>
      <c r="VRX5" s="326"/>
      <c r="VRY5" s="326"/>
      <c r="VRZ5" s="326"/>
      <c r="VSA5" s="326"/>
      <c r="VSB5" s="326"/>
      <c r="VSC5" s="326"/>
      <c r="VSD5" s="326"/>
      <c r="VSE5" s="326"/>
      <c r="VSF5" s="326"/>
      <c r="VSG5" s="326"/>
      <c r="VSH5" s="326"/>
      <c r="VSI5" s="326"/>
      <c r="VSJ5" s="326"/>
      <c r="VSK5" s="326"/>
      <c r="VSL5" s="326"/>
      <c r="VSM5" s="326"/>
      <c r="VSN5" s="326"/>
      <c r="VSO5" s="326"/>
      <c r="VSP5" s="326"/>
      <c r="VSQ5" s="326"/>
      <c r="VSR5" s="326"/>
      <c r="VSS5" s="326"/>
      <c r="VST5" s="326"/>
      <c r="VSU5" s="326"/>
      <c r="VSV5" s="326"/>
      <c r="VSW5" s="326"/>
      <c r="VSX5" s="326"/>
      <c r="VSY5" s="326"/>
      <c r="VSZ5" s="326"/>
      <c r="VTA5" s="326"/>
      <c r="VTB5" s="326"/>
      <c r="VTC5" s="326"/>
      <c r="VTD5" s="326"/>
      <c r="VTE5" s="326"/>
      <c r="VTF5" s="326"/>
      <c r="VTG5" s="326"/>
      <c r="VTH5" s="326"/>
      <c r="VTI5" s="326"/>
      <c r="VTJ5" s="326"/>
      <c r="VTK5" s="326"/>
      <c r="VTL5" s="326"/>
      <c r="VTM5" s="326"/>
      <c r="VTN5" s="326"/>
      <c r="VTO5" s="326"/>
      <c r="VTP5" s="326"/>
      <c r="VTQ5" s="326"/>
      <c r="VTR5" s="326"/>
      <c r="VTS5" s="326"/>
      <c r="VTT5" s="326"/>
      <c r="VTU5" s="326"/>
      <c r="VTV5" s="326"/>
      <c r="VTW5" s="326"/>
      <c r="VTX5" s="326"/>
      <c r="VTY5" s="326"/>
      <c r="VTZ5" s="326"/>
      <c r="VUA5" s="326"/>
      <c r="VUB5" s="326"/>
      <c r="VUC5" s="326"/>
      <c r="VUD5" s="326"/>
      <c r="VUE5" s="326"/>
      <c r="VUF5" s="326"/>
      <c r="VUG5" s="326"/>
      <c r="VUH5" s="326"/>
      <c r="VUI5" s="326"/>
      <c r="VUJ5" s="326"/>
      <c r="VUK5" s="326"/>
      <c r="VUL5" s="326"/>
      <c r="VUM5" s="326"/>
      <c r="VUN5" s="326"/>
      <c r="VUO5" s="326"/>
      <c r="VUP5" s="326"/>
      <c r="VUQ5" s="326"/>
      <c r="VUR5" s="326"/>
      <c r="VUS5" s="326"/>
      <c r="VUT5" s="326"/>
      <c r="VUU5" s="326"/>
      <c r="VUV5" s="326"/>
      <c r="VUW5" s="326"/>
      <c r="VUX5" s="326"/>
      <c r="VUY5" s="326"/>
      <c r="VUZ5" s="326"/>
      <c r="VVA5" s="326"/>
      <c r="VVB5" s="326"/>
      <c r="VVC5" s="326"/>
      <c r="VVD5" s="326"/>
      <c r="VVE5" s="326"/>
      <c r="VVF5" s="326"/>
      <c r="VVG5" s="326"/>
      <c r="VVH5" s="326"/>
      <c r="VVI5" s="326"/>
      <c r="VVJ5" s="326"/>
      <c r="VVK5" s="326"/>
      <c r="VVL5" s="326"/>
      <c r="VVM5" s="326"/>
      <c r="VVN5" s="326"/>
      <c r="VVO5" s="326"/>
      <c r="VVP5" s="326"/>
      <c r="VVQ5" s="326"/>
      <c r="VVR5" s="326"/>
      <c r="VVS5" s="326"/>
      <c r="VVT5" s="326"/>
      <c r="VVU5" s="326"/>
      <c r="VVV5" s="326"/>
      <c r="VVW5" s="326"/>
      <c r="VVX5" s="326"/>
      <c r="VVY5" s="326"/>
      <c r="VVZ5" s="326"/>
      <c r="VWA5" s="326"/>
      <c r="VWB5" s="326"/>
      <c r="VWC5" s="326"/>
      <c r="VWD5" s="326"/>
      <c r="VWE5" s="326"/>
      <c r="VWF5" s="326"/>
      <c r="VWG5" s="326"/>
      <c r="VWH5" s="326"/>
      <c r="VWI5" s="326"/>
      <c r="VWJ5" s="326"/>
      <c r="VWK5" s="326"/>
      <c r="VWL5" s="326"/>
      <c r="VWM5" s="326"/>
      <c r="VWN5" s="326"/>
      <c r="VWO5" s="326"/>
      <c r="VWP5" s="326"/>
      <c r="VWQ5" s="326"/>
      <c r="VWR5" s="326"/>
      <c r="VWS5" s="326"/>
      <c r="VWT5" s="326"/>
      <c r="VWU5" s="326"/>
      <c r="VWV5" s="326"/>
      <c r="VWW5" s="326"/>
      <c r="VWX5" s="326"/>
      <c r="VWY5" s="326"/>
      <c r="VWZ5" s="326"/>
      <c r="VXA5" s="326"/>
      <c r="VXB5" s="326"/>
      <c r="VXC5" s="326"/>
      <c r="VXD5" s="326"/>
      <c r="VXE5" s="326"/>
      <c r="VXF5" s="326"/>
      <c r="VXG5" s="326"/>
      <c r="VXH5" s="326"/>
      <c r="VXI5" s="326"/>
      <c r="VXJ5" s="326"/>
      <c r="VXK5" s="326"/>
      <c r="VXL5" s="326"/>
      <c r="VXM5" s="326"/>
      <c r="VXN5" s="326"/>
      <c r="VXO5" s="326"/>
      <c r="VXP5" s="326"/>
      <c r="VXQ5" s="326"/>
      <c r="VXR5" s="326"/>
      <c r="VXS5" s="326"/>
      <c r="VXT5" s="326"/>
      <c r="VXU5" s="326"/>
      <c r="VXV5" s="326"/>
      <c r="VXW5" s="326"/>
      <c r="VXX5" s="326"/>
      <c r="VXY5" s="326"/>
      <c r="VXZ5" s="326"/>
      <c r="VYA5" s="326"/>
      <c r="VYB5" s="326"/>
      <c r="VYC5" s="326"/>
      <c r="VYD5" s="326"/>
      <c r="VYE5" s="326"/>
      <c r="VYF5" s="326"/>
      <c r="VYG5" s="326"/>
      <c r="VYH5" s="326"/>
      <c r="VYI5" s="326"/>
      <c r="VYJ5" s="326"/>
      <c r="VYK5" s="326"/>
      <c r="VYL5" s="326"/>
      <c r="VYM5" s="326"/>
      <c r="VYN5" s="326"/>
      <c r="VYO5" s="326"/>
      <c r="VYP5" s="326"/>
      <c r="VYQ5" s="326"/>
      <c r="VYR5" s="326"/>
      <c r="VYS5" s="326"/>
      <c r="VYT5" s="326"/>
      <c r="VYU5" s="326"/>
      <c r="VYV5" s="326"/>
      <c r="VYW5" s="326"/>
      <c r="VYX5" s="326"/>
      <c r="VYY5" s="326"/>
      <c r="VYZ5" s="326"/>
      <c r="VZA5" s="326"/>
      <c r="VZB5" s="326"/>
      <c r="VZC5" s="326"/>
      <c r="VZD5" s="326"/>
      <c r="VZE5" s="326"/>
      <c r="VZF5" s="326"/>
      <c r="VZG5" s="326"/>
      <c r="VZH5" s="326"/>
      <c r="VZI5" s="326"/>
      <c r="VZJ5" s="326"/>
      <c r="VZK5" s="326"/>
      <c r="VZL5" s="326"/>
      <c r="VZM5" s="326"/>
      <c r="VZN5" s="326"/>
      <c r="VZO5" s="326"/>
      <c r="VZP5" s="326"/>
      <c r="VZQ5" s="326"/>
      <c r="VZR5" s="326"/>
      <c r="VZS5" s="326"/>
      <c r="VZT5" s="326"/>
      <c r="VZU5" s="326"/>
      <c r="VZV5" s="326"/>
      <c r="VZW5" s="326"/>
      <c r="VZX5" s="326"/>
      <c r="VZY5" s="326"/>
      <c r="VZZ5" s="326"/>
      <c r="WAA5" s="326"/>
      <c r="WAB5" s="326"/>
      <c r="WAC5" s="326"/>
      <c r="WAD5" s="326"/>
      <c r="WAE5" s="326"/>
      <c r="WAF5" s="326"/>
      <c r="WAG5" s="326"/>
      <c r="WAH5" s="326"/>
      <c r="WAI5" s="326"/>
      <c r="WAJ5" s="326"/>
      <c r="WAK5" s="326"/>
      <c r="WAL5" s="326"/>
      <c r="WAM5" s="326"/>
      <c r="WAN5" s="326"/>
      <c r="WAO5" s="326"/>
      <c r="WAP5" s="326"/>
      <c r="WAQ5" s="326"/>
      <c r="WAR5" s="326"/>
      <c r="WAS5" s="326"/>
      <c r="WAT5" s="326"/>
      <c r="WAU5" s="326"/>
      <c r="WAV5" s="326"/>
      <c r="WAW5" s="326"/>
      <c r="WAX5" s="326"/>
      <c r="WAY5" s="326"/>
      <c r="WAZ5" s="326"/>
      <c r="WBA5" s="326"/>
      <c r="WBB5" s="326"/>
      <c r="WBC5" s="326"/>
      <c r="WBD5" s="326"/>
      <c r="WBE5" s="326"/>
      <c r="WBF5" s="326"/>
      <c r="WBG5" s="326"/>
      <c r="WBH5" s="326"/>
      <c r="WBI5" s="326"/>
      <c r="WBJ5" s="326"/>
      <c r="WBK5" s="326"/>
      <c r="WBL5" s="326"/>
      <c r="WBM5" s="326"/>
      <c r="WBN5" s="326"/>
      <c r="WBO5" s="326"/>
      <c r="WBP5" s="326"/>
      <c r="WBQ5" s="326"/>
      <c r="WBR5" s="326"/>
      <c r="WBS5" s="326"/>
      <c r="WBT5" s="326"/>
      <c r="WBU5" s="326"/>
      <c r="WBV5" s="326"/>
      <c r="WBW5" s="326"/>
      <c r="WBX5" s="326"/>
      <c r="WBY5" s="326"/>
      <c r="WBZ5" s="326"/>
      <c r="WCA5" s="326"/>
      <c r="WCB5" s="326"/>
      <c r="WCC5" s="326"/>
      <c r="WCD5" s="326"/>
      <c r="WCE5" s="326"/>
      <c r="WCF5" s="326"/>
      <c r="WCG5" s="326"/>
      <c r="WCH5" s="326"/>
      <c r="WCI5" s="326"/>
      <c r="WCJ5" s="326"/>
      <c r="WCK5" s="326"/>
      <c r="WCL5" s="326"/>
      <c r="WCM5" s="326"/>
      <c r="WCN5" s="326"/>
      <c r="WCO5" s="326"/>
      <c r="WCP5" s="326"/>
      <c r="WCQ5" s="326"/>
      <c r="WCR5" s="326"/>
      <c r="WCS5" s="326"/>
      <c r="WCT5" s="326"/>
      <c r="WCU5" s="326"/>
      <c r="WCV5" s="326"/>
      <c r="WCW5" s="326"/>
      <c r="WCX5" s="326"/>
      <c r="WCY5" s="326"/>
      <c r="WCZ5" s="326"/>
      <c r="WDA5" s="326"/>
      <c r="WDB5" s="326"/>
      <c r="WDC5" s="326"/>
      <c r="WDD5" s="326"/>
      <c r="WDE5" s="326"/>
      <c r="WDF5" s="326"/>
      <c r="WDG5" s="326"/>
      <c r="WDH5" s="326"/>
      <c r="WDI5" s="326"/>
      <c r="WDJ5" s="326"/>
      <c r="WDK5" s="326"/>
      <c r="WDL5" s="326"/>
      <c r="WDM5" s="326"/>
      <c r="WDN5" s="326"/>
      <c r="WDO5" s="326"/>
      <c r="WDP5" s="326"/>
      <c r="WDQ5" s="326"/>
      <c r="WDR5" s="326"/>
      <c r="WDS5" s="326"/>
      <c r="WDT5" s="326"/>
      <c r="WDU5" s="326"/>
      <c r="WDV5" s="326"/>
      <c r="WDW5" s="326"/>
      <c r="WDX5" s="326"/>
      <c r="WDY5" s="326"/>
      <c r="WDZ5" s="326"/>
      <c r="WEA5" s="326"/>
      <c r="WEB5" s="326"/>
      <c r="WEC5" s="326"/>
      <c r="WED5" s="326"/>
      <c r="WEE5" s="326"/>
      <c r="WEF5" s="326"/>
      <c r="WEG5" s="326"/>
      <c r="WEH5" s="326"/>
      <c r="WEI5" s="326"/>
      <c r="WEJ5" s="326"/>
      <c r="WEK5" s="326"/>
      <c r="WEL5" s="326"/>
      <c r="WEM5" s="326"/>
      <c r="WEN5" s="326"/>
      <c r="WEO5" s="326"/>
      <c r="WEP5" s="326"/>
      <c r="WEQ5" s="326"/>
      <c r="WER5" s="326"/>
      <c r="WES5" s="326"/>
      <c r="WET5" s="326"/>
      <c r="WEU5" s="326"/>
      <c r="WEV5" s="326"/>
      <c r="WEW5" s="326"/>
      <c r="WEX5" s="326"/>
      <c r="WEY5" s="326"/>
      <c r="WEZ5" s="326"/>
      <c r="WFA5" s="326"/>
      <c r="WFB5" s="326"/>
      <c r="WFC5" s="326"/>
      <c r="WFD5" s="326"/>
      <c r="WFE5" s="326"/>
      <c r="WFF5" s="326"/>
      <c r="WFG5" s="326"/>
      <c r="WFH5" s="326"/>
      <c r="WFI5" s="326"/>
      <c r="WFJ5" s="326"/>
      <c r="WFK5" s="326"/>
      <c r="WFL5" s="326"/>
      <c r="WFM5" s="326"/>
      <c r="WFN5" s="326"/>
      <c r="WFO5" s="326"/>
      <c r="WFP5" s="326"/>
      <c r="WFQ5" s="326"/>
      <c r="WFR5" s="326"/>
      <c r="WFS5" s="326"/>
      <c r="WFT5" s="326"/>
      <c r="WFU5" s="326"/>
      <c r="WFV5" s="326"/>
      <c r="WFW5" s="326"/>
      <c r="WFX5" s="326"/>
      <c r="WFY5" s="326"/>
      <c r="WFZ5" s="326"/>
      <c r="WGA5" s="326"/>
      <c r="WGB5" s="326"/>
      <c r="WGC5" s="326"/>
      <c r="WGD5" s="326"/>
      <c r="WGE5" s="326"/>
      <c r="WGF5" s="326"/>
      <c r="WGG5" s="326"/>
      <c r="WGH5" s="326"/>
      <c r="WGI5" s="326"/>
      <c r="WGJ5" s="326"/>
      <c r="WGK5" s="326"/>
      <c r="WGL5" s="326"/>
      <c r="WGM5" s="326"/>
      <c r="WGN5" s="326"/>
      <c r="WGO5" s="326"/>
      <c r="WGP5" s="326"/>
      <c r="WGQ5" s="326"/>
      <c r="WGR5" s="326"/>
      <c r="WGS5" s="326"/>
      <c r="WGT5" s="326"/>
      <c r="WGU5" s="326"/>
      <c r="WGV5" s="326"/>
      <c r="WGW5" s="326"/>
      <c r="WGX5" s="326"/>
      <c r="WGY5" s="326"/>
      <c r="WGZ5" s="326"/>
      <c r="WHA5" s="326"/>
      <c r="WHB5" s="326"/>
      <c r="WHC5" s="326"/>
      <c r="WHD5" s="326"/>
      <c r="WHE5" s="326"/>
      <c r="WHF5" s="326"/>
      <c r="WHG5" s="326"/>
      <c r="WHH5" s="326"/>
      <c r="WHI5" s="326"/>
      <c r="WHJ5" s="326"/>
      <c r="WHK5" s="326"/>
      <c r="WHL5" s="326"/>
      <c r="WHM5" s="326"/>
      <c r="WHN5" s="326"/>
      <c r="WHO5" s="326"/>
      <c r="WHP5" s="326"/>
      <c r="WHQ5" s="326"/>
      <c r="WHR5" s="326"/>
      <c r="WHS5" s="326"/>
      <c r="WHT5" s="326"/>
      <c r="WHU5" s="326"/>
      <c r="WHV5" s="326"/>
      <c r="WHW5" s="326"/>
      <c r="WHX5" s="326"/>
      <c r="WHY5" s="326"/>
      <c r="WHZ5" s="326"/>
      <c r="WIA5" s="326"/>
      <c r="WIB5" s="326"/>
      <c r="WIC5" s="326"/>
      <c r="WID5" s="326"/>
      <c r="WIE5" s="326"/>
      <c r="WIF5" s="326"/>
      <c r="WIG5" s="326"/>
      <c r="WIH5" s="326"/>
      <c r="WII5" s="326"/>
      <c r="WIJ5" s="326"/>
      <c r="WIK5" s="326"/>
      <c r="WIL5" s="326"/>
      <c r="WIM5" s="326"/>
      <c r="WIN5" s="326"/>
      <c r="WIO5" s="326"/>
      <c r="WIP5" s="326"/>
      <c r="WIQ5" s="326"/>
      <c r="WIR5" s="326"/>
      <c r="WIS5" s="326"/>
      <c r="WIT5" s="326"/>
      <c r="WIU5" s="326"/>
      <c r="WIV5" s="326"/>
      <c r="WIW5" s="326"/>
      <c r="WIX5" s="326"/>
      <c r="WIY5" s="326"/>
      <c r="WIZ5" s="326"/>
      <c r="WJA5" s="326"/>
      <c r="WJB5" s="326"/>
      <c r="WJC5" s="326"/>
      <c r="WJD5" s="326"/>
      <c r="WJE5" s="326"/>
      <c r="WJF5" s="326"/>
      <c r="WJG5" s="326"/>
      <c r="WJH5" s="326"/>
      <c r="WJI5" s="326"/>
      <c r="WJJ5" s="326"/>
      <c r="WJK5" s="326"/>
      <c r="WJL5" s="326"/>
      <c r="WJM5" s="326"/>
      <c r="WJN5" s="326"/>
      <c r="WJO5" s="326"/>
      <c r="WJP5" s="326"/>
      <c r="WJQ5" s="326"/>
      <c r="WJR5" s="326"/>
      <c r="WJS5" s="326"/>
      <c r="WJT5" s="326"/>
      <c r="WJU5" s="326"/>
      <c r="WJV5" s="326"/>
      <c r="WJW5" s="326"/>
      <c r="WJX5" s="326"/>
      <c r="WJY5" s="326"/>
      <c r="WJZ5" s="326"/>
      <c r="WKA5" s="326"/>
      <c r="WKB5" s="326"/>
      <c r="WKC5" s="326"/>
      <c r="WKD5" s="326"/>
      <c r="WKE5" s="326"/>
      <c r="WKF5" s="326"/>
      <c r="WKG5" s="326"/>
      <c r="WKH5" s="326"/>
      <c r="WKI5" s="326"/>
      <c r="WKJ5" s="326"/>
      <c r="WKK5" s="326"/>
      <c r="WKL5" s="326"/>
      <c r="WKM5" s="326"/>
      <c r="WKN5" s="326"/>
      <c r="WKO5" s="326"/>
      <c r="WKP5" s="326"/>
      <c r="WKQ5" s="326"/>
      <c r="WKR5" s="326"/>
      <c r="WKS5" s="326"/>
      <c r="WKT5" s="326"/>
      <c r="WKU5" s="326"/>
      <c r="WKV5" s="326"/>
      <c r="WKW5" s="326"/>
      <c r="WKX5" s="326"/>
      <c r="WKY5" s="326"/>
      <c r="WKZ5" s="326"/>
      <c r="WLA5" s="326"/>
      <c r="WLB5" s="326"/>
      <c r="WLC5" s="326"/>
      <c r="WLD5" s="326"/>
      <c r="WLE5" s="326"/>
      <c r="WLF5" s="326"/>
      <c r="WLG5" s="326"/>
      <c r="WLH5" s="326"/>
      <c r="WLI5" s="326"/>
      <c r="WLJ5" s="326"/>
      <c r="WLK5" s="326"/>
      <c r="WLL5" s="326"/>
      <c r="WLM5" s="326"/>
      <c r="WLN5" s="326"/>
      <c r="WLO5" s="326"/>
      <c r="WLP5" s="326"/>
      <c r="WLQ5" s="326"/>
      <c r="WLR5" s="326"/>
      <c r="WLS5" s="326"/>
      <c r="WLT5" s="326"/>
      <c r="WLU5" s="326"/>
      <c r="WLV5" s="326"/>
      <c r="WLW5" s="326"/>
      <c r="WLX5" s="326"/>
      <c r="WLY5" s="326"/>
      <c r="WLZ5" s="326"/>
      <c r="WMA5" s="326"/>
      <c r="WMB5" s="326"/>
      <c r="WMC5" s="326"/>
      <c r="WMD5" s="326"/>
      <c r="WME5" s="326"/>
      <c r="WMF5" s="326"/>
      <c r="WMG5" s="326"/>
      <c r="WMH5" s="326"/>
      <c r="WMI5" s="326"/>
      <c r="WMJ5" s="326"/>
      <c r="WMK5" s="326"/>
      <c r="WML5" s="326"/>
      <c r="WMM5" s="326"/>
      <c r="WMN5" s="326"/>
      <c r="WMO5" s="326"/>
      <c r="WMP5" s="326"/>
      <c r="WMQ5" s="326"/>
      <c r="WMR5" s="326"/>
      <c r="WMS5" s="326"/>
      <c r="WMT5" s="326"/>
      <c r="WMU5" s="326"/>
      <c r="WMV5" s="326"/>
      <c r="WMW5" s="326"/>
      <c r="WMX5" s="326"/>
      <c r="WMY5" s="326"/>
      <c r="WMZ5" s="326"/>
      <c r="WNA5" s="326"/>
      <c r="WNB5" s="326"/>
      <c r="WNC5" s="326"/>
      <c r="WND5" s="326"/>
      <c r="WNE5" s="326"/>
      <c r="WNF5" s="326"/>
      <c r="WNG5" s="326"/>
      <c r="WNH5" s="326"/>
      <c r="WNI5" s="326"/>
      <c r="WNJ5" s="326"/>
      <c r="WNK5" s="326"/>
      <c r="WNL5" s="326"/>
      <c r="WNM5" s="326"/>
      <c r="WNN5" s="326"/>
      <c r="WNO5" s="326"/>
      <c r="WNP5" s="326"/>
      <c r="WNQ5" s="326"/>
      <c r="WNR5" s="326"/>
      <c r="WNS5" s="326"/>
      <c r="WNT5" s="326"/>
      <c r="WNU5" s="326"/>
      <c r="WNV5" s="326"/>
      <c r="WNW5" s="326"/>
      <c r="WNX5" s="326"/>
      <c r="WNY5" s="326"/>
      <c r="WNZ5" s="326"/>
      <c r="WOA5" s="326"/>
      <c r="WOB5" s="326"/>
      <c r="WOC5" s="326"/>
      <c r="WOD5" s="326"/>
      <c r="WOE5" s="326"/>
      <c r="WOF5" s="326"/>
      <c r="WOG5" s="326"/>
      <c r="WOH5" s="326"/>
      <c r="WOI5" s="326"/>
      <c r="WOJ5" s="326"/>
      <c r="WOK5" s="326"/>
      <c r="WOL5" s="326"/>
      <c r="WOM5" s="326"/>
      <c r="WON5" s="326"/>
      <c r="WOO5" s="326"/>
      <c r="WOP5" s="326"/>
      <c r="WOQ5" s="326"/>
      <c r="WOR5" s="326"/>
      <c r="WOS5" s="326"/>
      <c r="WOT5" s="326"/>
      <c r="WOU5" s="326"/>
      <c r="WOV5" s="326"/>
      <c r="WOW5" s="326"/>
      <c r="WOX5" s="326"/>
      <c r="WOY5" s="326"/>
      <c r="WOZ5" s="326"/>
      <c r="WPA5" s="326"/>
      <c r="WPB5" s="326"/>
      <c r="WPC5" s="326"/>
      <c r="WPD5" s="326"/>
      <c r="WPE5" s="326"/>
      <c r="WPF5" s="326"/>
      <c r="WPG5" s="326"/>
      <c r="WPH5" s="326"/>
      <c r="WPI5" s="326"/>
      <c r="WPJ5" s="326"/>
      <c r="WPK5" s="326"/>
      <c r="WPL5" s="326"/>
      <c r="WPM5" s="326"/>
      <c r="WPN5" s="326"/>
      <c r="WPO5" s="326"/>
      <c r="WPP5" s="326"/>
      <c r="WPQ5" s="326"/>
      <c r="WPR5" s="326"/>
      <c r="WPS5" s="326"/>
      <c r="WPT5" s="326"/>
      <c r="WPU5" s="326"/>
      <c r="WPV5" s="326"/>
      <c r="WPW5" s="326"/>
      <c r="WPX5" s="326"/>
      <c r="WPY5" s="326"/>
      <c r="WPZ5" s="326"/>
      <c r="WQA5" s="326"/>
      <c r="WQB5" s="326"/>
      <c r="WQC5" s="326"/>
      <c r="WQD5" s="326"/>
      <c r="WQE5" s="326"/>
      <c r="WQF5" s="326"/>
      <c r="WQG5" s="326"/>
      <c r="WQH5" s="326"/>
      <c r="WQI5" s="326"/>
      <c r="WQJ5" s="326"/>
      <c r="WQK5" s="326"/>
      <c r="WQL5" s="326"/>
      <c r="WQM5" s="326"/>
      <c r="WQN5" s="326"/>
      <c r="WQO5" s="326"/>
      <c r="WQP5" s="326"/>
      <c r="WQQ5" s="326"/>
      <c r="WQR5" s="326"/>
      <c r="WQS5" s="326"/>
      <c r="WQT5" s="326"/>
      <c r="WQU5" s="326"/>
      <c r="WQV5" s="326"/>
      <c r="WQW5" s="326"/>
      <c r="WQX5" s="326"/>
      <c r="WQY5" s="326"/>
      <c r="WQZ5" s="326"/>
      <c r="WRA5" s="326"/>
      <c r="WRB5" s="326"/>
      <c r="WRC5" s="326"/>
      <c r="WRD5" s="326"/>
      <c r="WRE5" s="326"/>
      <c r="WRF5" s="326"/>
      <c r="WRG5" s="326"/>
      <c r="WRH5" s="326"/>
      <c r="WRI5" s="326"/>
      <c r="WRJ5" s="326"/>
      <c r="WRK5" s="326"/>
      <c r="WRL5" s="326"/>
      <c r="WRM5" s="326"/>
      <c r="WRN5" s="326"/>
      <c r="WRO5" s="326"/>
      <c r="WRP5" s="326"/>
      <c r="WRQ5" s="326"/>
      <c r="WRR5" s="326"/>
      <c r="WRS5" s="326"/>
      <c r="WRT5" s="326"/>
      <c r="WRU5" s="326"/>
      <c r="WRV5" s="326"/>
      <c r="WRW5" s="326"/>
      <c r="WRX5" s="326"/>
      <c r="WRY5" s="326"/>
      <c r="WRZ5" s="326"/>
      <c r="WSA5" s="326"/>
      <c r="WSB5" s="326"/>
      <c r="WSC5" s="326"/>
      <c r="WSD5" s="326"/>
      <c r="WSE5" s="326"/>
      <c r="WSF5" s="326"/>
      <c r="WSG5" s="326"/>
      <c r="WSH5" s="326"/>
      <c r="WSI5" s="326"/>
      <c r="WSJ5" s="326"/>
      <c r="WSK5" s="326"/>
      <c r="WSL5" s="326"/>
      <c r="WSM5" s="326"/>
      <c r="WSN5" s="326"/>
      <c r="WSO5" s="326"/>
      <c r="WSP5" s="326"/>
      <c r="WSQ5" s="326"/>
      <c r="WSR5" s="326"/>
      <c r="WSS5" s="326"/>
      <c r="WST5" s="326"/>
      <c r="WSU5" s="326"/>
      <c r="WSV5" s="326"/>
      <c r="WSW5" s="326"/>
      <c r="WSX5" s="326"/>
      <c r="WSY5" s="326"/>
      <c r="WSZ5" s="326"/>
      <c r="WTA5" s="326"/>
      <c r="WTB5" s="326"/>
      <c r="WTC5" s="326"/>
      <c r="WTD5" s="326"/>
      <c r="WTE5" s="326"/>
      <c r="WTF5" s="326"/>
      <c r="WTG5" s="326"/>
      <c r="WTH5" s="326"/>
      <c r="WTI5" s="326"/>
      <c r="WTJ5" s="326"/>
      <c r="WTK5" s="326"/>
      <c r="WTL5" s="326"/>
      <c r="WTM5" s="326"/>
      <c r="WTN5" s="326"/>
      <c r="WTO5" s="326"/>
      <c r="WTP5" s="326"/>
      <c r="WTQ5" s="326"/>
      <c r="WTR5" s="326"/>
      <c r="WTS5" s="326"/>
      <c r="WTT5" s="326"/>
      <c r="WTU5" s="326"/>
      <c r="WTV5" s="326"/>
      <c r="WTW5" s="326"/>
      <c r="WTX5" s="326"/>
      <c r="WTY5" s="326"/>
      <c r="WTZ5" s="326"/>
      <c r="WUA5" s="326"/>
      <c r="WUB5" s="326"/>
      <c r="WUC5" s="326"/>
      <c r="WUD5" s="326"/>
      <c r="WUE5" s="326"/>
      <c r="WUF5" s="326"/>
      <c r="WUG5" s="326"/>
      <c r="WUH5" s="326"/>
      <c r="WUI5" s="326"/>
      <c r="WUJ5" s="326"/>
      <c r="WUK5" s="326"/>
      <c r="WUL5" s="326"/>
      <c r="WUM5" s="326"/>
      <c r="WUN5" s="326"/>
      <c r="WUO5" s="326"/>
      <c r="WUP5" s="326"/>
      <c r="WUQ5" s="326"/>
      <c r="WUR5" s="326"/>
      <c r="WUS5" s="326"/>
      <c r="WUT5" s="326"/>
      <c r="WUU5" s="326"/>
      <c r="WUV5" s="326"/>
      <c r="WUW5" s="326"/>
      <c r="WUX5" s="326"/>
      <c r="WUY5" s="326"/>
      <c r="WUZ5" s="326"/>
      <c r="WVA5" s="326"/>
      <c r="WVB5" s="326"/>
      <c r="WVC5" s="326"/>
      <c r="WVD5" s="326"/>
      <c r="WVE5" s="326"/>
      <c r="WVF5" s="326"/>
      <c r="WVG5" s="326"/>
      <c r="WVH5" s="326"/>
      <c r="WVI5" s="326"/>
      <c r="WVJ5" s="326"/>
      <c r="WVK5" s="326"/>
      <c r="WVL5" s="326"/>
      <c r="WVM5" s="326"/>
      <c r="WVN5" s="326"/>
      <c r="WVO5" s="326"/>
      <c r="WVP5" s="326"/>
    </row>
    <row r="6" s="203" customFormat="1" spans="1:21">
      <c r="A6" s="300" t="s">
        <v>16</v>
      </c>
      <c r="B6" s="301" t="s">
        <v>278</v>
      </c>
      <c r="C6" s="302"/>
      <c r="D6" s="302"/>
      <c r="E6" s="229"/>
      <c r="F6" s="303"/>
      <c r="G6" s="303"/>
      <c r="H6" s="303"/>
      <c r="I6" s="303"/>
      <c r="J6" s="303"/>
      <c r="K6" s="319"/>
      <c r="L6" s="320"/>
      <c r="M6" s="320"/>
      <c r="N6" s="320"/>
      <c r="O6" s="321"/>
      <c r="P6" s="322">
        <f t="shared" ref="P6:T6" si="0">SUM(P7:P239)</f>
        <v>7562118.4</v>
      </c>
      <c r="Q6" s="322">
        <f t="shared" si="0"/>
        <v>3625231.12</v>
      </c>
      <c r="R6" s="322">
        <f t="shared" si="0"/>
        <v>485274.24</v>
      </c>
      <c r="S6" s="322">
        <f t="shared" si="0"/>
        <v>1063982.6</v>
      </c>
      <c r="T6" s="322">
        <f t="shared" si="0"/>
        <v>3088946.88</v>
      </c>
      <c r="U6" s="278"/>
    </row>
    <row r="7" s="205" customFormat="1" outlineLevel="1" spans="1:16136">
      <c r="A7" s="304"/>
      <c r="B7" s="305" t="s">
        <v>1235</v>
      </c>
      <c r="C7" s="306"/>
      <c r="D7" s="306"/>
      <c r="E7" s="229"/>
      <c r="F7" s="307"/>
      <c r="G7" s="307"/>
      <c r="H7" s="307"/>
      <c r="I7" s="307"/>
      <c r="J7" s="307"/>
      <c r="K7" s="319"/>
      <c r="L7" s="320"/>
      <c r="M7" s="320"/>
      <c r="N7" s="320"/>
      <c r="O7" s="321"/>
      <c r="P7" s="260"/>
      <c r="Q7" s="260"/>
      <c r="R7" s="260"/>
      <c r="S7" s="260"/>
      <c r="T7" s="260"/>
      <c r="U7" s="278"/>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c r="FL7" s="203"/>
      <c r="FM7" s="203"/>
      <c r="FN7" s="203"/>
      <c r="FO7" s="203"/>
      <c r="FP7" s="203"/>
      <c r="FQ7" s="203"/>
      <c r="FR7" s="203"/>
      <c r="FS7" s="203"/>
      <c r="FT7" s="203"/>
      <c r="FU7" s="203"/>
      <c r="FV7" s="203"/>
      <c r="FW7" s="203"/>
      <c r="FX7" s="203"/>
      <c r="FY7" s="203"/>
      <c r="FZ7" s="203"/>
      <c r="GA7" s="203"/>
      <c r="GB7" s="203"/>
      <c r="GC7" s="203"/>
      <c r="GD7" s="203"/>
      <c r="GE7" s="203"/>
      <c r="GF7" s="203"/>
      <c r="GG7" s="203"/>
      <c r="GH7" s="203"/>
      <c r="GI7" s="203"/>
      <c r="GJ7" s="203"/>
      <c r="GK7" s="203"/>
      <c r="GL7" s="203"/>
      <c r="GM7" s="203"/>
      <c r="GN7" s="203"/>
      <c r="GO7" s="203"/>
      <c r="GP7" s="203"/>
      <c r="GQ7" s="203"/>
      <c r="GR7" s="203"/>
      <c r="GS7" s="203"/>
      <c r="GT7" s="203"/>
      <c r="GU7" s="203"/>
      <c r="GV7" s="203"/>
      <c r="GW7" s="203"/>
      <c r="GX7" s="203"/>
      <c r="GY7" s="203"/>
      <c r="GZ7" s="203"/>
      <c r="HA7" s="203"/>
      <c r="HB7" s="203"/>
      <c r="HC7" s="203"/>
      <c r="HD7" s="203"/>
      <c r="HE7" s="203"/>
      <c r="HF7" s="203"/>
      <c r="HG7" s="203"/>
      <c r="HH7" s="203"/>
      <c r="HI7" s="203"/>
      <c r="HJ7" s="203"/>
      <c r="HK7" s="203"/>
      <c r="HL7" s="203"/>
      <c r="HM7" s="203"/>
      <c r="HN7" s="203"/>
      <c r="HO7" s="203"/>
      <c r="HP7" s="203"/>
      <c r="HQ7" s="203"/>
      <c r="HR7" s="203"/>
      <c r="HS7" s="203"/>
      <c r="HT7" s="203"/>
      <c r="HU7" s="203"/>
      <c r="HV7" s="203"/>
      <c r="HW7" s="203"/>
      <c r="HX7" s="203"/>
      <c r="HY7" s="203"/>
      <c r="HZ7" s="203"/>
      <c r="IA7" s="203"/>
      <c r="IB7" s="203"/>
      <c r="IC7" s="203"/>
      <c r="ID7" s="203"/>
      <c r="IE7" s="203"/>
      <c r="IF7" s="203"/>
      <c r="IG7" s="203"/>
      <c r="IH7" s="203"/>
      <c r="II7" s="203"/>
      <c r="IJ7" s="203"/>
      <c r="IK7" s="203"/>
      <c r="IL7" s="203"/>
      <c r="IM7" s="203"/>
      <c r="IN7" s="203"/>
      <c r="IO7" s="203"/>
      <c r="IP7" s="203"/>
      <c r="IQ7" s="203"/>
      <c r="IR7" s="203"/>
      <c r="IS7" s="203"/>
      <c r="IT7" s="203"/>
      <c r="IU7" s="203"/>
      <c r="IV7" s="203"/>
      <c r="IW7" s="203"/>
      <c r="IX7" s="203"/>
      <c r="IY7" s="203"/>
      <c r="IZ7" s="203"/>
      <c r="JA7" s="203"/>
      <c r="JB7" s="203"/>
      <c r="JC7" s="203"/>
      <c r="JD7" s="203"/>
      <c r="JE7" s="203"/>
      <c r="JF7" s="203"/>
      <c r="JG7" s="203"/>
      <c r="JH7" s="203"/>
      <c r="JI7" s="203"/>
      <c r="JJ7" s="203"/>
      <c r="JK7" s="203"/>
      <c r="JL7" s="203"/>
      <c r="JM7" s="203"/>
      <c r="JN7" s="203"/>
      <c r="JO7" s="203"/>
      <c r="JP7" s="203"/>
      <c r="JQ7" s="203"/>
      <c r="JR7" s="203"/>
      <c r="JS7" s="203"/>
      <c r="JT7" s="203"/>
      <c r="JU7" s="203"/>
      <c r="JV7" s="203"/>
      <c r="JW7" s="203"/>
      <c r="JX7" s="203"/>
      <c r="JY7" s="203"/>
      <c r="JZ7" s="203"/>
      <c r="KA7" s="203"/>
      <c r="KB7" s="203"/>
      <c r="KC7" s="203"/>
      <c r="KD7" s="203"/>
      <c r="KE7" s="203"/>
      <c r="KF7" s="203"/>
      <c r="KG7" s="203"/>
      <c r="KH7" s="203"/>
      <c r="KI7" s="203"/>
      <c r="KJ7" s="203"/>
      <c r="KK7" s="203"/>
      <c r="KL7" s="203"/>
      <c r="KM7" s="203"/>
      <c r="KN7" s="203"/>
      <c r="KO7" s="203"/>
      <c r="KP7" s="203"/>
      <c r="KQ7" s="203"/>
      <c r="KR7" s="203"/>
      <c r="KS7" s="203"/>
      <c r="KT7" s="203"/>
      <c r="KU7" s="203"/>
      <c r="KV7" s="203"/>
      <c r="KW7" s="203"/>
      <c r="KX7" s="203"/>
      <c r="KY7" s="203"/>
      <c r="KZ7" s="203"/>
      <c r="LA7" s="203"/>
      <c r="LB7" s="203"/>
      <c r="LC7" s="203"/>
      <c r="LD7" s="203"/>
      <c r="LE7" s="203"/>
      <c r="LF7" s="203"/>
      <c r="LG7" s="203"/>
      <c r="LH7" s="203"/>
      <c r="LI7" s="203"/>
      <c r="LJ7" s="203"/>
      <c r="LK7" s="203"/>
      <c r="LL7" s="203"/>
      <c r="LM7" s="203"/>
      <c r="LN7" s="203"/>
      <c r="LO7" s="203"/>
      <c r="LP7" s="203"/>
      <c r="LQ7" s="203"/>
      <c r="LR7" s="203"/>
      <c r="LS7" s="203"/>
      <c r="LT7" s="203"/>
      <c r="LU7" s="203"/>
      <c r="LV7" s="203"/>
      <c r="LW7" s="203"/>
      <c r="LX7" s="203"/>
      <c r="LY7" s="203"/>
      <c r="LZ7" s="203"/>
      <c r="MA7" s="203"/>
      <c r="MB7" s="203"/>
      <c r="MC7" s="203"/>
      <c r="MD7" s="203"/>
      <c r="ME7" s="203"/>
      <c r="MF7" s="203"/>
      <c r="MG7" s="203"/>
      <c r="MH7" s="203"/>
      <c r="MI7" s="203"/>
      <c r="MJ7" s="203"/>
      <c r="MK7" s="203"/>
      <c r="ML7" s="203"/>
      <c r="MM7" s="203"/>
      <c r="MN7" s="203"/>
      <c r="MO7" s="203"/>
      <c r="MP7" s="203"/>
      <c r="MQ7" s="203"/>
      <c r="MR7" s="203"/>
      <c r="MS7" s="203"/>
      <c r="MT7" s="203"/>
      <c r="MU7" s="203"/>
      <c r="MV7" s="203"/>
      <c r="MW7" s="203"/>
      <c r="MX7" s="203"/>
      <c r="MY7" s="203"/>
      <c r="MZ7" s="203"/>
      <c r="NA7" s="203"/>
      <c r="NB7" s="203"/>
      <c r="NC7" s="203"/>
      <c r="ND7" s="203"/>
      <c r="NE7" s="203"/>
      <c r="NF7" s="203"/>
      <c r="NG7" s="203"/>
      <c r="NH7" s="203"/>
      <c r="NI7" s="203"/>
      <c r="NJ7" s="203"/>
      <c r="NK7" s="203"/>
      <c r="NL7" s="203"/>
      <c r="NM7" s="203"/>
      <c r="NN7" s="203"/>
      <c r="NO7" s="203"/>
      <c r="NP7" s="203"/>
      <c r="NQ7" s="203"/>
      <c r="NR7" s="203"/>
      <c r="NS7" s="203"/>
      <c r="NT7" s="203"/>
      <c r="NU7" s="203"/>
      <c r="NV7" s="203"/>
      <c r="NW7" s="203"/>
      <c r="NX7" s="203"/>
      <c r="NY7" s="203"/>
      <c r="NZ7" s="203"/>
      <c r="OA7" s="203"/>
      <c r="OB7" s="203"/>
      <c r="OC7" s="203"/>
      <c r="OD7" s="203"/>
      <c r="OE7" s="203"/>
      <c r="OF7" s="203"/>
      <c r="OG7" s="203"/>
      <c r="OH7" s="203"/>
      <c r="OI7" s="203"/>
      <c r="OJ7" s="203"/>
      <c r="OK7" s="203"/>
      <c r="OL7" s="203"/>
      <c r="OM7" s="203"/>
      <c r="ON7" s="203"/>
      <c r="OO7" s="203"/>
      <c r="OP7" s="203"/>
      <c r="OQ7" s="203"/>
      <c r="OR7" s="203"/>
      <c r="OS7" s="203"/>
      <c r="OT7" s="203"/>
      <c r="OU7" s="203"/>
      <c r="OV7" s="203"/>
      <c r="OW7" s="203"/>
      <c r="OX7" s="203"/>
      <c r="OY7" s="203"/>
      <c r="OZ7" s="203"/>
      <c r="PA7" s="203"/>
      <c r="PB7" s="203"/>
      <c r="PC7" s="203"/>
      <c r="PD7" s="203"/>
      <c r="PE7" s="203"/>
      <c r="PF7" s="203"/>
      <c r="PG7" s="203"/>
      <c r="PH7" s="203"/>
      <c r="PI7" s="203"/>
      <c r="PJ7" s="203"/>
      <c r="PK7" s="203"/>
      <c r="PL7" s="203"/>
      <c r="PM7" s="203"/>
      <c r="PN7" s="203"/>
      <c r="PO7" s="203"/>
      <c r="PP7" s="203"/>
      <c r="PQ7" s="203"/>
      <c r="PR7" s="203"/>
      <c r="PS7" s="203"/>
      <c r="PT7" s="203"/>
      <c r="PU7" s="203"/>
      <c r="PV7" s="203"/>
      <c r="PW7" s="203"/>
      <c r="PX7" s="203"/>
      <c r="PY7" s="203"/>
      <c r="PZ7" s="203"/>
      <c r="QA7" s="203"/>
      <c r="QB7" s="203"/>
      <c r="QC7" s="203"/>
      <c r="QD7" s="203"/>
      <c r="QE7" s="203"/>
      <c r="QF7" s="203"/>
      <c r="QG7" s="203"/>
      <c r="QH7" s="203"/>
      <c r="QI7" s="203"/>
      <c r="QJ7" s="203"/>
      <c r="QK7" s="203"/>
      <c r="QL7" s="203"/>
      <c r="QM7" s="203"/>
      <c r="QN7" s="203"/>
      <c r="QO7" s="203"/>
      <c r="QP7" s="203"/>
      <c r="QQ7" s="203"/>
      <c r="QR7" s="203"/>
      <c r="QS7" s="203"/>
      <c r="QT7" s="203"/>
      <c r="QU7" s="203"/>
      <c r="QV7" s="203"/>
      <c r="QW7" s="203"/>
      <c r="QX7" s="203"/>
      <c r="QY7" s="203"/>
      <c r="QZ7" s="203"/>
      <c r="RA7" s="203"/>
      <c r="RB7" s="203"/>
      <c r="RC7" s="203"/>
      <c r="RD7" s="203"/>
      <c r="RE7" s="203"/>
      <c r="RF7" s="203"/>
      <c r="RG7" s="203"/>
      <c r="RH7" s="203"/>
      <c r="RI7" s="203"/>
      <c r="RJ7" s="203"/>
      <c r="RK7" s="203"/>
      <c r="RL7" s="203"/>
      <c r="RM7" s="203"/>
      <c r="RN7" s="203"/>
      <c r="RO7" s="203"/>
      <c r="RP7" s="203"/>
      <c r="RQ7" s="203"/>
      <c r="RR7" s="203"/>
      <c r="RS7" s="203"/>
      <c r="RT7" s="203"/>
      <c r="RU7" s="203"/>
      <c r="RV7" s="203"/>
      <c r="RW7" s="203"/>
      <c r="RX7" s="203"/>
      <c r="RY7" s="203"/>
      <c r="RZ7" s="203"/>
      <c r="SA7" s="203"/>
      <c r="SB7" s="203"/>
      <c r="SC7" s="203"/>
      <c r="SD7" s="203"/>
      <c r="SE7" s="203"/>
      <c r="SF7" s="203"/>
      <c r="SG7" s="203"/>
      <c r="SH7" s="203"/>
      <c r="SI7" s="203"/>
      <c r="SJ7" s="203"/>
      <c r="SK7" s="203"/>
      <c r="SL7" s="203"/>
      <c r="SM7" s="203"/>
      <c r="SN7" s="203"/>
      <c r="SO7" s="203"/>
      <c r="SP7" s="203"/>
      <c r="SQ7" s="203"/>
      <c r="SR7" s="203"/>
      <c r="SS7" s="203"/>
      <c r="ST7" s="203"/>
      <c r="SU7" s="203"/>
      <c r="SV7" s="203"/>
      <c r="SW7" s="203"/>
      <c r="SX7" s="203"/>
      <c r="SY7" s="203"/>
      <c r="SZ7" s="203"/>
      <c r="TA7" s="203"/>
      <c r="TB7" s="203"/>
      <c r="TC7" s="203"/>
      <c r="TD7" s="203"/>
      <c r="TE7" s="203"/>
      <c r="TF7" s="203"/>
      <c r="TG7" s="203"/>
      <c r="TH7" s="203"/>
      <c r="TI7" s="203"/>
      <c r="TJ7" s="203"/>
      <c r="TK7" s="203"/>
      <c r="TL7" s="203"/>
      <c r="TM7" s="203"/>
      <c r="TN7" s="203"/>
      <c r="TO7" s="203"/>
      <c r="TP7" s="203"/>
      <c r="TQ7" s="203"/>
      <c r="TR7" s="203"/>
      <c r="TS7" s="203"/>
      <c r="TT7" s="203"/>
      <c r="TU7" s="203"/>
      <c r="TV7" s="203"/>
      <c r="TW7" s="203"/>
      <c r="TX7" s="203"/>
      <c r="TY7" s="203"/>
      <c r="TZ7" s="203"/>
      <c r="UA7" s="203"/>
      <c r="UB7" s="203"/>
      <c r="UC7" s="203"/>
      <c r="UD7" s="203"/>
      <c r="UE7" s="203"/>
      <c r="UF7" s="203"/>
      <c r="UG7" s="203"/>
      <c r="UH7" s="203"/>
      <c r="UI7" s="203"/>
      <c r="UJ7" s="203"/>
      <c r="UK7" s="203"/>
      <c r="UL7" s="203"/>
      <c r="UM7" s="203"/>
      <c r="UN7" s="203"/>
      <c r="UO7" s="203"/>
      <c r="UP7" s="203"/>
      <c r="UQ7" s="203"/>
      <c r="UR7" s="203"/>
      <c r="US7" s="203"/>
      <c r="UT7" s="203"/>
      <c r="UU7" s="203"/>
      <c r="UV7" s="203"/>
      <c r="UW7" s="203"/>
      <c r="UX7" s="203"/>
      <c r="UY7" s="203"/>
      <c r="UZ7" s="203"/>
      <c r="VA7" s="203"/>
      <c r="VB7" s="203"/>
      <c r="VC7" s="203"/>
      <c r="VD7" s="203"/>
      <c r="VE7" s="203"/>
      <c r="VF7" s="203"/>
      <c r="VG7" s="203"/>
      <c r="VH7" s="203"/>
      <c r="VI7" s="203"/>
      <c r="VJ7" s="203"/>
      <c r="VK7" s="203"/>
      <c r="VL7" s="203"/>
      <c r="VM7" s="203"/>
      <c r="VN7" s="203"/>
      <c r="VO7" s="203"/>
      <c r="VP7" s="203"/>
      <c r="VQ7" s="203"/>
      <c r="VR7" s="203"/>
      <c r="VS7" s="203"/>
      <c r="VT7" s="203"/>
      <c r="VU7" s="203"/>
      <c r="VV7" s="203"/>
      <c r="VW7" s="203"/>
      <c r="VX7" s="203"/>
      <c r="VY7" s="203"/>
      <c r="VZ7" s="203"/>
      <c r="WA7" s="203"/>
      <c r="WB7" s="203"/>
      <c r="WC7" s="203"/>
      <c r="WD7" s="203"/>
      <c r="WE7" s="203"/>
      <c r="WF7" s="203"/>
      <c r="WG7" s="203"/>
      <c r="WH7" s="203"/>
      <c r="WI7" s="203"/>
      <c r="WJ7" s="203"/>
      <c r="WK7" s="203"/>
      <c r="WL7" s="203"/>
      <c r="WM7" s="203"/>
      <c r="WN7" s="203"/>
      <c r="WO7" s="203"/>
      <c r="WP7" s="203"/>
      <c r="WQ7" s="203"/>
      <c r="WR7" s="203"/>
      <c r="WS7" s="203"/>
      <c r="WT7" s="203"/>
      <c r="WU7" s="203"/>
      <c r="WV7" s="203"/>
      <c r="WW7" s="203"/>
      <c r="WX7" s="203"/>
      <c r="WY7" s="203"/>
      <c r="WZ7" s="203"/>
      <c r="XA7" s="203"/>
      <c r="XB7" s="203"/>
      <c r="XC7" s="203"/>
      <c r="XD7" s="203"/>
      <c r="XE7" s="203"/>
      <c r="XF7" s="203"/>
      <c r="XG7" s="203"/>
      <c r="XH7" s="203"/>
      <c r="XI7" s="203"/>
      <c r="XJ7" s="203"/>
      <c r="XK7" s="203"/>
      <c r="XL7" s="203"/>
      <c r="XM7" s="203"/>
      <c r="XN7" s="203"/>
      <c r="XO7" s="203"/>
      <c r="XP7" s="203"/>
      <c r="XQ7" s="203"/>
      <c r="XR7" s="203"/>
      <c r="XS7" s="203"/>
      <c r="XT7" s="203"/>
      <c r="XU7" s="203"/>
      <c r="XV7" s="203"/>
      <c r="XW7" s="203"/>
      <c r="XX7" s="203"/>
      <c r="XY7" s="203"/>
      <c r="XZ7" s="203"/>
      <c r="YA7" s="203"/>
      <c r="YB7" s="203"/>
      <c r="YC7" s="203"/>
      <c r="YD7" s="203"/>
      <c r="YE7" s="203"/>
      <c r="YF7" s="203"/>
      <c r="YG7" s="203"/>
      <c r="YH7" s="203"/>
      <c r="YI7" s="203"/>
      <c r="YJ7" s="203"/>
      <c r="YK7" s="203"/>
      <c r="YL7" s="203"/>
      <c r="YM7" s="203"/>
      <c r="YN7" s="203"/>
      <c r="YO7" s="203"/>
      <c r="YP7" s="203"/>
      <c r="YQ7" s="203"/>
      <c r="YR7" s="203"/>
      <c r="YS7" s="203"/>
      <c r="YT7" s="203"/>
      <c r="YU7" s="203"/>
      <c r="YV7" s="203"/>
      <c r="YW7" s="203"/>
      <c r="YX7" s="203"/>
      <c r="YY7" s="203"/>
      <c r="YZ7" s="203"/>
      <c r="ZA7" s="203"/>
      <c r="ZB7" s="203"/>
      <c r="ZC7" s="203"/>
      <c r="ZD7" s="203"/>
      <c r="ZE7" s="203"/>
      <c r="ZF7" s="203"/>
      <c r="ZG7" s="203"/>
      <c r="ZH7" s="203"/>
      <c r="ZI7" s="203"/>
      <c r="ZJ7" s="203"/>
      <c r="ZK7" s="203"/>
      <c r="ZL7" s="203"/>
      <c r="ZM7" s="203"/>
      <c r="ZN7" s="203"/>
      <c r="ZO7" s="203"/>
      <c r="ZP7" s="203"/>
      <c r="ZQ7" s="203"/>
      <c r="ZR7" s="203"/>
      <c r="ZS7" s="203"/>
      <c r="ZT7" s="203"/>
      <c r="ZU7" s="203"/>
      <c r="ZV7" s="203"/>
      <c r="ZW7" s="203"/>
      <c r="ZX7" s="203"/>
      <c r="ZY7" s="203"/>
      <c r="ZZ7" s="203"/>
      <c r="AAA7" s="203"/>
      <c r="AAB7" s="203"/>
      <c r="AAC7" s="203"/>
      <c r="AAD7" s="203"/>
      <c r="AAE7" s="203"/>
      <c r="AAF7" s="203"/>
      <c r="AAG7" s="203"/>
      <c r="AAH7" s="203"/>
      <c r="AAI7" s="203"/>
      <c r="AAJ7" s="203"/>
      <c r="AAK7" s="203"/>
      <c r="AAL7" s="203"/>
      <c r="AAM7" s="203"/>
      <c r="AAN7" s="203"/>
      <c r="AAO7" s="203"/>
      <c r="AAP7" s="203"/>
      <c r="AAQ7" s="203"/>
      <c r="AAR7" s="203"/>
      <c r="AAS7" s="203"/>
      <c r="AAT7" s="203"/>
      <c r="AAU7" s="203"/>
      <c r="AAV7" s="203"/>
      <c r="AAW7" s="203"/>
      <c r="AAX7" s="203"/>
      <c r="AAY7" s="203"/>
      <c r="AAZ7" s="203"/>
      <c r="ABA7" s="203"/>
      <c r="ABB7" s="203"/>
      <c r="ABC7" s="203"/>
      <c r="ABD7" s="203"/>
      <c r="ABE7" s="203"/>
      <c r="ABF7" s="203"/>
      <c r="ABG7" s="203"/>
      <c r="ABH7" s="203"/>
      <c r="ABI7" s="203"/>
      <c r="ABJ7" s="203"/>
      <c r="ABK7" s="203"/>
      <c r="ABL7" s="203"/>
      <c r="ABM7" s="203"/>
      <c r="ABN7" s="203"/>
      <c r="ABO7" s="203"/>
      <c r="ABP7" s="203"/>
      <c r="ABQ7" s="203"/>
      <c r="ABR7" s="203"/>
      <c r="ABS7" s="203"/>
      <c r="ABT7" s="203"/>
      <c r="ABU7" s="203"/>
      <c r="ABV7" s="203"/>
      <c r="ABW7" s="203"/>
      <c r="ABX7" s="203"/>
      <c r="ABY7" s="203"/>
      <c r="ABZ7" s="203"/>
      <c r="ACA7" s="203"/>
      <c r="ACB7" s="203"/>
      <c r="ACC7" s="203"/>
      <c r="ACD7" s="203"/>
      <c r="ACE7" s="203"/>
      <c r="ACF7" s="203"/>
      <c r="ACG7" s="203"/>
      <c r="ACH7" s="203"/>
      <c r="ACI7" s="203"/>
      <c r="ACJ7" s="203"/>
      <c r="ACK7" s="203"/>
      <c r="ACL7" s="203"/>
      <c r="ACM7" s="203"/>
      <c r="ACN7" s="203"/>
      <c r="ACO7" s="203"/>
      <c r="ACP7" s="203"/>
      <c r="ACQ7" s="203"/>
      <c r="ACR7" s="203"/>
      <c r="ACS7" s="203"/>
      <c r="ACT7" s="203"/>
      <c r="ACU7" s="203"/>
      <c r="ACV7" s="203"/>
      <c r="ACW7" s="203"/>
      <c r="ACX7" s="203"/>
      <c r="ACY7" s="203"/>
      <c r="ACZ7" s="203"/>
      <c r="ADA7" s="203"/>
      <c r="ADB7" s="203"/>
      <c r="ADC7" s="203"/>
      <c r="ADD7" s="203"/>
      <c r="ADE7" s="203"/>
      <c r="ADF7" s="203"/>
      <c r="ADG7" s="203"/>
      <c r="ADH7" s="203"/>
      <c r="ADI7" s="203"/>
      <c r="ADJ7" s="203"/>
      <c r="ADK7" s="203"/>
      <c r="ADL7" s="203"/>
      <c r="ADM7" s="203"/>
      <c r="ADN7" s="203"/>
      <c r="ADO7" s="203"/>
      <c r="ADP7" s="203"/>
      <c r="ADQ7" s="203"/>
      <c r="ADR7" s="203"/>
      <c r="ADS7" s="203"/>
      <c r="ADT7" s="203"/>
      <c r="ADU7" s="203"/>
      <c r="ADV7" s="203"/>
      <c r="ADW7" s="203"/>
      <c r="ADX7" s="203"/>
      <c r="ADY7" s="203"/>
      <c r="ADZ7" s="203"/>
      <c r="AEA7" s="203"/>
      <c r="AEB7" s="203"/>
      <c r="AEC7" s="203"/>
      <c r="AED7" s="203"/>
      <c r="AEE7" s="203"/>
      <c r="AEF7" s="203"/>
      <c r="AEG7" s="203"/>
      <c r="AEH7" s="203"/>
      <c r="AEI7" s="203"/>
      <c r="AEJ7" s="203"/>
      <c r="AEK7" s="203"/>
      <c r="AEL7" s="203"/>
      <c r="AEM7" s="203"/>
      <c r="AEN7" s="203"/>
      <c r="AEO7" s="203"/>
      <c r="AEP7" s="203"/>
      <c r="AEQ7" s="203"/>
      <c r="AER7" s="203"/>
      <c r="AES7" s="203"/>
      <c r="AET7" s="203"/>
      <c r="AEU7" s="203"/>
      <c r="AEV7" s="203"/>
      <c r="AEW7" s="203"/>
      <c r="AEX7" s="203"/>
      <c r="AEY7" s="203"/>
      <c r="AEZ7" s="203"/>
      <c r="AFA7" s="203"/>
      <c r="AFB7" s="203"/>
      <c r="AFC7" s="203"/>
      <c r="AFD7" s="203"/>
      <c r="AFE7" s="203"/>
      <c r="AFF7" s="203"/>
      <c r="AFG7" s="203"/>
      <c r="AFH7" s="203"/>
      <c r="AFI7" s="203"/>
      <c r="AFJ7" s="203"/>
      <c r="AFK7" s="203"/>
      <c r="AFL7" s="203"/>
      <c r="AFM7" s="203"/>
      <c r="AFN7" s="203"/>
      <c r="AFO7" s="203"/>
      <c r="AFP7" s="203"/>
      <c r="AFQ7" s="203"/>
      <c r="AFR7" s="203"/>
      <c r="AFS7" s="203"/>
      <c r="AFT7" s="203"/>
      <c r="AFU7" s="203"/>
      <c r="AFV7" s="203"/>
      <c r="AFW7" s="203"/>
      <c r="AFX7" s="203"/>
      <c r="AFY7" s="203"/>
      <c r="AFZ7" s="203"/>
      <c r="AGA7" s="203"/>
      <c r="AGB7" s="203"/>
      <c r="AGC7" s="203"/>
      <c r="AGD7" s="203"/>
      <c r="AGE7" s="203"/>
      <c r="AGF7" s="203"/>
      <c r="AGG7" s="203"/>
      <c r="AGH7" s="203"/>
      <c r="AGI7" s="203"/>
      <c r="AGJ7" s="203"/>
      <c r="AGK7" s="203"/>
      <c r="AGL7" s="203"/>
      <c r="AGM7" s="203"/>
      <c r="AGN7" s="203"/>
      <c r="AGO7" s="203"/>
      <c r="AGP7" s="203"/>
      <c r="AGQ7" s="203"/>
      <c r="AGR7" s="203"/>
      <c r="AGS7" s="203"/>
      <c r="AGT7" s="203"/>
      <c r="AGU7" s="203"/>
      <c r="AGV7" s="203"/>
      <c r="AGW7" s="203"/>
      <c r="AGX7" s="203"/>
      <c r="AGY7" s="203"/>
      <c r="AGZ7" s="203"/>
      <c r="AHA7" s="203"/>
      <c r="AHB7" s="203"/>
      <c r="AHC7" s="203"/>
      <c r="AHD7" s="203"/>
      <c r="AHE7" s="203"/>
      <c r="AHF7" s="203"/>
      <c r="AHG7" s="203"/>
      <c r="AHH7" s="203"/>
      <c r="AHI7" s="203"/>
      <c r="AHJ7" s="203"/>
      <c r="AHK7" s="203"/>
      <c r="AHL7" s="203"/>
      <c r="AHM7" s="203"/>
      <c r="AHN7" s="203"/>
      <c r="AHO7" s="203"/>
      <c r="AHP7" s="203"/>
      <c r="AHQ7" s="203"/>
      <c r="AHR7" s="203"/>
      <c r="AHS7" s="203"/>
      <c r="AHT7" s="203"/>
      <c r="AHU7" s="203"/>
      <c r="AHV7" s="203"/>
      <c r="AHW7" s="203"/>
      <c r="AHX7" s="203"/>
      <c r="AHY7" s="203"/>
      <c r="AHZ7" s="203"/>
      <c r="AIA7" s="203"/>
      <c r="AIB7" s="203"/>
      <c r="AIC7" s="203"/>
      <c r="AID7" s="203"/>
      <c r="AIE7" s="203"/>
      <c r="AIF7" s="203"/>
      <c r="AIG7" s="203"/>
      <c r="AIH7" s="203"/>
      <c r="AII7" s="203"/>
      <c r="AIJ7" s="203"/>
      <c r="AIK7" s="203"/>
      <c r="AIL7" s="203"/>
      <c r="AIM7" s="203"/>
      <c r="AIN7" s="203"/>
      <c r="AIO7" s="203"/>
      <c r="AIP7" s="203"/>
      <c r="AIQ7" s="203"/>
      <c r="AIR7" s="203"/>
      <c r="AIS7" s="203"/>
      <c r="AIT7" s="203"/>
      <c r="AIU7" s="203"/>
      <c r="AIV7" s="203"/>
      <c r="AIW7" s="203"/>
      <c r="AIX7" s="203"/>
      <c r="AIY7" s="203"/>
      <c r="AIZ7" s="203"/>
      <c r="AJA7" s="203"/>
      <c r="AJB7" s="203"/>
      <c r="AJC7" s="203"/>
      <c r="AJD7" s="203"/>
      <c r="AJE7" s="203"/>
      <c r="AJF7" s="203"/>
      <c r="AJG7" s="203"/>
      <c r="AJH7" s="203"/>
      <c r="AJI7" s="203"/>
      <c r="AJJ7" s="203"/>
      <c r="AJK7" s="203"/>
      <c r="AJL7" s="203"/>
      <c r="AJM7" s="203"/>
      <c r="AJN7" s="203"/>
      <c r="AJO7" s="203"/>
      <c r="AJP7" s="203"/>
      <c r="AJQ7" s="203"/>
      <c r="AJR7" s="203"/>
      <c r="AJS7" s="203"/>
      <c r="AJT7" s="203"/>
      <c r="AJU7" s="203"/>
      <c r="AJV7" s="203"/>
      <c r="AJW7" s="203"/>
      <c r="AJX7" s="203"/>
      <c r="AJY7" s="203"/>
      <c r="AJZ7" s="203"/>
      <c r="AKA7" s="203"/>
      <c r="AKB7" s="203"/>
      <c r="AKC7" s="203"/>
      <c r="AKD7" s="203"/>
      <c r="AKE7" s="203"/>
      <c r="AKF7" s="203"/>
      <c r="AKG7" s="203"/>
      <c r="AKH7" s="203"/>
      <c r="AKI7" s="203"/>
      <c r="AKJ7" s="203"/>
      <c r="AKK7" s="203"/>
      <c r="AKL7" s="203"/>
      <c r="AKM7" s="203"/>
      <c r="AKN7" s="203"/>
      <c r="AKO7" s="203"/>
      <c r="AKP7" s="203"/>
      <c r="AKQ7" s="203"/>
      <c r="AKR7" s="203"/>
      <c r="AKS7" s="203"/>
      <c r="AKT7" s="203"/>
      <c r="AKU7" s="203"/>
      <c r="AKV7" s="203"/>
      <c r="AKW7" s="203"/>
      <c r="AKX7" s="203"/>
      <c r="AKY7" s="203"/>
      <c r="AKZ7" s="203"/>
      <c r="ALA7" s="203"/>
      <c r="ALB7" s="203"/>
      <c r="ALC7" s="203"/>
      <c r="ALD7" s="203"/>
      <c r="ALE7" s="203"/>
      <c r="ALF7" s="203"/>
      <c r="ALG7" s="203"/>
      <c r="ALH7" s="203"/>
      <c r="ALI7" s="203"/>
      <c r="ALJ7" s="203"/>
      <c r="ALK7" s="203"/>
      <c r="ALL7" s="203"/>
      <c r="ALM7" s="203"/>
      <c r="ALN7" s="203"/>
      <c r="ALO7" s="203"/>
      <c r="ALP7" s="203"/>
      <c r="ALQ7" s="203"/>
      <c r="ALR7" s="203"/>
      <c r="ALS7" s="203"/>
      <c r="ALT7" s="203"/>
      <c r="ALU7" s="203"/>
      <c r="ALV7" s="203"/>
      <c r="ALW7" s="203"/>
      <c r="ALX7" s="203"/>
      <c r="ALY7" s="203"/>
      <c r="ALZ7" s="203"/>
      <c r="AMA7" s="203"/>
      <c r="AMB7" s="203"/>
      <c r="AMC7" s="203"/>
      <c r="AMD7" s="203"/>
      <c r="AME7" s="203"/>
      <c r="AMF7" s="203"/>
      <c r="AMG7" s="203"/>
      <c r="AMH7" s="203"/>
      <c r="AMI7" s="203"/>
      <c r="AMJ7" s="203"/>
      <c r="AMK7" s="203"/>
      <c r="AML7" s="203"/>
      <c r="AMM7" s="203"/>
      <c r="AMN7" s="203"/>
      <c r="AMO7" s="203"/>
      <c r="AMP7" s="203"/>
      <c r="AMQ7" s="203"/>
      <c r="AMR7" s="203"/>
      <c r="AMS7" s="203"/>
      <c r="AMT7" s="203"/>
      <c r="AMU7" s="203"/>
      <c r="AMV7" s="203"/>
      <c r="AMW7" s="203"/>
      <c r="AMX7" s="203"/>
      <c r="AMY7" s="203"/>
      <c r="AMZ7" s="203"/>
      <c r="ANA7" s="203"/>
      <c r="ANB7" s="203"/>
      <c r="ANC7" s="203"/>
      <c r="AND7" s="203"/>
      <c r="ANE7" s="203"/>
      <c r="ANF7" s="203"/>
      <c r="ANG7" s="203"/>
      <c r="ANH7" s="203"/>
      <c r="ANI7" s="203"/>
      <c r="ANJ7" s="203"/>
      <c r="ANK7" s="203"/>
      <c r="ANL7" s="203"/>
      <c r="ANM7" s="203"/>
      <c r="ANN7" s="203"/>
      <c r="ANO7" s="203"/>
      <c r="ANP7" s="203"/>
      <c r="ANQ7" s="203"/>
      <c r="ANR7" s="203"/>
      <c r="ANS7" s="203"/>
      <c r="ANT7" s="203"/>
      <c r="ANU7" s="203"/>
      <c r="ANV7" s="203"/>
      <c r="ANW7" s="203"/>
      <c r="ANX7" s="203"/>
      <c r="ANY7" s="203"/>
      <c r="ANZ7" s="203"/>
      <c r="AOA7" s="203"/>
      <c r="AOB7" s="203"/>
      <c r="AOC7" s="203"/>
      <c r="AOD7" s="203"/>
      <c r="AOE7" s="203"/>
      <c r="AOF7" s="203"/>
      <c r="AOG7" s="203"/>
      <c r="AOH7" s="203"/>
      <c r="AOI7" s="203"/>
      <c r="AOJ7" s="203"/>
      <c r="AOK7" s="203"/>
      <c r="AOL7" s="203"/>
      <c r="AOM7" s="203"/>
      <c r="AON7" s="203"/>
      <c r="AOO7" s="203"/>
      <c r="AOP7" s="203"/>
      <c r="AOQ7" s="203"/>
      <c r="AOR7" s="203"/>
      <c r="AOS7" s="203"/>
      <c r="AOT7" s="203"/>
      <c r="AOU7" s="203"/>
      <c r="AOV7" s="203"/>
      <c r="AOW7" s="203"/>
      <c r="AOX7" s="203"/>
      <c r="AOY7" s="203"/>
      <c r="AOZ7" s="203"/>
      <c r="APA7" s="203"/>
      <c r="APB7" s="203"/>
      <c r="APC7" s="203"/>
      <c r="APD7" s="203"/>
      <c r="APE7" s="203"/>
      <c r="APF7" s="203"/>
      <c r="APG7" s="203"/>
      <c r="APH7" s="203"/>
      <c r="API7" s="203"/>
      <c r="APJ7" s="203"/>
      <c r="APK7" s="203"/>
      <c r="APL7" s="203"/>
      <c r="APM7" s="203"/>
      <c r="APN7" s="203"/>
      <c r="APO7" s="203"/>
      <c r="APP7" s="203"/>
      <c r="APQ7" s="203"/>
      <c r="APR7" s="203"/>
      <c r="APS7" s="203"/>
      <c r="APT7" s="203"/>
      <c r="APU7" s="203"/>
      <c r="APV7" s="203"/>
      <c r="APW7" s="203"/>
      <c r="APX7" s="203"/>
      <c r="APY7" s="203"/>
      <c r="APZ7" s="203"/>
      <c r="AQA7" s="203"/>
      <c r="AQB7" s="203"/>
      <c r="AQC7" s="203"/>
      <c r="AQD7" s="203"/>
      <c r="AQE7" s="203"/>
      <c r="AQF7" s="203"/>
      <c r="AQG7" s="203"/>
      <c r="AQH7" s="203"/>
      <c r="AQI7" s="203"/>
      <c r="AQJ7" s="203"/>
      <c r="AQK7" s="203"/>
      <c r="AQL7" s="203"/>
      <c r="AQM7" s="203"/>
      <c r="AQN7" s="203"/>
      <c r="AQO7" s="203"/>
      <c r="AQP7" s="203"/>
      <c r="AQQ7" s="203"/>
      <c r="AQR7" s="203"/>
      <c r="AQS7" s="203"/>
      <c r="AQT7" s="203"/>
      <c r="AQU7" s="203"/>
      <c r="AQV7" s="203"/>
      <c r="AQW7" s="203"/>
      <c r="AQX7" s="203"/>
      <c r="AQY7" s="203"/>
      <c r="AQZ7" s="203"/>
      <c r="ARA7" s="203"/>
      <c r="ARB7" s="203"/>
      <c r="ARC7" s="203"/>
      <c r="ARD7" s="203"/>
      <c r="ARE7" s="203"/>
      <c r="ARF7" s="203"/>
      <c r="ARG7" s="203"/>
      <c r="ARH7" s="203"/>
      <c r="ARI7" s="203"/>
      <c r="ARJ7" s="203"/>
      <c r="ARK7" s="203"/>
      <c r="ARL7" s="203"/>
      <c r="ARM7" s="203"/>
      <c r="ARN7" s="203"/>
      <c r="ARO7" s="203"/>
      <c r="ARP7" s="203"/>
      <c r="ARQ7" s="203"/>
      <c r="ARR7" s="203"/>
      <c r="ARS7" s="203"/>
      <c r="ART7" s="203"/>
      <c r="ARU7" s="203"/>
      <c r="ARV7" s="203"/>
      <c r="ARW7" s="203"/>
      <c r="ARX7" s="203"/>
      <c r="ARY7" s="203"/>
      <c r="ARZ7" s="203"/>
      <c r="ASA7" s="203"/>
      <c r="ASB7" s="203"/>
      <c r="ASC7" s="203"/>
      <c r="ASD7" s="203"/>
      <c r="ASE7" s="203"/>
      <c r="ASF7" s="203"/>
      <c r="ASG7" s="203"/>
      <c r="ASH7" s="203"/>
      <c r="ASI7" s="203"/>
      <c r="ASJ7" s="203"/>
      <c r="ASK7" s="203"/>
      <c r="ASL7" s="203"/>
      <c r="ASM7" s="203"/>
      <c r="ASN7" s="203"/>
      <c r="ASO7" s="203"/>
      <c r="ASP7" s="203"/>
      <c r="ASQ7" s="203"/>
      <c r="ASR7" s="203"/>
      <c r="ASS7" s="203"/>
      <c r="AST7" s="203"/>
      <c r="ASU7" s="203"/>
      <c r="ASV7" s="203"/>
      <c r="ASW7" s="203"/>
      <c r="ASX7" s="203"/>
      <c r="ASY7" s="203"/>
      <c r="ASZ7" s="203"/>
      <c r="ATA7" s="203"/>
      <c r="ATB7" s="203"/>
      <c r="ATC7" s="203"/>
      <c r="ATD7" s="203"/>
      <c r="ATE7" s="203"/>
      <c r="ATF7" s="203"/>
      <c r="ATG7" s="203"/>
      <c r="ATH7" s="203"/>
      <c r="ATI7" s="203"/>
      <c r="ATJ7" s="203"/>
      <c r="ATK7" s="203"/>
      <c r="ATL7" s="203"/>
      <c r="ATM7" s="203"/>
      <c r="ATN7" s="203"/>
      <c r="ATO7" s="203"/>
      <c r="ATP7" s="203"/>
      <c r="ATQ7" s="203"/>
      <c r="ATR7" s="203"/>
      <c r="ATS7" s="203"/>
      <c r="ATT7" s="203"/>
      <c r="ATU7" s="203"/>
      <c r="ATV7" s="203"/>
      <c r="ATW7" s="203"/>
      <c r="ATX7" s="203"/>
      <c r="ATY7" s="203"/>
      <c r="ATZ7" s="203"/>
      <c r="AUA7" s="203"/>
      <c r="AUB7" s="203"/>
      <c r="AUC7" s="203"/>
      <c r="AUD7" s="203"/>
      <c r="AUE7" s="203"/>
      <c r="AUF7" s="203"/>
      <c r="AUG7" s="203"/>
      <c r="AUH7" s="203"/>
      <c r="AUI7" s="203"/>
      <c r="AUJ7" s="203"/>
      <c r="AUK7" s="203"/>
      <c r="AUL7" s="203"/>
      <c r="AUM7" s="203"/>
      <c r="AUN7" s="203"/>
      <c r="AUO7" s="203"/>
      <c r="AUP7" s="203"/>
      <c r="AUQ7" s="203"/>
      <c r="AUR7" s="203"/>
      <c r="AUS7" s="203"/>
      <c r="AUT7" s="203"/>
      <c r="AUU7" s="203"/>
      <c r="AUV7" s="203"/>
      <c r="AUW7" s="203"/>
      <c r="AUX7" s="203"/>
      <c r="AUY7" s="203"/>
      <c r="AUZ7" s="203"/>
      <c r="AVA7" s="203"/>
      <c r="AVB7" s="203"/>
      <c r="AVC7" s="203"/>
      <c r="AVD7" s="203"/>
      <c r="AVE7" s="203"/>
      <c r="AVF7" s="203"/>
      <c r="AVG7" s="203"/>
      <c r="AVH7" s="203"/>
      <c r="AVI7" s="203"/>
      <c r="AVJ7" s="203"/>
      <c r="AVK7" s="203"/>
      <c r="AVL7" s="203"/>
      <c r="AVM7" s="203"/>
      <c r="AVN7" s="203"/>
      <c r="AVO7" s="203"/>
      <c r="AVP7" s="203"/>
      <c r="AVQ7" s="203"/>
      <c r="AVR7" s="203"/>
      <c r="AVS7" s="203"/>
      <c r="AVT7" s="203"/>
      <c r="AVU7" s="203"/>
      <c r="AVV7" s="203"/>
      <c r="AVW7" s="203"/>
      <c r="AVX7" s="203"/>
      <c r="AVY7" s="203"/>
      <c r="AVZ7" s="203"/>
      <c r="AWA7" s="203"/>
      <c r="AWB7" s="203"/>
      <c r="AWC7" s="203"/>
      <c r="AWD7" s="203"/>
      <c r="AWE7" s="203"/>
      <c r="AWF7" s="203"/>
      <c r="AWG7" s="203"/>
      <c r="AWH7" s="203"/>
      <c r="AWI7" s="203"/>
      <c r="AWJ7" s="203"/>
      <c r="AWK7" s="203"/>
      <c r="AWL7" s="203"/>
      <c r="AWM7" s="203"/>
      <c r="AWN7" s="203"/>
      <c r="AWO7" s="203"/>
      <c r="AWP7" s="203"/>
      <c r="AWQ7" s="203"/>
      <c r="AWR7" s="203"/>
      <c r="AWS7" s="203"/>
      <c r="AWT7" s="203"/>
      <c r="AWU7" s="203"/>
      <c r="AWV7" s="203"/>
      <c r="AWW7" s="203"/>
      <c r="AWX7" s="203"/>
      <c r="AWY7" s="203"/>
      <c r="AWZ7" s="203"/>
      <c r="AXA7" s="203"/>
      <c r="AXB7" s="203"/>
      <c r="AXC7" s="203"/>
      <c r="AXD7" s="203"/>
      <c r="AXE7" s="203"/>
      <c r="AXF7" s="203"/>
      <c r="AXG7" s="203"/>
      <c r="AXH7" s="203"/>
      <c r="AXI7" s="203"/>
      <c r="AXJ7" s="203"/>
      <c r="AXK7" s="203"/>
      <c r="AXL7" s="203"/>
      <c r="AXM7" s="203"/>
      <c r="AXN7" s="203"/>
      <c r="AXO7" s="203"/>
      <c r="AXP7" s="203"/>
      <c r="AXQ7" s="203"/>
      <c r="AXR7" s="203"/>
      <c r="AXS7" s="203"/>
      <c r="AXT7" s="203"/>
      <c r="AXU7" s="203"/>
      <c r="AXV7" s="203"/>
      <c r="AXW7" s="203"/>
      <c r="AXX7" s="203"/>
      <c r="AXY7" s="203"/>
      <c r="AXZ7" s="203"/>
      <c r="AYA7" s="203"/>
      <c r="AYB7" s="203"/>
      <c r="AYC7" s="203"/>
      <c r="AYD7" s="203"/>
      <c r="AYE7" s="203"/>
      <c r="AYF7" s="203"/>
      <c r="AYG7" s="203"/>
      <c r="AYH7" s="203"/>
      <c r="AYI7" s="203"/>
      <c r="AYJ7" s="203"/>
      <c r="AYK7" s="203"/>
      <c r="AYL7" s="203"/>
      <c r="AYM7" s="203"/>
      <c r="AYN7" s="203"/>
      <c r="AYO7" s="203"/>
      <c r="AYP7" s="203"/>
      <c r="AYQ7" s="203"/>
      <c r="AYR7" s="203"/>
      <c r="AYS7" s="203"/>
      <c r="AYT7" s="203"/>
      <c r="AYU7" s="203"/>
      <c r="AYV7" s="203"/>
      <c r="AYW7" s="203"/>
      <c r="AYX7" s="203"/>
      <c r="AYY7" s="203"/>
      <c r="AYZ7" s="203"/>
      <c r="AZA7" s="203"/>
      <c r="AZB7" s="203"/>
      <c r="AZC7" s="203"/>
      <c r="AZD7" s="203"/>
      <c r="AZE7" s="203"/>
      <c r="AZF7" s="203"/>
      <c r="AZG7" s="203"/>
      <c r="AZH7" s="203"/>
      <c r="AZI7" s="203"/>
      <c r="AZJ7" s="203"/>
      <c r="AZK7" s="203"/>
      <c r="AZL7" s="203"/>
      <c r="AZM7" s="203"/>
      <c r="AZN7" s="203"/>
      <c r="AZO7" s="203"/>
      <c r="AZP7" s="203"/>
      <c r="AZQ7" s="203"/>
      <c r="AZR7" s="203"/>
      <c r="AZS7" s="203"/>
      <c r="AZT7" s="203"/>
      <c r="AZU7" s="203"/>
      <c r="AZV7" s="203"/>
      <c r="AZW7" s="203"/>
      <c r="AZX7" s="203"/>
      <c r="AZY7" s="203"/>
      <c r="AZZ7" s="203"/>
      <c r="BAA7" s="203"/>
      <c r="BAB7" s="203"/>
      <c r="BAC7" s="203"/>
      <c r="BAD7" s="203"/>
      <c r="BAE7" s="203"/>
      <c r="BAF7" s="203"/>
      <c r="BAG7" s="203"/>
      <c r="BAH7" s="203"/>
      <c r="BAI7" s="203"/>
      <c r="BAJ7" s="203"/>
      <c r="BAK7" s="203"/>
      <c r="BAL7" s="203"/>
      <c r="BAM7" s="203"/>
      <c r="BAN7" s="203"/>
      <c r="BAO7" s="203"/>
      <c r="BAP7" s="203"/>
      <c r="BAQ7" s="203"/>
      <c r="BAR7" s="203"/>
      <c r="BAS7" s="203"/>
      <c r="BAT7" s="203"/>
      <c r="BAU7" s="203"/>
      <c r="BAV7" s="203"/>
      <c r="BAW7" s="203"/>
      <c r="BAX7" s="203"/>
      <c r="BAY7" s="203"/>
      <c r="BAZ7" s="203"/>
      <c r="BBA7" s="203"/>
      <c r="BBB7" s="203"/>
      <c r="BBC7" s="203"/>
      <c r="BBD7" s="203"/>
      <c r="BBE7" s="203"/>
      <c r="BBF7" s="203"/>
      <c r="BBG7" s="203"/>
      <c r="BBH7" s="203"/>
      <c r="BBI7" s="203"/>
      <c r="BBJ7" s="203"/>
      <c r="BBK7" s="203"/>
      <c r="BBL7" s="203"/>
      <c r="BBM7" s="203"/>
      <c r="BBN7" s="203"/>
      <c r="BBO7" s="203"/>
      <c r="BBP7" s="203"/>
      <c r="BBQ7" s="203"/>
      <c r="BBR7" s="203"/>
      <c r="BBS7" s="203"/>
      <c r="BBT7" s="203"/>
      <c r="BBU7" s="203"/>
      <c r="BBV7" s="203"/>
      <c r="BBW7" s="203"/>
      <c r="BBX7" s="203"/>
      <c r="BBY7" s="203"/>
      <c r="BBZ7" s="203"/>
      <c r="BCA7" s="203"/>
      <c r="BCB7" s="203"/>
      <c r="BCC7" s="203"/>
      <c r="BCD7" s="203"/>
      <c r="BCE7" s="203"/>
      <c r="BCF7" s="203"/>
      <c r="BCG7" s="203"/>
      <c r="BCH7" s="203"/>
      <c r="BCI7" s="203"/>
      <c r="BCJ7" s="203"/>
      <c r="BCK7" s="203"/>
      <c r="BCL7" s="203"/>
      <c r="BCM7" s="203"/>
      <c r="BCN7" s="203"/>
      <c r="BCO7" s="203"/>
      <c r="BCP7" s="203"/>
      <c r="BCQ7" s="203"/>
      <c r="BCR7" s="203"/>
      <c r="BCS7" s="203"/>
      <c r="BCT7" s="203"/>
      <c r="BCU7" s="203"/>
      <c r="BCV7" s="203"/>
      <c r="BCW7" s="203"/>
      <c r="BCX7" s="203"/>
      <c r="BCY7" s="203"/>
      <c r="BCZ7" s="203"/>
      <c r="BDA7" s="203"/>
      <c r="BDB7" s="203"/>
      <c r="BDC7" s="203"/>
      <c r="BDD7" s="203"/>
      <c r="BDE7" s="203"/>
      <c r="BDF7" s="203"/>
      <c r="BDG7" s="203"/>
      <c r="BDH7" s="203"/>
      <c r="BDI7" s="203"/>
      <c r="BDJ7" s="203"/>
      <c r="BDK7" s="203"/>
      <c r="BDL7" s="203"/>
      <c r="BDM7" s="203"/>
      <c r="BDN7" s="203"/>
      <c r="BDO7" s="203"/>
      <c r="BDP7" s="203"/>
      <c r="BDQ7" s="203"/>
      <c r="BDR7" s="203"/>
      <c r="BDS7" s="203"/>
      <c r="BDT7" s="203"/>
      <c r="BDU7" s="203"/>
      <c r="BDV7" s="203"/>
      <c r="BDW7" s="203"/>
      <c r="BDX7" s="203"/>
      <c r="BDY7" s="203"/>
      <c r="BDZ7" s="203"/>
      <c r="BEA7" s="203"/>
      <c r="BEB7" s="203"/>
      <c r="BEC7" s="203"/>
      <c r="BED7" s="203"/>
      <c r="BEE7" s="203"/>
      <c r="BEF7" s="203"/>
      <c r="BEG7" s="203"/>
      <c r="BEH7" s="203"/>
      <c r="BEI7" s="203"/>
      <c r="BEJ7" s="203"/>
      <c r="BEK7" s="203"/>
      <c r="BEL7" s="203"/>
      <c r="BEM7" s="203"/>
      <c r="BEN7" s="203"/>
      <c r="BEO7" s="203"/>
      <c r="BEP7" s="203"/>
      <c r="BEQ7" s="203"/>
      <c r="BER7" s="203"/>
      <c r="BES7" s="203"/>
      <c r="BET7" s="203"/>
      <c r="BEU7" s="203"/>
      <c r="BEV7" s="203"/>
      <c r="BEW7" s="203"/>
      <c r="BEX7" s="203"/>
      <c r="BEY7" s="203"/>
      <c r="BEZ7" s="203"/>
      <c r="BFA7" s="203"/>
      <c r="BFB7" s="203"/>
      <c r="BFC7" s="203"/>
      <c r="BFD7" s="203"/>
      <c r="BFE7" s="203"/>
      <c r="BFF7" s="203"/>
      <c r="BFG7" s="203"/>
      <c r="BFH7" s="203"/>
      <c r="BFI7" s="203"/>
      <c r="BFJ7" s="203"/>
      <c r="BFK7" s="203"/>
      <c r="BFL7" s="203"/>
      <c r="BFM7" s="203"/>
      <c r="BFN7" s="203"/>
      <c r="BFO7" s="203"/>
      <c r="BFP7" s="203"/>
      <c r="BFQ7" s="203"/>
      <c r="BFR7" s="203"/>
      <c r="BFS7" s="203"/>
      <c r="BFT7" s="203"/>
      <c r="BFU7" s="203"/>
      <c r="BFV7" s="203"/>
      <c r="BFW7" s="203"/>
      <c r="BFX7" s="203"/>
      <c r="BFY7" s="203"/>
      <c r="BFZ7" s="203"/>
      <c r="BGA7" s="203"/>
      <c r="BGB7" s="203"/>
      <c r="BGC7" s="203"/>
      <c r="BGD7" s="203"/>
      <c r="BGE7" s="203"/>
      <c r="BGF7" s="203"/>
      <c r="BGG7" s="203"/>
      <c r="BGH7" s="203"/>
      <c r="BGI7" s="203"/>
      <c r="BGJ7" s="203"/>
      <c r="BGK7" s="203"/>
      <c r="BGL7" s="203"/>
      <c r="BGM7" s="203"/>
      <c r="BGN7" s="203"/>
      <c r="BGO7" s="203"/>
      <c r="BGP7" s="203"/>
      <c r="BGQ7" s="203"/>
      <c r="BGR7" s="203"/>
      <c r="BGS7" s="203"/>
      <c r="BGT7" s="203"/>
      <c r="BGU7" s="203"/>
      <c r="BGV7" s="203"/>
      <c r="BGW7" s="203"/>
      <c r="BGX7" s="203"/>
      <c r="BGY7" s="203"/>
      <c r="BGZ7" s="203"/>
      <c r="BHA7" s="203"/>
      <c r="BHB7" s="203"/>
      <c r="BHC7" s="203"/>
      <c r="BHD7" s="203"/>
      <c r="BHE7" s="203"/>
      <c r="BHF7" s="203"/>
      <c r="BHG7" s="203"/>
      <c r="BHH7" s="203"/>
      <c r="BHI7" s="203"/>
      <c r="BHJ7" s="203"/>
      <c r="BHK7" s="203"/>
      <c r="BHL7" s="203"/>
      <c r="BHM7" s="203"/>
      <c r="BHN7" s="203"/>
      <c r="BHO7" s="203"/>
      <c r="BHP7" s="203"/>
      <c r="BHQ7" s="203"/>
      <c r="BHR7" s="203"/>
      <c r="BHS7" s="203"/>
      <c r="BHT7" s="203"/>
      <c r="BHU7" s="203"/>
      <c r="BHV7" s="203"/>
      <c r="BHW7" s="203"/>
      <c r="BHX7" s="203"/>
      <c r="BHY7" s="203"/>
      <c r="BHZ7" s="203"/>
      <c r="BIA7" s="203"/>
      <c r="BIB7" s="203"/>
      <c r="BIC7" s="203"/>
      <c r="BID7" s="203"/>
      <c r="BIE7" s="203"/>
      <c r="BIF7" s="203"/>
      <c r="BIG7" s="203"/>
      <c r="BIH7" s="203"/>
      <c r="BII7" s="203"/>
      <c r="BIJ7" s="203"/>
      <c r="BIK7" s="203"/>
      <c r="BIL7" s="203"/>
      <c r="BIM7" s="203"/>
      <c r="BIN7" s="203"/>
      <c r="BIO7" s="203"/>
      <c r="BIP7" s="203"/>
      <c r="BIQ7" s="203"/>
      <c r="BIR7" s="203"/>
      <c r="BIS7" s="203"/>
      <c r="BIT7" s="203"/>
      <c r="BIU7" s="203"/>
      <c r="BIV7" s="203"/>
      <c r="BIW7" s="203"/>
      <c r="BIX7" s="203"/>
      <c r="BIY7" s="203"/>
      <c r="BIZ7" s="203"/>
      <c r="BJA7" s="203"/>
      <c r="BJB7" s="203"/>
      <c r="BJC7" s="203"/>
      <c r="BJD7" s="203"/>
      <c r="BJE7" s="203"/>
      <c r="BJF7" s="203"/>
      <c r="BJG7" s="203"/>
      <c r="BJH7" s="203"/>
      <c r="BJI7" s="203"/>
      <c r="BJJ7" s="203"/>
      <c r="BJK7" s="203"/>
      <c r="BJL7" s="203"/>
      <c r="BJM7" s="203"/>
      <c r="BJN7" s="203"/>
      <c r="BJO7" s="203"/>
      <c r="BJP7" s="203"/>
      <c r="BJQ7" s="203"/>
      <c r="BJR7" s="203"/>
      <c r="BJS7" s="203"/>
      <c r="BJT7" s="203"/>
      <c r="BJU7" s="203"/>
      <c r="BJV7" s="203"/>
      <c r="BJW7" s="203"/>
      <c r="BJX7" s="203"/>
      <c r="BJY7" s="203"/>
      <c r="BJZ7" s="203"/>
      <c r="BKA7" s="203"/>
      <c r="BKB7" s="203"/>
      <c r="BKC7" s="203"/>
      <c r="BKD7" s="203"/>
      <c r="BKE7" s="203"/>
      <c r="BKF7" s="203"/>
      <c r="BKG7" s="203"/>
      <c r="BKH7" s="203"/>
      <c r="BKI7" s="203"/>
      <c r="BKJ7" s="203"/>
      <c r="BKK7" s="203"/>
      <c r="BKL7" s="203"/>
      <c r="BKM7" s="203"/>
      <c r="BKN7" s="203"/>
      <c r="BKO7" s="203"/>
      <c r="BKP7" s="203"/>
      <c r="BKQ7" s="203"/>
      <c r="BKR7" s="203"/>
      <c r="BKS7" s="203"/>
      <c r="BKT7" s="203"/>
      <c r="BKU7" s="203"/>
      <c r="BKV7" s="203"/>
      <c r="BKW7" s="203"/>
      <c r="BKX7" s="203"/>
      <c r="BKY7" s="203"/>
      <c r="BKZ7" s="203"/>
      <c r="BLA7" s="203"/>
      <c r="BLB7" s="203"/>
      <c r="BLC7" s="203"/>
      <c r="BLD7" s="203"/>
      <c r="BLE7" s="203"/>
      <c r="BLF7" s="203"/>
      <c r="BLG7" s="203"/>
      <c r="BLH7" s="203"/>
      <c r="BLI7" s="203"/>
      <c r="BLJ7" s="203"/>
      <c r="BLK7" s="203"/>
      <c r="BLL7" s="203"/>
      <c r="BLM7" s="203"/>
      <c r="BLN7" s="203"/>
      <c r="BLO7" s="203"/>
      <c r="BLP7" s="203"/>
      <c r="BLQ7" s="203"/>
      <c r="BLR7" s="203"/>
      <c r="BLS7" s="203"/>
      <c r="BLT7" s="203"/>
      <c r="BLU7" s="203"/>
      <c r="BLV7" s="203"/>
      <c r="BLW7" s="203"/>
      <c r="BLX7" s="203"/>
      <c r="BLY7" s="203"/>
      <c r="BLZ7" s="203"/>
      <c r="BMA7" s="203"/>
      <c r="BMB7" s="203"/>
      <c r="BMC7" s="203"/>
      <c r="BMD7" s="203"/>
      <c r="BME7" s="203"/>
      <c r="BMF7" s="203"/>
      <c r="BMG7" s="203"/>
      <c r="BMH7" s="203"/>
      <c r="BMI7" s="203"/>
      <c r="BMJ7" s="203"/>
      <c r="BMK7" s="203"/>
      <c r="BML7" s="203"/>
      <c r="BMM7" s="203"/>
      <c r="BMN7" s="203"/>
      <c r="BMO7" s="203"/>
      <c r="BMP7" s="203"/>
      <c r="BMQ7" s="203"/>
      <c r="BMR7" s="203"/>
      <c r="BMS7" s="203"/>
      <c r="BMT7" s="203"/>
      <c r="BMU7" s="203"/>
      <c r="BMV7" s="203"/>
      <c r="BMW7" s="203"/>
      <c r="BMX7" s="203"/>
      <c r="BMY7" s="203"/>
      <c r="BMZ7" s="203"/>
      <c r="BNA7" s="203"/>
      <c r="BNB7" s="203"/>
      <c r="BNC7" s="203"/>
      <c r="BND7" s="203"/>
      <c r="BNE7" s="203"/>
      <c r="BNF7" s="203"/>
      <c r="BNG7" s="203"/>
      <c r="BNH7" s="203"/>
      <c r="BNI7" s="203"/>
      <c r="BNJ7" s="203"/>
      <c r="BNK7" s="203"/>
      <c r="BNL7" s="203"/>
      <c r="BNM7" s="203"/>
      <c r="BNN7" s="203"/>
      <c r="BNO7" s="203"/>
      <c r="BNP7" s="203"/>
      <c r="BNQ7" s="203"/>
      <c r="BNR7" s="203"/>
      <c r="BNS7" s="203"/>
      <c r="BNT7" s="203"/>
      <c r="BNU7" s="203"/>
      <c r="BNV7" s="203"/>
      <c r="BNW7" s="203"/>
      <c r="BNX7" s="203"/>
      <c r="BNY7" s="203"/>
      <c r="BNZ7" s="203"/>
      <c r="BOA7" s="203"/>
      <c r="BOB7" s="203"/>
      <c r="BOC7" s="203"/>
      <c r="BOD7" s="203"/>
      <c r="BOE7" s="203"/>
      <c r="BOF7" s="203"/>
      <c r="BOG7" s="203"/>
      <c r="BOH7" s="203"/>
      <c r="BOI7" s="203"/>
      <c r="BOJ7" s="203"/>
      <c r="BOK7" s="203"/>
      <c r="BOL7" s="203"/>
      <c r="BOM7" s="203"/>
      <c r="BON7" s="203"/>
      <c r="BOO7" s="203"/>
      <c r="BOP7" s="203"/>
      <c r="BOQ7" s="203"/>
      <c r="BOR7" s="203"/>
      <c r="BOS7" s="203"/>
      <c r="BOT7" s="203"/>
      <c r="BOU7" s="203"/>
      <c r="BOV7" s="203"/>
      <c r="BOW7" s="203"/>
      <c r="BOX7" s="203"/>
      <c r="BOY7" s="203"/>
      <c r="BOZ7" s="203"/>
      <c r="BPA7" s="203"/>
      <c r="BPB7" s="203"/>
      <c r="BPC7" s="203"/>
      <c r="BPD7" s="203"/>
      <c r="BPE7" s="203"/>
      <c r="BPF7" s="203"/>
      <c r="BPG7" s="203"/>
      <c r="BPH7" s="203"/>
      <c r="BPI7" s="203"/>
      <c r="BPJ7" s="203"/>
      <c r="BPK7" s="203"/>
      <c r="BPL7" s="203"/>
      <c r="BPM7" s="203"/>
      <c r="BPN7" s="203"/>
      <c r="BPO7" s="203"/>
      <c r="BPP7" s="203"/>
      <c r="BPQ7" s="203"/>
      <c r="BPR7" s="203"/>
      <c r="BPS7" s="203"/>
      <c r="BPT7" s="203"/>
      <c r="BPU7" s="203"/>
      <c r="BPV7" s="203"/>
      <c r="BPW7" s="203"/>
      <c r="BPX7" s="203"/>
      <c r="BPY7" s="203"/>
      <c r="BPZ7" s="203"/>
      <c r="BQA7" s="203"/>
      <c r="BQB7" s="203"/>
      <c r="BQC7" s="203"/>
      <c r="BQD7" s="203"/>
      <c r="BQE7" s="203"/>
      <c r="BQF7" s="203"/>
      <c r="BQG7" s="203"/>
      <c r="BQH7" s="203"/>
      <c r="BQI7" s="203"/>
      <c r="BQJ7" s="203"/>
      <c r="BQK7" s="203"/>
      <c r="BQL7" s="203"/>
      <c r="BQM7" s="203"/>
      <c r="BQN7" s="203"/>
      <c r="BQO7" s="203"/>
      <c r="BQP7" s="203"/>
      <c r="BQQ7" s="203"/>
      <c r="BQR7" s="203"/>
      <c r="BQS7" s="203"/>
      <c r="BQT7" s="203"/>
      <c r="BQU7" s="203"/>
      <c r="BQV7" s="203"/>
      <c r="BQW7" s="203"/>
      <c r="BQX7" s="203"/>
      <c r="BQY7" s="203"/>
      <c r="BQZ7" s="203"/>
      <c r="BRA7" s="203"/>
      <c r="BRB7" s="203"/>
      <c r="BRC7" s="203"/>
      <c r="BRD7" s="203"/>
      <c r="BRE7" s="203"/>
      <c r="BRF7" s="203"/>
      <c r="BRG7" s="203"/>
      <c r="BRH7" s="203"/>
      <c r="BRI7" s="203"/>
      <c r="BRJ7" s="203"/>
      <c r="BRK7" s="203"/>
      <c r="BRL7" s="203"/>
      <c r="BRM7" s="203"/>
      <c r="BRN7" s="203"/>
      <c r="BRO7" s="203"/>
      <c r="BRP7" s="203"/>
      <c r="BRQ7" s="203"/>
      <c r="BRR7" s="203"/>
      <c r="BRS7" s="203"/>
      <c r="BRT7" s="203"/>
      <c r="BRU7" s="203"/>
      <c r="BRV7" s="203"/>
      <c r="BRW7" s="203"/>
      <c r="BRX7" s="203"/>
      <c r="BRY7" s="203"/>
      <c r="BRZ7" s="203"/>
      <c r="BSA7" s="203"/>
      <c r="BSB7" s="203"/>
      <c r="BSC7" s="203"/>
      <c r="BSD7" s="203"/>
      <c r="BSE7" s="203"/>
      <c r="BSF7" s="203"/>
      <c r="BSG7" s="203"/>
      <c r="BSH7" s="203"/>
      <c r="BSI7" s="203"/>
      <c r="BSJ7" s="203"/>
      <c r="BSK7" s="203"/>
      <c r="BSL7" s="203"/>
      <c r="BSM7" s="203"/>
      <c r="BSN7" s="203"/>
      <c r="BSO7" s="203"/>
      <c r="BSP7" s="203"/>
      <c r="BSQ7" s="203"/>
      <c r="BSR7" s="203"/>
      <c r="BSS7" s="203"/>
      <c r="BST7" s="203"/>
      <c r="BSU7" s="203"/>
      <c r="BSV7" s="203"/>
      <c r="BSW7" s="203"/>
      <c r="BSX7" s="203"/>
      <c r="BSY7" s="203"/>
      <c r="BSZ7" s="203"/>
      <c r="BTA7" s="203"/>
      <c r="BTB7" s="203"/>
      <c r="BTC7" s="203"/>
      <c r="BTD7" s="203"/>
      <c r="BTE7" s="203"/>
      <c r="BTF7" s="203"/>
      <c r="BTG7" s="203"/>
      <c r="BTH7" s="203"/>
      <c r="BTI7" s="203"/>
      <c r="BTJ7" s="203"/>
      <c r="BTK7" s="203"/>
      <c r="BTL7" s="203"/>
      <c r="BTM7" s="203"/>
      <c r="BTN7" s="203"/>
      <c r="BTO7" s="203"/>
      <c r="BTP7" s="203"/>
      <c r="BTQ7" s="203"/>
      <c r="BTR7" s="203"/>
      <c r="BTS7" s="203"/>
      <c r="BTT7" s="203"/>
      <c r="BTU7" s="203"/>
      <c r="BTV7" s="203"/>
      <c r="BTW7" s="203"/>
      <c r="BTX7" s="203"/>
      <c r="BTY7" s="203"/>
      <c r="BTZ7" s="203"/>
      <c r="BUA7" s="203"/>
      <c r="BUB7" s="203"/>
      <c r="BUC7" s="203"/>
      <c r="BUD7" s="203"/>
      <c r="BUE7" s="203"/>
      <c r="BUF7" s="203"/>
      <c r="BUG7" s="203"/>
      <c r="BUH7" s="203"/>
      <c r="BUI7" s="203"/>
      <c r="BUJ7" s="203"/>
      <c r="BUK7" s="203"/>
      <c r="BUL7" s="203"/>
      <c r="BUM7" s="203"/>
      <c r="BUN7" s="203"/>
      <c r="BUO7" s="203"/>
      <c r="BUP7" s="203"/>
      <c r="BUQ7" s="203"/>
      <c r="BUR7" s="203"/>
      <c r="BUS7" s="203"/>
      <c r="BUT7" s="203"/>
      <c r="BUU7" s="203"/>
      <c r="BUV7" s="203"/>
      <c r="BUW7" s="203"/>
      <c r="BUX7" s="203"/>
      <c r="BUY7" s="203"/>
      <c r="BUZ7" s="203"/>
      <c r="BVA7" s="203"/>
      <c r="BVB7" s="203"/>
      <c r="BVC7" s="203"/>
      <c r="BVD7" s="203"/>
      <c r="BVE7" s="203"/>
      <c r="BVF7" s="203"/>
      <c r="BVG7" s="203"/>
      <c r="BVH7" s="203"/>
      <c r="BVI7" s="203"/>
      <c r="BVJ7" s="203"/>
      <c r="BVK7" s="203"/>
      <c r="BVL7" s="203"/>
      <c r="BVM7" s="203"/>
      <c r="BVN7" s="203"/>
      <c r="BVO7" s="203"/>
      <c r="BVP7" s="203"/>
      <c r="BVQ7" s="203"/>
      <c r="BVR7" s="203"/>
      <c r="BVS7" s="203"/>
      <c r="BVT7" s="203"/>
      <c r="BVU7" s="203"/>
      <c r="BVV7" s="203"/>
      <c r="BVW7" s="203"/>
      <c r="BVX7" s="203"/>
      <c r="BVY7" s="203"/>
      <c r="BVZ7" s="203"/>
      <c r="BWA7" s="203"/>
      <c r="BWB7" s="203"/>
      <c r="BWC7" s="203"/>
      <c r="BWD7" s="203"/>
      <c r="BWE7" s="203"/>
      <c r="BWF7" s="203"/>
      <c r="BWG7" s="203"/>
      <c r="BWH7" s="203"/>
      <c r="BWI7" s="203"/>
      <c r="BWJ7" s="203"/>
      <c r="BWK7" s="203"/>
      <c r="BWL7" s="203"/>
      <c r="BWM7" s="203"/>
      <c r="BWN7" s="203"/>
      <c r="BWO7" s="203"/>
      <c r="BWP7" s="203"/>
      <c r="BWQ7" s="203"/>
      <c r="BWR7" s="203"/>
      <c r="BWS7" s="203"/>
      <c r="BWT7" s="203"/>
      <c r="BWU7" s="203"/>
      <c r="BWV7" s="203"/>
      <c r="BWW7" s="203"/>
      <c r="BWX7" s="203"/>
      <c r="BWY7" s="203"/>
      <c r="BWZ7" s="203"/>
      <c r="BXA7" s="203"/>
      <c r="BXB7" s="203"/>
      <c r="BXC7" s="203"/>
      <c r="BXD7" s="203"/>
      <c r="BXE7" s="203"/>
      <c r="BXF7" s="203"/>
      <c r="BXG7" s="203"/>
      <c r="BXH7" s="203"/>
      <c r="BXI7" s="203"/>
      <c r="BXJ7" s="203"/>
      <c r="BXK7" s="203"/>
      <c r="BXL7" s="203"/>
      <c r="BXM7" s="203"/>
      <c r="BXN7" s="203"/>
      <c r="BXO7" s="203"/>
      <c r="BXP7" s="203"/>
      <c r="BXQ7" s="203"/>
      <c r="BXR7" s="203"/>
      <c r="BXS7" s="203"/>
      <c r="BXT7" s="203"/>
      <c r="BXU7" s="203"/>
      <c r="BXV7" s="203"/>
      <c r="BXW7" s="203"/>
      <c r="BXX7" s="203"/>
      <c r="BXY7" s="203"/>
      <c r="BXZ7" s="203"/>
      <c r="BYA7" s="203"/>
      <c r="BYB7" s="203"/>
      <c r="BYC7" s="203"/>
      <c r="BYD7" s="203"/>
      <c r="BYE7" s="203"/>
      <c r="BYF7" s="203"/>
      <c r="BYG7" s="203"/>
      <c r="BYH7" s="203"/>
      <c r="BYI7" s="203"/>
      <c r="BYJ7" s="203"/>
      <c r="BYK7" s="203"/>
      <c r="BYL7" s="203"/>
      <c r="BYM7" s="203"/>
      <c r="BYN7" s="203"/>
      <c r="BYO7" s="203"/>
      <c r="BYP7" s="203"/>
      <c r="BYQ7" s="203"/>
      <c r="BYR7" s="203"/>
      <c r="BYS7" s="203"/>
      <c r="BYT7" s="203"/>
      <c r="BYU7" s="203"/>
      <c r="BYV7" s="203"/>
      <c r="BYW7" s="203"/>
      <c r="BYX7" s="203"/>
      <c r="BYY7" s="203"/>
      <c r="BYZ7" s="203"/>
      <c r="BZA7" s="203"/>
      <c r="BZB7" s="203"/>
      <c r="BZC7" s="203"/>
      <c r="BZD7" s="203"/>
      <c r="BZE7" s="203"/>
      <c r="BZF7" s="203"/>
      <c r="BZG7" s="203"/>
      <c r="BZH7" s="203"/>
      <c r="BZI7" s="203"/>
      <c r="BZJ7" s="203"/>
      <c r="BZK7" s="203"/>
      <c r="BZL7" s="203"/>
      <c r="BZM7" s="203"/>
      <c r="BZN7" s="203"/>
      <c r="BZO7" s="203"/>
      <c r="BZP7" s="203"/>
      <c r="BZQ7" s="203"/>
      <c r="BZR7" s="203"/>
      <c r="BZS7" s="203"/>
      <c r="BZT7" s="203"/>
      <c r="BZU7" s="203"/>
      <c r="BZV7" s="203"/>
      <c r="BZW7" s="203"/>
      <c r="BZX7" s="203"/>
      <c r="BZY7" s="203"/>
      <c r="BZZ7" s="203"/>
      <c r="CAA7" s="203"/>
      <c r="CAB7" s="203"/>
      <c r="CAC7" s="203"/>
      <c r="CAD7" s="203"/>
      <c r="CAE7" s="203"/>
      <c r="CAF7" s="203"/>
      <c r="CAG7" s="203"/>
      <c r="CAH7" s="203"/>
      <c r="CAI7" s="203"/>
      <c r="CAJ7" s="203"/>
      <c r="CAK7" s="203"/>
      <c r="CAL7" s="203"/>
      <c r="CAM7" s="203"/>
      <c r="CAN7" s="203"/>
      <c r="CAO7" s="203"/>
      <c r="CAP7" s="203"/>
      <c r="CAQ7" s="203"/>
      <c r="CAR7" s="203"/>
      <c r="CAS7" s="203"/>
      <c r="CAT7" s="203"/>
      <c r="CAU7" s="203"/>
      <c r="CAV7" s="203"/>
      <c r="CAW7" s="203"/>
      <c r="CAX7" s="203"/>
      <c r="CAY7" s="203"/>
      <c r="CAZ7" s="203"/>
      <c r="CBA7" s="203"/>
      <c r="CBB7" s="203"/>
      <c r="CBC7" s="203"/>
      <c r="CBD7" s="203"/>
      <c r="CBE7" s="203"/>
      <c r="CBF7" s="203"/>
      <c r="CBG7" s="203"/>
      <c r="CBH7" s="203"/>
      <c r="CBI7" s="203"/>
      <c r="CBJ7" s="203"/>
      <c r="CBK7" s="203"/>
      <c r="CBL7" s="203"/>
      <c r="CBM7" s="203"/>
      <c r="CBN7" s="203"/>
      <c r="CBO7" s="203"/>
      <c r="CBP7" s="203"/>
      <c r="CBQ7" s="203"/>
      <c r="CBR7" s="203"/>
      <c r="CBS7" s="203"/>
      <c r="CBT7" s="203"/>
      <c r="CBU7" s="203"/>
      <c r="CBV7" s="203"/>
      <c r="CBW7" s="203"/>
      <c r="CBX7" s="203"/>
      <c r="CBY7" s="203"/>
      <c r="CBZ7" s="203"/>
      <c r="CCA7" s="203"/>
      <c r="CCB7" s="203"/>
      <c r="CCC7" s="203"/>
      <c r="CCD7" s="203"/>
      <c r="CCE7" s="203"/>
      <c r="CCF7" s="203"/>
      <c r="CCG7" s="203"/>
      <c r="CCH7" s="203"/>
      <c r="CCI7" s="203"/>
      <c r="CCJ7" s="203"/>
      <c r="CCK7" s="203"/>
      <c r="CCL7" s="203"/>
      <c r="CCM7" s="203"/>
      <c r="CCN7" s="203"/>
      <c r="CCO7" s="203"/>
      <c r="CCP7" s="203"/>
      <c r="CCQ7" s="203"/>
      <c r="CCR7" s="203"/>
      <c r="CCS7" s="203"/>
      <c r="CCT7" s="203"/>
      <c r="CCU7" s="203"/>
      <c r="CCV7" s="203"/>
      <c r="CCW7" s="203"/>
      <c r="CCX7" s="203"/>
      <c r="CCY7" s="203"/>
      <c r="CCZ7" s="203"/>
      <c r="CDA7" s="203"/>
      <c r="CDB7" s="203"/>
      <c r="CDC7" s="203"/>
      <c r="CDD7" s="203"/>
      <c r="CDE7" s="203"/>
      <c r="CDF7" s="203"/>
      <c r="CDG7" s="203"/>
      <c r="CDH7" s="203"/>
      <c r="CDI7" s="203"/>
      <c r="CDJ7" s="203"/>
      <c r="CDK7" s="203"/>
      <c r="CDL7" s="203"/>
      <c r="CDM7" s="203"/>
      <c r="CDN7" s="203"/>
      <c r="CDO7" s="203"/>
      <c r="CDP7" s="203"/>
      <c r="CDQ7" s="203"/>
      <c r="CDR7" s="203"/>
      <c r="CDS7" s="203"/>
      <c r="CDT7" s="203"/>
      <c r="CDU7" s="203"/>
      <c r="CDV7" s="203"/>
      <c r="CDW7" s="203"/>
      <c r="CDX7" s="203"/>
      <c r="CDY7" s="203"/>
      <c r="CDZ7" s="203"/>
      <c r="CEA7" s="203"/>
      <c r="CEB7" s="203"/>
      <c r="CEC7" s="203"/>
      <c r="CED7" s="203"/>
      <c r="CEE7" s="203"/>
      <c r="CEF7" s="203"/>
      <c r="CEG7" s="203"/>
      <c r="CEH7" s="203"/>
      <c r="CEI7" s="203"/>
      <c r="CEJ7" s="203"/>
      <c r="CEK7" s="203"/>
      <c r="CEL7" s="203"/>
      <c r="CEM7" s="203"/>
      <c r="CEN7" s="203"/>
      <c r="CEO7" s="203"/>
      <c r="CEP7" s="203"/>
      <c r="CEQ7" s="203"/>
      <c r="CER7" s="203"/>
      <c r="CES7" s="203"/>
      <c r="CET7" s="203"/>
      <c r="CEU7" s="203"/>
      <c r="CEV7" s="203"/>
      <c r="CEW7" s="203"/>
      <c r="CEX7" s="203"/>
      <c r="CEY7" s="203"/>
      <c r="CEZ7" s="203"/>
      <c r="CFA7" s="203"/>
      <c r="CFB7" s="203"/>
      <c r="CFC7" s="203"/>
      <c r="CFD7" s="203"/>
      <c r="CFE7" s="203"/>
      <c r="CFF7" s="203"/>
      <c r="CFG7" s="203"/>
      <c r="CFH7" s="203"/>
      <c r="CFI7" s="203"/>
      <c r="CFJ7" s="203"/>
      <c r="CFK7" s="203"/>
      <c r="CFL7" s="203"/>
      <c r="CFM7" s="203"/>
      <c r="CFN7" s="203"/>
      <c r="CFO7" s="203"/>
      <c r="CFP7" s="203"/>
      <c r="CFQ7" s="203"/>
      <c r="CFR7" s="203"/>
      <c r="CFS7" s="203"/>
      <c r="CFT7" s="203"/>
      <c r="CFU7" s="203"/>
      <c r="CFV7" s="203"/>
      <c r="CFW7" s="203"/>
      <c r="CFX7" s="203"/>
      <c r="CFY7" s="203"/>
      <c r="CFZ7" s="203"/>
      <c r="CGA7" s="203"/>
      <c r="CGB7" s="203"/>
      <c r="CGC7" s="203"/>
      <c r="CGD7" s="203"/>
      <c r="CGE7" s="203"/>
      <c r="CGF7" s="203"/>
      <c r="CGG7" s="203"/>
      <c r="CGH7" s="203"/>
      <c r="CGI7" s="203"/>
      <c r="CGJ7" s="203"/>
      <c r="CGK7" s="203"/>
      <c r="CGL7" s="203"/>
      <c r="CGM7" s="203"/>
      <c r="CGN7" s="203"/>
      <c r="CGO7" s="203"/>
      <c r="CGP7" s="203"/>
      <c r="CGQ7" s="203"/>
      <c r="CGR7" s="203"/>
      <c r="CGS7" s="203"/>
      <c r="CGT7" s="203"/>
      <c r="CGU7" s="203"/>
      <c r="CGV7" s="203"/>
      <c r="CGW7" s="203"/>
      <c r="CGX7" s="203"/>
      <c r="CGY7" s="203"/>
      <c r="CGZ7" s="203"/>
      <c r="CHA7" s="203"/>
      <c r="CHB7" s="203"/>
      <c r="CHC7" s="203"/>
      <c r="CHD7" s="203"/>
      <c r="CHE7" s="203"/>
      <c r="CHF7" s="203"/>
      <c r="CHG7" s="203"/>
      <c r="CHH7" s="203"/>
      <c r="CHI7" s="203"/>
      <c r="CHJ7" s="203"/>
      <c r="CHK7" s="203"/>
      <c r="CHL7" s="203"/>
      <c r="CHM7" s="203"/>
      <c r="CHN7" s="203"/>
      <c r="CHO7" s="203"/>
      <c r="CHP7" s="203"/>
      <c r="CHQ7" s="203"/>
      <c r="CHR7" s="203"/>
      <c r="CHS7" s="203"/>
      <c r="CHT7" s="203"/>
      <c r="CHU7" s="203"/>
      <c r="CHV7" s="203"/>
      <c r="CHW7" s="203"/>
      <c r="CHX7" s="203"/>
      <c r="CHY7" s="203"/>
      <c r="CHZ7" s="203"/>
      <c r="CIA7" s="203"/>
      <c r="CIB7" s="203"/>
      <c r="CIC7" s="203"/>
      <c r="CID7" s="203"/>
      <c r="CIE7" s="203"/>
      <c r="CIF7" s="203"/>
      <c r="CIG7" s="203"/>
      <c r="CIH7" s="203"/>
      <c r="CII7" s="203"/>
      <c r="CIJ7" s="203"/>
      <c r="CIK7" s="203"/>
      <c r="CIL7" s="203"/>
      <c r="CIM7" s="203"/>
      <c r="CIN7" s="203"/>
      <c r="CIO7" s="203"/>
      <c r="CIP7" s="203"/>
      <c r="CIQ7" s="203"/>
      <c r="CIR7" s="203"/>
      <c r="CIS7" s="203"/>
      <c r="CIT7" s="203"/>
      <c r="CIU7" s="203"/>
      <c r="CIV7" s="203"/>
      <c r="CIW7" s="203"/>
      <c r="CIX7" s="203"/>
      <c r="CIY7" s="203"/>
      <c r="CIZ7" s="203"/>
      <c r="CJA7" s="203"/>
      <c r="CJB7" s="203"/>
      <c r="CJC7" s="203"/>
      <c r="CJD7" s="203"/>
      <c r="CJE7" s="203"/>
      <c r="CJF7" s="203"/>
      <c r="CJG7" s="203"/>
      <c r="CJH7" s="203"/>
      <c r="CJI7" s="203"/>
      <c r="CJJ7" s="203"/>
      <c r="CJK7" s="203"/>
      <c r="CJL7" s="203"/>
      <c r="CJM7" s="203"/>
      <c r="CJN7" s="203"/>
      <c r="CJO7" s="203"/>
      <c r="CJP7" s="203"/>
      <c r="CJQ7" s="203"/>
      <c r="CJR7" s="203"/>
      <c r="CJS7" s="203"/>
      <c r="CJT7" s="203"/>
      <c r="CJU7" s="203"/>
      <c r="CJV7" s="203"/>
      <c r="CJW7" s="203"/>
      <c r="CJX7" s="203"/>
      <c r="CJY7" s="203"/>
      <c r="CJZ7" s="203"/>
      <c r="CKA7" s="203"/>
      <c r="CKB7" s="203"/>
      <c r="CKC7" s="203"/>
      <c r="CKD7" s="203"/>
      <c r="CKE7" s="203"/>
      <c r="CKF7" s="203"/>
      <c r="CKG7" s="203"/>
      <c r="CKH7" s="203"/>
      <c r="CKI7" s="203"/>
      <c r="CKJ7" s="203"/>
      <c r="CKK7" s="203"/>
      <c r="CKL7" s="203"/>
      <c r="CKM7" s="203"/>
      <c r="CKN7" s="203"/>
      <c r="CKO7" s="203"/>
      <c r="CKP7" s="203"/>
      <c r="CKQ7" s="203"/>
      <c r="CKR7" s="203"/>
      <c r="CKS7" s="203"/>
      <c r="CKT7" s="203"/>
      <c r="CKU7" s="203"/>
      <c r="CKV7" s="203"/>
      <c r="CKW7" s="203"/>
      <c r="CKX7" s="203"/>
      <c r="CKY7" s="203"/>
      <c r="CKZ7" s="203"/>
      <c r="CLA7" s="203"/>
      <c r="CLB7" s="203"/>
      <c r="CLC7" s="203"/>
      <c r="CLD7" s="203"/>
      <c r="CLE7" s="203"/>
      <c r="CLF7" s="203"/>
      <c r="CLG7" s="203"/>
      <c r="CLH7" s="203"/>
      <c r="CLI7" s="203"/>
      <c r="CLJ7" s="203"/>
      <c r="CLK7" s="203"/>
      <c r="CLL7" s="203"/>
      <c r="CLM7" s="203"/>
      <c r="CLN7" s="203"/>
      <c r="CLO7" s="203"/>
      <c r="CLP7" s="203"/>
      <c r="CLQ7" s="203"/>
      <c r="CLR7" s="203"/>
      <c r="CLS7" s="203"/>
      <c r="CLT7" s="203"/>
      <c r="CLU7" s="203"/>
      <c r="CLV7" s="203"/>
      <c r="CLW7" s="203"/>
      <c r="CLX7" s="203"/>
      <c r="CLY7" s="203"/>
      <c r="CLZ7" s="203"/>
      <c r="CMA7" s="203"/>
      <c r="CMB7" s="203"/>
      <c r="CMC7" s="203"/>
      <c r="CMD7" s="203"/>
      <c r="CME7" s="203"/>
      <c r="CMF7" s="203"/>
      <c r="CMG7" s="203"/>
      <c r="CMH7" s="203"/>
      <c r="CMI7" s="203"/>
      <c r="CMJ7" s="203"/>
      <c r="CMK7" s="203"/>
      <c r="CML7" s="203"/>
      <c r="CMM7" s="203"/>
      <c r="CMN7" s="203"/>
      <c r="CMO7" s="203"/>
      <c r="CMP7" s="203"/>
      <c r="CMQ7" s="203"/>
      <c r="CMR7" s="203"/>
      <c r="CMS7" s="203"/>
      <c r="CMT7" s="203"/>
      <c r="CMU7" s="203"/>
      <c r="CMV7" s="203"/>
      <c r="CMW7" s="203"/>
      <c r="CMX7" s="203"/>
      <c r="CMY7" s="203"/>
      <c r="CMZ7" s="203"/>
      <c r="CNA7" s="203"/>
      <c r="CNB7" s="203"/>
      <c r="CNC7" s="203"/>
      <c r="CND7" s="203"/>
      <c r="CNE7" s="203"/>
      <c r="CNF7" s="203"/>
      <c r="CNG7" s="203"/>
      <c r="CNH7" s="203"/>
      <c r="CNI7" s="203"/>
      <c r="CNJ7" s="203"/>
      <c r="CNK7" s="203"/>
      <c r="CNL7" s="203"/>
      <c r="CNM7" s="203"/>
      <c r="CNN7" s="203"/>
      <c r="CNO7" s="203"/>
      <c r="CNP7" s="203"/>
      <c r="CNQ7" s="203"/>
      <c r="CNR7" s="203"/>
      <c r="CNS7" s="203"/>
      <c r="CNT7" s="203"/>
      <c r="CNU7" s="203"/>
      <c r="CNV7" s="203"/>
      <c r="CNW7" s="203"/>
      <c r="CNX7" s="203"/>
      <c r="CNY7" s="203"/>
      <c r="CNZ7" s="203"/>
      <c r="COA7" s="203"/>
      <c r="COB7" s="203"/>
      <c r="COC7" s="203"/>
      <c r="COD7" s="203"/>
      <c r="COE7" s="203"/>
      <c r="COF7" s="203"/>
      <c r="COG7" s="203"/>
      <c r="COH7" s="203"/>
      <c r="COI7" s="203"/>
      <c r="COJ7" s="203"/>
      <c r="COK7" s="203"/>
      <c r="COL7" s="203"/>
      <c r="COM7" s="203"/>
      <c r="CON7" s="203"/>
      <c r="COO7" s="203"/>
      <c r="COP7" s="203"/>
      <c r="COQ7" s="203"/>
      <c r="COR7" s="203"/>
      <c r="COS7" s="203"/>
      <c r="COT7" s="203"/>
      <c r="COU7" s="203"/>
      <c r="COV7" s="203"/>
      <c r="COW7" s="203"/>
      <c r="COX7" s="203"/>
      <c r="COY7" s="203"/>
      <c r="COZ7" s="203"/>
      <c r="CPA7" s="203"/>
      <c r="CPB7" s="203"/>
      <c r="CPC7" s="203"/>
      <c r="CPD7" s="203"/>
      <c r="CPE7" s="203"/>
      <c r="CPF7" s="203"/>
      <c r="CPG7" s="203"/>
      <c r="CPH7" s="203"/>
      <c r="CPI7" s="203"/>
      <c r="CPJ7" s="203"/>
      <c r="CPK7" s="203"/>
      <c r="CPL7" s="203"/>
      <c r="CPM7" s="203"/>
      <c r="CPN7" s="203"/>
      <c r="CPO7" s="203"/>
      <c r="CPP7" s="203"/>
      <c r="CPQ7" s="203"/>
      <c r="CPR7" s="203"/>
      <c r="CPS7" s="203"/>
      <c r="CPT7" s="203"/>
      <c r="CPU7" s="203"/>
      <c r="CPV7" s="203"/>
      <c r="CPW7" s="203"/>
      <c r="CPX7" s="203"/>
      <c r="CPY7" s="203"/>
      <c r="CPZ7" s="203"/>
      <c r="CQA7" s="203"/>
      <c r="CQB7" s="203"/>
      <c r="CQC7" s="203"/>
      <c r="CQD7" s="203"/>
      <c r="CQE7" s="203"/>
      <c r="CQF7" s="203"/>
      <c r="CQG7" s="203"/>
      <c r="CQH7" s="203"/>
      <c r="CQI7" s="203"/>
      <c r="CQJ7" s="203"/>
      <c r="CQK7" s="203"/>
      <c r="CQL7" s="203"/>
      <c r="CQM7" s="203"/>
      <c r="CQN7" s="203"/>
      <c r="CQO7" s="203"/>
      <c r="CQP7" s="203"/>
      <c r="CQQ7" s="203"/>
      <c r="CQR7" s="203"/>
      <c r="CQS7" s="203"/>
      <c r="CQT7" s="203"/>
      <c r="CQU7" s="203"/>
      <c r="CQV7" s="203"/>
      <c r="CQW7" s="203"/>
      <c r="CQX7" s="203"/>
      <c r="CQY7" s="203"/>
      <c r="CQZ7" s="203"/>
      <c r="CRA7" s="203"/>
      <c r="CRB7" s="203"/>
      <c r="CRC7" s="203"/>
      <c r="CRD7" s="203"/>
      <c r="CRE7" s="203"/>
      <c r="CRF7" s="203"/>
      <c r="CRG7" s="203"/>
      <c r="CRH7" s="203"/>
      <c r="CRI7" s="203"/>
      <c r="CRJ7" s="203"/>
      <c r="CRK7" s="203"/>
      <c r="CRL7" s="203"/>
      <c r="CRM7" s="203"/>
      <c r="CRN7" s="203"/>
      <c r="CRO7" s="203"/>
      <c r="CRP7" s="203"/>
      <c r="CRQ7" s="203"/>
      <c r="CRR7" s="203"/>
      <c r="CRS7" s="203"/>
      <c r="CRT7" s="203"/>
      <c r="CRU7" s="203"/>
      <c r="CRV7" s="203"/>
      <c r="CRW7" s="203"/>
      <c r="CRX7" s="203"/>
      <c r="CRY7" s="203"/>
      <c r="CRZ7" s="203"/>
      <c r="CSA7" s="203"/>
      <c r="CSB7" s="203"/>
      <c r="CSC7" s="203"/>
      <c r="CSD7" s="203"/>
      <c r="CSE7" s="203"/>
      <c r="CSF7" s="203"/>
      <c r="CSG7" s="203"/>
      <c r="CSH7" s="203"/>
      <c r="CSI7" s="203"/>
      <c r="CSJ7" s="203"/>
      <c r="CSK7" s="203"/>
      <c r="CSL7" s="203"/>
      <c r="CSM7" s="203"/>
      <c r="CSN7" s="203"/>
      <c r="CSO7" s="203"/>
      <c r="CSP7" s="203"/>
      <c r="CSQ7" s="203"/>
      <c r="CSR7" s="203"/>
      <c r="CSS7" s="203"/>
      <c r="CST7" s="203"/>
      <c r="CSU7" s="203"/>
      <c r="CSV7" s="203"/>
      <c r="CSW7" s="203"/>
      <c r="CSX7" s="203"/>
      <c r="CSY7" s="203"/>
      <c r="CSZ7" s="203"/>
      <c r="CTA7" s="203"/>
      <c r="CTB7" s="203"/>
      <c r="CTC7" s="203"/>
      <c r="CTD7" s="203"/>
      <c r="CTE7" s="203"/>
      <c r="CTF7" s="203"/>
      <c r="CTG7" s="203"/>
      <c r="CTH7" s="203"/>
      <c r="CTI7" s="203"/>
      <c r="CTJ7" s="203"/>
      <c r="CTK7" s="203"/>
      <c r="CTL7" s="203"/>
      <c r="CTM7" s="203"/>
      <c r="CTN7" s="203"/>
      <c r="CTO7" s="203"/>
      <c r="CTP7" s="203"/>
      <c r="CTQ7" s="203"/>
      <c r="CTR7" s="203"/>
      <c r="CTS7" s="203"/>
      <c r="CTT7" s="203"/>
      <c r="CTU7" s="203"/>
      <c r="CTV7" s="203"/>
      <c r="CTW7" s="203"/>
      <c r="CTX7" s="203"/>
      <c r="CTY7" s="203"/>
      <c r="CTZ7" s="203"/>
      <c r="CUA7" s="203"/>
      <c r="CUB7" s="203"/>
      <c r="CUC7" s="203"/>
      <c r="CUD7" s="203"/>
      <c r="CUE7" s="203"/>
      <c r="CUF7" s="203"/>
      <c r="CUG7" s="203"/>
      <c r="CUH7" s="203"/>
      <c r="CUI7" s="203"/>
      <c r="CUJ7" s="203"/>
      <c r="CUK7" s="203"/>
      <c r="CUL7" s="203"/>
      <c r="CUM7" s="203"/>
      <c r="CUN7" s="203"/>
      <c r="CUO7" s="203"/>
      <c r="CUP7" s="203"/>
      <c r="CUQ7" s="203"/>
      <c r="CUR7" s="203"/>
      <c r="CUS7" s="203"/>
      <c r="CUT7" s="203"/>
      <c r="CUU7" s="203"/>
      <c r="CUV7" s="203"/>
      <c r="CUW7" s="203"/>
      <c r="CUX7" s="203"/>
      <c r="CUY7" s="203"/>
      <c r="CUZ7" s="203"/>
      <c r="CVA7" s="203"/>
      <c r="CVB7" s="203"/>
      <c r="CVC7" s="203"/>
      <c r="CVD7" s="203"/>
      <c r="CVE7" s="203"/>
      <c r="CVF7" s="203"/>
      <c r="CVG7" s="203"/>
      <c r="CVH7" s="203"/>
      <c r="CVI7" s="203"/>
      <c r="CVJ7" s="203"/>
      <c r="CVK7" s="203"/>
      <c r="CVL7" s="203"/>
      <c r="CVM7" s="203"/>
      <c r="CVN7" s="203"/>
      <c r="CVO7" s="203"/>
      <c r="CVP7" s="203"/>
      <c r="CVQ7" s="203"/>
      <c r="CVR7" s="203"/>
      <c r="CVS7" s="203"/>
      <c r="CVT7" s="203"/>
      <c r="CVU7" s="203"/>
      <c r="CVV7" s="203"/>
      <c r="CVW7" s="203"/>
      <c r="CVX7" s="203"/>
      <c r="CVY7" s="203"/>
      <c r="CVZ7" s="203"/>
      <c r="CWA7" s="203"/>
      <c r="CWB7" s="203"/>
      <c r="CWC7" s="203"/>
      <c r="CWD7" s="203"/>
      <c r="CWE7" s="203"/>
      <c r="CWF7" s="203"/>
      <c r="CWG7" s="203"/>
      <c r="CWH7" s="203"/>
      <c r="CWI7" s="203"/>
      <c r="CWJ7" s="203"/>
      <c r="CWK7" s="203"/>
      <c r="CWL7" s="203"/>
      <c r="CWM7" s="203"/>
      <c r="CWN7" s="203"/>
      <c r="CWO7" s="203"/>
      <c r="CWP7" s="203"/>
      <c r="CWQ7" s="203"/>
      <c r="CWR7" s="203"/>
      <c r="CWS7" s="203"/>
      <c r="CWT7" s="203"/>
      <c r="CWU7" s="203"/>
      <c r="CWV7" s="203"/>
      <c r="CWW7" s="203"/>
      <c r="CWX7" s="203"/>
      <c r="CWY7" s="203"/>
      <c r="CWZ7" s="203"/>
      <c r="CXA7" s="203"/>
      <c r="CXB7" s="203"/>
      <c r="CXC7" s="203"/>
      <c r="CXD7" s="203"/>
      <c r="CXE7" s="203"/>
      <c r="CXF7" s="203"/>
      <c r="CXG7" s="203"/>
      <c r="CXH7" s="203"/>
      <c r="CXI7" s="203"/>
      <c r="CXJ7" s="203"/>
      <c r="CXK7" s="203"/>
      <c r="CXL7" s="203"/>
      <c r="CXM7" s="203"/>
      <c r="CXN7" s="203"/>
      <c r="CXO7" s="203"/>
      <c r="CXP7" s="203"/>
      <c r="CXQ7" s="203"/>
      <c r="CXR7" s="203"/>
      <c r="CXS7" s="203"/>
      <c r="CXT7" s="203"/>
      <c r="CXU7" s="203"/>
      <c r="CXV7" s="203"/>
      <c r="CXW7" s="203"/>
      <c r="CXX7" s="203"/>
      <c r="CXY7" s="203"/>
      <c r="CXZ7" s="203"/>
      <c r="CYA7" s="203"/>
      <c r="CYB7" s="203"/>
      <c r="CYC7" s="203"/>
      <c r="CYD7" s="203"/>
      <c r="CYE7" s="203"/>
      <c r="CYF7" s="203"/>
      <c r="CYG7" s="203"/>
      <c r="CYH7" s="203"/>
      <c r="CYI7" s="203"/>
      <c r="CYJ7" s="203"/>
      <c r="CYK7" s="203"/>
      <c r="CYL7" s="203"/>
      <c r="CYM7" s="203"/>
      <c r="CYN7" s="203"/>
      <c r="CYO7" s="203"/>
      <c r="CYP7" s="203"/>
      <c r="CYQ7" s="203"/>
      <c r="CYR7" s="203"/>
      <c r="CYS7" s="203"/>
      <c r="CYT7" s="203"/>
      <c r="CYU7" s="203"/>
      <c r="CYV7" s="203"/>
      <c r="CYW7" s="203"/>
      <c r="CYX7" s="203"/>
      <c r="CYY7" s="203"/>
      <c r="CYZ7" s="203"/>
      <c r="CZA7" s="203"/>
      <c r="CZB7" s="203"/>
      <c r="CZC7" s="203"/>
      <c r="CZD7" s="203"/>
      <c r="CZE7" s="203"/>
      <c r="CZF7" s="203"/>
      <c r="CZG7" s="203"/>
      <c r="CZH7" s="203"/>
      <c r="CZI7" s="203"/>
      <c r="CZJ7" s="203"/>
      <c r="CZK7" s="203"/>
      <c r="CZL7" s="203"/>
      <c r="CZM7" s="203"/>
      <c r="CZN7" s="203"/>
      <c r="CZO7" s="203"/>
      <c r="CZP7" s="203"/>
      <c r="CZQ7" s="203"/>
      <c r="CZR7" s="203"/>
      <c r="CZS7" s="203"/>
      <c r="CZT7" s="203"/>
      <c r="CZU7" s="203"/>
      <c r="CZV7" s="203"/>
      <c r="CZW7" s="203"/>
      <c r="CZX7" s="203"/>
      <c r="CZY7" s="203"/>
      <c r="CZZ7" s="203"/>
      <c r="DAA7" s="203"/>
      <c r="DAB7" s="203"/>
      <c r="DAC7" s="203"/>
      <c r="DAD7" s="203"/>
      <c r="DAE7" s="203"/>
      <c r="DAF7" s="203"/>
      <c r="DAG7" s="203"/>
      <c r="DAH7" s="203"/>
      <c r="DAI7" s="203"/>
      <c r="DAJ7" s="203"/>
      <c r="DAK7" s="203"/>
      <c r="DAL7" s="203"/>
      <c r="DAM7" s="203"/>
      <c r="DAN7" s="203"/>
      <c r="DAO7" s="203"/>
      <c r="DAP7" s="203"/>
      <c r="DAQ7" s="203"/>
      <c r="DAR7" s="203"/>
      <c r="DAS7" s="203"/>
      <c r="DAT7" s="203"/>
      <c r="DAU7" s="203"/>
      <c r="DAV7" s="203"/>
      <c r="DAW7" s="203"/>
      <c r="DAX7" s="203"/>
      <c r="DAY7" s="203"/>
      <c r="DAZ7" s="203"/>
      <c r="DBA7" s="203"/>
      <c r="DBB7" s="203"/>
      <c r="DBC7" s="203"/>
      <c r="DBD7" s="203"/>
      <c r="DBE7" s="203"/>
      <c r="DBF7" s="203"/>
      <c r="DBG7" s="203"/>
      <c r="DBH7" s="203"/>
      <c r="DBI7" s="203"/>
      <c r="DBJ7" s="203"/>
      <c r="DBK7" s="203"/>
      <c r="DBL7" s="203"/>
      <c r="DBM7" s="203"/>
      <c r="DBN7" s="203"/>
      <c r="DBO7" s="203"/>
      <c r="DBP7" s="203"/>
      <c r="DBQ7" s="203"/>
      <c r="DBR7" s="203"/>
      <c r="DBS7" s="203"/>
      <c r="DBT7" s="203"/>
      <c r="DBU7" s="203"/>
      <c r="DBV7" s="203"/>
      <c r="DBW7" s="203"/>
      <c r="DBX7" s="203"/>
      <c r="DBY7" s="203"/>
      <c r="DBZ7" s="203"/>
      <c r="DCA7" s="203"/>
      <c r="DCB7" s="203"/>
      <c r="DCC7" s="203"/>
      <c r="DCD7" s="203"/>
      <c r="DCE7" s="203"/>
      <c r="DCF7" s="203"/>
      <c r="DCG7" s="203"/>
      <c r="DCH7" s="203"/>
      <c r="DCI7" s="203"/>
      <c r="DCJ7" s="203"/>
      <c r="DCK7" s="203"/>
      <c r="DCL7" s="203"/>
      <c r="DCM7" s="203"/>
      <c r="DCN7" s="203"/>
      <c r="DCO7" s="203"/>
      <c r="DCP7" s="203"/>
      <c r="DCQ7" s="203"/>
      <c r="DCR7" s="203"/>
      <c r="DCS7" s="203"/>
      <c r="DCT7" s="203"/>
      <c r="DCU7" s="203"/>
      <c r="DCV7" s="203"/>
      <c r="DCW7" s="203"/>
      <c r="DCX7" s="203"/>
      <c r="DCY7" s="203"/>
      <c r="DCZ7" s="203"/>
      <c r="DDA7" s="203"/>
      <c r="DDB7" s="203"/>
      <c r="DDC7" s="203"/>
      <c r="DDD7" s="203"/>
      <c r="DDE7" s="203"/>
      <c r="DDF7" s="203"/>
      <c r="DDG7" s="203"/>
      <c r="DDH7" s="203"/>
      <c r="DDI7" s="203"/>
      <c r="DDJ7" s="203"/>
      <c r="DDK7" s="203"/>
      <c r="DDL7" s="203"/>
      <c r="DDM7" s="203"/>
      <c r="DDN7" s="203"/>
      <c r="DDO7" s="203"/>
      <c r="DDP7" s="203"/>
      <c r="DDQ7" s="203"/>
      <c r="DDR7" s="203"/>
      <c r="DDS7" s="203"/>
      <c r="DDT7" s="203"/>
      <c r="DDU7" s="203"/>
      <c r="DDV7" s="203"/>
      <c r="DDW7" s="203"/>
      <c r="DDX7" s="203"/>
      <c r="DDY7" s="203"/>
      <c r="DDZ7" s="203"/>
      <c r="DEA7" s="203"/>
      <c r="DEB7" s="203"/>
      <c r="DEC7" s="203"/>
      <c r="DED7" s="203"/>
      <c r="DEE7" s="203"/>
      <c r="DEF7" s="203"/>
      <c r="DEG7" s="203"/>
      <c r="DEH7" s="203"/>
      <c r="DEI7" s="203"/>
      <c r="DEJ7" s="203"/>
      <c r="DEK7" s="203"/>
      <c r="DEL7" s="203"/>
      <c r="DEM7" s="203"/>
      <c r="DEN7" s="203"/>
      <c r="DEO7" s="203"/>
      <c r="DEP7" s="203"/>
      <c r="DEQ7" s="203"/>
      <c r="DER7" s="203"/>
      <c r="DES7" s="203"/>
      <c r="DET7" s="203"/>
      <c r="DEU7" s="203"/>
      <c r="DEV7" s="203"/>
      <c r="DEW7" s="203"/>
      <c r="DEX7" s="203"/>
      <c r="DEY7" s="203"/>
      <c r="DEZ7" s="203"/>
      <c r="DFA7" s="203"/>
      <c r="DFB7" s="203"/>
      <c r="DFC7" s="203"/>
      <c r="DFD7" s="203"/>
      <c r="DFE7" s="203"/>
      <c r="DFF7" s="203"/>
      <c r="DFG7" s="203"/>
      <c r="DFH7" s="203"/>
      <c r="DFI7" s="203"/>
      <c r="DFJ7" s="203"/>
      <c r="DFK7" s="203"/>
      <c r="DFL7" s="203"/>
      <c r="DFM7" s="203"/>
      <c r="DFN7" s="203"/>
      <c r="DFO7" s="203"/>
      <c r="DFP7" s="203"/>
      <c r="DFQ7" s="203"/>
      <c r="DFR7" s="203"/>
      <c r="DFS7" s="203"/>
      <c r="DFT7" s="203"/>
      <c r="DFU7" s="203"/>
      <c r="DFV7" s="203"/>
      <c r="DFW7" s="203"/>
      <c r="DFX7" s="203"/>
      <c r="DFY7" s="203"/>
      <c r="DFZ7" s="203"/>
      <c r="DGA7" s="203"/>
      <c r="DGB7" s="203"/>
      <c r="DGC7" s="203"/>
      <c r="DGD7" s="203"/>
      <c r="DGE7" s="203"/>
      <c r="DGF7" s="203"/>
      <c r="DGG7" s="203"/>
      <c r="DGH7" s="203"/>
      <c r="DGI7" s="203"/>
      <c r="DGJ7" s="203"/>
      <c r="DGK7" s="203"/>
      <c r="DGL7" s="203"/>
      <c r="DGM7" s="203"/>
      <c r="DGN7" s="203"/>
      <c r="DGO7" s="203"/>
      <c r="DGP7" s="203"/>
      <c r="DGQ7" s="203"/>
      <c r="DGR7" s="203"/>
      <c r="DGS7" s="203"/>
      <c r="DGT7" s="203"/>
      <c r="DGU7" s="203"/>
      <c r="DGV7" s="203"/>
      <c r="DGW7" s="203"/>
      <c r="DGX7" s="203"/>
      <c r="DGY7" s="203"/>
      <c r="DGZ7" s="203"/>
      <c r="DHA7" s="203"/>
      <c r="DHB7" s="203"/>
      <c r="DHC7" s="203"/>
      <c r="DHD7" s="203"/>
      <c r="DHE7" s="203"/>
      <c r="DHF7" s="203"/>
      <c r="DHG7" s="203"/>
      <c r="DHH7" s="203"/>
      <c r="DHI7" s="203"/>
      <c r="DHJ7" s="203"/>
      <c r="DHK7" s="203"/>
      <c r="DHL7" s="203"/>
      <c r="DHM7" s="203"/>
      <c r="DHN7" s="203"/>
      <c r="DHO7" s="203"/>
      <c r="DHP7" s="203"/>
      <c r="DHQ7" s="203"/>
      <c r="DHR7" s="203"/>
      <c r="DHS7" s="203"/>
      <c r="DHT7" s="203"/>
      <c r="DHU7" s="203"/>
      <c r="DHV7" s="203"/>
      <c r="DHW7" s="203"/>
      <c r="DHX7" s="203"/>
      <c r="DHY7" s="203"/>
      <c r="DHZ7" s="203"/>
      <c r="DIA7" s="203"/>
      <c r="DIB7" s="203"/>
      <c r="DIC7" s="203"/>
      <c r="DID7" s="203"/>
      <c r="DIE7" s="203"/>
      <c r="DIF7" s="203"/>
      <c r="DIG7" s="203"/>
      <c r="DIH7" s="203"/>
      <c r="DII7" s="203"/>
      <c r="DIJ7" s="203"/>
      <c r="DIK7" s="203"/>
      <c r="DIL7" s="203"/>
      <c r="DIM7" s="203"/>
      <c r="DIN7" s="203"/>
      <c r="DIO7" s="203"/>
      <c r="DIP7" s="203"/>
      <c r="DIQ7" s="203"/>
      <c r="DIR7" s="203"/>
      <c r="DIS7" s="203"/>
      <c r="DIT7" s="203"/>
      <c r="DIU7" s="203"/>
      <c r="DIV7" s="203"/>
      <c r="DIW7" s="203"/>
      <c r="DIX7" s="203"/>
      <c r="DIY7" s="203"/>
      <c r="DIZ7" s="203"/>
      <c r="DJA7" s="203"/>
      <c r="DJB7" s="203"/>
      <c r="DJC7" s="203"/>
      <c r="DJD7" s="203"/>
      <c r="DJE7" s="203"/>
      <c r="DJF7" s="203"/>
      <c r="DJG7" s="203"/>
      <c r="DJH7" s="203"/>
      <c r="DJI7" s="203"/>
      <c r="DJJ7" s="203"/>
      <c r="DJK7" s="203"/>
      <c r="DJL7" s="203"/>
      <c r="DJM7" s="203"/>
      <c r="DJN7" s="203"/>
      <c r="DJO7" s="203"/>
      <c r="DJP7" s="203"/>
      <c r="DJQ7" s="203"/>
      <c r="DJR7" s="203"/>
      <c r="DJS7" s="203"/>
      <c r="DJT7" s="203"/>
      <c r="DJU7" s="203"/>
      <c r="DJV7" s="203"/>
      <c r="DJW7" s="203"/>
      <c r="DJX7" s="203"/>
      <c r="DJY7" s="203"/>
      <c r="DJZ7" s="203"/>
      <c r="DKA7" s="203"/>
      <c r="DKB7" s="203"/>
      <c r="DKC7" s="203"/>
      <c r="DKD7" s="203"/>
      <c r="DKE7" s="203"/>
      <c r="DKF7" s="203"/>
      <c r="DKG7" s="203"/>
      <c r="DKH7" s="203"/>
      <c r="DKI7" s="203"/>
      <c r="DKJ7" s="203"/>
      <c r="DKK7" s="203"/>
      <c r="DKL7" s="203"/>
      <c r="DKM7" s="203"/>
      <c r="DKN7" s="203"/>
      <c r="DKO7" s="203"/>
      <c r="DKP7" s="203"/>
      <c r="DKQ7" s="203"/>
      <c r="DKR7" s="203"/>
      <c r="DKS7" s="203"/>
      <c r="DKT7" s="203"/>
      <c r="DKU7" s="203"/>
      <c r="DKV7" s="203"/>
      <c r="DKW7" s="203"/>
      <c r="DKX7" s="203"/>
      <c r="DKY7" s="203"/>
      <c r="DKZ7" s="203"/>
      <c r="DLA7" s="203"/>
      <c r="DLB7" s="203"/>
      <c r="DLC7" s="203"/>
      <c r="DLD7" s="203"/>
      <c r="DLE7" s="203"/>
      <c r="DLF7" s="203"/>
      <c r="DLG7" s="203"/>
      <c r="DLH7" s="203"/>
      <c r="DLI7" s="203"/>
      <c r="DLJ7" s="203"/>
      <c r="DLK7" s="203"/>
      <c r="DLL7" s="203"/>
      <c r="DLM7" s="203"/>
      <c r="DLN7" s="203"/>
      <c r="DLO7" s="203"/>
      <c r="DLP7" s="203"/>
      <c r="DLQ7" s="203"/>
      <c r="DLR7" s="203"/>
      <c r="DLS7" s="203"/>
      <c r="DLT7" s="203"/>
      <c r="DLU7" s="203"/>
      <c r="DLV7" s="203"/>
      <c r="DLW7" s="203"/>
      <c r="DLX7" s="203"/>
      <c r="DLY7" s="203"/>
      <c r="DLZ7" s="203"/>
      <c r="DMA7" s="203"/>
      <c r="DMB7" s="203"/>
      <c r="DMC7" s="203"/>
      <c r="DMD7" s="203"/>
      <c r="DME7" s="203"/>
      <c r="DMF7" s="203"/>
      <c r="DMG7" s="203"/>
      <c r="DMH7" s="203"/>
      <c r="DMI7" s="203"/>
      <c r="DMJ7" s="203"/>
      <c r="DMK7" s="203"/>
      <c r="DML7" s="203"/>
      <c r="DMM7" s="203"/>
      <c r="DMN7" s="203"/>
      <c r="DMO7" s="203"/>
      <c r="DMP7" s="203"/>
      <c r="DMQ7" s="203"/>
      <c r="DMR7" s="203"/>
      <c r="DMS7" s="203"/>
      <c r="DMT7" s="203"/>
      <c r="DMU7" s="203"/>
      <c r="DMV7" s="203"/>
      <c r="DMW7" s="203"/>
      <c r="DMX7" s="203"/>
      <c r="DMY7" s="203"/>
      <c r="DMZ7" s="203"/>
      <c r="DNA7" s="203"/>
      <c r="DNB7" s="203"/>
      <c r="DNC7" s="203"/>
      <c r="DND7" s="203"/>
      <c r="DNE7" s="203"/>
      <c r="DNF7" s="203"/>
      <c r="DNG7" s="203"/>
      <c r="DNH7" s="203"/>
      <c r="DNI7" s="203"/>
      <c r="DNJ7" s="203"/>
      <c r="DNK7" s="203"/>
      <c r="DNL7" s="203"/>
      <c r="DNM7" s="203"/>
      <c r="DNN7" s="203"/>
      <c r="DNO7" s="203"/>
      <c r="DNP7" s="203"/>
      <c r="DNQ7" s="203"/>
      <c r="DNR7" s="203"/>
      <c r="DNS7" s="203"/>
      <c r="DNT7" s="203"/>
      <c r="DNU7" s="203"/>
      <c r="DNV7" s="203"/>
      <c r="DNW7" s="203"/>
      <c r="DNX7" s="203"/>
      <c r="DNY7" s="203"/>
      <c r="DNZ7" s="203"/>
      <c r="DOA7" s="203"/>
      <c r="DOB7" s="203"/>
      <c r="DOC7" s="203"/>
      <c r="DOD7" s="203"/>
      <c r="DOE7" s="203"/>
      <c r="DOF7" s="203"/>
      <c r="DOG7" s="203"/>
      <c r="DOH7" s="203"/>
      <c r="DOI7" s="203"/>
      <c r="DOJ7" s="203"/>
      <c r="DOK7" s="203"/>
      <c r="DOL7" s="203"/>
      <c r="DOM7" s="203"/>
      <c r="DON7" s="203"/>
      <c r="DOO7" s="203"/>
      <c r="DOP7" s="203"/>
      <c r="DOQ7" s="203"/>
      <c r="DOR7" s="203"/>
      <c r="DOS7" s="203"/>
      <c r="DOT7" s="203"/>
      <c r="DOU7" s="203"/>
      <c r="DOV7" s="203"/>
      <c r="DOW7" s="203"/>
      <c r="DOX7" s="203"/>
      <c r="DOY7" s="203"/>
      <c r="DOZ7" s="203"/>
      <c r="DPA7" s="203"/>
      <c r="DPB7" s="203"/>
      <c r="DPC7" s="203"/>
      <c r="DPD7" s="203"/>
      <c r="DPE7" s="203"/>
      <c r="DPF7" s="203"/>
      <c r="DPG7" s="203"/>
      <c r="DPH7" s="203"/>
      <c r="DPI7" s="203"/>
      <c r="DPJ7" s="203"/>
      <c r="DPK7" s="203"/>
      <c r="DPL7" s="203"/>
      <c r="DPM7" s="203"/>
      <c r="DPN7" s="203"/>
      <c r="DPO7" s="203"/>
      <c r="DPP7" s="203"/>
      <c r="DPQ7" s="203"/>
      <c r="DPR7" s="203"/>
      <c r="DPS7" s="203"/>
      <c r="DPT7" s="203"/>
      <c r="DPU7" s="203"/>
      <c r="DPV7" s="203"/>
      <c r="DPW7" s="203"/>
      <c r="DPX7" s="203"/>
      <c r="DPY7" s="203"/>
      <c r="DPZ7" s="203"/>
      <c r="DQA7" s="203"/>
      <c r="DQB7" s="203"/>
      <c r="DQC7" s="203"/>
      <c r="DQD7" s="203"/>
      <c r="DQE7" s="203"/>
      <c r="DQF7" s="203"/>
      <c r="DQG7" s="203"/>
      <c r="DQH7" s="203"/>
      <c r="DQI7" s="203"/>
      <c r="DQJ7" s="203"/>
      <c r="DQK7" s="203"/>
      <c r="DQL7" s="203"/>
      <c r="DQM7" s="203"/>
      <c r="DQN7" s="203"/>
      <c r="DQO7" s="203"/>
      <c r="DQP7" s="203"/>
      <c r="DQQ7" s="203"/>
      <c r="DQR7" s="203"/>
      <c r="DQS7" s="203"/>
      <c r="DQT7" s="203"/>
      <c r="DQU7" s="203"/>
      <c r="DQV7" s="203"/>
      <c r="DQW7" s="203"/>
      <c r="DQX7" s="203"/>
      <c r="DQY7" s="203"/>
      <c r="DQZ7" s="203"/>
      <c r="DRA7" s="203"/>
      <c r="DRB7" s="203"/>
      <c r="DRC7" s="203"/>
      <c r="DRD7" s="203"/>
      <c r="DRE7" s="203"/>
      <c r="DRF7" s="203"/>
      <c r="DRG7" s="203"/>
      <c r="DRH7" s="203"/>
      <c r="DRI7" s="203"/>
      <c r="DRJ7" s="203"/>
      <c r="DRK7" s="203"/>
      <c r="DRL7" s="203"/>
      <c r="DRM7" s="203"/>
      <c r="DRN7" s="203"/>
      <c r="DRO7" s="203"/>
      <c r="DRP7" s="203"/>
      <c r="DRQ7" s="203"/>
      <c r="DRR7" s="203"/>
      <c r="DRS7" s="203"/>
      <c r="DRT7" s="203"/>
      <c r="DRU7" s="203"/>
      <c r="DRV7" s="203"/>
      <c r="DRW7" s="203"/>
      <c r="DRX7" s="203"/>
      <c r="DRY7" s="203"/>
      <c r="DRZ7" s="203"/>
      <c r="DSA7" s="203"/>
      <c r="DSB7" s="203"/>
      <c r="DSC7" s="203"/>
      <c r="DSD7" s="203"/>
      <c r="DSE7" s="203"/>
      <c r="DSF7" s="203"/>
      <c r="DSG7" s="203"/>
      <c r="DSH7" s="203"/>
      <c r="DSI7" s="203"/>
      <c r="DSJ7" s="203"/>
      <c r="DSK7" s="203"/>
      <c r="DSL7" s="203"/>
      <c r="DSM7" s="203"/>
      <c r="DSN7" s="203"/>
      <c r="DSO7" s="203"/>
      <c r="DSP7" s="203"/>
      <c r="DSQ7" s="203"/>
      <c r="DSR7" s="203"/>
      <c r="DSS7" s="203"/>
      <c r="DST7" s="203"/>
      <c r="DSU7" s="203"/>
      <c r="DSV7" s="203"/>
      <c r="DSW7" s="203"/>
      <c r="DSX7" s="203"/>
      <c r="DSY7" s="203"/>
      <c r="DSZ7" s="203"/>
      <c r="DTA7" s="203"/>
      <c r="DTB7" s="203"/>
      <c r="DTC7" s="203"/>
      <c r="DTD7" s="203"/>
      <c r="DTE7" s="203"/>
      <c r="DTF7" s="203"/>
      <c r="DTG7" s="203"/>
      <c r="DTH7" s="203"/>
      <c r="DTI7" s="203"/>
      <c r="DTJ7" s="203"/>
      <c r="DTK7" s="203"/>
      <c r="DTL7" s="203"/>
      <c r="DTM7" s="203"/>
      <c r="DTN7" s="203"/>
      <c r="DTO7" s="203"/>
      <c r="DTP7" s="203"/>
      <c r="DTQ7" s="203"/>
      <c r="DTR7" s="203"/>
      <c r="DTS7" s="203"/>
      <c r="DTT7" s="203"/>
      <c r="DTU7" s="203"/>
      <c r="DTV7" s="203"/>
      <c r="DTW7" s="203"/>
      <c r="DTX7" s="203"/>
      <c r="DTY7" s="203"/>
      <c r="DTZ7" s="203"/>
      <c r="DUA7" s="203"/>
      <c r="DUB7" s="203"/>
      <c r="DUC7" s="203"/>
      <c r="DUD7" s="203"/>
      <c r="DUE7" s="203"/>
      <c r="DUF7" s="203"/>
      <c r="DUG7" s="203"/>
      <c r="DUH7" s="203"/>
      <c r="DUI7" s="203"/>
      <c r="DUJ7" s="203"/>
      <c r="DUK7" s="203"/>
      <c r="DUL7" s="203"/>
      <c r="DUM7" s="203"/>
      <c r="DUN7" s="203"/>
      <c r="DUO7" s="203"/>
      <c r="DUP7" s="203"/>
      <c r="DUQ7" s="203"/>
      <c r="DUR7" s="203"/>
      <c r="DUS7" s="203"/>
      <c r="DUT7" s="203"/>
      <c r="DUU7" s="203"/>
      <c r="DUV7" s="203"/>
      <c r="DUW7" s="203"/>
      <c r="DUX7" s="203"/>
      <c r="DUY7" s="203"/>
      <c r="DUZ7" s="203"/>
      <c r="DVA7" s="203"/>
      <c r="DVB7" s="203"/>
      <c r="DVC7" s="203"/>
      <c r="DVD7" s="203"/>
      <c r="DVE7" s="203"/>
      <c r="DVF7" s="203"/>
      <c r="DVG7" s="203"/>
      <c r="DVH7" s="203"/>
      <c r="DVI7" s="203"/>
      <c r="DVJ7" s="203"/>
      <c r="DVK7" s="203"/>
      <c r="DVL7" s="203"/>
      <c r="DVM7" s="203"/>
      <c r="DVN7" s="203"/>
      <c r="DVO7" s="203"/>
      <c r="DVP7" s="203"/>
      <c r="DVQ7" s="203"/>
      <c r="DVR7" s="203"/>
      <c r="DVS7" s="203"/>
      <c r="DVT7" s="203"/>
      <c r="DVU7" s="203"/>
      <c r="DVV7" s="203"/>
      <c r="DVW7" s="203"/>
      <c r="DVX7" s="203"/>
      <c r="DVY7" s="203"/>
      <c r="DVZ7" s="203"/>
      <c r="DWA7" s="203"/>
      <c r="DWB7" s="203"/>
      <c r="DWC7" s="203"/>
      <c r="DWD7" s="203"/>
      <c r="DWE7" s="203"/>
      <c r="DWF7" s="203"/>
      <c r="DWG7" s="203"/>
      <c r="DWH7" s="203"/>
      <c r="DWI7" s="203"/>
      <c r="DWJ7" s="203"/>
      <c r="DWK7" s="203"/>
      <c r="DWL7" s="203"/>
      <c r="DWM7" s="203"/>
      <c r="DWN7" s="203"/>
      <c r="DWO7" s="203"/>
      <c r="DWP7" s="203"/>
      <c r="DWQ7" s="203"/>
      <c r="DWR7" s="203"/>
      <c r="DWS7" s="203"/>
      <c r="DWT7" s="203"/>
      <c r="DWU7" s="203"/>
      <c r="DWV7" s="203"/>
      <c r="DWW7" s="203"/>
      <c r="DWX7" s="203"/>
      <c r="DWY7" s="203"/>
      <c r="DWZ7" s="203"/>
      <c r="DXA7" s="203"/>
      <c r="DXB7" s="203"/>
      <c r="DXC7" s="203"/>
      <c r="DXD7" s="203"/>
      <c r="DXE7" s="203"/>
      <c r="DXF7" s="203"/>
      <c r="DXG7" s="203"/>
      <c r="DXH7" s="203"/>
      <c r="DXI7" s="203"/>
      <c r="DXJ7" s="203"/>
      <c r="DXK7" s="203"/>
      <c r="DXL7" s="203"/>
      <c r="DXM7" s="203"/>
      <c r="DXN7" s="203"/>
      <c r="DXO7" s="203"/>
      <c r="DXP7" s="203"/>
      <c r="DXQ7" s="203"/>
      <c r="DXR7" s="203"/>
      <c r="DXS7" s="203"/>
      <c r="DXT7" s="203"/>
      <c r="DXU7" s="203"/>
      <c r="DXV7" s="203"/>
      <c r="DXW7" s="203"/>
      <c r="DXX7" s="203"/>
      <c r="DXY7" s="203"/>
      <c r="DXZ7" s="203"/>
      <c r="DYA7" s="203"/>
      <c r="DYB7" s="203"/>
      <c r="DYC7" s="203"/>
      <c r="DYD7" s="203"/>
      <c r="DYE7" s="203"/>
      <c r="DYF7" s="203"/>
      <c r="DYG7" s="203"/>
      <c r="DYH7" s="203"/>
      <c r="DYI7" s="203"/>
      <c r="DYJ7" s="203"/>
      <c r="DYK7" s="203"/>
      <c r="DYL7" s="203"/>
      <c r="DYM7" s="203"/>
      <c r="DYN7" s="203"/>
      <c r="DYO7" s="203"/>
      <c r="DYP7" s="203"/>
      <c r="DYQ7" s="203"/>
      <c r="DYR7" s="203"/>
      <c r="DYS7" s="203"/>
      <c r="DYT7" s="203"/>
      <c r="DYU7" s="203"/>
      <c r="DYV7" s="203"/>
      <c r="DYW7" s="203"/>
      <c r="DYX7" s="203"/>
      <c r="DYY7" s="203"/>
      <c r="DYZ7" s="203"/>
      <c r="DZA7" s="203"/>
      <c r="DZB7" s="203"/>
      <c r="DZC7" s="203"/>
      <c r="DZD7" s="203"/>
      <c r="DZE7" s="203"/>
      <c r="DZF7" s="203"/>
      <c r="DZG7" s="203"/>
      <c r="DZH7" s="203"/>
      <c r="DZI7" s="203"/>
      <c r="DZJ7" s="203"/>
      <c r="DZK7" s="203"/>
      <c r="DZL7" s="203"/>
      <c r="DZM7" s="203"/>
      <c r="DZN7" s="203"/>
      <c r="DZO7" s="203"/>
      <c r="DZP7" s="203"/>
      <c r="DZQ7" s="203"/>
      <c r="DZR7" s="203"/>
      <c r="DZS7" s="203"/>
      <c r="DZT7" s="203"/>
      <c r="DZU7" s="203"/>
      <c r="DZV7" s="203"/>
      <c r="DZW7" s="203"/>
      <c r="DZX7" s="203"/>
      <c r="DZY7" s="203"/>
      <c r="DZZ7" s="203"/>
      <c r="EAA7" s="203"/>
      <c r="EAB7" s="203"/>
      <c r="EAC7" s="203"/>
      <c r="EAD7" s="203"/>
      <c r="EAE7" s="203"/>
      <c r="EAF7" s="203"/>
      <c r="EAG7" s="203"/>
      <c r="EAH7" s="203"/>
      <c r="EAI7" s="203"/>
      <c r="EAJ7" s="203"/>
      <c r="EAK7" s="203"/>
      <c r="EAL7" s="203"/>
      <c r="EAM7" s="203"/>
      <c r="EAN7" s="203"/>
      <c r="EAO7" s="203"/>
      <c r="EAP7" s="203"/>
      <c r="EAQ7" s="203"/>
      <c r="EAR7" s="203"/>
      <c r="EAS7" s="203"/>
      <c r="EAT7" s="203"/>
      <c r="EAU7" s="203"/>
      <c r="EAV7" s="203"/>
      <c r="EAW7" s="203"/>
      <c r="EAX7" s="203"/>
      <c r="EAY7" s="203"/>
      <c r="EAZ7" s="203"/>
      <c r="EBA7" s="203"/>
      <c r="EBB7" s="203"/>
      <c r="EBC7" s="203"/>
      <c r="EBD7" s="203"/>
      <c r="EBE7" s="203"/>
      <c r="EBF7" s="203"/>
      <c r="EBG7" s="203"/>
      <c r="EBH7" s="203"/>
      <c r="EBI7" s="203"/>
      <c r="EBJ7" s="203"/>
      <c r="EBK7" s="203"/>
      <c r="EBL7" s="203"/>
      <c r="EBM7" s="203"/>
      <c r="EBN7" s="203"/>
      <c r="EBO7" s="203"/>
      <c r="EBP7" s="203"/>
      <c r="EBQ7" s="203"/>
      <c r="EBR7" s="203"/>
      <c r="EBS7" s="203"/>
      <c r="EBT7" s="203"/>
      <c r="EBU7" s="203"/>
      <c r="EBV7" s="203"/>
      <c r="EBW7" s="203"/>
      <c r="EBX7" s="203"/>
      <c r="EBY7" s="203"/>
      <c r="EBZ7" s="203"/>
      <c r="ECA7" s="203"/>
      <c r="ECB7" s="203"/>
      <c r="ECC7" s="203"/>
      <c r="ECD7" s="203"/>
      <c r="ECE7" s="203"/>
      <c r="ECF7" s="203"/>
      <c r="ECG7" s="203"/>
      <c r="ECH7" s="203"/>
      <c r="ECI7" s="203"/>
      <c r="ECJ7" s="203"/>
      <c r="ECK7" s="203"/>
      <c r="ECL7" s="203"/>
      <c r="ECM7" s="203"/>
      <c r="ECN7" s="203"/>
      <c r="ECO7" s="203"/>
      <c r="ECP7" s="203"/>
      <c r="ECQ7" s="203"/>
      <c r="ECR7" s="203"/>
      <c r="ECS7" s="203"/>
      <c r="ECT7" s="203"/>
      <c r="ECU7" s="203"/>
      <c r="ECV7" s="203"/>
      <c r="ECW7" s="203"/>
      <c r="ECX7" s="203"/>
      <c r="ECY7" s="203"/>
      <c r="ECZ7" s="203"/>
      <c r="EDA7" s="203"/>
      <c r="EDB7" s="203"/>
      <c r="EDC7" s="203"/>
      <c r="EDD7" s="203"/>
      <c r="EDE7" s="203"/>
      <c r="EDF7" s="203"/>
      <c r="EDG7" s="203"/>
      <c r="EDH7" s="203"/>
      <c r="EDI7" s="203"/>
      <c r="EDJ7" s="203"/>
      <c r="EDK7" s="203"/>
      <c r="EDL7" s="203"/>
      <c r="EDM7" s="203"/>
      <c r="EDN7" s="203"/>
      <c r="EDO7" s="203"/>
      <c r="EDP7" s="203"/>
      <c r="EDQ7" s="203"/>
      <c r="EDR7" s="203"/>
      <c r="EDS7" s="203"/>
      <c r="EDT7" s="203"/>
      <c r="EDU7" s="203"/>
      <c r="EDV7" s="203"/>
      <c r="EDW7" s="203"/>
      <c r="EDX7" s="203"/>
      <c r="EDY7" s="203"/>
      <c r="EDZ7" s="203"/>
      <c r="EEA7" s="203"/>
      <c r="EEB7" s="203"/>
      <c r="EEC7" s="203"/>
      <c r="EED7" s="203"/>
      <c r="EEE7" s="203"/>
      <c r="EEF7" s="203"/>
      <c r="EEG7" s="203"/>
      <c r="EEH7" s="203"/>
      <c r="EEI7" s="203"/>
      <c r="EEJ7" s="203"/>
      <c r="EEK7" s="203"/>
      <c r="EEL7" s="203"/>
      <c r="EEM7" s="203"/>
      <c r="EEN7" s="203"/>
      <c r="EEO7" s="203"/>
      <c r="EEP7" s="203"/>
      <c r="EEQ7" s="203"/>
      <c r="EER7" s="203"/>
      <c r="EES7" s="203"/>
      <c r="EET7" s="203"/>
      <c r="EEU7" s="203"/>
      <c r="EEV7" s="203"/>
      <c r="EEW7" s="203"/>
      <c r="EEX7" s="203"/>
      <c r="EEY7" s="203"/>
      <c r="EEZ7" s="203"/>
      <c r="EFA7" s="203"/>
      <c r="EFB7" s="203"/>
      <c r="EFC7" s="203"/>
      <c r="EFD7" s="203"/>
      <c r="EFE7" s="203"/>
      <c r="EFF7" s="203"/>
      <c r="EFG7" s="203"/>
      <c r="EFH7" s="203"/>
      <c r="EFI7" s="203"/>
      <c r="EFJ7" s="203"/>
      <c r="EFK7" s="203"/>
      <c r="EFL7" s="203"/>
      <c r="EFM7" s="203"/>
      <c r="EFN7" s="203"/>
      <c r="EFO7" s="203"/>
      <c r="EFP7" s="203"/>
      <c r="EFQ7" s="203"/>
      <c r="EFR7" s="203"/>
      <c r="EFS7" s="203"/>
      <c r="EFT7" s="203"/>
      <c r="EFU7" s="203"/>
      <c r="EFV7" s="203"/>
      <c r="EFW7" s="203"/>
      <c r="EFX7" s="203"/>
      <c r="EFY7" s="203"/>
      <c r="EFZ7" s="203"/>
      <c r="EGA7" s="203"/>
      <c r="EGB7" s="203"/>
      <c r="EGC7" s="203"/>
      <c r="EGD7" s="203"/>
      <c r="EGE7" s="203"/>
      <c r="EGF7" s="203"/>
      <c r="EGG7" s="203"/>
      <c r="EGH7" s="203"/>
      <c r="EGI7" s="203"/>
      <c r="EGJ7" s="203"/>
      <c r="EGK7" s="203"/>
      <c r="EGL7" s="203"/>
      <c r="EGM7" s="203"/>
      <c r="EGN7" s="203"/>
      <c r="EGO7" s="203"/>
      <c r="EGP7" s="203"/>
      <c r="EGQ7" s="203"/>
      <c r="EGR7" s="203"/>
      <c r="EGS7" s="203"/>
      <c r="EGT7" s="203"/>
      <c r="EGU7" s="203"/>
      <c r="EGV7" s="203"/>
      <c r="EGW7" s="203"/>
      <c r="EGX7" s="203"/>
      <c r="EGY7" s="203"/>
      <c r="EGZ7" s="203"/>
      <c r="EHA7" s="203"/>
      <c r="EHB7" s="203"/>
      <c r="EHC7" s="203"/>
      <c r="EHD7" s="203"/>
      <c r="EHE7" s="203"/>
      <c r="EHF7" s="203"/>
      <c r="EHG7" s="203"/>
      <c r="EHH7" s="203"/>
      <c r="EHI7" s="203"/>
      <c r="EHJ7" s="203"/>
      <c r="EHK7" s="203"/>
      <c r="EHL7" s="203"/>
      <c r="EHM7" s="203"/>
      <c r="EHN7" s="203"/>
      <c r="EHO7" s="203"/>
      <c r="EHP7" s="203"/>
      <c r="EHQ7" s="203"/>
      <c r="EHR7" s="203"/>
      <c r="EHS7" s="203"/>
      <c r="EHT7" s="203"/>
      <c r="EHU7" s="203"/>
      <c r="EHV7" s="203"/>
      <c r="EHW7" s="203"/>
      <c r="EHX7" s="203"/>
      <c r="EHY7" s="203"/>
      <c r="EHZ7" s="203"/>
      <c r="EIA7" s="203"/>
      <c r="EIB7" s="203"/>
      <c r="EIC7" s="203"/>
      <c r="EID7" s="203"/>
      <c r="EIE7" s="203"/>
      <c r="EIF7" s="203"/>
      <c r="EIG7" s="203"/>
      <c r="EIH7" s="203"/>
      <c r="EII7" s="203"/>
      <c r="EIJ7" s="203"/>
      <c r="EIK7" s="203"/>
      <c r="EIL7" s="203"/>
      <c r="EIM7" s="203"/>
      <c r="EIN7" s="203"/>
      <c r="EIO7" s="203"/>
      <c r="EIP7" s="203"/>
      <c r="EIQ7" s="203"/>
      <c r="EIR7" s="203"/>
      <c r="EIS7" s="203"/>
      <c r="EIT7" s="203"/>
      <c r="EIU7" s="203"/>
      <c r="EIV7" s="203"/>
      <c r="EIW7" s="203"/>
      <c r="EIX7" s="203"/>
      <c r="EIY7" s="203"/>
      <c r="EIZ7" s="203"/>
      <c r="EJA7" s="203"/>
      <c r="EJB7" s="203"/>
      <c r="EJC7" s="203"/>
      <c r="EJD7" s="203"/>
      <c r="EJE7" s="203"/>
      <c r="EJF7" s="203"/>
      <c r="EJG7" s="203"/>
      <c r="EJH7" s="203"/>
      <c r="EJI7" s="203"/>
      <c r="EJJ7" s="203"/>
      <c r="EJK7" s="203"/>
      <c r="EJL7" s="203"/>
      <c r="EJM7" s="203"/>
      <c r="EJN7" s="203"/>
      <c r="EJO7" s="203"/>
      <c r="EJP7" s="203"/>
      <c r="EJQ7" s="203"/>
      <c r="EJR7" s="203"/>
      <c r="EJS7" s="203"/>
      <c r="EJT7" s="203"/>
      <c r="EJU7" s="203"/>
      <c r="EJV7" s="203"/>
      <c r="EJW7" s="203"/>
      <c r="EJX7" s="203"/>
      <c r="EJY7" s="203"/>
      <c r="EJZ7" s="203"/>
      <c r="EKA7" s="203"/>
      <c r="EKB7" s="203"/>
      <c r="EKC7" s="203"/>
      <c r="EKD7" s="203"/>
      <c r="EKE7" s="203"/>
      <c r="EKF7" s="203"/>
      <c r="EKG7" s="203"/>
      <c r="EKH7" s="203"/>
      <c r="EKI7" s="203"/>
      <c r="EKJ7" s="203"/>
      <c r="EKK7" s="203"/>
      <c r="EKL7" s="203"/>
      <c r="EKM7" s="203"/>
      <c r="EKN7" s="203"/>
      <c r="EKO7" s="203"/>
      <c r="EKP7" s="203"/>
      <c r="EKQ7" s="203"/>
      <c r="EKR7" s="203"/>
      <c r="EKS7" s="203"/>
      <c r="EKT7" s="203"/>
      <c r="EKU7" s="203"/>
      <c r="EKV7" s="203"/>
      <c r="EKW7" s="203"/>
      <c r="EKX7" s="203"/>
      <c r="EKY7" s="203"/>
      <c r="EKZ7" s="203"/>
      <c r="ELA7" s="203"/>
      <c r="ELB7" s="203"/>
      <c r="ELC7" s="203"/>
      <c r="ELD7" s="203"/>
      <c r="ELE7" s="203"/>
      <c r="ELF7" s="203"/>
      <c r="ELG7" s="203"/>
      <c r="ELH7" s="203"/>
      <c r="ELI7" s="203"/>
      <c r="ELJ7" s="203"/>
      <c r="ELK7" s="203"/>
      <c r="ELL7" s="203"/>
      <c r="ELM7" s="203"/>
      <c r="ELN7" s="203"/>
      <c r="ELO7" s="203"/>
      <c r="ELP7" s="203"/>
      <c r="ELQ7" s="203"/>
      <c r="ELR7" s="203"/>
      <c r="ELS7" s="203"/>
      <c r="ELT7" s="203"/>
      <c r="ELU7" s="203"/>
      <c r="ELV7" s="203"/>
      <c r="ELW7" s="203"/>
      <c r="ELX7" s="203"/>
      <c r="ELY7" s="203"/>
      <c r="ELZ7" s="203"/>
      <c r="EMA7" s="203"/>
      <c r="EMB7" s="203"/>
      <c r="EMC7" s="203"/>
      <c r="EMD7" s="203"/>
      <c r="EME7" s="203"/>
      <c r="EMF7" s="203"/>
      <c r="EMG7" s="203"/>
      <c r="EMH7" s="203"/>
      <c r="EMI7" s="203"/>
      <c r="EMJ7" s="203"/>
      <c r="EMK7" s="203"/>
      <c r="EML7" s="203"/>
      <c r="EMM7" s="203"/>
      <c r="EMN7" s="203"/>
      <c r="EMO7" s="203"/>
      <c r="EMP7" s="203"/>
      <c r="EMQ7" s="203"/>
      <c r="EMR7" s="203"/>
      <c r="EMS7" s="203"/>
      <c r="EMT7" s="203"/>
      <c r="EMU7" s="203"/>
      <c r="EMV7" s="203"/>
      <c r="EMW7" s="203"/>
      <c r="EMX7" s="203"/>
      <c r="EMY7" s="203"/>
      <c r="EMZ7" s="203"/>
      <c r="ENA7" s="203"/>
      <c r="ENB7" s="203"/>
      <c r="ENC7" s="203"/>
      <c r="END7" s="203"/>
      <c r="ENE7" s="203"/>
      <c r="ENF7" s="203"/>
      <c r="ENG7" s="203"/>
      <c r="ENH7" s="203"/>
      <c r="ENI7" s="203"/>
      <c r="ENJ7" s="203"/>
      <c r="ENK7" s="203"/>
      <c r="ENL7" s="203"/>
      <c r="ENM7" s="203"/>
      <c r="ENN7" s="203"/>
      <c r="ENO7" s="203"/>
      <c r="ENP7" s="203"/>
      <c r="ENQ7" s="203"/>
      <c r="ENR7" s="203"/>
      <c r="ENS7" s="203"/>
      <c r="ENT7" s="203"/>
      <c r="ENU7" s="203"/>
      <c r="ENV7" s="203"/>
      <c r="ENW7" s="203"/>
      <c r="ENX7" s="203"/>
      <c r="ENY7" s="203"/>
      <c r="ENZ7" s="203"/>
      <c r="EOA7" s="203"/>
      <c r="EOB7" s="203"/>
      <c r="EOC7" s="203"/>
      <c r="EOD7" s="203"/>
      <c r="EOE7" s="203"/>
      <c r="EOF7" s="203"/>
      <c r="EOG7" s="203"/>
      <c r="EOH7" s="203"/>
      <c r="EOI7" s="203"/>
      <c r="EOJ7" s="203"/>
      <c r="EOK7" s="203"/>
      <c r="EOL7" s="203"/>
      <c r="EOM7" s="203"/>
      <c r="EON7" s="203"/>
      <c r="EOO7" s="203"/>
      <c r="EOP7" s="203"/>
      <c r="EOQ7" s="203"/>
      <c r="EOR7" s="203"/>
      <c r="EOS7" s="203"/>
      <c r="EOT7" s="203"/>
      <c r="EOU7" s="203"/>
      <c r="EOV7" s="203"/>
      <c r="EOW7" s="203"/>
      <c r="EOX7" s="203"/>
      <c r="EOY7" s="203"/>
      <c r="EOZ7" s="203"/>
      <c r="EPA7" s="203"/>
      <c r="EPB7" s="203"/>
      <c r="EPC7" s="203"/>
      <c r="EPD7" s="203"/>
      <c r="EPE7" s="203"/>
      <c r="EPF7" s="203"/>
      <c r="EPG7" s="203"/>
      <c r="EPH7" s="203"/>
      <c r="EPI7" s="203"/>
      <c r="EPJ7" s="203"/>
      <c r="EPK7" s="203"/>
      <c r="EPL7" s="203"/>
      <c r="EPM7" s="203"/>
      <c r="EPN7" s="203"/>
      <c r="EPO7" s="203"/>
      <c r="EPP7" s="203"/>
      <c r="EPQ7" s="203"/>
      <c r="EPR7" s="203"/>
      <c r="EPS7" s="203"/>
      <c r="EPT7" s="203"/>
      <c r="EPU7" s="203"/>
      <c r="EPV7" s="203"/>
      <c r="EPW7" s="203"/>
      <c r="EPX7" s="203"/>
      <c r="EPY7" s="203"/>
      <c r="EPZ7" s="203"/>
      <c r="EQA7" s="203"/>
      <c r="EQB7" s="203"/>
      <c r="EQC7" s="203"/>
      <c r="EQD7" s="203"/>
      <c r="EQE7" s="203"/>
      <c r="EQF7" s="203"/>
      <c r="EQG7" s="203"/>
      <c r="EQH7" s="203"/>
      <c r="EQI7" s="203"/>
      <c r="EQJ7" s="203"/>
      <c r="EQK7" s="203"/>
      <c r="EQL7" s="203"/>
      <c r="EQM7" s="203"/>
      <c r="EQN7" s="203"/>
      <c r="EQO7" s="203"/>
      <c r="EQP7" s="203"/>
      <c r="EQQ7" s="203"/>
      <c r="EQR7" s="203"/>
      <c r="EQS7" s="203"/>
      <c r="EQT7" s="203"/>
      <c r="EQU7" s="203"/>
      <c r="EQV7" s="203"/>
      <c r="EQW7" s="203"/>
      <c r="EQX7" s="203"/>
      <c r="EQY7" s="203"/>
      <c r="EQZ7" s="203"/>
      <c r="ERA7" s="203"/>
      <c r="ERB7" s="203"/>
      <c r="ERC7" s="203"/>
      <c r="ERD7" s="203"/>
      <c r="ERE7" s="203"/>
      <c r="ERF7" s="203"/>
      <c r="ERG7" s="203"/>
      <c r="ERH7" s="203"/>
      <c r="ERI7" s="203"/>
      <c r="ERJ7" s="203"/>
      <c r="ERK7" s="203"/>
      <c r="ERL7" s="203"/>
      <c r="ERM7" s="203"/>
      <c r="ERN7" s="203"/>
      <c r="ERO7" s="203"/>
      <c r="ERP7" s="203"/>
      <c r="ERQ7" s="203"/>
      <c r="ERR7" s="203"/>
      <c r="ERS7" s="203"/>
      <c r="ERT7" s="203"/>
      <c r="ERU7" s="203"/>
      <c r="ERV7" s="203"/>
      <c r="ERW7" s="203"/>
      <c r="ERX7" s="203"/>
      <c r="ERY7" s="203"/>
      <c r="ERZ7" s="203"/>
      <c r="ESA7" s="203"/>
      <c r="ESB7" s="203"/>
      <c r="ESC7" s="203"/>
      <c r="ESD7" s="203"/>
      <c r="ESE7" s="203"/>
      <c r="ESF7" s="203"/>
      <c r="ESG7" s="203"/>
      <c r="ESH7" s="203"/>
      <c r="ESI7" s="203"/>
      <c r="ESJ7" s="203"/>
      <c r="ESK7" s="203"/>
      <c r="ESL7" s="203"/>
      <c r="ESM7" s="203"/>
      <c r="ESN7" s="203"/>
      <c r="ESO7" s="203"/>
      <c r="ESP7" s="203"/>
      <c r="ESQ7" s="203"/>
      <c r="ESR7" s="203"/>
      <c r="ESS7" s="203"/>
      <c r="EST7" s="203"/>
      <c r="ESU7" s="203"/>
      <c r="ESV7" s="203"/>
      <c r="ESW7" s="203"/>
      <c r="ESX7" s="203"/>
      <c r="ESY7" s="203"/>
      <c r="ESZ7" s="203"/>
      <c r="ETA7" s="203"/>
      <c r="ETB7" s="203"/>
      <c r="ETC7" s="203"/>
      <c r="ETD7" s="203"/>
      <c r="ETE7" s="203"/>
      <c r="ETF7" s="203"/>
      <c r="ETG7" s="203"/>
      <c r="ETH7" s="203"/>
      <c r="ETI7" s="203"/>
      <c r="ETJ7" s="203"/>
      <c r="ETK7" s="203"/>
      <c r="ETL7" s="203"/>
      <c r="ETM7" s="203"/>
      <c r="ETN7" s="203"/>
      <c r="ETO7" s="203"/>
      <c r="ETP7" s="203"/>
      <c r="ETQ7" s="203"/>
      <c r="ETR7" s="203"/>
      <c r="ETS7" s="203"/>
      <c r="ETT7" s="203"/>
      <c r="ETU7" s="203"/>
      <c r="ETV7" s="203"/>
      <c r="ETW7" s="203"/>
      <c r="ETX7" s="203"/>
      <c r="ETY7" s="203"/>
      <c r="ETZ7" s="203"/>
      <c r="EUA7" s="203"/>
      <c r="EUB7" s="203"/>
      <c r="EUC7" s="203"/>
      <c r="EUD7" s="203"/>
      <c r="EUE7" s="203"/>
      <c r="EUF7" s="203"/>
      <c r="EUG7" s="203"/>
      <c r="EUH7" s="203"/>
      <c r="EUI7" s="203"/>
      <c r="EUJ7" s="203"/>
      <c r="EUK7" s="203"/>
      <c r="EUL7" s="203"/>
      <c r="EUM7" s="203"/>
      <c r="EUN7" s="203"/>
      <c r="EUO7" s="203"/>
      <c r="EUP7" s="203"/>
      <c r="EUQ7" s="203"/>
      <c r="EUR7" s="203"/>
      <c r="EUS7" s="203"/>
      <c r="EUT7" s="203"/>
      <c r="EUU7" s="203"/>
      <c r="EUV7" s="203"/>
      <c r="EUW7" s="203"/>
      <c r="EUX7" s="203"/>
      <c r="EUY7" s="203"/>
      <c r="EUZ7" s="203"/>
      <c r="EVA7" s="203"/>
      <c r="EVB7" s="203"/>
      <c r="EVC7" s="203"/>
      <c r="EVD7" s="203"/>
      <c r="EVE7" s="203"/>
      <c r="EVF7" s="203"/>
      <c r="EVG7" s="203"/>
      <c r="EVH7" s="203"/>
      <c r="EVI7" s="203"/>
      <c r="EVJ7" s="203"/>
      <c r="EVK7" s="203"/>
      <c r="EVL7" s="203"/>
      <c r="EVM7" s="203"/>
      <c r="EVN7" s="203"/>
      <c r="EVO7" s="203"/>
      <c r="EVP7" s="203"/>
      <c r="EVQ7" s="203"/>
      <c r="EVR7" s="203"/>
      <c r="EVS7" s="203"/>
      <c r="EVT7" s="203"/>
      <c r="EVU7" s="203"/>
      <c r="EVV7" s="203"/>
      <c r="EVW7" s="203"/>
      <c r="EVX7" s="203"/>
      <c r="EVY7" s="203"/>
      <c r="EVZ7" s="203"/>
      <c r="EWA7" s="203"/>
      <c r="EWB7" s="203"/>
      <c r="EWC7" s="203"/>
      <c r="EWD7" s="203"/>
      <c r="EWE7" s="203"/>
      <c r="EWF7" s="203"/>
      <c r="EWG7" s="203"/>
      <c r="EWH7" s="203"/>
      <c r="EWI7" s="203"/>
      <c r="EWJ7" s="203"/>
      <c r="EWK7" s="203"/>
      <c r="EWL7" s="203"/>
      <c r="EWM7" s="203"/>
      <c r="EWN7" s="203"/>
      <c r="EWO7" s="203"/>
      <c r="EWP7" s="203"/>
      <c r="EWQ7" s="203"/>
      <c r="EWR7" s="203"/>
      <c r="EWS7" s="203"/>
      <c r="EWT7" s="203"/>
      <c r="EWU7" s="203"/>
      <c r="EWV7" s="203"/>
      <c r="EWW7" s="203"/>
      <c r="EWX7" s="203"/>
      <c r="EWY7" s="203"/>
      <c r="EWZ7" s="203"/>
      <c r="EXA7" s="203"/>
      <c r="EXB7" s="203"/>
      <c r="EXC7" s="203"/>
      <c r="EXD7" s="203"/>
      <c r="EXE7" s="203"/>
      <c r="EXF7" s="203"/>
      <c r="EXG7" s="203"/>
      <c r="EXH7" s="203"/>
      <c r="EXI7" s="203"/>
      <c r="EXJ7" s="203"/>
      <c r="EXK7" s="203"/>
      <c r="EXL7" s="203"/>
      <c r="EXM7" s="203"/>
      <c r="EXN7" s="203"/>
      <c r="EXO7" s="203"/>
      <c r="EXP7" s="203"/>
      <c r="EXQ7" s="203"/>
      <c r="EXR7" s="203"/>
      <c r="EXS7" s="203"/>
      <c r="EXT7" s="203"/>
      <c r="EXU7" s="203"/>
      <c r="EXV7" s="203"/>
      <c r="EXW7" s="203"/>
      <c r="EXX7" s="203"/>
      <c r="EXY7" s="203"/>
      <c r="EXZ7" s="203"/>
      <c r="EYA7" s="203"/>
      <c r="EYB7" s="203"/>
      <c r="EYC7" s="203"/>
      <c r="EYD7" s="203"/>
      <c r="EYE7" s="203"/>
      <c r="EYF7" s="203"/>
      <c r="EYG7" s="203"/>
      <c r="EYH7" s="203"/>
      <c r="EYI7" s="203"/>
      <c r="EYJ7" s="203"/>
      <c r="EYK7" s="203"/>
      <c r="EYL7" s="203"/>
      <c r="EYM7" s="203"/>
      <c r="EYN7" s="203"/>
      <c r="EYO7" s="203"/>
      <c r="EYP7" s="203"/>
      <c r="EYQ7" s="203"/>
      <c r="EYR7" s="203"/>
      <c r="EYS7" s="203"/>
      <c r="EYT7" s="203"/>
      <c r="EYU7" s="203"/>
      <c r="EYV7" s="203"/>
      <c r="EYW7" s="203"/>
      <c r="EYX7" s="203"/>
      <c r="EYY7" s="203"/>
      <c r="EYZ7" s="203"/>
      <c r="EZA7" s="203"/>
      <c r="EZB7" s="203"/>
      <c r="EZC7" s="203"/>
      <c r="EZD7" s="203"/>
      <c r="EZE7" s="203"/>
      <c r="EZF7" s="203"/>
      <c r="EZG7" s="203"/>
      <c r="EZH7" s="203"/>
      <c r="EZI7" s="203"/>
      <c r="EZJ7" s="203"/>
      <c r="EZK7" s="203"/>
      <c r="EZL7" s="203"/>
      <c r="EZM7" s="203"/>
      <c r="EZN7" s="203"/>
      <c r="EZO7" s="203"/>
      <c r="EZP7" s="203"/>
      <c r="EZQ7" s="203"/>
      <c r="EZR7" s="203"/>
      <c r="EZS7" s="203"/>
      <c r="EZT7" s="203"/>
      <c r="EZU7" s="203"/>
      <c r="EZV7" s="203"/>
      <c r="EZW7" s="203"/>
      <c r="EZX7" s="203"/>
      <c r="EZY7" s="203"/>
      <c r="EZZ7" s="203"/>
      <c r="FAA7" s="203"/>
      <c r="FAB7" s="203"/>
      <c r="FAC7" s="203"/>
      <c r="FAD7" s="203"/>
      <c r="FAE7" s="203"/>
      <c r="FAF7" s="203"/>
      <c r="FAG7" s="203"/>
      <c r="FAH7" s="203"/>
      <c r="FAI7" s="203"/>
      <c r="FAJ7" s="203"/>
      <c r="FAK7" s="203"/>
      <c r="FAL7" s="203"/>
      <c r="FAM7" s="203"/>
      <c r="FAN7" s="203"/>
      <c r="FAO7" s="203"/>
      <c r="FAP7" s="203"/>
      <c r="FAQ7" s="203"/>
      <c r="FAR7" s="203"/>
      <c r="FAS7" s="203"/>
      <c r="FAT7" s="203"/>
      <c r="FAU7" s="203"/>
      <c r="FAV7" s="203"/>
      <c r="FAW7" s="203"/>
      <c r="FAX7" s="203"/>
      <c r="FAY7" s="203"/>
      <c r="FAZ7" s="203"/>
      <c r="FBA7" s="203"/>
      <c r="FBB7" s="203"/>
      <c r="FBC7" s="203"/>
      <c r="FBD7" s="203"/>
      <c r="FBE7" s="203"/>
      <c r="FBF7" s="203"/>
      <c r="FBG7" s="203"/>
      <c r="FBH7" s="203"/>
      <c r="FBI7" s="203"/>
      <c r="FBJ7" s="203"/>
      <c r="FBK7" s="203"/>
      <c r="FBL7" s="203"/>
      <c r="FBM7" s="203"/>
      <c r="FBN7" s="203"/>
      <c r="FBO7" s="203"/>
      <c r="FBP7" s="203"/>
      <c r="FBQ7" s="203"/>
      <c r="FBR7" s="203"/>
      <c r="FBS7" s="203"/>
      <c r="FBT7" s="203"/>
      <c r="FBU7" s="203"/>
      <c r="FBV7" s="203"/>
      <c r="FBW7" s="203"/>
      <c r="FBX7" s="203"/>
      <c r="FBY7" s="203"/>
      <c r="FBZ7" s="203"/>
      <c r="FCA7" s="203"/>
      <c r="FCB7" s="203"/>
      <c r="FCC7" s="203"/>
      <c r="FCD7" s="203"/>
      <c r="FCE7" s="203"/>
      <c r="FCF7" s="203"/>
      <c r="FCG7" s="203"/>
      <c r="FCH7" s="203"/>
      <c r="FCI7" s="203"/>
      <c r="FCJ7" s="203"/>
      <c r="FCK7" s="203"/>
      <c r="FCL7" s="203"/>
      <c r="FCM7" s="203"/>
      <c r="FCN7" s="203"/>
      <c r="FCO7" s="203"/>
      <c r="FCP7" s="203"/>
      <c r="FCQ7" s="203"/>
      <c r="FCR7" s="203"/>
      <c r="FCS7" s="203"/>
      <c r="FCT7" s="203"/>
      <c r="FCU7" s="203"/>
      <c r="FCV7" s="203"/>
      <c r="FCW7" s="203"/>
      <c r="FCX7" s="203"/>
      <c r="FCY7" s="203"/>
      <c r="FCZ7" s="203"/>
      <c r="FDA7" s="203"/>
      <c r="FDB7" s="203"/>
      <c r="FDC7" s="203"/>
      <c r="FDD7" s="203"/>
      <c r="FDE7" s="203"/>
      <c r="FDF7" s="203"/>
      <c r="FDG7" s="203"/>
      <c r="FDH7" s="203"/>
      <c r="FDI7" s="203"/>
      <c r="FDJ7" s="203"/>
      <c r="FDK7" s="203"/>
      <c r="FDL7" s="203"/>
      <c r="FDM7" s="203"/>
      <c r="FDN7" s="203"/>
      <c r="FDO7" s="203"/>
      <c r="FDP7" s="203"/>
      <c r="FDQ7" s="203"/>
      <c r="FDR7" s="203"/>
      <c r="FDS7" s="203"/>
      <c r="FDT7" s="203"/>
      <c r="FDU7" s="203"/>
      <c r="FDV7" s="203"/>
      <c r="FDW7" s="203"/>
      <c r="FDX7" s="203"/>
      <c r="FDY7" s="203"/>
      <c r="FDZ7" s="203"/>
      <c r="FEA7" s="203"/>
      <c r="FEB7" s="203"/>
      <c r="FEC7" s="203"/>
      <c r="FED7" s="203"/>
      <c r="FEE7" s="203"/>
      <c r="FEF7" s="203"/>
      <c r="FEG7" s="203"/>
      <c r="FEH7" s="203"/>
      <c r="FEI7" s="203"/>
      <c r="FEJ7" s="203"/>
      <c r="FEK7" s="203"/>
      <c r="FEL7" s="203"/>
      <c r="FEM7" s="203"/>
      <c r="FEN7" s="203"/>
      <c r="FEO7" s="203"/>
      <c r="FEP7" s="203"/>
      <c r="FEQ7" s="203"/>
      <c r="FER7" s="203"/>
      <c r="FES7" s="203"/>
      <c r="FET7" s="203"/>
      <c r="FEU7" s="203"/>
      <c r="FEV7" s="203"/>
      <c r="FEW7" s="203"/>
      <c r="FEX7" s="203"/>
      <c r="FEY7" s="203"/>
      <c r="FEZ7" s="203"/>
      <c r="FFA7" s="203"/>
      <c r="FFB7" s="203"/>
      <c r="FFC7" s="203"/>
      <c r="FFD7" s="203"/>
      <c r="FFE7" s="203"/>
      <c r="FFF7" s="203"/>
      <c r="FFG7" s="203"/>
      <c r="FFH7" s="203"/>
      <c r="FFI7" s="203"/>
      <c r="FFJ7" s="203"/>
      <c r="FFK7" s="203"/>
      <c r="FFL7" s="203"/>
      <c r="FFM7" s="203"/>
      <c r="FFN7" s="203"/>
      <c r="FFO7" s="203"/>
      <c r="FFP7" s="203"/>
      <c r="FFQ7" s="203"/>
      <c r="FFR7" s="203"/>
      <c r="FFS7" s="203"/>
      <c r="FFT7" s="203"/>
      <c r="FFU7" s="203"/>
      <c r="FFV7" s="203"/>
      <c r="FFW7" s="203"/>
      <c r="FFX7" s="203"/>
      <c r="FFY7" s="203"/>
      <c r="FFZ7" s="203"/>
      <c r="FGA7" s="203"/>
      <c r="FGB7" s="203"/>
      <c r="FGC7" s="203"/>
      <c r="FGD7" s="203"/>
      <c r="FGE7" s="203"/>
      <c r="FGF7" s="203"/>
      <c r="FGG7" s="203"/>
      <c r="FGH7" s="203"/>
      <c r="FGI7" s="203"/>
      <c r="FGJ7" s="203"/>
      <c r="FGK7" s="203"/>
      <c r="FGL7" s="203"/>
      <c r="FGM7" s="203"/>
      <c r="FGN7" s="203"/>
      <c r="FGO7" s="203"/>
      <c r="FGP7" s="203"/>
      <c r="FGQ7" s="203"/>
      <c r="FGR7" s="203"/>
      <c r="FGS7" s="203"/>
      <c r="FGT7" s="203"/>
      <c r="FGU7" s="203"/>
      <c r="FGV7" s="203"/>
      <c r="FGW7" s="203"/>
      <c r="FGX7" s="203"/>
      <c r="FGY7" s="203"/>
      <c r="FGZ7" s="203"/>
      <c r="FHA7" s="203"/>
      <c r="FHB7" s="203"/>
      <c r="FHC7" s="203"/>
      <c r="FHD7" s="203"/>
      <c r="FHE7" s="203"/>
      <c r="FHF7" s="203"/>
      <c r="FHG7" s="203"/>
      <c r="FHH7" s="203"/>
      <c r="FHI7" s="203"/>
      <c r="FHJ7" s="203"/>
      <c r="FHK7" s="203"/>
      <c r="FHL7" s="203"/>
      <c r="FHM7" s="203"/>
      <c r="FHN7" s="203"/>
      <c r="FHO7" s="203"/>
      <c r="FHP7" s="203"/>
      <c r="FHQ7" s="203"/>
      <c r="FHR7" s="203"/>
      <c r="FHS7" s="203"/>
      <c r="FHT7" s="203"/>
      <c r="FHU7" s="203"/>
      <c r="FHV7" s="203"/>
      <c r="FHW7" s="203"/>
      <c r="FHX7" s="203"/>
      <c r="FHY7" s="203"/>
      <c r="FHZ7" s="203"/>
      <c r="FIA7" s="203"/>
      <c r="FIB7" s="203"/>
      <c r="FIC7" s="203"/>
      <c r="FID7" s="203"/>
      <c r="FIE7" s="203"/>
      <c r="FIF7" s="203"/>
      <c r="FIG7" s="203"/>
      <c r="FIH7" s="203"/>
      <c r="FII7" s="203"/>
      <c r="FIJ7" s="203"/>
      <c r="FIK7" s="203"/>
      <c r="FIL7" s="203"/>
      <c r="FIM7" s="203"/>
      <c r="FIN7" s="203"/>
      <c r="FIO7" s="203"/>
      <c r="FIP7" s="203"/>
      <c r="FIQ7" s="203"/>
      <c r="FIR7" s="203"/>
      <c r="FIS7" s="203"/>
      <c r="FIT7" s="203"/>
      <c r="FIU7" s="203"/>
      <c r="FIV7" s="203"/>
      <c r="FIW7" s="203"/>
      <c r="FIX7" s="203"/>
      <c r="FIY7" s="203"/>
      <c r="FIZ7" s="203"/>
      <c r="FJA7" s="203"/>
      <c r="FJB7" s="203"/>
      <c r="FJC7" s="203"/>
      <c r="FJD7" s="203"/>
      <c r="FJE7" s="203"/>
      <c r="FJF7" s="203"/>
      <c r="FJG7" s="203"/>
      <c r="FJH7" s="203"/>
      <c r="FJI7" s="203"/>
      <c r="FJJ7" s="203"/>
      <c r="FJK7" s="203"/>
      <c r="FJL7" s="203"/>
      <c r="FJM7" s="203"/>
      <c r="FJN7" s="203"/>
      <c r="FJO7" s="203"/>
      <c r="FJP7" s="203"/>
      <c r="FJQ7" s="203"/>
      <c r="FJR7" s="203"/>
      <c r="FJS7" s="203"/>
      <c r="FJT7" s="203"/>
      <c r="FJU7" s="203"/>
      <c r="FJV7" s="203"/>
      <c r="FJW7" s="203"/>
      <c r="FJX7" s="203"/>
      <c r="FJY7" s="203"/>
      <c r="FJZ7" s="203"/>
      <c r="FKA7" s="203"/>
      <c r="FKB7" s="203"/>
      <c r="FKC7" s="203"/>
      <c r="FKD7" s="203"/>
      <c r="FKE7" s="203"/>
      <c r="FKF7" s="203"/>
      <c r="FKG7" s="203"/>
      <c r="FKH7" s="203"/>
      <c r="FKI7" s="203"/>
      <c r="FKJ7" s="203"/>
      <c r="FKK7" s="203"/>
      <c r="FKL7" s="203"/>
      <c r="FKM7" s="203"/>
      <c r="FKN7" s="203"/>
      <c r="FKO7" s="203"/>
      <c r="FKP7" s="203"/>
      <c r="FKQ7" s="203"/>
      <c r="FKR7" s="203"/>
      <c r="FKS7" s="203"/>
      <c r="FKT7" s="203"/>
      <c r="FKU7" s="203"/>
      <c r="FKV7" s="203"/>
      <c r="FKW7" s="203"/>
      <c r="FKX7" s="203"/>
      <c r="FKY7" s="203"/>
      <c r="FKZ7" s="203"/>
      <c r="FLA7" s="203"/>
      <c r="FLB7" s="203"/>
      <c r="FLC7" s="203"/>
      <c r="FLD7" s="203"/>
      <c r="FLE7" s="203"/>
      <c r="FLF7" s="203"/>
      <c r="FLG7" s="203"/>
      <c r="FLH7" s="203"/>
      <c r="FLI7" s="203"/>
      <c r="FLJ7" s="203"/>
      <c r="FLK7" s="203"/>
      <c r="FLL7" s="203"/>
      <c r="FLM7" s="203"/>
      <c r="FLN7" s="203"/>
      <c r="FLO7" s="203"/>
      <c r="FLP7" s="203"/>
      <c r="FLQ7" s="203"/>
      <c r="FLR7" s="203"/>
      <c r="FLS7" s="203"/>
      <c r="FLT7" s="203"/>
      <c r="FLU7" s="203"/>
      <c r="FLV7" s="203"/>
      <c r="FLW7" s="203"/>
      <c r="FLX7" s="203"/>
      <c r="FLY7" s="203"/>
      <c r="FLZ7" s="203"/>
      <c r="FMA7" s="203"/>
      <c r="FMB7" s="203"/>
      <c r="FMC7" s="203"/>
      <c r="FMD7" s="203"/>
      <c r="FME7" s="203"/>
      <c r="FMF7" s="203"/>
      <c r="FMG7" s="203"/>
      <c r="FMH7" s="203"/>
      <c r="FMI7" s="203"/>
      <c r="FMJ7" s="203"/>
      <c r="FMK7" s="203"/>
      <c r="FML7" s="203"/>
      <c r="FMM7" s="203"/>
      <c r="FMN7" s="203"/>
      <c r="FMO7" s="203"/>
      <c r="FMP7" s="203"/>
      <c r="FMQ7" s="203"/>
      <c r="FMR7" s="203"/>
      <c r="FMS7" s="203"/>
      <c r="FMT7" s="203"/>
      <c r="FMU7" s="203"/>
      <c r="FMV7" s="203"/>
      <c r="FMW7" s="203"/>
      <c r="FMX7" s="203"/>
      <c r="FMY7" s="203"/>
      <c r="FMZ7" s="203"/>
      <c r="FNA7" s="203"/>
      <c r="FNB7" s="203"/>
      <c r="FNC7" s="203"/>
      <c r="FND7" s="203"/>
      <c r="FNE7" s="203"/>
      <c r="FNF7" s="203"/>
      <c r="FNG7" s="203"/>
      <c r="FNH7" s="203"/>
      <c r="FNI7" s="203"/>
      <c r="FNJ7" s="203"/>
      <c r="FNK7" s="203"/>
      <c r="FNL7" s="203"/>
      <c r="FNM7" s="203"/>
      <c r="FNN7" s="203"/>
      <c r="FNO7" s="203"/>
      <c r="FNP7" s="203"/>
      <c r="FNQ7" s="203"/>
      <c r="FNR7" s="203"/>
      <c r="FNS7" s="203"/>
      <c r="FNT7" s="203"/>
      <c r="FNU7" s="203"/>
      <c r="FNV7" s="203"/>
      <c r="FNW7" s="203"/>
      <c r="FNX7" s="203"/>
      <c r="FNY7" s="203"/>
      <c r="FNZ7" s="203"/>
      <c r="FOA7" s="203"/>
      <c r="FOB7" s="203"/>
      <c r="FOC7" s="203"/>
      <c r="FOD7" s="203"/>
      <c r="FOE7" s="203"/>
      <c r="FOF7" s="203"/>
      <c r="FOG7" s="203"/>
      <c r="FOH7" s="203"/>
      <c r="FOI7" s="203"/>
      <c r="FOJ7" s="203"/>
      <c r="FOK7" s="203"/>
      <c r="FOL7" s="203"/>
      <c r="FOM7" s="203"/>
      <c r="FON7" s="203"/>
      <c r="FOO7" s="203"/>
      <c r="FOP7" s="203"/>
      <c r="FOQ7" s="203"/>
      <c r="FOR7" s="203"/>
      <c r="FOS7" s="203"/>
      <c r="FOT7" s="203"/>
      <c r="FOU7" s="203"/>
      <c r="FOV7" s="203"/>
      <c r="FOW7" s="203"/>
      <c r="FOX7" s="203"/>
      <c r="FOY7" s="203"/>
      <c r="FOZ7" s="203"/>
      <c r="FPA7" s="203"/>
      <c r="FPB7" s="203"/>
      <c r="FPC7" s="203"/>
      <c r="FPD7" s="203"/>
      <c r="FPE7" s="203"/>
      <c r="FPF7" s="203"/>
      <c r="FPG7" s="203"/>
      <c r="FPH7" s="203"/>
      <c r="FPI7" s="203"/>
      <c r="FPJ7" s="203"/>
      <c r="FPK7" s="203"/>
      <c r="FPL7" s="203"/>
      <c r="FPM7" s="203"/>
      <c r="FPN7" s="203"/>
      <c r="FPO7" s="203"/>
      <c r="FPP7" s="203"/>
      <c r="FPQ7" s="203"/>
      <c r="FPR7" s="203"/>
      <c r="FPS7" s="203"/>
      <c r="FPT7" s="203"/>
      <c r="FPU7" s="203"/>
      <c r="FPV7" s="203"/>
      <c r="FPW7" s="203"/>
      <c r="FPX7" s="203"/>
      <c r="FPY7" s="203"/>
      <c r="FPZ7" s="203"/>
      <c r="FQA7" s="203"/>
      <c r="FQB7" s="203"/>
      <c r="FQC7" s="203"/>
      <c r="FQD7" s="203"/>
      <c r="FQE7" s="203"/>
      <c r="FQF7" s="203"/>
      <c r="FQG7" s="203"/>
      <c r="FQH7" s="203"/>
      <c r="FQI7" s="203"/>
      <c r="FQJ7" s="203"/>
      <c r="FQK7" s="203"/>
      <c r="FQL7" s="203"/>
      <c r="FQM7" s="203"/>
      <c r="FQN7" s="203"/>
      <c r="FQO7" s="203"/>
      <c r="FQP7" s="203"/>
      <c r="FQQ7" s="203"/>
      <c r="FQR7" s="203"/>
      <c r="FQS7" s="203"/>
      <c r="FQT7" s="203"/>
      <c r="FQU7" s="203"/>
      <c r="FQV7" s="203"/>
      <c r="FQW7" s="203"/>
      <c r="FQX7" s="203"/>
      <c r="FQY7" s="203"/>
      <c r="FQZ7" s="203"/>
      <c r="FRA7" s="203"/>
      <c r="FRB7" s="203"/>
      <c r="FRC7" s="203"/>
      <c r="FRD7" s="203"/>
      <c r="FRE7" s="203"/>
      <c r="FRF7" s="203"/>
      <c r="FRG7" s="203"/>
      <c r="FRH7" s="203"/>
      <c r="FRI7" s="203"/>
      <c r="FRJ7" s="203"/>
      <c r="FRK7" s="203"/>
      <c r="FRL7" s="203"/>
      <c r="FRM7" s="203"/>
      <c r="FRN7" s="203"/>
      <c r="FRO7" s="203"/>
      <c r="FRP7" s="203"/>
      <c r="FRQ7" s="203"/>
      <c r="FRR7" s="203"/>
      <c r="FRS7" s="203"/>
      <c r="FRT7" s="203"/>
      <c r="FRU7" s="203"/>
      <c r="FRV7" s="203"/>
      <c r="FRW7" s="203"/>
      <c r="FRX7" s="203"/>
      <c r="FRY7" s="203"/>
      <c r="FRZ7" s="203"/>
      <c r="FSA7" s="203"/>
      <c r="FSB7" s="203"/>
      <c r="FSC7" s="203"/>
      <c r="FSD7" s="203"/>
      <c r="FSE7" s="203"/>
      <c r="FSF7" s="203"/>
      <c r="FSG7" s="203"/>
      <c r="FSH7" s="203"/>
      <c r="FSI7" s="203"/>
      <c r="FSJ7" s="203"/>
      <c r="FSK7" s="203"/>
      <c r="FSL7" s="203"/>
      <c r="FSM7" s="203"/>
      <c r="FSN7" s="203"/>
      <c r="FSO7" s="203"/>
      <c r="FSP7" s="203"/>
      <c r="FSQ7" s="203"/>
      <c r="FSR7" s="203"/>
      <c r="FSS7" s="203"/>
      <c r="FST7" s="203"/>
      <c r="FSU7" s="203"/>
      <c r="FSV7" s="203"/>
      <c r="FSW7" s="203"/>
      <c r="FSX7" s="203"/>
      <c r="FSY7" s="203"/>
      <c r="FSZ7" s="203"/>
      <c r="FTA7" s="203"/>
      <c r="FTB7" s="203"/>
      <c r="FTC7" s="203"/>
      <c r="FTD7" s="203"/>
      <c r="FTE7" s="203"/>
      <c r="FTF7" s="203"/>
      <c r="FTG7" s="203"/>
      <c r="FTH7" s="203"/>
      <c r="FTI7" s="203"/>
      <c r="FTJ7" s="203"/>
      <c r="FTK7" s="203"/>
      <c r="FTL7" s="203"/>
      <c r="FTM7" s="203"/>
      <c r="FTN7" s="203"/>
      <c r="FTO7" s="203"/>
      <c r="FTP7" s="203"/>
      <c r="FTQ7" s="203"/>
      <c r="FTR7" s="203"/>
      <c r="FTS7" s="203"/>
      <c r="FTT7" s="203"/>
      <c r="FTU7" s="203"/>
      <c r="FTV7" s="203"/>
      <c r="FTW7" s="203"/>
      <c r="FTX7" s="203"/>
      <c r="FTY7" s="203"/>
      <c r="FTZ7" s="203"/>
      <c r="FUA7" s="203"/>
      <c r="FUB7" s="203"/>
      <c r="FUC7" s="203"/>
      <c r="FUD7" s="203"/>
      <c r="FUE7" s="203"/>
      <c r="FUF7" s="203"/>
      <c r="FUG7" s="203"/>
      <c r="FUH7" s="203"/>
      <c r="FUI7" s="203"/>
      <c r="FUJ7" s="203"/>
      <c r="FUK7" s="203"/>
      <c r="FUL7" s="203"/>
      <c r="FUM7" s="203"/>
      <c r="FUN7" s="203"/>
      <c r="FUO7" s="203"/>
      <c r="FUP7" s="203"/>
      <c r="FUQ7" s="203"/>
      <c r="FUR7" s="203"/>
      <c r="FUS7" s="203"/>
      <c r="FUT7" s="203"/>
      <c r="FUU7" s="203"/>
      <c r="FUV7" s="203"/>
      <c r="FUW7" s="203"/>
      <c r="FUX7" s="203"/>
      <c r="FUY7" s="203"/>
      <c r="FUZ7" s="203"/>
      <c r="FVA7" s="203"/>
      <c r="FVB7" s="203"/>
      <c r="FVC7" s="203"/>
      <c r="FVD7" s="203"/>
      <c r="FVE7" s="203"/>
      <c r="FVF7" s="203"/>
      <c r="FVG7" s="203"/>
      <c r="FVH7" s="203"/>
      <c r="FVI7" s="203"/>
      <c r="FVJ7" s="203"/>
      <c r="FVK7" s="203"/>
      <c r="FVL7" s="203"/>
      <c r="FVM7" s="203"/>
      <c r="FVN7" s="203"/>
      <c r="FVO7" s="203"/>
      <c r="FVP7" s="203"/>
      <c r="FVQ7" s="203"/>
      <c r="FVR7" s="203"/>
      <c r="FVS7" s="203"/>
      <c r="FVT7" s="203"/>
      <c r="FVU7" s="203"/>
      <c r="FVV7" s="203"/>
      <c r="FVW7" s="203"/>
      <c r="FVX7" s="203"/>
      <c r="FVY7" s="203"/>
      <c r="FVZ7" s="203"/>
      <c r="FWA7" s="203"/>
      <c r="FWB7" s="203"/>
      <c r="FWC7" s="203"/>
      <c r="FWD7" s="203"/>
      <c r="FWE7" s="203"/>
      <c r="FWF7" s="203"/>
      <c r="FWG7" s="203"/>
      <c r="FWH7" s="203"/>
      <c r="FWI7" s="203"/>
      <c r="FWJ7" s="203"/>
      <c r="FWK7" s="203"/>
      <c r="FWL7" s="203"/>
      <c r="FWM7" s="203"/>
      <c r="FWN7" s="203"/>
      <c r="FWO7" s="203"/>
      <c r="FWP7" s="203"/>
      <c r="FWQ7" s="203"/>
      <c r="FWR7" s="203"/>
      <c r="FWS7" s="203"/>
      <c r="FWT7" s="203"/>
      <c r="FWU7" s="203"/>
      <c r="FWV7" s="203"/>
      <c r="FWW7" s="203"/>
      <c r="FWX7" s="203"/>
      <c r="FWY7" s="203"/>
      <c r="FWZ7" s="203"/>
      <c r="FXA7" s="203"/>
      <c r="FXB7" s="203"/>
      <c r="FXC7" s="203"/>
      <c r="FXD7" s="203"/>
      <c r="FXE7" s="203"/>
      <c r="FXF7" s="203"/>
      <c r="FXG7" s="203"/>
      <c r="FXH7" s="203"/>
      <c r="FXI7" s="203"/>
      <c r="FXJ7" s="203"/>
      <c r="FXK7" s="203"/>
      <c r="FXL7" s="203"/>
      <c r="FXM7" s="203"/>
      <c r="FXN7" s="203"/>
      <c r="FXO7" s="203"/>
      <c r="FXP7" s="203"/>
      <c r="FXQ7" s="203"/>
      <c r="FXR7" s="203"/>
      <c r="FXS7" s="203"/>
      <c r="FXT7" s="203"/>
      <c r="FXU7" s="203"/>
      <c r="FXV7" s="203"/>
      <c r="FXW7" s="203"/>
      <c r="FXX7" s="203"/>
      <c r="FXY7" s="203"/>
      <c r="FXZ7" s="203"/>
      <c r="FYA7" s="203"/>
      <c r="FYB7" s="203"/>
      <c r="FYC7" s="203"/>
      <c r="FYD7" s="203"/>
      <c r="FYE7" s="203"/>
      <c r="FYF7" s="203"/>
      <c r="FYG7" s="203"/>
      <c r="FYH7" s="203"/>
      <c r="FYI7" s="203"/>
      <c r="FYJ7" s="203"/>
      <c r="FYK7" s="203"/>
      <c r="FYL7" s="203"/>
      <c r="FYM7" s="203"/>
      <c r="FYN7" s="203"/>
      <c r="FYO7" s="203"/>
      <c r="FYP7" s="203"/>
      <c r="FYQ7" s="203"/>
      <c r="FYR7" s="203"/>
      <c r="FYS7" s="203"/>
      <c r="FYT7" s="203"/>
      <c r="FYU7" s="203"/>
      <c r="FYV7" s="203"/>
      <c r="FYW7" s="203"/>
      <c r="FYX7" s="203"/>
      <c r="FYY7" s="203"/>
      <c r="FYZ7" s="203"/>
      <c r="FZA7" s="203"/>
      <c r="FZB7" s="203"/>
      <c r="FZC7" s="203"/>
      <c r="FZD7" s="203"/>
      <c r="FZE7" s="203"/>
      <c r="FZF7" s="203"/>
      <c r="FZG7" s="203"/>
      <c r="FZH7" s="203"/>
      <c r="FZI7" s="203"/>
      <c r="FZJ7" s="203"/>
      <c r="FZK7" s="203"/>
      <c r="FZL7" s="203"/>
      <c r="FZM7" s="203"/>
      <c r="FZN7" s="203"/>
      <c r="FZO7" s="203"/>
      <c r="FZP7" s="203"/>
      <c r="FZQ7" s="203"/>
      <c r="FZR7" s="203"/>
      <c r="FZS7" s="203"/>
      <c r="FZT7" s="203"/>
      <c r="FZU7" s="203"/>
      <c r="FZV7" s="203"/>
      <c r="FZW7" s="203"/>
      <c r="FZX7" s="203"/>
      <c r="FZY7" s="203"/>
      <c r="FZZ7" s="203"/>
      <c r="GAA7" s="203"/>
      <c r="GAB7" s="203"/>
      <c r="GAC7" s="203"/>
      <c r="GAD7" s="203"/>
      <c r="GAE7" s="203"/>
      <c r="GAF7" s="203"/>
      <c r="GAG7" s="203"/>
      <c r="GAH7" s="203"/>
      <c r="GAI7" s="203"/>
      <c r="GAJ7" s="203"/>
      <c r="GAK7" s="203"/>
      <c r="GAL7" s="203"/>
      <c r="GAM7" s="203"/>
      <c r="GAN7" s="203"/>
      <c r="GAO7" s="203"/>
      <c r="GAP7" s="203"/>
      <c r="GAQ7" s="203"/>
      <c r="GAR7" s="203"/>
      <c r="GAS7" s="203"/>
      <c r="GAT7" s="203"/>
      <c r="GAU7" s="203"/>
      <c r="GAV7" s="203"/>
      <c r="GAW7" s="203"/>
      <c r="GAX7" s="203"/>
      <c r="GAY7" s="203"/>
      <c r="GAZ7" s="203"/>
      <c r="GBA7" s="203"/>
      <c r="GBB7" s="203"/>
      <c r="GBC7" s="203"/>
      <c r="GBD7" s="203"/>
      <c r="GBE7" s="203"/>
      <c r="GBF7" s="203"/>
      <c r="GBG7" s="203"/>
      <c r="GBH7" s="203"/>
      <c r="GBI7" s="203"/>
      <c r="GBJ7" s="203"/>
      <c r="GBK7" s="203"/>
      <c r="GBL7" s="203"/>
      <c r="GBM7" s="203"/>
      <c r="GBN7" s="203"/>
      <c r="GBO7" s="203"/>
      <c r="GBP7" s="203"/>
      <c r="GBQ7" s="203"/>
      <c r="GBR7" s="203"/>
      <c r="GBS7" s="203"/>
      <c r="GBT7" s="203"/>
      <c r="GBU7" s="203"/>
      <c r="GBV7" s="203"/>
      <c r="GBW7" s="203"/>
      <c r="GBX7" s="203"/>
      <c r="GBY7" s="203"/>
      <c r="GBZ7" s="203"/>
      <c r="GCA7" s="203"/>
      <c r="GCB7" s="203"/>
      <c r="GCC7" s="203"/>
      <c r="GCD7" s="203"/>
      <c r="GCE7" s="203"/>
      <c r="GCF7" s="203"/>
      <c r="GCG7" s="203"/>
      <c r="GCH7" s="203"/>
      <c r="GCI7" s="203"/>
      <c r="GCJ7" s="203"/>
      <c r="GCK7" s="203"/>
      <c r="GCL7" s="203"/>
      <c r="GCM7" s="203"/>
      <c r="GCN7" s="203"/>
      <c r="GCO7" s="203"/>
      <c r="GCP7" s="203"/>
      <c r="GCQ7" s="203"/>
      <c r="GCR7" s="203"/>
      <c r="GCS7" s="203"/>
      <c r="GCT7" s="203"/>
      <c r="GCU7" s="203"/>
      <c r="GCV7" s="203"/>
      <c r="GCW7" s="203"/>
      <c r="GCX7" s="203"/>
      <c r="GCY7" s="203"/>
      <c r="GCZ7" s="203"/>
      <c r="GDA7" s="203"/>
      <c r="GDB7" s="203"/>
      <c r="GDC7" s="203"/>
      <c r="GDD7" s="203"/>
      <c r="GDE7" s="203"/>
      <c r="GDF7" s="203"/>
      <c r="GDG7" s="203"/>
      <c r="GDH7" s="203"/>
      <c r="GDI7" s="203"/>
      <c r="GDJ7" s="203"/>
      <c r="GDK7" s="203"/>
      <c r="GDL7" s="203"/>
      <c r="GDM7" s="203"/>
      <c r="GDN7" s="203"/>
      <c r="GDO7" s="203"/>
      <c r="GDP7" s="203"/>
      <c r="GDQ7" s="203"/>
      <c r="GDR7" s="203"/>
      <c r="GDS7" s="203"/>
      <c r="GDT7" s="203"/>
      <c r="GDU7" s="203"/>
      <c r="GDV7" s="203"/>
      <c r="GDW7" s="203"/>
      <c r="GDX7" s="203"/>
      <c r="GDY7" s="203"/>
      <c r="GDZ7" s="203"/>
      <c r="GEA7" s="203"/>
      <c r="GEB7" s="203"/>
      <c r="GEC7" s="203"/>
      <c r="GED7" s="203"/>
      <c r="GEE7" s="203"/>
      <c r="GEF7" s="203"/>
      <c r="GEG7" s="203"/>
      <c r="GEH7" s="203"/>
      <c r="GEI7" s="203"/>
      <c r="GEJ7" s="203"/>
      <c r="GEK7" s="203"/>
      <c r="GEL7" s="203"/>
      <c r="GEM7" s="203"/>
      <c r="GEN7" s="203"/>
      <c r="GEO7" s="203"/>
      <c r="GEP7" s="203"/>
      <c r="GEQ7" s="203"/>
      <c r="GER7" s="203"/>
      <c r="GES7" s="203"/>
      <c r="GET7" s="203"/>
      <c r="GEU7" s="203"/>
      <c r="GEV7" s="203"/>
      <c r="GEW7" s="203"/>
      <c r="GEX7" s="203"/>
      <c r="GEY7" s="203"/>
      <c r="GEZ7" s="203"/>
      <c r="GFA7" s="203"/>
      <c r="GFB7" s="203"/>
      <c r="GFC7" s="203"/>
      <c r="GFD7" s="203"/>
      <c r="GFE7" s="203"/>
      <c r="GFF7" s="203"/>
      <c r="GFG7" s="203"/>
      <c r="GFH7" s="203"/>
      <c r="GFI7" s="203"/>
      <c r="GFJ7" s="203"/>
      <c r="GFK7" s="203"/>
      <c r="GFL7" s="203"/>
      <c r="GFM7" s="203"/>
      <c r="GFN7" s="203"/>
      <c r="GFO7" s="203"/>
      <c r="GFP7" s="203"/>
      <c r="GFQ7" s="203"/>
      <c r="GFR7" s="203"/>
      <c r="GFS7" s="203"/>
      <c r="GFT7" s="203"/>
      <c r="GFU7" s="203"/>
      <c r="GFV7" s="203"/>
      <c r="GFW7" s="203"/>
      <c r="GFX7" s="203"/>
      <c r="GFY7" s="203"/>
      <c r="GFZ7" s="203"/>
      <c r="GGA7" s="203"/>
      <c r="GGB7" s="203"/>
      <c r="GGC7" s="203"/>
      <c r="GGD7" s="203"/>
      <c r="GGE7" s="203"/>
      <c r="GGF7" s="203"/>
      <c r="GGG7" s="203"/>
      <c r="GGH7" s="203"/>
      <c r="GGI7" s="203"/>
      <c r="GGJ7" s="203"/>
      <c r="GGK7" s="203"/>
      <c r="GGL7" s="203"/>
      <c r="GGM7" s="203"/>
      <c r="GGN7" s="203"/>
      <c r="GGO7" s="203"/>
      <c r="GGP7" s="203"/>
      <c r="GGQ7" s="203"/>
      <c r="GGR7" s="203"/>
      <c r="GGS7" s="203"/>
      <c r="GGT7" s="203"/>
      <c r="GGU7" s="203"/>
      <c r="GGV7" s="203"/>
      <c r="GGW7" s="203"/>
      <c r="GGX7" s="203"/>
      <c r="GGY7" s="203"/>
      <c r="GGZ7" s="203"/>
      <c r="GHA7" s="203"/>
      <c r="GHB7" s="203"/>
      <c r="GHC7" s="203"/>
      <c r="GHD7" s="203"/>
      <c r="GHE7" s="203"/>
      <c r="GHF7" s="203"/>
      <c r="GHG7" s="203"/>
      <c r="GHH7" s="203"/>
      <c r="GHI7" s="203"/>
      <c r="GHJ7" s="203"/>
      <c r="GHK7" s="203"/>
      <c r="GHL7" s="203"/>
      <c r="GHM7" s="203"/>
      <c r="GHN7" s="203"/>
      <c r="GHO7" s="203"/>
      <c r="GHP7" s="203"/>
      <c r="GHQ7" s="203"/>
      <c r="GHR7" s="203"/>
      <c r="GHS7" s="203"/>
      <c r="GHT7" s="203"/>
      <c r="GHU7" s="203"/>
      <c r="GHV7" s="203"/>
      <c r="GHW7" s="203"/>
      <c r="GHX7" s="203"/>
      <c r="GHY7" s="203"/>
      <c r="GHZ7" s="203"/>
      <c r="GIA7" s="203"/>
      <c r="GIB7" s="203"/>
      <c r="GIC7" s="203"/>
      <c r="GID7" s="203"/>
      <c r="GIE7" s="203"/>
      <c r="GIF7" s="203"/>
      <c r="GIG7" s="203"/>
      <c r="GIH7" s="203"/>
      <c r="GII7" s="203"/>
      <c r="GIJ7" s="203"/>
      <c r="GIK7" s="203"/>
      <c r="GIL7" s="203"/>
      <c r="GIM7" s="203"/>
      <c r="GIN7" s="203"/>
      <c r="GIO7" s="203"/>
      <c r="GIP7" s="203"/>
      <c r="GIQ7" s="203"/>
      <c r="GIR7" s="203"/>
      <c r="GIS7" s="203"/>
      <c r="GIT7" s="203"/>
      <c r="GIU7" s="203"/>
      <c r="GIV7" s="203"/>
      <c r="GIW7" s="203"/>
      <c r="GIX7" s="203"/>
      <c r="GIY7" s="203"/>
      <c r="GIZ7" s="203"/>
      <c r="GJA7" s="203"/>
      <c r="GJB7" s="203"/>
      <c r="GJC7" s="203"/>
      <c r="GJD7" s="203"/>
      <c r="GJE7" s="203"/>
      <c r="GJF7" s="203"/>
      <c r="GJG7" s="203"/>
      <c r="GJH7" s="203"/>
      <c r="GJI7" s="203"/>
      <c r="GJJ7" s="203"/>
      <c r="GJK7" s="203"/>
      <c r="GJL7" s="203"/>
      <c r="GJM7" s="203"/>
      <c r="GJN7" s="203"/>
      <c r="GJO7" s="203"/>
      <c r="GJP7" s="203"/>
      <c r="GJQ7" s="203"/>
      <c r="GJR7" s="203"/>
      <c r="GJS7" s="203"/>
      <c r="GJT7" s="203"/>
      <c r="GJU7" s="203"/>
      <c r="GJV7" s="203"/>
      <c r="GJW7" s="203"/>
      <c r="GJX7" s="203"/>
      <c r="GJY7" s="203"/>
      <c r="GJZ7" s="203"/>
      <c r="GKA7" s="203"/>
      <c r="GKB7" s="203"/>
      <c r="GKC7" s="203"/>
      <c r="GKD7" s="203"/>
      <c r="GKE7" s="203"/>
      <c r="GKF7" s="203"/>
      <c r="GKG7" s="203"/>
      <c r="GKH7" s="203"/>
      <c r="GKI7" s="203"/>
      <c r="GKJ7" s="203"/>
      <c r="GKK7" s="203"/>
      <c r="GKL7" s="203"/>
      <c r="GKM7" s="203"/>
      <c r="GKN7" s="203"/>
      <c r="GKO7" s="203"/>
      <c r="GKP7" s="203"/>
      <c r="GKQ7" s="203"/>
      <c r="GKR7" s="203"/>
      <c r="GKS7" s="203"/>
      <c r="GKT7" s="203"/>
      <c r="GKU7" s="203"/>
      <c r="GKV7" s="203"/>
      <c r="GKW7" s="203"/>
      <c r="GKX7" s="203"/>
      <c r="GKY7" s="203"/>
      <c r="GKZ7" s="203"/>
      <c r="GLA7" s="203"/>
      <c r="GLB7" s="203"/>
      <c r="GLC7" s="203"/>
      <c r="GLD7" s="203"/>
      <c r="GLE7" s="203"/>
      <c r="GLF7" s="203"/>
      <c r="GLG7" s="203"/>
      <c r="GLH7" s="203"/>
      <c r="GLI7" s="203"/>
      <c r="GLJ7" s="203"/>
      <c r="GLK7" s="203"/>
      <c r="GLL7" s="203"/>
      <c r="GLM7" s="203"/>
      <c r="GLN7" s="203"/>
      <c r="GLO7" s="203"/>
      <c r="GLP7" s="203"/>
      <c r="GLQ7" s="203"/>
      <c r="GLR7" s="203"/>
      <c r="GLS7" s="203"/>
      <c r="GLT7" s="203"/>
      <c r="GLU7" s="203"/>
      <c r="GLV7" s="203"/>
      <c r="GLW7" s="203"/>
      <c r="GLX7" s="203"/>
      <c r="GLY7" s="203"/>
      <c r="GLZ7" s="203"/>
      <c r="GMA7" s="203"/>
      <c r="GMB7" s="203"/>
      <c r="GMC7" s="203"/>
      <c r="GMD7" s="203"/>
      <c r="GME7" s="203"/>
      <c r="GMF7" s="203"/>
      <c r="GMG7" s="203"/>
      <c r="GMH7" s="203"/>
      <c r="GMI7" s="203"/>
      <c r="GMJ7" s="203"/>
      <c r="GMK7" s="203"/>
      <c r="GML7" s="203"/>
      <c r="GMM7" s="203"/>
      <c r="GMN7" s="203"/>
      <c r="GMO7" s="203"/>
      <c r="GMP7" s="203"/>
      <c r="GMQ7" s="203"/>
      <c r="GMR7" s="203"/>
      <c r="GMS7" s="203"/>
      <c r="GMT7" s="203"/>
      <c r="GMU7" s="203"/>
      <c r="GMV7" s="203"/>
      <c r="GMW7" s="203"/>
      <c r="GMX7" s="203"/>
      <c r="GMY7" s="203"/>
      <c r="GMZ7" s="203"/>
      <c r="GNA7" s="203"/>
      <c r="GNB7" s="203"/>
      <c r="GNC7" s="203"/>
      <c r="GND7" s="203"/>
      <c r="GNE7" s="203"/>
      <c r="GNF7" s="203"/>
      <c r="GNG7" s="203"/>
      <c r="GNH7" s="203"/>
      <c r="GNI7" s="203"/>
      <c r="GNJ7" s="203"/>
      <c r="GNK7" s="203"/>
      <c r="GNL7" s="203"/>
      <c r="GNM7" s="203"/>
      <c r="GNN7" s="203"/>
      <c r="GNO7" s="203"/>
      <c r="GNP7" s="203"/>
      <c r="GNQ7" s="203"/>
      <c r="GNR7" s="203"/>
      <c r="GNS7" s="203"/>
      <c r="GNT7" s="203"/>
      <c r="GNU7" s="203"/>
      <c r="GNV7" s="203"/>
      <c r="GNW7" s="203"/>
      <c r="GNX7" s="203"/>
      <c r="GNY7" s="203"/>
      <c r="GNZ7" s="203"/>
      <c r="GOA7" s="203"/>
      <c r="GOB7" s="203"/>
      <c r="GOC7" s="203"/>
      <c r="GOD7" s="203"/>
      <c r="GOE7" s="203"/>
      <c r="GOF7" s="203"/>
      <c r="GOG7" s="203"/>
      <c r="GOH7" s="203"/>
      <c r="GOI7" s="203"/>
      <c r="GOJ7" s="203"/>
      <c r="GOK7" s="203"/>
      <c r="GOL7" s="203"/>
      <c r="GOM7" s="203"/>
      <c r="GON7" s="203"/>
      <c r="GOO7" s="203"/>
      <c r="GOP7" s="203"/>
      <c r="GOQ7" s="203"/>
      <c r="GOR7" s="203"/>
      <c r="GOS7" s="203"/>
      <c r="GOT7" s="203"/>
      <c r="GOU7" s="203"/>
      <c r="GOV7" s="203"/>
      <c r="GOW7" s="203"/>
      <c r="GOX7" s="203"/>
      <c r="GOY7" s="203"/>
      <c r="GOZ7" s="203"/>
      <c r="GPA7" s="203"/>
      <c r="GPB7" s="203"/>
      <c r="GPC7" s="203"/>
      <c r="GPD7" s="203"/>
      <c r="GPE7" s="203"/>
      <c r="GPF7" s="203"/>
      <c r="GPG7" s="203"/>
      <c r="GPH7" s="203"/>
      <c r="GPI7" s="203"/>
      <c r="GPJ7" s="203"/>
      <c r="GPK7" s="203"/>
      <c r="GPL7" s="203"/>
      <c r="GPM7" s="203"/>
      <c r="GPN7" s="203"/>
      <c r="GPO7" s="203"/>
      <c r="GPP7" s="203"/>
      <c r="GPQ7" s="203"/>
      <c r="GPR7" s="203"/>
      <c r="GPS7" s="203"/>
      <c r="GPT7" s="203"/>
      <c r="GPU7" s="203"/>
      <c r="GPV7" s="203"/>
      <c r="GPW7" s="203"/>
      <c r="GPX7" s="203"/>
      <c r="GPY7" s="203"/>
      <c r="GPZ7" s="203"/>
      <c r="GQA7" s="203"/>
      <c r="GQB7" s="203"/>
      <c r="GQC7" s="203"/>
      <c r="GQD7" s="203"/>
      <c r="GQE7" s="203"/>
      <c r="GQF7" s="203"/>
      <c r="GQG7" s="203"/>
      <c r="GQH7" s="203"/>
      <c r="GQI7" s="203"/>
      <c r="GQJ7" s="203"/>
      <c r="GQK7" s="203"/>
      <c r="GQL7" s="203"/>
      <c r="GQM7" s="203"/>
      <c r="GQN7" s="203"/>
      <c r="GQO7" s="203"/>
      <c r="GQP7" s="203"/>
      <c r="GQQ7" s="203"/>
      <c r="GQR7" s="203"/>
      <c r="GQS7" s="203"/>
      <c r="GQT7" s="203"/>
      <c r="GQU7" s="203"/>
      <c r="GQV7" s="203"/>
      <c r="GQW7" s="203"/>
      <c r="GQX7" s="203"/>
      <c r="GQY7" s="203"/>
      <c r="GQZ7" s="203"/>
      <c r="GRA7" s="203"/>
      <c r="GRB7" s="203"/>
      <c r="GRC7" s="203"/>
      <c r="GRD7" s="203"/>
      <c r="GRE7" s="203"/>
      <c r="GRF7" s="203"/>
      <c r="GRG7" s="203"/>
      <c r="GRH7" s="203"/>
      <c r="GRI7" s="203"/>
      <c r="GRJ7" s="203"/>
      <c r="GRK7" s="203"/>
      <c r="GRL7" s="203"/>
      <c r="GRM7" s="203"/>
      <c r="GRN7" s="203"/>
      <c r="GRO7" s="203"/>
      <c r="GRP7" s="203"/>
      <c r="GRQ7" s="203"/>
      <c r="GRR7" s="203"/>
      <c r="GRS7" s="203"/>
      <c r="GRT7" s="203"/>
      <c r="GRU7" s="203"/>
      <c r="GRV7" s="203"/>
      <c r="GRW7" s="203"/>
      <c r="GRX7" s="203"/>
      <c r="GRY7" s="203"/>
      <c r="GRZ7" s="203"/>
      <c r="GSA7" s="203"/>
      <c r="GSB7" s="203"/>
      <c r="GSC7" s="203"/>
      <c r="GSD7" s="203"/>
      <c r="GSE7" s="203"/>
      <c r="GSF7" s="203"/>
      <c r="GSG7" s="203"/>
      <c r="GSH7" s="203"/>
      <c r="GSI7" s="203"/>
      <c r="GSJ7" s="203"/>
      <c r="GSK7" s="203"/>
      <c r="GSL7" s="203"/>
      <c r="GSM7" s="203"/>
      <c r="GSN7" s="203"/>
      <c r="GSO7" s="203"/>
      <c r="GSP7" s="203"/>
      <c r="GSQ7" s="203"/>
      <c r="GSR7" s="203"/>
      <c r="GSS7" s="203"/>
      <c r="GST7" s="203"/>
      <c r="GSU7" s="203"/>
      <c r="GSV7" s="203"/>
      <c r="GSW7" s="203"/>
      <c r="GSX7" s="203"/>
      <c r="GSY7" s="203"/>
      <c r="GSZ7" s="203"/>
      <c r="GTA7" s="203"/>
      <c r="GTB7" s="203"/>
      <c r="GTC7" s="203"/>
      <c r="GTD7" s="203"/>
      <c r="GTE7" s="203"/>
      <c r="GTF7" s="203"/>
      <c r="GTG7" s="203"/>
      <c r="GTH7" s="203"/>
      <c r="GTI7" s="203"/>
      <c r="GTJ7" s="203"/>
      <c r="GTK7" s="203"/>
      <c r="GTL7" s="203"/>
      <c r="GTM7" s="203"/>
      <c r="GTN7" s="203"/>
      <c r="GTO7" s="203"/>
      <c r="GTP7" s="203"/>
      <c r="GTQ7" s="203"/>
      <c r="GTR7" s="203"/>
      <c r="GTS7" s="203"/>
      <c r="GTT7" s="203"/>
      <c r="GTU7" s="203"/>
      <c r="GTV7" s="203"/>
      <c r="GTW7" s="203"/>
      <c r="GTX7" s="203"/>
      <c r="GTY7" s="203"/>
      <c r="GTZ7" s="203"/>
      <c r="GUA7" s="203"/>
      <c r="GUB7" s="203"/>
      <c r="GUC7" s="203"/>
      <c r="GUD7" s="203"/>
      <c r="GUE7" s="203"/>
      <c r="GUF7" s="203"/>
      <c r="GUG7" s="203"/>
      <c r="GUH7" s="203"/>
      <c r="GUI7" s="203"/>
      <c r="GUJ7" s="203"/>
      <c r="GUK7" s="203"/>
      <c r="GUL7" s="203"/>
      <c r="GUM7" s="203"/>
      <c r="GUN7" s="203"/>
      <c r="GUO7" s="203"/>
      <c r="GUP7" s="203"/>
      <c r="GUQ7" s="203"/>
      <c r="GUR7" s="203"/>
      <c r="GUS7" s="203"/>
      <c r="GUT7" s="203"/>
      <c r="GUU7" s="203"/>
      <c r="GUV7" s="203"/>
      <c r="GUW7" s="203"/>
      <c r="GUX7" s="203"/>
      <c r="GUY7" s="203"/>
      <c r="GUZ7" s="203"/>
      <c r="GVA7" s="203"/>
      <c r="GVB7" s="203"/>
      <c r="GVC7" s="203"/>
      <c r="GVD7" s="203"/>
      <c r="GVE7" s="203"/>
      <c r="GVF7" s="203"/>
      <c r="GVG7" s="203"/>
      <c r="GVH7" s="203"/>
      <c r="GVI7" s="203"/>
      <c r="GVJ7" s="203"/>
      <c r="GVK7" s="203"/>
      <c r="GVL7" s="203"/>
      <c r="GVM7" s="203"/>
      <c r="GVN7" s="203"/>
      <c r="GVO7" s="203"/>
      <c r="GVP7" s="203"/>
      <c r="GVQ7" s="203"/>
      <c r="GVR7" s="203"/>
      <c r="GVS7" s="203"/>
      <c r="GVT7" s="203"/>
      <c r="GVU7" s="203"/>
      <c r="GVV7" s="203"/>
      <c r="GVW7" s="203"/>
      <c r="GVX7" s="203"/>
      <c r="GVY7" s="203"/>
      <c r="GVZ7" s="203"/>
      <c r="GWA7" s="203"/>
      <c r="GWB7" s="203"/>
      <c r="GWC7" s="203"/>
      <c r="GWD7" s="203"/>
      <c r="GWE7" s="203"/>
      <c r="GWF7" s="203"/>
      <c r="GWG7" s="203"/>
      <c r="GWH7" s="203"/>
      <c r="GWI7" s="203"/>
      <c r="GWJ7" s="203"/>
      <c r="GWK7" s="203"/>
      <c r="GWL7" s="203"/>
      <c r="GWM7" s="203"/>
      <c r="GWN7" s="203"/>
      <c r="GWO7" s="203"/>
      <c r="GWP7" s="203"/>
      <c r="GWQ7" s="203"/>
      <c r="GWR7" s="203"/>
      <c r="GWS7" s="203"/>
      <c r="GWT7" s="203"/>
      <c r="GWU7" s="203"/>
      <c r="GWV7" s="203"/>
      <c r="GWW7" s="203"/>
      <c r="GWX7" s="203"/>
      <c r="GWY7" s="203"/>
      <c r="GWZ7" s="203"/>
      <c r="GXA7" s="203"/>
      <c r="GXB7" s="203"/>
      <c r="GXC7" s="203"/>
      <c r="GXD7" s="203"/>
      <c r="GXE7" s="203"/>
      <c r="GXF7" s="203"/>
      <c r="GXG7" s="203"/>
      <c r="GXH7" s="203"/>
      <c r="GXI7" s="203"/>
      <c r="GXJ7" s="203"/>
      <c r="GXK7" s="203"/>
      <c r="GXL7" s="203"/>
      <c r="GXM7" s="203"/>
      <c r="GXN7" s="203"/>
      <c r="GXO7" s="203"/>
      <c r="GXP7" s="203"/>
      <c r="GXQ7" s="203"/>
      <c r="GXR7" s="203"/>
      <c r="GXS7" s="203"/>
      <c r="GXT7" s="203"/>
      <c r="GXU7" s="203"/>
      <c r="GXV7" s="203"/>
      <c r="GXW7" s="203"/>
      <c r="GXX7" s="203"/>
      <c r="GXY7" s="203"/>
      <c r="GXZ7" s="203"/>
      <c r="GYA7" s="203"/>
      <c r="GYB7" s="203"/>
      <c r="GYC7" s="203"/>
      <c r="GYD7" s="203"/>
      <c r="GYE7" s="203"/>
      <c r="GYF7" s="203"/>
      <c r="GYG7" s="203"/>
      <c r="GYH7" s="203"/>
      <c r="GYI7" s="203"/>
      <c r="GYJ7" s="203"/>
      <c r="GYK7" s="203"/>
      <c r="GYL7" s="203"/>
      <c r="GYM7" s="203"/>
      <c r="GYN7" s="203"/>
      <c r="GYO7" s="203"/>
      <c r="GYP7" s="203"/>
      <c r="GYQ7" s="203"/>
      <c r="GYR7" s="203"/>
      <c r="GYS7" s="203"/>
      <c r="GYT7" s="203"/>
      <c r="GYU7" s="203"/>
      <c r="GYV7" s="203"/>
      <c r="GYW7" s="203"/>
      <c r="GYX7" s="203"/>
      <c r="GYY7" s="203"/>
      <c r="GYZ7" s="203"/>
      <c r="GZA7" s="203"/>
      <c r="GZB7" s="203"/>
      <c r="GZC7" s="203"/>
      <c r="GZD7" s="203"/>
      <c r="GZE7" s="203"/>
      <c r="GZF7" s="203"/>
      <c r="GZG7" s="203"/>
      <c r="GZH7" s="203"/>
      <c r="GZI7" s="203"/>
      <c r="GZJ7" s="203"/>
      <c r="GZK7" s="203"/>
      <c r="GZL7" s="203"/>
      <c r="GZM7" s="203"/>
      <c r="GZN7" s="203"/>
      <c r="GZO7" s="203"/>
      <c r="GZP7" s="203"/>
      <c r="GZQ7" s="203"/>
      <c r="GZR7" s="203"/>
      <c r="GZS7" s="203"/>
      <c r="GZT7" s="203"/>
      <c r="GZU7" s="203"/>
      <c r="GZV7" s="203"/>
      <c r="GZW7" s="203"/>
      <c r="GZX7" s="203"/>
      <c r="GZY7" s="203"/>
      <c r="GZZ7" s="203"/>
      <c r="HAA7" s="203"/>
      <c r="HAB7" s="203"/>
      <c r="HAC7" s="203"/>
      <c r="HAD7" s="203"/>
      <c r="HAE7" s="203"/>
      <c r="HAF7" s="203"/>
      <c r="HAG7" s="203"/>
      <c r="HAH7" s="203"/>
      <c r="HAI7" s="203"/>
      <c r="HAJ7" s="203"/>
      <c r="HAK7" s="203"/>
      <c r="HAL7" s="203"/>
      <c r="HAM7" s="203"/>
      <c r="HAN7" s="203"/>
      <c r="HAO7" s="203"/>
      <c r="HAP7" s="203"/>
      <c r="HAQ7" s="203"/>
      <c r="HAR7" s="203"/>
      <c r="HAS7" s="203"/>
      <c r="HAT7" s="203"/>
      <c r="HAU7" s="203"/>
      <c r="HAV7" s="203"/>
      <c r="HAW7" s="203"/>
      <c r="HAX7" s="203"/>
      <c r="HAY7" s="203"/>
      <c r="HAZ7" s="203"/>
      <c r="HBA7" s="203"/>
      <c r="HBB7" s="203"/>
      <c r="HBC7" s="203"/>
      <c r="HBD7" s="203"/>
      <c r="HBE7" s="203"/>
      <c r="HBF7" s="203"/>
      <c r="HBG7" s="203"/>
      <c r="HBH7" s="203"/>
      <c r="HBI7" s="203"/>
      <c r="HBJ7" s="203"/>
      <c r="HBK7" s="203"/>
      <c r="HBL7" s="203"/>
      <c r="HBM7" s="203"/>
      <c r="HBN7" s="203"/>
      <c r="HBO7" s="203"/>
      <c r="HBP7" s="203"/>
      <c r="HBQ7" s="203"/>
      <c r="HBR7" s="203"/>
      <c r="HBS7" s="203"/>
      <c r="HBT7" s="203"/>
      <c r="HBU7" s="203"/>
      <c r="HBV7" s="203"/>
      <c r="HBW7" s="203"/>
      <c r="HBX7" s="203"/>
      <c r="HBY7" s="203"/>
      <c r="HBZ7" s="203"/>
      <c r="HCA7" s="203"/>
      <c r="HCB7" s="203"/>
      <c r="HCC7" s="203"/>
      <c r="HCD7" s="203"/>
      <c r="HCE7" s="203"/>
      <c r="HCF7" s="203"/>
      <c r="HCG7" s="203"/>
      <c r="HCH7" s="203"/>
      <c r="HCI7" s="203"/>
      <c r="HCJ7" s="203"/>
      <c r="HCK7" s="203"/>
      <c r="HCL7" s="203"/>
      <c r="HCM7" s="203"/>
      <c r="HCN7" s="203"/>
      <c r="HCO7" s="203"/>
      <c r="HCP7" s="203"/>
      <c r="HCQ7" s="203"/>
      <c r="HCR7" s="203"/>
      <c r="HCS7" s="203"/>
      <c r="HCT7" s="203"/>
      <c r="HCU7" s="203"/>
      <c r="HCV7" s="203"/>
      <c r="HCW7" s="203"/>
      <c r="HCX7" s="203"/>
      <c r="HCY7" s="203"/>
      <c r="HCZ7" s="203"/>
      <c r="HDA7" s="203"/>
      <c r="HDB7" s="203"/>
      <c r="HDC7" s="203"/>
      <c r="HDD7" s="203"/>
      <c r="HDE7" s="203"/>
      <c r="HDF7" s="203"/>
      <c r="HDG7" s="203"/>
      <c r="HDH7" s="203"/>
      <c r="HDI7" s="203"/>
      <c r="HDJ7" s="203"/>
      <c r="HDK7" s="203"/>
      <c r="HDL7" s="203"/>
      <c r="HDM7" s="203"/>
      <c r="HDN7" s="203"/>
      <c r="HDO7" s="203"/>
      <c r="HDP7" s="203"/>
      <c r="HDQ7" s="203"/>
      <c r="HDR7" s="203"/>
      <c r="HDS7" s="203"/>
      <c r="HDT7" s="203"/>
      <c r="HDU7" s="203"/>
      <c r="HDV7" s="203"/>
      <c r="HDW7" s="203"/>
      <c r="HDX7" s="203"/>
      <c r="HDY7" s="203"/>
      <c r="HDZ7" s="203"/>
      <c r="HEA7" s="203"/>
      <c r="HEB7" s="203"/>
      <c r="HEC7" s="203"/>
      <c r="HED7" s="203"/>
      <c r="HEE7" s="203"/>
      <c r="HEF7" s="203"/>
      <c r="HEG7" s="203"/>
      <c r="HEH7" s="203"/>
      <c r="HEI7" s="203"/>
      <c r="HEJ7" s="203"/>
      <c r="HEK7" s="203"/>
      <c r="HEL7" s="203"/>
      <c r="HEM7" s="203"/>
      <c r="HEN7" s="203"/>
      <c r="HEO7" s="203"/>
      <c r="HEP7" s="203"/>
      <c r="HEQ7" s="203"/>
      <c r="HER7" s="203"/>
      <c r="HES7" s="203"/>
      <c r="HET7" s="203"/>
      <c r="HEU7" s="203"/>
      <c r="HEV7" s="203"/>
      <c r="HEW7" s="203"/>
      <c r="HEX7" s="203"/>
      <c r="HEY7" s="203"/>
      <c r="HEZ7" s="203"/>
      <c r="HFA7" s="203"/>
      <c r="HFB7" s="203"/>
      <c r="HFC7" s="203"/>
      <c r="HFD7" s="203"/>
      <c r="HFE7" s="203"/>
      <c r="HFF7" s="203"/>
      <c r="HFG7" s="203"/>
      <c r="HFH7" s="203"/>
      <c r="HFI7" s="203"/>
      <c r="HFJ7" s="203"/>
      <c r="HFK7" s="203"/>
      <c r="HFL7" s="203"/>
      <c r="HFM7" s="203"/>
      <c r="HFN7" s="203"/>
      <c r="HFO7" s="203"/>
      <c r="HFP7" s="203"/>
      <c r="HFQ7" s="203"/>
      <c r="HFR7" s="203"/>
      <c r="HFS7" s="203"/>
      <c r="HFT7" s="203"/>
      <c r="HFU7" s="203"/>
      <c r="HFV7" s="203"/>
      <c r="HFW7" s="203"/>
      <c r="HFX7" s="203"/>
      <c r="HFY7" s="203"/>
      <c r="HFZ7" s="203"/>
      <c r="HGA7" s="203"/>
      <c r="HGB7" s="203"/>
      <c r="HGC7" s="203"/>
      <c r="HGD7" s="203"/>
      <c r="HGE7" s="203"/>
      <c r="HGF7" s="203"/>
      <c r="HGG7" s="203"/>
      <c r="HGH7" s="203"/>
      <c r="HGI7" s="203"/>
      <c r="HGJ7" s="203"/>
      <c r="HGK7" s="203"/>
      <c r="HGL7" s="203"/>
      <c r="HGM7" s="203"/>
      <c r="HGN7" s="203"/>
      <c r="HGO7" s="203"/>
      <c r="HGP7" s="203"/>
      <c r="HGQ7" s="203"/>
      <c r="HGR7" s="203"/>
      <c r="HGS7" s="203"/>
      <c r="HGT7" s="203"/>
      <c r="HGU7" s="203"/>
      <c r="HGV7" s="203"/>
      <c r="HGW7" s="203"/>
      <c r="HGX7" s="203"/>
      <c r="HGY7" s="203"/>
      <c r="HGZ7" s="203"/>
      <c r="HHA7" s="203"/>
      <c r="HHB7" s="203"/>
      <c r="HHC7" s="203"/>
      <c r="HHD7" s="203"/>
      <c r="HHE7" s="203"/>
      <c r="HHF7" s="203"/>
      <c r="HHG7" s="203"/>
      <c r="HHH7" s="203"/>
      <c r="HHI7" s="203"/>
      <c r="HHJ7" s="203"/>
      <c r="HHK7" s="203"/>
      <c r="HHL7" s="203"/>
      <c r="HHM7" s="203"/>
      <c r="HHN7" s="203"/>
      <c r="HHO7" s="203"/>
      <c r="HHP7" s="203"/>
      <c r="HHQ7" s="203"/>
      <c r="HHR7" s="203"/>
      <c r="HHS7" s="203"/>
      <c r="HHT7" s="203"/>
      <c r="HHU7" s="203"/>
      <c r="HHV7" s="203"/>
      <c r="HHW7" s="203"/>
      <c r="HHX7" s="203"/>
      <c r="HHY7" s="203"/>
      <c r="HHZ7" s="203"/>
      <c r="HIA7" s="203"/>
      <c r="HIB7" s="203"/>
      <c r="HIC7" s="203"/>
      <c r="HID7" s="203"/>
      <c r="HIE7" s="203"/>
      <c r="HIF7" s="203"/>
      <c r="HIG7" s="203"/>
      <c r="HIH7" s="203"/>
      <c r="HII7" s="203"/>
      <c r="HIJ7" s="203"/>
      <c r="HIK7" s="203"/>
      <c r="HIL7" s="203"/>
      <c r="HIM7" s="203"/>
      <c r="HIN7" s="203"/>
      <c r="HIO7" s="203"/>
      <c r="HIP7" s="203"/>
      <c r="HIQ7" s="203"/>
      <c r="HIR7" s="203"/>
      <c r="HIS7" s="203"/>
      <c r="HIT7" s="203"/>
      <c r="HIU7" s="203"/>
      <c r="HIV7" s="203"/>
      <c r="HIW7" s="203"/>
      <c r="HIX7" s="203"/>
      <c r="HIY7" s="203"/>
      <c r="HIZ7" s="203"/>
      <c r="HJA7" s="203"/>
      <c r="HJB7" s="203"/>
      <c r="HJC7" s="203"/>
      <c r="HJD7" s="203"/>
      <c r="HJE7" s="203"/>
      <c r="HJF7" s="203"/>
      <c r="HJG7" s="203"/>
      <c r="HJH7" s="203"/>
      <c r="HJI7" s="203"/>
      <c r="HJJ7" s="203"/>
      <c r="HJK7" s="203"/>
      <c r="HJL7" s="203"/>
      <c r="HJM7" s="203"/>
      <c r="HJN7" s="203"/>
      <c r="HJO7" s="203"/>
      <c r="HJP7" s="203"/>
      <c r="HJQ7" s="203"/>
      <c r="HJR7" s="203"/>
      <c r="HJS7" s="203"/>
      <c r="HJT7" s="203"/>
      <c r="HJU7" s="203"/>
      <c r="HJV7" s="203"/>
      <c r="HJW7" s="203"/>
      <c r="HJX7" s="203"/>
      <c r="HJY7" s="203"/>
      <c r="HJZ7" s="203"/>
      <c r="HKA7" s="203"/>
      <c r="HKB7" s="203"/>
      <c r="HKC7" s="203"/>
      <c r="HKD7" s="203"/>
      <c r="HKE7" s="203"/>
      <c r="HKF7" s="203"/>
      <c r="HKG7" s="203"/>
      <c r="HKH7" s="203"/>
      <c r="HKI7" s="203"/>
      <c r="HKJ7" s="203"/>
      <c r="HKK7" s="203"/>
      <c r="HKL7" s="203"/>
      <c r="HKM7" s="203"/>
      <c r="HKN7" s="203"/>
      <c r="HKO7" s="203"/>
      <c r="HKP7" s="203"/>
      <c r="HKQ7" s="203"/>
      <c r="HKR7" s="203"/>
      <c r="HKS7" s="203"/>
      <c r="HKT7" s="203"/>
      <c r="HKU7" s="203"/>
      <c r="HKV7" s="203"/>
      <c r="HKW7" s="203"/>
      <c r="HKX7" s="203"/>
      <c r="HKY7" s="203"/>
      <c r="HKZ7" s="203"/>
      <c r="HLA7" s="203"/>
      <c r="HLB7" s="203"/>
      <c r="HLC7" s="203"/>
      <c r="HLD7" s="203"/>
      <c r="HLE7" s="203"/>
      <c r="HLF7" s="203"/>
      <c r="HLG7" s="203"/>
      <c r="HLH7" s="203"/>
      <c r="HLI7" s="203"/>
      <c r="HLJ7" s="203"/>
      <c r="HLK7" s="203"/>
      <c r="HLL7" s="203"/>
      <c r="HLM7" s="203"/>
      <c r="HLN7" s="203"/>
      <c r="HLO7" s="203"/>
      <c r="HLP7" s="203"/>
      <c r="HLQ7" s="203"/>
      <c r="HLR7" s="203"/>
      <c r="HLS7" s="203"/>
      <c r="HLT7" s="203"/>
      <c r="HLU7" s="203"/>
      <c r="HLV7" s="203"/>
      <c r="HLW7" s="203"/>
      <c r="HLX7" s="203"/>
      <c r="HLY7" s="203"/>
      <c r="HLZ7" s="203"/>
      <c r="HMA7" s="203"/>
      <c r="HMB7" s="203"/>
      <c r="HMC7" s="203"/>
      <c r="HMD7" s="203"/>
      <c r="HME7" s="203"/>
      <c r="HMF7" s="203"/>
      <c r="HMG7" s="203"/>
      <c r="HMH7" s="203"/>
      <c r="HMI7" s="203"/>
      <c r="HMJ7" s="203"/>
      <c r="HMK7" s="203"/>
      <c r="HML7" s="203"/>
      <c r="HMM7" s="203"/>
      <c r="HMN7" s="203"/>
      <c r="HMO7" s="203"/>
      <c r="HMP7" s="203"/>
      <c r="HMQ7" s="203"/>
      <c r="HMR7" s="203"/>
      <c r="HMS7" s="203"/>
      <c r="HMT7" s="203"/>
      <c r="HMU7" s="203"/>
      <c r="HMV7" s="203"/>
      <c r="HMW7" s="203"/>
      <c r="HMX7" s="203"/>
      <c r="HMY7" s="203"/>
      <c r="HMZ7" s="203"/>
      <c r="HNA7" s="203"/>
      <c r="HNB7" s="203"/>
      <c r="HNC7" s="203"/>
      <c r="HND7" s="203"/>
      <c r="HNE7" s="203"/>
      <c r="HNF7" s="203"/>
      <c r="HNG7" s="203"/>
      <c r="HNH7" s="203"/>
      <c r="HNI7" s="203"/>
      <c r="HNJ7" s="203"/>
      <c r="HNK7" s="203"/>
      <c r="HNL7" s="203"/>
      <c r="HNM7" s="203"/>
      <c r="HNN7" s="203"/>
      <c r="HNO7" s="203"/>
      <c r="HNP7" s="203"/>
      <c r="HNQ7" s="203"/>
      <c r="HNR7" s="203"/>
      <c r="HNS7" s="203"/>
      <c r="HNT7" s="203"/>
      <c r="HNU7" s="203"/>
      <c r="HNV7" s="203"/>
      <c r="HNW7" s="203"/>
      <c r="HNX7" s="203"/>
      <c r="HNY7" s="203"/>
      <c r="HNZ7" s="203"/>
      <c r="HOA7" s="203"/>
      <c r="HOB7" s="203"/>
      <c r="HOC7" s="203"/>
      <c r="HOD7" s="203"/>
      <c r="HOE7" s="203"/>
      <c r="HOF7" s="203"/>
      <c r="HOG7" s="203"/>
      <c r="HOH7" s="203"/>
      <c r="HOI7" s="203"/>
      <c r="HOJ7" s="203"/>
      <c r="HOK7" s="203"/>
      <c r="HOL7" s="203"/>
      <c r="HOM7" s="203"/>
      <c r="HON7" s="203"/>
      <c r="HOO7" s="203"/>
      <c r="HOP7" s="203"/>
      <c r="HOQ7" s="203"/>
      <c r="HOR7" s="203"/>
      <c r="HOS7" s="203"/>
      <c r="HOT7" s="203"/>
      <c r="HOU7" s="203"/>
      <c r="HOV7" s="203"/>
      <c r="HOW7" s="203"/>
      <c r="HOX7" s="203"/>
      <c r="HOY7" s="203"/>
      <c r="HOZ7" s="203"/>
      <c r="HPA7" s="203"/>
      <c r="HPB7" s="203"/>
      <c r="HPC7" s="203"/>
      <c r="HPD7" s="203"/>
      <c r="HPE7" s="203"/>
      <c r="HPF7" s="203"/>
      <c r="HPG7" s="203"/>
      <c r="HPH7" s="203"/>
      <c r="HPI7" s="203"/>
      <c r="HPJ7" s="203"/>
      <c r="HPK7" s="203"/>
      <c r="HPL7" s="203"/>
      <c r="HPM7" s="203"/>
      <c r="HPN7" s="203"/>
      <c r="HPO7" s="203"/>
      <c r="HPP7" s="203"/>
      <c r="HPQ7" s="203"/>
      <c r="HPR7" s="203"/>
      <c r="HPS7" s="203"/>
      <c r="HPT7" s="203"/>
      <c r="HPU7" s="203"/>
      <c r="HPV7" s="203"/>
      <c r="HPW7" s="203"/>
      <c r="HPX7" s="203"/>
      <c r="HPY7" s="203"/>
      <c r="HPZ7" s="203"/>
      <c r="HQA7" s="203"/>
      <c r="HQB7" s="203"/>
      <c r="HQC7" s="203"/>
      <c r="HQD7" s="203"/>
      <c r="HQE7" s="203"/>
      <c r="HQF7" s="203"/>
      <c r="HQG7" s="203"/>
      <c r="HQH7" s="203"/>
      <c r="HQI7" s="203"/>
      <c r="HQJ7" s="203"/>
      <c r="HQK7" s="203"/>
      <c r="HQL7" s="203"/>
      <c r="HQM7" s="203"/>
      <c r="HQN7" s="203"/>
      <c r="HQO7" s="203"/>
      <c r="HQP7" s="203"/>
      <c r="HQQ7" s="203"/>
      <c r="HQR7" s="203"/>
      <c r="HQS7" s="203"/>
      <c r="HQT7" s="203"/>
      <c r="HQU7" s="203"/>
      <c r="HQV7" s="203"/>
      <c r="HQW7" s="203"/>
      <c r="HQX7" s="203"/>
      <c r="HQY7" s="203"/>
      <c r="HQZ7" s="203"/>
      <c r="HRA7" s="203"/>
      <c r="HRB7" s="203"/>
      <c r="HRC7" s="203"/>
      <c r="HRD7" s="203"/>
      <c r="HRE7" s="203"/>
      <c r="HRF7" s="203"/>
      <c r="HRG7" s="203"/>
      <c r="HRH7" s="203"/>
      <c r="HRI7" s="203"/>
      <c r="HRJ7" s="203"/>
      <c r="HRK7" s="203"/>
      <c r="HRL7" s="203"/>
      <c r="HRM7" s="203"/>
      <c r="HRN7" s="203"/>
      <c r="HRO7" s="203"/>
      <c r="HRP7" s="203"/>
      <c r="HRQ7" s="203"/>
      <c r="HRR7" s="203"/>
      <c r="HRS7" s="203"/>
      <c r="HRT7" s="203"/>
      <c r="HRU7" s="203"/>
      <c r="HRV7" s="203"/>
      <c r="HRW7" s="203"/>
      <c r="HRX7" s="203"/>
      <c r="HRY7" s="203"/>
      <c r="HRZ7" s="203"/>
      <c r="HSA7" s="203"/>
      <c r="HSB7" s="203"/>
      <c r="HSC7" s="203"/>
      <c r="HSD7" s="203"/>
      <c r="HSE7" s="203"/>
      <c r="HSF7" s="203"/>
      <c r="HSG7" s="203"/>
      <c r="HSH7" s="203"/>
      <c r="HSI7" s="203"/>
      <c r="HSJ7" s="203"/>
      <c r="HSK7" s="203"/>
      <c r="HSL7" s="203"/>
      <c r="HSM7" s="203"/>
      <c r="HSN7" s="203"/>
      <c r="HSO7" s="203"/>
      <c r="HSP7" s="203"/>
      <c r="HSQ7" s="203"/>
      <c r="HSR7" s="203"/>
      <c r="HSS7" s="203"/>
      <c r="HST7" s="203"/>
      <c r="HSU7" s="203"/>
      <c r="HSV7" s="203"/>
      <c r="HSW7" s="203"/>
      <c r="HSX7" s="203"/>
      <c r="HSY7" s="203"/>
      <c r="HSZ7" s="203"/>
      <c r="HTA7" s="203"/>
      <c r="HTB7" s="203"/>
      <c r="HTC7" s="203"/>
      <c r="HTD7" s="203"/>
      <c r="HTE7" s="203"/>
      <c r="HTF7" s="203"/>
      <c r="HTG7" s="203"/>
      <c r="HTH7" s="203"/>
      <c r="HTI7" s="203"/>
      <c r="HTJ7" s="203"/>
      <c r="HTK7" s="203"/>
      <c r="HTL7" s="203"/>
      <c r="HTM7" s="203"/>
      <c r="HTN7" s="203"/>
      <c r="HTO7" s="203"/>
      <c r="HTP7" s="203"/>
      <c r="HTQ7" s="203"/>
      <c r="HTR7" s="203"/>
      <c r="HTS7" s="203"/>
      <c r="HTT7" s="203"/>
      <c r="HTU7" s="203"/>
      <c r="HTV7" s="203"/>
      <c r="HTW7" s="203"/>
      <c r="HTX7" s="203"/>
      <c r="HTY7" s="203"/>
      <c r="HTZ7" s="203"/>
      <c r="HUA7" s="203"/>
      <c r="HUB7" s="203"/>
      <c r="HUC7" s="203"/>
      <c r="HUD7" s="203"/>
      <c r="HUE7" s="203"/>
      <c r="HUF7" s="203"/>
      <c r="HUG7" s="203"/>
      <c r="HUH7" s="203"/>
      <c r="HUI7" s="203"/>
      <c r="HUJ7" s="203"/>
      <c r="HUK7" s="203"/>
      <c r="HUL7" s="203"/>
      <c r="HUM7" s="203"/>
      <c r="HUN7" s="203"/>
      <c r="HUO7" s="203"/>
      <c r="HUP7" s="203"/>
      <c r="HUQ7" s="203"/>
      <c r="HUR7" s="203"/>
      <c r="HUS7" s="203"/>
      <c r="HUT7" s="203"/>
      <c r="HUU7" s="203"/>
      <c r="HUV7" s="203"/>
      <c r="HUW7" s="203"/>
      <c r="HUX7" s="203"/>
      <c r="HUY7" s="203"/>
      <c r="HUZ7" s="203"/>
      <c r="HVA7" s="203"/>
      <c r="HVB7" s="203"/>
      <c r="HVC7" s="203"/>
      <c r="HVD7" s="203"/>
      <c r="HVE7" s="203"/>
      <c r="HVF7" s="203"/>
      <c r="HVG7" s="203"/>
      <c r="HVH7" s="203"/>
      <c r="HVI7" s="203"/>
      <c r="HVJ7" s="203"/>
      <c r="HVK7" s="203"/>
      <c r="HVL7" s="203"/>
      <c r="HVM7" s="203"/>
      <c r="HVN7" s="203"/>
      <c r="HVO7" s="203"/>
      <c r="HVP7" s="203"/>
      <c r="HVQ7" s="203"/>
      <c r="HVR7" s="203"/>
      <c r="HVS7" s="203"/>
      <c r="HVT7" s="203"/>
      <c r="HVU7" s="203"/>
      <c r="HVV7" s="203"/>
      <c r="HVW7" s="203"/>
      <c r="HVX7" s="203"/>
      <c r="HVY7" s="203"/>
      <c r="HVZ7" s="203"/>
      <c r="HWA7" s="203"/>
      <c r="HWB7" s="203"/>
      <c r="HWC7" s="203"/>
      <c r="HWD7" s="203"/>
      <c r="HWE7" s="203"/>
      <c r="HWF7" s="203"/>
      <c r="HWG7" s="203"/>
      <c r="HWH7" s="203"/>
      <c r="HWI7" s="203"/>
      <c r="HWJ7" s="203"/>
      <c r="HWK7" s="203"/>
      <c r="HWL7" s="203"/>
      <c r="HWM7" s="203"/>
      <c r="HWN7" s="203"/>
      <c r="HWO7" s="203"/>
      <c r="HWP7" s="203"/>
      <c r="HWQ7" s="203"/>
      <c r="HWR7" s="203"/>
      <c r="HWS7" s="203"/>
      <c r="HWT7" s="203"/>
      <c r="HWU7" s="203"/>
      <c r="HWV7" s="203"/>
      <c r="HWW7" s="203"/>
      <c r="HWX7" s="203"/>
      <c r="HWY7" s="203"/>
      <c r="HWZ7" s="203"/>
      <c r="HXA7" s="203"/>
      <c r="HXB7" s="203"/>
      <c r="HXC7" s="203"/>
      <c r="HXD7" s="203"/>
      <c r="HXE7" s="203"/>
      <c r="HXF7" s="203"/>
      <c r="HXG7" s="203"/>
      <c r="HXH7" s="203"/>
      <c r="HXI7" s="203"/>
      <c r="HXJ7" s="203"/>
      <c r="HXK7" s="203"/>
      <c r="HXL7" s="203"/>
      <c r="HXM7" s="203"/>
      <c r="HXN7" s="203"/>
      <c r="HXO7" s="203"/>
      <c r="HXP7" s="203"/>
      <c r="HXQ7" s="203"/>
      <c r="HXR7" s="203"/>
      <c r="HXS7" s="203"/>
      <c r="HXT7" s="203"/>
      <c r="HXU7" s="203"/>
      <c r="HXV7" s="203"/>
      <c r="HXW7" s="203"/>
      <c r="HXX7" s="203"/>
      <c r="HXY7" s="203"/>
      <c r="HXZ7" s="203"/>
      <c r="HYA7" s="203"/>
      <c r="HYB7" s="203"/>
      <c r="HYC7" s="203"/>
      <c r="HYD7" s="203"/>
      <c r="HYE7" s="203"/>
      <c r="HYF7" s="203"/>
      <c r="HYG7" s="203"/>
      <c r="HYH7" s="203"/>
      <c r="HYI7" s="203"/>
      <c r="HYJ7" s="203"/>
      <c r="HYK7" s="203"/>
      <c r="HYL7" s="203"/>
      <c r="HYM7" s="203"/>
      <c r="HYN7" s="203"/>
      <c r="HYO7" s="203"/>
      <c r="HYP7" s="203"/>
      <c r="HYQ7" s="203"/>
      <c r="HYR7" s="203"/>
      <c r="HYS7" s="203"/>
      <c r="HYT7" s="203"/>
      <c r="HYU7" s="203"/>
      <c r="HYV7" s="203"/>
      <c r="HYW7" s="203"/>
      <c r="HYX7" s="203"/>
      <c r="HYY7" s="203"/>
      <c r="HYZ7" s="203"/>
      <c r="HZA7" s="203"/>
      <c r="HZB7" s="203"/>
      <c r="HZC7" s="203"/>
      <c r="HZD7" s="203"/>
      <c r="HZE7" s="203"/>
      <c r="HZF7" s="203"/>
      <c r="HZG7" s="203"/>
      <c r="HZH7" s="203"/>
      <c r="HZI7" s="203"/>
      <c r="HZJ7" s="203"/>
      <c r="HZK7" s="203"/>
      <c r="HZL7" s="203"/>
      <c r="HZM7" s="203"/>
      <c r="HZN7" s="203"/>
      <c r="HZO7" s="203"/>
      <c r="HZP7" s="203"/>
      <c r="HZQ7" s="203"/>
      <c r="HZR7" s="203"/>
      <c r="HZS7" s="203"/>
      <c r="HZT7" s="203"/>
      <c r="HZU7" s="203"/>
      <c r="HZV7" s="203"/>
      <c r="HZW7" s="203"/>
      <c r="HZX7" s="203"/>
      <c r="HZY7" s="203"/>
      <c r="HZZ7" s="203"/>
      <c r="IAA7" s="203"/>
      <c r="IAB7" s="203"/>
      <c r="IAC7" s="203"/>
      <c r="IAD7" s="203"/>
      <c r="IAE7" s="203"/>
      <c r="IAF7" s="203"/>
      <c r="IAG7" s="203"/>
      <c r="IAH7" s="203"/>
      <c r="IAI7" s="203"/>
      <c r="IAJ7" s="203"/>
      <c r="IAK7" s="203"/>
      <c r="IAL7" s="203"/>
      <c r="IAM7" s="203"/>
      <c r="IAN7" s="203"/>
      <c r="IAO7" s="203"/>
      <c r="IAP7" s="203"/>
      <c r="IAQ7" s="203"/>
      <c r="IAR7" s="203"/>
      <c r="IAS7" s="203"/>
      <c r="IAT7" s="203"/>
      <c r="IAU7" s="203"/>
      <c r="IAV7" s="203"/>
      <c r="IAW7" s="203"/>
      <c r="IAX7" s="203"/>
      <c r="IAY7" s="203"/>
      <c r="IAZ7" s="203"/>
      <c r="IBA7" s="203"/>
      <c r="IBB7" s="203"/>
      <c r="IBC7" s="203"/>
      <c r="IBD7" s="203"/>
      <c r="IBE7" s="203"/>
      <c r="IBF7" s="203"/>
      <c r="IBG7" s="203"/>
      <c r="IBH7" s="203"/>
      <c r="IBI7" s="203"/>
      <c r="IBJ7" s="203"/>
      <c r="IBK7" s="203"/>
      <c r="IBL7" s="203"/>
      <c r="IBM7" s="203"/>
      <c r="IBN7" s="203"/>
      <c r="IBO7" s="203"/>
      <c r="IBP7" s="203"/>
      <c r="IBQ7" s="203"/>
      <c r="IBR7" s="203"/>
      <c r="IBS7" s="203"/>
      <c r="IBT7" s="203"/>
      <c r="IBU7" s="203"/>
      <c r="IBV7" s="203"/>
      <c r="IBW7" s="203"/>
      <c r="IBX7" s="203"/>
      <c r="IBY7" s="203"/>
      <c r="IBZ7" s="203"/>
      <c r="ICA7" s="203"/>
      <c r="ICB7" s="203"/>
      <c r="ICC7" s="203"/>
      <c r="ICD7" s="203"/>
      <c r="ICE7" s="203"/>
      <c r="ICF7" s="203"/>
      <c r="ICG7" s="203"/>
      <c r="ICH7" s="203"/>
      <c r="ICI7" s="203"/>
      <c r="ICJ7" s="203"/>
      <c r="ICK7" s="203"/>
      <c r="ICL7" s="203"/>
      <c r="ICM7" s="203"/>
      <c r="ICN7" s="203"/>
      <c r="ICO7" s="203"/>
      <c r="ICP7" s="203"/>
      <c r="ICQ7" s="203"/>
      <c r="ICR7" s="203"/>
      <c r="ICS7" s="203"/>
      <c r="ICT7" s="203"/>
      <c r="ICU7" s="203"/>
      <c r="ICV7" s="203"/>
      <c r="ICW7" s="203"/>
      <c r="ICX7" s="203"/>
      <c r="ICY7" s="203"/>
      <c r="ICZ7" s="203"/>
      <c r="IDA7" s="203"/>
      <c r="IDB7" s="203"/>
      <c r="IDC7" s="203"/>
      <c r="IDD7" s="203"/>
      <c r="IDE7" s="203"/>
      <c r="IDF7" s="203"/>
      <c r="IDG7" s="203"/>
      <c r="IDH7" s="203"/>
      <c r="IDI7" s="203"/>
      <c r="IDJ7" s="203"/>
      <c r="IDK7" s="203"/>
      <c r="IDL7" s="203"/>
      <c r="IDM7" s="203"/>
      <c r="IDN7" s="203"/>
      <c r="IDO7" s="203"/>
      <c r="IDP7" s="203"/>
      <c r="IDQ7" s="203"/>
      <c r="IDR7" s="203"/>
      <c r="IDS7" s="203"/>
      <c r="IDT7" s="203"/>
      <c r="IDU7" s="203"/>
      <c r="IDV7" s="203"/>
      <c r="IDW7" s="203"/>
      <c r="IDX7" s="203"/>
      <c r="IDY7" s="203"/>
      <c r="IDZ7" s="203"/>
      <c r="IEA7" s="203"/>
      <c r="IEB7" s="203"/>
      <c r="IEC7" s="203"/>
      <c r="IED7" s="203"/>
      <c r="IEE7" s="203"/>
      <c r="IEF7" s="203"/>
      <c r="IEG7" s="203"/>
      <c r="IEH7" s="203"/>
      <c r="IEI7" s="203"/>
      <c r="IEJ7" s="203"/>
      <c r="IEK7" s="203"/>
      <c r="IEL7" s="203"/>
      <c r="IEM7" s="203"/>
      <c r="IEN7" s="203"/>
      <c r="IEO7" s="203"/>
      <c r="IEP7" s="203"/>
      <c r="IEQ7" s="203"/>
      <c r="IER7" s="203"/>
      <c r="IES7" s="203"/>
      <c r="IET7" s="203"/>
      <c r="IEU7" s="203"/>
      <c r="IEV7" s="203"/>
      <c r="IEW7" s="203"/>
      <c r="IEX7" s="203"/>
      <c r="IEY7" s="203"/>
      <c r="IEZ7" s="203"/>
      <c r="IFA7" s="203"/>
      <c r="IFB7" s="203"/>
      <c r="IFC7" s="203"/>
      <c r="IFD7" s="203"/>
      <c r="IFE7" s="203"/>
      <c r="IFF7" s="203"/>
      <c r="IFG7" s="203"/>
      <c r="IFH7" s="203"/>
      <c r="IFI7" s="203"/>
      <c r="IFJ7" s="203"/>
      <c r="IFK7" s="203"/>
      <c r="IFL7" s="203"/>
      <c r="IFM7" s="203"/>
      <c r="IFN7" s="203"/>
      <c r="IFO7" s="203"/>
      <c r="IFP7" s="203"/>
      <c r="IFQ7" s="203"/>
      <c r="IFR7" s="203"/>
      <c r="IFS7" s="203"/>
      <c r="IFT7" s="203"/>
      <c r="IFU7" s="203"/>
      <c r="IFV7" s="203"/>
      <c r="IFW7" s="203"/>
      <c r="IFX7" s="203"/>
      <c r="IFY7" s="203"/>
      <c r="IFZ7" s="203"/>
      <c r="IGA7" s="203"/>
      <c r="IGB7" s="203"/>
      <c r="IGC7" s="203"/>
      <c r="IGD7" s="203"/>
      <c r="IGE7" s="203"/>
      <c r="IGF7" s="203"/>
      <c r="IGG7" s="203"/>
      <c r="IGH7" s="203"/>
      <c r="IGI7" s="203"/>
      <c r="IGJ7" s="203"/>
      <c r="IGK7" s="203"/>
      <c r="IGL7" s="203"/>
      <c r="IGM7" s="203"/>
      <c r="IGN7" s="203"/>
      <c r="IGO7" s="203"/>
      <c r="IGP7" s="203"/>
      <c r="IGQ7" s="203"/>
      <c r="IGR7" s="203"/>
      <c r="IGS7" s="203"/>
      <c r="IGT7" s="203"/>
      <c r="IGU7" s="203"/>
      <c r="IGV7" s="203"/>
      <c r="IGW7" s="203"/>
      <c r="IGX7" s="203"/>
      <c r="IGY7" s="203"/>
      <c r="IGZ7" s="203"/>
      <c r="IHA7" s="203"/>
      <c r="IHB7" s="203"/>
      <c r="IHC7" s="203"/>
      <c r="IHD7" s="203"/>
      <c r="IHE7" s="203"/>
      <c r="IHF7" s="203"/>
      <c r="IHG7" s="203"/>
      <c r="IHH7" s="203"/>
      <c r="IHI7" s="203"/>
      <c r="IHJ7" s="203"/>
      <c r="IHK7" s="203"/>
      <c r="IHL7" s="203"/>
      <c r="IHM7" s="203"/>
      <c r="IHN7" s="203"/>
      <c r="IHO7" s="203"/>
      <c r="IHP7" s="203"/>
      <c r="IHQ7" s="203"/>
      <c r="IHR7" s="203"/>
      <c r="IHS7" s="203"/>
      <c r="IHT7" s="203"/>
      <c r="IHU7" s="203"/>
      <c r="IHV7" s="203"/>
      <c r="IHW7" s="203"/>
      <c r="IHX7" s="203"/>
      <c r="IHY7" s="203"/>
      <c r="IHZ7" s="203"/>
      <c r="IIA7" s="203"/>
      <c r="IIB7" s="203"/>
      <c r="IIC7" s="203"/>
      <c r="IID7" s="203"/>
      <c r="IIE7" s="203"/>
      <c r="IIF7" s="203"/>
      <c r="IIG7" s="203"/>
      <c r="IIH7" s="203"/>
      <c r="III7" s="203"/>
      <c r="IIJ7" s="203"/>
      <c r="IIK7" s="203"/>
      <c r="IIL7" s="203"/>
      <c r="IIM7" s="203"/>
      <c r="IIN7" s="203"/>
      <c r="IIO7" s="203"/>
      <c r="IIP7" s="203"/>
      <c r="IIQ7" s="203"/>
      <c r="IIR7" s="203"/>
      <c r="IIS7" s="203"/>
      <c r="IIT7" s="203"/>
      <c r="IIU7" s="203"/>
      <c r="IIV7" s="203"/>
      <c r="IIW7" s="203"/>
      <c r="IIX7" s="203"/>
      <c r="IIY7" s="203"/>
      <c r="IIZ7" s="203"/>
      <c r="IJA7" s="203"/>
      <c r="IJB7" s="203"/>
      <c r="IJC7" s="203"/>
      <c r="IJD7" s="203"/>
      <c r="IJE7" s="203"/>
      <c r="IJF7" s="203"/>
      <c r="IJG7" s="203"/>
      <c r="IJH7" s="203"/>
      <c r="IJI7" s="203"/>
      <c r="IJJ7" s="203"/>
      <c r="IJK7" s="203"/>
      <c r="IJL7" s="203"/>
      <c r="IJM7" s="203"/>
      <c r="IJN7" s="203"/>
      <c r="IJO7" s="203"/>
      <c r="IJP7" s="203"/>
      <c r="IJQ7" s="203"/>
      <c r="IJR7" s="203"/>
      <c r="IJS7" s="203"/>
      <c r="IJT7" s="203"/>
      <c r="IJU7" s="203"/>
      <c r="IJV7" s="203"/>
      <c r="IJW7" s="203"/>
      <c r="IJX7" s="203"/>
      <c r="IJY7" s="203"/>
      <c r="IJZ7" s="203"/>
      <c r="IKA7" s="203"/>
      <c r="IKB7" s="203"/>
      <c r="IKC7" s="203"/>
      <c r="IKD7" s="203"/>
      <c r="IKE7" s="203"/>
      <c r="IKF7" s="203"/>
      <c r="IKG7" s="203"/>
      <c r="IKH7" s="203"/>
      <c r="IKI7" s="203"/>
      <c r="IKJ7" s="203"/>
      <c r="IKK7" s="203"/>
      <c r="IKL7" s="203"/>
      <c r="IKM7" s="203"/>
      <c r="IKN7" s="203"/>
      <c r="IKO7" s="203"/>
      <c r="IKP7" s="203"/>
      <c r="IKQ7" s="203"/>
      <c r="IKR7" s="203"/>
      <c r="IKS7" s="203"/>
      <c r="IKT7" s="203"/>
      <c r="IKU7" s="203"/>
      <c r="IKV7" s="203"/>
      <c r="IKW7" s="203"/>
      <c r="IKX7" s="203"/>
      <c r="IKY7" s="203"/>
      <c r="IKZ7" s="203"/>
      <c r="ILA7" s="203"/>
      <c r="ILB7" s="203"/>
      <c r="ILC7" s="203"/>
      <c r="ILD7" s="203"/>
      <c r="ILE7" s="203"/>
      <c r="ILF7" s="203"/>
      <c r="ILG7" s="203"/>
      <c r="ILH7" s="203"/>
      <c r="ILI7" s="203"/>
      <c r="ILJ7" s="203"/>
      <c r="ILK7" s="203"/>
      <c r="ILL7" s="203"/>
      <c r="ILM7" s="203"/>
      <c r="ILN7" s="203"/>
      <c r="ILO7" s="203"/>
      <c r="ILP7" s="203"/>
      <c r="ILQ7" s="203"/>
      <c r="ILR7" s="203"/>
      <c r="ILS7" s="203"/>
      <c r="ILT7" s="203"/>
      <c r="ILU7" s="203"/>
      <c r="ILV7" s="203"/>
      <c r="ILW7" s="203"/>
      <c r="ILX7" s="203"/>
      <c r="ILY7" s="203"/>
      <c r="ILZ7" s="203"/>
      <c r="IMA7" s="203"/>
      <c r="IMB7" s="203"/>
      <c r="IMC7" s="203"/>
      <c r="IMD7" s="203"/>
      <c r="IME7" s="203"/>
      <c r="IMF7" s="203"/>
      <c r="IMG7" s="203"/>
      <c r="IMH7" s="203"/>
      <c r="IMI7" s="203"/>
      <c r="IMJ7" s="203"/>
      <c r="IMK7" s="203"/>
      <c r="IML7" s="203"/>
      <c r="IMM7" s="203"/>
      <c r="IMN7" s="203"/>
      <c r="IMO7" s="203"/>
      <c r="IMP7" s="203"/>
      <c r="IMQ7" s="203"/>
      <c r="IMR7" s="203"/>
      <c r="IMS7" s="203"/>
      <c r="IMT7" s="203"/>
      <c r="IMU7" s="203"/>
      <c r="IMV7" s="203"/>
      <c r="IMW7" s="203"/>
      <c r="IMX7" s="203"/>
      <c r="IMY7" s="203"/>
      <c r="IMZ7" s="203"/>
      <c r="INA7" s="203"/>
      <c r="INB7" s="203"/>
      <c r="INC7" s="203"/>
      <c r="IND7" s="203"/>
      <c r="INE7" s="203"/>
      <c r="INF7" s="203"/>
      <c r="ING7" s="203"/>
      <c r="INH7" s="203"/>
      <c r="INI7" s="203"/>
      <c r="INJ7" s="203"/>
      <c r="INK7" s="203"/>
      <c r="INL7" s="203"/>
      <c r="INM7" s="203"/>
      <c r="INN7" s="203"/>
      <c r="INO7" s="203"/>
      <c r="INP7" s="203"/>
      <c r="INQ7" s="203"/>
      <c r="INR7" s="203"/>
      <c r="INS7" s="203"/>
      <c r="INT7" s="203"/>
      <c r="INU7" s="203"/>
      <c r="INV7" s="203"/>
      <c r="INW7" s="203"/>
      <c r="INX7" s="203"/>
      <c r="INY7" s="203"/>
      <c r="INZ7" s="203"/>
      <c r="IOA7" s="203"/>
      <c r="IOB7" s="203"/>
      <c r="IOC7" s="203"/>
      <c r="IOD7" s="203"/>
      <c r="IOE7" s="203"/>
      <c r="IOF7" s="203"/>
      <c r="IOG7" s="203"/>
      <c r="IOH7" s="203"/>
      <c r="IOI7" s="203"/>
      <c r="IOJ7" s="203"/>
      <c r="IOK7" s="203"/>
      <c r="IOL7" s="203"/>
      <c r="IOM7" s="203"/>
      <c r="ION7" s="203"/>
      <c r="IOO7" s="203"/>
      <c r="IOP7" s="203"/>
      <c r="IOQ7" s="203"/>
      <c r="IOR7" s="203"/>
      <c r="IOS7" s="203"/>
      <c r="IOT7" s="203"/>
      <c r="IOU7" s="203"/>
      <c r="IOV7" s="203"/>
      <c r="IOW7" s="203"/>
      <c r="IOX7" s="203"/>
      <c r="IOY7" s="203"/>
      <c r="IOZ7" s="203"/>
      <c r="IPA7" s="203"/>
      <c r="IPB7" s="203"/>
      <c r="IPC7" s="203"/>
      <c r="IPD7" s="203"/>
      <c r="IPE7" s="203"/>
      <c r="IPF7" s="203"/>
      <c r="IPG7" s="203"/>
      <c r="IPH7" s="203"/>
      <c r="IPI7" s="203"/>
      <c r="IPJ7" s="203"/>
      <c r="IPK7" s="203"/>
      <c r="IPL7" s="203"/>
      <c r="IPM7" s="203"/>
      <c r="IPN7" s="203"/>
      <c r="IPO7" s="203"/>
      <c r="IPP7" s="203"/>
      <c r="IPQ7" s="203"/>
      <c r="IPR7" s="203"/>
      <c r="IPS7" s="203"/>
      <c r="IPT7" s="203"/>
      <c r="IPU7" s="203"/>
      <c r="IPV7" s="203"/>
      <c r="IPW7" s="203"/>
      <c r="IPX7" s="203"/>
      <c r="IPY7" s="203"/>
      <c r="IPZ7" s="203"/>
      <c r="IQA7" s="203"/>
      <c r="IQB7" s="203"/>
      <c r="IQC7" s="203"/>
      <c r="IQD7" s="203"/>
      <c r="IQE7" s="203"/>
      <c r="IQF7" s="203"/>
      <c r="IQG7" s="203"/>
      <c r="IQH7" s="203"/>
      <c r="IQI7" s="203"/>
      <c r="IQJ7" s="203"/>
      <c r="IQK7" s="203"/>
      <c r="IQL7" s="203"/>
      <c r="IQM7" s="203"/>
      <c r="IQN7" s="203"/>
      <c r="IQO7" s="203"/>
      <c r="IQP7" s="203"/>
      <c r="IQQ7" s="203"/>
      <c r="IQR7" s="203"/>
      <c r="IQS7" s="203"/>
      <c r="IQT7" s="203"/>
      <c r="IQU7" s="203"/>
      <c r="IQV7" s="203"/>
      <c r="IQW7" s="203"/>
      <c r="IQX7" s="203"/>
      <c r="IQY7" s="203"/>
      <c r="IQZ7" s="203"/>
      <c r="IRA7" s="203"/>
      <c r="IRB7" s="203"/>
      <c r="IRC7" s="203"/>
      <c r="IRD7" s="203"/>
      <c r="IRE7" s="203"/>
      <c r="IRF7" s="203"/>
      <c r="IRG7" s="203"/>
      <c r="IRH7" s="203"/>
      <c r="IRI7" s="203"/>
      <c r="IRJ7" s="203"/>
      <c r="IRK7" s="203"/>
      <c r="IRL7" s="203"/>
      <c r="IRM7" s="203"/>
      <c r="IRN7" s="203"/>
      <c r="IRO7" s="203"/>
      <c r="IRP7" s="203"/>
      <c r="IRQ7" s="203"/>
      <c r="IRR7" s="203"/>
      <c r="IRS7" s="203"/>
      <c r="IRT7" s="203"/>
      <c r="IRU7" s="203"/>
      <c r="IRV7" s="203"/>
      <c r="IRW7" s="203"/>
      <c r="IRX7" s="203"/>
      <c r="IRY7" s="203"/>
      <c r="IRZ7" s="203"/>
      <c r="ISA7" s="203"/>
      <c r="ISB7" s="203"/>
      <c r="ISC7" s="203"/>
      <c r="ISD7" s="203"/>
      <c r="ISE7" s="203"/>
      <c r="ISF7" s="203"/>
      <c r="ISG7" s="203"/>
      <c r="ISH7" s="203"/>
      <c r="ISI7" s="203"/>
      <c r="ISJ7" s="203"/>
      <c r="ISK7" s="203"/>
      <c r="ISL7" s="203"/>
      <c r="ISM7" s="203"/>
      <c r="ISN7" s="203"/>
      <c r="ISO7" s="203"/>
      <c r="ISP7" s="203"/>
      <c r="ISQ7" s="203"/>
      <c r="ISR7" s="203"/>
      <c r="ISS7" s="203"/>
      <c r="IST7" s="203"/>
      <c r="ISU7" s="203"/>
      <c r="ISV7" s="203"/>
      <c r="ISW7" s="203"/>
      <c r="ISX7" s="203"/>
      <c r="ISY7" s="203"/>
      <c r="ISZ7" s="203"/>
      <c r="ITA7" s="203"/>
      <c r="ITB7" s="203"/>
      <c r="ITC7" s="203"/>
      <c r="ITD7" s="203"/>
      <c r="ITE7" s="203"/>
      <c r="ITF7" s="203"/>
      <c r="ITG7" s="203"/>
      <c r="ITH7" s="203"/>
      <c r="ITI7" s="203"/>
      <c r="ITJ7" s="203"/>
      <c r="ITK7" s="203"/>
      <c r="ITL7" s="203"/>
      <c r="ITM7" s="203"/>
      <c r="ITN7" s="203"/>
      <c r="ITO7" s="203"/>
      <c r="ITP7" s="203"/>
      <c r="ITQ7" s="203"/>
      <c r="ITR7" s="203"/>
      <c r="ITS7" s="203"/>
      <c r="ITT7" s="203"/>
      <c r="ITU7" s="203"/>
      <c r="ITV7" s="203"/>
      <c r="ITW7" s="203"/>
      <c r="ITX7" s="203"/>
      <c r="ITY7" s="203"/>
      <c r="ITZ7" s="203"/>
      <c r="IUA7" s="203"/>
      <c r="IUB7" s="203"/>
      <c r="IUC7" s="203"/>
      <c r="IUD7" s="203"/>
      <c r="IUE7" s="203"/>
      <c r="IUF7" s="203"/>
      <c r="IUG7" s="203"/>
      <c r="IUH7" s="203"/>
      <c r="IUI7" s="203"/>
      <c r="IUJ7" s="203"/>
      <c r="IUK7" s="203"/>
      <c r="IUL7" s="203"/>
      <c r="IUM7" s="203"/>
      <c r="IUN7" s="203"/>
      <c r="IUO7" s="203"/>
      <c r="IUP7" s="203"/>
      <c r="IUQ7" s="203"/>
      <c r="IUR7" s="203"/>
      <c r="IUS7" s="203"/>
      <c r="IUT7" s="203"/>
      <c r="IUU7" s="203"/>
      <c r="IUV7" s="203"/>
      <c r="IUW7" s="203"/>
      <c r="IUX7" s="203"/>
      <c r="IUY7" s="203"/>
      <c r="IUZ7" s="203"/>
      <c r="IVA7" s="203"/>
      <c r="IVB7" s="203"/>
      <c r="IVC7" s="203"/>
      <c r="IVD7" s="203"/>
      <c r="IVE7" s="203"/>
      <c r="IVF7" s="203"/>
      <c r="IVG7" s="203"/>
      <c r="IVH7" s="203"/>
      <c r="IVI7" s="203"/>
      <c r="IVJ7" s="203"/>
      <c r="IVK7" s="203"/>
      <c r="IVL7" s="203"/>
      <c r="IVM7" s="203"/>
      <c r="IVN7" s="203"/>
      <c r="IVO7" s="203"/>
      <c r="IVP7" s="203"/>
      <c r="IVQ7" s="203"/>
      <c r="IVR7" s="203"/>
      <c r="IVS7" s="203"/>
      <c r="IVT7" s="203"/>
      <c r="IVU7" s="203"/>
      <c r="IVV7" s="203"/>
      <c r="IVW7" s="203"/>
      <c r="IVX7" s="203"/>
      <c r="IVY7" s="203"/>
      <c r="IVZ7" s="203"/>
      <c r="IWA7" s="203"/>
      <c r="IWB7" s="203"/>
      <c r="IWC7" s="203"/>
      <c r="IWD7" s="203"/>
      <c r="IWE7" s="203"/>
      <c r="IWF7" s="203"/>
      <c r="IWG7" s="203"/>
      <c r="IWH7" s="203"/>
      <c r="IWI7" s="203"/>
      <c r="IWJ7" s="203"/>
      <c r="IWK7" s="203"/>
      <c r="IWL7" s="203"/>
      <c r="IWM7" s="203"/>
      <c r="IWN7" s="203"/>
      <c r="IWO7" s="203"/>
      <c r="IWP7" s="203"/>
      <c r="IWQ7" s="203"/>
      <c r="IWR7" s="203"/>
      <c r="IWS7" s="203"/>
      <c r="IWT7" s="203"/>
      <c r="IWU7" s="203"/>
      <c r="IWV7" s="203"/>
      <c r="IWW7" s="203"/>
      <c r="IWX7" s="203"/>
      <c r="IWY7" s="203"/>
      <c r="IWZ7" s="203"/>
      <c r="IXA7" s="203"/>
      <c r="IXB7" s="203"/>
      <c r="IXC7" s="203"/>
      <c r="IXD7" s="203"/>
      <c r="IXE7" s="203"/>
      <c r="IXF7" s="203"/>
      <c r="IXG7" s="203"/>
      <c r="IXH7" s="203"/>
      <c r="IXI7" s="203"/>
      <c r="IXJ7" s="203"/>
      <c r="IXK7" s="203"/>
      <c r="IXL7" s="203"/>
      <c r="IXM7" s="203"/>
      <c r="IXN7" s="203"/>
      <c r="IXO7" s="203"/>
      <c r="IXP7" s="203"/>
      <c r="IXQ7" s="203"/>
      <c r="IXR7" s="203"/>
      <c r="IXS7" s="203"/>
      <c r="IXT7" s="203"/>
      <c r="IXU7" s="203"/>
      <c r="IXV7" s="203"/>
      <c r="IXW7" s="203"/>
      <c r="IXX7" s="203"/>
      <c r="IXY7" s="203"/>
      <c r="IXZ7" s="203"/>
      <c r="IYA7" s="203"/>
      <c r="IYB7" s="203"/>
      <c r="IYC7" s="203"/>
      <c r="IYD7" s="203"/>
      <c r="IYE7" s="203"/>
      <c r="IYF7" s="203"/>
      <c r="IYG7" s="203"/>
      <c r="IYH7" s="203"/>
      <c r="IYI7" s="203"/>
      <c r="IYJ7" s="203"/>
      <c r="IYK7" s="203"/>
      <c r="IYL7" s="203"/>
      <c r="IYM7" s="203"/>
      <c r="IYN7" s="203"/>
      <c r="IYO7" s="203"/>
      <c r="IYP7" s="203"/>
      <c r="IYQ7" s="203"/>
      <c r="IYR7" s="203"/>
      <c r="IYS7" s="203"/>
      <c r="IYT7" s="203"/>
      <c r="IYU7" s="203"/>
      <c r="IYV7" s="203"/>
      <c r="IYW7" s="203"/>
      <c r="IYX7" s="203"/>
      <c r="IYY7" s="203"/>
      <c r="IYZ7" s="203"/>
      <c r="IZA7" s="203"/>
      <c r="IZB7" s="203"/>
      <c r="IZC7" s="203"/>
      <c r="IZD7" s="203"/>
      <c r="IZE7" s="203"/>
      <c r="IZF7" s="203"/>
      <c r="IZG7" s="203"/>
      <c r="IZH7" s="203"/>
      <c r="IZI7" s="203"/>
      <c r="IZJ7" s="203"/>
      <c r="IZK7" s="203"/>
      <c r="IZL7" s="203"/>
      <c r="IZM7" s="203"/>
      <c r="IZN7" s="203"/>
      <c r="IZO7" s="203"/>
      <c r="IZP7" s="203"/>
      <c r="IZQ7" s="203"/>
      <c r="IZR7" s="203"/>
      <c r="IZS7" s="203"/>
      <c r="IZT7" s="203"/>
      <c r="IZU7" s="203"/>
      <c r="IZV7" s="203"/>
      <c r="IZW7" s="203"/>
      <c r="IZX7" s="203"/>
      <c r="IZY7" s="203"/>
      <c r="IZZ7" s="203"/>
      <c r="JAA7" s="203"/>
      <c r="JAB7" s="203"/>
      <c r="JAC7" s="203"/>
      <c r="JAD7" s="203"/>
      <c r="JAE7" s="203"/>
      <c r="JAF7" s="203"/>
      <c r="JAG7" s="203"/>
      <c r="JAH7" s="203"/>
      <c r="JAI7" s="203"/>
      <c r="JAJ7" s="203"/>
      <c r="JAK7" s="203"/>
      <c r="JAL7" s="203"/>
      <c r="JAM7" s="203"/>
      <c r="JAN7" s="203"/>
      <c r="JAO7" s="203"/>
      <c r="JAP7" s="203"/>
      <c r="JAQ7" s="203"/>
      <c r="JAR7" s="203"/>
      <c r="JAS7" s="203"/>
      <c r="JAT7" s="203"/>
      <c r="JAU7" s="203"/>
      <c r="JAV7" s="203"/>
      <c r="JAW7" s="203"/>
      <c r="JAX7" s="203"/>
      <c r="JAY7" s="203"/>
      <c r="JAZ7" s="203"/>
      <c r="JBA7" s="203"/>
      <c r="JBB7" s="203"/>
      <c r="JBC7" s="203"/>
      <c r="JBD7" s="203"/>
      <c r="JBE7" s="203"/>
      <c r="JBF7" s="203"/>
      <c r="JBG7" s="203"/>
      <c r="JBH7" s="203"/>
      <c r="JBI7" s="203"/>
      <c r="JBJ7" s="203"/>
      <c r="JBK7" s="203"/>
      <c r="JBL7" s="203"/>
      <c r="JBM7" s="203"/>
      <c r="JBN7" s="203"/>
      <c r="JBO7" s="203"/>
      <c r="JBP7" s="203"/>
      <c r="JBQ7" s="203"/>
      <c r="JBR7" s="203"/>
      <c r="JBS7" s="203"/>
      <c r="JBT7" s="203"/>
      <c r="JBU7" s="203"/>
      <c r="JBV7" s="203"/>
      <c r="JBW7" s="203"/>
      <c r="JBX7" s="203"/>
      <c r="JBY7" s="203"/>
      <c r="JBZ7" s="203"/>
      <c r="JCA7" s="203"/>
      <c r="JCB7" s="203"/>
      <c r="JCC7" s="203"/>
      <c r="JCD7" s="203"/>
      <c r="JCE7" s="203"/>
      <c r="JCF7" s="203"/>
      <c r="JCG7" s="203"/>
      <c r="JCH7" s="203"/>
      <c r="JCI7" s="203"/>
      <c r="JCJ7" s="203"/>
      <c r="JCK7" s="203"/>
      <c r="JCL7" s="203"/>
      <c r="JCM7" s="203"/>
      <c r="JCN7" s="203"/>
      <c r="JCO7" s="203"/>
      <c r="JCP7" s="203"/>
      <c r="JCQ7" s="203"/>
      <c r="JCR7" s="203"/>
      <c r="JCS7" s="203"/>
      <c r="JCT7" s="203"/>
      <c r="JCU7" s="203"/>
      <c r="JCV7" s="203"/>
      <c r="JCW7" s="203"/>
      <c r="JCX7" s="203"/>
      <c r="JCY7" s="203"/>
      <c r="JCZ7" s="203"/>
      <c r="JDA7" s="203"/>
      <c r="JDB7" s="203"/>
      <c r="JDC7" s="203"/>
      <c r="JDD7" s="203"/>
      <c r="JDE7" s="203"/>
      <c r="JDF7" s="203"/>
      <c r="JDG7" s="203"/>
      <c r="JDH7" s="203"/>
      <c r="JDI7" s="203"/>
      <c r="JDJ7" s="203"/>
      <c r="JDK7" s="203"/>
      <c r="JDL7" s="203"/>
      <c r="JDM7" s="203"/>
      <c r="JDN7" s="203"/>
      <c r="JDO7" s="203"/>
      <c r="JDP7" s="203"/>
      <c r="JDQ7" s="203"/>
      <c r="JDR7" s="203"/>
      <c r="JDS7" s="203"/>
      <c r="JDT7" s="203"/>
      <c r="JDU7" s="203"/>
      <c r="JDV7" s="203"/>
      <c r="JDW7" s="203"/>
      <c r="JDX7" s="203"/>
      <c r="JDY7" s="203"/>
      <c r="JDZ7" s="203"/>
      <c r="JEA7" s="203"/>
      <c r="JEB7" s="203"/>
      <c r="JEC7" s="203"/>
      <c r="JED7" s="203"/>
      <c r="JEE7" s="203"/>
      <c r="JEF7" s="203"/>
      <c r="JEG7" s="203"/>
      <c r="JEH7" s="203"/>
      <c r="JEI7" s="203"/>
      <c r="JEJ7" s="203"/>
      <c r="JEK7" s="203"/>
      <c r="JEL7" s="203"/>
      <c r="JEM7" s="203"/>
      <c r="JEN7" s="203"/>
      <c r="JEO7" s="203"/>
      <c r="JEP7" s="203"/>
      <c r="JEQ7" s="203"/>
      <c r="JER7" s="203"/>
      <c r="JES7" s="203"/>
      <c r="JET7" s="203"/>
      <c r="JEU7" s="203"/>
      <c r="JEV7" s="203"/>
      <c r="JEW7" s="203"/>
      <c r="JEX7" s="203"/>
      <c r="JEY7" s="203"/>
      <c r="JEZ7" s="203"/>
      <c r="JFA7" s="203"/>
      <c r="JFB7" s="203"/>
      <c r="JFC7" s="203"/>
      <c r="JFD7" s="203"/>
      <c r="JFE7" s="203"/>
      <c r="JFF7" s="203"/>
      <c r="JFG7" s="203"/>
      <c r="JFH7" s="203"/>
      <c r="JFI7" s="203"/>
      <c r="JFJ7" s="203"/>
      <c r="JFK7" s="203"/>
      <c r="JFL7" s="203"/>
      <c r="JFM7" s="203"/>
      <c r="JFN7" s="203"/>
      <c r="JFO7" s="203"/>
      <c r="JFP7" s="203"/>
      <c r="JFQ7" s="203"/>
      <c r="JFR7" s="203"/>
      <c r="JFS7" s="203"/>
      <c r="JFT7" s="203"/>
      <c r="JFU7" s="203"/>
      <c r="JFV7" s="203"/>
      <c r="JFW7" s="203"/>
      <c r="JFX7" s="203"/>
      <c r="JFY7" s="203"/>
      <c r="JFZ7" s="203"/>
      <c r="JGA7" s="203"/>
      <c r="JGB7" s="203"/>
      <c r="JGC7" s="203"/>
      <c r="JGD7" s="203"/>
      <c r="JGE7" s="203"/>
      <c r="JGF7" s="203"/>
      <c r="JGG7" s="203"/>
      <c r="JGH7" s="203"/>
      <c r="JGI7" s="203"/>
      <c r="JGJ7" s="203"/>
      <c r="JGK7" s="203"/>
      <c r="JGL7" s="203"/>
      <c r="JGM7" s="203"/>
      <c r="JGN7" s="203"/>
      <c r="JGO7" s="203"/>
      <c r="JGP7" s="203"/>
      <c r="JGQ7" s="203"/>
      <c r="JGR7" s="203"/>
      <c r="JGS7" s="203"/>
      <c r="JGT7" s="203"/>
      <c r="JGU7" s="203"/>
      <c r="JGV7" s="203"/>
      <c r="JGW7" s="203"/>
      <c r="JGX7" s="203"/>
      <c r="JGY7" s="203"/>
      <c r="JGZ7" s="203"/>
      <c r="JHA7" s="203"/>
      <c r="JHB7" s="203"/>
      <c r="JHC7" s="203"/>
      <c r="JHD7" s="203"/>
      <c r="JHE7" s="203"/>
      <c r="JHF7" s="203"/>
      <c r="JHG7" s="203"/>
      <c r="JHH7" s="203"/>
      <c r="JHI7" s="203"/>
      <c r="JHJ7" s="203"/>
      <c r="JHK7" s="203"/>
      <c r="JHL7" s="203"/>
      <c r="JHM7" s="203"/>
      <c r="JHN7" s="203"/>
      <c r="JHO7" s="203"/>
      <c r="JHP7" s="203"/>
      <c r="JHQ7" s="203"/>
      <c r="JHR7" s="203"/>
      <c r="JHS7" s="203"/>
      <c r="JHT7" s="203"/>
      <c r="JHU7" s="203"/>
      <c r="JHV7" s="203"/>
      <c r="JHW7" s="203"/>
      <c r="JHX7" s="203"/>
      <c r="JHY7" s="203"/>
      <c r="JHZ7" s="203"/>
      <c r="JIA7" s="203"/>
      <c r="JIB7" s="203"/>
      <c r="JIC7" s="203"/>
      <c r="JID7" s="203"/>
      <c r="JIE7" s="203"/>
      <c r="JIF7" s="203"/>
      <c r="JIG7" s="203"/>
      <c r="JIH7" s="203"/>
      <c r="JII7" s="203"/>
      <c r="JIJ7" s="203"/>
      <c r="JIK7" s="203"/>
      <c r="JIL7" s="203"/>
      <c r="JIM7" s="203"/>
      <c r="JIN7" s="203"/>
      <c r="JIO7" s="203"/>
      <c r="JIP7" s="203"/>
      <c r="JIQ7" s="203"/>
      <c r="JIR7" s="203"/>
      <c r="JIS7" s="203"/>
      <c r="JIT7" s="203"/>
      <c r="JIU7" s="203"/>
      <c r="JIV7" s="203"/>
      <c r="JIW7" s="203"/>
      <c r="JIX7" s="203"/>
      <c r="JIY7" s="203"/>
      <c r="JIZ7" s="203"/>
      <c r="JJA7" s="203"/>
      <c r="JJB7" s="203"/>
      <c r="JJC7" s="203"/>
      <c r="JJD7" s="203"/>
      <c r="JJE7" s="203"/>
      <c r="JJF7" s="203"/>
      <c r="JJG7" s="203"/>
      <c r="JJH7" s="203"/>
      <c r="JJI7" s="203"/>
      <c r="JJJ7" s="203"/>
      <c r="JJK7" s="203"/>
      <c r="JJL7" s="203"/>
      <c r="JJM7" s="203"/>
      <c r="JJN7" s="203"/>
      <c r="JJO7" s="203"/>
      <c r="JJP7" s="203"/>
      <c r="JJQ7" s="203"/>
      <c r="JJR7" s="203"/>
      <c r="JJS7" s="203"/>
      <c r="JJT7" s="203"/>
      <c r="JJU7" s="203"/>
      <c r="JJV7" s="203"/>
      <c r="JJW7" s="203"/>
      <c r="JJX7" s="203"/>
      <c r="JJY7" s="203"/>
      <c r="JJZ7" s="203"/>
      <c r="JKA7" s="203"/>
      <c r="JKB7" s="203"/>
      <c r="JKC7" s="203"/>
      <c r="JKD7" s="203"/>
      <c r="JKE7" s="203"/>
      <c r="JKF7" s="203"/>
      <c r="JKG7" s="203"/>
      <c r="JKH7" s="203"/>
      <c r="JKI7" s="203"/>
      <c r="JKJ7" s="203"/>
      <c r="JKK7" s="203"/>
      <c r="JKL7" s="203"/>
      <c r="JKM7" s="203"/>
      <c r="JKN7" s="203"/>
      <c r="JKO7" s="203"/>
      <c r="JKP7" s="203"/>
      <c r="JKQ7" s="203"/>
      <c r="JKR7" s="203"/>
      <c r="JKS7" s="203"/>
      <c r="JKT7" s="203"/>
      <c r="JKU7" s="203"/>
      <c r="JKV7" s="203"/>
      <c r="JKW7" s="203"/>
      <c r="JKX7" s="203"/>
      <c r="JKY7" s="203"/>
      <c r="JKZ7" s="203"/>
      <c r="JLA7" s="203"/>
      <c r="JLB7" s="203"/>
      <c r="JLC7" s="203"/>
      <c r="JLD7" s="203"/>
      <c r="JLE7" s="203"/>
      <c r="JLF7" s="203"/>
      <c r="JLG7" s="203"/>
      <c r="JLH7" s="203"/>
      <c r="JLI7" s="203"/>
      <c r="JLJ7" s="203"/>
      <c r="JLK7" s="203"/>
      <c r="JLL7" s="203"/>
      <c r="JLM7" s="203"/>
      <c r="JLN7" s="203"/>
      <c r="JLO7" s="203"/>
      <c r="JLP7" s="203"/>
      <c r="JLQ7" s="203"/>
      <c r="JLR7" s="203"/>
      <c r="JLS7" s="203"/>
      <c r="JLT7" s="203"/>
      <c r="JLU7" s="203"/>
      <c r="JLV7" s="203"/>
      <c r="JLW7" s="203"/>
      <c r="JLX7" s="203"/>
      <c r="JLY7" s="203"/>
      <c r="JLZ7" s="203"/>
      <c r="JMA7" s="203"/>
      <c r="JMB7" s="203"/>
      <c r="JMC7" s="203"/>
      <c r="JMD7" s="203"/>
      <c r="JME7" s="203"/>
      <c r="JMF7" s="203"/>
      <c r="JMG7" s="203"/>
      <c r="JMH7" s="203"/>
      <c r="JMI7" s="203"/>
      <c r="JMJ7" s="203"/>
      <c r="JMK7" s="203"/>
      <c r="JML7" s="203"/>
      <c r="JMM7" s="203"/>
      <c r="JMN7" s="203"/>
      <c r="JMO7" s="203"/>
      <c r="JMP7" s="203"/>
      <c r="JMQ7" s="203"/>
      <c r="JMR7" s="203"/>
      <c r="JMS7" s="203"/>
      <c r="JMT7" s="203"/>
      <c r="JMU7" s="203"/>
      <c r="JMV7" s="203"/>
      <c r="JMW7" s="203"/>
      <c r="JMX7" s="203"/>
      <c r="JMY7" s="203"/>
      <c r="JMZ7" s="203"/>
      <c r="JNA7" s="203"/>
      <c r="JNB7" s="203"/>
      <c r="JNC7" s="203"/>
      <c r="JND7" s="203"/>
      <c r="JNE7" s="203"/>
      <c r="JNF7" s="203"/>
      <c r="JNG7" s="203"/>
      <c r="JNH7" s="203"/>
      <c r="JNI7" s="203"/>
      <c r="JNJ7" s="203"/>
      <c r="JNK7" s="203"/>
      <c r="JNL7" s="203"/>
      <c r="JNM7" s="203"/>
      <c r="JNN7" s="203"/>
      <c r="JNO7" s="203"/>
      <c r="JNP7" s="203"/>
      <c r="JNQ7" s="203"/>
      <c r="JNR7" s="203"/>
      <c r="JNS7" s="203"/>
      <c r="JNT7" s="203"/>
      <c r="JNU7" s="203"/>
      <c r="JNV7" s="203"/>
      <c r="JNW7" s="203"/>
      <c r="JNX7" s="203"/>
      <c r="JNY7" s="203"/>
      <c r="JNZ7" s="203"/>
      <c r="JOA7" s="203"/>
      <c r="JOB7" s="203"/>
      <c r="JOC7" s="203"/>
      <c r="JOD7" s="203"/>
      <c r="JOE7" s="203"/>
      <c r="JOF7" s="203"/>
      <c r="JOG7" s="203"/>
      <c r="JOH7" s="203"/>
      <c r="JOI7" s="203"/>
      <c r="JOJ7" s="203"/>
      <c r="JOK7" s="203"/>
      <c r="JOL7" s="203"/>
      <c r="JOM7" s="203"/>
      <c r="JON7" s="203"/>
      <c r="JOO7" s="203"/>
      <c r="JOP7" s="203"/>
      <c r="JOQ7" s="203"/>
      <c r="JOR7" s="203"/>
      <c r="JOS7" s="203"/>
      <c r="JOT7" s="203"/>
      <c r="JOU7" s="203"/>
      <c r="JOV7" s="203"/>
      <c r="JOW7" s="203"/>
      <c r="JOX7" s="203"/>
      <c r="JOY7" s="203"/>
      <c r="JOZ7" s="203"/>
      <c r="JPA7" s="203"/>
      <c r="JPB7" s="203"/>
      <c r="JPC7" s="203"/>
      <c r="JPD7" s="203"/>
      <c r="JPE7" s="203"/>
      <c r="JPF7" s="203"/>
      <c r="JPG7" s="203"/>
      <c r="JPH7" s="203"/>
      <c r="JPI7" s="203"/>
      <c r="JPJ7" s="203"/>
      <c r="JPK7" s="203"/>
      <c r="JPL7" s="203"/>
      <c r="JPM7" s="203"/>
      <c r="JPN7" s="203"/>
      <c r="JPO7" s="203"/>
      <c r="JPP7" s="203"/>
      <c r="JPQ7" s="203"/>
      <c r="JPR7" s="203"/>
      <c r="JPS7" s="203"/>
      <c r="JPT7" s="203"/>
      <c r="JPU7" s="203"/>
      <c r="JPV7" s="203"/>
      <c r="JPW7" s="203"/>
      <c r="JPX7" s="203"/>
      <c r="JPY7" s="203"/>
      <c r="JPZ7" s="203"/>
      <c r="JQA7" s="203"/>
      <c r="JQB7" s="203"/>
      <c r="JQC7" s="203"/>
      <c r="JQD7" s="203"/>
      <c r="JQE7" s="203"/>
      <c r="JQF7" s="203"/>
      <c r="JQG7" s="203"/>
      <c r="JQH7" s="203"/>
      <c r="JQI7" s="203"/>
      <c r="JQJ7" s="203"/>
      <c r="JQK7" s="203"/>
      <c r="JQL7" s="203"/>
      <c r="JQM7" s="203"/>
      <c r="JQN7" s="203"/>
      <c r="JQO7" s="203"/>
      <c r="JQP7" s="203"/>
      <c r="JQQ7" s="203"/>
      <c r="JQR7" s="203"/>
      <c r="JQS7" s="203"/>
      <c r="JQT7" s="203"/>
      <c r="JQU7" s="203"/>
      <c r="JQV7" s="203"/>
      <c r="JQW7" s="203"/>
      <c r="JQX7" s="203"/>
      <c r="JQY7" s="203"/>
      <c r="JQZ7" s="203"/>
      <c r="JRA7" s="203"/>
      <c r="JRB7" s="203"/>
      <c r="JRC7" s="203"/>
      <c r="JRD7" s="203"/>
      <c r="JRE7" s="203"/>
      <c r="JRF7" s="203"/>
      <c r="JRG7" s="203"/>
      <c r="JRH7" s="203"/>
      <c r="JRI7" s="203"/>
      <c r="JRJ7" s="203"/>
      <c r="JRK7" s="203"/>
      <c r="JRL7" s="203"/>
      <c r="JRM7" s="203"/>
      <c r="JRN7" s="203"/>
      <c r="JRO7" s="203"/>
      <c r="JRP7" s="203"/>
      <c r="JRQ7" s="203"/>
      <c r="JRR7" s="203"/>
      <c r="JRS7" s="203"/>
      <c r="JRT7" s="203"/>
      <c r="JRU7" s="203"/>
      <c r="JRV7" s="203"/>
      <c r="JRW7" s="203"/>
      <c r="JRX7" s="203"/>
      <c r="JRY7" s="203"/>
      <c r="JRZ7" s="203"/>
      <c r="JSA7" s="203"/>
      <c r="JSB7" s="203"/>
      <c r="JSC7" s="203"/>
      <c r="JSD7" s="203"/>
      <c r="JSE7" s="203"/>
      <c r="JSF7" s="203"/>
      <c r="JSG7" s="203"/>
      <c r="JSH7" s="203"/>
      <c r="JSI7" s="203"/>
      <c r="JSJ7" s="203"/>
      <c r="JSK7" s="203"/>
      <c r="JSL7" s="203"/>
      <c r="JSM7" s="203"/>
      <c r="JSN7" s="203"/>
      <c r="JSO7" s="203"/>
      <c r="JSP7" s="203"/>
      <c r="JSQ7" s="203"/>
      <c r="JSR7" s="203"/>
      <c r="JSS7" s="203"/>
      <c r="JST7" s="203"/>
      <c r="JSU7" s="203"/>
      <c r="JSV7" s="203"/>
      <c r="JSW7" s="203"/>
      <c r="JSX7" s="203"/>
      <c r="JSY7" s="203"/>
      <c r="JSZ7" s="203"/>
      <c r="JTA7" s="203"/>
      <c r="JTB7" s="203"/>
      <c r="JTC7" s="203"/>
      <c r="JTD7" s="203"/>
      <c r="JTE7" s="203"/>
      <c r="JTF7" s="203"/>
      <c r="JTG7" s="203"/>
      <c r="JTH7" s="203"/>
      <c r="JTI7" s="203"/>
      <c r="JTJ7" s="203"/>
      <c r="JTK7" s="203"/>
      <c r="JTL7" s="203"/>
      <c r="JTM7" s="203"/>
      <c r="JTN7" s="203"/>
      <c r="JTO7" s="203"/>
      <c r="JTP7" s="203"/>
      <c r="JTQ7" s="203"/>
      <c r="JTR7" s="203"/>
      <c r="JTS7" s="203"/>
      <c r="JTT7" s="203"/>
      <c r="JTU7" s="203"/>
      <c r="JTV7" s="203"/>
      <c r="JTW7" s="203"/>
      <c r="JTX7" s="203"/>
      <c r="JTY7" s="203"/>
      <c r="JTZ7" s="203"/>
      <c r="JUA7" s="203"/>
      <c r="JUB7" s="203"/>
      <c r="JUC7" s="203"/>
      <c r="JUD7" s="203"/>
      <c r="JUE7" s="203"/>
      <c r="JUF7" s="203"/>
      <c r="JUG7" s="203"/>
      <c r="JUH7" s="203"/>
      <c r="JUI7" s="203"/>
      <c r="JUJ7" s="203"/>
      <c r="JUK7" s="203"/>
      <c r="JUL7" s="203"/>
      <c r="JUM7" s="203"/>
      <c r="JUN7" s="203"/>
      <c r="JUO7" s="203"/>
      <c r="JUP7" s="203"/>
      <c r="JUQ7" s="203"/>
      <c r="JUR7" s="203"/>
      <c r="JUS7" s="203"/>
      <c r="JUT7" s="203"/>
      <c r="JUU7" s="203"/>
      <c r="JUV7" s="203"/>
      <c r="JUW7" s="203"/>
      <c r="JUX7" s="203"/>
      <c r="JUY7" s="203"/>
      <c r="JUZ7" s="203"/>
      <c r="JVA7" s="203"/>
      <c r="JVB7" s="203"/>
      <c r="JVC7" s="203"/>
      <c r="JVD7" s="203"/>
      <c r="JVE7" s="203"/>
      <c r="JVF7" s="203"/>
      <c r="JVG7" s="203"/>
      <c r="JVH7" s="203"/>
      <c r="JVI7" s="203"/>
      <c r="JVJ7" s="203"/>
      <c r="JVK7" s="203"/>
      <c r="JVL7" s="203"/>
      <c r="JVM7" s="203"/>
      <c r="JVN7" s="203"/>
      <c r="JVO7" s="203"/>
      <c r="JVP7" s="203"/>
      <c r="JVQ7" s="203"/>
      <c r="JVR7" s="203"/>
      <c r="JVS7" s="203"/>
      <c r="JVT7" s="203"/>
      <c r="JVU7" s="203"/>
      <c r="JVV7" s="203"/>
      <c r="JVW7" s="203"/>
      <c r="JVX7" s="203"/>
      <c r="JVY7" s="203"/>
      <c r="JVZ7" s="203"/>
      <c r="JWA7" s="203"/>
      <c r="JWB7" s="203"/>
      <c r="JWC7" s="203"/>
      <c r="JWD7" s="203"/>
      <c r="JWE7" s="203"/>
      <c r="JWF7" s="203"/>
      <c r="JWG7" s="203"/>
      <c r="JWH7" s="203"/>
      <c r="JWI7" s="203"/>
      <c r="JWJ7" s="203"/>
      <c r="JWK7" s="203"/>
      <c r="JWL7" s="203"/>
      <c r="JWM7" s="203"/>
      <c r="JWN7" s="203"/>
      <c r="JWO7" s="203"/>
      <c r="JWP7" s="203"/>
      <c r="JWQ7" s="203"/>
      <c r="JWR7" s="203"/>
      <c r="JWS7" s="203"/>
      <c r="JWT7" s="203"/>
      <c r="JWU7" s="203"/>
      <c r="JWV7" s="203"/>
      <c r="JWW7" s="203"/>
      <c r="JWX7" s="203"/>
      <c r="JWY7" s="203"/>
      <c r="JWZ7" s="203"/>
      <c r="JXA7" s="203"/>
      <c r="JXB7" s="203"/>
      <c r="JXC7" s="203"/>
      <c r="JXD7" s="203"/>
      <c r="JXE7" s="203"/>
      <c r="JXF7" s="203"/>
      <c r="JXG7" s="203"/>
      <c r="JXH7" s="203"/>
      <c r="JXI7" s="203"/>
      <c r="JXJ7" s="203"/>
      <c r="JXK7" s="203"/>
      <c r="JXL7" s="203"/>
      <c r="JXM7" s="203"/>
      <c r="JXN7" s="203"/>
      <c r="JXO7" s="203"/>
      <c r="JXP7" s="203"/>
      <c r="JXQ7" s="203"/>
      <c r="JXR7" s="203"/>
      <c r="JXS7" s="203"/>
      <c r="JXT7" s="203"/>
      <c r="JXU7" s="203"/>
      <c r="JXV7" s="203"/>
      <c r="JXW7" s="203"/>
      <c r="JXX7" s="203"/>
      <c r="JXY7" s="203"/>
      <c r="JXZ7" s="203"/>
      <c r="JYA7" s="203"/>
      <c r="JYB7" s="203"/>
      <c r="JYC7" s="203"/>
      <c r="JYD7" s="203"/>
      <c r="JYE7" s="203"/>
      <c r="JYF7" s="203"/>
      <c r="JYG7" s="203"/>
      <c r="JYH7" s="203"/>
      <c r="JYI7" s="203"/>
      <c r="JYJ7" s="203"/>
      <c r="JYK7" s="203"/>
      <c r="JYL7" s="203"/>
      <c r="JYM7" s="203"/>
      <c r="JYN7" s="203"/>
      <c r="JYO7" s="203"/>
      <c r="JYP7" s="203"/>
      <c r="JYQ7" s="203"/>
      <c r="JYR7" s="203"/>
      <c r="JYS7" s="203"/>
      <c r="JYT7" s="203"/>
      <c r="JYU7" s="203"/>
      <c r="JYV7" s="203"/>
      <c r="JYW7" s="203"/>
      <c r="JYX7" s="203"/>
      <c r="JYY7" s="203"/>
      <c r="JYZ7" s="203"/>
      <c r="JZA7" s="203"/>
      <c r="JZB7" s="203"/>
      <c r="JZC7" s="203"/>
      <c r="JZD7" s="203"/>
      <c r="JZE7" s="203"/>
      <c r="JZF7" s="203"/>
      <c r="JZG7" s="203"/>
      <c r="JZH7" s="203"/>
      <c r="JZI7" s="203"/>
      <c r="JZJ7" s="203"/>
      <c r="JZK7" s="203"/>
      <c r="JZL7" s="203"/>
      <c r="JZM7" s="203"/>
      <c r="JZN7" s="203"/>
      <c r="JZO7" s="203"/>
      <c r="JZP7" s="203"/>
      <c r="JZQ7" s="203"/>
      <c r="JZR7" s="203"/>
      <c r="JZS7" s="203"/>
      <c r="JZT7" s="203"/>
      <c r="JZU7" s="203"/>
      <c r="JZV7" s="203"/>
      <c r="JZW7" s="203"/>
      <c r="JZX7" s="203"/>
      <c r="JZY7" s="203"/>
      <c r="JZZ7" s="203"/>
      <c r="KAA7" s="203"/>
      <c r="KAB7" s="203"/>
      <c r="KAC7" s="203"/>
      <c r="KAD7" s="203"/>
      <c r="KAE7" s="203"/>
      <c r="KAF7" s="203"/>
      <c r="KAG7" s="203"/>
      <c r="KAH7" s="203"/>
      <c r="KAI7" s="203"/>
      <c r="KAJ7" s="203"/>
      <c r="KAK7" s="203"/>
      <c r="KAL7" s="203"/>
      <c r="KAM7" s="203"/>
      <c r="KAN7" s="203"/>
      <c r="KAO7" s="203"/>
      <c r="KAP7" s="203"/>
      <c r="KAQ7" s="203"/>
      <c r="KAR7" s="203"/>
      <c r="KAS7" s="203"/>
      <c r="KAT7" s="203"/>
      <c r="KAU7" s="203"/>
      <c r="KAV7" s="203"/>
      <c r="KAW7" s="203"/>
      <c r="KAX7" s="203"/>
      <c r="KAY7" s="203"/>
      <c r="KAZ7" s="203"/>
      <c r="KBA7" s="203"/>
      <c r="KBB7" s="203"/>
      <c r="KBC7" s="203"/>
      <c r="KBD7" s="203"/>
      <c r="KBE7" s="203"/>
      <c r="KBF7" s="203"/>
      <c r="KBG7" s="203"/>
      <c r="KBH7" s="203"/>
      <c r="KBI7" s="203"/>
      <c r="KBJ7" s="203"/>
      <c r="KBK7" s="203"/>
      <c r="KBL7" s="203"/>
      <c r="KBM7" s="203"/>
      <c r="KBN7" s="203"/>
      <c r="KBO7" s="203"/>
      <c r="KBP7" s="203"/>
      <c r="KBQ7" s="203"/>
      <c r="KBR7" s="203"/>
      <c r="KBS7" s="203"/>
      <c r="KBT7" s="203"/>
      <c r="KBU7" s="203"/>
      <c r="KBV7" s="203"/>
      <c r="KBW7" s="203"/>
      <c r="KBX7" s="203"/>
      <c r="KBY7" s="203"/>
      <c r="KBZ7" s="203"/>
      <c r="KCA7" s="203"/>
      <c r="KCB7" s="203"/>
      <c r="KCC7" s="203"/>
      <c r="KCD7" s="203"/>
      <c r="KCE7" s="203"/>
      <c r="KCF7" s="203"/>
      <c r="KCG7" s="203"/>
      <c r="KCH7" s="203"/>
      <c r="KCI7" s="203"/>
      <c r="KCJ7" s="203"/>
      <c r="KCK7" s="203"/>
      <c r="KCL7" s="203"/>
      <c r="KCM7" s="203"/>
      <c r="KCN7" s="203"/>
      <c r="KCO7" s="203"/>
      <c r="KCP7" s="203"/>
      <c r="KCQ7" s="203"/>
      <c r="KCR7" s="203"/>
      <c r="KCS7" s="203"/>
      <c r="KCT7" s="203"/>
      <c r="KCU7" s="203"/>
      <c r="KCV7" s="203"/>
      <c r="KCW7" s="203"/>
      <c r="KCX7" s="203"/>
      <c r="KCY7" s="203"/>
      <c r="KCZ7" s="203"/>
      <c r="KDA7" s="203"/>
      <c r="KDB7" s="203"/>
      <c r="KDC7" s="203"/>
      <c r="KDD7" s="203"/>
      <c r="KDE7" s="203"/>
      <c r="KDF7" s="203"/>
      <c r="KDG7" s="203"/>
      <c r="KDH7" s="203"/>
      <c r="KDI7" s="203"/>
      <c r="KDJ7" s="203"/>
      <c r="KDK7" s="203"/>
      <c r="KDL7" s="203"/>
      <c r="KDM7" s="203"/>
      <c r="KDN7" s="203"/>
      <c r="KDO7" s="203"/>
      <c r="KDP7" s="203"/>
      <c r="KDQ7" s="203"/>
      <c r="KDR7" s="203"/>
      <c r="KDS7" s="203"/>
      <c r="KDT7" s="203"/>
      <c r="KDU7" s="203"/>
      <c r="KDV7" s="203"/>
      <c r="KDW7" s="203"/>
      <c r="KDX7" s="203"/>
      <c r="KDY7" s="203"/>
      <c r="KDZ7" s="203"/>
      <c r="KEA7" s="203"/>
      <c r="KEB7" s="203"/>
      <c r="KEC7" s="203"/>
      <c r="KED7" s="203"/>
      <c r="KEE7" s="203"/>
      <c r="KEF7" s="203"/>
      <c r="KEG7" s="203"/>
      <c r="KEH7" s="203"/>
      <c r="KEI7" s="203"/>
      <c r="KEJ7" s="203"/>
      <c r="KEK7" s="203"/>
      <c r="KEL7" s="203"/>
      <c r="KEM7" s="203"/>
      <c r="KEN7" s="203"/>
      <c r="KEO7" s="203"/>
      <c r="KEP7" s="203"/>
      <c r="KEQ7" s="203"/>
      <c r="KER7" s="203"/>
      <c r="KES7" s="203"/>
      <c r="KET7" s="203"/>
      <c r="KEU7" s="203"/>
      <c r="KEV7" s="203"/>
      <c r="KEW7" s="203"/>
      <c r="KEX7" s="203"/>
      <c r="KEY7" s="203"/>
      <c r="KEZ7" s="203"/>
      <c r="KFA7" s="203"/>
      <c r="KFB7" s="203"/>
      <c r="KFC7" s="203"/>
      <c r="KFD7" s="203"/>
      <c r="KFE7" s="203"/>
      <c r="KFF7" s="203"/>
      <c r="KFG7" s="203"/>
      <c r="KFH7" s="203"/>
      <c r="KFI7" s="203"/>
      <c r="KFJ7" s="203"/>
      <c r="KFK7" s="203"/>
      <c r="KFL7" s="203"/>
      <c r="KFM7" s="203"/>
      <c r="KFN7" s="203"/>
      <c r="KFO7" s="203"/>
      <c r="KFP7" s="203"/>
      <c r="KFQ7" s="203"/>
      <c r="KFR7" s="203"/>
      <c r="KFS7" s="203"/>
      <c r="KFT7" s="203"/>
      <c r="KFU7" s="203"/>
      <c r="KFV7" s="203"/>
      <c r="KFW7" s="203"/>
      <c r="KFX7" s="203"/>
      <c r="KFY7" s="203"/>
      <c r="KFZ7" s="203"/>
      <c r="KGA7" s="203"/>
      <c r="KGB7" s="203"/>
      <c r="KGC7" s="203"/>
      <c r="KGD7" s="203"/>
      <c r="KGE7" s="203"/>
      <c r="KGF7" s="203"/>
      <c r="KGG7" s="203"/>
      <c r="KGH7" s="203"/>
      <c r="KGI7" s="203"/>
      <c r="KGJ7" s="203"/>
      <c r="KGK7" s="203"/>
      <c r="KGL7" s="203"/>
      <c r="KGM7" s="203"/>
      <c r="KGN7" s="203"/>
      <c r="KGO7" s="203"/>
      <c r="KGP7" s="203"/>
      <c r="KGQ7" s="203"/>
      <c r="KGR7" s="203"/>
      <c r="KGS7" s="203"/>
      <c r="KGT7" s="203"/>
      <c r="KGU7" s="203"/>
      <c r="KGV7" s="203"/>
      <c r="KGW7" s="203"/>
      <c r="KGX7" s="203"/>
      <c r="KGY7" s="203"/>
      <c r="KGZ7" s="203"/>
      <c r="KHA7" s="203"/>
      <c r="KHB7" s="203"/>
      <c r="KHC7" s="203"/>
      <c r="KHD7" s="203"/>
      <c r="KHE7" s="203"/>
      <c r="KHF7" s="203"/>
      <c r="KHG7" s="203"/>
      <c r="KHH7" s="203"/>
      <c r="KHI7" s="203"/>
      <c r="KHJ7" s="203"/>
      <c r="KHK7" s="203"/>
      <c r="KHL7" s="203"/>
      <c r="KHM7" s="203"/>
      <c r="KHN7" s="203"/>
      <c r="KHO7" s="203"/>
      <c r="KHP7" s="203"/>
      <c r="KHQ7" s="203"/>
      <c r="KHR7" s="203"/>
      <c r="KHS7" s="203"/>
      <c r="KHT7" s="203"/>
      <c r="KHU7" s="203"/>
      <c r="KHV7" s="203"/>
      <c r="KHW7" s="203"/>
      <c r="KHX7" s="203"/>
      <c r="KHY7" s="203"/>
      <c r="KHZ7" s="203"/>
      <c r="KIA7" s="203"/>
      <c r="KIB7" s="203"/>
      <c r="KIC7" s="203"/>
      <c r="KID7" s="203"/>
      <c r="KIE7" s="203"/>
      <c r="KIF7" s="203"/>
      <c r="KIG7" s="203"/>
      <c r="KIH7" s="203"/>
      <c r="KII7" s="203"/>
      <c r="KIJ7" s="203"/>
      <c r="KIK7" s="203"/>
      <c r="KIL7" s="203"/>
      <c r="KIM7" s="203"/>
      <c r="KIN7" s="203"/>
      <c r="KIO7" s="203"/>
      <c r="KIP7" s="203"/>
      <c r="KIQ7" s="203"/>
      <c r="KIR7" s="203"/>
      <c r="KIS7" s="203"/>
      <c r="KIT7" s="203"/>
      <c r="KIU7" s="203"/>
      <c r="KIV7" s="203"/>
      <c r="KIW7" s="203"/>
      <c r="KIX7" s="203"/>
      <c r="KIY7" s="203"/>
      <c r="KIZ7" s="203"/>
      <c r="KJA7" s="203"/>
      <c r="KJB7" s="203"/>
      <c r="KJC7" s="203"/>
      <c r="KJD7" s="203"/>
      <c r="KJE7" s="203"/>
      <c r="KJF7" s="203"/>
      <c r="KJG7" s="203"/>
      <c r="KJH7" s="203"/>
      <c r="KJI7" s="203"/>
      <c r="KJJ7" s="203"/>
      <c r="KJK7" s="203"/>
      <c r="KJL7" s="203"/>
      <c r="KJM7" s="203"/>
      <c r="KJN7" s="203"/>
      <c r="KJO7" s="203"/>
      <c r="KJP7" s="203"/>
      <c r="KJQ7" s="203"/>
      <c r="KJR7" s="203"/>
      <c r="KJS7" s="203"/>
      <c r="KJT7" s="203"/>
      <c r="KJU7" s="203"/>
      <c r="KJV7" s="203"/>
      <c r="KJW7" s="203"/>
      <c r="KJX7" s="203"/>
      <c r="KJY7" s="203"/>
      <c r="KJZ7" s="203"/>
      <c r="KKA7" s="203"/>
      <c r="KKB7" s="203"/>
      <c r="KKC7" s="203"/>
      <c r="KKD7" s="203"/>
      <c r="KKE7" s="203"/>
      <c r="KKF7" s="203"/>
      <c r="KKG7" s="203"/>
      <c r="KKH7" s="203"/>
      <c r="KKI7" s="203"/>
      <c r="KKJ7" s="203"/>
      <c r="KKK7" s="203"/>
      <c r="KKL7" s="203"/>
      <c r="KKM7" s="203"/>
      <c r="KKN7" s="203"/>
      <c r="KKO7" s="203"/>
      <c r="KKP7" s="203"/>
      <c r="KKQ7" s="203"/>
      <c r="KKR7" s="203"/>
      <c r="KKS7" s="203"/>
      <c r="KKT7" s="203"/>
      <c r="KKU7" s="203"/>
      <c r="KKV7" s="203"/>
      <c r="KKW7" s="203"/>
      <c r="KKX7" s="203"/>
      <c r="KKY7" s="203"/>
      <c r="KKZ7" s="203"/>
      <c r="KLA7" s="203"/>
      <c r="KLB7" s="203"/>
      <c r="KLC7" s="203"/>
      <c r="KLD7" s="203"/>
      <c r="KLE7" s="203"/>
      <c r="KLF7" s="203"/>
      <c r="KLG7" s="203"/>
      <c r="KLH7" s="203"/>
      <c r="KLI7" s="203"/>
      <c r="KLJ7" s="203"/>
      <c r="KLK7" s="203"/>
      <c r="KLL7" s="203"/>
      <c r="KLM7" s="203"/>
      <c r="KLN7" s="203"/>
      <c r="KLO7" s="203"/>
      <c r="KLP7" s="203"/>
      <c r="KLQ7" s="203"/>
      <c r="KLR7" s="203"/>
      <c r="KLS7" s="203"/>
      <c r="KLT7" s="203"/>
      <c r="KLU7" s="203"/>
      <c r="KLV7" s="203"/>
      <c r="KLW7" s="203"/>
      <c r="KLX7" s="203"/>
      <c r="KLY7" s="203"/>
      <c r="KLZ7" s="203"/>
      <c r="KMA7" s="203"/>
      <c r="KMB7" s="203"/>
      <c r="KMC7" s="203"/>
      <c r="KMD7" s="203"/>
      <c r="KME7" s="203"/>
      <c r="KMF7" s="203"/>
      <c r="KMG7" s="203"/>
      <c r="KMH7" s="203"/>
      <c r="KMI7" s="203"/>
      <c r="KMJ7" s="203"/>
      <c r="KMK7" s="203"/>
      <c r="KML7" s="203"/>
      <c r="KMM7" s="203"/>
      <c r="KMN7" s="203"/>
      <c r="KMO7" s="203"/>
      <c r="KMP7" s="203"/>
      <c r="KMQ7" s="203"/>
      <c r="KMR7" s="203"/>
      <c r="KMS7" s="203"/>
      <c r="KMT7" s="203"/>
      <c r="KMU7" s="203"/>
      <c r="KMV7" s="203"/>
      <c r="KMW7" s="203"/>
      <c r="KMX7" s="203"/>
      <c r="KMY7" s="203"/>
      <c r="KMZ7" s="203"/>
      <c r="KNA7" s="203"/>
      <c r="KNB7" s="203"/>
      <c r="KNC7" s="203"/>
      <c r="KND7" s="203"/>
      <c r="KNE7" s="203"/>
      <c r="KNF7" s="203"/>
      <c r="KNG7" s="203"/>
      <c r="KNH7" s="203"/>
      <c r="KNI7" s="203"/>
      <c r="KNJ7" s="203"/>
      <c r="KNK7" s="203"/>
      <c r="KNL7" s="203"/>
      <c r="KNM7" s="203"/>
      <c r="KNN7" s="203"/>
      <c r="KNO7" s="203"/>
      <c r="KNP7" s="203"/>
      <c r="KNQ7" s="203"/>
      <c r="KNR7" s="203"/>
      <c r="KNS7" s="203"/>
      <c r="KNT7" s="203"/>
      <c r="KNU7" s="203"/>
      <c r="KNV7" s="203"/>
      <c r="KNW7" s="203"/>
      <c r="KNX7" s="203"/>
      <c r="KNY7" s="203"/>
      <c r="KNZ7" s="203"/>
      <c r="KOA7" s="203"/>
      <c r="KOB7" s="203"/>
      <c r="KOC7" s="203"/>
      <c r="KOD7" s="203"/>
      <c r="KOE7" s="203"/>
      <c r="KOF7" s="203"/>
      <c r="KOG7" s="203"/>
      <c r="KOH7" s="203"/>
      <c r="KOI7" s="203"/>
      <c r="KOJ7" s="203"/>
      <c r="KOK7" s="203"/>
      <c r="KOL7" s="203"/>
      <c r="KOM7" s="203"/>
      <c r="KON7" s="203"/>
      <c r="KOO7" s="203"/>
      <c r="KOP7" s="203"/>
      <c r="KOQ7" s="203"/>
      <c r="KOR7" s="203"/>
      <c r="KOS7" s="203"/>
      <c r="KOT7" s="203"/>
      <c r="KOU7" s="203"/>
      <c r="KOV7" s="203"/>
      <c r="KOW7" s="203"/>
      <c r="KOX7" s="203"/>
      <c r="KOY7" s="203"/>
      <c r="KOZ7" s="203"/>
      <c r="KPA7" s="203"/>
      <c r="KPB7" s="203"/>
      <c r="KPC7" s="203"/>
      <c r="KPD7" s="203"/>
      <c r="KPE7" s="203"/>
      <c r="KPF7" s="203"/>
      <c r="KPG7" s="203"/>
      <c r="KPH7" s="203"/>
      <c r="KPI7" s="203"/>
      <c r="KPJ7" s="203"/>
      <c r="KPK7" s="203"/>
      <c r="KPL7" s="203"/>
      <c r="KPM7" s="203"/>
      <c r="KPN7" s="203"/>
      <c r="KPO7" s="203"/>
      <c r="KPP7" s="203"/>
      <c r="KPQ7" s="203"/>
      <c r="KPR7" s="203"/>
      <c r="KPS7" s="203"/>
      <c r="KPT7" s="203"/>
      <c r="KPU7" s="203"/>
      <c r="KPV7" s="203"/>
      <c r="KPW7" s="203"/>
      <c r="KPX7" s="203"/>
      <c r="KPY7" s="203"/>
      <c r="KPZ7" s="203"/>
      <c r="KQA7" s="203"/>
      <c r="KQB7" s="203"/>
      <c r="KQC7" s="203"/>
      <c r="KQD7" s="203"/>
      <c r="KQE7" s="203"/>
      <c r="KQF7" s="203"/>
      <c r="KQG7" s="203"/>
      <c r="KQH7" s="203"/>
      <c r="KQI7" s="203"/>
      <c r="KQJ7" s="203"/>
      <c r="KQK7" s="203"/>
      <c r="KQL7" s="203"/>
      <c r="KQM7" s="203"/>
      <c r="KQN7" s="203"/>
      <c r="KQO7" s="203"/>
      <c r="KQP7" s="203"/>
      <c r="KQQ7" s="203"/>
      <c r="KQR7" s="203"/>
      <c r="KQS7" s="203"/>
      <c r="KQT7" s="203"/>
      <c r="KQU7" s="203"/>
      <c r="KQV7" s="203"/>
      <c r="KQW7" s="203"/>
      <c r="KQX7" s="203"/>
      <c r="KQY7" s="203"/>
      <c r="KQZ7" s="203"/>
      <c r="KRA7" s="203"/>
      <c r="KRB7" s="203"/>
      <c r="KRC7" s="203"/>
      <c r="KRD7" s="203"/>
      <c r="KRE7" s="203"/>
      <c r="KRF7" s="203"/>
      <c r="KRG7" s="203"/>
      <c r="KRH7" s="203"/>
      <c r="KRI7" s="203"/>
      <c r="KRJ7" s="203"/>
      <c r="KRK7" s="203"/>
      <c r="KRL7" s="203"/>
      <c r="KRM7" s="203"/>
      <c r="KRN7" s="203"/>
      <c r="KRO7" s="203"/>
      <c r="KRP7" s="203"/>
      <c r="KRQ7" s="203"/>
      <c r="KRR7" s="203"/>
      <c r="KRS7" s="203"/>
      <c r="KRT7" s="203"/>
      <c r="KRU7" s="203"/>
      <c r="KRV7" s="203"/>
      <c r="KRW7" s="203"/>
      <c r="KRX7" s="203"/>
      <c r="KRY7" s="203"/>
      <c r="KRZ7" s="203"/>
      <c r="KSA7" s="203"/>
      <c r="KSB7" s="203"/>
      <c r="KSC7" s="203"/>
      <c r="KSD7" s="203"/>
      <c r="KSE7" s="203"/>
      <c r="KSF7" s="203"/>
      <c r="KSG7" s="203"/>
      <c r="KSH7" s="203"/>
      <c r="KSI7" s="203"/>
      <c r="KSJ7" s="203"/>
      <c r="KSK7" s="203"/>
      <c r="KSL7" s="203"/>
      <c r="KSM7" s="203"/>
      <c r="KSN7" s="203"/>
      <c r="KSO7" s="203"/>
      <c r="KSP7" s="203"/>
      <c r="KSQ7" s="203"/>
      <c r="KSR7" s="203"/>
      <c r="KSS7" s="203"/>
      <c r="KST7" s="203"/>
      <c r="KSU7" s="203"/>
      <c r="KSV7" s="203"/>
      <c r="KSW7" s="203"/>
      <c r="KSX7" s="203"/>
      <c r="KSY7" s="203"/>
      <c r="KSZ7" s="203"/>
      <c r="KTA7" s="203"/>
      <c r="KTB7" s="203"/>
      <c r="KTC7" s="203"/>
      <c r="KTD7" s="203"/>
      <c r="KTE7" s="203"/>
      <c r="KTF7" s="203"/>
      <c r="KTG7" s="203"/>
      <c r="KTH7" s="203"/>
      <c r="KTI7" s="203"/>
      <c r="KTJ7" s="203"/>
      <c r="KTK7" s="203"/>
      <c r="KTL7" s="203"/>
      <c r="KTM7" s="203"/>
      <c r="KTN7" s="203"/>
      <c r="KTO7" s="203"/>
      <c r="KTP7" s="203"/>
      <c r="KTQ7" s="203"/>
      <c r="KTR7" s="203"/>
      <c r="KTS7" s="203"/>
      <c r="KTT7" s="203"/>
      <c r="KTU7" s="203"/>
      <c r="KTV7" s="203"/>
      <c r="KTW7" s="203"/>
      <c r="KTX7" s="203"/>
      <c r="KTY7" s="203"/>
      <c r="KTZ7" s="203"/>
      <c r="KUA7" s="203"/>
      <c r="KUB7" s="203"/>
      <c r="KUC7" s="203"/>
      <c r="KUD7" s="203"/>
      <c r="KUE7" s="203"/>
      <c r="KUF7" s="203"/>
      <c r="KUG7" s="203"/>
      <c r="KUH7" s="203"/>
      <c r="KUI7" s="203"/>
      <c r="KUJ7" s="203"/>
      <c r="KUK7" s="203"/>
      <c r="KUL7" s="203"/>
      <c r="KUM7" s="203"/>
      <c r="KUN7" s="203"/>
      <c r="KUO7" s="203"/>
      <c r="KUP7" s="203"/>
      <c r="KUQ7" s="203"/>
      <c r="KUR7" s="203"/>
      <c r="KUS7" s="203"/>
      <c r="KUT7" s="203"/>
      <c r="KUU7" s="203"/>
      <c r="KUV7" s="203"/>
      <c r="KUW7" s="203"/>
      <c r="KUX7" s="203"/>
      <c r="KUY7" s="203"/>
      <c r="KUZ7" s="203"/>
      <c r="KVA7" s="203"/>
      <c r="KVB7" s="203"/>
      <c r="KVC7" s="203"/>
      <c r="KVD7" s="203"/>
      <c r="KVE7" s="203"/>
      <c r="KVF7" s="203"/>
      <c r="KVG7" s="203"/>
      <c r="KVH7" s="203"/>
      <c r="KVI7" s="203"/>
      <c r="KVJ7" s="203"/>
      <c r="KVK7" s="203"/>
      <c r="KVL7" s="203"/>
      <c r="KVM7" s="203"/>
      <c r="KVN7" s="203"/>
      <c r="KVO7" s="203"/>
      <c r="KVP7" s="203"/>
      <c r="KVQ7" s="203"/>
      <c r="KVR7" s="203"/>
      <c r="KVS7" s="203"/>
      <c r="KVT7" s="203"/>
      <c r="KVU7" s="203"/>
      <c r="KVV7" s="203"/>
      <c r="KVW7" s="203"/>
      <c r="KVX7" s="203"/>
      <c r="KVY7" s="203"/>
      <c r="KVZ7" s="203"/>
      <c r="KWA7" s="203"/>
      <c r="KWB7" s="203"/>
      <c r="KWC7" s="203"/>
      <c r="KWD7" s="203"/>
      <c r="KWE7" s="203"/>
      <c r="KWF7" s="203"/>
      <c r="KWG7" s="203"/>
      <c r="KWH7" s="203"/>
      <c r="KWI7" s="203"/>
      <c r="KWJ7" s="203"/>
      <c r="KWK7" s="203"/>
      <c r="KWL7" s="203"/>
      <c r="KWM7" s="203"/>
      <c r="KWN7" s="203"/>
      <c r="KWO7" s="203"/>
      <c r="KWP7" s="203"/>
      <c r="KWQ7" s="203"/>
      <c r="KWR7" s="203"/>
      <c r="KWS7" s="203"/>
      <c r="KWT7" s="203"/>
      <c r="KWU7" s="203"/>
      <c r="KWV7" s="203"/>
      <c r="KWW7" s="203"/>
      <c r="KWX7" s="203"/>
      <c r="KWY7" s="203"/>
      <c r="KWZ7" s="203"/>
      <c r="KXA7" s="203"/>
      <c r="KXB7" s="203"/>
      <c r="KXC7" s="203"/>
      <c r="KXD7" s="203"/>
      <c r="KXE7" s="203"/>
      <c r="KXF7" s="203"/>
      <c r="KXG7" s="203"/>
      <c r="KXH7" s="203"/>
      <c r="KXI7" s="203"/>
      <c r="KXJ7" s="203"/>
      <c r="KXK7" s="203"/>
      <c r="KXL7" s="203"/>
      <c r="KXM7" s="203"/>
      <c r="KXN7" s="203"/>
      <c r="KXO7" s="203"/>
      <c r="KXP7" s="203"/>
      <c r="KXQ7" s="203"/>
      <c r="KXR7" s="203"/>
      <c r="KXS7" s="203"/>
      <c r="KXT7" s="203"/>
      <c r="KXU7" s="203"/>
      <c r="KXV7" s="203"/>
      <c r="KXW7" s="203"/>
      <c r="KXX7" s="203"/>
      <c r="KXY7" s="203"/>
      <c r="KXZ7" s="203"/>
      <c r="KYA7" s="203"/>
      <c r="KYB7" s="203"/>
      <c r="KYC7" s="203"/>
      <c r="KYD7" s="203"/>
      <c r="KYE7" s="203"/>
      <c r="KYF7" s="203"/>
      <c r="KYG7" s="203"/>
      <c r="KYH7" s="203"/>
      <c r="KYI7" s="203"/>
      <c r="KYJ7" s="203"/>
      <c r="KYK7" s="203"/>
      <c r="KYL7" s="203"/>
      <c r="KYM7" s="203"/>
      <c r="KYN7" s="203"/>
      <c r="KYO7" s="203"/>
      <c r="KYP7" s="203"/>
      <c r="KYQ7" s="203"/>
      <c r="KYR7" s="203"/>
      <c r="KYS7" s="203"/>
      <c r="KYT7" s="203"/>
      <c r="KYU7" s="203"/>
      <c r="KYV7" s="203"/>
      <c r="KYW7" s="203"/>
      <c r="KYX7" s="203"/>
      <c r="KYY7" s="203"/>
      <c r="KYZ7" s="203"/>
      <c r="KZA7" s="203"/>
      <c r="KZB7" s="203"/>
      <c r="KZC7" s="203"/>
      <c r="KZD7" s="203"/>
      <c r="KZE7" s="203"/>
      <c r="KZF7" s="203"/>
      <c r="KZG7" s="203"/>
      <c r="KZH7" s="203"/>
      <c r="KZI7" s="203"/>
      <c r="KZJ7" s="203"/>
      <c r="KZK7" s="203"/>
      <c r="KZL7" s="203"/>
      <c r="KZM7" s="203"/>
      <c r="KZN7" s="203"/>
      <c r="KZO7" s="203"/>
      <c r="KZP7" s="203"/>
      <c r="KZQ7" s="203"/>
      <c r="KZR7" s="203"/>
      <c r="KZS7" s="203"/>
      <c r="KZT7" s="203"/>
      <c r="KZU7" s="203"/>
      <c r="KZV7" s="203"/>
      <c r="KZW7" s="203"/>
      <c r="KZX7" s="203"/>
      <c r="KZY7" s="203"/>
      <c r="KZZ7" s="203"/>
      <c r="LAA7" s="203"/>
      <c r="LAB7" s="203"/>
      <c r="LAC7" s="203"/>
      <c r="LAD7" s="203"/>
      <c r="LAE7" s="203"/>
      <c r="LAF7" s="203"/>
      <c r="LAG7" s="203"/>
      <c r="LAH7" s="203"/>
      <c r="LAI7" s="203"/>
      <c r="LAJ7" s="203"/>
      <c r="LAK7" s="203"/>
      <c r="LAL7" s="203"/>
      <c r="LAM7" s="203"/>
      <c r="LAN7" s="203"/>
      <c r="LAO7" s="203"/>
      <c r="LAP7" s="203"/>
      <c r="LAQ7" s="203"/>
      <c r="LAR7" s="203"/>
      <c r="LAS7" s="203"/>
      <c r="LAT7" s="203"/>
      <c r="LAU7" s="203"/>
      <c r="LAV7" s="203"/>
      <c r="LAW7" s="203"/>
      <c r="LAX7" s="203"/>
      <c r="LAY7" s="203"/>
      <c r="LAZ7" s="203"/>
      <c r="LBA7" s="203"/>
      <c r="LBB7" s="203"/>
      <c r="LBC7" s="203"/>
      <c r="LBD7" s="203"/>
      <c r="LBE7" s="203"/>
      <c r="LBF7" s="203"/>
      <c r="LBG7" s="203"/>
      <c r="LBH7" s="203"/>
      <c r="LBI7" s="203"/>
      <c r="LBJ7" s="203"/>
      <c r="LBK7" s="203"/>
      <c r="LBL7" s="203"/>
      <c r="LBM7" s="203"/>
      <c r="LBN7" s="203"/>
      <c r="LBO7" s="203"/>
      <c r="LBP7" s="203"/>
      <c r="LBQ7" s="203"/>
      <c r="LBR7" s="203"/>
      <c r="LBS7" s="203"/>
      <c r="LBT7" s="203"/>
      <c r="LBU7" s="203"/>
      <c r="LBV7" s="203"/>
      <c r="LBW7" s="203"/>
      <c r="LBX7" s="203"/>
      <c r="LBY7" s="203"/>
      <c r="LBZ7" s="203"/>
      <c r="LCA7" s="203"/>
      <c r="LCB7" s="203"/>
      <c r="LCC7" s="203"/>
      <c r="LCD7" s="203"/>
      <c r="LCE7" s="203"/>
      <c r="LCF7" s="203"/>
      <c r="LCG7" s="203"/>
      <c r="LCH7" s="203"/>
      <c r="LCI7" s="203"/>
      <c r="LCJ7" s="203"/>
      <c r="LCK7" s="203"/>
      <c r="LCL7" s="203"/>
      <c r="LCM7" s="203"/>
      <c r="LCN7" s="203"/>
      <c r="LCO7" s="203"/>
      <c r="LCP7" s="203"/>
      <c r="LCQ7" s="203"/>
      <c r="LCR7" s="203"/>
      <c r="LCS7" s="203"/>
      <c r="LCT7" s="203"/>
      <c r="LCU7" s="203"/>
      <c r="LCV7" s="203"/>
      <c r="LCW7" s="203"/>
      <c r="LCX7" s="203"/>
      <c r="LCY7" s="203"/>
      <c r="LCZ7" s="203"/>
      <c r="LDA7" s="203"/>
      <c r="LDB7" s="203"/>
      <c r="LDC7" s="203"/>
      <c r="LDD7" s="203"/>
      <c r="LDE7" s="203"/>
      <c r="LDF7" s="203"/>
      <c r="LDG7" s="203"/>
      <c r="LDH7" s="203"/>
      <c r="LDI7" s="203"/>
      <c r="LDJ7" s="203"/>
      <c r="LDK7" s="203"/>
      <c r="LDL7" s="203"/>
      <c r="LDM7" s="203"/>
      <c r="LDN7" s="203"/>
      <c r="LDO7" s="203"/>
      <c r="LDP7" s="203"/>
      <c r="LDQ7" s="203"/>
      <c r="LDR7" s="203"/>
      <c r="LDS7" s="203"/>
      <c r="LDT7" s="203"/>
      <c r="LDU7" s="203"/>
      <c r="LDV7" s="203"/>
      <c r="LDW7" s="203"/>
      <c r="LDX7" s="203"/>
      <c r="LDY7" s="203"/>
      <c r="LDZ7" s="203"/>
      <c r="LEA7" s="203"/>
      <c r="LEB7" s="203"/>
      <c r="LEC7" s="203"/>
      <c r="LED7" s="203"/>
      <c r="LEE7" s="203"/>
      <c r="LEF7" s="203"/>
      <c r="LEG7" s="203"/>
      <c r="LEH7" s="203"/>
      <c r="LEI7" s="203"/>
      <c r="LEJ7" s="203"/>
      <c r="LEK7" s="203"/>
      <c r="LEL7" s="203"/>
      <c r="LEM7" s="203"/>
      <c r="LEN7" s="203"/>
      <c r="LEO7" s="203"/>
      <c r="LEP7" s="203"/>
      <c r="LEQ7" s="203"/>
      <c r="LER7" s="203"/>
      <c r="LES7" s="203"/>
      <c r="LET7" s="203"/>
      <c r="LEU7" s="203"/>
      <c r="LEV7" s="203"/>
      <c r="LEW7" s="203"/>
      <c r="LEX7" s="203"/>
      <c r="LEY7" s="203"/>
      <c r="LEZ7" s="203"/>
      <c r="LFA7" s="203"/>
      <c r="LFB7" s="203"/>
      <c r="LFC7" s="203"/>
      <c r="LFD7" s="203"/>
      <c r="LFE7" s="203"/>
      <c r="LFF7" s="203"/>
      <c r="LFG7" s="203"/>
      <c r="LFH7" s="203"/>
      <c r="LFI7" s="203"/>
      <c r="LFJ7" s="203"/>
      <c r="LFK7" s="203"/>
      <c r="LFL7" s="203"/>
      <c r="LFM7" s="203"/>
      <c r="LFN7" s="203"/>
      <c r="LFO7" s="203"/>
      <c r="LFP7" s="203"/>
      <c r="LFQ7" s="203"/>
      <c r="LFR7" s="203"/>
      <c r="LFS7" s="203"/>
      <c r="LFT7" s="203"/>
      <c r="LFU7" s="203"/>
      <c r="LFV7" s="203"/>
      <c r="LFW7" s="203"/>
      <c r="LFX7" s="203"/>
      <c r="LFY7" s="203"/>
      <c r="LFZ7" s="203"/>
      <c r="LGA7" s="203"/>
      <c r="LGB7" s="203"/>
      <c r="LGC7" s="203"/>
      <c r="LGD7" s="203"/>
      <c r="LGE7" s="203"/>
      <c r="LGF7" s="203"/>
      <c r="LGG7" s="203"/>
      <c r="LGH7" s="203"/>
      <c r="LGI7" s="203"/>
      <c r="LGJ7" s="203"/>
      <c r="LGK7" s="203"/>
      <c r="LGL7" s="203"/>
      <c r="LGM7" s="203"/>
      <c r="LGN7" s="203"/>
      <c r="LGO7" s="203"/>
      <c r="LGP7" s="203"/>
      <c r="LGQ7" s="203"/>
      <c r="LGR7" s="203"/>
      <c r="LGS7" s="203"/>
      <c r="LGT7" s="203"/>
      <c r="LGU7" s="203"/>
      <c r="LGV7" s="203"/>
      <c r="LGW7" s="203"/>
      <c r="LGX7" s="203"/>
      <c r="LGY7" s="203"/>
      <c r="LGZ7" s="203"/>
      <c r="LHA7" s="203"/>
      <c r="LHB7" s="203"/>
      <c r="LHC7" s="203"/>
      <c r="LHD7" s="203"/>
      <c r="LHE7" s="203"/>
      <c r="LHF7" s="203"/>
      <c r="LHG7" s="203"/>
      <c r="LHH7" s="203"/>
      <c r="LHI7" s="203"/>
      <c r="LHJ7" s="203"/>
      <c r="LHK7" s="203"/>
      <c r="LHL7" s="203"/>
      <c r="LHM7" s="203"/>
      <c r="LHN7" s="203"/>
      <c r="LHO7" s="203"/>
      <c r="LHP7" s="203"/>
      <c r="LHQ7" s="203"/>
      <c r="LHR7" s="203"/>
      <c r="LHS7" s="203"/>
      <c r="LHT7" s="203"/>
      <c r="LHU7" s="203"/>
      <c r="LHV7" s="203"/>
      <c r="LHW7" s="203"/>
      <c r="LHX7" s="203"/>
      <c r="LHY7" s="203"/>
      <c r="LHZ7" s="203"/>
      <c r="LIA7" s="203"/>
      <c r="LIB7" s="203"/>
      <c r="LIC7" s="203"/>
      <c r="LID7" s="203"/>
      <c r="LIE7" s="203"/>
      <c r="LIF7" s="203"/>
      <c r="LIG7" s="203"/>
      <c r="LIH7" s="203"/>
      <c r="LII7" s="203"/>
      <c r="LIJ7" s="203"/>
      <c r="LIK7" s="203"/>
      <c r="LIL7" s="203"/>
      <c r="LIM7" s="203"/>
      <c r="LIN7" s="203"/>
      <c r="LIO7" s="203"/>
      <c r="LIP7" s="203"/>
      <c r="LIQ7" s="203"/>
      <c r="LIR7" s="203"/>
      <c r="LIS7" s="203"/>
      <c r="LIT7" s="203"/>
      <c r="LIU7" s="203"/>
      <c r="LIV7" s="203"/>
      <c r="LIW7" s="203"/>
      <c r="LIX7" s="203"/>
      <c r="LIY7" s="203"/>
      <c r="LIZ7" s="203"/>
      <c r="LJA7" s="203"/>
      <c r="LJB7" s="203"/>
      <c r="LJC7" s="203"/>
      <c r="LJD7" s="203"/>
      <c r="LJE7" s="203"/>
      <c r="LJF7" s="203"/>
      <c r="LJG7" s="203"/>
      <c r="LJH7" s="203"/>
      <c r="LJI7" s="203"/>
      <c r="LJJ7" s="203"/>
      <c r="LJK7" s="203"/>
      <c r="LJL7" s="203"/>
      <c r="LJM7" s="203"/>
      <c r="LJN7" s="203"/>
      <c r="LJO7" s="203"/>
      <c r="LJP7" s="203"/>
      <c r="LJQ7" s="203"/>
      <c r="LJR7" s="203"/>
      <c r="LJS7" s="203"/>
      <c r="LJT7" s="203"/>
      <c r="LJU7" s="203"/>
      <c r="LJV7" s="203"/>
      <c r="LJW7" s="203"/>
      <c r="LJX7" s="203"/>
      <c r="LJY7" s="203"/>
      <c r="LJZ7" s="203"/>
      <c r="LKA7" s="203"/>
      <c r="LKB7" s="203"/>
      <c r="LKC7" s="203"/>
      <c r="LKD7" s="203"/>
      <c r="LKE7" s="203"/>
      <c r="LKF7" s="203"/>
      <c r="LKG7" s="203"/>
      <c r="LKH7" s="203"/>
      <c r="LKI7" s="203"/>
      <c r="LKJ7" s="203"/>
      <c r="LKK7" s="203"/>
      <c r="LKL7" s="203"/>
      <c r="LKM7" s="203"/>
      <c r="LKN7" s="203"/>
      <c r="LKO7" s="203"/>
      <c r="LKP7" s="203"/>
      <c r="LKQ7" s="203"/>
      <c r="LKR7" s="203"/>
      <c r="LKS7" s="203"/>
      <c r="LKT7" s="203"/>
      <c r="LKU7" s="203"/>
      <c r="LKV7" s="203"/>
      <c r="LKW7" s="203"/>
      <c r="LKX7" s="203"/>
      <c r="LKY7" s="203"/>
      <c r="LKZ7" s="203"/>
      <c r="LLA7" s="203"/>
      <c r="LLB7" s="203"/>
      <c r="LLC7" s="203"/>
      <c r="LLD7" s="203"/>
      <c r="LLE7" s="203"/>
      <c r="LLF7" s="203"/>
      <c r="LLG7" s="203"/>
      <c r="LLH7" s="203"/>
      <c r="LLI7" s="203"/>
      <c r="LLJ7" s="203"/>
      <c r="LLK7" s="203"/>
      <c r="LLL7" s="203"/>
      <c r="LLM7" s="203"/>
      <c r="LLN7" s="203"/>
      <c r="LLO7" s="203"/>
      <c r="LLP7" s="203"/>
      <c r="LLQ7" s="203"/>
      <c r="LLR7" s="203"/>
      <c r="LLS7" s="203"/>
      <c r="LLT7" s="203"/>
      <c r="LLU7" s="203"/>
      <c r="LLV7" s="203"/>
      <c r="LLW7" s="203"/>
      <c r="LLX7" s="203"/>
      <c r="LLY7" s="203"/>
      <c r="LLZ7" s="203"/>
      <c r="LMA7" s="203"/>
      <c r="LMB7" s="203"/>
      <c r="LMC7" s="203"/>
      <c r="LMD7" s="203"/>
      <c r="LME7" s="203"/>
      <c r="LMF7" s="203"/>
      <c r="LMG7" s="203"/>
      <c r="LMH7" s="203"/>
      <c r="LMI7" s="203"/>
      <c r="LMJ7" s="203"/>
      <c r="LMK7" s="203"/>
      <c r="LML7" s="203"/>
      <c r="LMM7" s="203"/>
      <c r="LMN7" s="203"/>
      <c r="LMO7" s="203"/>
      <c r="LMP7" s="203"/>
      <c r="LMQ7" s="203"/>
      <c r="LMR7" s="203"/>
      <c r="LMS7" s="203"/>
      <c r="LMT7" s="203"/>
      <c r="LMU7" s="203"/>
      <c r="LMV7" s="203"/>
      <c r="LMW7" s="203"/>
      <c r="LMX7" s="203"/>
      <c r="LMY7" s="203"/>
      <c r="LMZ7" s="203"/>
      <c r="LNA7" s="203"/>
      <c r="LNB7" s="203"/>
      <c r="LNC7" s="203"/>
      <c r="LND7" s="203"/>
      <c r="LNE7" s="203"/>
      <c r="LNF7" s="203"/>
      <c r="LNG7" s="203"/>
      <c r="LNH7" s="203"/>
      <c r="LNI7" s="203"/>
      <c r="LNJ7" s="203"/>
      <c r="LNK7" s="203"/>
      <c r="LNL7" s="203"/>
      <c r="LNM7" s="203"/>
      <c r="LNN7" s="203"/>
      <c r="LNO7" s="203"/>
      <c r="LNP7" s="203"/>
      <c r="LNQ7" s="203"/>
      <c r="LNR7" s="203"/>
      <c r="LNS7" s="203"/>
      <c r="LNT7" s="203"/>
      <c r="LNU7" s="203"/>
      <c r="LNV7" s="203"/>
      <c r="LNW7" s="203"/>
      <c r="LNX7" s="203"/>
      <c r="LNY7" s="203"/>
      <c r="LNZ7" s="203"/>
      <c r="LOA7" s="203"/>
      <c r="LOB7" s="203"/>
      <c r="LOC7" s="203"/>
      <c r="LOD7" s="203"/>
      <c r="LOE7" s="203"/>
      <c r="LOF7" s="203"/>
      <c r="LOG7" s="203"/>
      <c r="LOH7" s="203"/>
      <c r="LOI7" s="203"/>
      <c r="LOJ7" s="203"/>
      <c r="LOK7" s="203"/>
      <c r="LOL7" s="203"/>
      <c r="LOM7" s="203"/>
      <c r="LON7" s="203"/>
      <c r="LOO7" s="203"/>
      <c r="LOP7" s="203"/>
      <c r="LOQ7" s="203"/>
      <c r="LOR7" s="203"/>
      <c r="LOS7" s="203"/>
      <c r="LOT7" s="203"/>
      <c r="LOU7" s="203"/>
      <c r="LOV7" s="203"/>
      <c r="LOW7" s="203"/>
      <c r="LOX7" s="203"/>
      <c r="LOY7" s="203"/>
      <c r="LOZ7" s="203"/>
      <c r="LPA7" s="203"/>
      <c r="LPB7" s="203"/>
      <c r="LPC7" s="203"/>
      <c r="LPD7" s="203"/>
      <c r="LPE7" s="203"/>
      <c r="LPF7" s="203"/>
      <c r="LPG7" s="203"/>
      <c r="LPH7" s="203"/>
      <c r="LPI7" s="203"/>
      <c r="LPJ7" s="203"/>
      <c r="LPK7" s="203"/>
      <c r="LPL7" s="203"/>
      <c r="LPM7" s="203"/>
      <c r="LPN7" s="203"/>
      <c r="LPO7" s="203"/>
      <c r="LPP7" s="203"/>
      <c r="LPQ7" s="203"/>
      <c r="LPR7" s="203"/>
      <c r="LPS7" s="203"/>
      <c r="LPT7" s="203"/>
      <c r="LPU7" s="203"/>
      <c r="LPV7" s="203"/>
      <c r="LPW7" s="203"/>
      <c r="LPX7" s="203"/>
      <c r="LPY7" s="203"/>
      <c r="LPZ7" s="203"/>
      <c r="LQA7" s="203"/>
      <c r="LQB7" s="203"/>
      <c r="LQC7" s="203"/>
      <c r="LQD7" s="203"/>
      <c r="LQE7" s="203"/>
      <c r="LQF7" s="203"/>
      <c r="LQG7" s="203"/>
      <c r="LQH7" s="203"/>
      <c r="LQI7" s="203"/>
      <c r="LQJ7" s="203"/>
      <c r="LQK7" s="203"/>
      <c r="LQL7" s="203"/>
      <c r="LQM7" s="203"/>
      <c r="LQN7" s="203"/>
      <c r="LQO7" s="203"/>
      <c r="LQP7" s="203"/>
      <c r="LQQ7" s="203"/>
      <c r="LQR7" s="203"/>
      <c r="LQS7" s="203"/>
      <c r="LQT7" s="203"/>
      <c r="LQU7" s="203"/>
      <c r="LQV7" s="203"/>
      <c r="LQW7" s="203"/>
      <c r="LQX7" s="203"/>
      <c r="LQY7" s="203"/>
      <c r="LQZ7" s="203"/>
      <c r="LRA7" s="203"/>
      <c r="LRB7" s="203"/>
      <c r="LRC7" s="203"/>
      <c r="LRD7" s="203"/>
      <c r="LRE7" s="203"/>
      <c r="LRF7" s="203"/>
      <c r="LRG7" s="203"/>
      <c r="LRH7" s="203"/>
      <c r="LRI7" s="203"/>
      <c r="LRJ7" s="203"/>
      <c r="LRK7" s="203"/>
      <c r="LRL7" s="203"/>
      <c r="LRM7" s="203"/>
      <c r="LRN7" s="203"/>
      <c r="LRO7" s="203"/>
      <c r="LRP7" s="203"/>
      <c r="LRQ7" s="203"/>
      <c r="LRR7" s="203"/>
      <c r="LRS7" s="203"/>
      <c r="LRT7" s="203"/>
      <c r="LRU7" s="203"/>
      <c r="LRV7" s="203"/>
      <c r="LRW7" s="203"/>
      <c r="LRX7" s="203"/>
      <c r="LRY7" s="203"/>
      <c r="LRZ7" s="203"/>
      <c r="LSA7" s="203"/>
      <c r="LSB7" s="203"/>
      <c r="LSC7" s="203"/>
      <c r="LSD7" s="203"/>
      <c r="LSE7" s="203"/>
      <c r="LSF7" s="203"/>
      <c r="LSG7" s="203"/>
      <c r="LSH7" s="203"/>
      <c r="LSI7" s="203"/>
      <c r="LSJ7" s="203"/>
      <c r="LSK7" s="203"/>
      <c r="LSL7" s="203"/>
      <c r="LSM7" s="203"/>
      <c r="LSN7" s="203"/>
      <c r="LSO7" s="203"/>
      <c r="LSP7" s="203"/>
      <c r="LSQ7" s="203"/>
      <c r="LSR7" s="203"/>
      <c r="LSS7" s="203"/>
      <c r="LST7" s="203"/>
      <c r="LSU7" s="203"/>
      <c r="LSV7" s="203"/>
      <c r="LSW7" s="203"/>
      <c r="LSX7" s="203"/>
      <c r="LSY7" s="203"/>
      <c r="LSZ7" s="203"/>
      <c r="LTA7" s="203"/>
      <c r="LTB7" s="203"/>
      <c r="LTC7" s="203"/>
      <c r="LTD7" s="203"/>
      <c r="LTE7" s="203"/>
      <c r="LTF7" s="203"/>
      <c r="LTG7" s="203"/>
      <c r="LTH7" s="203"/>
      <c r="LTI7" s="203"/>
      <c r="LTJ7" s="203"/>
      <c r="LTK7" s="203"/>
      <c r="LTL7" s="203"/>
      <c r="LTM7" s="203"/>
      <c r="LTN7" s="203"/>
      <c r="LTO7" s="203"/>
      <c r="LTP7" s="203"/>
      <c r="LTQ7" s="203"/>
      <c r="LTR7" s="203"/>
      <c r="LTS7" s="203"/>
      <c r="LTT7" s="203"/>
      <c r="LTU7" s="203"/>
      <c r="LTV7" s="203"/>
      <c r="LTW7" s="203"/>
      <c r="LTX7" s="203"/>
      <c r="LTY7" s="203"/>
      <c r="LTZ7" s="203"/>
      <c r="LUA7" s="203"/>
      <c r="LUB7" s="203"/>
      <c r="LUC7" s="203"/>
      <c r="LUD7" s="203"/>
      <c r="LUE7" s="203"/>
      <c r="LUF7" s="203"/>
      <c r="LUG7" s="203"/>
      <c r="LUH7" s="203"/>
      <c r="LUI7" s="203"/>
      <c r="LUJ7" s="203"/>
      <c r="LUK7" s="203"/>
      <c r="LUL7" s="203"/>
      <c r="LUM7" s="203"/>
      <c r="LUN7" s="203"/>
      <c r="LUO7" s="203"/>
      <c r="LUP7" s="203"/>
      <c r="LUQ7" s="203"/>
      <c r="LUR7" s="203"/>
      <c r="LUS7" s="203"/>
      <c r="LUT7" s="203"/>
      <c r="LUU7" s="203"/>
      <c r="LUV7" s="203"/>
      <c r="LUW7" s="203"/>
      <c r="LUX7" s="203"/>
      <c r="LUY7" s="203"/>
      <c r="LUZ7" s="203"/>
      <c r="LVA7" s="203"/>
      <c r="LVB7" s="203"/>
      <c r="LVC7" s="203"/>
      <c r="LVD7" s="203"/>
      <c r="LVE7" s="203"/>
      <c r="LVF7" s="203"/>
      <c r="LVG7" s="203"/>
      <c r="LVH7" s="203"/>
      <c r="LVI7" s="203"/>
      <c r="LVJ7" s="203"/>
      <c r="LVK7" s="203"/>
      <c r="LVL7" s="203"/>
      <c r="LVM7" s="203"/>
      <c r="LVN7" s="203"/>
      <c r="LVO7" s="203"/>
      <c r="LVP7" s="203"/>
      <c r="LVQ7" s="203"/>
      <c r="LVR7" s="203"/>
      <c r="LVS7" s="203"/>
      <c r="LVT7" s="203"/>
      <c r="LVU7" s="203"/>
      <c r="LVV7" s="203"/>
      <c r="LVW7" s="203"/>
      <c r="LVX7" s="203"/>
      <c r="LVY7" s="203"/>
      <c r="LVZ7" s="203"/>
      <c r="LWA7" s="203"/>
      <c r="LWB7" s="203"/>
      <c r="LWC7" s="203"/>
      <c r="LWD7" s="203"/>
      <c r="LWE7" s="203"/>
      <c r="LWF7" s="203"/>
      <c r="LWG7" s="203"/>
      <c r="LWH7" s="203"/>
      <c r="LWI7" s="203"/>
      <c r="LWJ7" s="203"/>
      <c r="LWK7" s="203"/>
      <c r="LWL7" s="203"/>
      <c r="LWM7" s="203"/>
      <c r="LWN7" s="203"/>
      <c r="LWO7" s="203"/>
      <c r="LWP7" s="203"/>
      <c r="LWQ7" s="203"/>
      <c r="LWR7" s="203"/>
      <c r="LWS7" s="203"/>
      <c r="LWT7" s="203"/>
      <c r="LWU7" s="203"/>
      <c r="LWV7" s="203"/>
      <c r="LWW7" s="203"/>
      <c r="LWX7" s="203"/>
      <c r="LWY7" s="203"/>
      <c r="LWZ7" s="203"/>
      <c r="LXA7" s="203"/>
      <c r="LXB7" s="203"/>
      <c r="LXC7" s="203"/>
      <c r="LXD7" s="203"/>
      <c r="LXE7" s="203"/>
      <c r="LXF7" s="203"/>
      <c r="LXG7" s="203"/>
      <c r="LXH7" s="203"/>
      <c r="LXI7" s="203"/>
      <c r="LXJ7" s="203"/>
      <c r="LXK7" s="203"/>
      <c r="LXL7" s="203"/>
      <c r="LXM7" s="203"/>
      <c r="LXN7" s="203"/>
      <c r="LXO7" s="203"/>
      <c r="LXP7" s="203"/>
      <c r="LXQ7" s="203"/>
      <c r="LXR7" s="203"/>
      <c r="LXS7" s="203"/>
      <c r="LXT7" s="203"/>
      <c r="LXU7" s="203"/>
      <c r="LXV7" s="203"/>
      <c r="LXW7" s="203"/>
      <c r="LXX7" s="203"/>
      <c r="LXY7" s="203"/>
      <c r="LXZ7" s="203"/>
      <c r="LYA7" s="203"/>
      <c r="LYB7" s="203"/>
      <c r="LYC7" s="203"/>
      <c r="LYD7" s="203"/>
      <c r="LYE7" s="203"/>
      <c r="LYF7" s="203"/>
      <c r="LYG7" s="203"/>
      <c r="LYH7" s="203"/>
      <c r="LYI7" s="203"/>
      <c r="LYJ7" s="203"/>
      <c r="LYK7" s="203"/>
      <c r="LYL7" s="203"/>
      <c r="LYM7" s="203"/>
      <c r="LYN7" s="203"/>
      <c r="LYO7" s="203"/>
      <c r="LYP7" s="203"/>
      <c r="LYQ7" s="203"/>
      <c r="LYR7" s="203"/>
      <c r="LYS7" s="203"/>
      <c r="LYT7" s="203"/>
      <c r="LYU7" s="203"/>
      <c r="LYV7" s="203"/>
      <c r="LYW7" s="203"/>
      <c r="LYX7" s="203"/>
      <c r="LYY7" s="203"/>
      <c r="LYZ7" s="203"/>
      <c r="LZA7" s="203"/>
      <c r="LZB7" s="203"/>
      <c r="LZC7" s="203"/>
      <c r="LZD7" s="203"/>
      <c r="LZE7" s="203"/>
      <c r="LZF7" s="203"/>
      <c r="LZG7" s="203"/>
      <c r="LZH7" s="203"/>
      <c r="LZI7" s="203"/>
      <c r="LZJ7" s="203"/>
      <c r="LZK7" s="203"/>
      <c r="LZL7" s="203"/>
      <c r="LZM7" s="203"/>
      <c r="LZN7" s="203"/>
      <c r="LZO7" s="203"/>
      <c r="LZP7" s="203"/>
      <c r="LZQ7" s="203"/>
      <c r="LZR7" s="203"/>
      <c r="LZS7" s="203"/>
      <c r="LZT7" s="203"/>
      <c r="LZU7" s="203"/>
      <c r="LZV7" s="203"/>
      <c r="LZW7" s="203"/>
      <c r="LZX7" s="203"/>
      <c r="LZY7" s="203"/>
      <c r="LZZ7" s="203"/>
      <c r="MAA7" s="203"/>
      <c r="MAB7" s="203"/>
      <c r="MAC7" s="203"/>
      <c r="MAD7" s="203"/>
      <c r="MAE7" s="203"/>
      <c r="MAF7" s="203"/>
      <c r="MAG7" s="203"/>
      <c r="MAH7" s="203"/>
      <c r="MAI7" s="203"/>
      <c r="MAJ7" s="203"/>
      <c r="MAK7" s="203"/>
      <c r="MAL7" s="203"/>
      <c r="MAM7" s="203"/>
      <c r="MAN7" s="203"/>
      <c r="MAO7" s="203"/>
      <c r="MAP7" s="203"/>
      <c r="MAQ7" s="203"/>
      <c r="MAR7" s="203"/>
      <c r="MAS7" s="203"/>
      <c r="MAT7" s="203"/>
      <c r="MAU7" s="203"/>
      <c r="MAV7" s="203"/>
      <c r="MAW7" s="203"/>
      <c r="MAX7" s="203"/>
      <c r="MAY7" s="203"/>
      <c r="MAZ7" s="203"/>
      <c r="MBA7" s="203"/>
      <c r="MBB7" s="203"/>
      <c r="MBC7" s="203"/>
      <c r="MBD7" s="203"/>
      <c r="MBE7" s="203"/>
      <c r="MBF7" s="203"/>
      <c r="MBG7" s="203"/>
      <c r="MBH7" s="203"/>
      <c r="MBI7" s="203"/>
      <c r="MBJ7" s="203"/>
      <c r="MBK7" s="203"/>
      <c r="MBL7" s="203"/>
      <c r="MBM7" s="203"/>
      <c r="MBN7" s="203"/>
      <c r="MBO7" s="203"/>
      <c r="MBP7" s="203"/>
      <c r="MBQ7" s="203"/>
      <c r="MBR7" s="203"/>
      <c r="MBS7" s="203"/>
      <c r="MBT7" s="203"/>
      <c r="MBU7" s="203"/>
      <c r="MBV7" s="203"/>
      <c r="MBW7" s="203"/>
      <c r="MBX7" s="203"/>
      <c r="MBY7" s="203"/>
      <c r="MBZ7" s="203"/>
      <c r="MCA7" s="203"/>
      <c r="MCB7" s="203"/>
      <c r="MCC7" s="203"/>
      <c r="MCD7" s="203"/>
      <c r="MCE7" s="203"/>
      <c r="MCF7" s="203"/>
      <c r="MCG7" s="203"/>
      <c r="MCH7" s="203"/>
      <c r="MCI7" s="203"/>
      <c r="MCJ7" s="203"/>
      <c r="MCK7" s="203"/>
      <c r="MCL7" s="203"/>
      <c r="MCM7" s="203"/>
      <c r="MCN7" s="203"/>
      <c r="MCO7" s="203"/>
      <c r="MCP7" s="203"/>
      <c r="MCQ7" s="203"/>
      <c r="MCR7" s="203"/>
      <c r="MCS7" s="203"/>
      <c r="MCT7" s="203"/>
      <c r="MCU7" s="203"/>
      <c r="MCV7" s="203"/>
      <c r="MCW7" s="203"/>
      <c r="MCX7" s="203"/>
      <c r="MCY7" s="203"/>
      <c r="MCZ7" s="203"/>
      <c r="MDA7" s="203"/>
      <c r="MDB7" s="203"/>
      <c r="MDC7" s="203"/>
      <c r="MDD7" s="203"/>
      <c r="MDE7" s="203"/>
      <c r="MDF7" s="203"/>
      <c r="MDG7" s="203"/>
      <c r="MDH7" s="203"/>
      <c r="MDI7" s="203"/>
      <c r="MDJ7" s="203"/>
      <c r="MDK7" s="203"/>
      <c r="MDL7" s="203"/>
      <c r="MDM7" s="203"/>
      <c r="MDN7" s="203"/>
      <c r="MDO7" s="203"/>
      <c r="MDP7" s="203"/>
      <c r="MDQ7" s="203"/>
      <c r="MDR7" s="203"/>
      <c r="MDS7" s="203"/>
      <c r="MDT7" s="203"/>
      <c r="MDU7" s="203"/>
      <c r="MDV7" s="203"/>
      <c r="MDW7" s="203"/>
      <c r="MDX7" s="203"/>
      <c r="MDY7" s="203"/>
      <c r="MDZ7" s="203"/>
      <c r="MEA7" s="203"/>
      <c r="MEB7" s="203"/>
      <c r="MEC7" s="203"/>
      <c r="MED7" s="203"/>
      <c r="MEE7" s="203"/>
      <c r="MEF7" s="203"/>
      <c r="MEG7" s="203"/>
      <c r="MEH7" s="203"/>
      <c r="MEI7" s="203"/>
      <c r="MEJ7" s="203"/>
      <c r="MEK7" s="203"/>
      <c r="MEL7" s="203"/>
      <c r="MEM7" s="203"/>
      <c r="MEN7" s="203"/>
      <c r="MEO7" s="203"/>
      <c r="MEP7" s="203"/>
      <c r="MEQ7" s="203"/>
      <c r="MER7" s="203"/>
      <c r="MES7" s="203"/>
      <c r="MET7" s="203"/>
      <c r="MEU7" s="203"/>
      <c r="MEV7" s="203"/>
      <c r="MEW7" s="203"/>
      <c r="MEX7" s="203"/>
      <c r="MEY7" s="203"/>
      <c r="MEZ7" s="203"/>
      <c r="MFA7" s="203"/>
      <c r="MFB7" s="203"/>
      <c r="MFC7" s="203"/>
      <c r="MFD7" s="203"/>
      <c r="MFE7" s="203"/>
      <c r="MFF7" s="203"/>
      <c r="MFG7" s="203"/>
      <c r="MFH7" s="203"/>
      <c r="MFI7" s="203"/>
      <c r="MFJ7" s="203"/>
      <c r="MFK7" s="203"/>
      <c r="MFL7" s="203"/>
      <c r="MFM7" s="203"/>
      <c r="MFN7" s="203"/>
      <c r="MFO7" s="203"/>
      <c r="MFP7" s="203"/>
      <c r="MFQ7" s="203"/>
      <c r="MFR7" s="203"/>
      <c r="MFS7" s="203"/>
      <c r="MFT7" s="203"/>
      <c r="MFU7" s="203"/>
      <c r="MFV7" s="203"/>
      <c r="MFW7" s="203"/>
      <c r="MFX7" s="203"/>
      <c r="MFY7" s="203"/>
      <c r="MFZ7" s="203"/>
      <c r="MGA7" s="203"/>
      <c r="MGB7" s="203"/>
      <c r="MGC7" s="203"/>
      <c r="MGD7" s="203"/>
      <c r="MGE7" s="203"/>
      <c r="MGF7" s="203"/>
      <c r="MGG7" s="203"/>
      <c r="MGH7" s="203"/>
      <c r="MGI7" s="203"/>
      <c r="MGJ7" s="203"/>
      <c r="MGK7" s="203"/>
      <c r="MGL7" s="203"/>
      <c r="MGM7" s="203"/>
      <c r="MGN7" s="203"/>
      <c r="MGO7" s="203"/>
      <c r="MGP7" s="203"/>
      <c r="MGQ7" s="203"/>
      <c r="MGR7" s="203"/>
      <c r="MGS7" s="203"/>
      <c r="MGT7" s="203"/>
      <c r="MGU7" s="203"/>
      <c r="MGV7" s="203"/>
      <c r="MGW7" s="203"/>
      <c r="MGX7" s="203"/>
      <c r="MGY7" s="203"/>
      <c r="MGZ7" s="203"/>
      <c r="MHA7" s="203"/>
      <c r="MHB7" s="203"/>
      <c r="MHC7" s="203"/>
      <c r="MHD7" s="203"/>
      <c r="MHE7" s="203"/>
      <c r="MHF7" s="203"/>
      <c r="MHG7" s="203"/>
      <c r="MHH7" s="203"/>
      <c r="MHI7" s="203"/>
      <c r="MHJ7" s="203"/>
      <c r="MHK7" s="203"/>
      <c r="MHL7" s="203"/>
      <c r="MHM7" s="203"/>
      <c r="MHN7" s="203"/>
      <c r="MHO7" s="203"/>
      <c r="MHP7" s="203"/>
      <c r="MHQ7" s="203"/>
      <c r="MHR7" s="203"/>
      <c r="MHS7" s="203"/>
      <c r="MHT7" s="203"/>
      <c r="MHU7" s="203"/>
      <c r="MHV7" s="203"/>
      <c r="MHW7" s="203"/>
      <c r="MHX7" s="203"/>
      <c r="MHY7" s="203"/>
      <c r="MHZ7" s="203"/>
      <c r="MIA7" s="203"/>
      <c r="MIB7" s="203"/>
      <c r="MIC7" s="203"/>
      <c r="MID7" s="203"/>
      <c r="MIE7" s="203"/>
      <c r="MIF7" s="203"/>
      <c r="MIG7" s="203"/>
      <c r="MIH7" s="203"/>
      <c r="MII7" s="203"/>
      <c r="MIJ7" s="203"/>
      <c r="MIK7" s="203"/>
      <c r="MIL7" s="203"/>
      <c r="MIM7" s="203"/>
      <c r="MIN7" s="203"/>
      <c r="MIO7" s="203"/>
      <c r="MIP7" s="203"/>
      <c r="MIQ7" s="203"/>
      <c r="MIR7" s="203"/>
      <c r="MIS7" s="203"/>
      <c r="MIT7" s="203"/>
      <c r="MIU7" s="203"/>
      <c r="MIV7" s="203"/>
      <c r="MIW7" s="203"/>
      <c r="MIX7" s="203"/>
      <c r="MIY7" s="203"/>
      <c r="MIZ7" s="203"/>
      <c r="MJA7" s="203"/>
      <c r="MJB7" s="203"/>
      <c r="MJC7" s="203"/>
      <c r="MJD7" s="203"/>
      <c r="MJE7" s="203"/>
      <c r="MJF7" s="203"/>
      <c r="MJG7" s="203"/>
      <c r="MJH7" s="203"/>
      <c r="MJI7" s="203"/>
      <c r="MJJ7" s="203"/>
      <c r="MJK7" s="203"/>
      <c r="MJL7" s="203"/>
      <c r="MJM7" s="203"/>
      <c r="MJN7" s="203"/>
      <c r="MJO7" s="203"/>
      <c r="MJP7" s="203"/>
      <c r="MJQ7" s="203"/>
      <c r="MJR7" s="203"/>
      <c r="MJS7" s="203"/>
      <c r="MJT7" s="203"/>
      <c r="MJU7" s="203"/>
      <c r="MJV7" s="203"/>
      <c r="MJW7" s="203"/>
      <c r="MJX7" s="203"/>
      <c r="MJY7" s="203"/>
      <c r="MJZ7" s="203"/>
      <c r="MKA7" s="203"/>
      <c r="MKB7" s="203"/>
      <c r="MKC7" s="203"/>
      <c r="MKD7" s="203"/>
      <c r="MKE7" s="203"/>
      <c r="MKF7" s="203"/>
      <c r="MKG7" s="203"/>
      <c r="MKH7" s="203"/>
      <c r="MKI7" s="203"/>
      <c r="MKJ7" s="203"/>
      <c r="MKK7" s="203"/>
      <c r="MKL7" s="203"/>
      <c r="MKM7" s="203"/>
      <c r="MKN7" s="203"/>
      <c r="MKO7" s="203"/>
      <c r="MKP7" s="203"/>
      <c r="MKQ7" s="203"/>
      <c r="MKR7" s="203"/>
      <c r="MKS7" s="203"/>
      <c r="MKT7" s="203"/>
      <c r="MKU7" s="203"/>
      <c r="MKV7" s="203"/>
      <c r="MKW7" s="203"/>
      <c r="MKX7" s="203"/>
      <c r="MKY7" s="203"/>
      <c r="MKZ7" s="203"/>
      <c r="MLA7" s="203"/>
      <c r="MLB7" s="203"/>
      <c r="MLC7" s="203"/>
      <c r="MLD7" s="203"/>
      <c r="MLE7" s="203"/>
      <c r="MLF7" s="203"/>
      <c r="MLG7" s="203"/>
      <c r="MLH7" s="203"/>
      <c r="MLI7" s="203"/>
      <c r="MLJ7" s="203"/>
      <c r="MLK7" s="203"/>
      <c r="MLL7" s="203"/>
      <c r="MLM7" s="203"/>
      <c r="MLN7" s="203"/>
      <c r="MLO7" s="203"/>
      <c r="MLP7" s="203"/>
      <c r="MLQ7" s="203"/>
      <c r="MLR7" s="203"/>
      <c r="MLS7" s="203"/>
      <c r="MLT7" s="203"/>
      <c r="MLU7" s="203"/>
      <c r="MLV7" s="203"/>
      <c r="MLW7" s="203"/>
      <c r="MLX7" s="203"/>
      <c r="MLY7" s="203"/>
      <c r="MLZ7" s="203"/>
      <c r="MMA7" s="203"/>
      <c r="MMB7" s="203"/>
      <c r="MMC7" s="203"/>
      <c r="MMD7" s="203"/>
      <c r="MME7" s="203"/>
      <c r="MMF7" s="203"/>
      <c r="MMG7" s="203"/>
      <c r="MMH7" s="203"/>
      <c r="MMI7" s="203"/>
      <c r="MMJ7" s="203"/>
      <c r="MMK7" s="203"/>
      <c r="MML7" s="203"/>
      <c r="MMM7" s="203"/>
      <c r="MMN7" s="203"/>
      <c r="MMO7" s="203"/>
      <c r="MMP7" s="203"/>
      <c r="MMQ7" s="203"/>
      <c r="MMR7" s="203"/>
      <c r="MMS7" s="203"/>
      <c r="MMT7" s="203"/>
      <c r="MMU7" s="203"/>
      <c r="MMV7" s="203"/>
      <c r="MMW7" s="203"/>
      <c r="MMX7" s="203"/>
      <c r="MMY7" s="203"/>
      <c r="MMZ7" s="203"/>
      <c r="MNA7" s="203"/>
      <c r="MNB7" s="203"/>
      <c r="MNC7" s="203"/>
      <c r="MND7" s="203"/>
      <c r="MNE7" s="203"/>
      <c r="MNF7" s="203"/>
      <c r="MNG7" s="203"/>
      <c r="MNH7" s="203"/>
      <c r="MNI7" s="203"/>
      <c r="MNJ7" s="203"/>
      <c r="MNK7" s="203"/>
      <c r="MNL7" s="203"/>
      <c r="MNM7" s="203"/>
      <c r="MNN7" s="203"/>
      <c r="MNO7" s="203"/>
      <c r="MNP7" s="203"/>
      <c r="MNQ7" s="203"/>
      <c r="MNR7" s="203"/>
      <c r="MNS7" s="203"/>
      <c r="MNT7" s="203"/>
      <c r="MNU7" s="203"/>
      <c r="MNV7" s="203"/>
      <c r="MNW7" s="203"/>
      <c r="MNX7" s="203"/>
      <c r="MNY7" s="203"/>
      <c r="MNZ7" s="203"/>
      <c r="MOA7" s="203"/>
      <c r="MOB7" s="203"/>
      <c r="MOC7" s="203"/>
      <c r="MOD7" s="203"/>
      <c r="MOE7" s="203"/>
      <c r="MOF7" s="203"/>
      <c r="MOG7" s="203"/>
      <c r="MOH7" s="203"/>
      <c r="MOI7" s="203"/>
      <c r="MOJ7" s="203"/>
      <c r="MOK7" s="203"/>
      <c r="MOL7" s="203"/>
      <c r="MOM7" s="203"/>
      <c r="MON7" s="203"/>
      <c r="MOO7" s="203"/>
      <c r="MOP7" s="203"/>
      <c r="MOQ7" s="203"/>
      <c r="MOR7" s="203"/>
      <c r="MOS7" s="203"/>
      <c r="MOT7" s="203"/>
      <c r="MOU7" s="203"/>
      <c r="MOV7" s="203"/>
      <c r="MOW7" s="203"/>
      <c r="MOX7" s="203"/>
      <c r="MOY7" s="203"/>
      <c r="MOZ7" s="203"/>
      <c r="MPA7" s="203"/>
      <c r="MPB7" s="203"/>
      <c r="MPC7" s="203"/>
      <c r="MPD7" s="203"/>
      <c r="MPE7" s="203"/>
      <c r="MPF7" s="203"/>
      <c r="MPG7" s="203"/>
      <c r="MPH7" s="203"/>
      <c r="MPI7" s="203"/>
      <c r="MPJ7" s="203"/>
      <c r="MPK7" s="203"/>
      <c r="MPL7" s="203"/>
      <c r="MPM7" s="203"/>
      <c r="MPN7" s="203"/>
      <c r="MPO7" s="203"/>
      <c r="MPP7" s="203"/>
      <c r="MPQ7" s="203"/>
      <c r="MPR7" s="203"/>
      <c r="MPS7" s="203"/>
      <c r="MPT7" s="203"/>
      <c r="MPU7" s="203"/>
      <c r="MPV7" s="203"/>
      <c r="MPW7" s="203"/>
      <c r="MPX7" s="203"/>
      <c r="MPY7" s="203"/>
      <c r="MPZ7" s="203"/>
      <c r="MQA7" s="203"/>
      <c r="MQB7" s="203"/>
      <c r="MQC7" s="203"/>
      <c r="MQD7" s="203"/>
      <c r="MQE7" s="203"/>
      <c r="MQF7" s="203"/>
      <c r="MQG7" s="203"/>
      <c r="MQH7" s="203"/>
      <c r="MQI7" s="203"/>
      <c r="MQJ7" s="203"/>
      <c r="MQK7" s="203"/>
      <c r="MQL7" s="203"/>
      <c r="MQM7" s="203"/>
      <c r="MQN7" s="203"/>
      <c r="MQO7" s="203"/>
      <c r="MQP7" s="203"/>
      <c r="MQQ7" s="203"/>
      <c r="MQR7" s="203"/>
      <c r="MQS7" s="203"/>
      <c r="MQT7" s="203"/>
      <c r="MQU7" s="203"/>
      <c r="MQV7" s="203"/>
      <c r="MQW7" s="203"/>
      <c r="MQX7" s="203"/>
      <c r="MQY7" s="203"/>
      <c r="MQZ7" s="203"/>
      <c r="MRA7" s="203"/>
      <c r="MRB7" s="203"/>
      <c r="MRC7" s="203"/>
      <c r="MRD7" s="203"/>
      <c r="MRE7" s="203"/>
      <c r="MRF7" s="203"/>
      <c r="MRG7" s="203"/>
      <c r="MRH7" s="203"/>
      <c r="MRI7" s="203"/>
      <c r="MRJ7" s="203"/>
      <c r="MRK7" s="203"/>
      <c r="MRL7" s="203"/>
      <c r="MRM7" s="203"/>
      <c r="MRN7" s="203"/>
      <c r="MRO7" s="203"/>
      <c r="MRP7" s="203"/>
      <c r="MRQ7" s="203"/>
      <c r="MRR7" s="203"/>
      <c r="MRS7" s="203"/>
      <c r="MRT7" s="203"/>
      <c r="MRU7" s="203"/>
      <c r="MRV7" s="203"/>
      <c r="MRW7" s="203"/>
      <c r="MRX7" s="203"/>
      <c r="MRY7" s="203"/>
      <c r="MRZ7" s="203"/>
      <c r="MSA7" s="203"/>
      <c r="MSB7" s="203"/>
      <c r="MSC7" s="203"/>
      <c r="MSD7" s="203"/>
      <c r="MSE7" s="203"/>
      <c r="MSF7" s="203"/>
      <c r="MSG7" s="203"/>
      <c r="MSH7" s="203"/>
      <c r="MSI7" s="203"/>
      <c r="MSJ7" s="203"/>
      <c r="MSK7" s="203"/>
      <c r="MSL7" s="203"/>
      <c r="MSM7" s="203"/>
      <c r="MSN7" s="203"/>
      <c r="MSO7" s="203"/>
      <c r="MSP7" s="203"/>
      <c r="MSQ7" s="203"/>
      <c r="MSR7" s="203"/>
      <c r="MSS7" s="203"/>
      <c r="MST7" s="203"/>
      <c r="MSU7" s="203"/>
      <c r="MSV7" s="203"/>
      <c r="MSW7" s="203"/>
      <c r="MSX7" s="203"/>
      <c r="MSY7" s="203"/>
      <c r="MSZ7" s="203"/>
      <c r="MTA7" s="203"/>
      <c r="MTB7" s="203"/>
      <c r="MTC7" s="203"/>
      <c r="MTD7" s="203"/>
      <c r="MTE7" s="203"/>
      <c r="MTF7" s="203"/>
      <c r="MTG7" s="203"/>
      <c r="MTH7" s="203"/>
      <c r="MTI7" s="203"/>
      <c r="MTJ7" s="203"/>
      <c r="MTK7" s="203"/>
      <c r="MTL7" s="203"/>
      <c r="MTM7" s="203"/>
      <c r="MTN7" s="203"/>
      <c r="MTO7" s="203"/>
      <c r="MTP7" s="203"/>
      <c r="MTQ7" s="203"/>
      <c r="MTR7" s="203"/>
      <c r="MTS7" s="203"/>
      <c r="MTT7" s="203"/>
      <c r="MTU7" s="203"/>
      <c r="MTV7" s="203"/>
      <c r="MTW7" s="203"/>
      <c r="MTX7" s="203"/>
      <c r="MTY7" s="203"/>
      <c r="MTZ7" s="203"/>
      <c r="MUA7" s="203"/>
      <c r="MUB7" s="203"/>
      <c r="MUC7" s="203"/>
      <c r="MUD7" s="203"/>
      <c r="MUE7" s="203"/>
      <c r="MUF7" s="203"/>
      <c r="MUG7" s="203"/>
      <c r="MUH7" s="203"/>
      <c r="MUI7" s="203"/>
      <c r="MUJ7" s="203"/>
      <c r="MUK7" s="203"/>
      <c r="MUL7" s="203"/>
      <c r="MUM7" s="203"/>
      <c r="MUN7" s="203"/>
      <c r="MUO7" s="203"/>
      <c r="MUP7" s="203"/>
      <c r="MUQ7" s="203"/>
      <c r="MUR7" s="203"/>
      <c r="MUS7" s="203"/>
      <c r="MUT7" s="203"/>
      <c r="MUU7" s="203"/>
      <c r="MUV7" s="203"/>
      <c r="MUW7" s="203"/>
      <c r="MUX7" s="203"/>
      <c r="MUY7" s="203"/>
      <c r="MUZ7" s="203"/>
      <c r="MVA7" s="203"/>
      <c r="MVB7" s="203"/>
      <c r="MVC7" s="203"/>
      <c r="MVD7" s="203"/>
      <c r="MVE7" s="203"/>
      <c r="MVF7" s="203"/>
      <c r="MVG7" s="203"/>
      <c r="MVH7" s="203"/>
      <c r="MVI7" s="203"/>
      <c r="MVJ7" s="203"/>
      <c r="MVK7" s="203"/>
      <c r="MVL7" s="203"/>
      <c r="MVM7" s="203"/>
      <c r="MVN7" s="203"/>
      <c r="MVO7" s="203"/>
      <c r="MVP7" s="203"/>
      <c r="MVQ7" s="203"/>
      <c r="MVR7" s="203"/>
      <c r="MVS7" s="203"/>
      <c r="MVT7" s="203"/>
      <c r="MVU7" s="203"/>
      <c r="MVV7" s="203"/>
      <c r="MVW7" s="203"/>
      <c r="MVX7" s="203"/>
      <c r="MVY7" s="203"/>
      <c r="MVZ7" s="203"/>
      <c r="MWA7" s="203"/>
      <c r="MWB7" s="203"/>
      <c r="MWC7" s="203"/>
      <c r="MWD7" s="203"/>
      <c r="MWE7" s="203"/>
      <c r="MWF7" s="203"/>
      <c r="MWG7" s="203"/>
      <c r="MWH7" s="203"/>
      <c r="MWI7" s="203"/>
      <c r="MWJ7" s="203"/>
      <c r="MWK7" s="203"/>
      <c r="MWL7" s="203"/>
      <c r="MWM7" s="203"/>
      <c r="MWN7" s="203"/>
      <c r="MWO7" s="203"/>
      <c r="MWP7" s="203"/>
      <c r="MWQ7" s="203"/>
      <c r="MWR7" s="203"/>
      <c r="MWS7" s="203"/>
      <c r="MWT7" s="203"/>
      <c r="MWU7" s="203"/>
      <c r="MWV7" s="203"/>
      <c r="MWW7" s="203"/>
      <c r="MWX7" s="203"/>
      <c r="MWY7" s="203"/>
      <c r="MWZ7" s="203"/>
      <c r="MXA7" s="203"/>
      <c r="MXB7" s="203"/>
      <c r="MXC7" s="203"/>
      <c r="MXD7" s="203"/>
      <c r="MXE7" s="203"/>
      <c r="MXF7" s="203"/>
      <c r="MXG7" s="203"/>
      <c r="MXH7" s="203"/>
      <c r="MXI7" s="203"/>
      <c r="MXJ7" s="203"/>
      <c r="MXK7" s="203"/>
      <c r="MXL7" s="203"/>
      <c r="MXM7" s="203"/>
      <c r="MXN7" s="203"/>
      <c r="MXO7" s="203"/>
      <c r="MXP7" s="203"/>
      <c r="MXQ7" s="203"/>
      <c r="MXR7" s="203"/>
      <c r="MXS7" s="203"/>
      <c r="MXT7" s="203"/>
      <c r="MXU7" s="203"/>
      <c r="MXV7" s="203"/>
      <c r="MXW7" s="203"/>
      <c r="MXX7" s="203"/>
      <c r="MXY7" s="203"/>
      <c r="MXZ7" s="203"/>
      <c r="MYA7" s="203"/>
      <c r="MYB7" s="203"/>
      <c r="MYC7" s="203"/>
      <c r="MYD7" s="203"/>
      <c r="MYE7" s="203"/>
      <c r="MYF7" s="203"/>
      <c r="MYG7" s="203"/>
      <c r="MYH7" s="203"/>
      <c r="MYI7" s="203"/>
      <c r="MYJ7" s="203"/>
      <c r="MYK7" s="203"/>
      <c r="MYL7" s="203"/>
      <c r="MYM7" s="203"/>
      <c r="MYN7" s="203"/>
      <c r="MYO7" s="203"/>
      <c r="MYP7" s="203"/>
      <c r="MYQ7" s="203"/>
      <c r="MYR7" s="203"/>
      <c r="MYS7" s="203"/>
      <c r="MYT7" s="203"/>
      <c r="MYU7" s="203"/>
      <c r="MYV7" s="203"/>
      <c r="MYW7" s="203"/>
      <c r="MYX7" s="203"/>
      <c r="MYY7" s="203"/>
      <c r="MYZ7" s="203"/>
      <c r="MZA7" s="203"/>
      <c r="MZB7" s="203"/>
      <c r="MZC7" s="203"/>
      <c r="MZD7" s="203"/>
      <c r="MZE7" s="203"/>
      <c r="MZF7" s="203"/>
      <c r="MZG7" s="203"/>
      <c r="MZH7" s="203"/>
      <c r="MZI7" s="203"/>
      <c r="MZJ7" s="203"/>
      <c r="MZK7" s="203"/>
      <c r="MZL7" s="203"/>
      <c r="MZM7" s="203"/>
      <c r="MZN7" s="203"/>
      <c r="MZO7" s="203"/>
      <c r="MZP7" s="203"/>
      <c r="MZQ7" s="203"/>
      <c r="MZR7" s="203"/>
      <c r="MZS7" s="203"/>
      <c r="MZT7" s="203"/>
      <c r="MZU7" s="203"/>
      <c r="MZV7" s="203"/>
      <c r="MZW7" s="203"/>
      <c r="MZX7" s="203"/>
      <c r="MZY7" s="203"/>
      <c r="MZZ7" s="203"/>
      <c r="NAA7" s="203"/>
      <c r="NAB7" s="203"/>
      <c r="NAC7" s="203"/>
      <c r="NAD7" s="203"/>
      <c r="NAE7" s="203"/>
      <c r="NAF7" s="203"/>
      <c r="NAG7" s="203"/>
      <c r="NAH7" s="203"/>
      <c r="NAI7" s="203"/>
      <c r="NAJ7" s="203"/>
      <c r="NAK7" s="203"/>
      <c r="NAL7" s="203"/>
      <c r="NAM7" s="203"/>
      <c r="NAN7" s="203"/>
      <c r="NAO7" s="203"/>
      <c r="NAP7" s="203"/>
      <c r="NAQ7" s="203"/>
      <c r="NAR7" s="203"/>
      <c r="NAS7" s="203"/>
      <c r="NAT7" s="203"/>
      <c r="NAU7" s="203"/>
      <c r="NAV7" s="203"/>
      <c r="NAW7" s="203"/>
      <c r="NAX7" s="203"/>
      <c r="NAY7" s="203"/>
      <c r="NAZ7" s="203"/>
      <c r="NBA7" s="203"/>
      <c r="NBB7" s="203"/>
      <c r="NBC7" s="203"/>
      <c r="NBD7" s="203"/>
      <c r="NBE7" s="203"/>
      <c r="NBF7" s="203"/>
      <c r="NBG7" s="203"/>
      <c r="NBH7" s="203"/>
      <c r="NBI7" s="203"/>
      <c r="NBJ7" s="203"/>
      <c r="NBK7" s="203"/>
      <c r="NBL7" s="203"/>
      <c r="NBM7" s="203"/>
      <c r="NBN7" s="203"/>
      <c r="NBO7" s="203"/>
      <c r="NBP7" s="203"/>
      <c r="NBQ7" s="203"/>
      <c r="NBR7" s="203"/>
      <c r="NBS7" s="203"/>
      <c r="NBT7" s="203"/>
      <c r="NBU7" s="203"/>
      <c r="NBV7" s="203"/>
      <c r="NBW7" s="203"/>
      <c r="NBX7" s="203"/>
      <c r="NBY7" s="203"/>
      <c r="NBZ7" s="203"/>
      <c r="NCA7" s="203"/>
      <c r="NCB7" s="203"/>
      <c r="NCC7" s="203"/>
      <c r="NCD7" s="203"/>
      <c r="NCE7" s="203"/>
      <c r="NCF7" s="203"/>
      <c r="NCG7" s="203"/>
      <c r="NCH7" s="203"/>
      <c r="NCI7" s="203"/>
      <c r="NCJ7" s="203"/>
      <c r="NCK7" s="203"/>
      <c r="NCL7" s="203"/>
      <c r="NCM7" s="203"/>
      <c r="NCN7" s="203"/>
      <c r="NCO7" s="203"/>
      <c r="NCP7" s="203"/>
      <c r="NCQ7" s="203"/>
      <c r="NCR7" s="203"/>
      <c r="NCS7" s="203"/>
      <c r="NCT7" s="203"/>
      <c r="NCU7" s="203"/>
      <c r="NCV7" s="203"/>
      <c r="NCW7" s="203"/>
      <c r="NCX7" s="203"/>
      <c r="NCY7" s="203"/>
      <c r="NCZ7" s="203"/>
      <c r="NDA7" s="203"/>
      <c r="NDB7" s="203"/>
      <c r="NDC7" s="203"/>
      <c r="NDD7" s="203"/>
      <c r="NDE7" s="203"/>
      <c r="NDF7" s="203"/>
      <c r="NDG7" s="203"/>
      <c r="NDH7" s="203"/>
      <c r="NDI7" s="203"/>
      <c r="NDJ7" s="203"/>
      <c r="NDK7" s="203"/>
      <c r="NDL7" s="203"/>
      <c r="NDM7" s="203"/>
      <c r="NDN7" s="203"/>
      <c r="NDO7" s="203"/>
      <c r="NDP7" s="203"/>
      <c r="NDQ7" s="203"/>
      <c r="NDR7" s="203"/>
      <c r="NDS7" s="203"/>
      <c r="NDT7" s="203"/>
      <c r="NDU7" s="203"/>
      <c r="NDV7" s="203"/>
      <c r="NDW7" s="203"/>
      <c r="NDX7" s="203"/>
      <c r="NDY7" s="203"/>
      <c r="NDZ7" s="203"/>
      <c r="NEA7" s="203"/>
      <c r="NEB7" s="203"/>
      <c r="NEC7" s="203"/>
      <c r="NED7" s="203"/>
      <c r="NEE7" s="203"/>
      <c r="NEF7" s="203"/>
      <c r="NEG7" s="203"/>
      <c r="NEH7" s="203"/>
      <c r="NEI7" s="203"/>
      <c r="NEJ7" s="203"/>
      <c r="NEK7" s="203"/>
      <c r="NEL7" s="203"/>
      <c r="NEM7" s="203"/>
      <c r="NEN7" s="203"/>
      <c r="NEO7" s="203"/>
      <c r="NEP7" s="203"/>
      <c r="NEQ7" s="203"/>
      <c r="NER7" s="203"/>
      <c r="NES7" s="203"/>
      <c r="NET7" s="203"/>
      <c r="NEU7" s="203"/>
      <c r="NEV7" s="203"/>
      <c r="NEW7" s="203"/>
      <c r="NEX7" s="203"/>
      <c r="NEY7" s="203"/>
      <c r="NEZ7" s="203"/>
      <c r="NFA7" s="203"/>
      <c r="NFB7" s="203"/>
      <c r="NFC7" s="203"/>
      <c r="NFD7" s="203"/>
      <c r="NFE7" s="203"/>
      <c r="NFF7" s="203"/>
      <c r="NFG7" s="203"/>
      <c r="NFH7" s="203"/>
      <c r="NFI7" s="203"/>
      <c r="NFJ7" s="203"/>
      <c r="NFK7" s="203"/>
      <c r="NFL7" s="203"/>
      <c r="NFM7" s="203"/>
      <c r="NFN7" s="203"/>
      <c r="NFO7" s="203"/>
      <c r="NFP7" s="203"/>
      <c r="NFQ7" s="203"/>
      <c r="NFR7" s="203"/>
      <c r="NFS7" s="203"/>
      <c r="NFT7" s="203"/>
      <c r="NFU7" s="203"/>
      <c r="NFV7" s="203"/>
      <c r="NFW7" s="203"/>
      <c r="NFX7" s="203"/>
      <c r="NFY7" s="203"/>
      <c r="NFZ7" s="203"/>
      <c r="NGA7" s="203"/>
      <c r="NGB7" s="203"/>
      <c r="NGC7" s="203"/>
      <c r="NGD7" s="203"/>
      <c r="NGE7" s="203"/>
      <c r="NGF7" s="203"/>
      <c r="NGG7" s="203"/>
      <c r="NGH7" s="203"/>
      <c r="NGI7" s="203"/>
      <c r="NGJ7" s="203"/>
      <c r="NGK7" s="203"/>
      <c r="NGL7" s="203"/>
      <c r="NGM7" s="203"/>
      <c r="NGN7" s="203"/>
      <c r="NGO7" s="203"/>
      <c r="NGP7" s="203"/>
      <c r="NGQ7" s="203"/>
      <c r="NGR7" s="203"/>
      <c r="NGS7" s="203"/>
      <c r="NGT7" s="203"/>
      <c r="NGU7" s="203"/>
      <c r="NGV7" s="203"/>
      <c r="NGW7" s="203"/>
      <c r="NGX7" s="203"/>
      <c r="NGY7" s="203"/>
      <c r="NGZ7" s="203"/>
      <c r="NHA7" s="203"/>
      <c r="NHB7" s="203"/>
      <c r="NHC7" s="203"/>
      <c r="NHD7" s="203"/>
      <c r="NHE7" s="203"/>
      <c r="NHF7" s="203"/>
      <c r="NHG7" s="203"/>
      <c r="NHH7" s="203"/>
      <c r="NHI7" s="203"/>
      <c r="NHJ7" s="203"/>
      <c r="NHK7" s="203"/>
      <c r="NHL7" s="203"/>
      <c r="NHM7" s="203"/>
      <c r="NHN7" s="203"/>
      <c r="NHO7" s="203"/>
      <c r="NHP7" s="203"/>
      <c r="NHQ7" s="203"/>
      <c r="NHR7" s="203"/>
      <c r="NHS7" s="203"/>
      <c r="NHT7" s="203"/>
      <c r="NHU7" s="203"/>
      <c r="NHV7" s="203"/>
      <c r="NHW7" s="203"/>
      <c r="NHX7" s="203"/>
      <c r="NHY7" s="203"/>
      <c r="NHZ7" s="203"/>
      <c r="NIA7" s="203"/>
      <c r="NIB7" s="203"/>
      <c r="NIC7" s="203"/>
      <c r="NID7" s="203"/>
      <c r="NIE7" s="203"/>
      <c r="NIF7" s="203"/>
      <c r="NIG7" s="203"/>
      <c r="NIH7" s="203"/>
      <c r="NII7" s="203"/>
      <c r="NIJ7" s="203"/>
      <c r="NIK7" s="203"/>
      <c r="NIL7" s="203"/>
      <c r="NIM7" s="203"/>
      <c r="NIN7" s="203"/>
      <c r="NIO7" s="203"/>
      <c r="NIP7" s="203"/>
      <c r="NIQ7" s="203"/>
      <c r="NIR7" s="203"/>
      <c r="NIS7" s="203"/>
      <c r="NIT7" s="203"/>
      <c r="NIU7" s="203"/>
      <c r="NIV7" s="203"/>
      <c r="NIW7" s="203"/>
      <c r="NIX7" s="203"/>
      <c r="NIY7" s="203"/>
      <c r="NIZ7" s="203"/>
      <c r="NJA7" s="203"/>
      <c r="NJB7" s="203"/>
      <c r="NJC7" s="203"/>
      <c r="NJD7" s="203"/>
      <c r="NJE7" s="203"/>
      <c r="NJF7" s="203"/>
      <c r="NJG7" s="203"/>
      <c r="NJH7" s="203"/>
      <c r="NJI7" s="203"/>
      <c r="NJJ7" s="203"/>
      <c r="NJK7" s="203"/>
      <c r="NJL7" s="203"/>
      <c r="NJM7" s="203"/>
      <c r="NJN7" s="203"/>
      <c r="NJO7" s="203"/>
      <c r="NJP7" s="203"/>
      <c r="NJQ7" s="203"/>
      <c r="NJR7" s="203"/>
      <c r="NJS7" s="203"/>
      <c r="NJT7" s="203"/>
      <c r="NJU7" s="203"/>
      <c r="NJV7" s="203"/>
      <c r="NJW7" s="203"/>
      <c r="NJX7" s="203"/>
      <c r="NJY7" s="203"/>
      <c r="NJZ7" s="203"/>
      <c r="NKA7" s="203"/>
      <c r="NKB7" s="203"/>
      <c r="NKC7" s="203"/>
      <c r="NKD7" s="203"/>
      <c r="NKE7" s="203"/>
      <c r="NKF7" s="203"/>
      <c r="NKG7" s="203"/>
      <c r="NKH7" s="203"/>
      <c r="NKI7" s="203"/>
      <c r="NKJ7" s="203"/>
      <c r="NKK7" s="203"/>
      <c r="NKL7" s="203"/>
      <c r="NKM7" s="203"/>
      <c r="NKN7" s="203"/>
      <c r="NKO7" s="203"/>
      <c r="NKP7" s="203"/>
      <c r="NKQ7" s="203"/>
      <c r="NKR7" s="203"/>
      <c r="NKS7" s="203"/>
      <c r="NKT7" s="203"/>
      <c r="NKU7" s="203"/>
      <c r="NKV7" s="203"/>
      <c r="NKW7" s="203"/>
      <c r="NKX7" s="203"/>
      <c r="NKY7" s="203"/>
      <c r="NKZ7" s="203"/>
      <c r="NLA7" s="203"/>
      <c r="NLB7" s="203"/>
      <c r="NLC7" s="203"/>
      <c r="NLD7" s="203"/>
      <c r="NLE7" s="203"/>
      <c r="NLF7" s="203"/>
      <c r="NLG7" s="203"/>
      <c r="NLH7" s="203"/>
      <c r="NLI7" s="203"/>
      <c r="NLJ7" s="203"/>
      <c r="NLK7" s="203"/>
      <c r="NLL7" s="203"/>
      <c r="NLM7" s="203"/>
      <c r="NLN7" s="203"/>
      <c r="NLO7" s="203"/>
      <c r="NLP7" s="203"/>
      <c r="NLQ7" s="203"/>
      <c r="NLR7" s="203"/>
      <c r="NLS7" s="203"/>
      <c r="NLT7" s="203"/>
      <c r="NLU7" s="203"/>
      <c r="NLV7" s="203"/>
      <c r="NLW7" s="203"/>
      <c r="NLX7" s="203"/>
      <c r="NLY7" s="203"/>
      <c r="NLZ7" s="203"/>
      <c r="NMA7" s="203"/>
      <c r="NMB7" s="203"/>
      <c r="NMC7" s="203"/>
      <c r="NMD7" s="203"/>
      <c r="NME7" s="203"/>
      <c r="NMF7" s="203"/>
      <c r="NMG7" s="203"/>
      <c r="NMH7" s="203"/>
      <c r="NMI7" s="203"/>
      <c r="NMJ7" s="203"/>
      <c r="NMK7" s="203"/>
      <c r="NML7" s="203"/>
      <c r="NMM7" s="203"/>
      <c r="NMN7" s="203"/>
      <c r="NMO7" s="203"/>
      <c r="NMP7" s="203"/>
      <c r="NMQ7" s="203"/>
      <c r="NMR7" s="203"/>
      <c r="NMS7" s="203"/>
      <c r="NMT7" s="203"/>
      <c r="NMU7" s="203"/>
      <c r="NMV7" s="203"/>
      <c r="NMW7" s="203"/>
      <c r="NMX7" s="203"/>
      <c r="NMY7" s="203"/>
      <c r="NMZ7" s="203"/>
      <c r="NNA7" s="203"/>
      <c r="NNB7" s="203"/>
      <c r="NNC7" s="203"/>
      <c r="NND7" s="203"/>
      <c r="NNE7" s="203"/>
      <c r="NNF7" s="203"/>
      <c r="NNG7" s="203"/>
      <c r="NNH7" s="203"/>
      <c r="NNI7" s="203"/>
      <c r="NNJ7" s="203"/>
      <c r="NNK7" s="203"/>
      <c r="NNL7" s="203"/>
      <c r="NNM7" s="203"/>
      <c r="NNN7" s="203"/>
      <c r="NNO7" s="203"/>
      <c r="NNP7" s="203"/>
      <c r="NNQ7" s="203"/>
      <c r="NNR7" s="203"/>
      <c r="NNS7" s="203"/>
      <c r="NNT7" s="203"/>
      <c r="NNU7" s="203"/>
      <c r="NNV7" s="203"/>
      <c r="NNW7" s="203"/>
      <c r="NNX7" s="203"/>
      <c r="NNY7" s="203"/>
      <c r="NNZ7" s="203"/>
      <c r="NOA7" s="203"/>
      <c r="NOB7" s="203"/>
      <c r="NOC7" s="203"/>
      <c r="NOD7" s="203"/>
      <c r="NOE7" s="203"/>
      <c r="NOF7" s="203"/>
      <c r="NOG7" s="203"/>
      <c r="NOH7" s="203"/>
      <c r="NOI7" s="203"/>
      <c r="NOJ7" s="203"/>
      <c r="NOK7" s="203"/>
      <c r="NOL7" s="203"/>
      <c r="NOM7" s="203"/>
      <c r="NON7" s="203"/>
      <c r="NOO7" s="203"/>
      <c r="NOP7" s="203"/>
      <c r="NOQ7" s="203"/>
      <c r="NOR7" s="203"/>
      <c r="NOS7" s="203"/>
      <c r="NOT7" s="203"/>
      <c r="NOU7" s="203"/>
      <c r="NOV7" s="203"/>
      <c r="NOW7" s="203"/>
      <c r="NOX7" s="203"/>
      <c r="NOY7" s="203"/>
      <c r="NOZ7" s="203"/>
      <c r="NPA7" s="203"/>
      <c r="NPB7" s="203"/>
      <c r="NPC7" s="203"/>
      <c r="NPD7" s="203"/>
      <c r="NPE7" s="203"/>
      <c r="NPF7" s="203"/>
      <c r="NPG7" s="203"/>
      <c r="NPH7" s="203"/>
      <c r="NPI7" s="203"/>
      <c r="NPJ7" s="203"/>
      <c r="NPK7" s="203"/>
      <c r="NPL7" s="203"/>
      <c r="NPM7" s="203"/>
      <c r="NPN7" s="203"/>
      <c r="NPO7" s="203"/>
      <c r="NPP7" s="203"/>
      <c r="NPQ7" s="203"/>
      <c r="NPR7" s="203"/>
      <c r="NPS7" s="203"/>
      <c r="NPT7" s="203"/>
      <c r="NPU7" s="203"/>
      <c r="NPV7" s="203"/>
      <c r="NPW7" s="203"/>
      <c r="NPX7" s="203"/>
      <c r="NPY7" s="203"/>
      <c r="NPZ7" s="203"/>
      <c r="NQA7" s="203"/>
      <c r="NQB7" s="203"/>
      <c r="NQC7" s="203"/>
      <c r="NQD7" s="203"/>
      <c r="NQE7" s="203"/>
      <c r="NQF7" s="203"/>
      <c r="NQG7" s="203"/>
      <c r="NQH7" s="203"/>
      <c r="NQI7" s="203"/>
      <c r="NQJ7" s="203"/>
      <c r="NQK7" s="203"/>
      <c r="NQL7" s="203"/>
      <c r="NQM7" s="203"/>
      <c r="NQN7" s="203"/>
      <c r="NQO7" s="203"/>
      <c r="NQP7" s="203"/>
      <c r="NQQ7" s="203"/>
      <c r="NQR7" s="203"/>
      <c r="NQS7" s="203"/>
      <c r="NQT7" s="203"/>
      <c r="NQU7" s="203"/>
      <c r="NQV7" s="203"/>
      <c r="NQW7" s="203"/>
      <c r="NQX7" s="203"/>
      <c r="NQY7" s="203"/>
      <c r="NQZ7" s="203"/>
      <c r="NRA7" s="203"/>
      <c r="NRB7" s="203"/>
      <c r="NRC7" s="203"/>
      <c r="NRD7" s="203"/>
      <c r="NRE7" s="203"/>
      <c r="NRF7" s="203"/>
      <c r="NRG7" s="203"/>
      <c r="NRH7" s="203"/>
      <c r="NRI7" s="203"/>
      <c r="NRJ7" s="203"/>
      <c r="NRK7" s="203"/>
      <c r="NRL7" s="203"/>
      <c r="NRM7" s="203"/>
      <c r="NRN7" s="203"/>
      <c r="NRO7" s="203"/>
      <c r="NRP7" s="203"/>
      <c r="NRQ7" s="203"/>
      <c r="NRR7" s="203"/>
      <c r="NRS7" s="203"/>
      <c r="NRT7" s="203"/>
      <c r="NRU7" s="203"/>
      <c r="NRV7" s="203"/>
      <c r="NRW7" s="203"/>
      <c r="NRX7" s="203"/>
      <c r="NRY7" s="203"/>
      <c r="NRZ7" s="203"/>
      <c r="NSA7" s="203"/>
      <c r="NSB7" s="203"/>
      <c r="NSC7" s="203"/>
      <c r="NSD7" s="203"/>
      <c r="NSE7" s="203"/>
      <c r="NSF7" s="203"/>
      <c r="NSG7" s="203"/>
      <c r="NSH7" s="203"/>
      <c r="NSI7" s="203"/>
      <c r="NSJ7" s="203"/>
      <c r="NSK7" s="203"/>
      <c r="NSL7" s="203"/>
      <c r="NSM7" s="203"/>
      <c r="NSN7" s="203"/>
      <c r="NSO7" s="203"/>
      <c r="NSP7" s="203"/>
      <c r="NSQ7" s="203"/>
      <c r="NSR7" s="203"/>
      <c r="NSS7" s="203"/>
      <c r="NST7" s="203"/>
      <c r="NSU7" s="203"/>
      <c r="NSV7" s="203"/>
      <c r="NSW7" s="203"/>
      <c r="NSX7" s="203"/>
      <c r="NSY7" s="203"/>
      <c r="NSZ7" s="203"/>
      <c r="NTA7" s="203"/>
      <c r="NTB7" s="203"/>
      <c r="NTC7" s="203"/>
      <c r="NTD7" s="203"/>
      <c r="NTE7" s="203"/>
      <c r="NTF7" s="203"/>
      <c r="NTG7" s="203"/>
      <c r="NTH7" s="203"/>
      <c r="NTI7" s="203"/>
      <c r="NTJ7" s="203"/>
      <c r="NTK7" s="203"/>
      <c r="NTL7" s="203"/>
      <c r="NTM7" s="203"/>
      <c r="NTN7" s="203"/>
      <c r="NTO7" s="203"/>
      <c r="NTP7" s="203"/>
      <c r="NTQ7" s="203"/>
      <c r="NTR7" s="203"/>
      <c r="NTS7" s="203"/>
      <c r="NTT7" s="203"/>
      <c r="NTU7" s="203"/>
      <c r="NTV7" s="203"/>
      <c r="NTW7" s="203"/>
      <c r="NTX7" s="203"/>
      <c r="NTY7" s="203"/>
      <c r="NTZ7" s="203"/>
      <c r="NUA7" s="203"/>
      <c r="NUB7" s="203"/>
      <c r="NUC7" s="203"/>
      <c r="NUD7" s="203"/>
      <c r="NUE7" s="203"/>
      <c r="NUF7" s="203"/>
      <c r="NUG7" s="203"/>
      <c r="NUH7" s="203"/>
      <c r="NUI7" s="203"/>
      <c r="NUJ7" s="203"/>
      <c r="NUK7" s="203"/>
      <c r="NUL7" s="203"/>
      <c r="NUM7" s="203"/>
      <c r="NUN7" s="203"/>
      <c r="NUO7" s="203"/>
      <c r="NUP7" s="203"/>
      <c r="NUQ7" s="203"/>
      <c r="NUR7" s="203"/>
      <c r="NUS7" s="203"/>
      <c r="NUT7" s="203"/>
      <c r="NUU7" s="203"/>
      <c r="NUV7" s="203"/>
      <c r="NUW7" s="203"/>
      <c r="NUX7" s="203"/>
      <c r="NUY7" s="203"/>
      <c r="NUZ7" s="203"/>
      <c r="NVA7" s="203"/>
      <c r="NVB7" s="203"/>
      <c r="NVC7" s="203"/>
      <c r="NVD7" s="203"/>
      <c r="NVE7" s="203"/>
      <c r="NVF7" s="203"/>
      <c r="NVG7" s="203"/>
      <c r="NVH7" s="203"/>
      <c r="NVI7" s="203"/>
      <c r="NVJ7" s="203"/>
      <c r="NVK7" s="203"/>
      <c r="NVL7" s="203"/>
      <c r="NVM7" s="203"/>
      <c r="NVN7" s="203"/>
      <c r="NVO7" s="203"/>
      <c r="NVP7" s="203"/>
      <c r="NVQ7" s="203"/>
      <c r="NVR7" s="203"/>
      <c r="NVS7" s="203"/>
      <c r="NVT7" s="203"/>
      <c r="NVU7" s="203"/>
      <c r="NVV7" s="203"/>
      <c r="NVW7" s="203"/>
      <c r="NVX7" s="203"/>
      <c r="NVY7" s="203"/>
      <c r="NVZ7" s="203"/>
      <c r="NWA7" s="203"/>
      <c r="NWB7" s="203"/>
      <c r="NWC7" s="203"/>
      <c r="NWD7" s="203"/>
      <c r="NWE7" s="203"/>
      <c r="NWF7" s="203"/>
      <c r="NWG7" s="203"/>
      <c r="NWH7" s="203"/>
      <c r="NWI7" s="203"/>
      <c r="NWJ7" s="203"/>
      <c r="NWK7" s="203"/>
      <c r="NWL7" s="203"/>
      <c r="NWM7" s="203"/>
      <c r="NWN7" s="203"/>
      <c r="NWO7" s="203"/>
      <c r="NWP7" s="203"/>
      <c r="NWQ7" s="203"/>
      <c r="NWR7" s="203"/>
      <c r="NWS7" s="203"/>
      <c r="NWT7" s="203"/>
      <c r="NWU7" s="203"/>
      <c r="NWV7" s="203"/>
      <c r="NWW7" s="203"/>
      <c r="NWX7" s="203"/>
      <c r="NWY7" s="203"/>
      <c r="NWZ7" s="203"/>
      <c r="NXA7" s="203"/>
      <c r="NXB7" s="203"/>
      <c r="NXC7" s="203"/>
      <c r="NXD7" s="203"/>
      <c r="NXE7" s="203"/>
      <c r="NXF7" s="203"/>
      <c r="NXG7" s="203"/>
      <c r="NXH7" s="203"/>
      <c r="NXI7" s="203"/>
      <c r="NXJ7" s="203"/>
      <c r="NXK7" s="203"/>
      <c r="NXL7" s="203"/>
      <c r="NXM7" s="203"/>
      <c r="NXN7" s="203"/>
      <c r="NXO7" s="203"/>
      <c r="NXP7" s="203"/>
      <c r="NXQ7" s="203"/>
      <c r="NXR7" s="203"/>
      <c r="NXS7" s="203"/>
      <c r="NXT7" s="203"/>
      <c r="NXU7" s="203"/>
      <c r="NXV7" s="203"/>
      <c r="NXW7" s="203"/>
      <c r="NXX7" s="203"/>
      <c r="NXY7" s="203"/>
      <c r="NXZ7" s="203"/>
      <c r="NYA7" s="203"/>
      <c r="NYB7" s="203"/>
      <c r="NYC7" s="203"/>
      <c r="NYD7" s="203"/>
      <c r="NYE7" s="203"/>
      <c r="NYF7" s="203"/>
      <c r="NYG7" s="203"/>
      <c r="NYH7" s="203"/>
      <c r="NYI7" s="203"/>
      <c r="NYJ7" s="203"/>
      <c r="NYK7" s="203"/>
      <c r="NYL7" s="203"/>
      <c r="NYM7" s="203"/>
      <c r="NYN7" s="203"/>
      <c r="NYO7" s="203"/>
      <c r="NYP7" s="203"/>
      <c r="NYQ7" s="203"/>
      <c r="NYR7" s="203"/>
      <c r="NYS7" s="203"/>
      <c r="NYT7" s="203"/>
      <c r="NYU7" s="203"/>
      <c r="NYV7" s="203"/>
      <c r="NYW7" s="203"/>
      <c r="NYX7" s="203"/>
      <c r="NYY7" s="203"/>
      <c r="NYZ7" s="203"/>
      <c r="NZA7" s="203"/>
      <c r="NZB7" s="203"/>
      <c r="NZC7" s="203"/>
      <c r="NZD7" s="203"/>
      <c r="NZE7" s="203"/>
      <c r="NZF7" s="203"/>
      <c r="NZG7" s="203"/>
      <c r="NZH7" s="203"/>
      <c r="NZI7" s="203"/>
      <c r="NZJ7" s="203"/>
      <c r="NZK7" s="203"/>
      <c r="NZL7" s="203"/>
      <c r="NZM7" s="203"/>
      <c r="NZN7" s="203"/>
      <c r="NZO7" s="203"/>
      <c r="NZP7" s="203"/>
      <c r="NZQ7" s="203"/>
      <c r="NZR7" s="203"/>
      <c r="NZS7" s="203"/>
      <c r="NZT7" s="203"/>
      <c r="NZU7" s="203"/>
      <c r="NZV7" s="203"/>
      <c r="NZW7" s="203"/>
      <c r="NZX7" s="203"/>
      <c r="NZY7" s="203"/>
      <c r="NZZ7" s="203"/>
      <c r="OAA7" s="203"/>
      <c r="OAB7" s="203"/>
      <c r="OAC7" s="203"/>
      <c r="OAD7" s="203"/>
      <c r="OAE7" s="203"/>
      <c r="OAF7" s="203"/>
      <c r="OAG7" s="203"/>
      <c r="OAH7" s="203"/>
      <c r="OAI7" s="203"/>
      <c r="OAJ7" s="203"/>
      <c r="OAK7" s="203"/>
      <c r="OAL7" s="203"/>
      <c r="OAM7" s="203"/>
      <c r="OAN7" s="203"/>
      <c r="OAO7" s="203"/>
      <c r="OAP7" s="203"/>
      <c r="OAQ7" s="203"/>
      <c r="OAR7" s="203"/>
      <c r="OAS7" s="203"/>
      <c r="OAT7" s="203"/>
      <c r="OAU7" s="203"/>
      <c r="OAV7" s="203"/>
      <c r="OAW7" s="203"/>
      <c r="OAX7" s="203"/>
      <c r="OAY7" s="203"/>
      <c r="OAZ7" s="203"/>
      <c r="OBA7" s="203"/>
      <c r="OBB7" s="203"/>
      <c r="OBC7" s="203"/>
      <c r="OBD7" s="203"/>
      <c r="OBE7" s="203"/>
      <c r="OBF7" s="203"/>
      <c r="OBG7" s="203"/>
      <c r="OBH7" s="203"/>
      <c r="OBI7" s="203"/>
      <c r="OBJ7" s="203"/>
      <c r="OBK7" s="203"/>
      <c r="OBL7" s="203"/>
      <c r="OBM7" s="203"/>
      <c r="OBN7" s="203"/>
      <c r="OBO7" s="203"/>
      <c r="OBP7" s="203"/>
      <c r="OBQ7" s="203"/>
      <c r="OBR7" s="203"/>
      <c r="OBS7" s="203"/>
      <c r="OBT7" s="203"/>
      <c r="OBU7" s="203"/>
      <c r="OBV7" s="203"/>
      <c r="OBW7" s="203"/>
      <c r="OBX7" s="203"/>
      <c r="OBY7" s="203"/>
      <c r="OBZ7" s="203"/>
      <c r="OCA7" s="203"/>
      <c r="OCB7" s="203"/>
      <c r="OCC7" s="203"/>
      <c r="OCD7" s="203"/>
      <c r="OCE7" s="203"/>
      <c r="OCF7" s="203"/>
      <c r="OCG7" s="203"/>
      <c r="OCH7" s="203"/>
      <c r="OCI7" s="203"/>
      <c r="OCJ7" s="203"/>
      <c r="OCK7" s="203"/>
      <c r="OCL7" s="203"/>
      <c r="OCM7" s="203"/>
      <c r="OCN7" s="203"/>
      <c r="OCO7" s="203"/>
      <c r="OCP7" s="203"/>
      <c r="OCQ7" s="203"/>
      <c r="OCR7" s="203"/>
      <c r="OCS7" s="203"/>
      <c r="OCT7" s="203"/>
      <c r="OCU7" s="203"/>
      <c r="OCV7" s="203"/>
      <c r="OCW7" s="203"/>
      <c r="OCX7" s="203"/>
      <c r="OCY7" s="203"/>
      <c r="OCZ7" s="203"/>
      <c r="ODA7" s="203"/>
      <c r="ODB7" s="203"/>
      <c r="ODC7" s="203"/>
      <c r="ODD7" s="203"/>
      <c r="ODE7" s="203"/>
      <c r="ODF7" s="203"/>
      <c r="ODG7" s="203"/>
      <c r="ODH7" s="203"/>
      <c r="ODI7" s="203"/>
      <c r="ODJ7" s="203"/>
      <c r="ODK7" s="203"/>
      <c r="ODL7" s="203"/>
      <c r="ODM7" s="203"/>
      <c r="ODN7" s="203"/>
      <c r="ODO7" s="203"/>
      <c r="ODP7" s="203"/>
      <c r="ODQ7" s="203"/>
      <c r="ODR7" s="203"/>
      <c r="ODS7" s="203"/>
      <c r="ODT7" s="203"/>
      <c r="ODU7" s="203"/>
      <c r="ODV7" s="203"/>
      <c r="ODW7" s="203"/>
      <c r="ODX7" s="203"/>
      <c r="ODY7" s="203"/>
      <c r="ODZ7" s="203"/>
      <c r="OEA7" s="203"/>
      <c r="OEB7" s="203"/>
      <c r="OEC7" s="203"/>
      <c r="OED7" s="203"/>
      <c r="OEE7" s="203"/>
      <c r="OEF7" s="203"/>
      <c r="OEG7" s="203"/>
      <c r="OEH7" s="203"/>
      <c r="OEI7" s="203"/>
      <c r="OEJ7" s="203"/>
      <c r="OEK7" s="203"/>
      <c r="OEL7" s="203"/>
      <c r="OEM7" s="203"/>
      <c r="OEN7" s="203"/>
      <c r="OEO7" s="203"/>
      <c r="OEP7" s="203"/>
      <c r="OEQ7" s="203"/>
      <c r="OER7" s="203"/>
      <c r="OES7" s="203"/>
      <c r="OET7" s="203"/>
      <c r="OEU7" s="203"/>
      <c r="OEV7" s="203"/>
      <c r="OEW7" s="203"/>
      <c r="OEX7" s="203"/>
      <c r="OEY7" s="203"/>
      <c r="OEZ7" s="203"/>
      <c r="OFA7" s="203"/>
      <c r="OFB7" s="203"/>
      <c r="OFC7" s="203"/>
      <c r="OFD7" s="203"/>
      <c r="OFE7" s="203"/>
      <c r="OFF7" s="203"/>
      <c r="OFG7" s="203"/>
      <c r="OFH7" s="203"/>
      <c r="OFI7" s="203"/>
      <c r="OFJ7" s="203"/>
      <c r="OFK7" s="203"/>
      <c r="OFL7" s="203"/>
      <c r="OFM7" s="203"/>
      <c r="OFN7" s="203"/>
      <c r="OFO7" s="203"/>
      <c r="OFP7" s="203"/>
      <c r="OFQ7" s="203"/>
      <c r="OFR7" s="203"/>
      <c r="OFS7" s="203"/>
      <c r="OFT7" s="203"/>
      <c r="OFU7" s="203"/>
      <c r="OFV7" s="203"/>
      <c r="OFW7" s="203"/>
      <c r="OFX7" s="203"/>
      <c r="OFY7" s="203"/>
      <c r="OFZ7" s="203"/>
      <c r="OGA7" s="203"/>
      <c r="OGB7" s="203"/>
      <c r="OGC7" s="203"/>
      <c r="OGD7" s="203"/>
      <c r="OGE7" s="203"/>
      <c r="OGF7" s="203"/>
      <c r="OGG7" s="203"/>
      <c r="OGH7" s="203"/>
      <c r="OGI7" s="203"/>
      <c r="OGJ7" s="203"/>
      <c r="OGK7" s="203"/>
      <c r="OGL7" s="203"/>
      <c r="OGM7" s="203"/>
      <c r="OGN7" s="203"/>
      <c r="OGO7" s="203"/>
      <c r="OGP7" s="203"/>
      <c r="OGQ7" s="203"/>
      <c r="OGR7" s="203"/>
      <c r="OGS7" s="203"/>
      <c r="OGT7" s="203"/>
      <c r="OGU7" s="203"/>
      <c r="OGV7" s="203"/>
      <c r="OGW7" s="203"/>
      <c r="OGX7" s="203"/>
      <c r="OGY7" s="203"/>
      <c r="OGZ7" s="203"/>
      <c r="OHA7" s="203"/>
      <c r="OHB7" s="203"/>
      <c r="OHC7" s="203"/>
      <c r="OHD7" s="203"/>
      <c r="OHE7" s="203"/>
      <c r="OHF7" s="203"/>
      <c r="OHG7" s="203"/>
      <c r="OHH7" s="203"/>
      <c r="OHI7" s="203"/>
      <c r="OHJ7" s="203"/>
      <c r="OHK7" s="203"/>
      <c r="OHL7" s="203"/>
      <c r="OHM7" s="203"/>
      <c r="OHN7" s="203"/>
      <c r="OHO7" s="203"/>
      <c r="OHP7" s="203"/>
      <c r="OHQ7" s="203"/>
      <c r="OHR7" s="203"/>
      <c r="OHS7" s="203"/>
      <c r="OHT7" s="203"/>
      <c r="OHU7" s="203"/>
      <c r="OHV7" s="203"/>
      <c r="OHW7" s="203"/>
      <c r="OHX7" s="203"/>
      <c r="OHY7" s="203"/>
      <c r="OHZ7" s="203"/>
      <c r="OIA7" s="203"/>
      <c r="OIB7" s="203"/>
      <c r="OIC7" s="203"/>
      <c r="OID7" s="203"/>
      <c r="OIE7" s="203"/>
      <c r="OIF7" s="203"/>
      <c r="OIG7" s="203"/>
      <c r="OIH7" s="203"/>
      <c r="OII7" s="203"/>
      <c r="OIJ7" s="203"/>
      <c r="OIK7" s="203"/>
      <c r="OIL7" s="203"/>
      <c r="OIM7" s="203"/>
      <c r="OIN7" s="203"/>
      <c r="OIO7" s="203"/>
      <c r="OIP7" s="203"/>
      <c r="OIQ7" s="203"/>
      <c r="OIR7" s="203"/>
      <c r="OIS7" s="203"/>
      <c r="OIT7" s="203"/>
      <c r="OIU7" s="203"/>
      <c r="OIV7" s="203"/>
      <c r="OIW7" s="203"/>
      <c r="OIX7" s="203"/>
      <c r="OIY7" s="203"/>
      <c r="OIZ7" s="203"/>
      <c r="OJA7" s="203"/>
      <c r="OJB7" s="203"/>
      <c r="OJC7" s="203"/>
      <c r="OJD7" s="203"/>
      <c r="OJE7" s="203"/>
      <c r="OJF7" s="203"/>
      <c r="OJG7" s="203"/>
      <c r="OJH7" s="203"/>
      <c r="OJI7" s="203"/>
      <c r="OJJ7" s="203"/>
      <c r="OJK7" s="203"/>
      <c r="OJL7" s="203"/>
      <c r="OJM7" s="203"/>
      <c r="OJN7" s="203"/>
      <c r="OJO7" s="203"/>
      <c r="OJP7" s="203"/>
      <c r="OJQ7" s="203"/>
      <c r="OJR7" s="203"/>
      <c r="OJS7" s="203"/>
      <c r="OJT7" s="203"/>
      <c r="OJU7" s="203"/>
      <c r="OJV7" s="203"/>
      <c r="OJW7" s="203"/>
      <c r="OJX7" s="203"/>
      <c r="OJY7" s="203"/>
      <c r="OJZ7" s="203"/>
      <c r="OKA7" s="203"/>
      <c r="OKB7" s="203"/>
      <c r="OKC7" s="203"/>
      <c r="OKD7" s="203"/>
      <c r="OKE7" s="203"/>
      <c r="OKF7" s="203"/>
      <c r="OKG7" s="203"/>
      <c r="OKH7" s="203"/>
      <c r="OKI7" s="203"/>
      <c r="OKJ7" s="203"/>
      <c r="OKK7" s="203"/>
      <c r="OKL7" s="203"/>
      <c r="OKM7" s="203"/>
      <c r="OKN7" s="203"/>
      <c r="OKO7" s="203"/>
      <c r="OKP7" s="203"/>
      <c r="OKQ7" s="203"/>
      <c r="OKR7" s="203"/>
      <c r="OKS7" s="203"/>
      <c r="OKT7" s="203"/>
      <c r="OKU7" s="203"/>
      <c r="OKV7" s="203"/>
      <c r="OKW7" s="203"/>
      <c r="OKX7" s="203"/>
      <c r="OKY7" s="203"/>
      <c r="OKZ7" s="203"/>
      <c r="OLA7" s="203"/>
      <c r="OLB7" s="203"/>
      <c r="OLC7" s="203"/>
      <c r="OLD7" s="203"/>
      <c r="OLE7" s="203"/>
      <c r="OLF7" s="203"/>
      <c r="OLG7" s="203"/>
      <c r="OLH7" s="203"/>
      <c r="OLI7" s="203"/>
      <c r="OLJ7" s="203"/>
      <c r="OLK7" s="203"/>
      <c r="OLL7" s="203"/>
      <c r="OLM7" s="203"/>
      <c r="OLN7" s="203"/>
      <c r="OLO7" s="203"/>
      <c r="OLP7" s="203"/>
      <c r="OLQ7" s="203"/>
      <c r="OLR7" s="203"/>
      <c r="OLS7" s="203"/>
      <c r="OLT7" s="203"/>
      <c r="OLU7" s="203"/>
      <c r="OLV7" s="203"/>
      <c r="OLW7" s="203"/>
      <c r="OLX7" s="203"/>
      <c r="OLY7" s="203"/>
      <c r="OLZ7" s="203"/>
      <c r="OMA7" s="203"/>
      <c r="OMB7" s="203"/>
      <c r="OMC7" s="203"/>
      <c r="OMD7" s="203"/>
      <c r="OME7" s="203"/>
      <c r="OMF7" s="203"/>
      <c r="OMG7" s="203"/>
      <c r="OMH7" s="203"/>
      <c r="OMI7" s="203"/>
      <c r="OMJ7" s="203"/>
      <c r="OMK7" s="203"/>
      <c r="OML7" s="203"/>
      <c r="OMM7" s="203"/>
      <c r="OMN7" s="203"/>
      <c r="OMO7" s="203"/>
      <c r="OMP7" s="203"/>
      <c r="OMQ7" s="203"/>
      <c r="OMR7" s="203"/>
      <c r="OMS7" s="203"/>
      <c r="OMT7" s="203"/>
      <c r="OMU7" s="203"/>
      <c r="OMV7" s="203"/>
      <c r="OMW7" s="203"/>
      <c r="OMX7" s="203"/>
      <c r="OMY7" s="203"/>
      <c r="OMZ7" s="203"/>
      <c r="ONA7" s="203"/>
      <c r="ONB7" s="203"/>
      <c r="ONC7" s="203"/>
      <c r="OND7" s="203"/>
      <c r="ONE7" s="203"/>
      <c r="ONF7" s="203"/>
      <c r="ONG7" s="203"/>
      <c r="ONH7" s="203"/>
      <c r="ONI7" s="203"/>
      <c r="ONJ7" s="203"/>
      <c r="ONK7" s="203"/>
      <c r="ONL7" s="203"/>
      <c r="ONM7" s="203"/>
      <c r="ONN7" s="203"/>
      <c r="ONO7" s="203"/>
      <c r="ONP7" s="203"/>
      <c r="ONQ7" s="203"/>
      <c r="ONR7" s="203"/>
      <c r="ONS7" s="203"/>
      <c r="ONT7" s="203"/>
      <c r="ONU7" s="203"/>
      <c r="ONV7" s="203"/>
      <c r="ONW7" s="203"/>
      <c r="ONX7" s="203"/>
      <c r="ONY7" s="203"/>
      <c r="ONZ7" s="203"/>
      <c r="OOA7" s="203"/>
      <c r="OOB7" s="203"/>
      <c r="OOC7" s="203"/>
      <c r="OOD7" s="203"/>
      <c r="OOE7" s="203"/>
      <c r="OOF7" s="203"/>
      <c r="OOG7" s="203"/>
      <c r="OOH7" s="203"/>
      <c r="OOI7" s="203"/>
      <c r="OOJ7" s="203"/>
      <c r="OOK7" s="203"/>
      <c r="OOL7" s="203"/>
      <c r="OOM7" s="203"/>
      <c r="OON7" s="203"/>
      <c r="OOO7" s="203"/>
      <c r="OOP7" s="203"/>
      <c r="OOQ7" s="203"/>
      <c r="OOR7" s="203"/>
      <c r="OOS7" s="203"/>
      <c r="OOT7" s="203"/>
      <c r="OOU7" s="203"/>
      <c r="OOV7" s="203"/>
      <c r="OOW7" s="203"/>
      <c r="OOX7" s="203"/>
      <c r="OOY7" s="203"/>
      <c r="OOZ7" s="203"/>
      <c r="OPA7" s="203"/>
      <c r="OPB7" s="203"/>
      <c r="OPC7" s="203"/>
      <c r="OPD7" s="203"/>
      <c r="OPE7" s="203"/>
      <c r="OPF7" s="203"/>
      <c r="OPG7" s="203"/>
      <c r="OPH7" s="203"/>
      <c r="OPI7" s="203"/>
      <c r="OPJ7" s="203"/>
      <c r="OPK7" s="203"/>
      <c r="OPL7" s="203"/>
      <c r="OPM7" s="203"/>
      <c r="OPN7" s="203"/>
      <c r="OPO7" s="203"/>
      <c r="OPP7" s="203"/>
      <c r="OPQ7" s="203"/>
      <c r="OPR7" s="203"/>
      <c r="OPS7" s="203"/>
      <c r="OPT7" s="203"/>
      <c r="OPU7" s="203"/>
      <c r="OPV7" s="203"/>
      <c r="OPW7" s="203"/>
      <c r="OPX7" s="203"/>
      <c r="OPY7" s="203"/>
      <c r="OPZ7" s="203"/>
      <c r="OQA7" s="203"/>
      <c r="OQB7" s="203"/>
      <c r="OQC7" s="203"/>
      <c r="OQD7" s="203"/>
      <c r="OQE7" s="203"/>
      <c r="OQF7" s="203"/>
      <c r="OQG7" s="203"/>
      <c r="OQH7" s="203"/>
      <c r="OQI7" s="203"/>
      <c r="OQJ7" s="203"/>
      <c r="OQK7" s="203"/>
      <c r="OQL7" s="203"/>
      <c r="OQM7" s="203"/>
      <c r="OQN7" s="203"/>
      <c r="OQO7" s="203"/>
      <c r="OQP7" s="203"/>
      <c r="OQQ7" s="203"/>
      <c r="OQR7" s="203"/>
      <c r="OQS7" s="203"/>
      <c r="OQT7" s="203"/>
      <c r="OQU7" s="203"/>
      <c r="OQV7" s="203"/>
      <c r="OQW7" s="203"/>
      <c r="OQX7" s="203"/>
      <c r="OQY7" s="203"/>
      <c r="OQZ7" s="203"/>
      <c r="ORA7" s="203"/>
      <c r="ORB7" s="203"/>
      <c r="ORC7" s="203"/>
      <c r="ORD7" s="203"/>
      <c r="ORE7" s="203"/>
      <c r="ORF7" s="203"/>
      <c r="ORG7" s="203"/>
      <c r="ORH7" s="203"/>
      <c r="ORI7" s="203"/>
      <c r="ORJ7" s="203"/>
      <c r="ORK7" s="203"/>
      <c r="ORL7" s="203"/>
      <c r="ORM7" s="203"/>
      <c r="ORN7" s="203"/>
      <c r="ORO7" s="203"/>
      <c r="ORP7" s="203"/>
      <c r="ORQ7" s="203"/>
      <c r="ORR7" s="203"/>
      <c r="ORS7" s="203"/>
      <c r="ORT7" s="203"/>
      <c r="ORU7" s="203"/>
      <c r="ORV7" s="203"/>
      <c r="ORW7" s="203"/>
      <c r="ORX7" s="203"/>
      <c r="ORY7" s="203"/>
      <c r="ORZ7" s="203"/>
      <c r="OSA7" s="203"/>
      <c r="OSB7" s="203"/>
      <c r="OSC7" s="203"/>
      <c r="OSD7" s="203"/>
      <c r="OSE7" s="203"/>
      <c r="OSF7" s="203"/>
      <c r="OSG7" s="203"/>
      <c r="OSH7" s="203"/>
      <c r="OSI7" s="203"/>
      <c r="OSJ7" s="203"/>
      <c r="OSK7" s="203"/>
      <c r="OSL7" s="203"/>
      <c r="OSM7" s="203"/>
      <c r="OSN7" s="203"/>
      <c r="OSO7" s="203"/>
      <c r="OSP7" s="203"/>
      <c r="OSQ7" s="203"/>
      <c r="OSR7" s="203"/>
      <c r="OSS7" s="203"/>
      <c r="OST7" s="203"/>
      <c r="OSU7" s="203"/>
      <c r="OSV7" s="203"/>
      <c r="OSW7" s="203"/>
      <c r="OSX7" s="203"/>
      <c r="OSY7" s="203"/>
      <c r="OSZ7" s="203"/>
      <c r="OTA7" s="203"/>
      <c r="OTB7" s="203"/>
      <c r="OTC7" s="203"/>
      <c r="OTD7" s="203"/>
      <c r="OTE7" s="203"/>
      <c r="OTF7" s="203"/>
      <c r="OTG7" s="203"/>
      <c r="OTH7" s="203"/>
      <c r="OTI7" s="203"/>
      <c r="OTJ7" s="203"/>
      <c r="OTK7" s="203"/>
      <c r="OTL7" s="203"/>
      <c r="OTM7" s="203"/>
      <c r="OTN7" s="203"/>
      <c r="OTO7" s="203"/>
      <c r="OTP7" s="203"/>
      <c r="OTQ7" s="203"/>
      <c r="OTR7" s="203"/>
      <c r="OTS7" s="203"/>
      <c r="OTT7" s="203"/>
      <c r="OTU7" s="203"/>
      <c r="OTV7" s="203"/>
      <c r="OTW7" s="203"/>
      <c r="OTX7" s="203"/>
      <c r="OTY7" s="203"/>
      <c r="OTZ7" s="203"/>
      <c r="OUA7" s="203"/>
      <c r="OUB7" s="203"/>
      <c r="OUC7" s="203"/>
      <c r="OUD7" s="203"/>
      <c r="OUE7" s="203"/>
      <c r="OUF7" s="203"/>
      <c r="OUG7" s="203"/>
      <c r="OUH7" s="203"/>
      <c r="OUI7" s="203"/>
      <c r="OUJ7" s="203"/>
      <c r="OUK7" s="203"/>
      <c r="OUL7" s="203"/>
      <c r="OUM7" s="203"/>
      <c r="OUN7" s="203"/>
      <c r="OUO7" s="203"/>
      <c r="OUP7" s="203"/>
      <c r="OUQ7" s="203"/>
      <c r="OUR7" s="203"/>
      <c r="OUS7" s="203"/>
      <c r="OUT7" s="203"/>
      <c r="OUU7" s="203"/>
      <c r="OUV7" s="203"/>
      <c r="OUW7" s="203"/>
      <c r="OUX7" s="203"/>
      <c r="OUY7" s="203"/>
      <c r="OUZ7" s="203"/>
      <c r="OVA7" s="203"/>
      <c r="OVB7" s="203"/>
      <c r="OVC7" s="203"/>
      <c r="OVD7" s="203"/>
      <c r="OVE7" s="203"/>
      <c r="OVF7" s="203"/>
      <c r="OVG7" s="203"/>
      <c r="OVH7" s="203"/>
      <c r="OVI7" s="203"/>
      <c r="OVJ7" s="203"/>
      <c r="OVK7" s="203"/>
      <c r="OVL7" s="203"/>
      <c r="OVM7" s="203"/>
      <c r="OVN7" s="203"/>
      <c r="OVO7" s="203"/>
      <c r="OVP7" s="203"/>
      <c r="OVQ7" s="203"/>
      <c r="OVR7" s="203"/>
      <c r="OVS7" s="203"/>
      <c r="OVT7" s="203"/>
      <c r="OVU7" s="203"/>
      <c r="OVV7" s="203"/>
      <c r="OVW7" s="203"/>
      <c r="OVX7" s="203"/>
      <c r="OVY7" s="203"/>
      <c r="OVZ7" s="203"/>
      <c r="OWA7" s="203"/>
      <c r="OWB7" s="203"/>
      <c r="OWC7" s="203"/>
      <c r="OWD7" s="203"/>
      <c r="OWE7" s="203"/>
      <c r="OWF7" s="203"/>
      <c r="OWG7" s="203"/>
      <c r="OWH7" s="203"/>
      <c r="OWI7" s="203"/>
      <c r="OWJ7" s="203"/>
      <c r="OWK7" s="203"/>
      <c r="OWL7" s="203"/>
      <c r="OWM7" s="203"/>
      <c r="OWN7" s="203"/>
      <c r="OWO7" s="203"/>
      <c r="OWP7" s="203"/>
      <c r="OWQ7" s="203"/>
      <c r="OWR7" s="203"/>
      <c r="OWS7" s="203"/>
      <c r="OWT7" s="203"/>
      <c r="OWU7" s="203"/>
      <c r="OWV7" s="203"/>
      <c r="OWW7" s="203"/>
      <c r="OWX7" s="203"/>
      <c r="OWY7" s="203"/>
      <c r="OWZ7" s="203"/>
      <c r="OXA7" s="203"/>
      <c r="OXB7" s="203"/>
      <c r="OXC7" s="203"/>
      <c r="OXD7" s="203"/>
      <c r="OXE7" s="203"/>
      <c r="OXF7" s="203"/>
      <c r="OXG7" s="203"/>
      <c r="OXH7" s="203"/>
      <c r="OXI7" s="203"/>
      <c r="OXJ7" s="203"/>
      <c r="OXK7" s="203"/>
      <c r="OXL7" s="203"/>
      <c r="OXM7" s="203"/>
      <c r="OXN7" s="203"/>
      <c r="OXO7" s="203"/>
      <c r="OXP7" s="203"/>
      <c r="OXQ7" s="203"/>
      <c r="OXR7" s="203"/>
      <c r="OXS7" s="203"/>
      <c r="OXT7" s="203"/>
      <c r="OXU7" s="203"/>
      <c r="OXV7" s="203"/>
      <c r="OXW7" s="203"/>
      <c r="OXX7" s="203"/>
      <c r="OXY7" s="203"/>
      <c r="OXZ7" s="203"/>
      <c r="OYA7" s="203"/>
      <c r="OYB7" s="203"/>
      <c r="OYC7" s="203"/>
      <c r="OYD7" s="203"/>
      <c r="OYE7" s="203"/>
      <c r="OYF7" s="203"/>
      <c r="OYG7" s="203"/>
      <c r="OYH7" s="203"/>
      <c r="OYI7" s="203"/>
      <c r="OYJ7" s="203"/>
      <c r="OYK7" s="203"/>
      <c r="OYL7" s="203"/>
      <c r="OYM7" s="203"/>
      <c r="OYN7" s="203"/>
      <c r="OYO7" s="203"/>
      <c r="OYP7" s="203"/>
      <c r="OYQ7" s="203"/>
      <c r="OYR7" s="203"/>
      <c r="OYS7" s="203"/>
      <c r="OYT7" s="203"/>
      <c r="OYU7" s="203"/>
      <c r="OYV7" s="203"/>
      <c r="OYW7" s="203"/>
      <c r="OYX7" s="203"/>
      <c r="OYY7" s="203"/>
      <c r="OYZ7" s="203"/>
      <c r="OZA7" s="203"/>
      <c r="OZB7" s="203"/>
      <c r="OZC7" s="203"/>
      <c r="OZD7" s="203"/>
      <c r="OZE7" s="203"/>
      <c r="OZF7" s="203"/>
      <c r="OZG7" s="203"/>
      <c r="OZH7" s="203"/>
      <c r="OZI7" s="203"/>
      <c r="OZJ7" s="203"/>
      <c r="OZK7" s="203"/>
      <c r="OZL7" s="203"/>
      <c r="OZM7" s="203"/>
      <c r="OZN7" s="203"/>
      <c r="OZO7" s="203"/>
      <c r="OZP7" s="203"/>
      <c r="OZQ7" s="203"/>
      <c r="OZR7" s="203"/>
      <c r="OZS7" s="203"/>
      <c r="OZT7" s="203"/>
      <c r="OZU7" s="203"/>
      <c r="OZV7" s="203"/>
      <c r="OZW7" s="203"/>
      <c r="OZX7" s="203"/>
      <c r="OZY7" s="203"/>
      <c r="OZZ7" s="203"/>
      <c r="PAA7" s="203"/>
      <c r="PAB7" s="203"/>
      <c r="PAC7" s="203"/>
      <c r="PAD7" s="203"/>
      <c r="PAE7" s="203"/>
      <c r="PAF7" s="203"/>
      <c r="PAG7" s="203"/>
      <c r="PAH7" s="203"/>
      <c r="PAI7" s="203"/>
      <c r="PAJ7" s="203"/>
      <c r="PAK7" s="203"/>
      <c r="PAL7" s="203"/>
      <c r="PAM7" s="203"/>
      <c r="PAN7" s="203"/>
      <c r="PAO7" s="203"/>
      <c r="PAP7" s="203"/>
      <c r="PAQ7" s="203"/>
      <c r="PAR7" s="203"/>
      <c r="PAS7" s="203"/>
      <c r="PAT7" s="203"/>
      <c r="PAU7" s="203"/>
      <c r="PAV7" s="203"/>
      <c r="PAW7" s="203"/>
      <c r="PAX7" s="203"/>
      <c r="PAY7" s="203"/>
      <c r="PAZ7" s="203"/>
      <c r="PBA7" s="203"/>
      <c r="PBB7" s="203"/>
      <c r="PBC7" s="203"/>
      <c r="PBD7" s="203"/>
      <c r="PBE7" s="203"/>
      <c r="PBF7" s="203"/>
      <c r="PBG7" s="203"/>
      <c r="PBH7" s="203"/>
      <c r="PBI7" s="203"/>
      <c r="PBJ7" s="203"/>
      <c r="PBK7" s="203"/>
      <c r="PBL7" s="203"/>
      <c r="PBM7" s="203"/>
      <c r="PBN7" s="203"/>
      <c r="PBO7" s="203"/>
      <c r="PBP7" s="203"/>
      <c r="PBQ7" s="203"/>
      <c r="PBR7" s="203"/>
      <c r="PBS7" s="203"/>
      <c r="PBT7" s="203"/>
      <c r="PBU7" s="203"/>
      <c r="PBV7" s="203"/>
      <c r="PBW7" s="203"/>
      <c r="PBX7" s="203"/>
      <c r="PBY7" s="203"/>
      <c r="PBZ7" s="203"/>
      <c r="PCA7" s="203"/>
      <c r="PCB7" s="203"/>
      <c r="PCC7" s="203"/>
      <c r="PCD7" s="203"/>
      <c r="PCE7" s="203"/>
      <c r="PCF7" s="203"/>
      <c r="PCG7" s="203"/>
      <c r="PCH7" s="203"/>
      <c r="PCI7" s="203"/>
      <c r="PCJ7" s="203"/>
      <c r="PCK7" s="203"/>
      <c r="PCL7" s="203"/>
      <c r="PCM7" s="203"/>
      <c r="PCN7" s="203"/>
      <c r="PCO7" s="203"/>
      <c r="PCP7" s="203"/>
      <c r="PCQ7" s="203"/>
      <c r="PCR7" s="203"/>
      <c r="PCS7" s="203"/>
      <c r="PCT7" s="203"/>
      <c r="PCU7" s="203"/>
      <c r="PCV7" s="203"/>
      <c r="PCW7" s="203"/>
      <c r="PCX7" s="203"/>
      <c r="PCY7" s="203"/>
      <c r="PCZ7" s="203"/>
      <c r="PDA7" s="203"/>
      <c r="PDB7" s="203"/>
      <c r="PDC7" s="203"/>
      <c r="PDD7" s="203"/>
      <c r="PDE7" s="203"/>
      <c r="PDF7" s="203"/>
      <c r="PDG7" s="203"/>
      <c r="PDH7" s="203"/>
      <c r="PDI7" s="203"/>
      <c r="PDJ7" s="203"/>
      <c r="PDK7" s="203"/>
      <c r="PDL7" s="203"/>
      <c r="PDM7" s="203"/>
      <c r="PDN7" s="203"/>
      <c r="PDO7" s="203"/>
      <c r="PDP7" s="203"/>
      <c r="PDQ7" s="203"/>
      <c r="PDR7" s="203"/>
      <c r="PDS7" s="203"/>
      <c r="PDT7" s="203"/>
      <c r="PDU7" s="203"/>
      <c r="PDV7" s="203"/>
      <c r="PDW7" s="203"/>
      <c r="PDX7" s="203"/>
      <c r="PDY7" s="203"/>
      <c r="PDZ7" s="203"/>
      <c r="PEA7" s="203"/>
      <c r="PEB7" s="203"/>
      <c r="PEC7" s="203"/>
      <c r="PED7" s="203"/>
      <c r="PEE7" s="203"/>
      <c r="PEF7" s="203"/>
      <c r="PEG7" s="203"/>
      <c r="PEH7" s="203"/>
      <c r="PEI7" s="203"/>
      <c r="PEJ7" s="203"/>
      <c r="PEK7" s="203"/>
      <c r="PEL7" s="203"/>
      <c r="PEM7" s="203"/>
      <c r="PEN7" s="203"/>
      <c r="PEO7" s="203"/>
      <c r="PEP7" s="203"/>
      <c r="PEQ7" s="203"/>
      <c r="PER7" s="203"/>
      <c r="PES7" s="203"/>
      <c r="PET7" s="203"/>
      <c r="PEU7" s="203"/>
      <c r="PEV7" s="203"/>
      <c r="PEW7" s="203"/>
      <c r="PEX7" s="203"/>
      <c r="PEY7" s="203"/>
      <c r="PEZ7" s="203"/>
      <c r="PFA7" s="203"/>
      <c r="PFB7" s="203"/>
      <c r="PFC7" s="203"/>
      <c r="PFD7" s="203"/>
      <c r="PFE7" s="203"/>
      <c r="PFF7" s="203"/>
      <c r="PFG7" s="203"/>
      <c r="PFH7" s="203"/>
      <c r="PFI7" s="203"/>
      <c r="PFJ7" s="203"/>
      <c r="PFK7" s="203"/>
      <c r="PFL7" s="203"/>
      <c r="PFM7" s="203"/>
      <c r="PFN7" s="203"/>
      <c r="PFO7" s="203"/>
      <c r="PFP7" s="203"/>
      <c r="PFQ7" s="203"/>
      <c r="PFR7" s="203"/>
      <c r="PFS7" s="203"/>
      <c r="PFT7" s="203"/>
      <c r="PFU7" s="203"/>
      <c r="PFV7" s="203"/>
      <c r="PFW7" s="203"/>
      <c r="PFX7" s="203"/>
      <c r="PFY7" s="203"/>
      <c r="PFZ7" s="203"/>
      <c r="PGA7" s="203"/>
      <c r="PGB7" s="203"/>
      <c r="PGC7" s="203"/>
      <c r="PGD7" s="203"/>
      <c r="PGE7" s="203"/>
      <c r="PGF7" s="203"/>
      <c r="PGG7" s="203"/>
      <c r="PGH7" s="203"/>
      <c r="PGI7" s="203"/>
      <c r="PGJ7" s="203"/>
      <c r="PGK7" s="203"/>
      <c r="PGL7" s="203"/>
      <c r="PGM7" s="203"/>
      <c r="PGN7" s="203"/>
      <c r="PGO7" s="203"/>
      <c r="PGP7" s="203"/>
      <c r="PGQ7" s="203"/>
      <c r="PGR7" s="203"/>
      <c r="PGS7" s="203"/>
      <c r="PGT7" s="203"/>
      <c r="PGU7" s="203"/>
      <c r="PGV7" s="203"/>
      <c r="PGW7" s="203"/>
      <c r="PGX7" s="203"/>
      <c r="PGY7" s="203"/>
      <c r="PGZ7" s="203"/>
      <c r="PHA7" s="203"/>
      <c r="PHB7" s="203"/>
      <c r="PHC7" s="203"/>
      <c r="PHD7" s="203"/>
      <c r="PHE7" s="203"/>
      <c r="PHF7" s="203"/>
      <c r="PHG7" s="203"/>
      <c r="PHH7" s="203"/>
      <c r="PHI7" s="203"/>
      <c r="PHJ7" s="203"/>
      <c r="PHK7" s="203"/>
      <c r="PHL7" s="203"/>
      <c r="PHM7" s="203"/>
      <c r="PHN7" s="203"/>
      <c r="PHO7" s="203"/>
      <c r="PHP7" s="203"/>
      <c r="PHQ7" s="203"/>
      <c r="PHR7" s="203"/>
      <c r="PHS7" s="203"/>
      <c r="PHT7" s="203"/>
      <c r="PHU7" s="203"/>
      <c r="PHV7" s="203"/>
      <c r="PHW7" s="203"/>
      <c r="PHX7" s="203"/>
      <c r="PHY7" s="203"/>
      <c r="PHZ7" s="203"/>
      <c r="PIA7" s="203"/>
      <c r="PIB7" s="203"/>
      <c r="PIC7" s="203"/>
      <c r="PID7" s="203"/>
      <c r="PIE7" s="203"/>
      <c r="PIF7" s="203"/>
      <c r="PIG7" s="203"/>
      <c r="PIH7" s="203"/>
      <c r="PII7" s="203"/>
      <c r="PIJ7" s="203"/>
      <c r="PIK7" s="203"/>
      <c r="PIL7" s="203"/>
      <c r="PIM7" s="203"/>
      <c r="PIN7" s="203"/>
      <c r="PIO7" s="203"/>
      <c r="PIP7" s="203"/>
      <c r="PIQ7" s="203"/>
      <c r="PIR7" s="203"/>
      <c r="PIS7" s="203"/>
      <c r="PIT7" s="203"/>
      <c r="PIU7" s="203"/>
      <c r="PIV7" s="203"/>
      <c r="PIW7" s="203"/>
      <c r="PIX7" s="203"/>
      <c r="PIY7" s="203"/>
      <c r="PIZ7" s="203"/>
      <c r="PJA7" s="203"/>
      <c r="PJB7" s="203"/>
      <c r="PJC7" s="203"/>
      <c r="PJD7" s="203"/>
      <c r="PJE7" s="203"/>
      <c r="PJF7" s="203"/>
      <c r="PJG7" s="203"/>
      <c r="PJH7" s="203"/>
      <c r="PJI7" s="203"/>
      <c r="PJJ7" s="203"/>
      <c r="PJK7" s="203"/>
      <c r="PJL7" s="203"/>
      <c r="PJM7" s="203"/>
      <c r="PJN7" s="203"/>
      <c r="PJO7" s="203"/>
      <c r="PJP7" s="203"/>
      <c r="PJQ7" s="203"/>
      <c r="PJR7" s="203"/>
      <c r="PJS7" s="203"/>
      <c r="PJT7" s="203"/>
      <c r="PJU7" s="203"/>
      <c r="PJV7" s="203"/>
      <c r="PJW7" s="203"/>
      <c r="PJX7" s="203"/>
      <c r="PJY7" s="203"/>
      <c r="PJZ7" s="203"/>
      <c r="PKA7" s="203"/>
      <c r="PKB7" s="203"/>
      <c r="PKC7" s="203"/>
      <c r="PKD7" s="203"/>
      <c r="PKE7" s="203"/>
      <c r="PKF7" s="203"/>
      <c r="PKG7" s="203"/>
      <c r="PKH7" s="203"/>
      <c r="PKI7" s="203"/>
      <c r="PKJ7" s="203"/>
      <c r="PKK7" s="203"/>
      <c r="PKL7" s="203"/>
      <c r="PKM7" s="203"/>
      <c r="PKN7" s="203"/>
      <c r="PKO7" s="203"/>
      <c r="PKP7" s="203"/>
      <c r="PKQ7" s="203"/>
      <c r="PKR7" s="203"/>
      <c r="PKS7" s="203"/>
      <c r="PKT7" s="203"/>
      <c r="PKU7" s="203"/>
      <c r="PKV7" s="203"/>
      <c r="PKW7" s="203"/>
      <c r="PKX7" s="203"/>
      <c r="PKY7" s="203"/>
      <c r="PKZ7" s="203"/>
      <c r="PLA7" s="203"/>
      <c r="PLB7" s="203"/>
      <c r="PLC7" s="203"/>
      <c r="PLD7" s="203"/>
      <c r="PLE7" s="203"/>
      <c r="PLF7" s="203"/>
      <c r="PLG7" s="203"/>
      <c r="PLH7" s="203"/>
      <c r="PLI7" s="203"/>
      <c r="PLJ7" s="203"/>
      <c r="PLK7" s="203"/>
      <c r="PLL7" s="203"/>
      <c r="PLM7" s="203"/>
      <c r="PLN7" s="203"/>
      <c r="PLO7" s="203"/>
      <c r="PLP7" s="203"/>
      <c r="PLQ7" s="203"/>
      <c r="PLR7" s="203"/>
      <c r="PLS7" s="203"/>
      <c r="PLT7" s="203"/>
      <c r="PLU7" s="203"/>
      <c r="PLV7" s="203"/>
      <c r="PLW7" s="203"/>
      <c r="PLX7" s="203"/>
      <c r="PLY7" s="203"/>
      <c r="PLZ7" s="203"/>
      <c r="PMA7" s="203"/>
      <c r="PMB7" s="203"/>
      <c r="PMC7" s="203"/>
      <c r="PMD7" s="203"/>
      <c r="PME7" s="203"/>
      <c r="PMF7" s="203"/>
      <c r="PMG7" s="203"/>
      <c r="PMH7" s="203"/>
      <c r="PMI7" s="203"/>
      <c r="PMJ7" s="203"/>
      <c r="PMK7" s="203"/>
      <c r="PML7" s="203"/>
      <c r="PMM7" s="203"/>
      <c r="PMN7" s="203"/>
      <c r="PMO7" s="203"/>
      <c r="PMP7" s="203"/>
      <c r="PMQ7" s="203"/>
      <c r="PMR7" s="203"/>
      <c r="PMS7" s="203"/>
      <c r="PMT7" s="203"/>
      <c r="PMU7" s="203"/>
      <c r="PMV7" s="203"/>
      <c r="PMW7" s="203"/>
      <c r="PMX7" s="203"/>
      <c r="PMY7" s="203"/>
      <c r="PMZ7" s="203"/>
      <c r="PNA7" s="203"/>
      <c r="PNB7" s="203"/>
      <c r="PNC7" s="203"/>
      <c r="PND7" s="203"/>
      <c r="PNE7" s="203"/>
      <c r="PNF7" s="203"/>
      <c r="PNG7" s="203"/>
      <c r="PNH7" s="203"/>
      <c r="PNI7" s="203"/>
      <c r="PNJ7" s="203"/>
      <c r="PNK7" s="203"/>
      <c r="PNL7" s="203"/>
      <c r="PNM7" s="203"/>
      <c r="PNN7" s="203"/>
      <c r="PNO7" s="203"/>
      <c r="PNP7" s="203"/>
      <c r="PNQ7" s="203"/>
      <c r="PNR7" s="203"/>
      <c r="PNS7" s="203"/>
      <c r="PNT7" s="203"/>
      <c r="PNU7" s="203"/>
      <c r="PNV7" s="203"/>
      <c r="PNW7" s="203"/>
      <c r="PNX7" s="203"/>
      <c r="PNY7" s="203"/>
      <c r="PNZ7" s="203"/>
      <c r="POA7" s="203"/>
      <c r="POB7" s="203"/>
      <c r="POC7" s="203"/>
      <c r="POD7" s="203"/>
      <c r="POE7" s="203"/>
      <c r="POF7" s="203"/>
      <c r="POG7" s="203"/>
      <c r="POH7" s="203"/>
      <c r="POI7" s="203"/>
      <c r="POJ7" s="203"/>
      <c r="POK7" s="203"/>
      <c r="POL7" s="203"/>
      <c r="POM7" s="203"/>
      <c r="PON7" s="203"/>
      <c r="POO7" s="203"/>
      <c r="POP7" s="203"/>
      <c r="POQ7" s="203"/>
      <c r="POR7" s="203"/>
      <c r="POS7" s="203"/>
      <c r="POT7" s="203"/>
      <c r="POU7" s="203"/>
      <c r="POV7" s="203"/>
      <c r="POW7" s="203"/>
      <c r="POX7" s="203"/>
      <c r="POY7" s="203"/>
      <c r="POZ7" s="203"/>
      <c r="PPA7" s="203"/>
      <c r="PPB7" s="203"/>
      <c r="PPC7" s="203"/>
      <c r="PPD7" s="203"/>
      <c r="PPE7" s="203"/>
      <c r="PPF7" s="203"/>
      <c r="PPG7" s="203"/>
      <c r="PPH7" s="203"/>
      <c r="PPI7" s="203"/>
      <c r="PPJ7" s="203"/>
      <c r="PPK7" s="203"/>
      <c r="PPL7" s="203"/>
      <c r="PPM7" s="203"/>
      <c r="PPN7" s="203"/>
      <c r="PPO7" s="203"/>
      <c r="PPP7" s="203"/>
      <c r="PPQ7" s="203"/>
      <c r="PPR7" s="203"/>
      <c r="PPS7" s="203"/>
      <c r="PPT7" s="203"/>
      <c r="PPU7" s="203"/>
      <c r="PPV7" s="203"/>
      <c r="PPW7" s="203"/>
      <c r="PPX7" s="203"/>
      <c r="PPY7" s="203"/>
      <c r="PPZ7" s="203"/>
      <c r="PQA7" s="203"/>
      <c r="PQB7" s="203"/>
      <c r="PQC7" s="203"/>
      <c r="PQD7" s="203"/>
      <c r="PQE7" s="203"/>
      <c r="PQF7" s="203"/>
      <c r="PQG7" s="203"/>
      <c r="PQH7" s="203"/>
      <c r="PQI7" s="203"/>
      <c r="PQJ7" s="203"/>
      <c r="PQK7" s="203"/>
      <c r="PQL7" s="203"/>
      <c r="PQM7" s="203"/>
      <c r="PQN7" s="203"/>
      <c r="PQO7" s="203"/>
      <c r="PQP7" s="203"/>
      <c r="PQQ7" s="203"/>
      <c r="PQR7" s="203"/>
      <c r="PQS7" s="203"/>
      <c r="PQT7" s="203"/>
      <c r="PQU7" s="203"/>
      <c r="PQV7" s="203"/>
      <c r="PQW7" s="203"/>
      <c r="PQX7" s="203"/>
      <c r="PQY7" s="203"/>
      <c r="PQZ7" s="203"/>
      <c r="PRA7" s="203"/>
      <c r="PRB7" s="203"/>
      <c r="PRC7" s="203"/>
      <c r="PRD7" s="203"/>
      <c r="PRE7" s="203"/>
      <c r="PRF7" s="203"/>
      <c r="PRG7" s="203"/>
      <c r="PRH7" s="203"/>
      <c r="PRI7" s="203"/>
      <c r="PRJ7" s="203"/>
      <c r="PRK7" s="203"/>
      <c r="PRL7" s="203"/>
      <c r="PRM7" s="203"/>
      <c r="PRN7" s="203"/>
      <c r="PRO7" s="203"/>
      <c r="PRP7" s="203"/>
      <c r="PRQ7" s="203"/>
      <c r="PRR7" s="203"/>
      <c r="PRS7" s="203"/>
      <c r="PRT7" s="203"/>
      <c r="PRU7" s="203"/>
      <c r="PRV7" s="203"/>
      <c r="PRW7" s="203"/>
      <c r="PRX7" s="203"/>
      <c r="PRY7" s="203"/>
      <c r="PRZ7" s="203"/>
      <c r="PSA7" s="203"/>
      <c r="PSB7" s="203"/>
      <c r="PSC7" s="203"/>
      <c r="PSD7" s="203"/>
      <c r="PSE7" s="203"/>
      <c r="PSF7" s="203"/>
      <c r="PSG7" s="203"/>
      <c r="PSH7" s="203"/>
      <c r="PSI7" s="203"/>
      <c r="PSJ7" s="203"/>
      <c r="PSK7" s="203"/>
      <c r="PSL7" s="203"/>
      <c r="PSM7" s="203"/>
      <c r="PSN7" s="203"/>
      <c r="PSO7" s="203"/>
      <c r="PSP7" s="203"/>
      <c r="PSQ7" s="203"/>
      <c r="PSR7" s="203"/>
      <c r="PSS7" s="203"/>
      <c r="PST7" s="203"/>
      <c r="PSU7" s="203"/>
      <c r="PSV7" s="203"/>
      <c r="PSW7" s="203"/>
      <c r="PSX7" s="203"/>
      <c r="PSY7" s="203"/>
      <c r="PSZ7" s="203"/>
      <c r="PTA7" s="203"/>
      <c r="PTB7" s="203"/>
      <c r="PTC7" s="203"/>
      <c r="PTD7" s="203"/>
      <c r="PTE7" s="203"/>
      <c r="PTF7" s="203"/>
      <c r="PTG7" s="203"/>
      <c r="PTH7" s="203"/>
      <c r="PTI7" s="203"/>
      <c r="PTJ7" s="203"/>
      <c r="PTK7" s="203"/>
      <c r="PTL7" s="203"/>
      <c r="PTM7" s="203"/>
      <c r="PTN7" s="203"/>
      <c r="PTO7" s="203"/>
      <c r="PTP7" s="203"/>
      <c r="PTQ7" s="203"/>
      <c r="PTR7" s="203"/>
      <c r="PTS7" s="203"/>
      <c r="PTT7" s="203"/>
      <c r="PTU7" s="203"/>
      <c r="PTV7" s="203"/>
      <c r="PTW7" s="203"/>
      <c r="PTX7" s="203"/>
      <c r="PTY7" s="203"/>
      <c r="PTZ7" s="203"/>
      <c r="PUA7" s="203"/>
      <c r="PUB7" s="203"/>
      <c r="PUC7" s="203"/>
      <c r="PUD7" s="203"/>
      <c r="PUE7" s="203"/>
      <c r="PUF7" s="203"/>
      <c r="PUG7" s="203"/>
      <c r="PUH7" s="203"/>
      <c r="PUI7" s="203"/>
      <c r="PUJ7" s="203"/>
      <c r="PUK7" s="203"/>
      <c r="PUL7" s="203"/>
      <c r="PUM7" s="203"/>
      <c r="PUN7" s="203"/>
      <c r="PUO7" s="203"/>
      <c r="PUP7" s="203"/>
      <c r="PUQ7" s="203"/>
      <c r="PUR7" s="203"/>
      <c r="PUS7" s="203"/>
      <c r="PUT7" s="203"/>
      <c r="PUU7" s="203"/>
      <c r="PUV7" s="203"/>
      <c r="PUW7" s="203"/>
      <c r="PUX7" s="203"/>
      <c r="PUY7" s="203"/>
      <c r="PUZ7" s="203"/>
      <c r="PVA7" s="203"/>
      <c r="PVB7" s="203"/>
      <c r="PVC7" s="203"/>
      <c r="PVD7" s="203"/>
      <c r="PVE7" s="203"/>
      <c r="PVF7" s="203"/>
      <c r="PVG7" s="203"/>
      <c r="PVH7" s="203"/>
      <c r="PVI7" s="203"/>
      <c r="PVJ7" s="203"/>
      <c r="PVK7" s="203"/>
      <c r="PVL7" s="203"/>
      <c r="PVM7" s="203"/>
      <c r="PVN7" s="203"/>
      <c r="PVO7" s="203"/>
      <c r="PVP7" s="203"/>
      <c r="PVQ7" s="203"/>
      <c r="PVR7" s="203"/>
      <c r="PVS7" s="203"/>
      <c r="PVT7" s="203"/>
      <c r="PVU7" s="203"/>
      <c r="PVV7" s="203"/>
      <c r="PVW7" s="203"/>
      <c r="PVX7" s="203"/>
      <c r="PVY7" s="203"/>
      <c r="PVZ7" s="203"/>
      <c r="PWA7" s="203"/>
      <c r="PWB7" s="203"/>
      <c r="PWC7" s="203"/>
      <c r="PWD7" s="203"/>
      <c r="PWE7" s="203"/>
      <c r="PWF7" s="203"/>
      <c r="PWG7" s="203"/>
      <c r="PWH7" s="203"/>
      <c r="PWI7" s="203"/>
      <c r="PWJ7" s="203"/>
      <c r="PWK7" s="203"/>
      <c r="PWL7" s="203"/>
      <c r="PWM7" s="203"/>
      <c r="PWN7" s="203"/>
      <c r="PWO7" s="203"/>
      <c r="PWP7" s="203"/>
      <c r="PWQ7" s="203"/>
      <c r="PWR7" s="203"/>
      <c r="PWS7" s="203"/>
      <c r="PWT7" s="203"/>
      <c r="PWU7" s="203"/>
      <c r="PWV7" s="203"/>
      <c r="PWW7" s="203"/>
      <c r="PWX7" s="203"/>
      <c r="PWY7" s="203"/>
      <c r="PWZ7" s="203"/>
      <c r="PXA7" s="203"/>
      <c r="PXB7" s="203"/>
      <c r="PXC7" s="203"/>
      <c r="PXD7" s="203"/>
      <c r="PXE7" s="203"/>
      <c r="PXF7" s="203"/>
      <c r="PXG7" s="203"/>
      <c r="PXH7" s="203"/>
      <c r="PXI7" s="203"/>
      <c r="PXJ7" s="203"/>
      <c r="PXK7" s="203"/>
      <c r="PXL7" s="203"/>
      <c r="PXM7" s="203"/>
      <c r="PXN7" s="203"/>
      <c r="PXO7" s="203"/>
      <c r="PXP7" s="203"/>
      <c r="PXQ7" s="203"/>
      <c r="PXR7" s="203"/>
      <c r="PXS7" s="203"/>
      <c r="PXT7" s="203"/>
      <c r="PXU7" s="203"/>
      <c r="PXV7" s="203"/>
      <c r="PXW7" s="203"/>
      <c r="PXX7" s="203"/>
      <c r="PXY7" s="203"/>
      <c r="PXZ7" s="203"/>
      <c r="PYA7" s="203"/>
      <c r="PYB7" s="203"/>
      <c r="PYC7" s="203"/>
      <c r="PYD7" s="203"/>
      <c r="PYE7" s="203"/>
      <c r="PYF7" s="203"/>
      <c r="PYG7" s="203"/>
      <c r="PYH7" s="203"/>
      <c r="PYI7" s="203"/>
      <c r="PYJ7" s="203"/>
      <c r="PYK7" s="203"/>
      <c r="PYL7" s="203"/>
      <c r="PYM7" s="203"/>
      <c r="PYN7" s="203"/>
      <c r="PYO7" s="203"/>
      <c r="PYP7" s="203"/>
      <c r="PYQ7" s="203"/>
      <c r="PYR7" s="203"/>
      <c r="PYS7" s="203"/>
      <c r="PYT7" s="203"/>
      <c r="PYU7" s="203"/>
      <c r="PYV7" s="203"/>
      <c r="PYW7" s="203"/>
      <c r="PYX7" s="203"/>
      <c r="PYY7" s="203"/>
      <c r="PYZ7" s="203"/>
      <c r="PZA7" s="203"/>
      <c r="PZB7" s="203"/>
      <c r="PZC7" s="203"/>
      <c r="PZD7" s="203"/>
      <c r="PZE7" s="203"/>
      <c r="PZF7" s="203"/>
      <c r="PZG7" s="203"/>
      <c r="PZH7" s="203"/>
      <c r="PZI7" s="203"/>
      <c r="PZJ7" s="203"/>
      <c r="PZK7" s="203"/>
      <c r="PZL7" s="203"/>
      <c r="PZM7" s="203"/>
      <c r="PZN7" s="203"/>
      <c r="PZO7" s="203"/>
      <c r="PZP7" s="203"/>
      <c r="PZQ7" s="203"/>
      <c r="PZR7" s="203"/>
      <c r="PZS7" s="203"/>
      <c r="PZT7" s="203"/>
      <c r="PZU7" s="203"/>
      <c r="PZV7" s="203"/>
      <c r="PZW7" s="203"/>
      <c r="PZX7" s="203"/>
      <c r="PZY7" s="203"/>
      <c r="PZZ7" s="203"/>
      <c r="QAA7" s="203"/>
      <c r="QAB7" s="203"/>
      <c r="QAC7" s="203"/>
      <c r="QAD7" s="203"/>
      <c r="QAE7" s="203"/>
      <c r="QAF7" s="203"/>
      <c r="QAG7" s="203"/>
      <c r="QAH7" s="203"/>
      <c r="QAI7" s="203"/>
      <c r="QAJ7" s="203"/>
      <c r="QAK7" s="203"/>
      <c r="QAL7" s="203"/>
      <c r="QAM7" s="203"/>
      <c r="QAN7" s="203"/>
      <c r="QAO7" s="203"/>
      <c r="QAP7" s="203"/>
      <c r="QAQ7" s="203"/>
      <c r="QAR7" s="203"/>
      <c r="QAS7" s="203"/>
      <c r="QAT7" s="203"/>
      <c r="QAU7" s="203"/>
      <c r="QAV7" s="203"/>
      <c r="QAW7" s="203"/>
      <c r="QAX7" s="203"/>
      <c r="QAY7" s="203"/>
      <c r="QAZ7" s="203"/>
      <c r="QBA7" s="203"/>
      <c r="QBB7" s="203"/>
      <c r="QBC7" s="203"/>
      <c r="QBD7" s="203"/>
      <c r="QBE7" s="203"/>
      <c r="QBF7" s="203"/>
      <c r="QBG7" s="203"/>
      <c r="QBH7" s="203"/>
      <c r="QBI7" s="203"/>
      <c r="QBJ7" s="203"/>
      <c r="QBK7" s="203"/>
      <c r="QBL7" s="203"/>
      <c r="QBM7" s="203"/>
      <c r="QBN7" s="203"/>
      <c r="QBO7" s="203"/>
      <c r="QBP7" s="203"/>
      <c r="QBQ7" s="203"/>
      <c r="QBR7" s="203"/>
      <c r="QBS7" s="203"/>
      <c r="QBT7" s="203"/>
      <c r="QBU7" s="203"/>
      <c r="QBV7" s="203"/>
      <c r="QBW7" s="203"/>
      <c r="QBX7" s="203"/>
      <c r="QBY7" s="203"/>
      <c r="QBZ7" s="203"/>
      <c r="QCA7" s="203"/>
      <c r="QCB7" s="203"/>
      <c r="QCC7" s="203"/>
      <c r="QCD7" s="203"/>
      <c r="QCE7" s="203"/>
      <c r="QCF7" s="203"/>
      <c r="QCG7" s="203"/>
      <c r="QCH7" s="203"/>
      <c r="QCI7" s="203"/>
      <c r="QCJ7" s="203"/>
      <c r="QCK7" s="203"/>
      <c r="QCL7" s="203"/>
      <c r="QCM7" s="203"/>
      <c r="QCN7" s="203"/>
      <c r="QCO7" s="203"/>
      <c r="QCP7" s="203"/>
      <c r="QCQ7" s="203"/>
      <c r="QCR7" s="203"/>
      <c r="QCS7" s="203"/>
      <c r="QCT7" s="203"/>
      <c r="QCU7" s="203"/>
      <c r="QCV7" s="203"/>
      <c r="QCW7" s="203"/>
      <c r="QCX7" s="203"/>
      <c r="QCY7" s="203"/>
      <c r="QCZ7" s="203"/>
      <c r="QDA7" s="203"/>
      <c r="QDB7" s="203"/>
      <c r="QDC7" s="203"/>
      <c r="QDD7" s="203"/>
      <c r="QDE7" s="203"/>
      <c r="QDF7" s="203"/>
      <c r="QDG7" s="203"/>
      <c r="QDH7" s="203"/>
      <c r="QDI7" s="203"/>
      <c r="QDJ7" s="203"/>
      <c r="QDK7" s="203"/>
      <c r="QDL7" s="203"/>
      <c r="QDM7" s="203"/>
      <c r="QDN7" s="203"/>
      <c r="QDO7" s="203"/>
      <c r="QDP7" s="203"/>
      <c r="QDQ7" s="203"/>
      <c r="QDR7" s="203"/>
      <c r="QDS7" s="203"/>
      <c r="QDT7" s="203"/>
      <c r="QDU7" s="203"/>
      <c r="QDV7" s="203"/>
      <c r="QDW7" s="203"/>
      <c r="QDX7" s="203"/>
      <c r="QDY7" s="203"/>
      <c r="QDZ7" s="203"/>
      <c r="QEA7" s="203"/>
      <c r="QEB7" s="203"/>
      <c r="QEC7" s="203"/>
      <c r="QED7" s="203"/>
      <c r="QEE7" s="203"/>
      <c r="QEF7" s="203"/>
      <c r="QEG7" s="203"/>
      <c r="QEH7" s="203"/>
      <c r="QEI7" s="203"/>
      <c r="QEJ7" s="203"/>
      <c r="QEK7" s="203"/>
      <c r="QEL7" s="203"/>
      <c r="QEM7" s="203"/>
      <c r="QEN7" s="203"/>
      <c r="QEO7" s="203"/>
      <c r="QEP7" s="203"/>
      <c r="QEQ7" s="203"/>
      <c r="QER7" s="203"/>
      <c r="QES7" s="203"/>
      <c r="QET7" s="203"/>
      <c r="QEU7" s="203"/>
      <c r="QEV7" s="203"/>
      <c r="QEW7" s="203"/>
      <c r="QEX7" s="203"/>
      <c r="QEY7" s="203"/>
      <c r="QEZ7" s="203"/>
      <c r="QFA7" s="203"/>
      <c r="QFB7" s="203"/>
      <c r="QFC7" s="203"/>
      <c r="QFD7" s="203"/>
      <c r="QFE7" s="203"/>
      <c r="QFF7" s="203"/>
      <c r="QFG7" s="203"/>
      <c r="QFH7" s="203"/>
      <c r="QFI7" s="203"/>
      <c r="QFJ7" s="203"/>
      <c r="QFK7" s="203"/>
      <c r="QFL7" s="203"/>
      <c r="QFM7" s="203"/>
      <c r="QFN7" s="203"/>
      <c r="QFO7" s="203"/>
      <c r="QFP7" s="203"/>
      <c r="QFQ7" s="203"/>
      <c r="QFR7" s="203"/>
      <c r="QFS7" s="203"/>
      <c r="QFT7" s="203"/>
      <c r="QFU7" s="203"/>
      <c r="QFV7" s="203"/>
      <c r="QFW7" s="203"/>
      <c r="QFX7" s="203"/>
      <c r="QFY7" s="203"/>
      <c r="QFZ7" s="203"/>
      <c r="QGA7" s="203"/>
      <c r="QGB7" s="203"/>
      <c r="QGC7" s="203"/>
      <c r="QGD7" s="203"/>
      <c r="QGE7" s="203"/>
      <c r="QGF7" s="203"/>
      <c r="QGG7" s="203"/>
      <c r="QGH7" s="203"/>
      <c r="QGI7" s="203"/>
      <c r="QGJ7" s="203"/>
      <c r="QGK7" s="203"/>
      <c r="QGL7" s="203"/>
      <c r="QGM7" s="203"/>
      <c r="QGN7" s="203"/>
      <c r="QGO7" s="203"/>
      <c r="QGP7" s="203"/>
      <c r="QGQ7" s="203"/>
      <c r="QGR7" s="203"/>
      <c r="QGS7" s="203"/>
      <c r="QGT7" s="203"/>
      <c r="QGU7" s="203"/>
      <c r="QGV7" s="203"/>
      <c r="QGW7" s="203"/>
      <c r="QGX7" s="203"/>
      <c r="QGY7" s="203"/>
      <c r="QGZ7" s="203"/>
      <c r="QHA7" s="203"/>
      <c r="QHB7" s="203"/>
      <c r="QHC7" s="203"/>
      <c r="QHD7" s="203"/>
      <c r="QHE7" s="203"/>
      <c r="QHF7" s="203"/>
      <c r="QHG7" s="203"/>
      <c r="QHH7" s="203"/>
      <c r="QHI7" s="203"/>
      <c r="QHJ7" s="203"/>
      <c r="QHK7" s="203"/>
      <c r="QHL7" s="203"/>
      <c r="QHM7" s="203"/>
      <c r="QHN7" s="203"/>
      <c r="QHO7" s="203"/>
      <c r="QHP7" s="203"/>
      <c r="QHQ7" s="203"/>
      <c r="QHR7" s="203"/>
      <c r="QHS7" s="203"/>
      <c r="QHT7" s="203"/>
      <c r="QHU7" s="203"/>
      <c r="QHV7" s="203"/>
      <c r="QHW7" s="203"/>
      <c r="QHX7" s="203"/>
      <c r="QHY7" s="203"/>
      <c r="QHZ7" s="203"/>
      <c r="QIA7" s="203"/>
      <c r="QIB7" s="203"/>
      <c r="QIC7" s="203"/>
      <c r="QID7" s="203"/>
      <c r="QIE7" s="203"/>
      <c r="QIF7" s="203"/>
      <c r="QIG7" s="203"/>
      <c r="QIH7" s="203"/>
      <c r="QII7" s="203"/>
      <c r="QIJ7" s="203"/>
      <c r="QIK7" s="203"/>
      <c r="QIL7" s="203"/>
      <c r="QIM7" s="203"/>
      <c r="QIN7" s="203"/>
      <c r="QIO7" s="203"/>
      <c r="QIP7" s="203"/>
      <c r="QIQ7" s="203"/>
      <c r="QIR7" s="203"/>
      <c r="QIS7" s="203"/>
      <c r="QIT7" s="203"/>
      <c r="QIU7" s="203"/>
      <c r="QIV7" s="203"/>
      <c r="QIW7" s="203"/>
      <c r="QIX7" s="203"/>
      <c r="QIY7" s="203"/>
      <c r="QIZ7" s="203"/>
      <c r="QJA7" s="203"/>
      <c r="QJB7" s="203"/>
      <c r="QJC7" s="203"/>
      <c r="QJD7" s="203"/>
      <c r="QJE7" s="203"/>
      <c r="QJF7" s="203"/>
      <c r="QJG7" s="203"/>
      <c r="QJH7" s="203"/>
      <c r="QJI7" s="203"/>
      <c r="QJJ7" s="203"/>
      <c r="QJK7" s="203"/>
      <c r="QJL7" s="203"/>
      <c r="QJM7" s="203"/>
      <c r="QJN7" s="203"/>
      <c r="QJO7" s="203"/>
      <c r="QJP7" s="203"/>
      <c r="QJQ7" s="203"/>
      <c r="QJR7" s="203"/>
      <c r="QJS7" s="203"/>
      <c r="QJT7" s="203"/>
      <c r="QJU7" s="203"/>
      <c r="QJV7" s="203"/>
      <c r="QJW7" s="203"/>
      <c r="QJX7" s="203"/>
      <c r="QJY7" s="203"/>
      <c r="QJZ7" s="203"/>
      <c r="QKA7" s="203"/>
      <c r="QKB7" s="203"/>
      <c r="QKC7" s="203"/>
      <c r="QKD7" s="203"/>
      <c r="QKE7" s="203"/>
      <c r="QKF7" s="203"/>
      <c r="QKG7" s="203"/>
      <c r="QKH7" s="203"/>
      <c r="QKI7" s="203"/>
      <c r="QKJ7" s="203"/>
      <c r="QKK7" s="203"/>
      <c r="QKL7" s="203"/>
      <c r="QKM7" s="203"/>
      <c r="QKN7" s="203"/>
      <c r="QKO7" s="203"/>
      <c r="QKP7" s="203"/>
      <c r="QKQ7" s="203"/>
      <c r="QKR7" s="203"/>
      <c r="QKS7" s="203"/>
      <c r="QKT7" s="203"/>
      <c r="QKU7" s="203"/>
      <c r="QKV7" s="203"/>
      <c r="QKW7" s="203"/>
      <c r="QKX7" s="203"/>
      <c r="QKY7" s="203"/>
      <c r="QKZ7" s="203"/>
      <c r="QLA7" s="203"/>
      <c r="QLB7" s="203"/>
      <c r="QLC7" s="203"/>
      <c r="QLD7" s="203"/>
      <c r="QLE7" s="203"/>
      <c r="QLF7" s="203"/>
      <c r="QLG7" s="203"/>
      <c r="QLH7" s="203"/>
      <c r="QLI7" s="203"/>
      <c r="QLJ7" s="203"/>
      <c r="QLK7" s="203"/>
      <c r="QLL7" s="203"/>
      <c r="QLM7" s="203"/>
      <c r="QLN7" s="203"/>
      <c r="QLO7" s="203"/>
      <c r="QLP7" s="203"/>
      <c r="QLQ7" s="203"/>
      <c r="QLR7" s="203"/>
      <c r="QLS7" s="203"/>
      <c r="QLT7" s="203"/>
      <c r="QLU7" s="203"/>
      <c r="QLV7" s="203"/>
      <c r="QLW7" s="203"/>
      <c r="QLX7" s="203"/>
      <c r="QLY7" s="203"/>
      <c r="QLZ7" s="203"/>
      <c r="QMA7" s="203"/>
      <c r="QMB7" s="203"/>
      <c r="QMC7" s="203"/>
      <c r="QMD7" s="203"/>
      <c r="QME7" s="203"/>
      <c r="QMF7" s="203"/>
      <c r="QMG7" s="203"/>
      <c r="QMH7" s="203"/>
      <c r="QMI7" s="203"/>
      <c r="QMJ7" s="203"/>
      <c r="QMK7" s="203"/>
      <c r="QML7" s="203"/>
      <c r="QMM7" s="203"/>
      <c r="QMN7" s="203"/>
      <c r="QMO7" s="203"/>
      <c r="QMP7" s="203"/>
      <c r="QMQ7" s="203"/>
      <c r="QMR7" s="203"/>
      <c r="QMS7" s="203"/>
      <c r="QMT7" s="203"/>
      <c r="QMU7" s="203"/>
      <c r="QMV7" s="203"/>
      <c r="QMW7" s="203"/>
      <c r="QMX7" s="203"/>
      <c r="QMY7" s="203"/>
      <c r="QMZ7" s="203"/>
      <c r="QNA7" s="203"/>
      <c r="QNB7" s="203"/>
      <c r="QNC7" s="203"/>
      <c r="QND7" s="203"/>
      <c r="QNE7" s="203"/>
      <c r="QNF7" s="203"/>
      <c r="QNG7" s="203"/>
      <c r="QNH7" s="203"/>
      <c r="QNI7" s="203"/>
      <c r="QNJ7" s="203"/>
      <c r="QNK7" s="203"/>
      <c r="QNL7" s="203"/>
      <c r="QNM7" s="203"/>
      <c r="QNN7" s="203"/>
      <c r="QNO7" s="203"/>
      <c r="QNP7" s="203"/>
      <c r="QNQ7" s="203"/>
      <c r="QNR7" s="203"/>
      <c r="QNS7" s="203"/>
      <c r="QNT7" s="203"/>
      <c r="QNU7" s="203"/>
      <c r="QNV7" s="203"/>
      <c r="QNW7" s="203"/>
      <c r="QNX7" s="203"/>
      <c r="QNY7" s="203"/>
      <c r="QNZ7" s="203"/>
      <c r="QOA7" s="203"/>
      <c r="QOB7" s="203"/>
      <c r="QOC7" s="203"/>
      <c r="QOD7" s="203"/>
      <c r="QOE7" s="203"/>
      <c r="QOF7" s="203"/>
      <c r="QOG7" s="203"/>
      <c r="QOH7" s="203"/>
      <c r="QOI7" s="203"/>
      <c r="QOJ7" s="203"/>
      <c r="QOK7" s="203"/>
      <c r="QOL7" s="203"/>
      <c r="QOM7" s="203"/>
      <c r="QON7" s="203"/>
      <c r="QOO7" s="203"/>
      <c r="QOP7" s="203"/>
      <c r="QOQ7" s="203"/>
      <c r="QOR7" s="203"/>
      <c r="QOS7" s="203"/>
      <c r="QOT7" s="203"/>
      <c r="QOU7" s="203"/>
      <c r="QOV7" s="203"/>
      <c r="QOW7" s="203"/>
      <c r="QOX7" s="203"/>
      <c r="QOY7" s="203"/>
      <c r="QOZ7" s="203"/>
      <c r="QPA7" s="203"/>
      <c r="QPB7" s="203"/>
      <c r="QPC7" s="203"/>
      <c r="QPD7" s="203"/>
      <c r="QPE7" s="203"/>
      <c r="QPF7" s="203"/>
      <c r="QPG7" s="203"/>
      <c r="QPH7" s="203"/>
      <c r="QPI7" s="203"/>
      <c r="QPJ7" s="203"/>
      <c r="QPK7" s="203"/>
      <c r="QPL7" s="203"/>
      <c r="QPM7" s="203"/>
      <c r="QPN7" s="203"/>
      <c r="QPO7" s="203"/>
      <c r="QPP7" s="203"/>
      <c r="QPQ7" s="203"/>
      <c r="QPR7" s="203"/>
      <c r="QPS7" s="203"/>
      <c r="QPT7" s="203"/>
      <c r="QPU7" s="203"/>
      <c r="QPV7" s="203"/>
      <c r="QPW7" s="203"/>
      <c r="QPX7" s="203"/>
      <c r="QPY7" s="203"/>
      <c r="QPZ7" s="203"/>
      <c r="QQA7" s="203"/>
      <c r="QQB7" s="203"/>
      <c r="QQC7" s="203"/>
      <c r="QQD7" s="203"/>
      <c r="QQE7" s="203"/>
      <c r="QQF7" s="203"/>
      <c r="QQG7" s="203"/>
      <c r="QQH7" s="203"/>
      <c r="QQI7" s="203"/>
      <c r="QQJ7" s="203"/>
      <c r="QQK7" s="203"/>
      <c r="QQL7" s="203"/>
      <c r="QQM7" s="203"/>
      <c r="QQN7" s="203"/>
      <c r="QQO7" s="203"/>
      <c r="QQP7" s="203"/>
      <c r="QQQ7" s="203"/>
      <c r="QQR7" s="203"/>
      <c r="QQS7" s="203"/>
      <c r="QQT7" s="203"/>
      <c r="QQU7" s="203"/>
      <c r="QQV7" s="203"/>
      <c r="QQW7" s="203"/>
      <c r="QQX7" s="203"/>
      <c r="QQY7" s="203"/>
      <c r="QQZ7" s="203"/>
      <c r="QRA7" s="203"/>
      <c r="QRB7" s="203"/>
      <c r="QRC7" s="203"/>
      <c r="QRD7" s="203"/>
      <c r="QRE7" s="203"/>
      <c r="QRF7" s="203"/>
      <c r="QRG7" s="203"/>
      <c r="QRH7" s="203"/>
      <c r="QRI7" s="203"/>
      <c r="QRJ7" s="203"/>
      <c r="QRK7" s="203"/>
      <c r="QRL7" s="203"/>
      <c r="QRM7" s="203"/>
      <c r="QRN7" s="203"/>
      <c r="QRO7" s="203"/>
      <c r="QRP7" s="203"/>
      <c r="QRQ7" s="203"/>
      <c r="QRR7" s="203"/>
      <c r="QRS7" s="203"/>
      <c r="QRT7" s="203"/>
      <c r="QRU7" s="203"/>
      <c r="QRV7" s="203"/>
      <c r="QRW7" s="203"/>
      <c r="QRX7" s="203"/>
      <c r="QRY7" s="203"/>
      <c r="QRZ7" s="203"/>
      <c r="QSA7" s="203"/>
      <c r="QSB7" s="203"/>
      <c r="QSC7" s="203"/>
      <c r="QSD7" s="203"/>
      <c r="QSE7" s="203"/>
      <c r="QSF7" s="203"/>
      <c r="QSG7" s="203"/>
      <c r="QSH7" s="203"/>
      <c r="QSI7" s="203"/>
      <c r="QSJ7" s="203"/>
      <c r="QSK7" s="203"/>
      <c r="QSL7" s="203"/>
      <c r="QSM7" s="203"/>
      <c r="QSN7" s="203"/>
      <c r="QSO7" s="203"/>
      <c r="QSP7" s="203"/>
      <c r="QSQ7" s="203"/>
      <c r="QSR7" s="203"/>
      <c r="QSS7" s="203"/>
      <c r="QST7" s="203"/>
      <c r="QSU7" s="203"/>
      <c r="QSV7" s="203"/>
      <c r="QSW7" s="203"/>
      <c r="QSX7" s="203"/>
      <c r="QSY7" s="203"/>
      <c r="QSZ7" s="203"/>
      <c r="QTA7" s="203"/>
      <c r="QTB7" s="203"/>
      <c r="QTC7" s="203"/>
      <c r="QTD7" s="203"/>
      <c r="QTE7" s="203"/>
      <c r="QTF7" s="203"/>
      <c r="QTG7" s="203"/>
      <c r="QTH7" s="203"/>
      <c r="QTI7" s="203"/>
      <c r="QTJ7" s="203"/>
      <c r="QTK7" s="203"/>
      <c r="QTL7" s="203"/>
      <c r="QTM7" s="203"/>
      <c r="QTN7" s="203"/>
      <c r="QTO7" s="203"/>
      <c r="QTP7" s="203"/>
      <c r="QTQ7" s="203"/>
      <c r="QTR7" s="203"/>
      <c r="QTS7" s="203"/>
      <c r="QTT7" s="203"/>
      <c r="QTU7" s="203"/>
      <c r="QTV7" s="203"/>
      <c r="QTW7" s="203"/>
      <c r="QTX7" s="203"/>
      <c r="QTY7" s="203"/>
      <c r="QTZ7" s="203"/>
      <c r="QUA7" s="203"/>
      <c r="QUB7" s="203"/>
      <c r="QUC7" s="203"/>
      <c r="QUD7" s="203"/>
      <c r="QUE7" s="203"/>
      <c r="QUF7" s="203"/>
      <c r="QUG7" s="203"/>
      <c r="QUH7" s="203"/>
      <c r="QUI7" s="203"/>
      <c r="QUJ7" s="203"/>
      <c r="QUK7" s="203"/>
      <c r="QUL7" s="203"/>
      <c r="QUM7" s="203"/>
      <c r="QUN7" s="203"/>
      <c r="QUO7" s="203"/>
      <c r="QUP7" s="203"/>
      <c r="QUQ7" s="203"/>
      <c r="QUR7" s="203"/>
      <c r="QUS7" s="203"/>
      <c r="QUT7" s="203"/>
      <c r="QUU7" s="203"/>
      <c r="QUV7" s="203"/>
      <c r="QUW7" s="203"/>
      <c r="QUX7" s="203"/>
      <c r="QUY7" s="203"/>
      <c r="QUZ7" s="203"/>
      <c r="QVA7" s="203"/>
      <c r="QVB7" s="203"/>
      <c r="QVC7" s="203"/>
      <c r="QVD7" s="203"/>
      <c r="QVE7" s="203"/>
      <c r="QVF7" s="203"/>
      <c r="QVG7" s="203"/>
      <c r="QVH7" s="203"/>
      <c r="QVI7" s="203"/>
      <c r="QVJ7" s="203"/>
      <c r="QVK7" s="203"/>
      <c r="QVL7" s="203"/>
      <c r="QVM7" s="203"/>
      <c r="QVN7" s="203"/>
      <c r="QVO7" s="203"/>
      <c r="QVP7" s="203"/>
      <c r="QVQ7" s="203"/>
      <c r="QVR7" s="203"/>
      <c r="QVS7" s="203"/>
      <c r="QVT7" s="203"/>
      <c r="QVU7" s="203"/>
      <c r="QVV7" s="203"/>
      <c r="QVW7" s="203"/>
      <c r="QVX7" s="203"/>
      <c r="QVY7" s="203"/>
      <c r="QVZ7" s="203"/>
      <c r="QWA7" s="203"/>
      <c r="QWB7" s="203"/>
      <c r="QWC7" s="203"/>
      <c r="QWD7" s="203"/>
      <c r="QWE7" s="203"/>
      <c r="QWF7" s="203"/>
      <c r="QWG7" s="203"/>
      <c r="QWH7" s="203"/>
      <c r="QWI7" s="203"/>
      <c r="QWJ7" s="203"/>
      <c r="QWK7" s="203"/>
      <c r="QWL7" s="203"/>
      <c r="QWM7" s="203"/>
      <c r="QWN7" s="203"/>
      <c r="QWO7" s="203"/>
      <c r="QWP7" s="203"/>
      <c r="QWQ7" s="203"/>
      <c r="QWR7" s="203"/>
      <c r="QWS7" s="203"/>
      <c r="QWT7" s="203"/>
      <c r="QWU7" s="203"/>
      <c r="QWV7" s="203"/>
      <c r="QWW7" s="203"/>
      <c r="QWX7" s="203"/>
      <c r="QWY7" s="203"/>
      <c r="QWZ7" s="203"/>
      <c r="QXA7" s="203"/>
      <c r="QXB7" s="203"/>
      <c r="QXC7" s="203"/>
      <c r="QXD7" s="203"/>
      <c r="QXE7" s="203"/>
      <c r="QXF7" s="203"/>
      <c r="QXG7" s="203"/>
      <c r="QXH7" s="203"/>
      <c r="QXI7" s="203"/>
      <c r="QXJ7" s="203"/>
      <c r="QXK7" s="203"/>
      <c r="QXL7" s="203"/>
      <c r="QXM7" s="203"/>
      <c r="QXN7" s="203"/>
      <c r="QXO7" s="203"/>
      <c r="QXP7" s="203"/>
      <c r="QXQ7" s="203"/>
      <c r="QXR7" s="203"/>
      <c r="QXS7" s="203"/>
      <c r="QXT7" s="203"/>
      <c r="QXU7" s="203"/>
      <c r="QXV7" s="203"/>
      <c r="QXW7" s="203"/>
      <c r="QXX7" s="203"/>
      <c r="QXY7" s="203"/>
      <c r="QXZ7" s="203"/>
      <c r="QYA7" s="203"/>
      <c r="QYB7" s="203"/>
      <c r="QYC7" s="203"/>
      <c r="QYD7" s="203"/>
      <c r="QYE7" s="203"/>
      <c r="QYF7" s="203"/>
      <c r="QYG7" s="203"/>
      <c r="QYH7" s="203"/>
      <c r="QYI7" s="203"/>
      <c r="QYJ7" s="203"/>
      <c r="QYK7" s="203"/>
      <c r="QYL7" s="203"/>
      <c r="QYM7" s="203"/>
      <c r="QYN7" s="203"/>
      <c r="QYO7" s="203"/>
      <c r="QYP7" s="203"/>
      <c r="QYQ7" s="203"/>
      <c r="QYR7" s="203"/>
      <c r="QYS7" s="203"/>
      <c r="QYT7" s="203"/>
      <c r="QYU7" s="203"/>
      <c r="QYV7" s="203"/>
      <c r="QYW7" s="203"/>
      <c r="QYX7" s="203"/>
      <c r="QYY7" s="203"/>
      <c r="QYZ7" s="203"/>
      <c r="QZA7" s="203"/>
      <c r="QZB7" s="203"/>
      <c r="QZC7" s="203"/>
      <c r="QZD7" s="203"/>
      <c r="QZE7" s="203"/>
      <c r="QZF7" s="203"/>
      <c r="QZG7" s="203"/>
      <c r="QZH7" s="203"/>
      <c r="QZI7" s="203"/>
      <c r="QZJ7" s="203"/>
      <c r="QZK7" s="203"/>
      <c r="QZL7" s="203"/>
      <c r="QZM7" s="203"/>
      <c r="QZN7" s="203"/>
      <c r="QZO7" s="203"/>
      <c r="QZP7" s="203"/>
      <c r="QZQ7" s="203"/>
      <c r="QZR7" s="203"/>
      <c r="QZS7" s="203"/>
      <c r="QZT7" s="203"/>
      <c r="QZU7" s="203"/>
      <c r="QZV7" s="203"/>
      <c r="QZW7" s="203"/>
      <c r="QZX7" s="203"/>
      <c r="QZY7" s="203"/>
      <c r="QZZ7" s="203"/>
      <c r="RAA7" s="203"/>
      <c r="RAB7" s="203"/>
      <c r="RAC7" s="203"/>
      <c r="RAD7" s="203"/>
      <c r="RAE7" s="203"/>
      <c r="RAF7" s="203"/>
      <c r="RAG7" s="203"/>
      <c r="RAH7" s="203"/>
      <c r="RAI7" s="203"/>
      <c r="RAJ7" s="203"/>
      <c r="RAK7" s="203"/>
      <c r="RAL7" s="203"/>
      <c r="RAM7" s="203"/>
      <c r="RAN7" s="203"/>
      <c r="RAO7" s="203"/>
      <c r="RAP7" s="203"/>
      <c r="RAQ7" s="203"/>
      <c r="RAR7" s="203"/>
      <c r="RAS7" s="203"/>
      <c r="RAT7" s="203"/>
      <c r="RAU7" s="203"/>
      <c r="RAV7" s="203"/>
      <c r="RAW7" s="203"/>
      <c r="RAX7" s="203"/>
      <c r="RAY7" s="203"/>
      <c r="RAZ7" s="203"/>
      <c r="RBA7" s="203"/>
      <c r="RBB7" s="203"/>
      <c r="RBC7" s="203"/>
      <c r="RBD7" s="203"/>
      <c r="RBE7" s="203"/>
      <c r="RBF7" s="203"/>
      <c r="RBG7" s="203"/>
      <c r="RBH7" s="203"/>
      <c r="RBI7" s="203"/>
      <c r="RBJ7" s="203"/>
      <c r="RBK7" s="203"/>
      <c r="RBL7" s="203"/>
      <c r="RBM7" s="203"/>
      <c r="RBN7" s="203"/>
      <c r="RBO7" s="203"/>
      <c r="RBP7" s="203"/>
      <c r="RBQ7" s="203"/>
      <c r="RBR7" s="203"/>
      <c r="RBS7" s="203"/>
      <c r="RBT7" s="203"/>
      <c r="RBU7" s="203"/>
      <c r="RBV7" s="203"/>
      <c r="RBW7" s="203"/>
      <c r="RBX7" s="203"/>
      <c r="RBY7" s="203"/>
      <c r="RBZ7" s="203"/>
      <c r="RCA7" s="203"/>
      <c r="RCB7" s="203"/>
      <c r="RCC7" s="203"/>
      <c r="RCD7" s="203"/>
      <c r="RCE7" s="203"/>
      <c r="RCF7" s="203"/>
      <c r="RCG7" s="203"/>
      <c r="RCH7" s="203"/>
      <c r="RCI7" s="203"/>
      <c r="RCJ7" s="203"/>
      <c r="RCK7" s="203"/>
      <c r="RCL7" s="203"/>
      <c r="RCM7" s="203"/>
      <c r="RCN7" s="203"/>
      <c r="RCO7" s="203"/>
      <c r="RCP7" s="203"/>
      <c r="RCQ7" s="203"/>
      <c r="RCR7" s="203"/>
      <c r="RCS7" s="203"/>
      <c r="RCT7" s="203"/>
      <c r="RCU7" s="203"/>
      <c r="RCV7" s="203"/>
      <c r="RCW7" s="203"/>
      <c r="RCX7" s="203"/>
      <c r="RCY7" s="203"/>
      <c r="RCZ7" s="203"/>
      <c r="RDA7" s="203"/>
      <c r="RDB7" s="203"/>
      <c r="RDC7" s="203"/>
      <c r="RDD7" s="203"/>
      <c r="RDE7" s="203"/>
      <c r="RDF7" s="203"/>
      <c r="RDG7" s="203"/>
      <c r="RDH7" s="203"/>
      <c r="RDI7" s="203"/>
      <c r="RDJ7" s="203"/>
      <c r="RDK7" s="203"/>
      <c r="RDL7" s="203"/>
      <c r="RDM7" s="203"/>
      <c r="RDN7" s="203"/>
      <c r="RDO7" s="203"/>
      <c r="RDP7" s="203"/>
      <c r="RDQ7" s="203"/>
      <c r="RDR7" s="203"/>
      <c r="RDS7" s="203"/>
      <c r="RDT7" s="203"/>
      <c r="RDU7" s="203"/>
      <c r="RDV7" s="203"/>
      <c r="RDW7" s="203"/>
      <c r="RDX7" s="203"/>
      <c r="RDY7" s="203"/>
      <c r="RDZ7" s="203"/>
      <c r="REA7" s="203"/>
      <c r="REB7" s="203"/>
      <c r="REC7" s="203"/>
      <c r="RED7" s="203"/>
      <c r="REE7" s="203"/>
      <c r="REF7" s="203"/>
      <c r="REG7" s="203"/>
      <c r="REH7" s="203"/>
      <c r="REI7" s="203"/>
      <c r="REJ7" s="203"/>
      <c r="REK7" s="203"/>
      <c r="REL7" s="203"/>
      <c r="REM7" s="203"/>
      <c r="REN7" s="203"/>
      <c r="REO7" s="203"/>
      <c r="REP7" s="203"/>
      <c r="REQ7" s="203"/>
      <c r="RER7" s="203"/>
      <c r="RES7" s="203"/>
      <c r="RET7" s="203"/>
      <c r="REU7" s="203"/>
      <c r="REV7" s="203"/>
      <c r="REW7" s="203"/>
      <c r="REX7" s="203"/>
      <c r="REY7" s="203"/>
      <c r="REZ7" s="203"/>
      <c r="RFA7" s="203"/>
      <c r="RFB7" s="203"/>
      <c r="RFC7" s="203"/>
      <c r="RFD7" s="203"/>
      <c r="RFE7" s="203"/>
      <c r="RFF7" s="203"/>
      <c r="RFG7" s="203"/>
      <c r="RFH7" s="203"/>
      <c r="RFI7" s="203"/>
      <c r="RFJ7" s="203"/>
      <c r="RFK7" s="203"/>
      <c r="RFL7" s="203"/>
      <c r="RFM7" s="203"/>
      <c r="RFN7" s="203"/>
      <c r="RFO7" s="203"/>
      <c r="RFP7" s="203"/>
      <c r="RFQ7" s="203"/>
      <c r="RFR7" s="203"/>
      <c r="RFS7" s="203"/>
      <c r="RFT7" s="203"/>
      <c r="RFU7" s="203"/>
      <c r="RFV7" s="203"/>
      <c r="RFW7" s="203"/>
      <c r="RFX7" s="203"/>
      <c r="RFY7" s="203"/>
      <c r="RFZ7" s="203"/>
      <c r="RGA7" s="203"/>
      <c r="RGB7" s="203"/>
      <c r="RGC7" s="203"/>
      <c r="RGD7" s="203"/>
      <c r="RGE7" s="203"/>
      <c r="RGF7" s="203"/>
      <c r="RGG7" s="203"/>
      <c r="RGH7" s="203"/>
      <c r="RGI7" s="203"/>
      <c r="RGJ7" s="203"/>
      <c r="RGK7" s="203"/>
      <c r="RGL7" s="203"/>
      <c r="RGM7" s="203"/>
      <c r="RGN7" s="203"/>
      <c r="RGO7" s="203"/>
      <c r="RGP7" s="203"/>
      <c r="RGQ7" s="203"/>
      <c r="RGR7" s="203"/>
      <c r="RGS7" s="203"/>
      <c r="RGT7" s="203"/>
      <c r="RGU7" s="203"/>
      <c r="RGV7" s="203"/>
      <c r="RGW7" s="203"/>
      <c r="RGX7" s="203"/>
      <c r="RGY7" s="203"/>
      <c r="RGZ7" s="203"/>
      <c r="RHA7" s="203"/>
      <c r="RHB7" s="203"/>
      <c r="RHC7" s="203"/>
      <c r="RHD7" s="203"/>
      <c r="RHE7" s="203"/>
      <c r="RHF7" s="203"/>
      <c r="RHG7" s="203"/>
      <c r="RHH7" s="203"/>
      <c r="RHI7" s="203"/>
      <c r="RHJ7" s="203"/>
      <c r="RHK7" s="203"/>
      <c r="RHL7" s="203"/>
      <c r="RHM7" s="203"/>
      <c r="RHN7" s="203"/>
      <c r="RHO7" s="203"/>
      <c r="RHP7" s="203"/>
      <c r="RHQ7" s="203"/>
      <c r="RHR7" s="203"/>
      <c r="RHS7" s="203"/>
      <c r="RHT7" s="203"/>
      <c r="RHU7" s="203"/>
      <c r="RHV7" s="203"/>
      <c r="RHW7" s="203"/>
      <c r="RHX7" s="203"/>
      <c r="RHY7" s="203"/>
      <c r="RHZ7" s="203"/>
      <c r="RIA7" s="203"/>
      <c r="RIB7" s="203"/>
      <c r="RIC7" s="203"/>
      <c r="RID7" s="203"/>
      <c r="RIE7" s="203"/>
      <c r="RIF7" s="203"/>
      <c r="RIG7" s="203"/>
      <c r="RIH7" s="203"/>
      <c r="RII7" s="203"/>
      <c r="RIJ7" s="203"/>
      <c r="RIK7" s="203"/>
      <c r="RIL7" s="203"/>
      <c r="RIM7" s="203"/>
      <c r="RIN7" s="203"/>
      <c r="RIO7" s="203"/>
      <c r="RIP7" s="203"/>
      <c r="RIQ7" s="203"/>
      <c r="RIR7" s="203"/>
      <c r="RIS7" s="203"/>
      <c r="RIT7" s="203"/>
      <c r="RIU7" s="203"/>
      <c r="RIV7" s="203"/>
      <c r="RIW7" s="203"/>
      <c r="RIX7" s="203"/>
      <c r="RIY7" s="203"/>
      <c r="RIZ7" s="203"/>
      <c r="RJA7" s="203"/>
      <c r="RJB7" s="203"/>
      <c r="RJC7" s="203"/>
      <c r="RJD7" s="203"/>
      <c r="RJE7" s="203"/>
      <c r="RJF7" s="203"/>
      <c r="RJG7" s="203"/>
      <c r="RJH7" s="203"/>
      <c r="RJI7" s="203"/>
      <c r="RJJ7" s="203"/>
      <c r="RJK7" s="203"/>
      <c r="RJL7" s="203"/>
      <c r="RJM7" s="203"/>
      <c r="RJN7" s="203"/>
      <c r="RJO7" s="203"/>
      <c r="RJP7" s="203"/>
      <c r="RJQ7" s="203"/>
      <c r="RJR7" s="203"/>
      <c r="RJS7" s="203"/>
      <c r="RJT7" s="203"/>
      <c r="RJU7" s="203"/>
      <c r="RJV7" s="203"/>
      <c r="RJW7" s="203"/>
      <c r="RJX7" s="203"/>
      <c r="RJY7" s="203"/>
      <c r="RJZ7" s="203"/>
      <c r="RKA7" s="203"/>
      <c r="RKB7" s="203"/>
      <c r="RKC7" s="203"/>
      <c r="RKD7" s="203"/>
      <c r="RKE7" s="203"/>
      <c r="RKF7" s="203"/>
      <c r="RKG7" s="203"/>
      <c r="RKH7" s="203"/>
      <c r="RKI7" s="203"/>
      <c r="RKJ7" s="203"/>
      <c r="RKK7" s="203"/>
      <c r="RKL7" s="203"/>
      <c r="RKM7" s="203"/>
      <c r="RKN7" s="203"/>
      <c r="RKO7" s="203"/>
      <c r="RKP7" s="203"/>
      <c r="RKQ7" s="203"/>
      <c r="RKR7" s="203"/>
      <c r="RKS7" s="203"/>
      <c r="RKT7" s="203"/>
      <c r="RKU7" s="203"/>
      <c r="RKV7" s="203"/>
      <c r="RKW7" s="203"/>
      <c r="RKX7" s="203"/>
      <c r="RKY7" s="203"/>
      <c r="RKZ7" s="203"/>
      <c r="RLA7" s="203"/>
      <c r="RLB7" s="203"/>
      <c r="RLC7" s="203"/>
      <c r="RLD7" s="203"/>
      <c r="RLE7" s="203"/>
      <c r="RLF7" s="203"/>
      <c r="RLG7" s="203"/>
      <c r="RLH7" s="203"/>
      <c r="RLI7" s="203"/>
      <c r="RLJ7" s="203"/>
      <c r="RLK7" s="203"/>
      <c r="RLL7" s="203"/>
      <c r="RLM7" s="203"/>
      <c r="RLN7" s="203"/>
      <c r="RLO7" s="203"/>
      <c r="RLP7" s="203"/>
      <c r="RLQ7" s="203"/>
      <c r="RLR7" s="203"/>
      <c r="RLS7" s="203"/>
      <c r="RLT7" s="203"/>
      <c r="RLU7" s="203"/>
      <c r="RLV7" s="203"/>
      <c r="RLW7" s="203"/>
      <c r="RLX7" s="203"/>
      <c r="RLY7" s="203"/>
      <c r="RLZ7" s="203"/>
      <c r="RMA7" s="203"/>
      <c r="RMB7" s="203"/>
      <c r="RMC7" s="203"/>
      <c r="RMD7" s="203"/>
      <c r="RME7" s="203"/>
      <c r="RMF7" s="203"/>
      <c r="RMG7" s="203"/>
      <c r="RMH7" s="203"/>
      <c r="RMI7" s="203"/>
      <c r="RMJ7" s="203"/>
      <c r="RMK7" s="203"/>
      <c r="RML7" s="203"/>
      <c r="RMM7" s="203"/>
      <c r="RMN7" s="203"/>
      <c r="RMO7" s="203"/>
      <c r="RMP7" s="203"/>
      <c r="RMQ7" s="203"/>
      <c r="RMR7" s="203"/>
      <c r="RMS7" s="203"/>
      <c r="RMT7" s="203"/>
      <c r="RMU7" s="203"/>
      <c r="RMV7" s="203"/>
      <c r="RMW7" s="203"/>
      <c r="RMX7" s="203"/>
      <c r="RMY7" s="203"/>
      <c r="RMZ7" s="203"/>
      <c r="RNA7" s="203"/>
      <c r="RNB7" s="203"/>
      <c r="RNC7" s="203"/>
      <c r="RND7" s="203"/>
      <c r="RNE7" s="203"/>
      <c r="RNF7" s="203"/>
      <c r="RNG7" s="203"/>
      <c r="RNH7" s="203"/>
      <c r="RNI7" s="203"/>
      <c r="RNJ7" s="203"/>
      <c r="RNK7" s="203"/>
      <c r="RNL7" s="203"/>
      <c r="RNM7" s="203"/>
      <c r="RNN7" s="203"/>
      <c r="RNO7" s="203"/>
      <c r="RNP7" s="203"/>
      <c r="RNQ7" s="203"/>
      <c r="RNR7" s="203"/>
      <c r="RNS7" s="203"/>
      <c r="RNT7" s="203"/>
      <c r="RNU7" s="203"/>
      <c r="RNV7" s="203"/>
      <c r="RNW7" s="203"/>
      <c r="RNX7" s="203"/>
      <c r="RNY7" s="203"/>
      <c r="RNZ7" s="203"/>
      <c r="ROA7" s="203"/>
      <c r="ROB7" s="203"/>
      <c r="ROC7" s="203"/>
      <c r="ROD7" s="203"/>
      <c r="ROE7" s="203"/>
      <c r="ROF7" s="203"/>
      <c r="ROG7" s="203"/>
      <c r="ROH7" s="203"/>
      <c r="ROI7" s="203"/>
      <c r="ROJ7" s="203"/>
      <c r="ROK7" s="203"/>
      <c r="ROL7" s="203"/>
      <c r="ROM7" s="203"/>
      <c r="RON7" s="203"/>
      <c r="ROO7" s="203"/>
      <c r="ROP7" s="203"/>
      <c r="ROQ7" s="203"/>
      <c r="ROR7" s="203"/>
      <c r="ROS7" s="203"/>
      <c r="ROT7" s="203"/>
      <c r="ROU7" s="203"/>
      <c r="ROV7" s="203"/>
      <c r="ROW7" s="203"/>
      <c r="ROX7" s="203"/>
      <c r="ROY7" s="203"/>
      <c r="ROZ7" s="203"/>
      <c r="RPA7" s="203"/>
      <c r="RPB7" s="203"/>
      <c r="RPC7" s="203"/>
      <c r="RPD7" s="203"/>
      <c r="RPE7" s="203"/>
      <c r="RPF7" s="203"/>
      <c r="RPG7" s="203"/>
      <c r="RPH7" s="203"/>
      <c r="RPI7" s="203"/>
      <c r="RPJ7" s="203"/>
      <c r="RPK7" s="203"/>
      <c r="RPL7" s="203"/>
      <c r="RPM7" s="203"/>
      <c r="RPN7" s="203"/>
      <c r="RPO7" s="203"/>
      <c r="RPP7" s="203"/>
      <c r="RPQ7" s="203"/>
      <c r="RPR7" s="203"/>
      <c r="RPS7" s="203"/>
      <c r="RPT7" s="203"/>
      <c r="RPU7" s="203"/>
      <c r="RPV7" s="203"/>
      <c r="RPW7" s="203"/>
      <c r="RPX7" s="203"/>
      <c r="RPY7" s="203"/>
      <c r="RPZ7" s="203"/>
      <c r="RQA7" s="203"/>
      <c r="RQB7" s="203"/>
      <c r="RQC7" s="203"/>
      <c r="RQD7" s="203"/>
      <c r="RQE7" s="203"/>
      <c r="RQF7" s="203"/>
      <c r="RQG7" s="203"/>
      <c r="RQH7" s="203"/>
      <c r="RQI7" s="203"/>
      <c r="RQJ7" s="203"/>
      <c r="RQK7" s="203"/>
      <c r="RQL7" s="203"/>
      <c r="RQM7" s="203"/>
      <c r="RQN7" s="203"/>
      <c r="RQO7" s="203"/>
      <c r="RQP7" s="203"/>
      <c r="RQQ7" s="203"/>
      <c r="RQR7" s="203"/>
      <c r="RQS7" s="203"/>
      <c r="RQT7" s="203"/>
      <c r="RQU7" s="203"/>
      <c r="RQV7" s="203"/>
      <c r="RQW7" s="203"/>
      <c r="RQX7" s="203"/>
      <c r="RQY7" s="203"/>
      <c r="RQZ7" s="203"/>
      <c r="RRA7" s="203"/>
      <c r="RRB7" s="203"/>
      <c r="RRC7" s="203"/>
      <c r="RRD7" s="203"/>
      <c r="RRE7" s="203"/>
      <c r="RRF7" s="203"/>
      <c r="RRG7" s="203"/>
      <c r="RRH7" s="203"/>
      <c r="RRI7" s="203"/>
      <c r="RRJ7" s="203"/>
      <c r="RRK7" s="203"/>
      <c r="RRL7" s="203"/>
      <c r="RRM7" s="203"/>
      <c r="RRN7" s="203"/>
      <c r="RRO7" s="203"/>
      <c r="RRP7" s="203"/>
      <c r="RRQ7" s="203"/>
      <c r="RRR7" s="203"/>
      <c r="RRS7" s="203"/>
      <c r="RRT7" s="203"/>
      <c r="RRU7" s="203"/>
      <c r="RRV7" s="203"/>
      <c r="RRW7" s="203"/>
      <c r="RRX7" s="203"/>
      <c r="RRY7" s="203"/>
      <c r="RRZ7" s="203"/>
      <c r="RSA7" s="203"/>
      <c r="RSB7" s="203"/>
      <c r="RSC7" s="203"/>
      <c r="RSD7" s="203"/>
      <c r="RSE7" s="203"/>
      <c r="RSF7" s="203"/>
      <c r="RSG7" s="203"/>
      <c r="RSH7" s="203"/>
      <c r="RSI7" s="203"/>
      <c r="RSJ7" s="203"/>
      <c r="RSK7" s="203"/>
      <c r="RSL7" s="203"/>
      <c r="RSM7" s="203"/>
      <c r="RSN7" s="203"/>
      <c r="RSO7" s="203"/>
      <c r="RSP7" s="203"/>
      <c r="RSQ7" s="203"/>
      <c r="RSR7" s="203"/>
      <c r="RSS7" s="203"/>
      <c r="RST7" s="203"/>
      <c r="RSU7" s="203"/>
      <c r="RSV7" s="203"/>
      <c r="RSW7" s="203"/>
      <c r="RSX7" s="203"/>
      <c r="RSY7" s="203"/>
      <c r="RSZ7" s="203"/>
      <c r="RTA7" s="203"/>
      <c r="RTB7" s="203"/>
      <c r="RTC7" s="203"/>
      <c r="RTD7" s="203"/>
      <c r="RTE7" s="203"/>
      <c r="RTF7" s="203"/>
      <c r="RTG7" s="203"/>
      <c r="RTH7" s="203"/>
      <c r="RTI7" s="203"/>
      <c r="RTJ7" s="203"/>
      <c r="RTK7" s="203"/>
      <c r="RTL7" s="203"/>
      <c r="RTM7" s="203"/>
      <c r="RTN7" s="203"/>
      <c r="RTO7" s="203"/>
      <c r="RTP7" s="203"/>
      <c r="RTQ7" s="203"/>
      <c r="RTR7" s="203"/>
      <c r="RTS7" s="203"/>
      <c r="RTT7" s="203"/>
      <c r="RTU7" s="203"/>
      <c r="RTV7" s="203"/>
      <c r="RTW7" s="203"/>
      <c r="RTX7" s="203"/>
      <c r="RTY7" s="203"/>
      <c r="RTZ7" s="203"/>
      <c r="RUA7" s="203"/>
      <c r="RUB7" s="203"/>
      <c r="RUC7" s="203"/>
      <c r="RUD7" s="203"/>
      <c r="RUE7" s="203"/>
      <c r="RUF7" s="203"/>
      <c r="RUG7" s="203"/>
      <c r="RUH7" s="203"/>
      <c r="RUI7" s="203"/>
      <c r="RUJ7" s="203"/>
      <c r="RUK7" s="203"/>
      <c r="RUL7" s="203"/>
      <c r="RUM7" s="203"/>
      <c r="RUN7" s="203"/>
      <c r="RUO7" s="203"/>
      <c r="RUP7" s="203"/>
      <c r="RUQ7" s="203"/>
      <c r="RUR7" s="203"/>
      <c r="RUS7" s="203"/>
      <c r="RUT7" s="203"/>
      <c r="RUU7" s="203"/>
      <c r="RUV7" s="203"/>
      <c r="RUW7" s="203"/>
      <c r="RUX7" s="203"/>
      <c r="RUY7" s="203"/>
      <c r="RUZ7" s="203"/>
      <c r="RVA7" s="203"/>
      <c r="RVB7" s="203"/>
      <c r="RVC7" s="203"/>
      <c r="RVD7" s="203"/>
      <c r="RVE7" s="203"/>
      <c r="RVF7" s="203"/>
      <c r="RVG7" s="203"/>
      <c r="RVH7" s="203"/>
      <c r="RVI7" s="203"/>
      <c r="RVJ7" s="203"/>
      <c r="RVK7" s="203"/>
      <c r="RVL7" s="203"/>
      <c r="RVM7" s="203"/>
      <c r="RVN7" s="203"/>
      <c r="RVO7" s="203"/>
      <c r="RVP7" s="203"/>
      <c r="RVQ7" s="203"/>
      <c r="RVR7" s="203"/>
      <c r="RVS7" s="203"/>
      <c r="RVT7" s="203"/>
      <c r="RVU7" s="203"/>
      <c r="RVV7" s="203"/>
      <c r="RVW7" s="203"/>
      <c r="RVX7" s="203"/>
      <c r="RVY7" s="203"/>
      <c r="RVZ7" s="203"/>
      <c r="RWA7" s="203"/>
      <c r="RWB7" s="203"/>
      <c r="RWC7" s="203"/>
      <c r="RWD7" s="203"/>
      <c r="RWE7" s="203"/>
      <c r="RWF7" s="203"/>
      <c r="RWG7" s="203"/>
      <c r="RWH7" s="203"/>
      <c r="RWI7" s="203"/>
      <c r="RWJ7" s="203"/>
      <c r="RWK7" s="203"/>
      <c r="RWL7" s="203"/>
      <c r="RWM7" s="203"/>
      <c r="RWN7" s="203"/>
      <c r="RWO7" s="203"/>
      <c r="RWP7" s="203"/>
      <c r="RWQ7" s="203"/>
      <c r="RWR7" s="203"/>
      <c r="RWS7" s="203"/>
      <c r="RWT7" s="203"/>
      <c r="RWU7" s="203"/>
      <c r="RWV7" s="203"/>
      <c r="RWW7" s="203"/>
      <c r="RWX7" s="203"/>
      <c r="RWY7" s="203"/>
      <c r="RWZ7" s="203"/>
      <c r="RXA7" s="203"/>
      <c r="RXB7" s="203"/>
      <c r="RXC7" s="203"/>
      <c r="RXD7" s="203"/>
      <c r="RXE7" s="203"/>
      <c r="RXF7" s="203"/>
      <c r="RXG7" s="203"/>
      <c r="RXH7" s="203"/>
      <c r="RXI7" s="203"/>
      <c r="RXJ7" s="203"/>
      <c r="RXK7" s="203"/>
      <c r="RXL7" s="203"/>
      <c r="RXM7" s="203"/>
      <c r="RXN7" s="203"/>
      <c r="RXO7" s="203"/>
      <c r="RXP7" s="203"/>
      <c r="RXQ7" s="203"/>
      <c r="RXR7" s="203"/>
      <c r="RXS7" s="203"/>
      <c r="RXT7" s="203"/>
      <c r="RXU7" s="203"/>
      <c r="RXV7" s="203"/>
      <c r="RXW7" s="203"/>
      <c r="RXX7" s="203"/>
      <c r="RXY7" s="203"/>
      <c r="RXZ7" s="203"/>
      <c r="RYA7" s="203"/>
      <c r="RYB7" s="203"/>
      <c r="RYC7" s="203"/>
      <c r="RYD7" s="203"/>
      <c r="RYE7" s="203"/>
      <c r="RYF7" s="203"/>
      <c r="RYG7" s="203"/>
      <c r="RYH7" s="203"/>
      <c r="RYI7" s="203"/>
      <c r="RYJ7" s="203"/>
      <c r="RYK7" s="203"/>
      <c r="RYL7" s="203"/>
      <c r="RYM7" s="203"/>
      <c r="RYN7" s="203"/>
      <c r="RYO7" s="203"/>
      <c r="RYP7" s="203"/>
      <c r="RYQ7" s="203"/>
      <c r="RYR7" s="203"/>
      <c r="RYS7" s="203"/>
      <c r="RYT7" s="203"/>
      <c r="RYU7" s="203"/>
      <c r="RYV7" s="203"/>
      <c r="RYW7" s="203"/>
      <c r="RYX7" s="203"/>
      <c r="RYY7" s="203"/>
      <c r="RYZ7" s="203"/>
      <c r="RZA7" s="203"/>
      <c r="RZB7" s="203"/>
      <c r="RZC7" s="203"/>
      <c r="RZD7" s="203"/>
      <c r="RZE7" s="203"/>
      <c r="RZF7" s="203"/>
      <c r="RZG7" s="203"/>
      <c r="RZH7" s="203"/>
      <c r="RZI7" s="203"/>
      <c r="RZJ7" s="203"/>
      <c r="RZK7" s="203"/>
      <c r="RZL7" s="203"/>
      <c r="RZM7" s="203"/>
      <c r="RZN7" s="203"/>
      <c r="RZO7" s="203"/>
      <c r="RZP7" s="203"/>
      <c r="RZQ7" s="203"/>
      <c r="RZR7" s="203"/>
      <c r="RZS7" s="203"/>
      <c r="RZT7" s="203"/>
      <c r="RZU7" s="203"/>
      <c r="RZV7" s="203"/>
      <c r="RZW7" s="203"/>
      <c r="RZX7" s="203"/>
      <c r="RZY7" s="203"/>
      <c r="RZZ7" s="203"/>
      <c r="SAA7" s="203"/>
      <c r="SAB7" s="203"/>
      <c r="SAC7" s="203"/>
      <c r="SAD7" s="203"/>
      <c r="SAE7" s="203"/>
      <c r="SAF7" s="203"/>
      <c r="SAG7" s="203"/>
      <c r="SAH7" s="203"/>
      <c r="SAI7" s="203"/>
      <c r="SAJ7" s="203"/>
      <c r="SAK7" s="203"/>
      <c r="SAL7" s="203"/>
      <c r="SAM7" s="203"/>
      <c r="SAN7" s="203"/>
      <c r="SAO7" s="203"/>
      <c r="SAP7" s="203"/>
      <c r="SAQ7" s="203"/>
      <c r="SAR7" s="203"/>
      <c r="SAS7" s="203"/>
      <c r="SAT7" s="203"/>
      <c r="SAU7" s="203"/>
      <c r="SAV7" s="203"/>
      <c r="SAW7" s="203"/>
      <c r="SAX7" s="203"/>
      <c r="SAY7" s="203"/>
      <c r="SAZ7" s="203"/>
      <c r="SBA7" s="203"/>
      <c r="SBB7" s="203"/>
      <c r="SBC7" s="203"/>
      <c r="SBD7" s="203"/>
      <c r="SBE7" s="203"/>
      <c r="SBF7" s="203"/>
      <c r="SBG7" s="203"/>
      <c r="SBH7" s="203"/>
      <c r="SBI7" s="203"/>
      <c r="SBJ7" s="203"/>
      <c r="SBK7" s="203"/>
      <c r="SBL7" s="203"/>
      <c r="SBM7" s="203"/>
      <c r="SBN7" s="203"/>
      <c r="SBO7" s="203"/>
      <c r="SBP7" s="203"/>
      <c r="SBQ7" s="203"/>
      <c r="SBR7" s="203"/>
      <c r="SBS7" s="203"/>
      <c r="SBT7" s="203"/>
      <c r="SBU7" s="203"/>
      <c r="SBV7" s="203"/>
      <c r="SBW7" s="203"/>
      <c r="SBX7" s="203"/>
      <c r="SBY7" s="203"/>
      <c r="SBZ7" s="203"/>
      <c r="SCA7" s="203"/>
      <c r="SCB7" s="203"/>
      <c r="SCC7" s="203"/>
      <c r="SCD7" s="203"/>
      <c r="SCE7" s="203"/>
      <c r="SCF7" s="203"/>
      <c r="SCG7" s="203"/>
      <c r="SCH7" s="203"/>
      <c r="SCI7" s="203"/>
      <c r="SCJ7" s="203"/>
      <c r="SCK7" s="203"/>
      <c r="SCL7" s="203"/>
      <c r="SCM7" s="203"/>
      <c r="SCN7" s="203"/>
      <c r="SCO7" s="203"/>
      <c r="SCP7" s="203"/>
      <c r="SCQ7" s="203"/>
      <c r="SCR7" s="203"/>
      <c r="SCS7" s="203"/>
      <c r="SCT7" s="203"/>
      <c r="SCU7" s="203"/>
      <c r="SCV7" s="203"/>
      <c r="SCW7" s="203"/>
      <c r="SCX7" s="203"/>
      <c r="SCY7" s="203"/>
      <c r="SCZ7" s="203"/>
      <c r="SDA7" s="203"/>
      <c r="SDB7" s="203"/>
      <c r="SDC7" s="203"/>
      <c r="SDD7" s="203"/>
      <c r="SDE7" s="203"/>
      <c r="SDF7" s="203"/>
      <c r="SDG7" s="203"/>
      <c r="SDH7" s="203"/>
      <c r="SDI7" s="203"/>
      <c r="SDJ7" s="203"/>
      <c r="SDK7" s="203"/>
      <c r="SDL7" s="203"/>
      <c r="SDM7" s="203"/>
      <c r="SDN7" s="203"/>
      <c r="SDO7" s="203"/>
      <c r="SDP7" s="203"/>
      <c r="SDQ7" s="203"/>
      <c r="SDR7" s="203"/>
      <c r="SDS7" s="203"/>
      <c r="SDT7" s="203"/>
      <c r="SDU7" s="203"/>
      <c r="SDV7" s="203"/>
      <c r="SDW7" s="203"/>
      <c r="SDX7" s="203"/>
      <c r="SDY7" s="203"/>
      <c r="SDZ7" s="203"/>
      <c r="SEA7" s="203"/>
      <c r="SEB7" s="203"/>
      <c r="SEC7" s="203"/>
      <c r="SED7" s="203"/>
      <c r="SEE7" s="203"/>
      <c r="SEF7" s="203"/>
      <c r="SEG7" s="203"/>
      <c r="SEH7" s="203"/>
      <c r="SEI7" s="203"/>
      <c r="SEJ7" s="203"/>
      <c r="SEK7" s="203"/>
      <c r="SEL7" s="203"/>
      <c r="SEM7" s="203"/>
      <c r="SEN7" s="203"/>
      <c r="SEO7" s="203"/>
      <c r="SEP7" s="203"/>
      <c r="SEQ7" s="203"/>
      <c r="SER7" s="203"/>
      <c r="SES7" s="203"/>
      <c r="SET7" s="203"/>
      <c r="SEU7" s="203"/>
      <c r="SEV7" s="203"/>
      <c r="SEW7" s="203"/>
      <c r="SEX7" s="203"/>
      <c r="SEY7" s="203"/>
      <c r="SEZ7" s="203"/>
      <c r="SFA7" s="203"/>
      <c r="SFB7" s="203"/>
      <c r="SFC7" s="203"/>
      <c r="SFD7" s="203"/>
      <c r="SFE7" s="203"/>
      <c r="SFF7" s="203"/>
      <c r="SFG7" s="203"/>
      <c r="SFH7" s="203"/>
      <c r="SFI7" s="203"/>
      <c r="SFJ7" s="203"/>
      <c r="SFK7" s="203"/>
      <c r="SFL7" s="203"/>
      <c r="SFM7" s="203"/>
      <c r="SFN7" s="203"/>
      <c r="SFO7" s="203"/>
      <c r="SFP7" s="203"/>
      <c r="SFQ7" s="203"/>
      <c r="SFR7" s="203"/>
      <c r="SFS7" s="203"/>
      <c r="SFT7" s="203"/>
      <c r="SFU7" s="203"/>
      <c r="SFV7" s="203"/>
      <c r="SFW7" s="203"/>
      <c r="SFX7" s="203"/>
      <c r="SFY7" s="203"/>
      <c r="SFZ7" s="203"/>
      <c r="SGA7" s="203"/>
      <c r="SGB7" s="203"/>
      <c r="SGC7" s="203"/>
      <c r="SGD7" s="203"/>
      <c r="SGE7" s="203"/>
      <c r="SGF7" s="203"/>
      <c r="SGG7" s="203"/>
      <c r="SGH7" s="203"/>
      <c r="SGI7" s="203"/>
      <c r="SGJ7" s="203"/>
      <c r="SGK7" s="203"/>
      <c r="SGL7" s="203"/>
      <c r="SGM7" s="203"/>
      <c r="SGN7" s="203"/>
      <c r="SGO7" s="203"/>
      <c r="SGP7" s="203"/>
      <c r="SGQ7" s="203"/>
      <c r="SGR7" s="203"/>
      <c r="SGS7" s="203"/>
      <c r="SGT7" s="203"/>
      <c r="SGU7" s="203"/>
      <c r="SGV7" s="203"/>
      <c r="SGW7" s="203"/>
      <c r="SGX7" s="203"/>
      <c r="SGY7" s="203"/>
      <c r="SGZ7" s="203"/>
      <c r="SHA7" s="203"/>
      <c r="SHB7" s="203"/>
      <c r="SHC7" s="203"/>
      <c r="SHD7" s="203"/>
      <c r="SHE7" s="203"/>
      <c r="SHF7" s="203"/>
      <c r="SHG7" s="203"/>
      <c r="SHH7" s="203"/>
      <c r="SHI7" s="203"/>
      <c r="SHJ7" s="203"/>
      <c r="SHK7" s="203"/>
      <c r="SHL7" s="203"/>
      <c r="SHM7" s="203"/>
      <c r="SHN7" s="203"/>
      <c r="SHO7" s="203"/>
      <c r="SHP7" s="203"/>
      <c r="SHQ7" s="203"/>
      <c r="SHR7" s="203"/>
      <c r="SHS7" s="203"/>
      <c r="SHT7" s="203"/>
      <c r="SHU7" s="203"/>
      <c r="SHV7" s="203"/>
      <c r="SHW7" s="203"/>
      <c r="SHX7" s="203"/>
      <c r="SHY7" s="203"/>
      <c r="SHZ7" s="203"/>
      <c r="SIA7" s="203"/>
      <c r="SIB7" s="203"/>
      <c r="SIC7" s="203"/>
      <c r="SID7" s="203"/>
      <c r="SIE7" s="203"/>
      <c r="SIF7" s="203"/>
      <c r="SIG7" s="203"/>
      <c r="SIH7" s="203"/>
      <c r="SII7" s="203"/>
      <c r="SIJ7" s="203"/>
      <c r="SIK7" s="203"/>
      <c r="SIL7" s="203"/>
      <c r="SIM7" s="203"/>
      <c r="SIN7" s="203"/>
      <c r="SIO7" s="203"/>
      <c r="SIP7" s="203"/>
      <c r="SIQ7" s="203"/>
      <c r="SIR7" s="203"/>
      <c r="SIS7" s="203"/>
      <c r="SIT7" s="203"/>
      <c r="SIU7" s="203"/>
      <c r="SIV7" s="203"/>
      <c r="SIW7" s="203"/>
      <c r="SIX7" s="203"/>
      <c r="SIY7" s="203"/>
      <c r="SIZ7" s="203"/>
      <c r="SJA7" s="203"/>
      <c r="SJB7" s="203"/>
      <c r="SJC7" s="203"/>
      <c r="SJD7" s="203"/>
      <c r="SJE7" s="203"/>
      <c r="SJF7" s="203"/>
      <c r="SJG7" s="203"/>
      <c r="SJH7" s="203"/>
      <c r="SJI7" s="203"/>
      <c r="SJJ7" s="203"/>
      <c r="SJK7" s="203"/>
      <c r="SJL7" s="203"/>
      <c r="SJM7" s="203"/>
      <c r="SJN7" s="203"/>
      <c r="SJO7" s="203"/>
      <c r="SJP7" s="203"/>
      <c r="SJQ7" s="203"/>
      <c r="SJR7" s="203"/>
      <c r="SJS7" s="203"/>
      <c r="SJT7" s="203"/>
      <c r="SJU7" s="203"/>
      <c r="SJV7" s="203"/>
      <c r="SJW7" s="203"/>
      <c r="SJX7" s="203"/>
      <c r="SJY7" s="203"/>
      <c r="SJZ7" s="203"/>
      <c r="SKA7" s="203"/>
      <c r="SKB7" s="203"/>
      <c r="SKC7" s="203"/>
      <c r="SKD7" s="203"/>
      <c r="SKE7" s="203"/>
      <c r="SKF7" s="203"/>
      <c r="SKG7" s="203"/>
      <c r="SKH7" s="203"/>
      <c r="SKI7" s="203"/>
      <c r="SKJ7" s="203"/>
      <c r="SKK7" s="203"/>
      <c r="SKL7" s="203"/>
      <c r="SKM7" s="203"/>
      <c r="SKN7" s="203"/>
      <c r="SKO7" s="203"/>
      <c r="SKP7" s="203"/>
      <c r="SKQ7" s="203"/>
      <c r="SKR7" s="203"/>
      <c r="SKS7" s="203"/>
      <c r="SKT7" s="203"/>
      <c r="SKU7" s="203"/>
      <c r="SKV7" s="203"/>
      <c r="SKW7" s="203"/>
      <c r="SKX7" s="203"/>
      <c r="SKY7" s="203"/>
      <c r="SKZ7" s="203"/>
      <c r="SLA7" s="203"/>
      <c r="SLB7" s="203"/>
      <c r="SLC7" s="203"/>
      <c r="SLD7" s="203"/>
      <c r="SLE7" s="203"/>
      <c r="SLF7" s="203"/>
      <c r="SLG7" s="203"/>
      <c r="SLH7" s="203"/>
      <c r="SLI7" s="203"/>
      <c r="SLJ7" s="203"/>
      <c r="SLK7" s="203"/>
      <c r="SLL7" s="203"/>
      <c r="SLM7" s="203"/>
      <c r="SLN7" s="203"/>
      <c r="SLO7" s="203"/>
      <c r="SLP7" s="203"/>
      <c r="SLQ7" s="203"/>
      <c r="SLR7" s="203"/>
      <c r="SLS7" s="203"/>
      <c r="SLT7" s="203"/>
      <c r="SLU7" s="203"/>
      <c r="SLV7" s="203"/>
      <c r="SLW7" s="203"/>
      <c r="SLX7" s="203"/>
      <c r="SLY7" s="203"/>
      <c r="SLZ7" s="203"/>
      <c r="SMA7" s="203"/>
      <c r="SMB7" s="203"/>
      <c r="SMC7" s="203"/>
      <c r="SMD7" s="203"/>
      <c r="SME7" s="203"/>
      <c r="SMF7" s="203"/>
      <c r="SMG7" s="203"/>
      <c r="SMH7" s="203"/>
      <c r="SMI7" s="203"/>
      <c r="SMJ7" s="203"/>
      <c r="SMK7" s="203"/>
      <c r="SML7" s="203"/>
      <c r="SMM7" s="203"/>
      <c r="SMN7" s="203"/>
      <c r="SMO7" s="203"/>
      <c r="SMP7" s="203"/>
      <c r="SMQ7" s="203"/>
      <c r="SMR7" s="203"/>
      <c r="SMS7" s="203"/>
      <c r="SMT7" s="203"/>
      <c r="SMU7" s="203"/>
      <c r="SMV7" s="203"/>
      <c r="SMW7" s="203"/>
      <c r="SMX7" s="203"/>
      <c r="SMY7" s="203"/>
      <c r="SMZ7" s="203"/>
      <c r="SNA7" s="203"/>
      <c r="SNB7" s="203"/>
      <c r="SNC7" s="203"/>
      <c r="SND7" s="203"/>
      <c r="SNE7" s="203"/>
      <c r="SNF7" s="203"/>
      <c r="SNG7" s="203"/>
      <c r="SNH7" s="203"/>
      <c r="SNI7" s="203"/>
      <c r="SNJ7" s="203"/>
      <c r="SNK7" s="203"/>
      <c r="SNL7" s="203"/>
      <c r="SNM7" s="203"/>
      <c r="SNN7" s="203"/>
      <c r="SNO7" s="203"/>
      <c r="SNP7" s="203"/>
      <c r="SNQ7" s="203"/>
      <c r="SNR7" s="203"/>
      <c r="SNS7" s="203"/>
      <c r="SNT7" s="203"/>
      <c r="SNU7" s="203"/>
      <c r="SNV7" s="203"/>
      <c r="SNW7" s="203"/>
      <c r="SNX7" s="203"/>
      <c r="SNY7" s="203"/>
      <c r="SNZ7" s="203"/>
      <c r="SOA7" s="203"/>
      <c r="SOB7" s="203"/>
      <c r="SOC7" s="203"/>
      <c r="SOD7" s="203"/>
      <c r="SOE7" s="203"/>
      <c r="SOF7" s="203"/>
      <c r="SOG7" s="203"/>
      <c r="SOH7" s="203"/>
      <c r="SOI7" s="203"/>
      <c r="SOJ7" s="203"/>
      <c r="SOK7" s="203"/>
      <c r="SOL7" s="203"/>
      <c r="SOM7" s="203"/>
      <c r="SON7" s="203"/>
      <c r="SOO7" s="203"/>
      <c r="SOP7" s="203"/>
      <c r="SOQ7" s="203"/>
      <c r="SOR7" s="203"/>
      <c r="SOS7" s="203"/>
      <c r="SOT7" s="203"/>
      <c r="SOU7" s="203"/>
      <c r="SOV7" s="203"/>
      <c r="SOW7" s="203"/>
      <c r="SOX7" s="203"/>
      <c r="SOY7" s="203"/>
      <c r="SOZ7" s="203"/>
      <c r="SPA7" s="203"/>
      <c r="SPB7" s="203"/>
      <c r="SPC7" s="203"/>
      <c r="SPD7" s="203"/>
      <c r="SPE7" s="203"/>
      <c r="SPF7" s="203"/>
      <c r="SPG7" s="203"/>
      <c r="SPH7" s="203"/>
      <c r="SPI7" s="203"/>
      <c r="SPJ7" s="203"/>
      <c r="SPK7" s="203"/>
      <c r="SPL7" s="203"/>
      <c r="SPM7" s="203"/>
      <c r="SPN7" s="203"/>
      <c r="SPO7" s="203"/>
      <c r="SPP7" s="203"/>
      <c r="SPQ7" s="203"/>
      <c r="SPR7" s="203"/>
      <c r="SPS7" s="203"/>
      <c r="SPT7" s="203"/>
      <c r="SPU7" s="203"/>
      <c r="SPV7" s="203"/>
      <c r="SPW7" s="203"/>
      <c r="SPX7" s="203"/>
      <c r="SPY7" s="203"/>
      <c r="SPZ7" s="203"/>
      <c r="SQA7" s="203"/>
      <c r="SQB7" s="203"/>
      <c r="SQC7" s="203"/>
      <c r="SQD7" s="203"/>
      <c r="SQE7" s="203"/>
      <c r="SQF7" s="203"/>
      <c r="SQG7" s="203"/>
      <c r="SQH7" s="203"/>
      <c r="SQI7" s="203"/>
      <c r="SQJ7" s="203"/>
      <c r="SQK7" s="203"/>
      <c r="SQL7" s="203"/>
      <c r="SQM7" s="203"/>
      <c r="SQN7" s="203"/>
      <c r="SQO7" s="203"/>
      <c r="SQP7" s="203"/>
      <c r="SQQ7" s="203"/>
      <c r="SQR7" s="203"/>
      <c r="SQS7" s="203"/>
      <c r="SQT7" s="203"/>
      <c r="SQU7" s="203"/>
      <c r="SQV7" s="203"/>
      <c r="SQW7" s="203"/>
      <c r="SQX7" s="203"/>
      <c r="SQY7" s="203"/>
      <c r="SQZ7" s="203"/>
      <c r="SRA7" s="203"/>
      <c r="SRB7" s="203"/>
      <c r="SRC7" s="203"/>
      <c r="SRD7" s="203"/>
      <c r="SRE7" s="203"/>
      <c r="SRF7" s="203"/>
      <c r="SRG7" s="203"/>
      <c r="SRH7" s="203"/>
      <c r="SRI7" s="203"/>
      <c r="SRJ7" s="203"/>
      <c r="SRK7" s="203"/>
      <c r="SRL7" s="203"/>
      <c r="SRM7" s="203"/>
      <c r="SRN7" s="203"/>
      <c r="SRO7" s="203"/>
      <c r="SRP7" s="203"/>
      <c r="SRQ7" s="203"/>
      <c r="SRR7" s="203"/>
      <c r="SRS7" s="203"/>
      <c r="SRT7" s="203"/>
      <c r="SRU7" s="203"/>
      <c r="SRV7" s="203"/>
      <c r="SRW7" s="203"/>
      <c r="SRX7" s="203"/>
      <c r="SRY7" s="203"/>
      <c r="SRZ7" s="203"/>
      <c r="SSA7" s="203"/>
      <c r="SSB7" s="203"/>
      <c r="SSC7" s="203"/>
      <c r="SSD7" s="203"/>
      <c r="SSE7" s="203"/>
      <c r="SSF7" s="203"/>
      <c r="SSG7" s="203"/>
      <c r="SSH7" s="203"/>
      <c r="SSI7" s="203"/>
      <c r="SSJ7" s="203"/>
      <c r="SSK7" s="203"/>
      <c r="SSL7" s="203"/>
      <c r="SSM7" s="203"/>
      <c r="SSN7" s="203"/>
      <c r="SSO7" s="203"/>
      <c r="SSP7" s="203"/>
      <c r="SSQ7" s="203"/>
      <c r="SSR7" s="203"/>
      <c r="SSS7" s="203"/>
      <c r="SST7" s="203"/>
      <c r="SSU7" s="203"/>
      <c r="SSV7" s="203"/>
      <c r="SSW7" s="203"/>
      <c r="SSX7" s="203"/>
      <c r="SSY7" s="203"/>
      <c r="SSZ7" s="203"/>
      <c r="STA7" s="203"/>
      <c r="STB7" s="203"/>
      <c r="STC7" s="203"/>
      <c r="STD7" s="203"/>
      <c r="STE7" s="203"/>
      <c r="STF7" s="203"/>
      <c r="STG7" s="203"/>
      <c r="STH7" s="203"/>
      <c r="STI7" s="203"/>
      <c r="STJ7" s="203"/>
      <c r="STK7" s="203"/>
      <c r="STL7" s="203"/>
      <c r="STM7" s="203"/>
      <c r="STN7" s="203"/>
      <c r="STO7" s="203"/>
      <c r="STP7" s="203"/>
      <c r="STQ7" s="203"/>
      <c r="STR7" s="203"/>
      <c r="STS7" s="203"/>
      <c r="STT7" s="203"/>
      <c r="STU7" s="203"/>
      <c r="STV7" s="203"/>
      <c r="STW7" s="203"/>
      <c r="STX7" s="203"/>
      <c r="STY7" s="203"/>
      <c r="STZ7" s="203"/>
      <c r="SUA7" s="203"/>
      <c r="SUB7" s="203"/>
      <c r="SUC7" s="203"/>
      <c r="SUD7" s="203"/>
      <c r="SUE7" s="203"/>
      <c r="SUF7" s="203"/>
      <c r="SUG7" s="203"/>
      <c r="SUH7" s="203"/>
      <c r="SUI7" s="203"/>
      <c r="SUJ7" s="203"/>
      <c r="SUK7" s="203"/>
      <c r="SUL7" s="203"/>
      <c r="SUM7" s="203"/>
      <c r="SUN7" s="203"/>
      <c r="SUO7" s="203"/>
      <c r="SUP7" s="203"/>
      <c r="SUQ7" s="203"/>
      <c r="SUR7" s="203"/>
      <c r="SUS7" s="203"/>
      <c r="SUT7" s="203"/>
      <c r="SUU7" s="203"/>
      <c r="SUV7" s="203"/>
      <c r="SUW7" s="203"/>
      <c r="SUX7" s="203"/>
      <c r="SUY7" s="203"/>
      <c r="SUZ7" s="203"/>
      <c r="SVA7" s="203"/>
      <c r="SVB7" s="203"/>
      <c r="SVC7" s="203"/>
      <c r="SVD7" s="203"/>
      <c r="SVE7" s="203"/>
      <c r="SVF7" s="203"/>
      <c r="SVG7" s="203"/>
      <c r="SVH7" s="203"/>
      <c r="SVI7" s="203"/>
      <c r="SVJ7" s="203"/>
      <c r="SVK7" s="203"/>
      <c r="SVL7" s="203"/>
      <c r="SVM7" s="203"/>
      <c r="SVN7" s="203"/>
      <c r="SVO7" s="203"/>
      <c r="SVP7" s="203"/>
      <c r="SVQ7" s="203"/>
      <c r="SVR7" s="203"/>
      <c r="SVS7" s="203"/>
      <c r="SVT7" s="203"/>
      <c r="SVU7" s="203"/>
      <c r="SVV7" s="203"/>
      <c r="SVW7" s="203"/>
      <c r="SVX7" s="203"/>
      <c r="SVY7" s="203"/>
      <c r="SVZ7" s="203"/>
      <c r="SWA7" s="203"/>
      <c r="SWB7" s="203"/>
      <c r="SWC7" s="203"/>
      <c r="SWD7" s="203"/>
      <c r="SWE7" s="203"/>
      <c r="SWF7" s="203"/>
      <c r="SWG7" s="203"/>
      <c r="SWH7" s="203"/>
      <c r="SWI7" s="203"/>
      <c r="SWJ7" s="203"/>
      <c r="SWK7" s="203"/>
      <c r="SWL7" s="203"/>
      <c r="SWM7" s="203"/>
      <c r="SWN7" s="203"/>
      <c r="SWO7" s="203"/>
      <c r="SWP7" s="203"/>
      <c r="SWQ7" s="203"/>
      <c r="SWR7" s="203"/>
      <c r="SWS7" s="203"/>
      <c r="SWT7" s="203"/>
      <c r="SWU7" s="203"/>
      <c r="SWV7" s="203"/>
      <c r="SWW7" s="203"/>
      <c r="SWX7" s="203"/>
      <c r="SWY7" s="203"/>
      <c r="SWZ7" s="203"/>
      <c r="SXA7" s="203"/>
      <c r="SXB7" s="203"/>
      <c r="SXC7" s="203"/>
      <c r="SXD7" s="203"/>
      <c r="SXE7" s="203"/>
      <c r="SXF7" s="203"/>
      <c r="SXG7" s="203"/>
      <c r="SXH7" s="203"/>
      <c r="SXI7" s="203"/>
      <c r="SXJ7" s="203"/>
      <c r="SXK7" s="203"/>
      <c r="SXL7" s="203"/>
      <c r="SXM7" s="203"/>
      <c r="SXN7" s="203"/>
      <c r="SXO7" s="203"/>
      <c r="SXP7" s="203"/>
      <c r="SXQ7" s="203"/>
      <c r="SXR7" s="203"/>
      <c r="SXS7" s="203"/>
      <c r="SXT7" s="203"/>
      <c r="SXU7" s="203"/>
      <c r="SXV7" s="203"/>
      <c r="SXW7" s="203"/>
      <c r="SXX7" s="203"/>
      <c r="SXY7" s="203"/>
      <c r="SXZ7" s="203"/>
      <c r="SYA7" s="203"/>
      <c r="SYB7" s="203"/>
      <c r="SYC7" s="203"/>
      <c r="SYD7" s="203"/>
      <c r="SYE7" s="203"/>
      <c r="SYF7" s="203"/>
      <c r="SYG7" s="203"/>
      <c r="SYH7" s="203"/>
      <c r="SYI7" s="203"/>
      <c r="SYJ7" s="203"/>
      <c r="SYK7" s="203"/>
      <c r="SYL7" s="203"/>
      <c r="SYM7" s="203"/>
      <c r="SYN7" s="203"/>
      <c r="SYO7" s="203"/>
      <c r="SYP7" s="203"/>
      <c r="SYQ7" s="203"/>
      <c r="SYR7" s="203"/>
      <c r="SYS7" s="203"/>
      <c r="SYT7" s="203"/>
      <c r="SYU7" s="203"/>
      <c r="SYV7" s="203"/>
      <c r="SYW7" s="203"/>
      <c r="SYX7" s="203"/>
      <c r="SYY7" s="203"/>
      <c r="SYZ7" s="203"/>
      <c r="SZA7" s="203"/>
      <c r="SZB7" s="203"/>
      <c r="SZC7" s="203"/>
      <c r="SZD7" s="203"/>
      <c r="SZE7" s="203"/>
      <c r="SZF7" s="203"/>
      <c r="SZG7" s="203"/>
      <c r="SZH7" s="203"/>
      <c r="SZI7" s="203"/>
      <c r="SZJ7" s="203"/>
      <c r="SZK7" s="203"/>
      <c r="SZL7" s="203"/>
      <c r="SZM7" s="203"/>
      <c r="SZN7" s="203"/>
      <c r="SZO7" s="203"/>
      <c r="SZP7" s="203"/>
      <c r="SZQ7" s="203"/>
      <c r="SZR7" s="203"/>
      <c r="SZS7" s="203"/>
      <c r="SZT7" s="203"/>
      <c r="SZU7" s="203"/>
      <c r="SZV7" s="203"/>
      <c r="SZW7" s="203"/>
      <c r="SZX7" s="203"/>
      <c r="SZY7" s="203"/>
      <c r="SZZ7" s="203"/>
      <c r="TAA7" s="203"/>
      <c r="TAB7" s="203"/>
      <c r="TAC7" s="203"/>
      <c r="TAD7" s="203"/>
      <c r="TAE7" s="203"/>
      <c r="TAF7" s="203"/>
      <c r="TAG7" s="203"/>
      <c r="TAH7" s="203"/>
      <c r="TAI7" s="203"/>
      <c r="TAJ7" s="203"/>
      <c r="TAK7" s="203"/>
      <c r="TAL7" s="203"/>
      <c r="TAM7" s="203"/>
      <c r="TAN7" s="203"/>
      <c r="TAO7" s="203"/>
      <c r="TAP7" s="203"/>
      <c r="TAQ7" s="203"/>
      <c r="TAR7" s="203"/>
      <c r="TAS7" s="203"/>
      <c r="TAT7" s="203"/>
      <c r="TAU7" s="203"/>
      <c r="TAV7" s="203"/>
      <c r="TAW7" s="203"/>
      <c r="TAX7" s="203"/>
      <c r="TAY7" s="203"/>
      <c r="TAZ7" s="203"/>
      <c r="TBA7" s="203"/>
      <c r="TBB7" s="203"/>
      <c r="TBC7" s="203"/>
      <c r="TBD7" s="203"/>
      <c r="TBE7" s="203"/>
      <c r="TBF7" s="203"/>
      <c r="TBG7" s="203"/>
      <c r="TBH7" s="203"/>
      <c r="TBI7" s="203"/>
      <c r="TBJ7" s="203"/>
      <c r="TBK7" s="203"/>
      <c r="TBL7" s="203"/>
      <c r="TBM7" s="203"/>
      <c r="TBN7" s="203"/>
      <c r="TBO7" s="203"/>
      <c r="TBP7" s="203"/>
      <c r="TBQ7" s="203"/>
      <c r="TBR7" s="203"/>
      <c r="TBS7" s="203"/>
      <c r="TBT7" s="203"/>
      <c r="TBU7" s="203"/>
      <c r="TBV7" s="203"/>
      <c r="TBW7" s="203"/>
      <c r="TBX7" s="203"/>
      <c r="TBY7" s="203"/>
      <c r="TBZ7" s="203"/>
      <c r="TCA7" s="203"/>
      <c r="TCB7" s="203"/>
      <c r="TCC7" s="203"/>
      <c r="TCD7" s="203"/>
      <c r="TCE7" s="203"/>
      <c r="TCF7" s="203"/>
      <c r="TCG7" s="203"/>
      <c r="TCH7" s="203"/>
      <c r="TCI7" s="203"/>
      <c r="TCJ7" s="203"/>
      <c r="TCK7" s="203"/>
      <c r="TCL7" s="203"/>
      <c r="TCM7" s="203"/>
      <c r="TCN7" s="203"/>
      <c r="TCO7" s="203"/>
      <c r="TCP7" s="203"/>
      <c r="TCQ7" s="203"/>
      <c r="TCR7" s="203"/>
      <c r="TCS7" s="203"/>
      <c r="TCT7" s="203"/>
      <c r="TCU7" s="203"/>
      <c r="TCV7" s="203"/>
      <c r="TCW7" s="203"/>
      <c r="TCX7" s="203"/>
      <c r="TCY7" s="203"/>
      <c r="TCZ7" s="203"/>
      <c r="TDA7" s="203"/>
      <c r="TDB7" s="203"/>
      <c r="TDC7" s="203"/>
      <c r="TDD7" s="203"/>
      <c r="TDE7" s="203"/>
      <c r="TDF7" s="203"/>
      <c r="TDG7" s="203"/>
      <c r="TDH7" s="203"/>
      <c r="TDI7" s="203"/>
      <c r="TDJ7" s="203"/>
      <c r="TDK7" s="203"/>
      <c r="TDL7" s="203"/>
      <c r="TDM7" s="203"/>
      <c r="TDN7" s="203"/>
      <c r="TDO7" s="203"/>
      <c r="TDP7" s="203"/>
      <c r="TDQ7" s="203"/>
      <c r="TDR7" s="203"/>
      <c r="TDS7" s="203"/>
      <c r="TDT7" s="203"/>
      <c r="TDU7" s="203"/>
      <c r="TDV7" s="203"/>
      <c r="TDW7" s="203"/>
      <c r="TDX7" s="203"/>
      <c r="TDY7" s="203"/>
      <c r="TDZ7" s="203"/>
      <c r="TEA7" s="203"/>
      <c r="TEB7" s="203"/>
      <c r="TEC7" s="203"/>
      <c r="TED7" s="203"/>
      <c r="TEE7" s="203"/>
      <c r="TEF7" s="203"/>
      <c r="TEG7" s="203"/>
      <c r="TEH7" s="203"/>
      <c r="TEI7" s="203"/>
      <c r="TEJ7" s="203"/>
      <c r="TEK7" s="203"/>
      <c r="TEL7" s="203"/>
      <c r="TEM7" s="203"/>
      <c r="TEN7" s="203"/>
      <c r="TEO7" s="203"/>
      <c r="TEP7" s="203"/>
      <c r="TEQ7" s="203"/>
      <c r="TER7" s="203"/>
      <c r="TES7" s="203"/>
      <c r="TET7" s="203"/>
      <c r="TEU7" s="203"/>
      <c r="TEV7" s="203"/>
      <c r="TEW7" s="203"/>
      <c r="TEX7" s="203"/>
      <c r="TEY7" s="203"/>
      <c r="TEZ7" s="203"/>
      <c r="TFA7" s="203"/>
      <c r="TFB7" s="203"/>
      <c r="TFC7" s="203"/>
      <c r="TFD7" s="203"/>
      <c r="TFE7" s="203"/>
      <c r="TFF7" s="203"/>
      <c r="TFG7" s="203"/>
      <c r="TFH7" s="203"/>
      <c r="TFI7" s="203"/>
      <c r="TFJ7" s="203"/>
      <c r="TFK7" s="203"/>
      <c r="TFL7" s="203"/>
      <c r="TFM7" s="203"/>
      <c r="TFN7" s="203"/>
      <c r="TFO7" s="203"/>
      <c r="TFP7" s="203"/>
      <c r="TFQ7" s="203"/>
      <c r="TFR7" s="203"/>
      <c r="TFS7" s="203"/>
      <c r="TFT7" s="203"/>
      <c r="TFU7" s="203"/>
      <c r="TFV7" s="203"/>
      <c r="TFW7" s="203"/>
      <c r="TFX7" s="203"/>
      <c r="TFY7" s="203"/>
      <c r="TFZ7" s="203"/>
      <c r="TGA7" s="203"/>
      <c r="TGB7" s="203"/>
      <c r="TGC7" s="203"/>
      <c r="TGD7" s="203"/>
      <c r="TGE7" s="203"/>
      <c r="TGF7" s="203"/>
      <c r="TGG7" s="203"/>
      <c r="TGH7" s="203"/>
      <c r="TGI7" s="203"/>
      <c r="TGJ7" s="203"/>
      <c r="TGK7" s="203"/>
      <c r="TGL7" s="203"/>
      <c r="TGM7" s="203"/>
      <c r="TGN7" s="203"/>
      <c r="TGO7" s="203"/>
      <c r="TGP7" s="203"/>
      <c r="TGQ7" s="203"/>
      <c r="TGR7" s="203"/>
      <c r="TGS7" s="203"/>
      <c r="TGT7" s="203"/>
      <c r="TGU7" s="203"/>
      <c r="TGV7" s="203"/>
      <c r="TGW7" s="203"/>
      <c r="TGX7" s="203"/>
      <c r="TGY7" s="203"/>
      <c r="TGZ7" s="203"/>
      <c r="THA7" s="203"/>
      <c r="THB7" s="203"/>
      <c r="THC7" s="203"/>
      <c r="THD7" s="203"/>
      <c r="THE7" s="203"/>
      <c r="THF7" s="203"/>
      <c r="THG7" s="203"/>
      <c r="THH7" s="203"/>
      <c r="THI7" s="203"/>
      <c r="THJ7" s="203"/>
      <c r="THK7" s="203"/>
      <c r="THL7" s="203"/>
      <c r="THM7" s="203"/>
      <c r="THN7" s="203"/>
      <c r="THO7" s="203"/>
      <c r="THP7" s="203"/>
      <c r="THQ7" s="203"/>
      <c r="THR7" s="203"/>
      <c r="THS7" s="203"/>
      <c r="THT7" s="203"/>
      <c r="THU7" s="203"/>
      <c r="THV7" s="203"/>
      <c r="THW7" s="203"/>
      <c r="THX7" s="203"/>
      <c r="THY7" s="203"/>
      <c r="THZ7" s="203"/>
      <c r="TIA7" s="203"/>
      <c r="TIB7" s="203"/>
      <c r="TIC7" s="203"/>
      <c r="TID7" s="203"/>
      <c r="TIE7" s="203"/>
      <c r="TIF7" s="203"/>
      <c r="TIG7" s="203"/>
      <c r="TIH7" s="203"/>
      <c r="TII7" s="203"/>
      <c r="TIJ7" s="203"/>
      <c r="TIK7" s="203"/>
      <c r="TIL7" s="203"/>
      <c r="TIM7" s="203"/>
      <c r="TIN7" s="203"/>
      <c r="TIO7" s="203"/>
      <c r="TIP7" s="203"/>
      <c r="TIQ7" s="203"/>
      <c r="TIR7" s="203"/>
      <c r="TIS7" s="203"/>
      <c r="TIT7" s="203"/>
      <c r="TIU7" s="203"/>
      <c r="TIV7" s="203"/>
      <c r="TIW7" s="203"/>
      <c r="TIX7" s="203"/>
      <c r="TIY7" s="203"/>
      <c r="TIZ7" s="203"/>
      <c r="TJA7" s="203"/>
      <c r="TJB7" s="203"/>
      <c r="TJC7" s="203"/>
      <c r="TJD7" s="203"/>
      <c r="TJE7" s="203"/>
      <c r="TJF7" s="203"/>
      <c r="TJG7" s="203"/>
      <c r="TJH7" s="203"/>
      <c r="TJI7" s="203"/>
      <c r="TJJ7" s="203"/>
      <c r="TJK7" s="203"/>
      <c r="TJL7" s="203"/>
      <c r="TJM7" s="203"/>
      <c r="TJN7" s="203"/>
      <c r="TJO7" s="203"/>
      <c r="TJP7" s="203"/>
      <c r="TJQ7" s="203"/>
      <c r="TJR7" s="203"/>
      <c r="TJS7" s="203"/>
      <c r="TJT7" s="203"/>
      <c r="TJU7" s="203"/>
      <c r="TJV7" s="203"/>
      <c r="TJW7" s="203"/>
      <c r="TJX7" s="203"/>
      <c r="TJY7" s="203"/>
      <c r="TJZ7" s="203"/>
      <c r="TKA7" s="203"/>
      <c r="TKB7" s="203"/>
      <c r="TKC7" s="203"/>
      <c r="TKD7" s="203"/>
      <c r="TKE7" s="203"/>
      <c r="TKF7" s="203"/>
      <c r="TKG7" s="203"/>
      <c r="TKH7" s="203"/>
      <c r="TKI7" s="203"/>
      <c r="TKJ7" s="203"/>
      <c r="TKK7" s="203"/>
      <c r="TKL7" s="203"/>
      <c r="TKM7" s="203"/>
      <c r="TKN7" s="203"/>
      <c r="TKO7" s="203"/>
      <c r="TKP7" s="203"/>
      <c r="TKQ7" s="203"/>
      <c r="TKR7" s="203"/>
      <c r="TKS7" s="203"/>
      <c r="TKT7" s="203"/>
      <c r="TKU7" s="203"/>
      <c r="TKV7" s="203"/>
      <c r="TKW7" s="203"/>
      <c r="TKX7" s="203"/>
      <c r="TKY7" s="203"/>
      <c r="TKZ7" s="203"/>
      <c r="TLA7" s="203"/>
      <c r="TLB7" s="203"/>
      <c r="TLC7" s="203"/>
      <c r="TLD7" s="203"/>
      <c r="TLE7" s="203"/>
      <c r="TLF7" s="203"/>
      <c r="TLG7" s="203"/>
      <c r="TLH7" s="203"/>
      <c r="TLI7" s="203"/>
      <c r="TLJ7" s="203"/>
      <c r="TLK7" s="203"/>
      <c r="TLL7" s="203"/>
      <c r="TLM7" s="203"/>
      <c r="TLN7" s="203"/>
      <c r="TLO7" s="203"/>
      <c r="TLP7" s="203"/>
      <c r="TLQ7" s="203"/>
      <c r="TLR7" s="203"/>
      <c r="TLS7" s="203"/>
      <c r="TLT7" s="203"/>
      <c r="TLU7" s="203"/>
      <c r="TLV7" s="203"/>
      <c r="TLW7" s="203"/>
      <c r="TLX7" s="203"/>
      <c r="TLY7" s="203"/>
      <c r="TLZ7" s="203"/>
      <c r="TMA7" s="203"/>
      <c r="TMB7" s="203"/>
      <c r="TMC7" s="203"/>
      <c r="TMD7" s="203"/>
      <c r="TME7" s="203"/>
      <c r="TMF7" s="203"/>
      <c r="TMG7" s="203"/>
      <c r="TMH7" s="203"/>
      <c r="TMI7" s="203"/>
      <c r="TMJ7" s="203"/>
      <c r="TMK7" s="203"/>
      <c r="TML7" s="203"/>
      <c r="TMM7" s="203"/>
      <c r="TMN7" s="203"/>
      <c r="TMO7" s="203"/>
      <c r="TMP7" s="203"/>
      <c r="TMQ7" s="203"/>
      <c r="TMR7" s="203"/>
      <c r="TMS7" s="203"/>
      <c r="TMT7" s="203"/>
      <c r="TMU7" s="203"/>
      <c r="TMV7" s="203"/>
      <c r="TMW7" s="203"/>
      <c r="TMX7" s="203"/>
      <c r="TMY7" s="203"/>
      <c r="TMZ7" s="203"/>
      <c r="TNA7" s="203"/>
      <c r="TNB7" s="203"/>
      <c r="TNC7" s="203"/>
      <c r="TND7" s="203"/>
      <c r="TNE7" s="203"/>
      <c r="TNF7" s="203"/>
      <c r="TNG7" s="203"/>
      <c r="TNH7" s="203"/>
      <c r="TNI7" s="203"/>
      <c r="TNJ7" s="203"/>
      <c r="TNK7" s="203"/>
      <c r="TNL7" s="203"/>
      <c r="TNM7" s="203"/>
      <c r="TNN7" s="203"/>
      <c r="TNO7" s="203"/>
      <c r="TNP7" s="203"/>
      <c r="TNQ7" s="203"/>
      <c r="TNR7" s="203"/>
      <c r="TNS7" s="203"/>
      <c r="TNT7" s="203"/>
      <c r="TNU7" s="203"/>
      <c r="TNV7" s="203"/>
      <c r="TNW7" s="203"/>
      <c r="TNX7" s="203"/>
      <c r="TNY7" s="203"/>
      <c r="TNZ7" s="203"/>
      <c r="TOA7" s="203"/>
      <c r="TOB7" s="203"/>
      <c r="TOC7" s="203"/>
      <c r="TOD7" s="203"/>
      <c r="TOE7" s="203"/>
      <c r="TOF7" s="203"/>
      <c r="TOG7" s="203"/>
      <c r="TOH7" s="203"/>
      <c r="TOI7" s="203"/>
      <c r="TOJ7" s="203"/>
      <c r="TOK7" s="203"/>
      <c r="TOL7" s="203"/>
      <c r="TOM7" s="203"/>
      <c r="TON7" s="203"/>
      <c r="TOO7" s="203"/>
      <c r="TOP7" s="203"/>
      <c r="TOQ7" s="203"/>
      <c r="TOR7" s="203"/>
      <c r="TOS7" s="203"/>
      <c r="TOT7" s="203"/>
      <c r="TOU7" s="203"/>
      <c r="TOV7" s="203"/>
      <c r="TOW7" s="203"/>
      <c r="TOX7" s="203"/>
      <c r="TOY7" s="203"/>
      <c r="TOZ7" s="203"/>
      <c r="TPA7" s="203"/>
      <c r="TPB7" s="203"/>
      <c r="TPC7" s="203"/>
      <c r="TPD7" s="203"/>
      <c r="TPE7" s="203"/>
      <c r="TPF7" s="203"/>
      <c r="TPG7" s="203"/>
      <c r="TPH7" s="203"/>
      <c r="TPI7" s="203"/>
      <c r="TPJ7" s="203"/>
      <c r="TPK7" s="203"/>
      <c r="TPL7" s="203"/>
      <c r="TPM7" s="203"/>
      <c r="TPN7" s="203"/>
      <c r="TPO7" s="203"/>
      <c r="TPP7" s="203"/>
      <c r="TPQ7" s="203"/>
      <c r="TPR7" s="203"/>
      <c r="TPS7" s="203"/>
      <c r="TPT7" s="203"/>
      <c r="TPU7" s="203"/>
      <c r="TPV7" s="203"/>
      <c r="TPW7" s="203"/>
      <c r="TPX7" s="203"/>
      <c r="TPY7" s="203"/>
      <c r="TPZ7" s="203"/>
      <c r="TQA7" s="203"/>
      <c r="TQB7" s="203"/>
      <c r="TQC7" s="203"/>
      <c r="TQD7" s="203"/>
      <c r="TQE7" s="203"/>
      <c r="TQF7" s="203"/>
      <c r="TQG7" s="203"/>
      <c r="TQH7" s="203"/>
      <c r="TQI7" s="203"/>
      <c r="TQJ7" s="203"/>
      <c r="TQK7" s="203"/>
      <c r="TQL7" s="203"/>
      <c r="TQM7" s="203"/>
      <c r="TQN7" s="203"/>
      <c r="TQO7" s="203"/>
      <c r="TQP7" s="203"/>
      <c r="TQQ7" s="203"/>
      <c r="TQR7" s="203"/>
      <c r="TQS7" s="203"/>
      <c r="TQT7" s="203"/>
      <c r="TQU7" s="203"/>
      <c r="TQV7" s="203"/>
      <c r="TQW7" s="203"/>
      <c r="TQX7" s="203"/>
      <c r="TQY7" s="203"/>
      <c r="TQZ7" s="203"/>
      <c r="TRA7" s="203"/>
      <c r="TRB7" s="203"/>
      <c r="TRC7" s="203"/>
      <c r="TRD7" s="203"/>
      <c r="TRE7" s="203"/>
      <c r="TRF7" s="203"/>
      <c r="TRG7" s="203"/>
      <c r="TRH7" s="203"/>
      <c r="TRI7" s="203"/>
      <c r="TRJ7" s="203"/>
      <c r="TRK7" s="203"/>
      <c r="TRL7" s="203"/>
      <c r="TRM7" s="203"/>
      <c r="TRN7" s="203"/>
      <c r="TRO7" s="203"/>
      <c r="TRP7" s="203"/>
      <c r="TRQ7" s="203"/>
      <c r="TRR7" s="203"/>
      <c r="TRS7" s="203"/>
      <c r="TRT7" s="203"/>
      <c r="TRU7" s="203"/>
      <c r="TRV7" s="203"/>
      <c r="TRW7" s="203"/>
      <c r="TRX7" s="203"/>
      <c r="TRY7" s="203"/>
      <c r="TRZ7" s="203"/>
      <c r="TSA7" s="203"/>
      <c r="TSB7" s="203"/>
      <c r="TSC7" s="203"/>
      <c r="TSD7" s="203"/>
      <c r="TSE7" s="203"/>
      <c r="TSF7" s="203"/>
      <c r="TSG7" s="203"/>
      <c r="TSH7" s="203"/>
      <c r="TSI7" s="203"/>
      <c r="TSJ7" s="203"/>
      <c r="TSK7" s="203"/>
      <c r="TSL7" s="203"/>
      <c r="TSM7" s="203"/>
      <c r="TSN7" s="203"/>
      <c r="TSO7" s="203"/>
      <c r="TSP7" s="203"/>
      <c r="TSQ7" s="203"/>
      <c r="TSR7" s="203"/>
      <c r="TSS7" s="203"/>
      <c r="TST7" s="203"/>
      <c r="TSU7" s="203"/>
      <c r="TSV7" s="203"/>
      <c r="TSW7" s="203"/>
      <c r="TSX7" s="203"/>
      <c r="TSY7" s="203"/>
      <c r="TSZ7" s="203"/>
      <c r="TTA7" s="203"/>
      <c r="TTB7" s="203"/>
      <c r="TTC7" s="203"/>
      <c r="TTD7" s="203"/>
      <c r="TTE7" s="203"/>
      <c r="TTF7" s="203"/>
      <c r="TTG7" s="203"/>
      <c r="TTH7" s="203"/>
      <c r="TTI7" s="203"/>
      <c r="TTJ7" s="203"/>
      <c r="TTK7" s="203"/>
      <c r="TTL7" s="203"/>
      <c r="TTM7" s="203"/>
      <c r="TTN7" s="203"/>
      <c r="TTO7" s="203"/>
      <c r="TTP7" s="203"/>
      <c r="TTQ7" s="203"/>
      <c r="TTR7" s="203"/>
      <c r="TTS7" s="203"/>
      <c r="TTT7" s="203"/>
      <c r="TTU7" s="203"/>
      <c r="TTV7" s="203"/>
      <c r="TTW7" s="203"/>
      <c r="TTX7" s="203"/>
      <c r="TTY7" s="203"/>
      <c r="TTZ7" s="203"/>
      <c r="TUA7" s="203"/>
      <c r="TUB7" s="203"/>
      <c r="TUC7" s="203"/>
      <c r="TUD7" s="203"/>
      <c r="TUE7" s="203"/>
      <c r="TUF7" s="203"/>
      <c r="TUG7" s="203"/>
      <c r="TUH7" s="203"/>
      <c r="TUI7" s="203"/>
      <c r="TUJ7" s="203"/>
      <c r="TUK7" s="203"/>
      <c r="TUL7" s="203"/>
      <c r="TUM7" s="203"/>
      <c r="TUN7" s="203"/>
      <c r="TUO7" s="203"/>
      <c r="TUP7" s="203"/>
      <c r="TUQ7" s="203"/>
      <c r="TUR7" s="203"/>
      <c r="TUS7" s="203"/>
      <c r="TUT7" s="203"/>
      <c r="TUU7" s="203"/>
      <c r="TUV7" s="203"/>
      <c r="TUW7" s="203"/>
      <c r="TUX7" s="203"/>
      <c r="TUY7" s="203"/>
      <c r="TUZ7" s="203"/>
      <c r="TVA7" s="203"/>
      <c r="TVB7" s="203"/>
      <c r="TVC7" s="203"/>
      <c r="TVD7" s="203"/>
      <c r="TVE7" s="203"/>
      <c r="TVF7" s="203"/>
      <c r="TVG7" s="203"/>
      <c r="TVH7" s="203"/>
      <c r="TVI7" s="203"/>
      <c r="TVJ7" s="203"/>
      <c r="TVK7" s="203"/>
      <c r="TVL7" s="203"/>
      <c r="TVM7" s="203"/>
      <c r="TVN7" s="203"/>
      <c r="TVO7" s="203"/>
      <c r="TVP7" s="203"/>
      <c r="TVQ7" s="203"/>
      <c r="TVR7" s="203"/>
      <c r="TVS7" s="203"/>
      <c r="TVT7" s="203"/>
      <c r="TVU7" s="203"/>
      <c r="TVV7" s="203"/>
      <c r="TVW7" s="203"/>
      <c r="TVX7" s="203"/>
      <c r="TVY7" s="203"/>
      <c r="TVZ7" s="203"/>
      <c r="TWA7" s="203"/>
      <c r="TWB7" s="203"/>
      <c r="TWC7" s="203"/>
      <c r="TWD7" s="203"/>
      <c r="TWE7" s="203"/>
      <c r="TWF7" s="203"/>
      <c r="TWG7" s="203"/>
      <c r="TWH7" s="203"/>
      <c r="TWI7" s="203"/>
      <c r="TWJ7" s="203"/>
      <c r="TWK7" s="203"/>
      <c r="TWL7" s="203"/>
      <c r="TWM7" s="203"/>
      <c r="TWN7" s="203"/>
      <c r="TWO7" s="203"/>
      <c r="TWP7" s="203"/>
      <c r="TWQ7" s="203"/>
      <c r="TWR7" s="203"/>
      <c r="TWS7" s="203"/>
      <c r="TWT7" s="203"/>
      <c r="TWU7" s="203"/>
      <c r="TWV7" s="203"/>
      <c r="TWW7" s="203"/>
      <c r="TWX7" s="203"/>
      <c r="TWY7" s="203"/>
      <c r="TWZ7" s="203"/>
      <c r="TXA7" s="203"/>
      <c r="TXB7" s="203"/>
      <c r="TXC7" s="203"/>
      <c r="TXD7" s="203"/>
      <c r="TXE7" s="203"/>
      <c r="TXF7" s="203"/>
      <c r="TXG7" s="203"/>
      <c r="TXH7" s="203"/>
      <c r="TXI7" s="203"/>
      <c r="TXJ7" s="203"/>
      <c r="TXK7" s="203"/>
      <c r="TXL7" s="203"/>
      <c r="TXM7" s="203"/>
      <c r="TXN7" s="203"/>
      <c r="TXO7" s="203"/>
      <c r="TXP7" s="203"/>
      <c r="TXQ7" s="203"/>
      <c r="TXR7" s="203"/>
      <c r="TXS7" s="203"/>
      <c r="TXT7" s="203"/>
      <c r="TXU7" s="203"/>
      <c r="TXV7" s="203"/>
      <c r="TXW7" s="203"/>
      <c r="TXX7" s="203"/>
      <c r="TXY7" s="203"/>
      <c r="TXZ7" s="203"/>
      <c r="TYA7" s="203"/>
      <c r="TYB7" s="203"/>
      <c r="TYC7" s="203"/>
      <c r="TYD7" s="203"/>
      <c r="TYE7" s="203"/>
      <c r="TYF7" s="203"/>
      <c r="TYG7" s="203"/>
      <c r="TYH7" s="203"/>
      <c r="TYI7" s="203"/>
      <c r="TYJ7" s="203"/>
      <c r="TYK7" s="203"/>
      <c r="TYL7" s="203"/>
      <c r="TYM7" s="203"/>
      <c r="TYN7" s="203"/>
      <c r="TYO7" s="203"/>
      <c r="TYP7" s="203"/>
      <c r="TYQ7" s="203"/>
      <c r="TYR7" s="203"/>
      <c r="TYS7" s="203"/>
      <c r="TYT7" s="203"/>
      <c r="TYU7" s="203"/>
      <c r="TYV7" s="203"/>
      <c r="TYW7" s="203"/>
      <c r="TYX7" s="203"/>
      <c r="TYY7" s="203"/>
      <c r="TYZ7" s="203"/>
      <c r="TZA7" s="203"/>
      <c r="TZB7" s="203"/>
      <c r="TZC7" s="203"/>
      <c r="TZD7" s="203"/>
      <c r="TZE7" s="203"/>
      <c r="TZF7" s="203"/>
      <c r="TZG7" s="203"/>
      <c r="TZH7" s="203"/>
      <c r="TZI7" s="203"/>
      <c r="TZJ7" s="203"/>
      <c r="TZK7" s="203"/>
      <c r="TZL7" s="203"/>
      <c r="TZM7" s="203"/>
      <c r="TZN7" s="203"/>
      <c r="TZO7" s="203"/>
      <c r="TZP7" s="203"/>
      <c r="TZQ7" s="203"/>
      <c r="TZR7" s="203"/>
      <c r="TZS7" s="203"/>
      <c r="TZT7" s="203"/>
      <c r="TZU7" s="203"/>
      <c r="TZV7" s="203"/>
      <c r="TZW7" s="203"/>
      <c r="TZX7" s="203"/>
      <c r="TZY7" s="203"/>
      <c r="TZZ7" s="203"/>
      <c r="UAA7" s="203"/>
      <c r="UAB7" s="203"/>
      <c r="UAC7" s="203"/>
      <c r="UAD7" s="203"/>
      <c r="UAE7" s="203"/>
      <c r="UAF7" s="203"/>
      <c r="UAG7" s="203"/>
      <c r="UAH7" s="203"/>
      <c r="UAI7" s="203"/>
      <c r="UAJ7" s="203"/>
      <c r="UAK7" s="203"/>
      <c r="UAL7" s="203"/>
      <c r="UAM7" s="203"/>
      <c r="UAN7" s="203"/>
      <c r="UAO7" s="203"/>
      <c r="UAP7" s="203"/>
      <c r="UAQ7" s="203"/>
      <c r="UAR7" s="203"/>
      <c r="UAS7" s="203"/>
      <c r="UAT7" s="203"/>
      <c r="UAU7" s="203"/>
      <c r="UAV7" s="203"/>
      <c r="UAW7" s="203"/>
      <c r="UAX7" s="203"/>
      <c r="UAY7" s="203"/>
      <c r="UAZ7" s="203"/>
      <c r="UBA7" s="203"/>
      <c r="UBB7" s="203"/>
      <c r="UBC7" s="203"/>
      <c r="UBD7" s="203"/>
      <c r="UBE7" s="203"/>
      <c r="UBF7" s="203"/>
      <c r="UBG7" s="203"/>
      <c r="UBH7" s="203"/>
      <c r="UBI7" s="203"/>
      <c r="UBJ7" s="203"/>
      <c r="UBK7" s="203"/>
      <c r="UBL7" s="203"/>
      <c r="UBM7" s="203"/>
      <c r="UBN7" s="203"/>
      <c r="UBO7" s="203"/>
      <c r="UBP7" s="203"/>
      <c r="UBQ7" s="203"/>
      <c r="UBR7" s="203"/>
      <c r="UBS7" s="203"/>
      <c r="UBT7" s="203"/>
      <c r="UBU7" s="203"/>
      <c r="UBV7" s="203"/>
      <c r="UBW7" s="203"/>
      <c r="UBX7" s="203"/>
      <c r="UBY7" s="203"/>
      <c r="UBZ7" s="203"/>
      <c r="UCA7" s="203"/>
      <c r="UCB7" s="203"/>
      <c r="UCC7" s="203"/>
      <c r="UCD7" s="203"/>
      <c r="UCE7" s="203"/>
      <c r="UCF7" s="203"/>
      <c r="UCG7" s="203"/>
      <c r="UCH7" s="203"/>
      <c r="UCI7" s="203"/>
      <c r="UCJ7" s="203"/>
      <c r="UCK7" s="203"/>
      <c r="UCL7" s="203"/>
      <c r="UCM7" s="203"/>
      <c r="UCN7" s="203"/>
      <c r="UCO7" s="203"/>
      <c r="UCP7" s="203"/>
      <c r="UCQ7" s="203"/>
      <c r="UCR7" s="203"/>
      <c r="UCS7" s="203"/>
      <c r="UCT7" s="203"/>
      <c r="UCU7" s="203"/>
      <c r="UCV7" s="203"/>
      <c r="UCW7" s="203"/>
      <c r="UCX7" s="203"/>
      <c r="UCY7" s="203"/>
      <c r="UCZ7" s="203"/>
      <c r="UDA7" s="203"/>
      <c r="UDB7" s="203"/>
      <c r="UDC7" s="203"/>
      <c r="UDD7" s="203"/>
      <c r="UDE7" s="203"/>
      <c r="UDF7" s="203"/>
      <c r="UDG7" s="203"/>
      <c r="UDH7" s="203"/>
      <c r="UDI7" s="203"/>
      <c r="UDJ7" s="203"/>
      <c r="UDK7" s="203"/>
      <c r="UDL7" s="203"/>
      <c r="UDM7" s="203"/>
      <c r="UDN7" s="203"/>
      <c r="UDO7" s="203"/>
      <c r="UDP7" s="203"/>
      <c r="UDQ7" s="203"/>
      <c r="UDR7" s="203"/>
      <c r="UDS7" s="203"/>
      <c r="UDT7" s="203"/>
      <c r="UDU7" s="203"/>
      <c r="UDV7" s="203"/>
      <c r="UDW7" s="203"/>
      <c r="UDX7" s="203"/>
      <c r="UDY7" s="203"/>
      <c r="UDZ7" s="203"/>
      <c r="UEA7" s="203"/>
      <c r="UEB7" s="203"/>
      <c r="UEC7" s="203"/>
      <c r="UED7" s="203"/>
      <c r="UEE7" s="203"/>
      <c r="UEF7" s="203"/>
      <c r="UEG7" s="203"/>
      <c r="UEH7" s="203"/>
      <c r="UEI7" s="203"/>
      <c r="UEJ7" s="203"/>
      <c r="UEK7" s="203"/>
      <c r="UEL7" s="203"/>
      <c r="UEM7" s="203"/>
      <c r="UEN7" s="203"/>
      <c r="UEO7" s="203"/>
      <c r="UEP7" s="203"/>
      <c r="UEQ7" s="203"/>
      <c r="UER7" s="203"/>
      <c r="UES7" s="203"/>
      <c r="UET7" s="203"/>
      <c r="UEU7" s="203"/>
      <c r="UEV7" s="203"/>
      <c r="UEW7" s="203"/>
      <c r="UEX7" s="203"/>
      <c r="UEY7" s="203"/>
      <c r="UEZ7" s="203"/>
      <c r="UFA7" s="203"/>
      <c r="UFB7" s="203"/>
      <c r="UFC7" s="203"/>
      <c r="UFD7" s="203"/>
      <c r="UFE7" s="203"/>
      <c r="UFF7" s="203"/>
      <c r="UFG7" s="203"/>
      <c r="UFH7" s="203"/>
      <c r="UFI7" s="203"/>
      <c r="UFJ7" s="203"/>
      <c r="UFK7" s="203"/>
      <c r="UFL7" s="203"/>
      <c r="UFM7" s="203"/>
      <c r="UFN7" s="203"/>
      <c r="UFO7" s="203"/>
      <c r="UFP7" s="203"/>
      <c r="UFQ7" s="203"/>
      <c r="UFR7" s="203"/>
      <c r="UFS7" s="203"/>
      <c r="UFT7" s="203"/>
      <c r="UFU7" s="203"/>
      <c r="UFV7" s="203"/>
      <c r="UFW7" s="203"/>
      <c r="UFX7" s="203"/>
      <c r="UFY7" s="203"/>
      <c r="UFZ7" s="203"/>
      <c r="UGA7" s="203"/>
      <c r="UGB7" s="203"/>
      <c r="UGC7" s="203"/>
      <c r="UGD7" s="203"/>
      <c r="UGE7" s="203"/>
      <c r="UGF7" s="203"/>
      <c r="UGG7" s="203"/>
      <c r="UGH7" s="203"/>
      <c r="UGI7" s="203"/>
      <c r="UGJ7" s="203"/>
      <c r="UGK7" s="203"/>
      <c r="UGL7" s="203"/>
      <c r="UGM7" s="203"/>
      <c r="UGN7" s="203"/>
      <c r="UGO7" s="203"/>
      <c r="UGP7" s="203"/>
      <c r="UGQ7" s="203"/>
      <c r="UGR7" s="203"/>
      <c r="UGS7" s="203"/>
      <c r="UGT7" s="203"/>
      <c r="UGU7" s="203"/>
      <c r="UGV7" s="203"/>
      <c r="UGW7" s="203"/>
      <c r="UGX7" s="203"/>
      <c r="UGY7" s="203"/>
      <c r="UGZ7" s="203"/>
      <c r="UHA7" s="203"/>
      <c r="UHB7" s="203"/>
      <c r="UHC7" s="203"/>
      <c r="UHD7" s="203"/>
      <c r="UHE7" s="203"/>
      <c r="UHF7" s="203"/>
      <c r="UHG7" s="203"/>
      <c r="UHH7" s="203"/>
      <c r="UHI7" s="203"/>
      <c r="UHJ7" s="203"/>
      <c r="UHK7" s="203"/>
      <c r="UHL7" s="203"/>
      <c r="UHM7" s="203"/>
      <c r="UHN7" s="203"/>
      <c r="UHO7" s="203"/>
      <c r="UHP7" s="203"/>
      <c r="UHQ7" s="203"/>
      <c r="UHR7" s="203"/>
      <c r="UHS7" s="203"/>
      <c r="UHT7" s="203"/>
      <c r="UHU7" s="203"/>
      <c r="UHV7" s="203"/>
      <c r="UHW7" s="203"/>
      <c r="UHX7" s="203"/>
      <c r="UHY7" s="203"/>
      <c r="UHZ7" s="203"/>
      <c r="UIA7" s="203"/>
      <c r="UIB7" s="203"/>
      <c r="UIC7" s="203"/>
      <c r="UID7" s="203"/>
      <c r="UIE7" s="203"/>
      <c r="UIF7" s="203"/>
      <c r="UIG7" s="203"/>
      <c r="UIH7" s="203"/>
      <c r="UII7" s="203"/>
      <c r="UIJ7" s="203"/>
      <c r="UIK7" s="203"/>
      <c r="UIL7" s="203"/>
      <c r="UIM7" s="203"/>
      <c r="UIN7" s="203"/>
      <c r="UIO7" s="203"/>
      <c r="UIP7" s="203"/>
      <c r="UIQ7" s="203"/>
      <c r="UIR7" s="203"/>
      <c r="UIS7" s="203"/>
      <c r="UIT7" s="203"/>
      <c r="UIU7" s="203"/>
      <c r="UIV7" s="203"/>
      <c r="UIW7" s="203"/>
      <c r="UIX7" s="203"/>
      <c r="UIY7" s="203"/>
      <c r="UIZ7" s="203"/>
      <c r="UJA7" s="203"/>
      <c r="UJB7" s="203"/>
      <c r="UJC7" s="203"/>
      <c r="UJD7" s="203"/>
      <c r="UJE7" s="203"/>
      <c r="UJF7" s="203"/>
      <c r="UJG7" s="203"/>
      <c r="UJH7" s="203"/>
      <c r="UJI7" s="203"/>
      <c r="UJJ7" s="203"/>
      <c r="UJK7" s="203"/>
      <c r="UJL7" s="203"/>
      <c r="UJM7" s="203"/>
      <c r="UJN7" s="203"/>
      <c r="UJO7" s="203"/>
      <c r="UJP7" s="203"/>
      <c r="UJQ7" s="203"/>
      <c r="UJR7" s="203"/>
      <c r="UJS7" s="203"/>
      <c r="UJT7" s="203"/>
      <c r="UJU7" s="203"/>
      <c r="UJV7" s="203"/>
      <c r="UJW7" s="203"/>
      <c r="UJX7" s="203"/>
      <c r="UJY7" s="203"/>
      <c r="UJZ7" s="203"/>
      <c r="UKA7" s="203"/>
      <c r="UKB7" s="203"/>
      <c r="UKC7" s="203"/>
      <c r="UKD7" s="203"/>
      <c r="UKE7" s="203"/>
      <c r="UKF7" s="203"/>
      <c r="UKG7" s="203"/>
      <c r="UKH7" s="203"/>
      <c r="UKI7" s="203"/>
      <c r="UKJ7" s="203"/>
      <c r="UKK7" s="203"/>
      <c r="UKL7" s="203"/>
      <c r="UKM7" s="203"/>
      <c r="UKN7" s="203"/>
      <c r="UKO7" s="203"/>
      <c r="UKP7" s="203"/>
      <c r="UKQ7" s="203"/>
      <c r="UKR7" s="203"/>
      <c r="UKS7" s="203"/>
      <c r="UKT7" s="203"/>
      <c r="UKU7" s="203"/>
      <c r="UKV7" s="203"/>
      <c r="UKW7" s="203"/>
      <c r="UKX7" s="203"/>
      <c r="UKY7" s="203"/>
      <c r="UKZ7" s="203"/>
      <c r="ULA7" s="203"/>
      <c r="ULB7" s="203"/>
      <c r="ULC7" s="203"/>
      <c r="ULD7" s="203"/>
      <c r="ULE7" s="203"/>
      <c r="ULF7" s="203"/>
      <c r="ULG7" s="203"/>
      <c r="ULH7" s="203"/>
      <c r="ULI7" s="203"/>
      <c r="ULJ7" s="203"/>
      <c r="ULK7" s="203"/>
      <c r="ULL7" s="203"/>
      <c r="ULM7" s="203"/>
      <c r="ULN7" s="203"/>
      <c r="ULO7" s="203"/>
      <c r="ULP7" s="203"/>
      <c r="ULQ7" s="203"/>
      <c r="ULR7" s="203"/>
      <c r="ULS7" s="203"/>
      <c r="ULT7" s="203"/>
      <c r="ULU7" s="203"/>
      <c r="ULV7" s="203"/>
      <c r="ULW7" s="203"/>
      <c r="ULX7" s="203"/>
      <c r="ULY7" s="203"/>
      <c r="ULZ7" s="203"/>
      <c r="UMA7" s="203"/>
      <c r="UMB7" s="203"/>
      <c r="UMC7" s="203"/>
      <c r="UMD7" s="203"/>
      <c r="UME7" s="203"/>
      <c r="UMF7" s="203"/>
      <c r="UMG7" s="203"/>
      <c r="UMH7" s="203"/>
      <c r="UMI7" s="203"/>
      <c r="UMJ7" s="203"/>
      <c r="UMK7" s="203"/>
      <c r="UML7" s="203"/>
      <c r="UMM7" s="203"/>
      <c r="UMN7" s="203"/>
      <c r="UMO7" s="203"/>
      <c r="UMP7" s="203"/>
      <c r="UMQ7" s="203"/>
      <c r="UMR7" s="203"/>
      <c r="UMS7" s="203"/>
      <c r="UMT7" s="203"/>
      <c r="UMU7" s="203"/>
      <c r="UMV7" s="203"/>
      <c r="UMW7" s="203"/>
      <c r="UMX7" s="203"/>
      <c r="UMY7" s="203"/>
      <c r="UMZ7" s="203"/>
      <c r="UNA7" s="203"/>
      <c r="UNB7" s="203"/>
      <c r="UNC7" s="203"/>
      <c r="UND7" s="203"/>
      <c r="UNE7" s="203"/>
      <c r="UNF7" s="203"/>
      <c r="UNG7" s="203"/>
      <c r="UNH7" s="203"/>
      <c r="UNI7" s="203"/>
      <c r="UNJ7" s="203"/>
      <c r="UNK7" s="203"/>
      <c r="UNL7" s="203"/>
      <c r="UNM7" s="203"/>
      <c r="UNN7" s="203"/>
      <c r="UNO7" s="203"/>
      <c r="UNP7" s="203"/>
      <c r="UNQ7" s="203"/>
      <c r="UNR7" s="203"/>
      <c r="UNS7" s="203"/>
      <c r="UNT7" s="203"/>
      <c r="UNU7" s="203"/>
      <c r="UNV7" s="203"/>
      <c r="UNW7" s="203"/>
      <c r="UNX7" s="203"/>
      <c r="UNY7" s="203"/>
      <c r="UNZ7" s="203"/>
      <c r="UOA7" s="203"/>
      <c r="UOB7" s="203"/>
      <c r="UOC7" s="203"/>
      <c r="UOD7" s="203"/>
      <c r="UOE7" s="203"/>
      <c r="UOF7" s="203"/>
      <c r="UOG7" s="203"/>
      <c r="UOH7" s="203"/>
      <c r="UOI7" s="203"/>
      <c r="UOJ7" s="203"/>
      <c r="UOK7" s="203"/>
      <c r="UOL7" s="203"/>
      <c r="UOM7" s="203"/>
      <c r="UON7" s="203"/>
      <c r="UOO7" s="203"/>
      <c r="UOP7" s="203"/>
      <c r="UOQ7" s="203"/>
      <c r="UOR7" s="203"/>
      <c r="UOS7" s="203"/>
      <c r="UOT7" s="203"/>
      <c r="UOU7" s="203"/>
      <c r="UOV7" s="203"/>
      <c r="UOW7" s="203"/>
      <c r="UOX7" s="203"/>
      <c r="UOY7" s="203"/>
      <c r="UOZ7" s="203"/>
      <c r="UPA7" s="203"/>
      <c r="UPB7" s="203"/>
      <c r="UPC7" s="203"/>
      <c r="UPD7" s="203"/>
      <c r="UPE7" s="203"/>
      <c r="UPF7" s="203"/>
      <c r="UPG7" s="203"/>
      <c r="UPH7" s="203"/>
      <c r="UPI7" s="203"/>
      <c r="UPJ7" s="203"/>
      <c r="UPK7" s="203"/>
      <c r="UPL7" s="203"/>
      <c r="UPM7" s="203"/>
      <c r="UPN7" s="203"/>
      <c r="UPO7" s="203"/>
      <c r="UPP7" s="203"/>
      <c r="UPQ7" s="203"/>
      <c r="UPR7" s="203"/>
      <c r="UPS7" s="203"/>
      <c r="UPT7" s="203"/>
      <c r="UPU7" s="203"/>
      <c r="UPV7" s="203"/>
      <c r="UPW7" s="203"/>
      <c r="UPX7" s="203"/>
      <c r="UPY7" s="203"/>
      <c r="UPZ7" s="203"/>
      <c r="UQA7" s="203"/>
      <c r="UQB7" s="203"/>
      <c r="UQC7" s="203"/>
      <c r="UQD7" s="203"/>
      <c r="UQE7" s="203"/>
      <c r="UQF7" s="203"/>
      <c r="UQG7" s="203"/>
      <c r="UQH7" s="203"/>
      <c r="UQI7" s="203"/>
      <c r="UQJ7" s="203"/>
      <c r="UQK7" s="203"/>
      <c r="UQL7" s="203"/>
      <c r="UQM7" s="203"/>
      <c r="UQN7" s="203"/>
      <c r="UQO7" s="203"/>
      <c r="UQP7" s="203"/>
      <c r="UQQ7" s="203"/>
      <c r="UQR7" s="203"/>
      <c r="UQS7" s="203"/>
      <c r="UQT7" s="203"/>
      <c r="UQU7" s="203"/>
      <c r="UQV7" s="203"/>
      <c r="UQW7" s="203"/>
      <c r="UQX7" s="203"/>
      <c r="UQY7" s="203"/>
      <c r="UQZ7" s="203"/>
      <c r="URA7" s="203"/>
      <c r="URB7" s="203"/>
      <c r="URC7" s="203"/>
      <c r="URD7" s="203"/>
      <c r="URE7" s="203"/>
      <c r="URF7" s="203"/>
      <c r="URG7" s="203"/>
      <c r="URH7" s="203"/>
      <c r="URI7" s="203"/>
      <c r="URJ7" s="203"/>
      <c r="URK7" s="203"/>
      <c r="URL7" s="203"/>
      <c r="URM7" s="203"/>
      <c r="URN7" s="203"/>
      <c r="URO7" s="203"/>
      <c r="URP7" s="203"/>
      <c r="URQ7" s="203"/>
      <c r="URR7" s="203"/>
      <c r="URS7" s="203"/>
      <c r="URT7" s="203"/>
      <c r="URU7" s="203"/>
      <c r="URV7" s="203"/>
      <c r="URW7" s="203"/>
      <c r="URX7" s="203"/>
      <c r="URY7" s="203"/>
      <c r="URZ7" s="203"/>
      <c r="USA7" s="203"/>
      <c r="USB7" s="203"/>
      <c r="USC7" s="203"/>
      <c r="USD7" s="203"/>
      <c r="USE7" s="203"/>
      <c r="USF7" s="203"/>
      <c r="USG7" s="203"/>
      <c r="USH7" s="203"/>
      <c r="USI7" s="203"/>
      <c r="USJ7" s="203"/>
      <c r="USK7" s="203"/>
      <c r="USL7" s="203"/>
      <c r="USM7" s="203"/>
      <c r="USN7" s="203"/>
      <c r="USO7" s="203"/>
      <c r="USP7" s="203"/>
      <c r="USQ7" s="203"/>
      <c r="USR7" s="203"/>
      <c r="USS7" s="203"/>
      <c r="UST7" s="203"/>
      <c r="USU7" s="203"/>
      <c r="USV7" s="203"/>
      <c r="USW7" s="203"/>
      <c r="USX7" s="203"/>
      <c r="USY7" s="203"/>
      <c r="USZ7" s="203"/>
      <c r="UTA7" s="203"/>
      <c r="UTB7" s="203"/>
      <c r="UTC7" s="203"/>
      <c r="UTD7" s="203"/>
      <c r="UTE7" s="203"/>
      <c r="UTF7" s="203"/>
      <c r="UTG7" s="203"/>
      <c r="UTH7" s="203"/>
      <c r="UTI7" s="203"/>
      <c r="UTJ7" s="203"/>
      <c r="UTK7" s="203"/>
      <c r="UTL7" s="203"/>
      <c r="UTM7" s="203"/>
      <c r="UTN7" s="203"/>
      <c r="UTO7" s="203"/>
      <c r="UTP7" s="203"/>
      <c r="UTQ7" s="203"/>
      <c r="UTR7" s="203"/>
      <c r="UTS7" s="203"/>
      <c r="UTT7" s="203"/>
      <c r="UTU7" s="203"/>
      <c r="UTV7" s="203"/>
      <c r="UTW7" s="203"/>
      <c r="UTX7" s="203"/>
      <c r="UTY7" s="203"/>
      <c r="UTZ7" s="203"/>
      <c r="UUA7" s="203"/>
      <c r="UUB7" s="203"/>
      <c r="UUC7" s="203"/>
      <c r="UUD7" s="203"/>
      <c r="UUE7" s="203"/>
      <c r="UUF7" s="203"/>
      <c r="UUG7" s="203"/>
      <c r="UUH7" s="203"/>
      <c r="UUI7" s="203"/>
      <c r="UUJ7" s="203"/>
      <c r="UUK7" s="203"/>
      <c r="UUL7" s="203"/>
      <c r="UUM7" s="203"/>
      <c r="UUN7" s="203"/>
      <c r="UUO7" s="203"/>
      <c r="UUP7" s="203"/>
      <c r="UUQ7" s="203"/>
      <c r="UUR7" s="203"/>
      <c r="UUS7" s="203"/>
      <c r="UUT7" s="203"/>
      <c r="UUU7" s="203"/>
      <c r="UUV7" s="203"/>
      <c r="UUW7" s="203"/>
      <c r="UUX7" s="203"/>
      <c r="UUY7" s="203"/>
      <c r="UUZ7" s="203"/>
      <c r="UVA7" s="203"/>
      <c r="UVB7" s="203"/>
      <c r="UVC7" s="203"/>
      <c r="UVD7" s="203"/>
      <c r="UVE7" s="203"/>
      <c r="UVF7" s="203"/>
      <c r="UVG7" s="203"/>
      <c r="UVH7" s="203"/>
      <c r="UVI7" s="203"/>
      <c r="UVJ7" s="203"/>
      <c r="UVK7" s="203"/>
      <c r="UVL7" s="203"/>
      <c r="UVM7" s="203"/>
      <c r="UVN7" s="203"/>
      <c r="UVO7" s="203"/>
      <c r="UVP7" s="203"/>
      <c r="UVQ7" s="203"/>
      <c r="UVR7" s="203"/>
      <c r="UVS7" s="203"/>
      <c r="UVT7" s="203"/>
      <c r="UVU7" s="203"/>
      <c r="UVV7" s="203"/>
      <c r="UVW7" s="203"/>
      <c r="UVX7" s="203"/>
      <c r="UVY7" s="203"/>
      <c r="UVZ7" s="203"/>
      <c r="UWA7" s="203"/>
      <c r="UWB7" s="203"/>
      <c r="UWC7" s="203"/>
      <c r="UWD7" s="203"/>
      <c r="UWE7" s="203"/>
      <c r="UWF7" s="203"/>
      <c r="UWG7" s="203"/>
      <c r="UWH7" s="203"/>
      <c r="UWI7" s="203"/>
      <c r="UWJ7" s="203"/>
      <c r="UWK7" s="203"/>
      <c r="UWL7" s="203"/>
      <c r="UWM7" s="203"/>
      <c r="UWN7" s="203"/>
      <c r="UWO7" s="203"/>
      <c r="UWP7" s="203"/>
      <c r="UWQ7" s="203"/>
      <c r="UWR7" s="203"/>
      <c r="UWS7" s="203"/>
      <c r="UWT7" s="203"/>
      <c r="UWU7" s="203"/>
      <c r="UWV7" s="203"/>
      <c r="UWW7" s="203"/>
      <c r="UWX7" s="203"/>
      <c r="UWY7" s="203"/>
      <c r="UWZ7" s="203"/>
      <c r="UXA7" s="203"/>
      <c r="UXB7" s="203"/>
      <c r="UXC7" s="203"/>
      <c r="UXD7" s="203"/>
      <c r="UXE7" s="203"/>
      <c r="UXF7" s="203"/>
      <c r="UXG7" s="203"/>
      <c r="UXH7" s="203"/>
      <c r="UXI7" s="203"/>
      <c r="UXJ7" s="203"/>
      <c r="UXK7" s="203"/>
      <c r="UXL7" s="203"/>
      <c r="UXM7" s="203"/>
      <c r="UXN7" s="203"/>
      <c r="UXO7" s="203"/>
      <c r="UXP7" s="203"/>
      <c r="UXQ7" s="203"/>
      <c r="UXR7" s="203"/>
      <c r="UXS7" s="203"/>
      <c r="UXT7" s="203"/>
      <c r="UXU7" s="203"/>
      <c r="UXV7" s="203"/>
      <c r="UXW7" s="203"/>
      <c r="UXX7" s="203"/>
      <c r="UXY7" s="203"/>
      <c r="UXZ7" s="203"/>
      <c r="UYA7" s="203"/>
      <c r="UYB7" s="203"/>
      <c r="UYC7" s="203"/>
      <c r="UYD7" s="203"/>
      <c r="UYE7" s="203"/>
      <c r="UYF7" s="203"/>
      <c r="UYG7" s="203"/>
      <c r="UYH7" s="203"/>
      <c r="UYI7" s="203"/>
      <c r="UYJ7" s="203"/>
      <c r="UYK7" s="203"/>
      <c r="UYL7" s="203"/>
      <c r="UYM7" s="203"/>
      <c r="UYN7" s="203"/>
      <c r="UYO7" s="203"/>
      <c r="UYP7" s="203"/>
      <c r="UYQ7" s="203"/>
      <c r="UYR7" s="203"/>
      <c r="UYS7" s="203"/>
      <c r="UYT7" s="203"/>
      <c r="UYU7" s="203"/>
      <c r="UYV7" s="203"/>
      <c r="UYW7" s="203"/>
      <c r="UYX7" s="203"/>
      <c r="UYY7" s="203"/>
      <c r="UYZ7" s="203"/>
      <c r="UZA7" s="203"/>
      <c r="UZB7" s="203"/>
      <c r="UZC7" s="203"/>
      <c r="UZD7" s="203"/>
      <c r="UZE7" s="203"/>
      <c r="UZF7" s="203"/>
      <c r="UZG7" s="203"/>
      <c r="UZH7" s="203"/>
      <c r="UZI7" s="203"/>
      <c r="UZJ7" s="203"/>
      <c r="UZK7" s="203"/>
      <c r="UZL7" s="203"/>
      <c r="UZM7" s="203"/>
      <c r="UZN7" s="203"/>
      <c r="UZO7" s="203"/>
      <c r="UZP7" s="203"/>
      <c r="UZQ7" s="203"/>
      <c r="UZR7" s="203"/>
      <c r="UZS7" s="203"/>
      <c r="UZT7" s="203"/>
      <c r="UZU7" s="203"/>
      <c r="UZV7" s="203"/>
      <c r="UZW7" s="203"/>
      <c r="UZX7" s="203"/>
      <c r="UZY7" s="203"/>
      <c r="UZZ7" s="203"/>
      <c r="VAA7" s="203"/>
      <c r="VAB7" s="203"/>
      <c r="VAC7" s="203"/>
      <c r="VAD7" s="203"/>
      <c r="VAE7" s="203"/>
      <c r="VAF7" s="203"/>
      <c r="VAG7" s="203"/>
      <c r="VAH7" s="203"/>
      <c r="VAI7" s="203"/>
      <c r="VAJ7" s="203"/>
      <c r="VAK7" s="203"/>
      <c r="VAL7" s="203"/>
      <c r="VAM7" s="203"/>
      <c r="VAN7" s="203"/>
      <c r="VAO7" s="203"/>
      <c r="VAP7" s="203"/>
      <c r="VAQ7" s="203"/>
      <c r="VAR7" s="203"/>
      <c r="VAS7" s="203"/>
      <c r="VAT7" s="203"/>
      <c r="VAU7" s="203"/>
      <c r="VAV7" s="203"/>
      <c r="VAW7" s="203"/>
      <c r="VAX7" s="203"/>
      <c r="VAY7" s="203"/>
      <c r="VAZ7" s="203"/>
      <c r="VBA7" s="203"/>
      <c r="VBB7" s="203"/>
      <c r="VBC7" s="203"/>
      <c r="VBD7" s="203"/>
      <c r="VBE7" s="203"/>
      <c r="VBF7" s="203"/>
      <c r="VBG7" s="203"/>
      <c r="VBH7" s="203"/>
      <c r="VBI7" s="203"/>
      <c r="VBJ7" s="203"/>
      <c r="VBK7" s="203"/>
      <c r="VBL7" s="203"/>
      <c r="VBM7" s="203"/>
      <c r="VBN7" s="203"/>
      <c r="VBO7" s="203"/>
      <c r="VBP7" s="203"/>
      <c r="VBQ7" s="203"/>
      <c r="VBR7" s="203"/>
      <c r="VBS7" s="203"/>
      <c r="VBT7" s="203"/>
      <c r="VBU7" s="203"/>
      <c r="VBV7" s="203"/>
      <c r="VBW7" s="203"/>
      <c r="VBX7" s="203"/>
      <c r="VBY7" s="203"/>
      <c r="VBZ7" s="203"/>
      <c r="VCA7" s="203"/>
      <c r="VCB7" s="203"/>
      <c r="VCC7" s="203"/>
      <c r="VCD7" s="203"/>
      <c r="VCE7" s="203"/>
      <c r="VCF7" s="203"/>
      <c r="VCG7" s="203"/>
      <c r="VCH7" s="203"/>
      <c r="VCI7" s="203"/>
      <c r="VCJ7" s="203"/>
      <c r="VCK7" s="203"/>
      <c r="VCL7" s="203"/>
      <c r="VCM7" s="203"/>
      <c r="VCN7" s="203"/>
      <c r="VCO7" s="203"/>
      <c r="VCP7" s="203"/>
      <c r="VCQ7" s="203"/>
      <c r="VCR7" s="203"/>
      <c r="VCS7" s="203"/>
      <c r="VCT7" s="203"/>
      <c r="VCU7" s="203"/>
      <c r="VCV7" s="203"/>
      <c r="VCW7" s="203"/>
      <c r="VCX7" s="203"/>
      <c r="VCY7" s="203"/>
      <c r="VCZ7" s="203"/>
      <c r="VDA7" s="203"/>
      <c r="VDB7" s="203"/>
      <c r="VDC7" s="203"/>
      <c r="VDD7" s="203"/>
      <c r="VDE7" s="203"/>
      <c r="VDF7" s="203"/>
      <c r="VDG7" s="203"/>
      <c r="VDH7" s="203"/>
      <c r="VDI7" s="203"/>
      <c r="VDJ7" s="203"/>
      <c r="VDK7" s="203"/>
      <c r="VDL7" s="203"/>
      <c r="VDM7" s="203"/>
      <c r="VDN7" s="203"/>
      <c r="VDO7" s="203"/>
      <c r="VDP7" s="203"/>
      <c r="VDQ7" s="203"/>
      <c r="VDR7" s="203"/>
      <c r="VDS7" s="203"/>
      <c r="VDT7" s="203"/>
      <c r="VDU7" s="203"/>
      <c r="VDV7" s="203"/>
      <c r="VDW7" s="203"/>
      <c r="VDX7" s="203"/>
      <c r="VDY7" s="203"/>
      <c r="VDZ7" s="203"/>
      <c r="VEA7" s="203"/>
      <c r="VEB7" s="203"/>
      <c r="VEC7" s="203"/>
      <c r="VED7" s="203"/>
      <c r="VEE7" s="203"/>
      <c r="VEF7" s="203"/>
      <c r="VEG7" s="203"/>
      <c r="VEH7" s="203"/>
      <c r="VEI7" s="203"/>
      <c r="VEJ7" s="203"/>
      <c r="VEK7" s="203"/>
      <c r="VEL7" s="203"/>
      <c r="VEM7" s="203"/>
      <c r="VEN7" s="203"/>
      <c r="VEO7" s="203"/>
      <c r="VEP7" s="203"/>
      <c r="VEQ7" s="203"/>
      <c r="VER7" s="203"/>
      <c r="VES7" s="203"/>
      <c r="VET7" s="203"/>
      <c r="VEU7" s="203"/>
      <c r="VEV7" s="203"/>
      <c r="VEW7" s="203"/>
      <c r="VEX7" s="203"/>
      <c r="VEY7" s="203"/>
      <c r="VEZ7" s="203"/>
      <c r="VFA7" s="203"/>
      <c r="VFB7" s="203"/>
      <c r="VFC7" s="203"/>
      <c r="VFD7" s="203"/>
      <c r="VFE7" s="203"/>
      <c r="VFF7" s="203"/>
      <c r="VFG7" s="203"/>
      <c r="VFH7" s="203"/>
      <c r="VFI7" s="203"/>
      <c r="VFJ7" s="203"/>
      <c r="VFK7" s="203"/>
      <c r="VFL7" s="203"/>
      <c r="VFM7" s="203"/>
      <c r="VFN7" s="203"/>
      <c r="VFO7" s="203"/>
      <c r="VFP7" s="203"/>
      <c r="VFQ7" s="203"/>
      <c r="VFR7" s="203"/>
      <c r="VFS7" s="203"/>
      <c r="VFT7" s="203"/>
      <c r="VFU7" s="203"/>
      <c r="VFV7" s="203"/>
      <c r="VFW7" s="203"/>
      <c r="VFX7" s="203"/>
      <c r="VFY7" s="203"/>
      <c r="VFZ7" s="203"/>
      <c r="VGA7" s="203"/>
      <c r="VGB7" s="203"/>
      <c r="VGC7" s="203"/>
      <c r="VGD7" s="203"/>
      <c r="VGE7" s="203"/>
      <c r="VGF7" s="203"/>
      <c r="VGG7" s="203"/>
      <c r="VGH7" s="203"/>
      <c r="VGI7" s="203"/>
      <c r="VGJ7" s="203"/>
      <c r="VGK7" s="203"/>
      <c r="VGL7" s="203"/>
      <c r="VGM7" s="203"/>
      <c r="VGN7" s="203"/>
      <c r="VGO7" s="203"/>
      <c r="VGP7" s="203"/>
      <c r="VGQ7" s="203"/>
      <c r="VGR7" s="203"/>
      <c r="VGS7" s="203"/>
      <c r="VGT7" s="203"/>
      <c r="VGU7" s="203"/>
      <c r="VGV7" s="203"/>
      <c r="VGW7" s="203"/>
      <c r="VGX7" s="203"/>
      <c r="VGY7" s="203"/>
      <c r="VGZ7" s="203"/>
      <c r="VHA7" s="203"/>
      <c r="VHB7" s="203"/>
      <c r="VHC7" s="203"/>
      <c r="VHD7" s="203"/>
      <c r="VHE7" s="203"/>
      <c r="VHF7" s="203"/>
      <c r="VHG7" s="203"/>
      <c r="VHH7" s="203"/>
      <c r="VHI7" s="203"/>
      <c r="VHJ7" s="203"/>
      <c r="VHK7" s="203"/>
      <c r="VHL7" s="203"/>
      <c r="VHM7" s="203"/>
      <c r="VHN7" s="203"/>
      <c r="VHO7" s="203"/>
      <c r="VHP7" s="203"/>
      <c r="VHQ7" s="203"/>
      <c r="VHR7" s="203"/>
      <c r="VHS7" s="203"/>
      <c r="VHT7" s="203"/>
      <c r="VHU7" s="203"/>
      <c r="VHV7" s="203"/>
      <c r="VHW7" s="203"/>
      <c r="VHX7" s="203"/>
      <c r="VHY7" s="203"/>
      <c r="VHZ7" s="203"/>
      <c r="VIA7" s="203"/>
      <c r="VIB7" s="203"/>
      <c r="VIC7" s="203"/>
      <c r="VID7" s="203"/>
      <c r="VIE7" s="203"/>
      <c r="VIF7" s="203"/>
      <c r="VIG7" s="203"/>
      <c r="VIH7" s="203"/>
      <c r="VII7" s="203"/>
      <c r="VIJ7" s="203"/>
      <c r="VIK7" s="203"/>
      <c r="VIL7" s="203"/>
      <c r="VIM7" s="203"/>
      <c r="VIN7" s="203"/>
      <c r="VIO7" s="203"/>
      <c r="VIP7" s="203"/>
      <c r="VIQ7" s="203"/>
      <c r="VIR7" s="203"/>
      <c r="VIS7" s="203"/>
      <c r="VIT7" s="203"/>
      <c r="VIU7" s="203"/>
      <c r="VIV7" s="203"/>
      <c r="VIW7" s="203"/>
      <c r="VIX7" s="203"/>
      <c r="VIY7" s="203"/>
      <c r="VIZ7" s="203"/>
      <c r="VJA7" s="203"/>
      <c r="VJB7" s="203"/>
      <c r="VJC7" s="203"/>
      <c r="VJD7" s="203"/>
      <c r="VJE7" s="203"/>
      <c r="VJF7" s="203"/>
      <c r="VJG7" s="203"/>
      <c r="VJH7" s="203"/>
      <c r="VJI7" s="203"/>
      <c r="VJJ7" s="203"/>
      <c r="VJK7" s="203"/>
      <c r="VJL7" s="203"/>
      <c r="VJM7" s="203"/>
      <c r="VJN7" s="203"/>
      <c r="VJO7" s="203"/>
      <c r="VJP7" s="203"/>
      <c r="VJQ7" s="203"/>
      <c r="VJR7" s="203"/>
      <c r="VJS7" s="203"/>
      <c r="VJT7" s="203"/>
      <c r="VJU7" s="203"/>
      <c r="VJV7" s="203"/>
      <c r="VJW7" s="203"/>
      <c r="VJX7" s="203"/>
      <c r="VJY7" s="203"/>
      <c r="VJZ7" s="203"/>
      <c r="VKA7" s="203"/>
      <c r="VKB7" s="203"/>
      <c r="VKC7" s="203"/>
      <c r="VKD7" s="203"/>
      <c r="VKE7" s="203"/>
      <c r="VKF7" s="203"/>
      <c r="VKG7" s="203"/>
      <c r="VKH7" s="203"/>
      <c r="VKI7" s="203"/>
      <c r="VKJ7" s="203"/>
      <c r="VKK7" s="203"/>
      <c r="VKL7" s="203"/>
      <c r="VKM7" s="203"/>
      <c r="VKN7" s="203"/>
      <c r="VKO7" s="203"/>
      <c r="VKP7" s="203"/>
      <c r="VKQ7" s="203"/>
      <c r="VKR7" s="203"/>
      <c r="VKS7" s="203"/>
      <c r="VKT7" s="203"/>
      <c r="VKU7" s="203"/>
      <c r="VKV7" s="203"/>
      <c r="VKW7" s="203"/>
      <c r="VKX7" s="203"/>
      <c r="VKY7" s="203"/>
      <c r="VKZ7" s="203"/>
      <c r="VLA7" s="203"/>
      <c r="VLB7" s="203"/>
      <c r="VLC7" s="203"/>
      <c r="VLD7" s="203"/>
      <c r="VLE7" s="203"/>
      <c r="VLF7" s="203"/>
      <c r="VLG7" s="203"/>
      <c r="VLH7" s="203"/>
      <c r="VLI7" s="203"/>
      <c r="VLJ7" s="203"/>
      <c r="VLK7" s="203"/>
      <c r="VLL7" s="203"/>
      <c r="VLM7" s="203"/>
      <c r="VLN7" s="203"/>
      <c r="VLO7" s="203"/>
      <c r="VLP7" s="203"/>
      <c r="VLQ7" s="203"/>
      <c r="VLR7" s="203"/>
      <c r="VLS7" s="203"/>
      <c r="VLT7" s="203"/>
      <c r="VLU7" s="203"/>
      <c r="VLV7" s="203"/>
      <c r="VLW7" s="203"/>
      <c r="VLX7" s="203"/>
      <c r="VLY7" s="203"/>
      <c r="VLZ7" s="203"/>
      <c r="VMA7" s="203"/>
      <c r="VMB7" s="203"/>
      <c r="VMC7" s="203"/>
      <c r="VMD7" s="203"/>
      <c r="VME7" s="203"/>
      <c r="VMF7" s="203"/>
      <c r="VMG7" s="203"/>
      <c r="VMH7" s="203"/>
      <c r="VMI7" s="203"/>
      <c r="VMJ7" s="203"/>
      <c r="VMK7" s="203"/>
      <c r="VML7" s="203"/>
      <c r="VMM7" s="203"/>
      <c r="VMN7" s="203"/>
      <c r="VMO7" s="203"/>
      <c r="VMP7" s="203"/>
      <c r="VMQ7" s="203"/>
      <c r="VMR7" s="203"/>
      <c r="VMS7" s="203"/>
      <c r="VMT7" s="203"/>
      <c r="VMU7" s="203"/>
      <c r="VMV7" s="203"/>
      <c r="VMW7" s="203"/>
      <c r="VMX7" s="203"/>
      <c r="VMY7" s="203"/>
      <c r="VMZ7" s="203"/>
      <c r="VNA7" s="203"/>
      <c r="VNB7" s="203"/>
      <c r="VNC7" s="203"/>
      <c r="VND7" s="203"/>
      <c r="VNE7" s="203"/>
      <c r="VNF7" s="203"/>
      <c r="VNG7" s="203"/>
      <c r="VNH7" s="203"/>
      <c r="VNI7" s="203"/>
      <c r="VNJ7" s="203"/>
      <c r="VNK7" s="203"/>
      <c r="VNL7" s="203"/>
      <c r="VNM7" s="203"/>
      <c r="VNN7" s="203"/>
      <c r="VNO7" s="203"/>
      <c r="VNP7" s="203"/>
      <c r="VNQ7" s="203"/>
      <c r="VNR7" s="203"/>
      <c r="VNS7" s="203"/>
      <c r="VNT7" s="203"/>
      <c r="VNU7" s="203"/>
      <c r="VNV7" s="203"/>
      <c r="VNW7" s="203"/>
      <c r="VNX7" s="203"/>
      <c r="VNY7" s="203"/>
      <c r="VNZ7" s="203"/>
      <c r="VOA7" s="203"/>
      <c r="VOB7" s="203"/>
      <c r="VOC7" s="203"/>
      <c r="VOD7" s="203"/>
      <c r="VOE7" s="203"/>
      <c r="VOF7" s="203"/>
      <c r="VOG7" s="203"/>
      <c r="VOH7" s="203"/>
      <c r="VOI7" s="203"/>
      <c r="VOJ7" s="203"/>
      <c r="VOK7" s="203"/>
      <c r="VOL7" s="203"/>
      <c r="VOM7" s="203"/>
      <c r="VON7" s="203"/>
      <c r="VOO7" s="203"/>
      <c r="VOP7" s="203"/>
      <c r="VOQ7" s="203"/>
      <c r="VOR7" s="203"/>
      <c r="VOS7" s="203"/>
      <c r="VOT7" s="203"/>
      <c r="VOU7" s="203"/>
      <c r="VOV7" s="203"/>
      <c r="VOW7" s="203"/>
      <c r="VOX7" s="203"/>
      <c r="VOY7" s="203"/>
      <c r="VOZ7" s="203"/>
      <c r="VPA7" s="203"/>
      <c r="VPB7" s="203"/>
      <c r="VPC7" s="203"/>
      <c r="VPD7" s="203"/>
      <c r="VPE7" s="203"/>
      <c r="VPF7" s="203"/>
      <c r="VPG7" s="203"/>
      <c r="VPH7" s="203"/>
      <c r="VPI7" s="203"/>
      <c r="VPJ7" s="203"/>
      <c r="VPK7" s="203"/>
      <c r="VPL7" s="203"/>
      <c r="VPM7" s="203"/>
      <c r="VPN7" s="203"/>
      <c r="VPO7" s="203"/>
      <c r="VPP7" s="203"/>
      <c r="VPQ7" s="203"/>
      <c r="VPR7" s="203"/>
      <c r="VPS7" s="203"/>
      <c r="VPT7" s="203"/>
      <c r="VPU7" s="203"/>
      <c r="VPV7" s="203"/>
      <c r="VPW7" s="203"/>
      <c r="VPX7" s="203"/>
      <c r="VPY7" s="203"/>
      <c r="VPZ7" s="203"/>
      <c r="VQA7" s="203"/>
      <c r="VQB7" s="203"/>
      <c r="VQC7" s="203"/>
      <c r="VQD7" s="203"/>
      <c r="VQE7" s="203"/>
      <c r="VQF7" s="203"/>
      <c r="VQG7" s="203"/>
      <c r="VQH7" s="203"/>
      <c r="VQI7" s="203"/>
      <c r="VQJ7" s="203"/>
      <c r="VQK7" s="203"/>
      <c r="VQL7" s="203"/>
      <c r="VQM7" s="203"/>
      <c r="VQN7" s="203"/>
      <c r="VQO7" s="203"/>
      <c r="VQP7" s="203"/>
      <c r="VQQ7" s="203"/>
      <c r="VQR7" s="203"/>
      <c r="VQS7" s="203"/>
      <c r="VQT7" s="203"/>
      <c r="VQU7" s="203"/>
      <c r="VQV7" s="203"/>
      <c r="VQW7" s="203"/>
      <c r="VQX7" s="203"/>
      <c r="VQY7" s="203"/>
      <c r="VQZ7" s="203"/>
      <c r="VRA7" s="203"/>
      <c r="VRB7" s="203"/>
      <c r="VRC7" s="203"/>
      <c r="VRD7" s="203"/>
      <c r="VRE7" s="203"/>
      <c r="VRF7" s="203"/>
      <c r="VRG7" s="203"/>
      <c r="VRH7" s="203"/>
      <c r="VRI7" s="203"/>
      <c r="VRJ7" s="203"/>
      <c r="VRK7" s="203"/>
      <c r="VRL7" s="203"/>
      <c r="VRM7" s="203"/>
      <c r="VRN7" s="203"/>
      <c r="VRO7" s="203"/>
      <c r="VRP7" s="203"/>
      <c r="VRQ7" s="203"/>
      <c r="VRR7" s="203"/>
      <c r="VRS7" s="203"/>
      <c r="VRT7" s="203"/>
      <c r="VRU7" s="203"/>
      <c r="VRV7" s="203"/>
      <c r="VRW7" s="203"/>
      <c r="VRX7" s="203"/>
      <c r="VRY7" s="203"/>
      <c r="VRZ7" s="203"/>
      <c r="VSA7" s="203"/>
      <c r="VSB7" s="203"/>
      <c r="VSC7" s="203"/>
      <c r="VSD7" s="203"/>
      <c r="VSE7" s="203"/>
      <c r="VSF7" s="203"/>
      <c r="VSG7" s="203"/>
      <c r="VSH7" s="203"/>
      <c r="VSI7" s="203"/>
      <c r="VSJ7" s="203"/>
      <c r="VSK7" s="203"/>
      <c r="VSL7" s="203"/>
      <c r="VSM7" s="203"/>
      <c r="VSN7" s="203"/>
      <c r="VSO7" s="203"/>
      <c r="VSP7" s="203"/>
      <c r="VSQ7" s="203"/>
      <c r="VSR7" s="203"/>
      <c r="VSS7" s="203"/>
      <c r="VST7" s="203"/>
      <c r="VSU7" s="203"/>
      <c r="VSV7" s="203"/>
      <c r="VSW7" s="203"/>
      <c r="VSX7" s="203"/>
      <c r="VSY7" s="203"/>
      <c r="VSZ7" s="203"/>
      <c r="VTA7" s="203"/>
      <c r="VTB7" s="203"/>
      <c r="VTC7" s="203"/>
      <c r="VTD7" s="203"/>
      <c r="VTE7" s="203"/>
      <c r="VTF7" s="203"/>
      <c r="VTG7" s="203"/>
      <c r="VTH7" s="203"/>
      <c r="VTI7" s="203"/>
      <c r="VTJ7" s="203"/>
      <c r="VTK7" s="203"/>
      <c r="VTL7" s="203"/>
      <c r="VTM7" s="203"/>
      <c r="VTN7" s="203"/>
      <c r="VTO7" s="203"/>
      <c r="VTP7" s="203"/>
      <c r="VTQ7" s="203"/>
      <c r="VTR7" s="203"/>
      <c r="VTS7" s="203"/>
      <c r="VTT7" s="203"/>
      <c r="VTU7" s="203"/>
      <c r="VTV7" s="203"/>
      <c r="VTW7" s="203"/>
      <c r="VTX7" s="203"/>
      <c r="VTY7" s="203"/>
      <c r="VTZ7" s="203"/>
      <c r="VUA7" s="203"/>
      <c r="VUB7" s="203"/>
      <c r="VUC7" s="203"/>
      <c r="VUD7" s="203"/>
      <c r="VUE7" s="203"/>
      <c r="VUF7" s="203"/>
      <c r="VUG7" s="203"/>
      <c r="VUH7" s="203"/>
      <c r="VUI7" s="203"/>
      <c r="VUJ7" s="203"/>
      <c r="VUK7" s="203"/>
      <c r="VUL7" s="203"/>
      <c r="VUM7" s="203"/>
      <c r="VUN7" s="203"/>
      <c r="VUO7" s="203"/>
      <c r="VUP7" s="203"/>
      <c r="VUQ7" s="203"/>
      <c r="VUR7" s="203"/>
      <c r="VUS7" s="203"/>
      <c r="VUT7" s="203"/>
      <c r="VUU7" s="203"/>
      <c r="VUV7" s="203"/>
      <c r="VUW7" s="203"/>
      <c r="VUX7" s="203"/>
      <c r="VUY7" s="203"/>
      <c r="VUZ7" s="203"/>
      <c r="VVA7" s="203"/>
      <c r="VVB7" s="203"/>
      <c r="VVC7" s="203"/>
      <c r="VVD7" s="203"/>
      <c r="VVE7" s="203"/>
      <c r="VVF7" s="203"/>
      <c r="VVG7" s="203"/>
      <c r="VVH7" s="203"/>
      <c r="VVI7" s="203"/>
      <c r="VVJ7" s="203"/>
      <c r="VVK7" s="203"/>
      <c r="VVL7" s="203"/>
      <c r="VVM7" s="203"/>
      <c r="VVN7" s="203"/>
      <c r="VVO7" s="203"/>
      <c r="VVP7" s="203"/>
      <c r="VVQ7" s="203"/>
      <c r="VVR7" s="203"/>
      <c r="VVS7" s="203"/>
      <c r="VVT7" s="203"/>
      <c r="VVU7" s="203"/>
      <c r="VVV7" s="203"/>
      <c r="VVW7" s="203"/>
      <c r="VVX7" s="203"/>
      <c r="VVY7" s="203"/>
      <c r="VVZ7" s="203"/>
      <c r="VWA7" s="203"/>
      <c r="VWB7" s="203"/>
      <c r="VWC7" s="203"/>
      <c r="VWD7" s="203"/>
      <c r="VWE7" s="203"/>
      <c r="VWF7" s="203"/>
      <c r="VWG7" s="203"/>
      <c r="VWH7" s="203"/>
      <c r="VWI7" s="203"/>
      <c r="VWJ7" s="203"/>
      <c r="VWK7" s="203"/>
      <c r="VWL7" s="203"/>
      <c r="VWM7" s="203"/>
      <c r="VWN7" s="203"/>
      <c r="VWO7" s="203"/>
      <c r="VWP7" s="203"/>
      <c r="VWQ7" s="203"/>
      <c r="VWR7" s="203"/>
      <c r="VWS7" s="203"/>
      <c r="VWT7" s="203"/>
      <c r="VWU7" s="203"/>
      <c r="VWV7" s="203"/>
      <c r="VWW7" s="203"/>
      <c r="VWX7" s="203"/>
      <c r="VWY7" s="203"/>
      <c r="VWZ7" s="203"/>
      <c r="VXA7" s="203"/>
      <c r="VXB7" s="203"/>
      <c r="VXC7" s="203"/>
      <c r="VXD7" s="203"/>
      <c r="VXE7" s="203"/>
      <c r="VXF7" s="203"/>
      <c r="VXG7" s="203"/>
      <c r="VXH7" s="203"/>
      <c r="VXI7" s="203"/>
      <c r="VXJ7" s="203"/>
      <c r="VXK7" s="203"/>
      <c r="VXL7" s="203"/>
      <c r="VXM7" s="203"/>
      <c r="VXN7" s="203"/>
      <c r="VXO7" s="203"/>
      <c r="VXP7" s="203"/>
      <c r="VXQ7" s="203"/>
      <c r="VXR7" s="203"/>
      <c r="VXS7" s="203"/>
      <c r="VXT7" s="203"/>
      <c r="VXU7" s="203"/>
      <c r="VXV7" s="203"/>
      <c r="VXW7" s="203"/>
      <c r="VXX7" s="203"/>
      <c r="VXY7" s="203"/>
      <c r="VXZ7" s="203"/>
      <c r="VYA7" s="203"/>
      <c r="VYB7" s="203"/>
      <c r="VYC7" s="203"/>
      <c r="VYD7" s="203"/>
      <c r="VYE7" s="203"/>
      <c r="VYF7" s="203"/>
      <c r="VYG7" s="203"/>
      <c r="VYH7" s="203"/>
      <c r="VYI7" s="203"/>
      <c r="VYJ7" s="203"/>
      <c r="VYK7" s="203"/>
      <c r="VYL7" s="203"/>
      <c r="VYM7" s="203"/>
      <c r="VYN7" s="203"/>
      <c r="VYO7" s="203"/>
      <c r="VYP7" s="203"/>
      <c r="VYQ7" s="203"/>
      <c r="VYR7" s="203"/>
      <c r="VYS7" s="203"/>
      <c r="VYT7" s="203"/>
      <c r="VYU7" s="203"/>
      <c r="VYV7" s="203"/>
      <c r="VYW7" s="203"/>
      <c r="VYX7" s="203"/>
      <c r="VYY7" s="203"/>
      <c r="VYZ7" s="203"/>
      <c r="VZA7" s="203"/>
      <c r="VZB7" s="203"/>
      <c r="VZC7" s="203"/>
      <c r="VZD7" s="203"/>
      <c r="VZE7" s="203"/>
      <c r="VZF7" s="203"/>
      <c r="VZG7" s="203"/>
      <c r="VZH7" s="203"/>
      <c r="VZI7" s="203"/>
      <c r="VZJ7" s="203"/>
      <c r="VZK7" s="203"/>
      <c r="VZL7" s="203"/>
      <c r="VZM7" s="203"/>
      <c r="VZN7" s="203"/>
      <c r="VZO7" s="203"/>
      <c r="VZP7" s="203"/>
      <c r="VZQ7" s="203"/>
      <c r="VZR7" s="203"/>
      <c r="VZS7" s="203"/>
      <c r="VZT7" s="203"/>
      <c r="VZU7" s="203"/>
      <c r="VZV7" s="203"/>
      <c r="VZW7" s="203"/>
      <c r="VZX7" s="203"/>
      <c r="VZY7" s="203"/>
      <c r="VZZ7" s="203"/>
      <c r="WAA7" s="203"/>
      <c r="WAB7" s="203"/>
      <c r="WAC7" s="203"/>
      <c r="WAD7" s="203"/>
      <c r="WAE7" s="203"/>
      <c r="WAF7" s="203"/>
      <c r="WAG7" s="203"/>
      <c r="WAH7" s="203"/>
      <c r="WAI7" s="203"/>
      <c r="WAJ7" s="203"/>
      <c r="WAK7" s="203"/>
      <c r="WAL7" s="203"/>
      <c r="WAM7" s="203"/>
      <c r="WAN7" s="203"/>
      <c r="WAO7" s="203"/>
      <c r="WAP7" s="203"/>
      <c r="WAQ7" s="203"/>
      <c r="WAR7" s="203"/>
      <c r="WAS7" s="203"/>
      <c r="WAT7" s="203"/>
      <c r="WAU7" s="203"/>
      <c r="WAV7" s="203"/>
      <c r="WAW7" s="203"/>
      <c r="WAX7" s="203"/>
      <c r="WAY7" s="203"/>
      <c r="WAZ7" s="203"/>
      <c r="WBA7" s="203"/>
      <c r="WBB7" s="203"/>
      <c r="WBC7" s="203"/>
      <c r="WBD7" s="203"/>
      <c r="WBE7" s="203"/>
      <c r="WBF7" s="203"/>
      <c r="WBG7" s="203"/>
      <c r="WBH7" s="203"/>
      <c r="WBI7" s="203"/>
      <c r="WBJ7" s="203"/>
      <c r="WBK7" s="203"/>
      <c r="WBL7" s="203"/>
      <c r="WBM7" s="203"/>
      <c r="WBN7" s="203"/>
      <c r="WBO7" s="203"/>
      <c r="WBP7" s="203"/>
      <c r="WBQ7" s="203"/>
      <c r="WBR7" s="203"/>
      <c r="WBS7" s="203"/>
      <c r="WBT7" s="203"/>
      <c r="WBU7" s="203"/>
      <c r="WBV7" s="203"/>
      <c r="WBW7" s="203"/>
      <c r="WBX7" s="203"/>
      <c r="WBY7" s="203"/>
      <c r="WBZ7" s="203"/>
      <c r="WCA7" s="203"/>
      <c r="WCB7" s="203"/>
      <c r="WCC7" s="203"/>
      <c r="WCD7" s="203"/>
      <c r="WCE7" s="203"/>
      <c r="WCF7" s="203"/>
      <c r="WCG7" s="203"/>
      <c r="WCH7" s="203"/>
      <c r="WCI7" s="203"/>
      <c r="WCJ7" s="203"/>
      <c r="WCK7" s="203"/>
      <c r="WCL7" s="203"/>
      <c r="WCM7" s="203"/>
      <c r="WCN7" s="203"/>
      <c r="WCO7" s="203"/>
      <c r="WCP7" s="203"/>
      <c r="WCQ7" s="203"/>
      <c r="WCR7" s="203"/>
      <c r="WCS7" s="203"/>
      <c r="WCT7" s="203"/>
      <c r="WCU7" s="203"/>
      <c r="WCV7" s="203"/>
      <c r="WCW7" s="203"/>
      <c r="WCX7" s="203"/>
      <c r="WCY7" s="203"/>
      <c r="WCZ7" s="203"/>
      <c r="WDA7" s="203"/>
      <c r="WDB7" s="203"/>
      <c r="WDC7" s="203"/>
      <c r="WDD7" s="203"/>
      <c r="WDE7" s="203"/>
      <c r="WDF7" s="203"/>
      <c r="WDG7" s="203"/>
      <c r="WDH7" s="203"/>
      <c r="WDI7" s="203"/>
      <c r="WDJ7" s="203"/>
      <c r="WDK7" s="203"/>
      <c r="WDL7" s="203"/>
      <c r="WDM7" s="203"/>
      <c r="WDN7" s="203"/>
      <c r="WDO7" s="203"/>
      <c r="WDP7" s="203"/>
      <c r="WDQ7" s="203"/>
      <c r="WDR7" s="203"/>
      <c r="WDS7" s="203"/>
      <c r="WDT7" s="203"/>
      <c r="WDU7" s="203"/>
      <c r="WDV7" s="203"/>
      <c r="WDW7" s="203"/>
      <c r="WDX7" s="203"/>
      <c r="WDY7" s="203"/>
      <c r="WDZ7" s="203"/>
      <c r="WEA7" s="203"/>
      <c r="WEB7" s="203"/>
      <c r="WEC7" s="203"/>
      <c r="WED7" s="203"/>
      <c r="WEE7" s="203"/>
      <c r="WEF7" s="203"/>
      <c r="WEG7" s="203"/>
      <c r="WEH7" s="203"/>
      <c r="WEI7" s="203"/>
      <c r="WEJ7" s="203"/>
      <c r="WEK7" s="203"/>
      <c r="WEL7" s="203"/>
      <c r="WEM7" s="203"/>
      <c r="WEN7" s="203"/>
      <c r="WEO7" s="203"/>
      <c r="WEP7" s="203"/>
      <c r="WEQ7" s="203"/>
      <c r="WER7" s="203"/>
      <c r="WES7" s="203"/>
      <c r="WET7" s="203"/>
      <c r="WEU7" s="203"/>
      <c r="WEV7" s="203"/>
      <c r="WEW7" s="203"/>
      <c r="WEX7" s="203"/>
      <c r="WEY7" s="203"/>
      <c r="WEZ7" s="203"/>
      <c r="WFA7" s="203"/>
      <c r="WFB7" s="203"/>
      <c r="WFC7" s="203"/>
      <c r="WFD7" s="203"/>
      <c r="WFE7" s="203"/>
      <c r="WFF7" s="203"/>
      <c r="WFG7" s="203"/>
      <c r="WFH7" s="203"/>
      <c r="WFI7" s="203"/>
      <c r="WFJ7" s="203"/>
      <c r="WFK7" s="203"/>
      <c r="WFL7" s="203"/>
      <c r="WFM7" s="203"/>
      <c r="WFN7" s="203"/>
      <c r="WFO7" s="203"/>
      <c r="WFP7" s="203"/>
      <c r="WFQ7" s="203"/>
      <c r="WFR7" s="203"/>
      <c r="WFS7" s="203"/>
      <c r="WFT7" s="203"/>
      <c r="WFU7" s="203"/>
      <c r="WFV7" s="203"/>
      <c r="WFW7" s="203"/>
      <c r="WFX7" s="203"/>
      <c r="WFY7" s="203"/>
      <c r="WFZ7" s="203"/>
      <c r="WGA7" s="203"/>
      <c r="WGB7" s="203"/>
      <c r="WGC7" s="203"/>
      <c r="WGD7" s="203"/>
      <c r="WGE7" s="203"/>
      <c r="WGF7" s="203"/>
      <c r="WGG7" s="203"/>
      <c r="WGH7" s="203"/>
      <c r="WGI7" s="203"/>
      <c r="WGJ7" s="203"/>
      <c r="WGK7" s="203"/>
      <c r="WGL7" s="203"/>
      <c r="WGM7" s="203"/>
      <c r="WGN7" s="203"/>
      <c r="WGO7" s="203"/>
      <c r="WGP7" s="203"/>
      <c r="WGQ7" s="203"/>
      <c r="WGR7" s="203"/>
      <c r="WGS7" s="203"/>
      <c r="WGT7" s="203"/>
      <c r="WGU7" s="203"/>
      <c r="WGV7" s="203"/>
      <c r="WGW7" s="203"/>
      <c r="WGX7" s="203"/>
      <c r="WGY7" s="203"/>
      <c r="WGZ7" s="203"/>
      <c r="WHA7" s="203"/>
      <c r="WHB7" s="203"/>
      <c r="WHC7" s="203"/>
      <c r="WHD7" s="203"/>
      <c r="WHE7" s="203"/>
      <c r="WHF7" s="203"/>
      <c r="WHG7" s="203"/>
      <c r="WHH7" s="203"/>
      <c r="WHI7" s="203"/>
      <c r="WHJ7" s="203"/>
      <c r="WHK7" s="203"/>
      <c r="WHL7" s="203"/>
      <c r="WHM7" s="203"/>
      <c r="WHN7" s="203"/>
      <c r="WHO7" s="203"/>
      <c r="WHP7" s="203"/>
      <c r="WHQ7" s="203"/>
      <c r="WHR7" s="203"/>
      <c r="WHS7" s="203"/>
      <c r="WHT7" s="203"/>
      <c r="WHU7" s="203"/>
      <c r="WHV7" s="203"/>
      <c r="WHW7" s="203"/>
      <c r="WHX7" s="203"/>
      <c r="WHY7" s="203"/>
      <c r="WHZ7" s="203"/>
      <c r="WIA7" s="203"/>
      <c r="WIB7" s="203"/>
      <c r="WIC7" s="203"/>
      <c r="WID7" s="203"/>
      <c r="WIE7" s="203"/>
      <c r="WIF7" s="203"/>
      <c r="WIG7" s="203"/>
      <c r="WIH7" s="203"/>
      <c r="WII7" s="203"/>
      <c r="WIJ7" s="203"/>
      <c r="WIK7" s="203"/>
      <c r="WIL7" s="203"/>
      <c r="WIM7" s="203"/>
      <c r="WIN7" s="203"/>
      <c r="WIO7" s="203"/>
      <c r="WIP7" s="203"/>
      <c r="WIQ7" s="203"/>
      <c r="WIR7" s="203"/>
      <c r="WIS7" s="203"/>
      <c r="WIT7" s="203"/>
      <c r="WIU7" s="203"/>
      <c r="WIV7" s="203"/>
      <c r="WIW7" s="203"/>
      <c r="WIX7" s="203"/>
      <c r="WIY7" s="203"/>
      <c r="WIZ7" s="203"/>
      <c r="WJA7" s="203"/>
      <c r="WJB7" s="203"/>
      <c r="WJC7" s="203"/>
      <c r="WJD7" s="203"/>
      <c r="WJE7" s="203"/>
      <c r="WJF7" s="203"/>
      <c r="WJG7" s="203"/>
      <c r="WJH7" s="203"/>
      <c r="WJI7" s="203"/>
      <c r="WJJ7" s="203"/>
      <c r="WJK7" s="203"/>
      <c r="WJL7" s="203"/>
      <c r="WJM7" s="203"/>
      <c r="WJN7" s="203"/>
      <c r="WJO7" s="203"/>
      <c r="WJP7" s="203"/>
      <c r="WJQ7" s="203"/>
      <c r="WJR7" s="203"/>
      <c r="WJS7" s="203"/>
      <c r="WJT7" s="203"/>
      <c r="WJU7" s="203"/>
      <c r="WJV7" s="203"/>
      <c r="WJW7" s="203"/>
      <c r="WJX7" s="203"/>
      <c r="WJY7" s="203"/>
      <c r="WJZ7" s="203"/>
      <c r="WKA7" s="203"/>
      <c r="WKB7" s="203"/>
      <c r="WKC7" s="203"/>
      <c r="WKD7" s="203"/>
      <c r="WKE7" s="203"/>
      <c r="WKF7" s="203"/>
      <c r="WKG7" s="203"/>
      <c r="WKH7" s="203"/>
      <c r="WKI7" s="203"/>
      <c r="WKJ7" s="203"/>
      <c r="WKK7" s="203"/>
      <c r="WKL7" s="203"/>
      <c r="WKM7" s="203"/>
      <c r="WKN7" s="203"/>
      <c r="WKO7" s="203"/>
      <c r="WKP7" s="203"/>
      <c r="WKQ7" s="203"/>
      <c r="WKR7" s="203"/>
      <c r="WKS7" s="203"/>
      <c r="WKT7" s="203"/>
      <c r="WKU7" s="203"/>
      <c r="WKV7" s="203"/>
      <c r="WKW7" s="203"/>
      <c r="WKX7" s="203"/>
      <c r="WKY7" s="203"/>
      <c r="WKZ7" s="203"/>
      <c r="WLA7" s="203"/>
      <c r="WLB7" s="203"/>
      <c r="WLC7" s="203"/>
      <c r="WLD7" s="203"/>
      <c r="WLE7" s="203"/>
      <c r="WLF7" s="203"/>
      <c r="WLG7" s="203"/>
      <c r="WLH7" s="203"/>
      <c r="WLI7" s="203"/>
      <c r="WLJ7" s="203"/>
      <c r="WLK7" s="203"/>
      <c r="WLL7" s="203"/>
      <c r="WLM7" s="203"/>
      <c r="WLN7" s="203"/>
      <c r="WLO7" s="203"/>
      <c r="WLP7" s="203"/>
      <c r="WLQ7" s="203"/>
      <c r="WLR7" s="203"/>
      <c r="WLS7" s="203"/>
      <c r="WLT7" s="203"/>
      <c r="WLU7" s="203"/>
      <c r="WLV7" s="203"/>
      <c r="WLW7" s="203"/>
      <c r="WLX7" s="203"/>
      <c r="WLY7" s="203"/>
      <c r="WLZ7" s="203"/>
      <c r="WMA7" s="203"/>
      <c r="WMB7" s="203"/>
      <c r="WMC7" s="203"/>
      <c r="WMD7" s="203"/>
      <c r="WME7" s="203"/>
      <c r="WMF7" s="203"/>
      <c r="WMG7" s="203"/>
      <c r="WMH7" s="203"/>
      <c r="WMI7" s="203"/>
      <c r="WMJ7" s="203"/>
      <c r="WMK7" s="203"/>
      <c r="WML7" s="203"/>
      <c r="WMM7" s="203"/>
      <c r="WMN7" s="203"/>
      <c r="WMO7" s="203"/>
      <c r="WMP7" s="203"/>
      <c r="WMQ7" s="203"/>
      <c r="WMR7" s="203"/>
      <c r="WMS7" s="203"/>
      <c r="WMT7" s="203"/>
      <c r="WMU7" s="203"/>
      <c r="WMV7" s="203"/>
      <c r="WMW7" s="203"/>
      <c r="WMX7" s="203"/>
      <c r="WMY7" s="203"/>
      <c r="WMZ7" s="203"/>
      <c r="WNA7" s="203"/>
      <c r="WNB7" s="203"/>
      <c r="WNC7" s="203"/>
      <c r="WND7" s="203"/>
      <c r="WNE7" s="203"/>
      <c r="WNF7" s="203"/>
      <c r="WNG7" s="203"/>
      <c r="WNH7" s="203"/>
      <c r="WNI7" s="203"/>
      <c r="WNJ7" s="203"/>
      <c r="WNK7" s="203"/>
      <c r="WNL7" s="203"/>
      <c r="WNM7" s="203"/>
      <c r="WNN7" s="203"/>
      <c r="WNO7" s="203"/>
      <c r="WNP7" s="203"/>
      <c r="WNQ7" s="203"/>
      <c r="WNR7" s="203"/>
      <c r="WNS7" s="203"/>
      <c r="WNT7" s="203"/>
      <c r="WNU7" s="203"/>
      <c r="WNV7" s="203"/>
      <c r="WNW7" s="203"/>
      <c r="WNX7" s="203"/>
      <c r="WNY7" s="203"/>
      <c r="WNZ7" s="203"/>
      <c r="WOA7" s="203"/>
      <c r="WOB7" s="203"/>
      <c r="WOC7" s="203"/>
      <c r="WOD7" s="203"/>
      <c r="WOE7" s="203"/>
      <c r="WOF7" s="203"/>
      <c r="WOG7" s="203"/>
      <c r="WOH7" s="203"/>
      <c r="WOI7" s="203"/>
      <c r="WOJ7" s="203"/>
      <c r="WOK7" s="203"/>
      <c r="WOL7" s="203"/>
      <c r="WOM7" s="203"/>
      <c r="WON7" s="203"/>
      <c r="WOO7" s="203"/>
      <c r="WOP7" s="203"/>
      <c r="WOQ7" s="203"/>
      <c r="WOR7" s="203"/>
      <c r="WOS7" s="203"/>
      <c r="WOT7" s="203"/>
      <c r="WOU7" s="203"/>
      <c r="WOV7" s="203"/>
      <c r="WOW7" s="203"/>
      <c r="WOX7" s="203"/>
      <c r="WOY7" s="203"/>
      <c r="WOZ7" s="203"/>
      <c r="WPA7" s="203"/>
      <c r="WPB7" s="203"/>
      <c r="WPC7" s="203"/>
      <c r="WPD7" s="203"/>
      <c r="WPE7" s="203"/>
      <c r="WPF7" s="203"/>
      <c r="WPG7" s="203"/>
      <c r="WPH7" s="203"/>
      <c r="WPI7" s="203"/>
      <c r="WPJ7" s="203"/>
      <c r="WPK7" s="203"/>
      <c r="WPL7" s="203"/>
      <c r="WPM7" s="203"/>
      <c r="WPN7" s="203"/>
      <c r="WPO7" s="203"/>
      <c r="WPP7" s="203"/>
      <c r="WPQ7" s="203"/>
      <c r="WPR7" s="203"/>
      <c r="WPS7" s="203"/>
      <c r="WPT7" s="203"/>
      <c r="WPU7" s="203"/>
      <c r="WPV7" s="203"/>
      <c r="WPW7" s="203"/>
      <c r="WPX7" s="203"/>
      <c r="WPY7" s="203"/>
      <c r="WPZ7" s="203"/>
      <c r="WQA7" s="203"/>
      <c r="WQB7" s="203"/>
      <c r="WQC7" s="203"/>
      <c r="WQD7" s="203"/>
      <c r="WQE7" s="203"/>
      <c r="WQF7" s="203"/>
      <c r="WQG7" s="203"/>
      <c r="WQH7" s="203"/>
      <c r="WQI7" s="203"/>
      <c r="WQJ7" s="203"/>
      <c r="WQK7" s="203"/>
      <c r="WQL7" s="203"/>
      <c r="WQM7" s="203"/>
      <c r="WQN7" s="203"/>
      <c r="WQO7" s="203"/>
      <c r="WQP7" s="203"/>
      <c r="WQQ7" s="203"/>
      <c r="WQR7" s="203"/>
      <c r="WQS7" s="203"/>
      <c r="WQT7" s="203"/>
      <c r="WQU7" s="203"/>
      <c r="WQV7" s="203"/>
      <c r="WQW7" s="203"/>
      <c r="WQX7" s="203"/>
      <c r="WQY7" s="203"/>
      <c r="WQZ7" s="203"/>
      <c r="WRA7" s="203"/>
      <c r="WRB7" s="203"/>
      <c r="WRC7" s="203"/>
      <c r="WRD7" s="203"/>
      <c r="WRE7" s="203"/>
      <c r="WRF7" s="203"/>
      <c r="WRG7" s="203"/>
      <c r="WRH7" s="203"/>
      <c r="WRI7" s="203"/>
      <c r="WRJ7" s="203"/>
      <c r="WRK7" s="203"/>
      <c r="WRL7" s="203"/>
      <c r="WRM7" s="203"/>
      <c r="WRN7" s="203"/>
      <c r="WRO7" s="203"/>
      <c r="WRP7" s="203"/>
      <c r="WRQ7" s="203"/>
      <c r="WRR7" s="203"/>
      <c r="WRS7" s="203"/>
      <c r="WRT7" s="203"/>
      <c r="WRU7" s="203"/>
      <c r="WRV7" s="203"/>
      <c r="WRW7" s="203"/>
      <c r="WRX7" s="203"/>
      <c r="WRY7" s="203"/>
      <c r="WRZ7" s="203"/>
      <c r="WSA7" s="203"/>
      <c r="WSB7" s="203"/>
      <c r="WSC7" s="203"/>
      <c r="WSD7" s="203"/>
      <c r="WSE7" s="203"/>
      <c r="WSF7" s="203"/>
      <c r="WSG7" s="203"/>
      <c r="WSH7" s="203"/>
      <c r="WSI7" s="203"/>
      <c r="WSJ7" s="203"/>
      <c r="WSK7" s="203"/>
      <c r="WSL7" s="203"/>
      <c r="WSM7" s="203"/>
      <c r="WSN7" s="203"/>
      <c r="WSO7" s="203"/>
      <c r="WSP7" s="203"/>
      <c r="WSQ7" s="203"/>
      <c r="WSR7" s="203"/>
      <c r="WSS7" s="203"/>
      <c r="WST7" s="203"/>
      <c r="WSU7" s="203"/>
      <c r="WSV7" s="203"/>
      <c r="WSW7" s="203"/>
      <c r="WSX7" s="203"/>
      <c r="WSY7" s="203"/>
      <c r="WSZ7" s="203"/>
      <c r="WTA7" s="203"/>
      <c r="WTB7" s="203"/>
      <c r="WTC7" s="203"/>
      <c r="WTD7" s="203"/>
      <c r="WTE7" s="203"/>
      <c r="WTF7" s="203"/>
      <c r="WTG7" s="203"/>
      <c r="WTH7" s="203"/>
      <c r="WTI7" s="203"/>
      <c r="WTJ7" s="203"/>
      <c r="WTK7" s="203"/>
      <c r="WTL7" s="203"/>
      <c r="WTM7" s="203"/>
      <c r="WTN7" s="203"/>
      <c r="WTO7" s="203"/>
      <c r="WTP7" s="203"/>
      <c r="WTQ7" s="203"/>
      <c r="WTR7" s="203"/>
      <c r="WTS7" s="203"/>
      <c r="WTT7" s="203"/>
      <c r="WTU7" s="203"/>
      <c r="WTV7" s="203"/>
      <c r="WTW7" s="203"/>
      <c r="WTX7" s="203"/>
      <c r="WTY7" s="203"/>
      <c r="WTZ7" s="203"/>
      <c r="WUA7" s="203"/>
      <c r="WUB7" s="203"/>
      <c r="WUC7" s="203"/>
      <c r="WUD7" s="203"/>
      <c r="WUE7" s="203"/>
      <c r="WUF7" s="203"/>
      <c r="WUG7" s="203"/>
      <c r="WUH7" s="203"/>
      <c r="WUI7" s="203"/>
      <c r="WUJ7" s="203"/>
      <c r="WUK7" s="203"/>
      <c r="WUL7" s="203"/>
      <c r="WUM7" s="203"/>
      <c r="WUN7" s="203"/>
      <c r="WUO7" s="203"/>
      <c r="WUP7" s="203"/>
      <c r="WUQ7" s="203"/>
      <c r="WUR7" s="203"/>
      <c r="WUS7" s="203"/>
      <c r="WUT7" s="203"/>
      <c r="WUU7" s="203"/>
      <c r="WUV7" s="203"/>
      <c r="WUW7" s="203"/>
      <c r="WUX7" s="203"/>
      <c r="WUY7" s="203"/>
      <c r="WUZ7" s="203"/>
      <c r="WVA7" s="203"/>
      <c r="WVB7" s="203"/>
      <c r="WVC7" s="203"/>
      <c r="WVD7" s="203"/>
      <c r="WVE7" s="203"/>
      <c r="WVF7" s="203"/>
      <c r="WVG7" s="203"/>
      <c r="WVH7" s="203"/>
      <c r="WVI7" s="203"/>
      <c r="WVJ7" s="203"/>
      <c r="WVK7" s="203"/>
      <c r="WVL7" s="203"/>
      <c r="WVM7" s="203"/>
      <c r="WVN7" s="203"/>
      <c r="WVO7" s="203"/>
      <c r="WVP7" s="203"/>
    </row>
    <row r="8" s="279" customFormat="1" ht="120" outlineLevel="1" spans="1:16136">
      <c r="A8" s="308" t="s">
        <v>202</v>
      </c>
      <c r="B8" s="309" t="s">
        <v>1236</v>
      </c>
      <c r="C8" s="227" t="s">
        <v>1237</v>
      </c>
      <c r="D8" s="228"/>
      <c r="E8" s="229"/>
      <c r="F8" s="229"/>
      <c r="G8" s="229"/>
      <c r="H8" s="229"/>
      <c r="I8" s="229"/>
      <c r="J8" s="229"/>
      <c r="K8" s="166"/>
      <c r="L8" s="166"/>
      <c r="M8" s="320"/>
      <c r="N8" s="320"/>
      <c r="O8" s="323"/>
      <c r="P8" s="260"/>
      <c r="Q8" s="260"/>
      <c r="R8" s="260"/>
      <c r="S8" s="260"/>
      <c r="T8" s="260"/>
      <c r="U8" s="259"/>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5"/>
      <c r="IX8" s="205"/>
      <c r="IY8" s="205"/>
      <c r="IZ8" s="205"/>
      <c r="JA8" s="205"/>
      <c r="JB8" s="205"/>
      <c r="JC8" s="205"/>
      <c r="JD8" s="205"/>
      <c r="JE8" s="205"/>
      <c r="JF8" s="205"/>
      <c r="JG8" s="205"/>
      <c r="JH8" s="205"/>
      <c r="JI8" s="205"/>
      <c r="JJ8" s="205"/>
      <c r="JK8" s="205"/>
      <c r="JL8" s="205"/>
      <c r="JM8" s="205"/>
      <c r="JN8" s="205"/>
      <c r="JO8" s="205"/>
      <c r="JP8" s="205"/>
      <c r="JQ8" s="205"/>
      <c r="JR8" s="205"/>
      <c r="JS8" s="205"/>
      <c r="JT8" s="205"/>
      <c r="JU8" s="205"/>
      <c r="JV8" s="205"/>
      <c r="JW8" s="205"/>
      <c r="JX8" s="205"/>
      <c r="JY8" s="205"/>
      <c r="JZ8" s="205"/>
      <c r="KA8" s="205"/>
      <c r="KB8" s="205"/>
      <c r="KC8" s="205"/>
      <c r="KD8" s="205"/>
      <c r="KE8" s="205"/>
      <c r="KF8" s="205"/>
      <c r="KG8" s="205"/>
      <c r="KH8" s="205"/>
      <c r="KI8" s="205"/>
      <c r="KJ8" s="205"/>
      <c r="KK8" s="205"/>
      <c r="KL8" s="205"/>
      <c r="KM8" s="205"/>
      <c r="KN8" s="205"/>
      <c r="KO8" s="205"/>
      <c r="KP8" s="205"/>
      <c r="KQ8" s="205"/>
      <c r="KR8" s="205"/>
      <c r="KS8" s="205"/>
      <c r="KT8" s="205"/>
      <c r="KU8" s="205"/>
      <c r="KV8" s="205"/>
      <c r="KW8" s="205"/>
      <c r="KX8" s="205"/>
      <c r="KY8" s="205"/>
      <c r="KZ8" s="205"/>
      <c r="LA8" s="205"/>
      <c r="LB8" s="205"/>
      <c r="LC8" s="205"/>
      <c r="LD8" s="205"/>
      <c r="LE8" s="205"/>
      <c r="LF8" s="205"/>
      <c r="LG8" s="205"/>
      <c r="LH8" s="205"/>
      <c r="LI8" s="205"/>
      <c r="LJ8" s="205"/>
      <c r="LK8" s="205"/>
      <c r="LL8" s="205"/>
      <c r="LM8" s="205"/>
      <c r="LN8" s="205"/>
      <c r="LO8" s="205"/>
      <c r="LP8" s="205"/>
      <c r="LQ8" s="205"/>
      <c r="LR8" s="205"/>
      <c r="LS8" s="205"/>
      <c r="LT8" s="205"/>
      <c r="LU8" s="205"/>
      <c r="LV8" s="205"/>
      <c r="LW8" s="205"/>
      <c r="LX8" s="205"/>
      <c r="LY8" s="205"/>
      <c r="LZ8" s="205"/>
      <c r="MA8" s="205"/>
      <c r="MB8" s="205"/>
      <c r="MC8" s="205"/>
      <c r="MD8" s="205"/>
      <c r="ME8" s="205"/>
      <c r="MF8" s="205"/>
      <c r="MG8" s="205"/>
      <c r="MH8" s="205"/>
      <c r="MI8" s="205"/>
      <c r="MJ8" s="205"/>
      <c r="MK8" s="205"/>
      <c r="ML8" s="205"/>
      <c r="MM8" s="205"/>
      <c r="MN8" s="205"/>
      <c r="MO8" s="205"/>
      <c r="MP8" s="205"/>
      <c r="MQ8" s="205"/>
      <c r="MR8" s="205"/>
      <c r="MS8" s="205"/>
      <c r="MT8" s="205"/>
      <c r="MU8" s="205"/>
      <c r="MV8" s="205"/>
      <c r="MW8" s="205"/>
      <c r="MX8" s="205"/>
      <c r="MY8" s="205"/>
      <c r="MZ8" s="205"/>
      <c r="NA8" s="205"/>
      <c r="NB8" s="205"/>
      <c r="NC8" s="205"/>
      <c r="ND8" s="205"/>
      <c r="NE8" s="205"/>
      <c r="NF8" s="205"/>
      <c r="NG8" s="205"/>
      <c r="NH8" s="205"/>
      <c r="NI8" s="205"/>
      <c r="NJ8" s="205"/>
      <c r="NK8" s="205"/>
      <c r="NL8" s="205"/>
      <c r="NM8" s="205"/>
      <c r="NN8" s="205"/>
      <c r="NO8" s="205"/>
      <c r="NP8" s="205"/>
      <c r="NQ8" s="205"/>
      <c r="NR8" s="205"/>
      <c r="NS8" s="205"/>
      <c r="NT8" s="205"/>
      <c r="NU8" s="205"/>
      <c r="NV8" s="205"/>
      <c r="NW8" s="205"/>
      <c r="NX8" s="205"/>
      <c r="NY8" s="205"/>
      <c r="NZ8" s="205"/>
      <c r="OA8" s="205"/>
      <c r="OB8" s="205"/>
      <c r="OC8" s="205"/>
      <c r="OD8" s="205"/>
      <c r="OE8" s="205"/>
      <c r="OF8" s="205"/>
      <c r="OG8" s="205"/>
      <c r="OH8" s="205"/>
      <c r="OI8" s="205"/>
      <c r="OJ8" s="205"/>
      <c r="OK8" s="205"/>
      <c r="OL8" s="205"/>
      <c r="OM8" s="205"/>
      <c r="ON8" s="205"/>
      <c r="OO8" s="205"/>
      <c r="OP8" s="205"/>
      <c r="OQ8" s="205"/>
      <c r="OR8" s="205"/>
      <c r="OS8" s="205"/>
      <c r="OT8" s="205"/>
      <c r="OU8" s="205"/>
      <c r="OV8" s="205"/>
      <c r="OW8" s="205"/>
      <c r="OX8" s="205"/>
      <c r="OY8" s="205"/>
      <c r="OZ8" s="205"/>
      <c r="PA8" s="205"/>
      <c r="PB8" s="205"/>
      <c r="PC8" s="205"/>
      <c r="PD8" s="205"/>
      <c r="PE8" s="205"/>
      <c r="PF8" s="205"/>
      <c r="PG8" s="205"/>
      <c r="PH8" s="205"/>
      <c r="PI8" s="205"/>
      <c r="PJ8" s="205"/>
      <c r="PK8" s="205"/>
      <c r="PL8" s="205"/>
      <c r="PM8" s="205"/>
      <c r="PN8" s="205"/>
      <c r="PO8" s="205"/>
      <c r="PP8" s="205"/>
      <c r="PQ8" s="205"/>
      <c r="PR8" s="205"/>
      <c r="PS8" s="205"/>
      <c r="PT8" s="205"/>
      <c r="PU8" s="205"/>
      <c r="PV8" s="205"/>
      <c r="PW8" s="205"/>
      <c r="PX8" s="205"/>
      <c r="PY8" s="205"/>
      <c r="PZ8" s="205"/>
      <c r="QA8" s="205"/>
      <c r="QB8" s="205"/>
      <c r="QC8" s="205"/>
      <c r="QD8" s="205"/>
      <c r="QE8" s="205"/>
      <c r="QF8" s="205"/>
      <c r="QG8" s="205"/>
      <c r="QH8" s="205"/>
      <c r="QI8" s="205"/>
      <c r="QJ8" s="205"/>
      <c r="QK8" s="205"/>
      <c r="QL8" s="205"/>
      <c r="QM8" s="205"/>
      <c r="QN8" s="205"/>
      <c r="QO8" s="205"/>
      <c r="QP8" s="205"/>
      <c r="QQ8" s="205"/>
      <c r="QR8" s="205"/>
      <c r="QS8" s="205"/>
      <c r="QT8" s="205"/>
      <c r="QU8" s="205"/>
      <c r="QV8" s="205"/>
      <c r="QW8" s="205"/>
      <c r="QX8" s="205"/>
      <c r="QY8" s="205"/>
      <c r="QZ8" s="205"/>
      <c r="RA8" s="205"/>
      <c r="RB8" s="205"/>
      <c r="RC8" s="205"/>
      <c r="RD8" s="205"/>
      <c r="RE8" s="205"/>
      <c r="RF8" s="205"/>
      <c r="RG8" s="205"/>
      <c r="RH8" s="205"/>
      <c r="RI8" s="205"/>
      <c r="RJ8" s="205"/>
      <c r="RK8" s="205"/>
      <c r="RL8" s="205"/>
      <c r="RM8" s="205"/>
      <c r="RN8" s="205"/>
      <c r="RO8" s="205"/>
      <c r="RP8" s="205"/>
      <c r="RQ8" s="205"/>
      <c r="RR8" s="205"/>
      <c r="RS8" s="205"/>
      <c r="RT8" s="205"/>
      <c r="RU8" s="205"/>
      <c r="RV8" s="205"/>
      <c r="RW8" s="205"/>
      <c r="RX8" s="205"/>
      <c r="RY8" s="205"/>
      <c r="RZ8" s="205"/>
      <c r="SA8" s="205"/>
      <c r="SB8" s="205"/>
      <c r="SC8" s="205"/>
      <c r="SD8" s="205"/>
      <c r="SE8" s="205"/>
      <c r="SF8" s="205"/>
      <c r="SG8" s="205"/>
      <c r="SH8" s="205"/>
      <c r="SI8" s="205"/>
      <c r="SJ8" s="205"/>
      <c r="SK8" s="205"/>
      <c r="SL8" s="205"/>
      <c r="SM8" s="205"/>
      <c r="SN8" s="205"/>
      <c r="SO8" s="205"/>
      <c r="SP8" s="205"/>
      <c r="SQ8" s="205"/>
      <c r="SR8" s="205"/>
      <c r="SS8" s="205"/>
      <c r="ST8" s="205"/>
      <c r="SU8" s="205"/>
      <c r="SV8" s="205"/>
      <c r="SW8" s="205"/>
      <c r="SX8" s="205"/>
      <c r="SY8" s="205"/>
      <c r="SZ8" s="205"/>
      <c r="TA8" s="205"/>
      <c r="TB8" s="205"/>
      <c r="TC8" s="205"/>
      <c r="TD8" s="205"/>
      <c r="TE8" s="205"/>
      <c r="TF8" s="205"/>
      <c r="TG8" s="205"/>
      <c r="TH8" s="205"/>
      <c r="TI8" s="205"/>
      <c r="TJ8" s="205"/>
      <c r="TK8" s="205"/>
      <c r="TL8" s="205"/>
      <c r="TM8" s="205"/>
      <c r="TN8" s="205"/>
      <c r="TO8" s="205"/>
      <c r="TP8" s="205"/>
      <c r="TQ8" s="205"/>
      <c r="TR8" s="205"/>
      <c r="TS8" s="205"/>
      <c r="TT8" s="205"/>
      <c r="TU8" s="205"/>
      <c r="TV8" s="205"/>
      <c r="TW8" s="205"/>
      <c r="TX8" s="205"/>
      <c r="TY8" s="205"/>
      <c r="TZ8" s="205"/>
      <c r="UA8" s="205"/>
      <c r="UB8" s="205"/>
      <c r="UC8" s="205"/>
      <c r="UD8" s="205"/>
      <c r="UE8" s="205"/>
      <c r="UF8" s="205"/>
      <c r="UG8" s="205"/>
      <c r="UH8" s="205"/>
      <c r="UI8" s="205"/>
      <c r="UJ8" s="205"/>
      <c r="UK8" s="205"/>
      <c r="UL8" s="205"/>
      <c r="UM8" s="205"/>
      <c r="UN8" s="205"/>
      <c r="UO8" s="205"/>
      <c r="UP8" s="205"/>
      <c r="UQ8" s="205"/>
      <c r="UR8" s="205"/>
      <c r="US8" s="205"/>
      <c r="UT8" s="205"/>
      <c r="UU8" s="205"/>
      <c r="UV8" s="205"/>
      <c r="UW8" s="205"/>
      <c r="UX8" s="205"/>
      <c r="UY8" s="205"/>
      <c r="UZ8" s="205"/>
      <c r="VA8" s="205"/>
      <c r="VB8" s="205"/>
      <c r="VC8" s="205"/>
      <c r="VD8" s="205"/>
      <c r="VE8" s="205"/>
      <c r="VF8" s="205"/>
      <c r="VG8" s="205"/>
      <c r="VH8" s="205"/>
      <c r="VI8" s="205"/>
      <c r="VJ8" s="205"/>
      <c r="VK8" s="205"/>
      <c r="VL8" s="205"/>
      <c r="VM8" s="205"/>
      <c r="VN8" s="205"/>
      <c r="VO8" s="205"/>
      <c r="VP8" s="205"/>
      <c r="VQ8" s="205"/>
      <c r="VR8" s="205"/>
      <c r="VS8" s="205"/>
      <c r="VT8" s="205"/>
      <c r="VU8" s="205"/>
      <c r="VV8" s="205"/>
      <c r="VW8" s="205"/>
      <c r="VX8" s="205"/>
      <c r="VY8" s="205"/>
      <c r="VZ8" s="205"/>
      <c r="WA8" s="205"/>
      <c r="WB8" s="205"/>
      <c r="WC8" s="205"/>
      <c r="WD8" s="205"/>
      <c r="WE8" s="205"/>
      <c r="WF8" s="205"/>
      <c r="WG8" s="205"/>
      <c r="WH8" s="205"/>
      <c r="WI8" s="205"/>
      <c r="WJ8" s="205"/>
      <c r="WK8" s="205"/>
      <c r="WL8" s="205"/>
      <c r="WM8" s="205"/>
      <c r="WN8" s="205"/>
      <c r="WO8" s="205"/>
      <c r="WP8" s="205"/>
      <c r="WQ8" s="205"/>
      <c r="WR8" s="205"/>
      <c r="WS8" s="205"/>
      <c r="WT8" s="205"/>
      <c r="WU8" s="205"/>
      <c r="WV8" s="205"/>
      <c r="WW8" s="205"/>
      <c r="WX8" s="205"/>
      <c r="WY8" s="205"/>
      <c r="WZ8" s="205"/>
      <c r="XA8" s="205"/>
      <c r="XB8" s="205"/>
      <c r="XC8" s="205"/>
      <c r="XD8" s="205"/>
      <c r="XE8" s="205"/>
      <c r="XF8" s="205"/>
      <c r="XG8" s="205"/>
      <c r="XH8" s="205"/>
      <c r="XI8" s="205"/>
      <c r="XJ8" s="205"/>
      <c r="XK8" s="205"/>
      <c r="XL8" s="205"/>
      <c r="XM8" s="205"/>
      <c r="XN8" s="205"/>
      <c r="XO8" s="205"/>
      <c r="XP8" s="205"/>
      <c r="XQ8" s="205"/>
      <c r="XR8" s="205"/>
      <c r="XS8" s="205"/>
      <c r="XT8" s="205"/>
      <c r="XU8" s="205"/>
      <c r="XV8" s="205"/>
      <c r="XW8" s="205"/>
      <c r="XX8" s="205"/>
      <c r="XY8" s="205"/>
      <c r="XZ8" s="205"/>
      <c r="YA8" s="205"/>
      <c r="YB8" s="205"/>
      <c r="YC8" s="205"/>
      <c r="YD8" s="205"/>
      <c r="YE8" s="205"/>
      <c r="YF8" s="205"/>
      <c r="YG8" s="205"/>
      <c r="YH8" s="205"/>
      <c r="YI8" s="205"/>
      <c r="YJ8" s="205"/>
      <c r="YK8" s="205"/>
      <c r="YL8" s="205"/>
      <c r="YM8" s="205"/>
      <c r="YN8" s="205"/>
      <c r="YO8" s="205"/>
      <c r="YP8" s="205"/>
      <c r="YQ8" s="205"/>
      <c r="YR8" s="205"/>
      <c r="YS8" s="205"/>
      <c r="YT8" s="205"/>
      <c r="YU8" s="205"/>
      <c r="YV8" s="205"/>
      <c r="YW8" s="205"/>
      <c r="YX8" s="205"/>
      <c r="YY8" s="205"/>
      <c r="YZ8" s="205"/>
      <c r="ZA8" s="205"/>
      <c r="ZB8" s="205"/>
      <c r="ZC8" s="205"/>
      <c r="ZD8" s="205"/>
      <c r="ZE8" s="205"/>
      <c r="ZF8" s="205"/>
      <c r="ZG8" s="205"/>
      <c r="ZH8" s="205"/>
      <c r="ZI8" s="205"/>
      <c r="ZJ8" s="205"/>
      <c r="ZK8" s="205"/>
      <c r="ZL8" s="205"/>
      <c r="ZM8" s="205"/>
      <c r="ZN8" s="205"/>
      <c r="ZO8" s="205"/>
      <c r="ZP8" s="205"/>
      <c r="ZQ8" s="205"/>
      <c r="ZR8" s="205"/>
      <c r="ZS8" s="205"/>
      <c r="ZT8" s="205"/>
      <c r="ZU8" s="205"/>
      <c r="ZV8" s="205"/>
      <c r="ZW8" s="205"/>
      <c r="ZX8" s="205"/>
      <c r="ZY8" s="205"/>
      <c r="ZZ8" s="205"/>
      <c r="AAA8" s="205"/>
      <c r="AAB8" s="205"/>
      <c r="AAC8" s="205"/>
      <c r="AAD8" s="205"/>
      <c r="AAE8" s="205"/>
      <c r="AAF8" s="205"/>
      <c r="AAG8" s="205"/>
      <c r="AAH8" s="205"/>
      <c r="AAI8" s="205"/>
      <c r="AAJ8" s="205"/>
      <c r="AAK8" s="205"/>
      <c r="AAL8" s="205"/>
      <c r="AAM8" s="205"/>
      <c r="AAN8" s="205"/>
      <c r="AAO8" s="205"/>
      <c r="AAP8" s="205"/>
      <c r="AAQ8" s="205"/>
      <c r="AAR8" s="205"/>
      <c r="AAS8" s="205"/>
      <c r="AAT8" s="205"/>
      <c r="AAU8" s="205"/>
      <c r="AAV8" s="205"/>
      <c r="AAW8" s="205"/>
      <c r="AAX8" s="205"/>
      <c r="AAY8" s="205"/>
      <c r="AAZ8" s="205"/>
      <c r="ABA8" s="205"/>
      <c r="ABB8" s="205"/>
      <c r="ABC8" s="205"/>
      <c r="ABD8" s="205"/>
      <c r="ABE8" s="205"/>
      <c r="ABF8" s="205"/>
      <c r="ABG8" s="205"/>
      <c r="ABH8" s="205"/>
      <c r="ABI8" s="205"/>
      <c r="ABJ8" s="205"/>
      <c r="ABK8" s="205"/>
      <c r="ABL8" s="205"/>
      <c r="ABM8" s="205"/>
      <c r="ABN8" s="205"/>
      <c r="ABO8" s="205"/>
      <c r="ABP8" s="205"/>
      <c r="ABQ8" s="205"/>
      <c r="ABR8" s="205"/>
      <c r="ABS8" s="205"/>
      <c r="ABT8" s="205"/>
      <c r="ABU8" s="205"/>
      <c r="ABV8" s="205"/>
      <c r="ABW8" s="205"/>
      <c r="ABX8" s="205"/>
      <c r="ABY8" s="205"/>
      <c r="ABZ8" s="205"/>
      <c r="ACA8" s="205"/>
      <c r="ACB8" s="205"/>
      <c r="ACC8" s="205"/>
      <c r="ACD8" s="205"/>
      <c r="ACE8" s="205"/>
      <c r="ACF8" s="205"/>
      <c r="ACG8" s="205"/>
      <c r="ACH8" s="205"/>
      <c r="ACI8" s="205"/>
      <c r="ACJ8" s="205"/>
      <c r="ACK8" s="205"/>
      <c r="ACL8" s="205"/>
      <c r="ACM8" s="205"/>
      <c r="ACN8" s="205"/>
      <c r="ACO8" s="205"/>
      <c r="ACP8" s="205"/>
      <c r="ACQ8" s="205"/>
      <c r="ACR8" s="205"/>
      <c r="ACS8" s="205"/>
      <c r="ACT8" s="205"/>
      <c r="ACU8" s="205"/>
      <c r="ACV8" s="205"/>
      <c r="ACW8" s="205"/>
      <c r="ACX8" s="205"/>
      <c r="ACY8" s="205"/>
      <c r="ACZ8" s="205"/>
      <c r="ADA8" s="205"/>
      <c r="ADB8" s="205"/>
      <c r="ADC8" s="205"/>
      <c r="ADD8" s="205"/>
      <c r="ADE8" s="205"/>
      <c r="ADF8" s="205"/>
      <c r="ADG8" s="205"/>
      <c r="ADH8" s="205"/>
      <c r="ADI8" s="205"/>
      <c r="ADJ8" s="205"/>
      <c r="ADK8" s="205"/>
      <c r="ADL8" s="205"/>
      <c r="ADM8" s="205"/>
      <c r="ADN8" s="205"/>
      <c r="ADO8" s="205"/>
      <c r="ADP8" s="205"/>
      <c r="ADQ8" s="205"/>
      <c r="ADR8" s="205"/>
      <c r="ADS8" s="205"/>
      <c r="ADT8" s="205"/>
      <c r="ADU8" s="205"/>
      <c r="ADV8" s="205"/>
      <c r="ADW8" s="205"/>
      <c r="ADX8" s="205"/>
      <c r="ADY8" s="205"/>
      <c r="ADZ8" s="205"/>
      <c r="AEA8" s="205"/>
      <c r="AEB8" s="205"/>
      <c r="AEC8" s="205"/>
      <c r="AED8" s="205"/>
      <c r="AEE8" s="205"/>
      <c r="AEF8" s="205"/>
      <c r="AEG8" s="205"/>
      <c r="AEH8" s="205"/>
      <c r="AEI8" s="205"/>
      <c r="AEJ8" s="205"/>
      <c r="AEK8" s="205"/>
      <c r="AEL8" s="205"/>
      <c r="AEM8" s="205"/>
      <c r="AEN8" s="205"/>
      <c r="AEO8" s="205"/>
      <c r="AEP8" s="205"/>
      <c r="AEQ8" s="205"/>
      <c r="AER8" s="205"/>
      <c r="AES8" s="205"/>
      <c r="AET8" s="205"/>
      <c r="AEU8" s="205"/>
      <c r="AEV8" s="205"/>
      <c r="AEW8" s="205"/>
      <c r="AEX8" s="205"/>
      <c r="AEY8" s="205"/>
      <c r="AEZ8" s="205"/>
      <c r="AFA8" s="205"/>
      <c r="AFB8" s="205"/>
      <c r="AFC8" s="205"/>
      <c r="AFD8" s="205"/>
      <c r="AFE8" s="205"/>
      <c r="AFF8" s="205"/>
      <c r="AFG8" s="205"/>
      <c r="AFH8" s="205"/>
      <c r="AFI8" s="205"/>
      <c r="AFJ8" s="205"/>
      <c r="AFK8" s="205"/>
      <c r="AFL8" s="205"/>
      <c r="AFM8" s="205"/>
      <c r="AFN8" s="205"/>
      <c r="AFO8" s="205"/>
      <c r="AFP8" s="205"/>
      <c r="AFQ8" s="205"/>
      <c r="AFR8" s="205"/>
      <c r="AFS8" s="205"/>
      <c r="AFT8" s="205"/>
      <c r="AFU8" s="205"/>
      <c r="AFV8" s="205"/>
      <c r="AFW8" s="205"/>
      <c r="AFX8" s="205"/>
      <c r="AFY8" s="205"/>
      <c r="AFZ8" s="205"/>
      <c r="AGA8" s="205"/>
      <c r="AGB8" s="205"/>
      <c r="AGC8" s="205"/>
      <c r="AGD8" s="205"/>
      <c r="AGE8" s="205"/>
      <c r="AGF8" s="205"/>
      <c r="AGG8" s="205"/>
      <c r="AGH8" s="205"/>
      <c r="AGI8" s="205"/>
      <c r="AGJ8" s="205"/>
      <c r="AGK8" s="205"/>
      <c r="AGL8" s="205"/>
      <c r="AGM8" s="205"/>
      <c r="AGN8" s="205"/>
      <c r="AGO8" s="205"/>
      <c r="AGP8" s="205"/>
      <c r="AGQ8" s="205"/>
      <c r="AGR8" s="205"/>
      <c r="AGS8" s="205"/>
      <c r="AGT8" s="205"/>
      <c r="AGU8" s="205"/>
      <c r="AGV8" s="205"/>
      <c r="AGW8" s="205"/>
      <c r="AGX8" s="205"/>
      <c r="AGY8" s="205"/>
      <c r="AGZ8" s="205"/>
      <c r="AHA8" s="205"/>
      <c r="AHB8" s="205"/>
      <c r="AHC8" s="205"/>
      <c r="AHD8" s="205"/>
      <c r="AHE8" s="205"/>
      <c r="AHF8" s="205"/>
      <c r="AHG8" s="205"/>
      <c r="AHH8" s="205"/>
      <c r="AHI8" s="205"/>
      <c r="AHJ8" s="205"/>
      <c r="AHK8" s="205"/>
      <c r="AHL8" s="205"/>
      <c r="AHM8" s="205"/>
      <c r="AHN8" s="205"/>
      <c r="AHO8" s="205"/>
      <c r="AHP8" s="205"/>
      <c r="AHQ8" s="205"/>
      <c r="AHR8" s="205"/>
      <c r="AHS8" s="205"/>
      <c r="AHT8" s="205"/>
      <c r="AHU8" s="205"/>
      <c r="AHV8" s="205"/>
      <c r="AHW8" s="205"/>
      <c r="AHX8" s="205"/>
      <c r="AHY8" s="205"/>
      <c r="AHZ8" s="205"/>
      <c r="AIA8" s="205"/>
      <c r="AIB8" s="205"/>
      <c r="AIC8" s="205"/>
      <c r="AID8" s="205"/>
      <c r="AIE8" s="205"/>
      <c r="AIF8" s="205"/>
      <c r="AIG8" s="205"/>
      <c r="AIH8" s="205"/>
      <c r="AII8" s="205"/>
      <c r="AIJ8" s="205"/>
      <c r="AIK8" s="205"/>
      <c r="AIL8" s="205"/>
      <c r="AIM8" s="205"/>
      <c r="AIN8" s="205"/>
      <c r="AIO8" s="205"/>
      <c r="AIP8" s="205"/>
      <c r="AIQ8" s="205"/>
      <c r="AIR8" s="205"/>
      <c r="AIS8" s="205"/>
      <c r="AIT8" s="205"/>
      <c r="AIU8" s="205"/>
      <c r="AIV8" s="205"/>
      <c r="AIW8" s="205"/>
      <c r="AIX8" s="205"/>
      <c r="AIY8" s="205"/>
      <c r="AIZ8" s="205"/>
      <c r="AJA8" s="205"/>
      <c r="AJB8" s="205"/>
      <c r="AJC8" s="205"/>
      <c r="AJD8" s="205"/>
      <c r="AJE8" s="205"/>
      <c r="AJF8" s="205"/>
      <c r="AJG8" s="205"/>
      <c r="AJH8" s="205"/>
      <c r="AJI8" s="205"/>
      <c r="AJJ8" s="205"/>
      <c r="AJK8" s="205"/>
      <c r="AJL8" s="205"/>
      <c r="AJM8" s="205"/>
      <c r="AJN8" s="205"/>
      <c r="AJO8" s="205"/>
      <c r="AJP8" s="205"/>
      <c r="AJQ8" s="205"/>
      <c r="AJR8" s="205"/>
      <c r="AJS8" s="205"/>
      <c r="AJT8" s="205"/>
      <c r="AJU8" s="205"/>
      <c r="AJV8" s="205"/>
      <c r="AJW8" s="205"/>
      <c r="AJX8" s="205"/>
      <c r="AJY8" s="205"/>
      <c r="AJZ8" s="205"/>
      <c r="AKA8" s="205"/>
      <c r="AKB8" s="205"/>
      <c r="AKC8" s="205"/>
      <c r="AKD8" s="205"/>
      <c r="AKE8" s="205"/>
      <c r="AKF8" s="205"/>
      <c r="AKG8" s="205"/>
      <c r="AKH8" s="205"/>
      <c r="AKI8" s="205"/>
      <c r="AKJ8" s="205"/>
      <c r="AKK8" s="205"/>
      <c r="AKL8" s="205"/>
      <c r="AKM8" s="205"/>
      <c r="AKN8" s="205"/>
      <c r="AKO8" s="205"/>
      <c r="AKP8" s="205"/>
      <c r="AKQ8" s="205"/>
      <c r="AKR8" s="205"/>
      <c r="AKS8" s="205"/>
      <c r="AKT8" s="205"/>
      <c r="AKU8" s="205"/>
      <c r="AKV8" s="205"/>
      <c r="AKW8" s="205"/>
      <c r="AKX8" s="205"/>
      <c r="AKY8" s="205"/>
      <c r="AKZ8" s="205"/>
      <c r="ALA8" s="205"/>
      <c r="ALB8" s="205"/>
      <c r="ALC8" s="205"/>
      <c r="ALD8" s="205"/>
      <c r="ALE8" s="205"/>
      <c r="ALF8" s="205"/>
      <c r="ALG8" s="205"/>
      <c r="ALH8" s="205"/>
      <c r="ALI8" s="205"/>
      <c r="ALJ8" s="205"/>
      <c r="ALK8" s="205"/>
      <c r="ALL8" s="205"/>
      <c r="ALM8" s="205"/>
      <c r="ALN8" s="205"/>
      <c r="ALO8" s="205"/>
      <c r="ALP8" s="205"/>
      <c r="ALQ8" s="205"/>
      <c r="ALR8" s="205"/>
      <c r="ALS8" s="205"/>
      <c r="ALT8" s="205"/>
      <c r="ALU8" s="205"/>
      <c r="ALV8" s="205"/>
      <c r="ALW8" s="205"/>
      <c r="ALX8" s="205"/>
      <c r="ALY8" s="205"/>
      <c r="ALZ8" s="205"/>
      <c r="AMA8" s="205"/>
      <c r="AMB8" s="205"/>
      <c r="AMC8" s="205"/>
      <c r="AMD8" s="205"/>
      <c r="AME8" s="205"/>
      <c r="AMF8" s="205"/>
      <c r="AMG8" s="205"/>
      <c r="AMH8" s="205"/>
      <c r="AMI8" s="205"/>
      <c r="AMJ8" s="205"/>
      <c r="AMK8" s="205"/>
      <c r="AML8" s="205"/>
      <c r="AMM8" s="205"/>
      <c r="AMN8" s="205"/>
      <c r="AMO8" s="205"/>
      <c r="AMP8" s="205"/>
      <c r="AMQ8" s="205"/>
      <c r="AMR8" s="205"/>
      <c r="AMS8" s="205"/>
      <c r="AMT8" s="205"/>
      <c r="AMU8" s="205"/>
      <c r="AMV8" s="205"/>
      <c r="AMW8" s="205"/>
      <c r="AMX8" s="205"/>
      <c r="AMY8" s="205"/>
      <c r="AMZ8" s="205"/>
      <c r="ANA8" s="205"/>
      <c r="ANB8" s="205"/>
      <c r="ANC8" s="205"/>
      <c r="AND8" s="205"/>
      <c r="ANE8" s="205"/>
      <c r="ANF8" s="205"/>
      <c r="ANG8" s="205"/>
      <c r="ANH8" s="205"/>
      <c r="ANI8" s="205"/>
      <c r="ANJ8" s="205"/>
      <c r="ANK8" s="205"/>
      <c r="ANL8" s="205"/>
      <c r="ANM8" s="205"/>
      <c r="ANN8" s="205"/>
      <c r="ANO8" s="205"/>
      <c r="ANP8" s="205"/>
      <c r="ANQ8" s="205"/>
      <c r="ANR8" s="205"/>
      <c r="ANS8" s="205"/>
      <c r="ANT8" s="205"/>
      <c r="ANU8" s="205"/>
      <c r="ANV8" s="205"/>
      <c r="ANW8" s="205"/>
      <c r="ANX8" s="205"/>
      <c r="ANY8" s="205"/>
      <c r="ANZ8" s="205"/>
      <c r="AOA8" s="205"/>
      <c r="AOB8" s="205"/>
      <c r="AOC8" s="205"/>
      <c r="AOD8" s="205"/>
      <c r="AOE8" s="205"/>
      <c r="AOF8" s="205"/>
      <c r="AOG8" s="205"/>
      <c r="AOH8" s="205"/>
      <c r="AOI8" s="205"/>
      <c r="AOJ8" s="205"/>
      <c r="AOK8" s="205"/>
      <c r="AOL8" s="205"/>
      <c r="AOM8" s="205"/>
      <c r="AON8" s="205"/>
      <c r="AOO8" s="205"/>
      <c r="AOP8" s="205"/>
      <c r="AOQ8" s="205"/>
      <c r="AOR8" s="205"/>
      <c r="AOS8" s="205"/>
      <c r="AOT8" s="205"/>
      <c r="AOU8" s="205"/>
      <c r="AOV8" s="205"/>
      <c r="AOW8" s="205"/>
      <c r="AOX8" s="205"/>
      <c r="AOY8" s="205"/>
      <c r="AOZ8" s="205"/>
      <c r="APA8" s="205"/>
      <c r="APB8" s="205"/>
      <c r="APC8" s="205"/>
      <c r="APD8" s="205"/>
      <c r="APE8" s="205"/>
      <c r="APF8" s="205"/>
      <c r="APG8" s="205"/>
      <c r="APH8" s="205"/>
      <c r="API8" s="205"/>
      <c r="APJ8" s="205"/>
      <c r="APK8" s="205"/>
      <c r="APL8" s="205"/>
      <c r="APM8" s="205"/>
      <c r="APN8" s="205"/>
      <c r="APO8" s="205"/>
      <c r="APP8" s="205"/>
      <c r="APQ8" s="205"/>
      <c r="APR8" s="205"/>
      <c r="APS8" s="205"/>
      <c r="APT8" s="205"/>
      <c r="APU8" s="205"/>
      <c r="APV8" s="205"/>
      <c r="APW8" s="205"/>
      <c r="APX8" s="205"/>
      <c r="APY8" s="205"/>
      <c r="APZ8" s="205"/>
      <c r="AQA8" s="205"/>
      <c r="AQB8" s="205"/>
      <c r="AQC8" s="205"/>
      <c r="AQD8" s="205"/>
      <c r="AQE8" s="205"/>
      <c r="AQF8" s="205"/>
      <c r="AQG8" s="205"/>
      <c r="AQH8" s="205"/>
      <c r="AQI8" s="205"/>
      <c r="AQJ8" s="205"/>
      <c r="AQK8" s="205"/>
      <c r="AQL8" s="205"/>
      <c r="AQM8" s="205"/>
      <c r="AQN8" s="205"/>
      <c r="AQO8" s="205"/>
      <c r="AQP8" s="205"/>
      <c r="AQQ8" s="205"/>
      <c r="AQR8" s="205"/>
      <c r="AQS8" s="205"/>
      <c r="AQT8" s="205"/>
      <c r="AQU8" s="205"/>
      <c r="AQV8" s="205"/>
      <c r="AQW8" s="205"/>
      <c r="AQX8" s="205"/>
      <c r="AQY8" s="205"/>
      <c r="AQZ8" s="205"/>
      <c r="ARA8" s="205"/>
      <c r="ARB8" s="205"/>
      <c r="ARC8" s="205"/>
      <c r="ARD8" s="205"/>
      <c r="ARE8" s="205"/>
      <c r="ARF8" s="205"/>
      <c r="ARG8" s="205"/>
      <c r="ARH8" s="205"/>
      <c r="ARI8" s="205"/>
      <c r="ARJ8" s="205"/>
      <c r="ARK8" s="205"/>
      <c r="ARL8" s="205"/>
      <c r="ARM8" s="205"/>
      <c r="ARN8" s="205"/>
      <c r="ARO8" s="205"/>
      <c r="ARP8" s="205"/>
      <c r="ARQ8" s="205"/>
      <c r="ARR8" s="205"/>
      <c r="ARS8" s="205"/>
      <c r="ART8" s="205"/>
      <c r="ARU8" s="205"/>
      <c r="ARV8" s="205"/>
      <c r="ARW8" s="205"/>
      <c r="ARX8" s="205"/>
      <c r="ARY8" s="205"/>
      <c r="ARZ8" s="205"/>
      <c r="ASA8" s="205"/>
      <c r="ASB8" s="205"/>
      <c r="ASC8" s="205"/>
      <c r="ASD8" s="205"/>
      <c r="ASE8" s="205"/>
      <c r="ASF8" s="205"/>
      <c r="ASG8" s="205"/>
      <c r="ASH8" s="205"/>
      <c r="ASI8" s="205"/>
      <c r="ASJ8" s="205"/>
      <c r="ASK8" s="205"/>
      <c r="ASL8" s="205"/>
      <c r="ASM8" s="205"/>
      <c r="ASN8" s="205"/>
      <c r="ASO8" s="205"/>
      <c r="ASP8" s="205"/>
      <c r="ASQ8" s="205"/>
      <c r="ASR8" s="205"/>
      <c r="ASS8" s="205"/>
      <c r="AST8" s="205"/>
      <c r="ASU8" s="205"/>
      <c r="ASV8" s="205"/>
      <c r="ASW8" s="205"/>
      <c r="ASX8" s="205"/>
      <c r="ASY8" s="205"/>
      <c r="ASZ8" s="205"/>
      <c r="ATA8" s="205"/>
      <c r="ATB8" s="205"/>
      <c r="ATC8" s="205"/>
      <c r="ATD8" s="205"/>
      <c r="ATE8" s="205"/>
      <c r="ATF8" s="205"/>
      <c r="ATG8" s="205"/>
      <c r="ATH8" s="205"/>
      <c r="ATI8" s="205"/>
      <c r="ATJ8" s="205"/>
      <c r="ATK8" s="205"/>
      <c r="ATL8" s="205"/>
      <c r="ATM8" s="205"/>
      <c r="ATN8" s="205"/>
      <c r="ATO8" s="205"/>
      <c r="ATP8" s="205"/>
      <c r="ATQ8" s="205"/>
      <c r="ATR8" s="205"/>
      <c r="ATS8" s="205"/>
      <c r="ATT8" s="205"/>
      <c r="ATU8" s="205"/>
      <c r="ATV8" s="205"/>
      <c r="ATW8" s="205"/>
      <c r="ATX8" s="205"/>
      <c r="ATY8" s="205"/>
      <c r="ATZ8" s="205"/>
      <c r="AUA8" s="205"/>
      <c r="AUB8" s="205"/>
      <c r="AUC8" s="205"/>
      <c r="AUD8" s="205"/>
      <c r="AUE8" s="205"/>
      <c r="AUF8" s="205"/>
      <c r="AUG8" s="205"/>
      <c r="AUH8" s="205"/>
      <c r="AUI8" s="205"/>
      <c r="AUJ8" s="205"/>
      <c r="AUK8" s="205"/>
      <c r="AUL8" s="205"/>
      <c r="AUM8" s="205"/>
      <c r="AUN8" s="205"/>
      <c r="AUO8" s="205"/>
      <c r="AUP8" s="205"/>
      <c r="AUQ8" s="205"/>
      <c r="AUR8" s="205"/>
      <c r="AUS8" s="205"/>
      <c r="AUT8" s="205"/>
      <c r="AUU8" s="205"/>
      <c r="AUV8" s="205"/>
      <c r="AUW8" s="205"/>
      <c r="AUX8" s="205"/>
      <c r="AUY8" s="205"/>
      <c r="AUZ8" s="205"/>
      <c r="AVA8" s="205"/>
      <c r="AVB8" s="205"/>
      <c r="AVC8" s="205"/>
      <c r="AVD8" s="205"/>
      <c r="AVE8" s="205"/>
      <c r="AVF8" s="205"/>
      <c r="AVG8" s="205"/>
      <c r="AVH8" s="205"/>
      <c r="AVI8" s="205"/>
      <c r="AVJ8" s="205"/>
      <c r="AVK8" s="205"/>
      <c r="AVL8" s="205"/>
      <c r="AVM8" s="205"/>
      <c r="AVN8" s="205"/>
      <c r="AVO8" s="205"/>
      <c r="AVP8" s="205"/>
      <c r="AVQ8" s="205"/>
      <c r="AVR8" s="205"/>
      <c r="AVS8" s="205"/>
      <c r="AVT8" s="205"/>
      <c r="AVU8" s="205"/>
      <c r="AVV8" s="205"/>
      <c r="AVW8" s="205"/>
      <c r="AVX8" s="205"/>
      <c r="AVY8" s="205"/>
      <c r="AVZ8" s="205"/>
      <c r="AWA8" s="205"/>
      <c r="AWB8" s="205"/>
      <c r="AWC8" s="205"/>
      <c r="AWD8" s="205"/>
      <c r="AWE8" s="205"/>
      <c r="AWF8" s="205"/>
      <c r="AWG8" s="205"/>
      <c r="AWH8" s="205"/>
      <c r="AWI8" s="205"/>
      <c r="AWJ8" s="205"/>
      <c r="AWK8" s="205"/>
      <c r="AWL8" s="205"/>
      <c r="AWM8" s="205"/>
      <c r="AWN8" s="205"/>
      <c r="AWO8" s="205"/>
      <c r="AWP8" s="205"/>
      <c r="AWQ8" s="205"/>
      <c r="AWR8" s="205"/>
      <c r="AWS8" s="205"/>
      <c r="AWT8" s="205"/>
      <c r="AWU8" s="205"/>
      <c r="AWV8" s="205"/>
      <c r="AWW8" s="205"/>
      <c r="AWX8" s="205"/>
      <c r="AWY8" s="205"/>
      <c r="AWZ8" s="205"/>
      <c r="AXA8" s="205"/>
      <c r="AXB8" s="205"/>
      <c r="AXC8" s="205"/>
      <c r="AXD8" s="205"/>
      <c r="AXE8" s="205"/>
      <c r="AXF8" s="205"/>
      <c r="AXG8" s="205"/>
      <c r="AXH8" s="205"/>
      <c r="AXI8" s="205"/>
      <c r="AXJ8" s="205"/>
      <c r="AXK8" s="205"/>
      <c r="AXL8" s="205"/>
      <c r="AXM8" s="205"/>
      <c r="AXN8" s="205"/>
      <c r="AXO8" s="205"/>
      <c r="AXP8" s="205"/>
      <c r="AXQ8" s="205"/>
      <c r="AXR8" s="205"/>
      <c r="AXS8" s="205"/>
      <c r="AXT8" s="205"/>
      <c r="AXU8" s="205"/>
      <c r="AXV8" s="205"/>
      <c r="AXW8" s="205"/>
      <c r="AXX8" s="205"/>
      <c r="AXY8" s="205"/>
      <c r="AXZ8" s="205"/>
      <c r="AYA8" s="205"/>
      <c r="AYB8" s="205"/>
      <c r="AYC8" s="205"/>
      <c r="AYD8" s="205"/>
      <c r="AYE8" s="205"/>
      <c r="AYF8" s="205"/>
      <c r="AYG8" s="205"/>
      <c r="AYH8" s="205"/>
      <c r="AYI8" s="205"/>
      <c r="AYJ8" s="205"/>
      <c r="AYK8" s="205"/>
      <c r="AYL8" s="205"/>
      <c r="AYM8" s="205"/>
      <c r="AYN8" s="205"/>
      <c r="AYO8" s="205"/>
      <c r="AYP8" s="205"/>
      <c r="AYQ8" s="205"/>
      <c r="AYR8" s="205"/>
      <c r="AYS8" s="205"/>
      <c r="AYT8" s="205"/>
      <c r="AYU8" s="205"/>
      <c r="AYV8" s="205"/>
      <c r="AYW8" s="205"/>
      <c r="AYX8" s="205"/>
      <c r="AYY8" s="205"/>
      <c r="AYZ8" s="205"/>
      <c r="AZA8" s="205"/>
      <c r="AZB8" s="205"/>
      <c r="AZC8" s="205"/>
      <c r="AZD8" s="205"/>
      <c r="AZE8" s="205"/>
      <c r="AZF8" s="205"/>
      <c r="AZG8" s="205"/>
      <c r="AZH8" s="205"/>
      <c r="AZI8" s="205"/>
      <c r="AZJ8" s="205"/>
      <c r="AZK8" s="205"/>
      <c r="AZL8" s="205"/>
      <c r="AZM8" s="205"/>
      <c r="AZN8" s="205"/>
      <c r="AZO8" s="205"/>
      <c r="AZP8" s="205"/>
      <c r="AZQ8" s="205"/>
      <c r="AZR8" s="205"/>
      <c r="AZS8" s="205"/>
      <c r="AZT8" s="205"/>
      <c r="AZU8" s="205"/>
      <c r="AZV8" s="205"/>
      <c r="AZW8" s="205"/>
      <c r="AZX8" s="205"/>
      <c r="AZY8" s="205"/>
      <c r="AZZ8" s="205"/>
      <c r="BAA8" s="205"/>
      <c r="BAB8" s="205"/>
      <c r="BAC8" s="205"/>
      <c r="BAD8" s="205"/>
      <c r="BAE8" s="205"/>
      <c r="BAF8" s="205"/>
      <c r="BAG8" s="205"/>
      <c r="BAH8" s="205"/>
      <c r="BAI8" s="205"/>
      <c r="BAJ8" s="205"/>
      <c r="BAK8" s="205"/>
      <c r="BAL8" s="205"/>
      <c r="BAM8" s="205"/>
      <c r="BAN8" s="205"/>
      <c r="BAO8" s="205"/>
      <c r="BAP8" s="205"/>
      <c r="BAQ8" s="205"/>
      <c r="BAR8" s="205"/>
      <c r="BAS8" s="205"/>
      <c r="BAT8" s="205"/>
      <c r="BAU8" s="205"/>
      <c r="BAV8" s="205"/>
      <c r="BAW8" s="205"/>
      <c r="BAX8" s="205"/>
      <c r="BAY8" s="205"/>
      <c r="BAZ8" s="205"/>
      <c r="BBA8" s="205"/>
      <c r="BBB8" s="205"/>
      <c r="BBC8" s="205"/>
      <c r="BBD8" s="205"/>
      <c r="BBE8" s="205"/>
      <c r="BBF8" s="205"/>
      <c r="BBG8" s="205"/>
      <c r="BBH8" s="205"/>
      <c r="BBI8" s="205"/>
      <c r="BBJ8" s="205"/>
      <c r="BBK8" s="205"/>
      <c r="BBL8" s="205"/>
      <c r="BBM8" s="205"/>
      <c r="BBN8" s="205"/>
      <c r="BBO8" s="205"/>
      <c r="BBP8" s="205"/>
      <c r="BBQ8" s="205"/>
      <c r="BBR8" s="205"/>
      <c r="BBS8" s="205"/>
      <c r="BBT8" s="205"/>
      <c r="BBU8" s="205"/>
      <c r="BBV8" s="205"/>
      <c r="BBW8" s="205"/>
      <c r="BBX8" s="205"/>
      <c r="BBY8" s="205"/>
      <c r="BBZ8" s="205"/>
      <c r="BCA8" s="205"/>
      <c r="BCB8" s="205"/>
      <c r="BCC8" s="205"/>
      <c r="BCD8" s="205"/>
      <c r="BCE8" s="205"/>
      <c r="BCF8" s="205"/>
      <c r="BCG8" s="205"/>
      <c r="BCH8" s="205"/>
      <c r="BCI8" s="205"/>
      <c r="BCJ8" s="205"/>
      <c r="BCK8" s="205"/>
      <c r="BCL8" s="205"/>
      <c r="BCM8" s="205"/>
      <c r="BCN8" s="205"/>
      <c r="BCO8" s="205"/>
      <c r="BCP8" s="205"/>
      <c r="BCQ8" s="205"/>
      <c r="BCR8" s="205"/>
      <c r="BCS8" s="205"/>
      <c r="BCT8" s="205"/>
      <c r="BCU8" s="205"/>
      <c r="BCV8" s="205"/>
      <c r="BCW8" s="205"/>
      <c r="BCX8" s="205"/>
      <c r="BCY8" s="205"/>
      <c r="BCZ8" s="205"/>
      <c r="BDA8" s="205"/>
      <c r="BDB8" s="205"/>
      <c r="BDC8" s="205"/>
      <c r="BDD8" s="205"/>
      <c r="BDE8" s="205"/>
      <c r="BDF8" s="205"/>
      <c r="BDG8" s="205"/>
      <c r="BDH8" s="205"/>
      <c r="BDI8" s="205"/>
      <c r="BDJ8" s="205"/>
      <c r="BDK8" s="205"/>
      <c r="BDL8" s="205"/>
      <c r="BDM8" s="205"/>
      <c r="BDN8" s="205"/>
      <c r="BDO8" s="205"/>
      <c r="BDP8" s="205"/>
      <c r="BDQ8" s="205"/>
      <c r="BDR8" s="205"/>
      <c r="BDS8" s="205"/>
      <c r="BDT8" s="205"/>
      <c r="BDU8" s="205"/>
      <c r="BDV8" s="205"/>
      <c r="BDW8" s="205"/>
      <c r="BDX8" s="205"/>
      <c r="BDY8" s="205"/>
      <c r="BDZ8" s="205"/>
      <c r="BEA8" s="205"/>
      <c r="BEB8" s="205"/>
      <c r="BEC8" s="205"/>
      <c r="BED8" s="205"/>
      <c r="BEE8" s="205"/>
      <c r="BEF8" s="205"/>
      <c r="BEG8" s="205"/>
      <c r="BEH8" s="205"/>
      <c r="BEI8" s="205"/>
      <c r="BEJ8" s="205"/>
      <c r="BEK8" s="205"/>
      <c r="BEL8" s="205"/>
      <c r="BEM8" s="205"/>
      <c r="BEN8" s="205"/>
      <c r="BEO8" s="205"/>
      <c r="BEP8" s="205"/>
      <c r="BEQ8" s="205"/>
      <c r="BER8" s="205"/>
      <c r="BES8" s="205"/>
      <c r="BET8" s="205"/>
      <c r="BEU8" s="205"/>
      <c r="BEV8" s="205"/>
      <c r="BEW8" s="205"/>
      <c r="BEX8" s="205"/>
      <c r="BEY8" s="205"/>
      <c r="BEZ8" s="205"/>
      <c r="BFA8" s="205"/>
      <c r="BFB8" s="205"/>
      <c r="BFC8" s="205"/>
      <c r="BFD8" s="205"/>
      <c r="BFE8" s="205"/>
      <c r="BFF8" s="205"/>
      <c r="BFG8" s="205"/>
      <c r="BFH8" s="205"/>
      <c r="BFI8" s="205"/>
      <c r="BFJ8" s="205"/>
      <c r="BFK8" s="205"/>
      <c r="BFL8" s="205"/>
      <c r="BFM8" s="205"/>
      <c r="BFN8" s="205"/>
      <c r="BFO8" s="205"/>
      <c r="BFP8" s="205"/>
      <c r="BFQ8" s="205"/>
      <c r="BFR8" s="205"/>
      <c r="BFS8" s="205"/>
      <c r="BFT8" s="205"/>
      <c r="BFU8" s="205"/>
      <c r="BFV8" s="205"/>
      <c r="BFW8" s="205"/>
      <c r="BFX8" s="205"/>
      <c r="BFY8" s="205"/>
      <c r="BFZ8" s="205"/>
      <c r="BGA8" s="205"/>
      <c r="BGB8" s="205"/>
      <c r="BGC8" s="205"/>
      <c r="BGD8" s="205"/>
      <c r="BGE8" s="205"/>
      <c r="BGF8" s="205"/>
      <c r="BGG8" s="205"/>
      <c r="BGH8" s="205"/>
      <c r="BGI8" s="205"/>
      <c r="BGJ8" s="205"/>
      <c r="BGK8" s="205"/>
      <c r="BGL8" s="205"/>
      <c r="BGM8" s="205"/>
      <c r="BGN8" s="205"/>
      <c r="BGO8" s="205"/>
      <c r="BGP8" s="205"/>
      <c r="BGQ8" s="205"/>
      <c r="BGR8" s="205"/>
      <c r="BGS8" s="205"/>
      <c r="BGT8" s="205"/>
      <c r="BGU8" s="205"/>
      <c r="BGV8" s="205"/>
      <c r="BGW8" s="205"/>
      <c r="BGX8" s="205"/>
      <c r="BGY8" s="205"/>
      <c r="BGZ8" s="205"/>
      <c r="BHA8" s="205"/>
      <c r="BHB8" s="205"/>
      <c r="BHC8" s="205"/>
      <c r="BHD8" s="205"/>
      <c r="BHE8" s="205"/>
      <c r="BHF8" s="205"/>
      <c r="BHG8" s="205"/>
      <c r="BHH8" s="205"/>
      <c r="BHI8" s="205"/>
      <c r="BHJ8" s="205"/>
      <c r="BHK8" s="205"/>
      <c r="BHL8" s="205"/>
      <c r="BHM8" s="205"/>
      <c r="BHN8" s="205"/>
      <c r="BHO8" s="205"/>
      <c r="BHP8" s="205"/>
      <c r="BHQ8" s="205"/>
      <c r="BHR8" s="205"/>
      <c r="BHS8" s="205"/>
      <c r="BHT8" s="205"/>
      <c r="BHU8" s="205"/>
      <c r="BHV8" s="205"/>
      <c r="BHW8" s="205"/>
      <c r="BHX8" s="205"/>
      <c r="BHY8" s="205"/>
      <c r="BHZ8" s="205"/>
      <c r="BIA8" s="205"/>
      <c r="BIB8" s="205"/>
      <c r="BIC8" s="205"/>
      <c r="BID8" s="205"/>
      <c r="BIE8" s="205"/>
      <c r="BIF8" s="205"/>
      <c r="BIG8" s="205"/>
      <c r="BIH8" s="205"/>
      <c r="BII8" s="205"/>
      <c r="BIJ8" s="205"/>
      <c r="BIK8" s="205"/>
      <c r="BIL8" s="205"/>
      <c r="BIM8" s="205"/>
      <c r="BIN8" s="205"/>
      <c r="BIO8" s="205"/>
      <c r="BIP8" s="205"/>
      <c r="BIQ8" s="205"/>
      <c r="BIR8" s="205"/>
      <c r="BIS8" s="205"/>
      <c r="BIT8" s="205"/>
      <c r="BIU8" s="205"/>
      <c r="BIV8" s="205"/>
      <c r="BIW8" s="205"/>
      <c r="BIX8" s="205"/>
      <c r="BIY8" s="205"/>
      <c r="BIZ8" s="205"/>
      <c r="BJA8" s="205"/>
      <c r="BJB8" s="205"/>
      <c r="BJC8" s="205"/>
      <c r="BJD8" s="205"/>
      <c r="BJE8" s="205"/>
      <c r="BJF8" s="205"/>
      <c r="BJG8" s="205"/>
      <c r="BJH8" s="205"/>
      <c r="BJI8" s="205"/>
      <c r="BJJ8" s="205"/>
      <c r="BJK8" s="205"/>
      <c r="BJL8" s="205"/>
      <c r="BJM8" s="205"/>
      <c r="BJN8" s="205"/>
      <c r="BJO8" s="205"/>
      <c r="BJP8" s="205"/>
      <c r="BJQ8" s="205"/>
      <c r="BJR8" s="205"/>
      <c r="BJS8" s="205"/>
      <c r="BJT8" s="205"/>
      <c r="BJU8" s="205"/>
      <c r="BJV8" s="205"/>
      <c r="BJW8" s="205"/>
      <c r="BJX8" s="205"/>
      <c r="BJY8" s="205"/>
      <c r="BJZ8" s="205"/>
      <c r="BKA8" s="205"/>
      <c r="BKB8" s="205"/>
      <c r="BKC8" s="205"/>
      <c r="BKD8" s="205"/>
      <c r="BKE8" s="205"/>
      <c r="BKF8" s="205"/>
      <c r="BKG8" s="205"/>
      <c r="BKH8" s="205"/>
      <c r="BKI8" s="205"/>
      <c r="BKJ8" s="205"/>
      <c r="BKK8" s="205"/>
      <c r="BKL8" s="205"/>
      <c r="BKM8" s="205"/>
      <c r="BKN8" s="205"/>
      <c r="BKO8" s="205"/>
      <c r="BKP8" s="205"/>
      <c r="BKQ8" s="205"/>
      <c r="BKR8" s="205"/>
      <c r="BKS8" s="205"/>
      <c r="BKT8" s="205"/>
      <c r="BKU8" s="205"/>
      <c r="BKV8" s="205"/>
      <c r="BKW8" s="205"/>
      <c r="BKX8" s="205"/>
      <c r="BKY8" s="205"/>
      <c r="BKZ8" s="205"/>
      <c r="BLA8" s="205"/>
      <c r="BLB8" s="205"/>
      <c r="BLC8" s="205"/>
      <c r="BLD8" s="205"/>
      <c r="BLE8" s="205"/>
      <c r="BLF8" s="205"/>
      <c r="BLG8" s="205"/>
      <c r="BLH8" s="205"/>
      <c r="BLI8" s="205"/>
      <c r="BLJ8" s="205"/>
      <c r="BLK8" s="205"/>
      <c r="BLL8" s="205"/>
      <c r="BLM8" s="205"/>
      <c r="BLN8" s="205"/>
      <c r="BLO8" s="205"/>
      <c r="BLP8" s="205"/>
      <c r="BLQ8" s="205"/>
      <c r="BLR8" s="205"/>
      <c r="BLS8" s="205"/>
      <c r="BLT8" s="205"/>
      <c r="BLU8" s="205"/>
      <c r="BLV8" s="205"/>
      <c r="BLW8" s="205"/>
      <c r="BLX8" s="205"/>
      <c r="BLY8" s="205"/>
      <c r="BLZ8" s="205"/>
      <c r="BMA8" s="205"/>
      <c r="BMB8" s="205"/>
      <c r="BMC8" s="205"/>
      <c r="BMD8" s="205"/>
      <c r="BME8" s="205"/>
      <c r="BMF8" s="205"/>
      <c r="BMG8" s="205"/>
      <c r="BMH8" s="205"/>
      <c r="BMI8" s="205"/>
      <c r="BMJ8" s="205"/>
      <c r="BMK8" s="205"/>
      <c r="BML8" s="205"/>
      <c r="BMM8" s="205"/>
      <c r="BMN8" s="205"/>
      <c r="BMO8" s="205"/>
      <c r="BMP8" s="205"/>
      <c r="BMQ8" s="205"/>
      <c r="BMR8" s="205"/>
      <c r="BMS8" s="205"/>
      <c r="BMT8" s="205"/>
      <c r="BMU8" s="205"/>
      <c r="BMV8" s="205"/>
      <c r="BMW8" s="205"/>
      <c r="BMX8" s="205"/>
      <c r="BMY8" s="205"/>
      <c r="BMZ8" s="205"/>
      <c r="BNA8" s="205"/>
      <c r="BNB8" s="205"/>
      <c r="BNC8" s="205"/>
      <c r="BND8" s="205"/>
      <c r="BNE8" s="205"/>
      <c r="BNF8" s="205"/>
      <c r="BNG8" s="205"/>
      <c r="BNH8" s="205"/>
      <c r="BNI8" s="205"/>
      <c r="BNJ8" s="205"/>
      <c r="BNK8" s="205"/>
      <c r="BNL8" s="205"/>
      <c r="BNM8" s="205"/>
      <c r="BNN8" s="205"/>
      <c r="BNO8" s="205"/>
      <c r="BNP8" s="205"/>
      <c r="BNQ8" s="205"/>
      <c r="BNR8" s="205"/>
      <c r="BNS8" s="205"/>
      <c r="BNT8" s="205"/>
      <c r="BNU8" s="205"/>
      <c r="BNV8" s="205"/>
      <c r="BNW8" s="205"/>
      <c r="BNX8" s="205"/>
      <c r="BNY8" s="205"/>
      <c r="BNZ8" s="205"/>
      <c r="BOA8" s="205"/>
      <c r="BOB8" s="205"/>
      <c r="BOC8" s="205"/>
      <c r="BOD8" s="205"/>
      <c r="BOE8" s="205"/>
      <c r="BOF8" s="205"/>
      <c r="BOG8" s="205"/>
      <c r="BOH8" s="205"/>
      <c r="BOI8" s="205"/>
      <c r="BOJ8" s="205"/>
      <c r="BOK8" s="205"/>
      <c r="BOL8" s="205"/>
      <c r="BOM8" s="205"/>
      <c r="BON8" s="205"/>
      <c r="BOO8" s="205"/>
      <c r="BOP8" s="205"/>
      <c r="BOQ8" s="205"/>
      <c r="BOR8" s="205"/>
      <c r="BOS8" s="205"/>
      <c r="BOT8" s="205"/>
      <c r="BOU8" s="205"/>
      <c r="BOV8" s="205"/>
      <c r="BOW8" s="205"/>
      <c r="BOX8" s="205"/>
      <c r="BOY8" s="205"/>
      <c r="BOZ8" s="205"/>
      <c r="BPA8" s="205"/>
      <c r="BPB8" s="205"/>
      <c r="BPC8" s="205"/>
      <c r="BPD8" s="205"/>
      <c r="BPE8" s="205"/>
      <c r="BPF8" s="205"/>
      <c r="BPG8" s="205"/>
      <c r="BPH8" s="205"/>
      <c r="BPI8" s="205"/>
      <c r="BPJ8" s="205"/>
      <c r="BPK8" s="205"/>
      <c r="BPL8" s="205"/>
      <c r="BPM8" s="205"/>
      <c r="BPN8" s="205"/>
      <c r="BPO8" s="205"/>
      <c r="BPP8" s="205"/>
      <c r="BPQ8" s="205"/>
      <c r="BPR8" s="205"/>
      <c r="BPS8" s="205"/>
      <c r="BPT8" s="205"/>
      <c r="BPU8" s="205"/>
      <c r="BPV8" s="205"/>
      <c r="BPW8" s="205"/>
      <c r="BPX8" s="205"/>
      <c r="BPY8" s="205"/>
      <c r="BPZ8" s="205"/>
      <c r="BQA8" s="205"/>
      <c r="BQB8" s="205"/>
      <c r="BQC8" s="205"/>
      <c r="BQD8" s="205"/>
      <c r="BQE8" s="205"/>
      <c r="BQF8" s="205"/>
      <c r="BQG8" s="205"/>
      <c r="BQH8" s="205"/>
      <c r="BQI8" s="205"/>
      <c r="BQJ8" s="205"/>
      <c r="BQK8" s="205"/>
      <c r="BQL8" s="205"/>
      <c r="BQM8" s="205"/>
      <c r="BQN8" s="205"/>
      <c r="BQO8" s="205"/>
      <c r="BQP8" s="205"/>
      <c r="BQQ8" s="205"/>
      <c r="BQR8" s="205"/>
      <c r="BQS8" s="205"/>
      <c r="BQT8" s="205"/>
      <c r="BQU8" s="205"/>
      <c r="BQV8" s="205"/>
      <c r="BQW8" s="205"/>
      <c r="BQX8" s="205"/>
      <c r="BQY8" s="205"/>
      <c r="BQZ8" s="205"/>
      <c r="BRA8" s="205"/>
      <c r="BRB8" s="205"/>
      <c r="BRC8" s="205"/>
      <c r="BRD8" s="205"/>
      <c r="BRE8" s="205"/>
      <c r="BRF8" s="205"/>
      <c r="BRG8" s="205"/>
      <c r="BRH8" s="205"/>
      <c r="BRI8" s="205"/>
      <c r="BRJ8" s="205"/>
      <c r="BRK8" s="205"/>
      <c r="BRL8" s="205"/>
      <c r="BRM8" s="205"/>
      <c r="BRN8" s="205"/>
      <c r="BRO8" s="205"/>
      <c r="BRP8" s="205"/>
      <c r="BRQ8" s="205"/>
      <c r="BRR8" s="205"/>
      <c r="BRS8" s="205"/>
      <c r="BRT8" s="205"/>
      <c r="BRU8" s="205"/>
      <c r="BRV8" s="205"/>
      <c r="BRW8" s="205"/>
      <c r="BRX8" s="205"/>
      <c r="BRY8" s="205"/>
      <c r="BRZ8" s="205"/>
      <c r="BSA8" s="205"/>
      <c r="BSB8" s="205"/>
      <c r="BSC8" s="205"/>
      <c r="BSD8" s="205"/>
      <c r="BSE8" s="205"/>
      <c r="BSF8" s="205"/>
      <c r="BSG8" s="205"/>
      <c r="BSH8" s="205"/>
      <c r="BSI8" s="205"/>
      <c r="BSJ8" s="205"/>
      <c r="BSK8" s="205"/>
      <c r="BSL8" s="205"/>
      <c r="BSM8" s="205"/>
      <c r="BSN8" s="205"/>
      <c r="BSO8" s="205"/>
      <c r="BSP8" s="205"/>
      <c r="BSQ8" s="205"/>
      <c r="BSR8" s="205"/>
      <c r="BSS8" s="205"/>
      <c r="BST8" s="205"/>
      <c r="BSU8" s="205"/>
      <c r="BSV8" s="205"/>
      <c r="BSW8" s="205"/>
      <c r="BSX8" s="205"/>
      <c r="BSY8" s="205"/>
      <c r="BSZ8" s="205"/>
      <c r="BTA8" s="205"/>
      <c r="BTB8" s="205"/>
      <c r="BTC8" s="205"/>
      <c r="BTD8" s="205"/>
      <c r="BTE8" s="205"/>
      <c r="BTF8" s="205"/>
      <c r="BTG8" s="205"/>
      <c r="BTH8" s="205"/>
      <c r="BTI8" s="205"/>
      <c r="BTJ8" s="205"/>
      <c r="BTK8" s="205"/>
      <c r="BTL8" s="205"/>
      <c r="BTM8" s="205"/>
      <c r="BTN8" s="205"/>
      <c r="BTO8" s="205"/>
      <c r="BTP8" s="205"/>
      <c r="BTQ8" s="205"/>
      <c r="BTR8" s="205"/>
      <c r="BTS8" s="205"/>
      <c r="BTT8" s="205"/>
      <c r="BTU8" s="205"/>
      <c r="BTV8" s="205"/>
      <c r="BTW8" s="205"/>
      <c r="BTX8" s="205"/>
      <c r="BTY8" s="205"/>
      <c r="BTZ8" s="205"/>
      <c r="BUA8" s="205"/>
      <c r="BUB8" s="205"/>
      <c r="BUC8" s="205"/>
      <c r="BUD8" s="205"/>
      <c r="BUE8" s="205"/>
      <c r="BUF8" s="205"/>
      <c r="BUG8" s="205"/>
      <c r="BUH8" s="205"/>
      <c r="BUI8" s="205"/>
      <c r="BUJ8" s="205"/>
      <c r="BUK8" s="205"/>
      <c r="BUL8" s="205"/>
      <c r="BUM8" s="205"/>
      <c r="BUN8" s="205"/>
      <c r="BUO8" s="205"/>
      <c r="BUP8" s="205"/>
      <c r="BUQ8" s="205"/>
      <c r="BUR8" s="205"/>
      <c r="BUS8" s="205"/>
      <c r="BUT8" s="205"/>
      <c r="BUU8" s="205"/>
      <c r="BUV8" s="205"/>
      <c r="BUW8" s="205"/>
      <c r="BUX8" s="205"/>
      <c r="BUY8" s="205"/>
      <c r="BUZ8" s="205"/>
      <c r="BVA8" s="205"/>
      <c r="BVB8" s="205"/>
      <c r="BVC8" s="205"/>
      <c r="BVD8" s="205"/>
      <c r="BVE8" s="205"/>
      <c r="BVF8" s="205"/>
      <c r="BVG8" s="205"/>
      <c r="BVH8" s="205"/>
      <c r="BVI8" s="205"/>
      <c r="BVJ8" s="205"/>
      <c r="BVK8" s="205"/>
      <c r="BVL8" s="205"/>
      <c r="BVM8" s="205"/>
      <c r="BVN8" s="205"/>
      <c r="BVO8" s="205"/>
      <c r="BVP8" s="205"/>
      <c r="BVQ8" s="205"/>
      <c r="BVR8" s="205"/>
      <c r="BVS8" s="205"/>
      <c r="BVT8" s="205"/>
      <c r="BVU8" s="205"/>
      <c r="BVV8" s="205"/>
      <c r="BVW8" s="205"/>
      <c r="BVX8" s="205"/>
      <c r="BVY8" s="205"/>
      <c r="BVZ8" s="205"/>
      <c r="BWA8" s="205"/>
      <c r="BWB8" s="205"/>
      <c r="BWC8" s="205"/>
      <c r="BWD8" s="205"/>
      <c r="BWE8" s="205"/>
      <c r="BWF8" s="205"/>
      <c r="BWG8" s="205"/>
      <c r="BWH8" s="205"/>
      <c r="BWI8" s="205"/>
      <c r="BWJ8" s="205"/>
      <c r="BWK8" s="205"/>
      <c r="BWL8" s="205"/>
      <c r="BWM8" s="205"/>
      <c r="BWN8" s="205"/>
      <c r="BWO8" s="205"/>
      <c r="BWP8" s="205"/>
      <c r="BWQ8" s="205"/>
      <c r="BWR8" s="205"/>
      <c r="BWS8" s="205"/>
      <c r="BWT8" s="205"/>
      <c r="BWU8" s="205"/>
      <c r="BWV8" s="205"/>
      <c r="BWW8" s="205"/>
      <c r="BWX8" s="205"/>
      <c r="BWY8" s="205"/>
      <c r="BWZ8" s="205"/>
      <c r="BXA8" s="205"/>
      <c r="BXB8" s="205"/>
      <c r="BXC8" s="205"/>
      <c r="BXD8" s="205"/>
      <c r="BXE8" s="205"/>
      <c r="BXF8" s="205"/>
      <c r="BXG8" s="205"/>
      <c r="BXH8" s="205"/>
      <c r="BXI8" s="205"/>
      <c r="BXJ8" s="205"/>
      <c r="BXK8" s="205"/>
      <c r="BXL8" s="205"/>
      <c r="BXM8" s="205"/>
      <c r="BXN8" s="205"/>
      <c r="BXO8" s="205"/>
      <c r="BXP8" s="205"/>
      <c r="BXQ8" s="205"/>
      <c r="BXR8" s="205"/>
      <c r="BXS8" s="205"/>
      <c r="BXT8" s="205"/>
      <c r="BXU8" s="205"/>
      <c r="BXV8" s="205"/>
      <c r="BXW8" s="205"/>
      <c r="BXX8" s="205"/>
      <c r="BXY8" s="205"/>
      <c r="BXZ8" s="205"/>
      <c r="BYA8" s="205"/>
      <c r="BYB8" s="205"/>
      <c r="BYC8" s="205"/>
      <c r="BYD8" s="205"/>
      <c r="BYE8" s="205"/>
      <c r="BYF8" s="205"/>
      <c r="BYG8" s="205"/>
      <c r="BYH8" s="205"/>
      <c r="BYI8" s="205"/>
      <c r="BYJ8" s="205"/>
      <c r="BYK8" s="205"/>
      <c r="BYL8" s="205"/>
      <c r="BYM8" s="205"/>
      <c r="BYN8" s="205"/>
      <c r="BYO8" s="205"/>
      <c r="BYP8" s="205"/>
      <c r="BYQ8" s="205"/>
      <c r="BYR8" s="205"/>
      <c r="BYS8" s="205"/>
      <c r="BYT8" s="205"/>
      <c r="BYU8" s="205"/>
      <c r="BYV8" s="205"/>
      <c r="BYW8" s="205"/>
      <c r="BYX8" s="205"/>
      <c r="BYY8" s="205"/>
      <c r="BYZ8" s="205"/>
      <c r="BZA8" s="205"/>
      <c r="BZB8" s="205"/>
      <c r="BZC8" s="205"/>
      <c r="BZD8" s="205"/>
      <c r="BZE8" s="205"/>
      <c r="BZF8" s="205"/>
      <c r="BZG8" s="205"/>
      <c r="BZH8" s="205"/>
      <c r="BZI8" s="205"/>
      <c r="BZJ8" s="205"/>
      <c r="BZK8" s="205"/>
      <c r="BZL8" s="205"/>
      <c r="BZM8" s="205"/>
      <c r="BZN8" s="205"/>
      <c r="BZO8" s="205"/>
      <c r="BZP8" s="205"/>
      <c r="BZQ8" s="205"/>
      <c r="BZR8" s="205"/>
      <c r="BZS8" s="205"/>
      <c r="BZT8" s="205"/>
      <c r="BZU8" s="205"/>
      <c r="BZV8" s="205"/>
      <c r="BZW8" s="205"/>
      <c r="BZX8" s="205"/>
      <c r="BZY8" s="205"/>
      <c r="BZZ8" s="205"/>
      <c r="CAA8" s="205"/>
      <c r="CAB8" s="205"/>
      <c r="CAC8" s="205"/>
      <c r="CAD8" s="205"/>
      <c r="CAE8" s="205"/>
      <c r="CAF8" s="205"/>
      <c r="CAG8" s="205"/>
      <c r="CAH8" s="205"/>
      <c r="CAI8" s="205"/>
      <c r="CAJ8" s="205"/>
      <c r="CAK8" s="205"/>
      <c r="CAL8" s="205"/>
      <c r="CAM8" s="205"/>
      <c r="CAN8" s="205"/>
      <c r="CAO8" s="205"/>
      <c r="CAP8" s="205"/>
      <c r="CAQ8" s="205"/>
      <c r="CAR8" s="205"/>
      <c r="CAS8" s="205"/>
      <c r="CAT8" s="205"/>
      <c r="CAU8" s="205"/>
      <c r="CAV8" s="205"/>
      <c r="CAW8" s="205"/>
      <c r="CAX8" s="205"/>
      <c r="CAY8" s="205"/>
      <c r="CAZ8" s="205"/>
      <c r="CBA8" s="205"/>
      <c r="CBB8" s="205"/>
      <c r="CBC8" s="205"/>
      <c r="CBD8" s="205"/>
      <c r="CBE8" s="205"/>
      <c r="CBF8" s="205"/>
      <c r="CBG8" s="205"/>
      <c r="CBH8" s="205"/>
      <c r="CBI8" s="205"/>
      <c r="CBJ8" s="205"/>
      <c r="CBK8" s="205"/>
      <c r="CBL8" s="205"/>
      <c r="CBM8" s="205"/>
      <c r="CBN8" s="205"/>
      <c r="CBO8" s="205"/>
      <c r="CBP8" s="205"/>
      <c r="CBQ8" s="205"/>
      <c r="CBR8" s="205"/>
      <c r="CBS8" s="205"/>
      <c r="CBT8" s="205"/>
      <c r="CBU8" s="205"/>
      <c r="CBV8" s="205"/>
      <c r="CBW8" s="205"/>
      <c r="CBX8" s="205"/>
      <c r="CBY8" s="205"/>
      <c r="CBZ8" s="205"/>
      <c r="CCA8" s="205"/>
      <c r="CCB8" s="205"/>
      <c r="CCC8" s="205"/>
      <c r="CCD8" s="205"/>
      <c r="CCE8" s="205"/>
      <c r="CCF8" s="205"/>
      <c r="CCG8" s="205"/>
      <c r="CCH8" s="205"/>
      <c r="CCI8" s="205"/>
      <c r="CCJ8" s="205"/>
      <c r="CCK8" s="205"/>
      <c r="CCL8" s="205"/>
      <c r="CCM8" s="205"/>
      <c r="CCN8" s="205"/>
      <c r="CCO8" s="205"/>
      <c r="CCP8" s="205"/>
      <c r="CCQ8" s="205"/>
      <c r="CCR8" s="205"/>
      <c r="CCS8" s="205"/>
      <c r="CCT8" s="205"/>
      <c r="CCU8" s="205"/>
      <c r="CCV8" s="205"/>
      <c r="CCW8" s="205"/>
      <c r="CCX8" s="205"/>
      <c r="CCY8" s="205"/>
      <c r="CCZ8" s="205"/>
      <c r="CDA8" s="205"/>
      <c r="CDB8" s="205"/>
      <c r="CDC8" s="205"/>
      <c r="CDD8" s="205"/>
      <c r="CDE8" s="205"/>
      <c r="CDF8" s="205"/>
      <c r="CDG8" s="205"/>
      <c r="CDH8" s="205"/>
      <c r="CDI8" s="205"/>
      <c r="CDJ8" s="205"/>
      <c r="CDK8" s="205"/>
      <c r="CDL8" s="205"/>
      <c r="CDM8" s="205"/>
      <c r="CDN8" s="205"/>
      <c r="CDO8" s="205"/>
      <c r="CDP8" s="205"/>
      <c r="CDQ8" s="205"/>
      <c r="CDR8" s="205"/>
      <c r="CDS8" s="205"/>
      <c r="CDT8" s="205"/>
      <c r="CDU8" s="205"/>
      <c r="CDV8" s="205"/>
      <c r="CDW8" s="205"/>
      <c r="CDX8" s="205"/>
      <c r="CDY8" s="205"/>
      <c r="CDZ8" s="205"/>
      <c r="CEA8" s="205"/>
      <c r="CEB8" s="205"/>
      <c r="CEC8" s="205"/>
      <c r="CED8" s="205"/>
      <c r="CEE8" s="205"/>
      <c r="CEF8" s="205"/>
      <c r="CEG8" s="205"/>
      <c r="CEH8" s="205"/>
      <c r="CEI8" s="205"/>
      <c r="CEJ8" s="205"/>
      <c r="CEK8" s="205"/>
      <c r="CEL8" s="205"/>
      <c r="CEM8" s="205"/>
      <c r="CEN8" s="205"/>
      <c r="CEO8" s="205"/>
      <c r="CEP8" s="205"/>
      <c r="CEQ8" s="205"/>
      <c r="CER8" s="205"/>
      <c r="CES8" s="205"/>
      <c r="CET8" s="205"/>
      <c r="CEU8" s="205"/>
      <c r="CEV8" s="205"/>
      <c r="CEW8" s="205"/>
      <c r="CEX8" s="205"/>
      <c r="CEY8" s="205"/>
      <c r="CEZ8" s="205"/>
      <c r="CFA8" s="205"/>
      <c r="CFB8" s="205"/>
      <c r="CFC8" s="205"/>
      <c r="CFD8" s="205"/>
      <c r="CFE8" s="205"/>
      <c r="CFF8" s="205"/>
      <c r="CFG8" s="205"/>
      <c r="CFH8" s="205"/>
      <c r="CFI8" s="205"/>
      <c r="CFJ8" s="205"/>
      <c r="CFK8" s="205"/>
      <c r="CFL8" s="205"/>
      <c r="CFM8" s="205"/>
      <c r="CFN8" s="205"/>
      <c r="CFO8" s="205"/>
      <c r="CFP8" s="205"/>
      <c r="CFQ8" s="205"/>
      <c r="CFR8" s="205"/>
      <c r="CFS8" s="205"/>
      <c r="CFT8" s="205"/>
      <c r="CFU8" s="205"/>
      <c r="CFV8" s="205"/>
      <c r="CFW8" s="205"/>
      <c r="CFX8" s="205"/>
      <c r="CFY8" s="205"/>
      <c r="CFZ8" s="205"/>
      <c r="CGA8" s="205"/>
      <c r="CGB8" s="205"/>
      <c r="CGC8" s="205"/>
      <c r="CGD8" s="205"/>
      <c r="CGE8" s="205"/>
      <c r="CGF8" s="205"/>
      <c r="CGG8" s="205"/>
      <c r="CGH8" s="205"/>
      <c r="CGI8" s="205"/>
      <c r="CGJ8" s="205"/>
      <c r="CGK8" s="205"/>
      <c r="CGL8" s="205"/>
      <c r="CGM8" s="205"/>
      <c r="CGN8" s="205"/>
      <c r="CGO8" s="205"/>
      <c r="CGP8" s="205"/>
      <c r="CGQ8" s="205"/>
      <c r="CGR8" s="205"/>
      <c r="CGS8" s="205"/>
      <c r="CGT8" s="205"/>
      <c r="CGU8" s="205"/>
      <c r="CGV8" s="205"/>
      <c r="CGW8" s="205"/>
      <c r="CGX8" s="205"/>
      <c r="CGY8" s="205"/>
      <c r="CGZ8" s="205"/>
      <c r="CHA8" s="205"/>
      <c r="CHB8" s="205"/>
      <c r="CHC8" s="205"/>
      <c r="CHD8" s="205"/>
      <c r="CHE8" s="205"/>
      <c r="CHF8" s="205"/>
      <c r="CHG8" s="205"/>
      <c r="CHH8" s="205"/>
      <c r="CHI8" s="205"/>
      <c r="CHJ8" s="205"/>
      <c r="CHK8" s="205"/>
      <c r="CHL8" s="205"/>
      <c r="CHM8" s="205"/>
      <c r="CHN8" s="205"/>
      <c r="CHO8" s="205"/>
      <c r="CHP8" s="205"/>
      <c r="CHQ8" s="205"/>
      <c r="CHR8" s="205"/>
      <c r="CHS8" s="205"/>
      <c r="CHT8" s="205"/>
      <c r="CHU8" s="205"/>
      <c r="CHV8" s="205"/>
      <c r="CHW8" s="205"/>
      <c r="CHX8" s="205"/>
      <c r="CHY8" s="205"/>
      <c r="CHZ8" s="205"/>
      <c r="CIA8" s="205"/>
      <c r="CIB8" s="205"/>
      <c r="CIC8" s="205"/>
      <c r="CID8" s="205"/>
      <c r="CIE8" s="205"/>
      <c r="CIF8" s="205"/>
      <c r="CIG8" s="205"/>
      <c r="CIH8" s="205"/>
      <c r="CII8" s="205"/>
      <c r="CIJ8" s="205"/>
      <c r="CIK8" s="205"/>
      <c r="CIL8" s="205"/>
      <c r="CIM8" s="205"/>
      <c r="CIN8" s="205"/>
      <c r="CIO8" s="205"/>
      <c r="CIP8" s="205"/>
      <c r="CIQ8" s="205"/>
      <c r="CIR8" s="205"/>
      <c r="CIS8" s="205"/>
      <c r="CIT8" s="205"/>
      <c r="CIU8" s="205"/>
      <c r="CIV8" s="205"/>
      <c r="CIW8" s="205"/>
      <c r="CIX8" s="205"/>
      <c r="CIY8" s="205"/>
      <c r="CIZ8" s="205"/>
      <c r="CJA8" s="205"/>
      <c r="CJB8" s="205"/>
      <c r="CJC8" s="205"/>
      <c r="CJD8" s="205"/>
      <c r="CJE8" s="205"/>
      <c r="CJF8" s="205"/>
      <c r="CJG8" s="205"/>
      <c r="CJH8" s="205"/>
      <c r="CJI8" s="205"/>
      <c r="CJJ8" s="205"/>
      <c r="CJK8" s="205"/>
      <c r="CJL8" s="205"/>
      <c r="CJM8" s="205"/>
      <c r="CJN8" s="205"/>
      <c r="CJO8" s="205"/>
      <c r="CJP8" s="205"/>
      <c r="CJQ8" s="205"/>
      <c r="CJR8" s="205"/>
      <c r="CJS8" s="205"/>
      <c r="CJT8" s="205"/>
      <c r="CJU8" s="205"/>
      <c r="CJV8" s="205"/>
      <c r="CJW8" s="205"/>
      <c r="CJX8" s="205"/>
      <c r="CJY8" s="205"/>
      <c r="CJZ8" s="205"/>
      <c r="CKA8" s="205"/>
      <c r="CKB8" s="205"/>
      <c r="CKC8" s="205"/>
      <c r="CKD8" s="205"/>
      <c r="CKE8" s="205"/>
      <c r="CKF8" s="205"/>
      <c r="CKG8" s="205"/>
      <c r="CKH8" s="205"/>
      <c r="CKI8" s="205"/>
      <c r="CKJ8" s="205"/>
      <c r="CKK8" s="205"/>
      <c r="CKL8" s="205"/>
      <c r="CKM8" s="205"/>
      <c r="CKN8" s="205"/>
      <c r="CKO8" s="205"/>
      <c r="CKP8" s="205"/>
      <c r="CKQ8" s="205"/>
      <c r="CKR8" s="205"/>
      <c r="CKS8" s="205"/>
      <c r="CKT8" s="205"/>
      <c r="CKU8" s="205"/>
      <c r="CKV8" s="205"/>
      <c r="CKW8" s="205"/>
      <c r="CKX8" s="205"/>
      <c r="CKY8" s="205"/>
      <c r="CKZ8" s="205"/>
      <c r="CLA8" s="205"/>
      <c r="CLB8" s="205"/>
      <c r="CLC8" s="205"/>
      <c r="CLD8" s="205"/>
      <c r="CLE8" s="205"/>
      <c r="CLF8" s="205"/>
      <c r="CLG8" s="205"/>
      <c r="CLH8" s="205"/>
      <c r="CLI8" s="205"/>
      <c r="CLJ8" s="205"/>
      <c r="CLK8" s="205"/>
      <c r="CLL8" s="205"/>
      <c r="CLM8" s="205"/>
      <c r="CLN8" s="205"/>
      <c r="CLO8" s="205"/>
      <c r="CLP8" s="205"/>
      <c r="CLQ8" s="205"/>
      <c r="CLR8" s="205"/>
      <c r="CLS8" s="205"/>
      <c r="CLT8" s="205"/>
      <c r="CLU8" s="205"/>
      <c r="CLV8" s="205"/>
      <c r="CLW8" s="205"/>
      <c r="CLX8" s="205"/>
      <c r="CLY8" s="205"/>
      <c r="CLZ8" s="205"/>
      <c r="CMA8" s="205"/>
      <c r="CMB8" s="205"/>
      <c r="CMC8" s="205"/>
      <c r="CMD8" s="205"/>
      <c r="CME8" s="205"/>
      <c r="CMF8" s="205"/>
      <c r="CMG8" s="205"/>
      <c r="CMH8" s="205"/>
      <c r="CMI8" s="205"/>
      <c r="CMJ8" s="205"/>
      <c r="CMK8" s="205"/>
      <c r="CML8" s="205"/>
      <c r="CMM8" s="205"/>
      <c r="CMN8" s="205"/>
      <c r="CMO8" s="205"/>
      <c r="CMP8" s="205"/>
      <c r="CMQ8" s="205"/>
      <c r="CMR8" s="205"/>
      <c r="CMS8" s="205"/>
      <c r="CMT8" s="205"/>
      <c r="CMU8" s="205"/>
      <c r="CMV8" s="205"/>
      <c r="CMW8" s="205"/>
      <c r="CMX8" s="205"/>
      <c r="CMY8" s="205"/>
      <c r="CMZ8" s="205"/>
      <c r="CNA8" s="205"/>
      <c r="CNB8" s="205"/>
      <c r="CNC8" s="205"/>
      <c r="CND8" s="205"/>
      <c r="CNE8" s="205"/>
      <c r="CNF8" s="205"/>
      <c r="CNG8" s="205"/>
      <c r="CNH8" s="205"/>
      <c r="CNI8" s="205"/>
      <c r="CNJ8" s="205"/>
      <c r="CNK8" s="205"/>
      <c r="CNL8" s="205"/>
      <c r="CNM8" s="205"/>
      <c r="CNN8" s="205"/>
      <c r="CNO8" s="205"/>
      <c r="CNP8" s="205"/>
      <c r="CNQ8" s="205"/>
      <c r="CNR8" s="205"/>
      <c r="CNS8" s="205"/>
      <c r="CNT8" s="205"/>
      <c r="CNU8" s="205"/>
      <c r="CNV8" s="205"/>
      <c r="CNW8" s="205"/>
      <c r="CNX8" s="205"/>
      <c r="CNY8" s="205"/>
      <c r="CNZ8" s="205"/>
      <c r="COA8" s="205"/>
      <c r="COB8" s="205"/>
      <c r="COC8" s="205"/>
      <c r="COD8" s="205"/>
      <c r="COE8" s="205"/>
      <c r="COF8" s="205"/>
      <c r="COG8" s="205"/>
      <c r="COH8" s="205"/>
      <c r="COI8" s="205"/>
      <c r="COJ8" s="205"/>
      <c r="COK8" s="205"/>
      <c r="COL8" s="205"/>
      <c r="COM8" s="205"/>
      <c r="CON8" s="205"/>
      <c r="COO8" s="205"/>
      <c r="COP8" s="205"/>
      <c r="COQ8" s="205"/>
      <c r="COR8" s="205"/>
      <c r="COS8" s="205"/>
      <c r="COT8" s="205"/>
      <c r="COU8" s="205"/>
      <c r="COV8" s="205"/>
      <c r="COW8" s="205"/>
      <c r="COX8" s="205"/>
      <c r="COY8" s="205"/>
      <c r="COZ8" s="205"/>
      <c r="CPA8" s="205"/>
      <c r="CPB8" s="205"/>
      <c r="CPC8" s="205"/>
      <c r="CPD8" s="205"/>
      <c r="CPE8" s="205"/>
      <c r="CPF8" s="205"/>
      <c r="CPG8" s="205"/>
      <c r="CPH8" s="205"/>
      <c r="CPI8" s="205"/>
      <c r="CPJ8" s="205"/>
      <c r="CPK8" s="205"/>
      <c r="CPL8" s="205"/>
      <c r="CPM8" s="205"/>
      <c r="CPN8" s="205"/>
      <c r="CPO8" s="205"/>
      <c r="CPP8" s="205"/>
      <c r="CPQ8" s="205"/>
      <c r="CPR8" s="205"/>
      <c r="CPS8" s="205"/>
      <c r="CPT8" s="205"/>
      <c r="CPU8" s="205"/>
      <c r="CPV8" s="205"/>
      <c r="CPW8" s="205"/>
      <c r="CPX8" s="205"/>
      <c r="CPY8" s="205"/>
      <c r="CPZ8" s="205"/>
      <c r="CQA8" s="205"/>
      <c r="CQB8" s="205"/>
      <c r="CQC8" s="205"/>
      <c r="CQD8" s="205"/>
      <c r="CQE8" s="205"/>
      <c r="CQF8" s="205"/>
      <c r="CQG8" s="205"/>
      <c r="CQH8" s="205"/>
      <c r="CQI8" s="205"/>
      <c r="CQJ8" s="205"/>
      <c r="CQK8" s="205"/>
      <c r="CQL8" s="205"/>
      <c r="CQM8" s="205"/>
      <c r="CQN8" s="205"/>
      <c r="CQO8" s="205"/>
      <c r="CQP8" s="205"/>
      <c r="CQQ8" s="205"/>
      <c r="CQR8" s="205"/>
      <c r="CQS8" s="205"/>
      <c r="CQT8" s="205"/>
      <c r="CQU8" s="205"/>
      <c r="CQV8" s="205"/>
      <c r="CQW8" s="205"/>
      <c r="CQX8" s="205"/>
      <c r="CQY8" s="205"/>
      <c r="CQZ8" s="205"/>
      <c r="CRA8" s="205"/>
      <c r="CRB8" s="205"/>
      <c r="CRC8" s="205"/>
      <c r="CRD8" s="205"/>
      <c r="CRE8" s="205"/>
      <c r="CRF8" s="205"/>
      <c r="CRG8" s="205"/>
      <c r="CRH8" s="205"/>
      <c r="CRI8" s="205"/>
      <c r="CRJ8" s="205"/>
      <c r="CRK8" s="205"/>
      <c r="CRL8" s="205"/>
      <c r="CRM8" s="205"/>
      <c r="CRN8" s="205"/>
      <c r="CRO8" s="205"/>
      <c r="CRP8" s="205"/>
      <c r="CRQ8" s="205"/>
      <c r="CRR8" s="205"/>
      <c r="CRS8" s="205"/>
      <c r="CRT8" s="205"/>
      <c r="CRU8" s="205"/>
      <c r="CRV8" s="205"/>
      <c r="CRW8" s="205"/>
      <c r="CRX8" s="205"/>
      <c r="CRY8" s="205"/>
      <c r="CRZ8" s="205"/>
      <c r="CSA8" s="205"/>
      <c r="CSB8" s="205"/>
      <c r="CSC8" s="205"/>
      <c r="CSD8" s="205"/>
      <c r="CSE8" s="205"/>
      <c r="CSF8" s="205"/>
      <c r="CSG8" s="205"/>
      <c r="CSH8" s="205"/>
      <c r="CSI8" s="205"/>
      <c r="CSJ8" s="205"/>
      <c r="CSK8" s="205"/>
      <c r="CSL8" s="205"/>
      <c r="CSM8" s="205"/>
      <c r="CSN8" s="205"/>
      <c r="CSO8" s="205"/>
      <c r="CSP8" s="205"/>
      <c r="CSQ8" s="205"/>
      <c r="CSR8" s="205"/>
      <c r="CSS8" s="205"/>
      <c r="CST8" s="205"/>
      <c r="CSU8" s="205"/>
      <c r="CSV8" s="205"/>
      <c r="CSW8" s="205"/>
      <c r="CSX8" s="205"/>
      <c r="CSY8" s="205"/>
      <c r="CSZ8" s="205"/>
      <c r="CTA8" s="205"/>
      <c r="CTB8" s="205"/>
      <c r="CTC8" s="205"/>
      <c r="CTD8" s="205"/>
      <c r="CTE8" s="205"/>
      <c r="CTF8" s="205"/>
      <c r="CTG8" s="205"/>
      <c r="CTH8" s="205"/>
      <c r="CTI8" s="205"/>
      <c r="CTJ8" s="205"/>
      <c r="CTK8" s="205"/>
      <c r="CTL8" s="205"/>
      <c r="CTM8" s="205"/>
      <c r="CTN8" s="205"/>
      <c r="CTO8" s="205"/>
      <c r="CTP8" s="205"/>
      <c r="CTQ8" s="205"/>
      <c r="CTR8" s="205"/>
      <c r="CTS8" s="205"/>
      <c r="CTT8" s="205"/>
      <c r="CTU8" s="205"/>
      <c r="CTV8" s="205"/>
      <c r="CTW8" s="205"/>
      <c r="CTX8" s="205"/>
      <c r="CTY8" s="205"/>
      <c r="CTZ8" s="205"/>
      <c r="CUA8" s="205"/>
      <c r="CUB8" s="205"/>
      <c r="CUC8" s="205"/>
      <c r="CUD8" s="205"/>
      <c r="CUE8" s="205"/>
      <c r="CUF8" s="205"/>
      <c r="CUG8" s="205"/>
      <c r="CUH8" s="205"/>
      <c r="CUI8" s="205"/>
      <c r="CUJ8" s="205"/>
      <c r="CUK8" s="205"/>
      <c r="CUL8" s="205"/>
      <c r="CUM8" s="205"/>
      <c r="CUN8" s="205"/>
      <c r="CUO8" s="205"/>
      <c r="CUP8" s="205"/>
      <c r="CUQ8" s="205"/>
      <c r="CUR8" s="205"/>
      <c r="CUS8" s="205"/>
      <c r="CUT8" s="205"/>
      <c r="CUU8" s="205"/>
      <c r="CUV8" s="205"/>
      <c r="CUW8" s="205"/>
      <c r="CUX8" s="205"/>
      <c r="CUY8" s="205"/>
      <c r="CUZ8" s="205"/>
      <c r="CVA8" s="205"/>
      <c r="CVB8" s="205"/>
      <c r="CVC8" s="205"/>
      <c r="CVD8" s="205"/>
      <c r="CVE8" s="205"/>
      <c r="CVF8" s="205"/>
      <c r="CVG8" s="205"/>
      <c r="CVH8" s="205"/>
      <c r="CVI8" s="205"/>
      <c r="CVJ8" s="205"/>
      <c r="CVK8" s="205"/>
      <c r="CVL8" s="205"/>
      <c r="CVM8" s="205"/>
      <c r="CVN8" s="205"/>
      <c r="CVO8" s="205"/>
      <c r="CVP8" s="205"/>
      <c r="CVQ8" s="205"/>
      <c r="CVR8" s="205"/>
      <c r="CVS8" s="205"/>
      <c r="CVT8" s="205"/>
      <c r="CVU8" s="205"/>
      <c r="CVV8" s="205"/>
      <c r="CVW8" s="205"/>
      <c r="CVX8" s="205"/>
      <c r="CVY8" s="205"/>
      <c r="CVZ8" s="205"/>
      <c r="CWA8" s="205"/>
      <c r="CWB8" s="205"/>
      <c r="CWC8" s="205"/>
      <c r="CWD8" s="205"/>
      <c r="CWE8" s="205"/>
      <c r="CWF8" s="205"/>
      <c r="CWG8" s="205"/>
      <c r="CWH8" s="205"/>
      <c r="CWI8" s="205"/>
      <c r="CWJ8" s="205"/>
      <c r="CWK8" s="205"/>
      <c r="CWL8" s="205"/>
      <c r="CWM8" s="205"/>
      <c r="CWN8" s="205"/>
      <c r="CWO8" s="205"/>
      <c r="CWP8" s="205"/>
      <c r="CWQ8" s="205"/>
      <c r="CWR8" s="205"/>
      <c r="CWS8" s="205"/>
      <c r="CWT8" s="205"/>
      <c r="CWU8" s="205"/>
      <c r="CWV8" s="205"/>
      <c r="CWW8" s="205"/>
      <c r="CWX8" s="205"/>
      <c r="CWY8" s="205"/>
      <c r="CWZ8" s="205"/>
      <c r="CXA8" s="205"/>
      <c r="CXB8" s="205"/>
      <c r="CXC8" s="205"/>
      <c r="CXD8" s="205"/>
      <c r="CXE8" s="205"/>
      <c r="CXF8" s="205"/>
      <c r="CXG8" s="205"/>
      <c r="CXH8" s="205"/>
      <c r="CXI8" s="205"/>
      <c r="CXJ8" s="205"/>
      <c r="CXK8" s="205"/>
      <c r="CXL8" s="205"/>
      <c r="CXM8" s="205"/>
      <c r="CXN8" s="205"/>
      <c r="CXO8" s="205"/>
      <c r="CXP8" s="205"/>
      <c r="CXQ8" s="205"/>
      <c r="CXR8" s="205"/>
      <c r="CXS8" s="205"/>
      <c r="CXT8" s="205"/>
      <c r="CXU8" s="205"/>
      <c r="CXV8" s="205"/>
      <c r="CXW8" s="205"/>
      <c r="CXX8" s="205"/>
      <c r="CXY8" s="205"/>
      <c r="CXZ8" s="205"/>
      <c r="CYA8" s="205"/>
      <c r="CYB8" s="205"/>
      <c r="CYC8" s="205"/>
      <c r="CYD8" s="205"/>
      <c r="CYE8" s="205"/>
      <c r="CYF8" s="205"/>
      <c r="CYG8" s="205"/>
      <c r="CYH8" s="205"/>
      <c r="CYI8" s="205"/>
      <c r="CYJ8" s="205"/>
      <c r="CYK8" s="205"/>
      <c r="CYL8" s="205"/>
      <c r="CYM8" s="205"/>
      <c r="CYN8" s="205"/>
      <c r="CYO8" s="205"/>
      <c r="CYP8" s="205"/>
      <c r="CYQ8" s="205"/>
      <c r="CYR8" s="205"/>
      <c r="CYS8" s="205"/>
      <c r="CYT8" s="205"/>
      <c r="CYU8" s="205"/>
      <c r="CYV8" s="205"/>
      <c r="CYW8" s="205"/>
      <c r="CYX8" s="205"/>
      <c r="CYY8" s="205"/>
      <c r="CYZ8" s="205"/>
      <c r="CZA8" s="205"/>
      <c r="CZB8" s="205"/>
      <c r="CZC8" s="205"/>
      <c r="CZD8" s="205"/>
      <c r="CZE8" s="205"/>
      <c r="CZF8" s="205"/>
      <c r="CZG8" s="205"/>
      <c r="CZH8" s="205"/>
      <c r="CZI8" s="205"/>
      <c r="CZJ8" s="205"/>
      <c r="CZK8" s="205"/>
      <c r="CZL8" s="205"/>
      <c r="CZM8" s="205"/>
      <c r="CZN8" s="205"/>
      <c r="CZO8" s="205"/>
      <c r="CZP8" s="205"/>
      <c r="CZQ8" s="205"/>
      <c r="CZR8" s="205"/>
      <c r="CZS8" s="205"/>
      <c r="CZT8" s="205"/>
      <c r="CZU8" s="205"/>
      <c r="CZV8" s="205"/>
      <c r="CZW8" s="205"/>
      <c r="CZX8" s="205"/>
      <c r="CZY8" s="205"/>
      <c r="CZZ8" s="205"/>
      <c r="DAA8" s="205"/>
      <c r="DAB8" s="205"/>
      <c r="DAC8" s="205"/>
      <c r="DAD8" s="205"/>
      <c r="DAE8" s="205"/>
      <c r="DAF8" s="205"/>
      <c r="DAG8" s="205"/>
      <c r="DAH8" s="205"/>
      <c r="DAI8" s="205"/>
      <c r="DAJ8" s="205"/>
      <c r="DAK8" s="205"/>
      <c r="DAL8" s="205"/>
      <c r="DAM8" s="205"/>
      <c r="DAN8" s="205"/>
      <c r="DAO8" s="205"/>
      <c r="DAP8" s="205"/>
      <c r="DAQ8" s="205"/>
      <c r="DAR8" s="205"/>
      <c r="DAS8" s="205"/>
      <c r="DAT8" s="205"/>
      <c r="DAU8" s="205"/>
      <c r="DAV8" s="205"/>
      <c r="DAW8" s="205"/>
      <c r="DAX8" s="205"/>
      <c r="DAY8" s="205"/>
      <c r="DAZ8" s="205"/>
      <c r="DBA8" s="205"/>
      <c r="DBB8" s="205"/>
      <c r="DBC8" s="205"/>
      <c r="DBD8" s="205"/>
      <c r="DBE8" s="205"/>
      <c r="DBF8" s="205"/>
      <c r="DBG8" s="205"/>
      <c r="DBH8" s="205"/>
      <c r="DBI8" s="205"/>
      <c r="DBJ8" s="205"/>
      <c r="DBK8" s="205"/>
      <c r="DBL8" s="205"/>
      <c r="DBM8" s="205"/>
      <c r="DBN8" s="205"/>
      <c r="DBO8" s="205"/>
      <c r="DBP8" s="205"/>
      <c r="DBQ8" s="205"/>
      <c r="DBR8" s="205"/>
      <c r="DBS8" s="205"/>
      <c r="DBT8" s="205"/>
      <c r="DBU8" s="205"/>
      <c r="DBV8" s="205"/>
      <c r="DBW8" s="205"/>
      <c r="DBX8" s="205"/>
      <c r="DBY8" s="205"/>
      <c r="DBZ8" s="205"/>
      <c r="DCA8" s="205"/>
      <c r="DCB8" s="205"/>
      <c r="DCC8" s="205"/>
      <c r="DCD8" s="205"/>
      <c r="DCE8" s="205"/>
      <c r="DCF8" s="205"/>
      <c r="DCG8" s="205"/>
      <c r="DCH8" s="205"/>
      <c r="DCI8" s="205"/>
      <c r="DCJ8" s="205"/>
      <c r="DCK8" s="205"/>
      <c r="DCL8" s="205"/>
      <c r="DCM8" s="205"/>
      <c r="DCN8" s="205"/>
      <c r="DCO8" s="205"/>
      <c r="DCP8" s="205"/>
      <c r="DCQ8" s="205"/>
      <c r="DCR8" s="205"/>
      <c r="DCS8" s="205"/>
      <c r="DCT8" s="205"/>
      <c r="DCU8" s="205"/>
      <c r="DCV8" s="205"/>
      <c r="DCW8" s="205"/>
      <c r="DCX8" s="205"/>
      <c r="DCY8" s="205"/>
      <c r="DCZ8" s="205"/>
      <c r="DDA8" s="205"/>
      <c r="DDB8" s="205"/>
      <c r="DDC8" s="205"/>
      <c r="DDD8" s="205"/>
      <c r="DDE8" s="205"/>
      <c r="DDF8" s="205"/>
      <c r="DDG8" s="205"/>
      <c r="DDH8" s="205"/>
      <c r="DDI8" s="205"/>
      <c r="DDJ8" s="205"/>
      <c r="DDK8" s="205"/>
      <c r="DDL8" s="205"/>
      <c r="DDM8" s="205"/>
      <c r="DDN8" s="205"/>
      <c r="DDO8" s="205"/>
      <c r="DDP8" s="205"/>
      <c r="DDQ8" s="205"/>
      <c r="DDR8" s="205"/>
      <c r="DDS8" s="205"/>
      <c r="DDT8" s="205"/>
      <c r="DDU8" s="205"/>
      <c r="DDV8" s="205"/>
      <c r="DDW8" s="205"/>
      <c r="DDX8" s="205"/>
      <c r="DDY8" s="205"/>
      <c r="DDZ8" s="205"/>
      <c r="DEA8" s="205"/>
      <c r="DEB8" s="205"/>
      <c r="DEC8" s="205"/>
      <c r="DED8" s="205"/>
      <c r="DEE8" s="205"/>
      <c r="DEF8" s="205"/>
      <c r="DEG8" s="205"/>
      <c r="DEH8" s="205"/>
      <c r="DEI8" s="205"/>
      <c r="DEJ8" s="205"/>
      <c r="DEK8" s="205"/>
      <c r="DEL8" s="205"/>
      <c r="DEM8" s="205"/>
      <c r="DEN8" s="205"/>
      <c r="DEO8" s="205"/>
      <c r="DEP8" s="205"/>
      <c r="DEQ8" s="205"/>
      <c r="DER8" s="205"/>
      <c r="DES8" s="205"/>
      <c r="DET8" s="205"/>
      <c r="DEU8" s="205"/>
      <c r="DEV8" s="205"/>
      <c r="DEW8" s="205"/>
      <c r="DEX8" s="205"/>
      <c r="DEY8" s="205"/>
      <c r="DEZ8" s="205"/>
      <c r="DFA8" s="205"/>
      <c r="DFB8" s="205"/>
      <c r="DFC8" s="205"/>
      <c r="DFD8" s="205"/>
      <c r="DFE8" s="205"/>
      <c r="DFF8" s="205"/>
      <c r="DFG8" s="205"/>
      <c r="DFH8" s="205"/>
      <c r="DFI8" s="205"/>
      <c r="DFJ8" s="205"/>
      <c r="DFK8" s="205"/>
      <c r="DFL8" s="205"/>
      <c r="DFM8" s="205"/>
      <c r="DFN8" s="205"/>
      <c r="DFO8" s="205"/>
      <c r="DFP8" s="205"/>
      <c r="DFQ8" s="205"/>
      <c r="DFR8" s="205"/>
      <c r="DFS8" s="205"/>
      <c r="DFT8" s="205"/>
      <c r="DFU8" s="205"/>
      <c r="DFV8" s="205"/>
      <c r="DFW8" s="205"/>
      <c r="DFX8" s="205"/>
      <c r="DFY8" s="205"/>
      <c r="DFZ8" s="205"/>
      <c r="DGA8" s="205"/>
      <c r="DGB8" s="205"/>
      <c r="DGC8" s="205"/>
      <c r="DGD8" s="205"/>
      <c r="DGE8" s="205"/>
      <c r="DGF8" s="205"/>
      <c r="DGG8" s="205"/>
      <c r="DGH8" s="205"/>
      <c r="DGI8" s="205"/>
      <c r="DGJ8" s="205"/>
      <c r="DGK8" s="205"/>
      <c r="DGL8" s="205"/>
      <c r="DGM8" s="205"/>
      <c r="DGN8" s="205"/>
      <c r="DGO8" s="205"/>
      <c r="DGP8" s="205"/>
      <c r="DGQ8" s="205"/>
      <c r="DGR8" s="205"/>
      <c r="DGS8" s="205"/>
      <c r="DGT8" s="205"/>
      <c r="DGU8" s="205"/>
      <c r="DGV8" s="205"/>
      <c r="DGW8" s="205"/>
      <c r="DGX8" s="205"/>
      <c r="DGY8" s="205"/>
      <c r="DGZ8" s="205"/>
      <c r="DHA8" s="205"/>
      <c r="DHB8" s="205"/>
      <c r="DHC8" s="205"/>
      <c r="DHD8" s="205"/>
      <c r="DHE8" s="205"/>
      <c r="DHF8" s="205"/>
      <c r="DHG8" s="205"/>
      <c r="DHH8" s="205"/>
      <c r="DHI8" s="205"/>
      <c r="DHJ8" s="205"/>
      <c r="DHK8" s="205"/>
      <c r="DHL8" s="205"/>
      <c r="DHM8" s="205"/>
      <c r="DHN8" s="205"/>
      <c r="DHO8" s="205"/>
      <c r="DHP8" s="205"/>
      <c r="DHQ8" s="205"/>
      <c r="DHR8" s="205"/>
      <c r="DHS8" s="205"/>
      <c r="DHT8" s="205"/>
      <c r="DHU8" s="205"/>
      <c r="DHV8" s="205"/>
      <c r="DHW8" s="205"/>
      <c r="DHX8" s="205"/>
      <c r="DHY8" s="205"/>
      <c r="DHZ8" s="205"/>
      <c r="DIA8" s="205"/>
      <c r="DIB8" s="205"/>
      <c r="DIC8" s="205"/>
      <c r="DID8" s="205"/>
      <c r="DIE8" s="205"/>
      <c r="DIF8" s="205"/>
      <c r="DIG8" s="205"/>
      <c r="DIH8" s="205"/>
      <c r="DII8" s="205"/>
      <c r="DIJ8" s="205"/>
      <c r="DIK8" s="205"/>
      <c r="DIL8" s="205"/>
      <c r="DIM8" s="205"/>
      <c r="DIN8" s="205"/>
      <c r="DIO8" s="205"/>
      <c r="DIP8" s="205"/>
      <c r="DIQ8" s="205"/>
      <c r="DIR8" s="205"/>
      <c r="DIS8" s="205"/>
      <c r="DIT8" s="205"/>
      <c r="DIU8" s="205"/>
      <c r="DIV8" s="205"/>
      <c r="DIW8" s="205"/>
      <c r="DIX8" s="205"/>
      <c r="DIY8" s="205"/>
      <c r="DIZ8" s="205"/>
      <c r="DJA8" s="205"/>
      <c r="DJB8" s="205"/>
      <c r="DJC8" s="205"/>
      <c r="DJD8" s="205"/>
      <c r="DJE8" s="205"/>
      <c r="DJF8" s="205"/>
      <c r="DJG8" s="205"/>
      <c r="DJH8" s="205"/>
      <c r="DJI8" s="205"/>
      <c r="DJJ8" s="205"/>
      <c r="DJK8" s="205"/>
      <c r="DJL8" s="205"/>
      <c r="DJM8" s="205"/>
      <c r="DJN8" s="205"/>
      <c r="DJO8" s="205"/>
      <c r="DJP8" s="205"/>
      <c r="DJQ8" s="205"/>
      <c r="DJR8" s="205"/>
      <c r="DJS8" s="205"/>
      <c r="DJT8" s="205"/>
      <c r="DJU8" s="205"/>
      <c r="DJV8" s="205"/>
      <c r="DJW8" s="205"/>
      <c r="DJX8" s="205"/>
      <c r="DJY8" s="205"/>
      <c r="DJZ8" s="205"/>
      <c r="DKA8" s="205"/>
      <c r="DKB8" s="205"/>
      <c r="DKC8" s="205"/>
      <c r="DKD8" s="205"/>
      <c r="DKE8" s="205"/>
      <c r="DKF8" s="205"/>
      <c r="DKG8" s="205"/>
      <c r="DKH8" s="205"/>
      <c r="DKI8" s="205"/>
      <c r="DKJ8" s="205"/>
      <c r="DKK8" s="205"/>
      <c r="DKL8" s="205"/>
      <c r="DKM8" s="205"/>
      <c r="DKN8" s="205"/>
      <c r="DKO8" s="205"/>
      <c r="DKP8" s="205"/>
      <c r="DKQ8" s="205"/>
      <c r="DKR8" s="205"/>
      <c r="DKS8" s="205"/>
      <c r="DKT8" s="205"/>
      <c r="DKU8" s="205"/>
      <c r="DKV8" s="205"/>
      <c r="DKW8" s="205"/>
      <c r="DKX8" s="205"/>
      <c r="DKY8" s="205"/>
      <c r="DKZ8" s="205"/>
      <c r="DLA8" s="205"/>
      <c r="DLB8" s="205"/>
      <c r="DLC8" s="205"/>
      <c r="DLD8" s="205"/>
      <c r="DLE8" s="205"/>
      <c r="DLF8" s="205"/>
      <c r="DLG8" s="205"/>
      <c r="DLH8" s="205"/>
      <c r="DLI8" s="205"/>
      <c r="DLJ8" s="205"/>
      <c r="DLK8" s="205"/>
      <c r="DLL8" s="205"/>
      <c r="DLM8" s="205"/>
      <c r="DLN8" s="205"/>
      <c r="DLO8" s="205"/>
      <c r="DLP8" s="205"/>
      <c r="DLQ8" s="205"/>
      <c r="DLR8" s="205"/>
      <c r="DLS8" s="205"/>
      <c r="DLT8" s="205"/>
      <c r="DLU8" s="205"/>
      <c r="DLV8" s="205"/>
      <c r="DLW8" s="205"/>
      <c r="DLX8" s="205"/>
      <c r="DLY8" s="205"/>
      <c r="DLZ8" s="205"/>
      <c r="DMA8" s="205"/>
      <c r="DMB8" s="205"/>
      <c r="DMC8" s="205"/>
      <c r="DMD8" s="205"/>
      <c r="DME8" s="205"/>
      <c r="DMF8" s="205"/>
      <c r="DMG8" s="205"/>
      <c r="DMH8" s="205"/>
      <c r="DMI8" s="205"/>
      <c r="DMJ8" s="205"/>
      <c r="DMK8" s="205"/>
      <c r="DML8" s="205"/>
      <c r="DMM8" s="205"/>
      <c r="DMN8" s="205"/>
      <c r="DMO8" s="205"/>
      <c r="DMP8" s="205"/>
      <c r="DMQ8" s="205"/>
      <c r="DMR8" s="205"/>
      <c r="DMS8" s="205"/>
      <c r="DMT8" s="205"/>
      <c r="DMU8" s="205"/>
      <c r="DMV8" s="205"/>
      <c r="DMW8" s="205"/>
      <c r="DMX8" s="205"/>
      <c r="DMY8" s="205"/>
      <c r="DMZ8" s="205"/>
      <c r="DNA8" s="205"/>
      <c r="DNB8" s="205"/>
      <c r="DNC8" s="205"/>
      <c r="DND8" s="205"/>
      <c r="DNE8" s="205"/>
      <c r="DNF8" s="205"/>
      <c r="DNG8" s="205"/>
      <c r="DNH8" s="205"/>
      <c r="DNI8" s="205"/>
      <c r="DNJ8" s="205"/>
      <c r="DNK8" s="205"/>
      <c r="DNL8" s="205"/>
      <c r="DNM8" s="205"/>
      <c r="DNN8" s="205"/>
      <c r="DNO8" s="205"/>
      <c r="DNP8" s="205"/>
      <c r="DNQ8" s="205"/>
      <c r="DNR8" s="205"/>
      <c r="DNS8" s="205"/>
      <c r="DNT8" s="205"/>
      <c r="DNU8" s="205"/>
      <c r="DNV8" s="205"/>
      <c r="DNW8" s="205"/>
      <c r="DNX8" s="205"/>
      <c r="DNY8" s="205"/>
      <c r="DNZ8" s="205"/>
      <c r="DOA8" s="205"/>
      <c r="DOB8" s="205"/>
      <c r="DOC8" s="205"/>
      <c r="DOD8" s="205"/>
      <c r="DOE8" s="205"/>
      <c r="DOF8" s="205"/>
      <c r="DOG8" s="205"/>
      <c r="DOH8" s="205"/>
      <c r="DOI8" s="205"/>
      <c r="DOJ8" s="205"/>
      <c r="DOK8" s="205"/>
      <c r="DOL8" s="205"/>
      <c r="DOM8" s="205"/>
      <c r="DON8" s="205"/>
      <c r="DOO8" s="205"/>
      <c r="DOP8" s="205"/>
      <c r="DOQ8" s="205"/>
      <c r="DOR8" s="205"/>
      <c r="DOS8" s="205"/>
      <c r="DOT8" s="205"/>
      <c r="DOU8" s="205"/>
      <c r="DOV8" s="205"/>
      <c r="DOW8" s="205"/>
      <c r="DOX8" s="205"/>
      <c r="DOY8" s="205"/>
      <c r="DOZ8" s="205"/>
      <c r="DPA8" s="205"/>
      <c r="DPB8" s="205"/>
      <c r="DPC8" s="205"/>
      <c r="DPD8" s="205"/>
      <c r="DPE8" s="205"/>
      <c r="DPF8" s="205"/>
      <c r="DPG8" s="205"/>
      <c r="DPH8" s="205"/>
      <c r="DPI8" s="205"/>
      <c r="DPJ8" s="205"/>
      <c r="DPK8" s="205"/>
      <c r="DPL8" s="205"/>
      <c r="DPM8" s="205"/>
      <c r="DPN8" s="205"/>
      <c r="DPO8" s="205"/>
      <c r="DPP8" s="205"/>
      <c r="DPQ8" s="205"/>
      <c r="DPR8" s="205"/>
      <c r="DPS8" s="205"/>
      <c r="DPT8" s="205"/>
      <c r="DPU8" s="205"/>
      <c r="DPV8" s="205"/>
      <c r="DPW8" s="205"/>
      <c r="DPX8" s="205"/>
      <c r="DPY8" s="205"/>
      <c r="DPZ8" s="205"/>
      <c r="DQA8" s="205"/>
      <c r="DQB8" s="205"/>
      <c r="DQC8" s="205"/>
      <c r="DQD8" s="205"/>
      <c r="DQE8" s="205"/>
      <c r="DQF8" s="205"/>
      <c r="DQG8" s="205"/>
      <c r="DQH8" s="205"/>
      <c r="DQI8" s="205"/>
      <c r="DQJ8" s="205"/>
      <c r="DQK8" s="205"/>
      <c r="DQL8" s="205"/>
      <c r="DQM8" s="205"/>
      <c r="DQN8" s="205"/>
      <c r="DQO8" s="205"/>
      <c r="DQP8" s="205"/>
      <c r="DQQ8" s="205"/>
      <c r="DQR8" s="205"/>
      <c r="DQS8" s="205"/>
      <c r="DQT8" s="205"/>
      <c r="DQU8" s="205"/>
      <c r="DQV8" s="205"/>
      <c r="DQW8" s="205"/>
      <c r="DQX8" s="205"/>
      <c r="DQY8" s="205"/>
      <c r="DQZ8" s="205"/>
      <c r="DRA8" s="205"/>
      <c r="DRB8" s="205"/>
      <c r="DRC8" s="205"/>
      <c r="DRD8" s="205"/>
      <c r="DRE8" s="205"/>
      <c r="DRF8" s="205"/>
      <c r="DRG8" s="205"/>
      <c r="DRH8" s="205"/>
      <c r="DRI8" s="205"/>
      <c r="DRJ8" s="205"/>
      <c r="DRK8" s="205"/>
      <c r="DRL8" s="205"/>
      <c r="DRM8" s="205"/>
      <c r="DRN8" s="205"/>
      <c r="DRO8" s="205"/>
      <c r="DRP8" s="205"/>
      <c r="DRQ8" s="205"/>
      <c r="DRR8" s="205"/>
      <c r="DRS8" s="205"/>
      <c r="DRT8" s="205"/>
      <c r="DRU8" s="205"/>
      <c r="DRV8" s="205"/>
      <c r="DRW8" s="205"/>
      <c r="DRX8" s="205"/>
      <c r="DRY8" s="205"/>
      <c r="DRZ8" s="205"/>
      <c r="DSA8" s="205"/>
      <c r="DSB8" s="205"/>
      <c r="DSC8" s="205"/>
      <c r="DSD8" s="205"/>
      <c r="DSE8" s="205"/>
      <c r="DSF8" s="205"/>
      <c r="DSG8" s="205"/>
      <c r="DSH8" s="205"/>
      <c r="DSI8" s="205"/>
      <c r="DSJ8" s="205"/>
      <c r="DSK8" s="205"/>
      <c r="DSL8" s="205"/>
      <c r="DSM8" s="205"/>
      <c r="DSN8" s="205"/>
      <c r="DSO8" s="205"/>
      <c r="DSP8" s="205"/>
      <c r="DSQ8" s="205"/>
      <c r="DSR8" s="205"/>
      <c r="DSS8" s="205"/>
      <c r="DST8" s="205"/>
      <c r="DSU8" s="205"/>
      <c r="DSV8" s="205"/>
      <c r="DSW8" s="205"/>
      <c r="DSX8" s="205"/>
      <c r="DSY8" s="205"/>
      <c r="DSZ8" s="205"/>
      <c r="DTA8" s="205"/>
      <c r="DTB8" s="205"/>
      <c r="DTC8" s="205"/>
      <c r="DTD8" s="205"/>
      <c r="DTE8" s="205"/>
      <c r="DTF8" s="205"/>
      <c r="DTG8" s="205"/>
      <c r="DTH8" s="205"/>
      <c r="DTI8" s="205"/>
      <c r="DTJ8" s="205"/>
      <c r="DTK8" s="205"/>
      <c r="DTL8" s="205"/>
      <c r="DTM8" s="205"/>
      <c r="DTN8" s="205"/>
      <c r="DTO8" s="205"/>
      <c r="DTP8" s="205"/>
      <c r="DTQ8" s="205"/>
      <c r="DTR8" s="205"/>
      <c r="DTS8" s="205"/>
      <c r="DTT8" s="205"/>
      <c r="DTU8" s="205"/>
      <c r="DTV8" s="205"/>
      <c r="DTW8" s="205"/>
      <c r="DTX8" s="205"/>
      <c r="DTY8" s="205"/>
      <c r="DTZ8" s="205"/>
      <c r="DUA8" s="205"/>
      <c r="DUB8" s="205"/>
      <c r="DUC8" s="205"/>
      <c r="DUD8" s="205"/>
      <c r="DUE8" s="205"/>
      <c r="DUF8" s="205"/>
      <c r="DUG8" s="205"/>
      <c r="DUH8" s="205"/>
      <c r="DUI8" s="205"/>
      <c r="DUJ8" s="205"/>
      <c r="DUK8" s="205"/>
      <c r="DUL8" s="205"/>
      <c r="DUM8" s="205"/>
      <c r="DUN8" s="205"/>
      <c r="DUO8" s="205"/>
      <c r="DUP8" s="205"/>
      <c r="DUQ8" s="205"/>
      <c r="DUR8" s="205"/>
      <c r="DUS8" s="205"/>
      <c r="DUT8" s="205"/>
      <c r="DUU8" s="205"/>
      <c r="DUV8" s="205"/>
      <c r="DUW8" s="205"/>
      <c r="DUX8" s="205"/>
      <c r="DUY8" s="205"/>
      <c r="DUZ8" s="205"/>
      <c r="DVA8" s="205"/>
      <c r="DVB8" s="205"/>
      <c r="DVC8" s="205"/>
      <c r="DVD8" s="205"/>
      <c r="DVE8" s="205"/>
      <c r="DVF8" s="205"/>
      <c r="DVG8" s="205"/>
      <c r="DVH8" s="205"/>
      <c r="DVI8" s="205"/>
      <c r="DVJ8" s="205"/>
      <c r="DVK8" s="205"/>
      <c r="DVL8" s="205"/>
      <c r="DVM8" s="205"/>
      <c r="DVN8" s="205"/>
      <c r="DVO8" s="205"/>
      <c r="DVP8" s="205"/>
      <c r="DVQ8" s="205"/>
      <c r="DVR8" s="205"/>
      <c r="DVS8" s="205"/>
      <c r="DVT8" s="205"/>
      <c r="DVU8" s="205"/>
      <c r="DVV8" s="205"/>
      <c r="DVW8" s="205"/>
      <c r="DVX8" s="205"/>
      <c r="DVY8" s="205"/>
      <c r="DVZ8" s="205"/>
      <c r="DWA8" s="205"/>
      <c r="DWB8" s="205"/>
      <c r="DWC8" s="205"/>
      <c r="DWD8" s="205"/>
      <c r="DWE8" s="205"/>
      <c r="DWF8" s="205"/>
      <c r="DWG8" s="205"/>
      <c r="DWH8" s="205"/>
      <c r="DWI8" s="205"/>
      <c r="DWJ8" s="205"/>
      <c r="DWK8" s="205"/>
      <c r="DWL8" s="205"/>
      <c r="DWM8" s="205"/>
      <c r="DWN8" s="205"/>
      <c r="DWO8" s="205"/>
      <c r="DWP8" s="205"/>
      <c r="DWQ8" s="205"/>
      <c r="DWR8" s="205"/>
      <c r="DWS8" s="205"/>
      <c r="DWT8" s="205"/>
      <c r="DWU8" s="205"/>
      <c r="DWV8" s="205"/>
      <c r="DWW8" s="205"/>
      <c r="DWX8" s="205"/>
      <c r="DWY8" s="205"/>
      <c r="DWZ8" s="205"/>
      <c r="DXA8" s="205"/>
      <c r="DXB8" s="205"/>
      <c r="DXC8" s="205"/>
      <c r="DXD8" s="205"/>
      <c r="DXE8" s="205"/>
      <c r="DXF8" s="205"/>
      <c r="DXG8" s="205"/>
      <c r="DXH8" s="205"/>
      <c r="DXI8" s="205"/>
      <c r="DXJ8" s="205"/>
      <c r="DXK8" s="205"/>
      <c r="DXL8" s="205"/>
      <c r="DXM8" s="205"/>
      <c r="DXN8" s="205"/>
      <c r="DXO8" s="205"/>
      <c r="DXP8" s="205"/>
      <c r="DXQ8" s="205"/>
      <c r="DXR8" s="205"/>
      <c r="DXS8" s="205"/>
      <c r="DXT8" s="205"/>
      <c r="DXU8" s="205"/>
      <c r="DXV8" s="205"/>
      <c r="DXW8" s="205"/>
      <c r="DXX8" s="205"/>
      <c r="DXY8" s="205"/>
      <c r="DXZ8" s="205"/>
      <c r="DYA8" s="205"/>
      <c r="DYB8" s="205"/>
      <c r="DYC8" s="205"/>
      <c r="DYD8" s="205"/>
      <c r="DYE8" s="205"/>
      <c r="DYF8" s="205"/>
      <c r="DYG8" s="205"/>
      <c r="DYH8" s="205"/>
      <c r="DYI8" s="205"/>
      <c r="DYJ8" s="205"/>
      <c r="DYK8" s="205"/>
      <c r="DYL8" s="205"/>
      <c r="DYM8" s="205"/>
      <c r="DYN8" s="205"/>
      <c r="DYO8" s="205"/>
      <c r="DYP8" s="205"/>
      <c r="DYQ8" s="205"/>
      <c r="DYR8" s="205"/>
      <c r="DYS8" s="205"/>
      <c r="DYT8" s="205"/>
      <c r="DYU8" s="205"/>
      <c r="DYV8" s="205"/>
      <c r="DYW8" s="205"/>
      <c r="DYX8" s="205"/>
      <c r="DYY8" s="205"/>
      <c r="DYZ8" s="205"/>
      <c r="DZA8" s="205"/>
      <c r="DZB8" s="205"/>
      <c r="DZC8" s="205"/>
      <c r="DZD8" s="205"/>
      <c r="DZE8" s="205"/>
      <c r="DZF8" s="205"/>
      <c r="DZG8" s="205"/>
      <c r="DZH8" s="205"/>
      <c r="DZI8" s="205"/>
      <c r="DZJ8" s="205"/>
      <c r="DZK8" s="205"/>
      <c r="DZL8" s="205"/>
      <c r="DZM8" s="205"/>
      <c r="DZN8" s="205"/>
      <c r="DZO8" s="205"/>
      <c r="DZP8" s="205"/>
      <c r="DZQ8" s="205"/>
      <c r="DZR8" s="205"/>
      <c r="DZS8" s="205"/>
      <c r="DZT8" s="205"/>
      <c r="DZU8" s="205"/>
      <c r="DZV8" s="205"/>
      <c r="DZW8" s="205"/>
      <c r="DZX8" s="205"/>
      <c r="DZY8" s="205"/>
      <c r="DZZ8" s="205"/>
      <c r="EAA8" s="205"/>
      <c r="EAB8" s="205"/>
      <c r="EAC8" s="205"/>
      <c r="EAD8" s="205"/>
      <c r="EAE8" s="205"/>
      <c r="EAF8" s="205"/>
      <c r="EAG8" s="205"/>
      <c r="EAH8" s="205"/>
      <c r="EAI8" s="205"/>
      <c r="EAJ8" s="205"/>
      <c r="EAK8" s="205"/>
      <c r="EAL8" s="205"/>
      <c r="EAM8" s="205"/>
      <c r="EAN8" s="205"/>
      <c r="EAO8" s="205"/>
      <c r="EAP8" s="205"/>
      <c r="EAQ8" s="205"/>
      <c r="EAR8" s="205"/>
      <c r="EAS8" s="205"/>
      <c r="EAT8" s="205"/>
      <c r="EAU8" s="205"/>
      <c r="EAV8" s="205"/>
      <c r="EAW8" s="205"/>
      <c r="EAX8" s="205"/>
      <c r="EAY8" s="205"/>
      <c r="EAZ8" s="205"/>
      <c r="EBA8" s="205"/>
      <c r="EBB8" s="205"/>
      <c r="EBC8" s="205"/>
      <c r="EBD8" s="205"/>
      <c r="EBE8" s="205"/>
      <c r="EBF8" s="205"/>
      <c r="EBG8" s="205"/>
      <c r="EBH8" s="205"/>
      <c r="EBI8" s="205"/>
      <c r="EBJ8" s="205"/>
      <c r="EBK8" s="205"/>
      <c r="EBL8" s="205"/>
      <c r="EBM8" s="205"/>
      <c r="EBN8" s="205"/>
      <c r="EBO8" s="205"/>
      <c r="EBP8" s="205"/>
      <c r="EBQ8" s="205"/>
      <c r="EBR8" s="205"/>
      <c r="EBS8" s="205"/>
      <c r="EBT8" s="205"/>
      <c r="EBU8" s="205"/>
      <c r="EBV8" s="205"/>
      <c r="EBW8" s="205"/>
      <c r="EBX8" s="205"/>
      <c r="EBY8" s="205"/>
      <c r="EBZ8" s="205"/>
      <c r="ECA8" s="205"/>
      <c r="ECB8" s="205"/>
      <c r="ECC8" s="205"/>
      <c r="ECD8" s="205"/>
      <c r="ECE8" s="205"/>
      <c r="ECF8" s="205"/>
      <c r="ECG8" s="205"/>
      <c r="ECH8" s="205"/>
      <c r="ECI8" s="205"/>
      <c r="ECJ8" s="205"/>
      <c r="ECK8" s="205"/>
      <c r="ECL8" s="205"/>
      <c r="ECM8" s="205"/>
      <c r="ECN8" s="205"/>
      <c r="ECO8" s="205"/>
      <c r="ECP8" s="205"/>
      <c r="ECQ8" s="205"/>
      <c r="ECR8" s="205"/>
      <c r="ECS8" s="205"/>
      <c r="ECT8" s="205"/>
      <c r="ECU8" s="205"/>
      <c r="ECV8" s="205"/>
      <c r="ECW8" s="205"/>
      <c r="ECX8" s="205"/>
      <c r="ECY8" s="205"/>
      <c r="ECZ8" s="205"/>
      <c r="EDA8" s="205"/>
      <c r="EDB8" s="205"/>
      <c r="EDC8" s="205"/>
      <c r="EDD8" s="205"/>
      <c r="EDE8" s="205"/>
      <c r="EDF8" s="205"/>
      <c r="EDG8" s="205"/>
      <c r="EDH8" s="205"/>
      <c r="EDI8" s="205"/>
      <c r="EDJ8" s="205"/>
      <c r="EDK8" s="205"/>
      <c r="EDL8" s="205"/>
      <c r="EDM8" s="205"/>
      <c r="EDN8" s="205"/>
      <c r="EDO8" s="205"/>
      <c r="EDP8" s="205"/>
      <c r="EDQ8" s="205"/>
      <c r="EDR8" s="205"/>
      <c r="EDS8" s="205"/>
      <c r="EDT8" s="205"/>
      <c r="EDU8" s="205"/>
      <c r="EDV8" s="205"/>
      <c r="EDW8" s="205"/>
      <c r="EDX8" s="205"/>
      <c r="EDY8" s="205"/>
      <c r="EDZ8" s="205"/>
      <c r="EEA8" s="205"/>
      <c r="EEB8" s="205"/>
      <c r="EEC8" s="205"/>
      <c r="EED8" s="205"/>
      <c r="EEE8" s="205"/>
      <c r="EEF8" s="205"/>
      <c r="EEG8" s="205"/>
      <c r="EEH8" s="205"/>
      <c r="EEI8" s="205"/>
      <c r="EEJ8" s="205"/>
      <c r="EEK8" s="205"/>
      <c r="EEL8" s="205"/>
      <c r="EEM8" s="205"/>
      <c r="EEN8" s="205"/>
      <c r="EEO8" s="205"/>
      <c r="EEP8" s="205"/>
      <c r="EEQ8" s="205"/>
      <c r="EER8" s="205"/>
      <c r="EES8" s="205"/>
      <c r="EET8" s="205"/>
      <c r="EEU8" s="205"/>
      <c r="EEV8" s="205"/>
      <c r="EEW8" s="205"/>
      <c r="EEX8" s="205"/>
      <c r="EEY8" s="205"/>
      <c r="EEZ8" s="205"/>
      <c r="EFA8" s="205"/>
      <c r="EFB8" s="205"/>
      <c r="EFC8" s="205"/>
      <c r="EFD8" s="205"/>
      <c r="EFE8" s="205"/>
      <c r="EFF8" s="205"/>
      <c r="EFG8" s="205"/>
      <c r="EFH8" s="205"/>
      <c r="EFI8" s="205"/>
      <c r="EFJ8" s="205"/>
      <c r="EFK8" s="205"/>
      <c r="EFL8" s="205"/>
      <c r="EFM8" s="205"/>
      <c r="EFN8" s="205"/>
      <c r="EFO8" s="205"/>
      <c r="EFP8" s="205"/>
      <c r="EFQ8" s="205"/>
      <c r="EFR8" s="205"/>
      <c r="EFS8" s="205"/>
      <c r="EFT8" s="205"/>
      <c r="EFU8" s="205"/>
      <c r="EFV8" s="205"/>
      <c r="EFW8" s="205"/>
      <c r="EFX8" s="205"/>
      <c r="EFY8" s="205"/>
      <c r="EFZ8" s="205"/>
      <c r="EGA8" s="205"/>
      <c r="EGB8" s="205"/>
      <c r="EGC8" s="205"/>
      <c r="EGD8" s="205"/>
      <c r="EGE8" s="205"/>
      <c r="EGF8" s="205"/>
      <c r="EGG8" s="205"/>
      <c r="EGH8" s="205"/>
      <c r="EGI8" s="205"/>
      <c r="EGJ8" s="205"/>
      <c r="EGK8" s="205"/>
      <c r="EGL8" s="205"/>
      <c r="EGM8" s="205"/>
      <c r="EGN8" s="205"/>
      <c r="EGO8" s="205"/>
      <c r="EGP8" s="205"/>
      <c r="EGQ8" s="205"/>
      <c r="EGR8" s="205"/>
      <c r="EGS8" s="205"/>
      <c r="EGT8" s="205"/>
      <c r="EGU8" s="205"/>
      <c r="EGV8" s="205"/>
      <c r="EGW8" s="205"/>
      <c r="EGX8" s="205"/>
      <c r="EGY8" s="205"/>
      <c r="EGZ8" s="205"/>
      <c r="EHA8" s="205"/>
      <c r="EHB8" s="205"/>
      <c r="EHC8" s="205"/>
      <c r="EHD8" s="205"/>
      <c r="EHE8" s="205"/>
      <c r="EHF8" s="205"/>
      <c r="EHG8" s="205"/>
      <c r="EHH8" s="205"/>
      <c r="EHI8" s="205"/>
      <c r="EHJ8" s="205"/>
      <c r="EHK8" s="205"/>
      <c r="EHL8" s="205"/>
      <c r="EHM8" s="205"/>
      <c r="EHN8" s="205"/>
      <c r="EHO8" s="205"/>
      <c r="EHP8" s="205"/>
      <c r="EHQ8" s="205"/>
      <c r="EHR8" s="205"/>
      <c r="EHS8" s="205"/>
      <c r="EHT8" s="205"/>
      <c r="EHU8" s="205"/>
      <c r="EHV8" s="205"/>
      <c r="EHW8" s="205"/>
      <c r="EHX8" s="205"/>
      <c r="EHY8" s="205"/>
      <c r="EHZ8" s="205"/>
      <c r="EIA8" s="205"/>
      <c r="EIB8" s="205"/>
      <c r="EIC8" s="205"/>
      <c r="EID8" s="205"/>
      <c r="EIE8" s="205"/>
      <c r="EIF8" s="205"/>
      <c r="EIG8" s="205"/>
      <c r="EIH8" s="205"/>
      <c r="EII8" s="205"/>
      <c r="EIJ8" s="205"/>
      <c r="EIK8" s="205"/>
      <c r="EIL8" s="205"/>
      <c r="EIM8" s="205"/>
      <c r="EIN8" s="205"/>
      <c r="EIO8" s="205"/>
      <c r="EIP8" s="205"/>
      <c r="EIQ8" s="205"/>
      <c r="EIR8" s="205"/>
      <c r="EIS8" s="205"/>
      <c r="EIT8" s="205"/>
      <c r="EIU8" s="205"/>
      <c r="EIV8" s="205"/>
      <c r="EIW8" s="205"/>
      <c r="EIX8" s="205"/>
      <c r="EIY8" s="205"/>
      <c r="EIZ8" s="205"/>
      <c r="EJA8" s="205"/>
      <c r="EJB8" s="205"/>
      <c r="EJC8" s="205"/>
      <c r="EJD8" s="205"/>
      <c r="EJE8" s="205"/>
      <c r="EJF8" s="205"/>
      <c r="EJG8" s="205"/>
      <c r="EJH8" s="205"/>
      <c r="EJI8" s="205"/>
      <c r="EJJ8" s="205"/>
      <c r="EJK8" s="205"/>
      <c r="EJL8" s="205"/>
      <c r="EJM8" s="205"/>
      <c r="EJN8" s="205"/>
      <c r="EJO8" s="205"/>
      <c r="EJP8" s="205"/>
      <c r="EJQ8" s="205"/>
      <c r="EJR8" s="205"/>
      <c r="EJS8" s="205"/>
      <c r="EJT8" s="205"/>
      <c r="EJU8" s="205"/>
      <c r="EJV8" s="205"/>
      <c r="EJW8" s="205"/>
      <c r="EJX8" s="205"/>
      <c r="EJY8" s="205"/>
      <c r="EJZ8" s="205"/>
      <c r="EKA8" s="205"/>
      <c r="EKB8" s="205"/>
      <c r="EKC8" s="205"/>
      <c r="EKD8" s="205"/>
      <c r="EKE8" s="205"/>
      <c r="EKF8" s="205"/>
      <c r="EKG8" s="205"/>
      <c r="EKH8" s="205"/>
      <c r="EKI8" s="205"/>
      <c r="EKJ8" s="205"/>
      <c r="EKK8" s="205"/>
      <c r="EKL8" s="205"/>
      <c r="EKM8" s="205"/>
      <c r="EKN8" s="205"/>
      <c r="EKO8" s="205"/>
      <c r="EKP8" s="205"/>
      <c r="EKQ8" s="205"/>
      <c r="EKR8" s="205"/>
      <c r="EKS8" s="205"/>
      <c r="EKT8" s="205"/>
      <c r="EKU8" s="205"/>
      <c r="EKV8" s="205"/>
      <c r="EKW8" s="205"/>
      <c r="EKX8" s="205"/>
      <c r="EKY8" s="205"/>
      <c r="EKZ8" s="205"/>
      <c r="ELA8" s="205"/>
      <c r="ELB8" s="205"/>
      <c r="ELC8" s="205"/>
      <c r="ELD8" s="205"/>
      <c r="ELE8" s="205"/>
      <c r="ELF8" s="205"/>
      <c r="ELG8" s="205"/>
      <c r="ELH8" s="205"/>
      <c r="ELI8" s="205"/>
      <c r="ELJ8" s="205"/>
      <c r="ELK8" s="205"/>
      <c r="ELL8" s="205"/>
      <c r="ELM8" s="205"/>
      <c r="ELN8" s="205"/>
      <c r="ELO8" s="205"/>
      <c r="ELP8" s="205"/>
      <c r="ELQ8" s="205"/>
      <c r="ELR8" s="205"/>
      <c r="ELS8" s="205"/>
      <c r="ELT8" s="205"/>
      <c r="ELU8" s="205"/>
      <c r="ELV8" s="205"/>
      <c r="ELW8" s="205"/>
      <c r="ELX8" s="205"/>
      <c r="ELY8" s="205"/>
      <c r="ELZ8" s="205"/>
      <c r="EMA8" s="205"/>
      <c r="EMB8" s="205"/>
      <c r="EMC8" s="205"/>
      <c r="EMD8" s="205"/>
      <c r="EME8" s="205"/>
      <c r="EMF8" s="205"/>
      <c r="EMG8" s="205"/>
      <c r="EMH8" s="205"/>
      <c r="EMI8" s="205"/>
      <c r="EMJ8" s="205"/>
      <c r="EMK8" s="205"/>
      <c r="EML8" s="205"/>
      <c r="EMM8" s="205"/>
      <c r="EMN8" s="205"/>
      <c r="EMO8" s="205"/>
      <c r="EMP8" s="205"/>
      <c r="EMQ8" s="205"/>
      <c r="EMR8" s="205"/>
      <c r="EMS8" s="205"/>
      <c r="EMT8" s="205"/>
      <c r="EMU8" s="205"/>
      <c r="EMV8" s="205"/>
      <c r="EMW8" s="205"/>
      <c r="EMX8" s="205"/>
      <c r="EMY8" s="205"/>
      <c r="EMZ8" s="205"/>
      <c r="ENA8" s="205"/>
      <c r="ENB8" s="205"/>
      <c r="ENC8" s="205"/>
      <c r="END8" s="205"/>
      <c r="ENE8" s="205"/>
      <c r="ENF8" s="205"/>
      <c r="ENG8" s="205"/>
      <c r="ENH8" s="205"/>
      <c r="ENI8" s="205"/>
      <c r="ENJ8" s="205"/>
      <c r="ENK8" s="205"/>
      <c r="ENL8" s="205"/>
      <c r="ENM8" s="205"/>
      <c r="ENN8" s="205"/>
      <c r="ENO8" s="205"/>
      <c r="ENP8" s="205"/>
      <c r="ENQ8" s="205"/>
      <c r="ENR8" s="205"/>
      <c r="ENS8" s="205"/>
      <c r="ENT8" s="205"/>
      <c r="ENU8" s="205"/>
      <c r="ENV8" s="205"/>
      <c r="ENW8" s="205"/>
      <c r="ENX8" s="205"/>
      <c r="ENY8" s="205"/>
      <c r="ENZ8" s="205"/>
      <c r="EOA8" s="205"/>
      <c r="EOB8" s="205"/>
      <c r="EOC8" s="205"/>
      <c r="EOD8" s="205"/>
      <c r="EOE8" s="205"/>
      <c r="EOF8" s="205"/>
      <c r="EOG8" s="205"/>
      <c r="EOH8" s="205"/>
      <c r="EOI8" s="205"/>
      <c r="EOJ8" s="205"/>
      <c r="EOK8" s="205"/>
      <c r="EOL8" s="205"/>
      <c r="EOM8" s="205"/>
      <c r="EON8" s="205"/>
      <c r="EOO8" s="205"/>
      <c r="EOP8" s="205"/>
      <c r="EOQ8" s="205"/>
      <c r="EOR8" s="205"/>
      <c r="EOS8" s="205"/>
      <c r="EOT8" s="205"/>
      <c r="EOU8" s="205"/>
      <c r="EOV8" s="205"/>
      <c r="EOW8" s="205"/>
      <c r="EOX8" s="205"/>
      <c r="EOY8" s="205"/>
      <c r="EOZ8" s="205"/>
      <c r="EPA8" s="205"/>
      <c r="EPB8" s="205"/>
      <c r="EPC8" s="205"/>
      <c r="EPD8" s="205"/>
      <c r="EPE8" s="205"/>
      <c r="EPF8" s="205"/>
      <c r="EPG8" s="205"/>
      <c r="EPH8" s="205"/>
      <c r="EPI8" s="205"/>
      <c r="EPJ8" s="205"/>
      <c r="EPK8" s="205"/>
      <c r="EPL8" s="205"/>
      <c r="EPM8" s="205"/>
      <c r="EPN8" s="205"/>
      <c r="EPO8" s="205"/>
      <c r="EPP8" s="205"/>
      <c r="EPQ8" s="205"/>
      <c r="EPR8" s="205"/>
      <c r="EPS8" s="205"/>
      <c r="EPT8" s="205"/>
      <c r="EPU8" s="205"/>
      <c r="EPV8" s="205"/>
      <c r="EPW8" s="205"/>
      <c r="EPX8" s="205"/>
      <c r="EPY8" s="205"/>
      <c r="EPZ8" s="205"/>
      <c r="EQA8" s="205"/>
      <c r="EQB8" s="205"/>
      <c r="EQC8" s="205"/>
      <c r="EQD8" s="205"/>
      <c r="EQE8" s="205"/>
      <c r="EQF8" s="205"/>
      <c r="EQG8" s="205"/>
      <c r="EQH8" s="205"/>
      <c r="EQI8" s="205"/>
      <c r="EQJ8" s="205"/>
      <c r="EQK8" s="205"/>
      <c r="EQL8" s="205"/>
      <c r="EQM8" s="205"/>
      <c r="EQN8" s="205"/>
      <c r="EQO8" s="205"/>
      <c r="EQP8" s="205"/>
      <c r="EQQ8" s="205"/>
      <c r="EQR8" s="205"/>
      <c r="EQS8" s="205"/>
      <c r="EQT8" s="205"/>
      <c r="EQU8" s="205"/>
      <c r="EQV8" s="205"/>
      <c r="EQW8" s="205"/>
      <c r="EQX8" s="205"/>
      <c r="EQY8" s="205"/>
      <c r="EQZ8" s="205"/>
      <c r="ERA8" s="205"/>
      <c r="ERB8" s="205"/>
      <c r="ERC8" s="205"/>
      <c r="ERD8" s="205"/>
      <c r="ERE8" s="205"/>
      <c r="ERF8" s="205"/>
      <c r="ERG8" s="205"/>
      <c r="ERH8" s="205"/>
      <c r="ERI8" s="205"/>
      <c r="ERJ8" s="205"/>
      <c r="ERK8" s="205"/>
      <c r="ERL8" s="205"/>
      <c r="ERM8" s="205"/>
      <c r="ERN8" s="205"/>
      <c r="ERO8" s="205"/>
      <c r="ERP8" s="205"/>
      <c r="ERQ8" s="205"/>
      <c r="ERR8" s="205"/>
      <c r="ERS8" s="205"/>
      <c r="ERT8" s="205"/>
      <c r="ERU8" s="205"/>
      <c r="ERV8" s="205"/>
      <c r="ERW8" s="205"/>
      <c r="ERX8" s="205"/>
      <c r="ERY8" s="205"/>
      <c r="ERZ8" s="205"/>
      <c r="ESA8" s="205"/>
      <c r="ESB8" s="205"/>
      <c r="ESC8" s="205"/>
      <c r="ESD8" s="205"/>
      <c r="ESE8" s="205"/>
      <c r="ESF8" s="205"/>
      <c r="ESG8" s="205"/>
      <c r="ESH8" s="205"/>
      <c r="ESI8" s="205"/>
      <c r="ESJ8" s="205"/>
      <c r="ESK8" s="205"/>
      <c r="ESL8" s="205"/>
      <c r="ESM8" s="205"/>
      <c r="ESN8" s="205"/>
      <c r="ESO8" s="205"/>
      <c r="ESP8" s="205"/>
      <c r="ESQ8" s="205"/>
      <c r="ESR8" s="205"/>
      <c r="ESS8" s="205"/>
      <c r="EST8" s="205"/>
      <c r="ESU8" s="205"/>
      <c r="ESV8" s="205"/>
      <c r="ESW8" s="205"/>
      <c r="ESX8" s="205"/>
      <c r="ESY8" s="205"/>
      <c r="ESZ8" s="205"/>
      <c r="ETA8" s="205"/>
      <c r="ETB8" s="205"/>
      <c r="ETC8" s="205"/>
      <c r="ETD8" s="205"/>
      <c r="ETE8" s="205"/>
      <c r="ETF8" s="205"/>
      <c r="ETG8" s="205"/>
      <c r="ETH8" s="205"/>
      <c r="ETI8" s="205"/>
      <c r="ETJ8" s="205"/>
      <c r="ETK8" s="205"/>
      <c r="ETL8" s="205"/>
      <c r="ETM8" s="205"/>
      <c r="ETN8" s="205"/>
      <c r="ETO8" s="205"/>
      <c r="ETP8" s="205"/>
      <c r="ETQ8" s="205"/>
      <c r="ETR8" s="205"/>
      <c r="ETS8" s="205"/>
      <c r="ETT8" s="205"/>
      <c r="ETU8" s="205"/>
      <c r="ETV8" s="205"/>
      <c r="ETW8" s="205"/>
      <c r="ETX8" s="205"/>
      <c r="ETY8" s="205"/>
      <c r="ETZ8" s="205"/>
      <c r="EUA8" s="205"/>
      <c r="EUB8" s="205"/>
      <c r="EUC8" s="205"/>
      <c r="EUD8" s="205"/>
      <c r="EUE8" s="205"/>
      <c r="EUF8" s="205"/>
      <c r="EUG8" s="205"/>
      <c r="EUH8" s="205"/>
      <c r="EUI8" s="205"/>
      <c r="EUJ8" s="205"/>
      <c r="EUK8" s="205"/>
      <c r="EUL8" s="205"/>
      <c r="EUM8" s="205"/>
      <c r="EUN8" s="205"/>
      <c r="EUO8" s="205"/>
      <c r="EUP8" s="205"/>
      <c r="EUQ8" s="205"/>
      <c r="EUR8" s="205"/>
      <c r="EUS8" s="205"/>
      <c r="EUT8" s="205"/>
      <c r="EUU8" s="205"/>
      <c r="EUV8" s="205"/>
      <c r="EUW8" s="205"/>
      <c r="EUX8" s="205"/>
      <c r="EUY8" s="205"/>
      <c r="EUZ8" s="205"/>
      <c r="EVA8" s="205"/>
      <c r="EVB8" s="205"/>
      <c r="EVC8" s="205"/>
      <c r="EVD8" s="205"/>
      <c r="EVE8" s="205"/>
      <c r="EVF8" s="205"/>
      <c r="EVG8" s="205"/>
      <c r="EVH8" s="205"/>
      <c r="EVI8" s="205"/>
      <c r="EVJ8" s="205"/>
      <c r="EVK8" s="205"/>
      <c r="EVL8" s="205"/>
      <c r="EVM8" s="205"/>
      <c r="EVN8" s="205"/>
      <c r="EVO8" s="205"/>
      <c r="EVP8" s="205"/>
      <c r="EVQ8" s="205"/>
      <c r="EVR8" s="205"/>
      <c r="EVS8" s="205"/>
      <c r="EVT8" s="205"/>
      <c r="EVU8" s="205"/>
      <c r="EVV8" s="205"/>
      <c r="EVW8" s="205"/>
      <c r="EVX8" s="205"/>
      <c r="EVY8" s="205"/>
      <c r="EVZ8" s="205"/>
      <c r="EWA8" s="205"/>
      <c r="EWB8" s="205"/>
      <c r="EWC8" s="205"/>
      <c r="EWD8" s="205"/>
      <c r="EWE8" s="205"/>
      <c r="EWF8" s="205"/>
      <c r="EWG8" s="205"/>
      <c r="EWH8" s="205"/>
      <c r="EWI8" s="205"/>
      <c r="EWJ8" s="205"/>
      <c r="EWK8" s="205"/>
      <c r="EWL8" s="205"/>
      <c r="EWM8" s="205"/>
      <c r="EWN8" s="205"/>
      <c r="EWO8" s="205"/>
      <c r="EWP8" s="205"/>
      <c r="EWQ8" s="205"/>
      <c r="EWR8" s="205"/>
      <c r="EWS8" s="205"/>
      <c r="EWT8" s="205"/>
      <c r="EWU8" s="205"/>
      <c r="EWV8" s="205"/>
      <c r="EWW8" s="205"/>
      <c r="EWX8" s="205"/>
      <c r="EWY8" s="205"/>
      <c r="EWZ8" s="205"/>
      <c r="EXA8" s="205"/>
      <c r="EXB8" s="205"/>
      <c r="EXC8" s="205"/>
      <c r="EXD8" s="205"/>
      <c r="EXE8" s="205"/>
      <c r="EXF8" s="205"/>
      <c r="EXG8" s="205"/>
      <c r="EXH8" s="205"/>
      <c r="EXI8" s="205"/>
      <c r="EXJ8" s="205"/>
      <c r="EXK8" s="205"/>
      <c r="EXL8" s="205"/>
      <c r="EXM8" s="205"/>
      <c r="EXN8" s="205"/>
      <c r="EXO8" s="205"/>
      <c r="EXP8" s="205"/>
      <c r="EXQ8" s="205"/>
      <c r="EXR8" s="205"/>
      <c r="EXS8" s="205"/>
      <c r="EXT8" s="205"/>
      <c r="EXU8" s="205"/>
      <c r="EXV8" s="205"/>
      <c r="EXW8" s="205"/>
      <c r="EXX8" s="205"/>
      <c r="EXY8" s="205"/>
      <c r="EXZ8" s="205"/>
      <c r="EYA8" s="205"/>
      <c r="EYB8" s="205"/>
      <c r="EYC8" s="205"/>
      <c r="EYD8" s="205"/>
      <c r="EYE8" s="205"/>
      <c r="EYF8" s="205"/>
      <c r="EYG8" s="205"/>
      <c r="EYH8" s="205"/>
      <c r="EYI8" s="205"/>
      <c r="EYJ8" s="205"/>
      <c r="EYK8" s="205"/>
      <c r="EYL8" s="205"/>
      <c r="EYM8" s="205"/>
      <c r="EYN8" s="205"/>
      <c r="EYO8" s="205"/>
      <c r="EYP8" s="205"/>
      <c r="EYQ8" s="205"/>
      <c r="EYR8" s="205"/>
      <c r="EYS8" s="205"/>
      <c r="EYT8" s="205"/>
      <c r="EYU8" s="205"/>
      <c r="EYV8" s="205"/>
      <c r="EYW8" s="205"/>
      <c r="EYX8" s="205"/>
      <c r="EYY8" s="205"/>
      <c r="EYZ8" s="205"/>
      <c r="EZA8" s="205"/>
      <c r="EZB8" s="205"/>
      <c r="EZC8" s="205"/>
      <c r="EZD8" s="205"/>
      <c r="EZE8" s="205"/>
      <c r="EZF8" s="205"/>
      <c r="EZG8" s="205"/>
      <c r="EZH8" s="205"/>
      <c r="EZI8" s="205"/>
      <c r="EZJ8" s="205"/>
      <c r="EZK8" s="205"/>
      <c r="EZL8" s="205"/>
      <c r="EZM8" s="205"/>
      <c r="EZN8" s="205"/>
      <c r="EZO8" s="205"/>
      <c r="EZP8" s="205"/>
      <c r="EZQ8" s="205"/>
      <c r="EZR8" s="205"/>
      <c r="EZS8" s="205"/>
      <c r="EZT8" s="205"/>
      <c r="EZU8" s="205"/>
      <c r="EZV8" s="205"/>
      <c r="EZW8" s="205"/>
      <c r="EZX8" s="205"/>
      <c r="EZY8" s="205"/>
      <c r="EZZ8" s="205"/>
      <c r="FAA8" s="205"/>
      <c r="FAB8" s="205"/>
      <c r="FAC8" s="205"/>
      <c r="FAD8" s="205"/>
      <c r="FAE8" s="205"/>
      <c r="FAF8" s="205"/>
      <c r="FAG8" s="205"/>
      <c r="FAH8" s="205"/>
      <c r="FAI8" s="205"/>
      <c r="FAJ8" s="205"/>
      <c r="FAK8" s="205"/>
      <c r="FAL8" s="205"/>
      <c r="FAM8" s="205"/>
      <c r="FAN8" s="205"/>
      <c r="FAO8" s="205"/>
      <c r="FAP8" s="205"/>
      <c r="FAQ8" s="205"/>
      <c r="FAR8" s="205"/>
      <c r="FAS8" s="205"/>
      <c r="FAT8" s="205"/>
      <c r="FAU8" s="205"/>
      <c r="FAV8" s="205"/>
      <c r="FAW8" s="205"/>
      <c r="FAX8" s="205"/>
      <c r="FAY8" s="205"/>
      <c r="FAZ8" s="205"/>
      <c r="FBA8" s="205"/>
      <c r="FBB8" s="205"/>
      <c r="FBC8" s="205"/>
      <c r="FBD8" s="205"/>
      <c r="FBE8" s="205"/>
      <c r="FBF8" s="205"/>
      <c r="FBG8" s="205"/>
      <c r="FBH8" s="205"/>
      <c r="FBI8" s="205"/>
      <c r="FBJ8" s="205"/>
      <c r="FBK8" s="205"/>
      <c r="FBL8" s="205"/>
      <c r="FBM8" s="205"/>
      <c r="FBN8" s="205"/>
      <c r="FBO8" s="205"/>
      <c r="FBP8" s="205"/>
      <c r="FBQ8" s="205"/>
      <c r="FBR8" s="205"/>
      <c r="FBS8" s="205"/>
      <c r="FBT8" s="205"/>
      <c r="FBU8" s="205"/>
      <c r="FBV8" s="205"/>
      <c r="FBW8" s="205"/>
      <c r="FBX8" s="205"/>
      <c r="FBY8" s="205"/>
      <c r="FBZ8" s="205"/>
      <c r="FCA8" s="205"/>
      <c r="FCB8" s="205"/>
      <c r="FCC8" s="205"/>
      <c r="FCD8" s="205"/>
      <c r="FCE8" s="205"/>
      <c r="FCF8" s="205"/>
      <c r="FCG8" s="205"/>
      <c r="FCH8" s="205"/>
      <c r="FCI8" s="205"/>
      <c r="FCJ8" s="205"/>
      <c r="FCK8" s="205"/>
      <c r="FCL8" s="205"/>
      <c r="FCM8" s="205"/>
      <c r="FCN8" s="205"/>
      <c r="FCO8" s="205"/>
      <c r="FCP8" s="205"/>
      <c r="FCQ8" s="205"/>
      <c r="FCR8" s="205"/>
      <c r="FCS8" s="205"/>
      <c r="FCT8" s="205"/>
      <c r="FCU8" s="205"/>
      <c r="FCV8" s="205"/>
      <c r="FCW8" s="205"/>
      <c r="FCX8" s="205"/>
      <c r="FCY8" s="205"/>
      <c r="FCZ8" s="205"/>
      <c r="FDA8" s="205"/>
      <c r="FDB8" s="205"/>
      <c r="FDC8" s="205"/>
      <c r="FDD8" s="205"/>
      <c r="FDE8" s="205"/>
      <c r="FDF8" s="205"/>
      <c r="FDG8" s="205"/>
      <c r="FDH8" s="205"/>
      <c r="FDI8" s="205"/>
      <c r="FDJ8" s="205"/>
      <c r="FDK8" s="205"/>
      <c r="FDL8" s="205"/>
      <c r="FDM8" s="205"/>
      <c r="FDN8" s="205"/>
      <c r="FDO8" s="205"/>
      <c r="FDP8" s="205"/>
      <c r="FDQ8" s="205"/>
      <c r="FDR8" s="205"/>
      <c r="FDS8" s="205"/>
      <c r="FDT8" s="205"/>
      <c r="FDU8" s="205"/>
      <c r="FDV8" s="205"/>
      <c r="FDW8" s="205"/>
      <c r="FDX8" s="205"/>
      <c r="FDY8" s="205"/>
      <c r="FDZ8" s="205"/>
      <c r="FEA8" s="205"/>
      <c r="FEB8" s="205"/>
      <c r="FEC8" s="205"/>
      <c r="FED8" s="205"/>
      <c r="FEE8" s="205"/>
      <c r="FEF8" s="205"/>
      <c r="FEG8" s="205"/>
      <c r="FEH8" s="205"/>
      <c r="FEI8" s="205"/>
      <c r="FEJ8" s="205"/>
      <c r="FEK8" s="205"/>
      <c r="FEL8" s="205"/>
      <c r="FEM8" s="205"/>
      <c r="FEN8" s="205"/>
      <c r="FEO8" s="205"/>
      <c r="FEP8" s="205"/>
      <c r="FEQ8" s="205"/>
      <c r="FER8" s="205"/>
      <c r="FES8" s="205"/>
      <c r="FET8" s="205"/>
      <c r="FEU8" s="205"/>
      <c r="FEV8" s="205"/>
      <c r="FEW8" s="205"/>
      <c r="FEX8" s="205"/>
      <c r="FEY8" s="205"/>
      <c r="FEZ8" s="205"/>
      <c r="FFA8" s="205"/>
      <c r="FFB8" s="205"/>
      <c r="FFC8" s="205"/>
      <c r="FFD8" s="205"/>
      <c r="FFE8" s="205"/>
      <c r="FFF8" s="205"/>
      <c r="FFG8" s="205"/>
      <c r="FFH8" s="205"/>
      <c r="FFI8" s="205"/>
      <c r="FFJ8" s="205"/>
      <c r="FFK8" s="205"/>
      <c r="FFL8" s="205"/>
      <c r="FFM8" s="205"/>
      <c r="FFN8" s="205"/>
      <c r="FFO8" s="205"/>
      <c r="FFP8" s="205"/>
      <c r="FFQ8" s="205"/>
      <c r="FFR8" s="205"/>
      <c r="FFS8" s="205"/>
      <c r="FFT8" s="205"/>
      <c r="FFU8" s="205"/>
      <c r="FFV8" s="205"/>
      <c r="FFW8" s="205"/>
      <c r="FFX8" s="205"/>
      <c r="FFY8" s="205"/>
      <c r="FFZ8" s="205"/>
      <c r="FGA8" s="205"/>
      <c r="FGB8" s="205"/>
      <c r="FGC8" s="205"/>
      <c r="FGD8" s="205"/>
      <c r="FGE8" s="205"/>
      <c r="FGF8" s="205"/>
      <c r="FGG8" s="205"/>
      <c r="FGH8" s="205"/>
      <c r="FGI8" s="205"/>
      <c r="FGJ8" s="205"/>
      <c r="FGK8" s="205"/>
      <c r="FGL8" s="205"/>
      <c r="FGM8" s="205"/>
      <c r="FGN8" s="205"/>
      <c r="FGO8" s="205"/>
      <c r="FGP8" s="205"/>
      <c r="FGQ8" s="205"/>
      <c r="FGR8" s="205"/>
      <c r="FGS8" s="205"/>
      <c r="FGT8" s="205"/>
      <c r="FGU8" s="205"/>
      <c r="FGV8" s="205"/>
      <c r="FGW8" s="205"/>
      <c r="FGX8" s="205"/>
      <c r="FGY8" s="205"/>
      <c r="FGZ8" s="205"/>
      <c r="FHA8" s="205"/>
      <c r="FHB8" s="205"/>
      <c r="FHC8" s="205"/>
      <c r="FHD8" s="205"/>
      <c r="FHE8" s="205"/>
      <c r="FHF8" s="205"/>
      <c r="FHG8" s="205"/>
      <c r="FHH8" s="205"/>
      <c r="FHI8" s="205"/>
      <c r="FHJ8" s="205"/>
      <c r="FHK8" s="205"/>
      <c r="FHL8" s="205"/>
      <c r="FHM8" s="205"/>
      <c r="FHN8" s="205"/>
      <c r="FHO8" s="205"/>
      <c r="FHP8" s="205"/>
      <c r="FHQ8" s="205"/>
      <c r="FHR8" s="205"/>
      <c r="FHS8" s="205"/>
      <c r="FHT8" s="205"/>
      <c r="FHU8" s="205"/>
      <c r="FHV8" s="205"/>
      <c r="FHW8" s="205"/>
      <c r="FHX8" s="205"/>
      <c r="FHY8" s="205"/>
      <c r="FHZ8" s="205"/>
      <c r="FIA8" s="205"/>
      <c r="FIB8" s="205"/>
      <c r="FIC8" s="205"/>
      <c r="FID8" s="205"/>
      <c r="FIE8" s="205"/>
      <c r="FIF8" s="205"/>
      <c r="FIG8" s="205"/>
      <c r="FIH8" s="205"/>
      <c r="FII8" s="205"/>
      <c r="FIJ8" s="205"/>
      <c r="FIK8" s="205"/>
      <c r="FIL8" s="205"/>
      <c r="FIM8" s="205"/>
      <c r="FIN8" s="205"/>
      <c r="FIO8" s="205"/>
      <c r="FIP8" s="205"/>
      <c r="FIQ8" s="205"/>
      <c r="FIR8" s="205"/>
      <c r="FIS8" s="205"/>
      <c r="FIT8" s="205"/>
      <c r="FIU8" s="205"/>
      <c r="FIV8" s="205"/>
      <c r="FIW8" s="205"/>
      <c r="FIX8" s="205"/>
      <c r="FIY8" s="205"/>
      <c r="FIZ8" s="205"/>
      <c r="FJA8" s="205"/>
      <c r="FJB8" s="205"/>
      <c r="FJC8" s="205"/>
      <c r="FJD8" s="205"/>
      <c r="FJE8" s="205"/>
      <c r="FJF8" s="205"/>
      <c r="FJG8" s="205"/>
      <c r="FJH8" s="205"/>
      <c r="FJI8" s="205"/>
      <c r="FJJ8" s="205"/>
      <c r="FJK8" s="205"/>
      <c r="FJL8" s="205"/>
      <c r="FJM8" s="205"/>
      <c r="FJN8" s="205"/>
      <c r="FJO8" s="205"/>
      <c r="FJP8" s="205"/>
      <c r="FJQ8" s="205"/>
      <c r="FJR8" s="205"/>
      <c r="FJS8" s="205"/>
      <c r="FJT8" s="205"/>
      <c r="FJU8" s="205"/>
      <c r="FJV8" s="205"/>
      <c r="FJW8" s="205"/>
      <c r="FJX8" s="205"/>
      <c r="FJY8" s="205"/>
      <c r="FJZ8" s="205"/>
      <c r="FKA8" s="205"/>
      <c r="FKB8" s="205"/>
      <c r="FKC8" s="205"/>
      <c r="FKD8" s="205"/>
      <c r="FKE8" s="205"/>
      <c r="FKF8" s="205"/>
      <c r="FKG8" s="205"/>
      <c r="FKH8" s="205"/>
      <c r="FKI8" s="205"/>
      <c r="FKJ8" s="205"/>
      <c r="FKK8" s="205"/>
      <c r="FKL8" s="205"/>
      <c r="FKM8" s="205"/>
      <c r="FKN8" s="205"/>
      <c r="FKO8" s="205"/>
      <c r="FKP8" s="205"/>
      <c r="FKQ8" s="205"/>
      <c r="FKR8" s="205"/>
      <c r="FKS8" s="205"/>
      <c r="FKT8" s="205"/>
      <c r="FKU8" s="205"/>
      <c r="FKV8" s="205"/>
      <c r="FKW8" s="205"/>
      <c r="FKX8" s="205"/>
      <c r="FKY8" s="205"/>
      <c r="FKZ8" s="205"/>
      <c r="FLA8" s="205"/>
      <c r="FLB8" s="205"/>
      <c r="FLC8" s="205"/>
      <c r="FLD8" s="205"/>
      <c r="FLE8" s="205"/>
      <c r="FLF8" s="205"/>
      <c r="FLG8" s="205"/>
      <c r="FLH8" s="205"/>
      <c r="FLI8" s="205"/>
      <c r="FLJ8" s="205"/>
      <c r="FLK8" s="205"/>
      <c r="FLL8" s="205"/>
      <c r="FLM8" s="205"/>
      <c r="FLN8" s="205"/>
      <c r="FLO8" s="205"/>
      <c r="FLP8" s="205"/>
      <c r="FLQ8" s="205"/>
      <c r="FLR8" s="205"/>
      <c r="FLS8" s="205"/>
      <c r="FLT8" s="205"/>
      <c r="FLU8" s="205"/>
      <c r="FLV8" s="205"/>
      <c r="FLW8" s="205"/>
      <c r="FLX8" s="205"/>
      <c r="FLY8" s="205"/>
      <c r="FLZ8" s="205"/>
      <c r="FMA8" s="205"/>
      <c r="FMB8" s="205"/>
      <c r="FMC8" s="205"/>
      <c r="FMD8" s="205"/>
      <c r="FME8" s="205"/>
      <c r="FMF8" s="205"/>
      <c r="FMG8" s="205"/>
      <c r="FMH8" s="205"/>
      <c r="FMI8" s="205"/>
      <c r="FMJ8" s="205"/>
      <c r="FMK8" s="205"/>
      <c r="FML8" s="205"/>
      <c r="FMM8" s="205"/>
      <c r="FMN8" s="205"/>
      <c r="FMO8" s="205"/>
      <c r="FMP8" s="205"/>
      <c r="FMQ8" s="205"/>
      <c r="FMR8" s="205"/>
      <c r="FMS8" s="205"/>
      <c r="FMT8" s="205"/>
      <c r="FMU8" s="205"/>
      <c r="FMV8" s="205"/>
      <c r="FMW8" s="205"/>
      <c r="FMX8" s="205"/>
      <c r="FMY8" s="205"/>
      <c r="FMZ8" s="205"/>
      <c r="FNA8" s="205"/>
      <c r="FNB8" s="205"/>
      <c r="FNC8" s="205"/>
      <c r="FND8" s="205"/>
      <c r="FNE8" s="205"/>
      <c r="FNF8" s="205"/>
      <c r="FNG8" s="205"/>
      <c r="FNH8" s="205"/>
      <c r="FNI8" s="205"/>
      <c r="FNJ8" s="205"/>
      <c r="FNK8" s="205"/>
      <c r="FNL8" s="205"/>
      <c r="FNM8" s="205"/>
      <c r="FNN8" s="205"/>
      <c r="FNO8" s="205"/>
      <c r="FNP8" s="205"/>
      <c r="FNQ8" s="205"/>
      <c r="FNR8" s="205"/>
      <c r="FNS8" s="205"/>
      <c r="FNT8" s="205"/>
      <c r="FNU8" s="205"/>
      <c r="FNV8" s="205"/>
      <c r="FNW8" s="205"/>
      <c r="FNX8" s="205"/>
      <c r="FNY8" s="205"/>
      <c r="FNZ8" s="205"/>
      <c r="FOA8" s="205"/>
      <c r="FOB8" s="205"/>
      <c r="FOC8" s="205"/>
      <c r="FOD8" s="205"/>
      <c r="FOE8" s="205"/>
      <c r="FOF8" s="205"/>
      <c r="FOG8" s="205"/>
      <c r="FOH8" s="205"/>
      <c r="FOI8" s="205"/>
      <c r="FOJ8" s="205"/>
      <c r="FOK8" s="205"/>
      <c r="FOL8" s="205"/>
      <c r="FOM8" s="205"/>
      <c r="FON8" s="205"/>
      <c r="FOO8" s="205"/>
      <c r="FOP8" s="205"/>
      <c r="FOQ8" s="205"/>
      <c r="FOR8" s="205"/>
      <c r="FOS8" s="205"/>
      <c r="FOT8" s="205"/>
      <c r="FOU8" s="205"/>
      <c r="FOV8" s="205"/>
      <c r="FOW8" s="205"/>
      <c r="FOX8" s="205"/>
      <c r="FOY8" s="205"/>
      <c r="FOZ8" s="205"/>
      <c r="FPA8" s="205"/>
      <c r="FPB8" s="205"/>
      <c r="FPC8" s="205"/>
      <c r="FPD8" s="205"/>
      <c r="FPE8" s="205"/>
      <c r="FPF8" s="205"/>
      <c r="FPG8" s="205"/>
      <c r="FPH8" s="205"/>
      <c r="FPI8" s="205"/>
      <c r="FPJ8" s="205"/>
      <c r="FPK8" s="205"/>
      <c r="FPL8" s="205"/>
      <c r="FPM8" s="205"/>
      <c r="FPN8" s="205"/>
      <c r="FPO8" s="205"/>
      <c r="FPP8" s="205"/>
      <c r="FPQ8" s="205"/>
      <c r="FPR8" s="205"/>
      <c r="FPS8" s="205"/>
      <c r="FPT8" s="205"/>
      <c r="FPU8" s="205"/>
      <c r="FPV8" s="205"/>
      <c r="FPW8" s="205"/>
      <c r="FPX8" s="205"/>
      <c r="FPY8" s="205"/>
      <c r="FPZ8" s="205"/>
      <c r="FQA8" s="205"/>
      <c r="FQB8" s="205"/>
      <c r="FQC8" s="205"/>
      <c r="FQD8" s="205"/>
      <c r="FQE8" s="205"/>
      <c r="FQF8" s="205"/>
      <c r="FQG8" s="205"/>
      <c r="FQH8" s="205"/>
      <c r="FQI8" s="205"/>
      <c r="FQJ8" s="205"/>
      <c r="FQK8" s="205"/>
      <c r="FQL8" s="205"/>
      <c r="FQM8" s="205"/>
      <c r="FQN8" s="205"/>
      <c r="FQO8" s="205"/>
      <c r="FQP8" s="205"/>
      <c r="FQQ8" s="205"/>
      <c r="FQR8" s="205"/>
      <c r="FQS8" s="205"/>
      <c r="FQT8" s="205"/>
      <c r="FQU8" s="205"/>
      <c r="FQV8" s="205"/>
      <c r="FQW8" s="205"/>
      <c r="FQX8" s="205"/>
      <c r="FQY8" s="205"/>
      <c r="FQZ8" s="205"/>
      <c r="FRA8" s="205"/>
      <c r="FRB8" s="205"/>
      <c r="FRC8" s="205"/>
      <c r="FRD8" s="205"/>
      <c r="FRE8" s="205"/>
      <c r="FRF8" s="205"/>
      <c r="FRG8" s="205"/>
      <c r="FRH8" s="205"/>
      <c r="FRI8" s="205"/>
      <c r="FRJ8" s="205"/>
      <c r="FRK8" s="205"/>
      <c r="FRL8" s="205"/>
      <c r="FRM8" s="205"/>
      <c r="FRN8" s="205"/>
      <c r="FRO8" s="205"/>
      <c r="FRP8" s="205"/>
      <c r="FRQ8" s="205"/>
      <c r="FRR8" s="205"/>
      <c r="FRS8" s="205"/>
      <c r="FRT8" s="205"/>
      <c r="FRU8" s="205"/>
      <c r="FRV8" s="205"/>
      <c r="FRW8" s="205"/>
      <c r="FRX8" s="205"/>
      <c r="FRY8" s="205"/>
      <c r="FRZ8" s="205"/>
      <c r="FSA8" s="205"/>
      <c r="FSB8" s="205"/>
      <c r="FSC8" s="205"/>
      <c r="FSD8" s="205"/>
      <c r="FSE8" s="205"/>
      <c r="FSF8" s="205"/>
      <c r="FSG8" s="205"/>
      <c r="FSH8" s="205"/>
      <c r="FSI8" s="205"/>
      <c r="FSJ8" s="205"/>
      <c r="FSK8" s="205"/>
      <c r="FSL8" s="205"/>
      <c r="FSM8" s="205"/>
      <c r="FSN8" s="205"/>
      <c r="FSO8" s="205"/>
      <c r="FSP8" s="205"/>
      <c r="FSQ8" s="205"/>
      <c r="FSR8" s="205"/>
      <c r="FSS8" s="205"/>
      <c r="FST8" s="205"/>
      <c r="FSU8" s="205"/>
      <c r="FSV8" s="205"/>
      <c r="FSW8" s="205"/>
      <c r="FSX8" s="205"/>
      <c r="FSY8" s="205"/>
      <c r="FSZ8" s="205"/>
      <c r="FTA8" s="205"/>
      <c r="FTB8" s="205"/>
      <c r="FTC8" s="205"/>
      <c r="FTD8" s="205"/>
      <c r="FTE8" s="205"/>
      <c r="FTF8" s="205"/>
      <c r="FTG8" s="205"/>
      <c r="FTH8" s="205"/>
      <c r="FTI8" s="205"/>
      <c r="FTJ8" s="205"/>
      <c r="FTK8" s="205"/>
      <c r="FTL8" s="205"/>
      <c r="FTM8" s="205"/>
      <c r="FTN8" s="205"/>
      <c r="FTO8" s="205"/>
      <c r="FTP8" s="205"/>
      <c r="FTQ8" s="205"/>
      <c r="FTR8" s="205"/>
      <c r="FTS8" s="205"/>
      <c r="FTT8" s="205"/>
      <c r="FTU8" s="205"/>
      <c r="FTV8" s="205"/>
      <c r="FTW8" s="205"/>
      <c r="FTX8" s="205"/>
      <c r="FTY8" s="205"/>
      <c r="FTZ8" s="205"/>
      <c r="FUA8" s="205"/>
      <c r="FUB8" s="205"/>
      <c r="FUC8" s="205"/>
      <c r="FUD8" s="205"/>
      <c r="FUE8" s="205"/>
      <c r="FUF8" s="205"/>
      <c r="FUG8" s="205"/>
      <c r="FUH8" s="205"/>
      <c r="FUI8" s="205"/>
      <c r="FUJ8" s="205"/>
      <c r="FUK8" s="205"/>
      <c r="FUL8" s="205"/>
      <c r="FUM8" s="205"/>
      <c r="FUN8" s="205"/>
      <c r="FUO8" s="205"/>
      <c r="FUP8" s="205"/>
      <c r="FUQ8" s="205"/>
      <c r="FUR8" s="205"/>
      <c r="FUS8" s="205"/>
      <c r="FUT8" s="205"/>
      <c r="FUU8" s="205"/>
      <c r="FUV8" s="205"/>
      <c r="FUW8" s="205"/>
      <c r="FUX8" s="205"/>
      <c r="FUY8" s="205"/>
      <c r="FUZ8" s="205"/>
      <c r="FVA8" s="205"/>
      <c r="FVB8" s="205"/>
      <c r="FVC8" s="205"/>
      <c r="FVD8" s="205"/>
      <c r="FVE8" s="205"/>
      <c r="FVF8" s="205"/>
      <c r="FVG8" s="205"/>
      <c r="FVH8" s="205"/>
      <c r="FVI8" s="205"/>
      <c r="FVJ8" s="205"/>
      <c r="FVK8" s="205"/>
      <c r="FVL8" s="205"/>
      <c r="FVM8" s="205"/>
      <c r="FVN8" s="205"/>
      <c r="FVO8" s="205"/>
      <c r="FVP8" s="205"/>
      <c r="FVQ8" s="205"/>
      <c r="FVR8" s="205"/>
      <c r="FVS8" s="205"/>
      <c r="FVT8" s="205"/>
      <c r="FVU8" s="205"/>
      <c r="FVV8" s="205"/>
      <c r="FVW8" s="205"/>
      <c r="FVX8" s="205"/>
      <c r="FVY8" s="205"/>
      <c r="FVZ8" s="205"/>
      <c r="FWA8" s="205"/>
      <c r="FWB8" s="205"/>
      <c r="FWC8" s="205"/>
      <c r="FWD8" s="205"/>
      <c r="FWE8" s="205"/>
      <c r="FWF8" s="205"/>
      <c r="FWG8" s="205"/>
      <c r="FWH8" s="205"/>
      <c r="FWI8" s="205"/>
      <c r="FWJ8" s="205"/>
      <c r="FWK8" s="205"/>
      <c r="FWL8" s="205"/>
      <c r="FWM8" s="205"/>
      <c r="FWN8" s="205"/>
      <c r="FWO8" s="205"/>
      <c r="FWP8" s="205"/>
      <c r="FWQ8" s="205"/>
      <c r="FWR8" s="205"/>
      <c r="FWS8" s="205"/>
      <c r="FWT8" s="205"/>
      <c r="FWU8" s="205"/>
      <c r="FWV8" s="205"/>
      <c r="FWW8" s="205"/>
      <c r="FWX8" s="205"/>
      <c r="FWY8" s="205"/>
      <c r="FWZ8" s="205"/>
      <c r="FXA8" s="205"/>
      <c r="FXB8" s="205"/>
      <c r="FXC8" s="205"/>
      <c r="FXD8" s="205"/>
      <c r="FXE8" s="205"/>
      <c r="FXF8" s="205"/>
      <c r="FXG8" s="205"/>
      <c r="FXH8" s="205"/>
      <c r="FXI8" s="205"/>
      <c r="FXJ8" s="205"/>
      <c r="FXK8" s="205"/>
      <c r="FXL8" s="205"/>
      <c r="FXM8" s="205"/>
      <c r="FXN8" s="205"/>
      <c r="FXO8" s="205"/>
      <c r="FXP8" s="205"/>
      <c r="FXQ8" s="205"/>
      <c r="FXR8" s="205"/>
      <c r="FXS8" s="205"/>
      <c r="FXT8" s="205"/>
      <c r="FXU8" s="205"/>
      <c r="FXV8" s="205"/>
      <c r="FXW8" s="205"/>
      <c r="FXX8" s="205"/>
      <c r="FXY8" s="205"/>
      <c r="FXZ8" s="205"/>
      <c r="FYA8" s="205"/>
      <c r="FYB8" s="205"/>
      <c r="FYC8" s="205"/>
      <c r="FYD8" s="205"/>
      <c r="FYE8" s="205"/>
      <c r="FYF8" s="205"/>
      <c r="FYG8" s="205"/>
      <c r="FYH8" s="205"/>
      <c r="FYI8" s="205"/>
      <c r="FYJ8" s="205"/>
      <c r="FYK8" s="205"/>
      <c r="FYL8" s="205"/>
      <c r="FYM8" s="205"/>
      <c r="FYN8" s="205"/>
      <c r="FYO8" s="205"/>
      <c r="FYP8" s="205"/>
      <c r="FYQ8" s="205"/>
      <c r="FYR8" s="205"/>
      <c r="FYS8" s="205"/>
      <c r="FYT8" s="205"/>
      <c r="FYU8" s="205"/>
      <c r="FYV8" s="205"/>
      <c r="FYW8" s="205"/>
      <c r="FYX8" s="205"/>
      <c r="FYY8" s="205"/>
      <c r="FYZ8" s="205"/>
      <c r="FZA8" s="205"/>
      <c r="FZB8" s="205"/>
      <c r="FZC8" s="205"/>
      <c r="FZD8" s="205"/>
      <c r="FZE8" s="205"/>
      <c r="FZF8" s="205"/>
      <c r="FZG8" s="205"/>
      <c r="FZH8" s="205"/>
      <c r="FZI8" s="205"/>
      <c r="FZJ8" s="205"/>
      <c r="FZK8" s="205"/>
      <c r="FZL8" s="205"/>
      <c r="FZM8" s="205"/>
      <c r="FZN8" s="205"/>
      <c r="FZO8" s="205"/>
      <c r="FZP8" s="205"/>
      <c r="FZQ8" s="205"/>
      <c r="FZR8" s="205"/>
      <c r="FZS8" s="205"/>
      <c r="FZT8" s="205"/>
      <c r="FZU8" s="205"/>
      <c r="FZV8" s="205"/>
      <c r="FZW8" s="205"/>
      <c r="FZX8" s="205"/>
      <c r="FZY8" s="205"/>
      <c r="FZZ8" s="205"/>
      <c r="GAA8" s="205"/>
      <c r="GAB8" s="205"/>
      <c r="GAC8" s="205"/>
      <c r="GAD8" s="205"/>
      <c r="GAE8" s="205"/>
      <c r="GAF8" s="205"/>
      <c r="GAG8" s="205"/>
      <c r="GAH8" s="205"/>
      <c r="GAI8" s="205"/>
      <c r="GAJ8" s="205"/>
      <c r="GAK8" s="205"/>
      <c r="GAL8" s="205"/>
      <c r="GAM8" s="205"/>
      <c r="GAN8" s="205"/>
      <c r="GAO8" s="205"/>
      <c r="GAP8" s="205"/>
      <c r="GAQ8" s="205"/>
      <c r="GAR8" s="205"/>
      <c r="GAS8" s="205"/>
      <c r="GAT8" s="205"/>
      <c r="GAU8" s="205"/>
      <c r="GAV8" s="205"/>
      <c r="GAW8" s="205"/>
      <c r="GAX8" s="205"/>
      <c r="GAY8" s="205"/>
      <c r="GAZ8" s="205"/>
      <c r="GBA8" s="205"/>
      <c r="GBB8" s="205"/>
      <c r="GBC8" s="205"/>
      <c r="GBD8" s="205"/>
      <c r="GBE8" s="205"/>
      <c r="GBF8" s="205"/>
      <c r="GBG8" s="205"/>
      <c r="GBH8" s="205"/>
      <c r="GBI8" s="205"/>
      <c r="GBJ8" s="205"/>
      <c r="GBK8" s="205"/>
      <c r="GBL8" s="205"/>
      <c r="GBM8" s="205"/>
      <c r="GBN8" s="205"/>
      <c r="GBO8" s="205"/>
      <c r="GBP8" s="205"/>
      <c r="GBQ8" s="205"/>
      <c r="GBR8" s="205"/>
      <c r="GBS8" s="205"/>
      <c r="GBT8" s="205"/>
      <c r="GBU8" s="205"/>
      <c r="GBV8" s="205"/>
      <c r="GBW8" s="205"/>
      <c r="GBX8" s="205"/>
      <c r="GBY8" s="205"/>
      <c r="GBZ8" s="205"/>
      <c r="GCA8" s="205"/>
      <c r="GCB8" s="205"/>
      <c r="GCC8" s="205"/>
      <c r="GCD8" s="205"/>
      <c r="GCE8" s="205"/>
      <c r="GCF8" s="205"/>
      <c r="GCG8" s="205"/>
      <c r="GCH8" s="205"/>
      <c r="GCI8" s="205"/>
      <c r="GCJ8" s="205"/>
      <c r="GCK8" s="205"/>
      <c r="GCL8" s="205"/>
      <c r="GCM8" s="205"/>
      <c r="GCN8" s="205"/>
      <c r="GCO8" s="205"/>
      <c r="GCP8" s="205"/>
      <c r="GCQ8" s="205"/>
      <c r="GCR8" s="205"/>
      <c r="GCS8" s="205"/>
      <c r="GCT8" s="205"/>
      <c r="GCU8" s="205"/>
      <c r="GCV8" s="205"/>
      <c r="GCW8" s="205"/>
      <c r="GCX8" s="205"/>
      <c r="GCY8" s="205"/>
      <c r="GCZ8" s="205"/>
      <c r="GDA8" s="205"/>
      <c r="GDB8" s="205"/>
      <c r="GDC8" s="205"/>
      <c r="GDD8" s="205"/>
      <c r="GDE8" s="205"/>
      <c r="GDF8" s="205"/>
      <c r="GDG8" s="205"/>
      <c r="GDH8" s="205"/>
      <c r="GDI8" s="205"/>
      <c r="GDJ8" s="205"/>
      <c r="GDK8" s="205"/>
      <c r="GDL8" s="205"/>
      <c r="GDM8" s="205"/>
      <c r="GDN8" s="205"/>
      <c r="GDO8" s="205"/>
      <c r="GDP8" s="205"/>
      <c r="GDQ8" s="205"/>
      <c r="GDR8" s="205"/>
      <c r="GDS8" s="205"/>
      <c r="GDT8" s="205"/>
      <c r="GDU8" s="205"/>
      <c r="GDV8" s="205"/>
      <c r="GDW8" s="205"/>
      <c r="GDX8" s="205"/>
      <c r="GDY8" s="205"/>
      <c r="GDZ8" s="205"/>
      <c r="GEA8" s="205"/>
      <c r="GEB8" s="205"/>
      <c r="GEC8" s="205"/>
      <c r="GED8" s="205"/>
      <c r="GEE8" s="205"/>
      <c r="GEF8" s="205"/>
      <c r="GEG8" s="205"/>
      <c r="GEH8" s="205"/>
      <c r="GEI8" s="205"/>
      <c r="GEJ8" s="205"/>
      <c r="GEK8" s="205"/>
      <c r="GEL8" s="205"/>
      <c r="GEM8" s="205"/>
      <c r="GEN8" s="205"/>
      <c r="GEO8" s="205"/>
      <c r="GEP8" s="205"/>
      <c r="GEQ8" s="205"/>
      <c r="GER8" s="205"/>
      <c r="GES8" s="205"/>
      <c r="GET8" s="205"/>
      <c r="GEU8" s="205"/>
      <c r="GEV8" s="205"/>
      <c r="GEW8" s="205"/>
      <c r="GEX8" s="205"/>
      <c r="GEY8" s="205"/>
      <c r="GEZ8" s="205"/>
      <c r="GFA8" s="205"/>
      <c r="GFB8" s="205"/>
      <c r="GFC8" s="205"/>
      <c r="GFD8" s="205"/>
      <c r="GFE8" s="205"/>
      <c r="GFF8" s="205"/>
      <c r="GFG8" s="205"/>
      <c r="GFH8" s="205"/>
      <c r="GFI8" s="205"/>
      <c r="GFJ8" s="205"/>
      <c r="GFK8" s="205"/>
      <c r="GFL8" s="205"/>
      <c r="GFM8" s="205"/>
      <c r="GFN8" s="205"/>
      <c r="GFO8" s="205"/>
      <c r="GFP8" s="205"/>
      <c r="GFQ8" s="205"/>
      <c r="GFR8" s="205"/>
      <c r="GFS8" s="205"/>
      <c r="GFT8" s="205"/>
      <c r="GFU8" s="205"/>
      <c r="GFV8" s="205"/>
      <c r="GFW8" s="205"/>
      <c r="GFX8" s="205"/>
      <c r="GFY8" s="205"/>
      <c r="GFZ8" s="205"/>
      <c r="GGA8" s="205"/>
      <c r="GGB8" s="205"/>
      <c r="GGC8" s="205"/>
      <c r="GGD8" s="205"/>
      <c r="GGE8" s="205"/>
      <c r="GGF8" s="205"/>
      <c r="GGG8" s="205"/>
      <c r="GGH8" s="205"/>
      <c r="GGI8" s="205"/>
      <c r="GGJ8" s="205"/>
      <c r="GGK8" s="205"/>
      <c r="GGL8" s="205"/>
      <c r="GGM8" s="205"/>
      <c r="GGN8" s="205"/>
      <c r="GGO8" s="205"/>
      <c r="GGP8" s="205"/>
      <c r="GGQ8" s="205"/>
      <c r="GGR8" s="205"/>
      <c r="GGS8" s="205"/>
      <c r="GGT8" s="205"/>
      <c r="GGU8" s="205"/>
      <c r="GGV8" s="205"/>
      <c r="GGW8" s="205"/>
      <c r="GGX8" s="205"/>
      <c r="GGY8" s="205"/>
      <c r="GGZ8" s="205"/>
      <c r="GHA8" s="205"/>
      <c r="GHB8" s="205"/>
      <c r="GHC8" s="205"/>
      <c r="GHD8" s="205"/>
      <c r="GHE8" s="205"/>
      <c r="GHF8" s="205"/>
      <c r="GHG8" s="205"/>
      <c r="GHH8" s="205"/>
      <c r="GHI8" s="205"/>
      <c r="GHJ8" s="205"/>
      <c r="GHK8" s="205"/>
      <c r="GHL8" s="205"/>
      <c r="GHM8" s="205"/>
      <c r="GHN8" s="205"/>
      <c r="GHO8" s="205"/>
      <c r="GHP8" s="205"/>
      <c r="GHQ8" s="205"/>
      <c r="GHR8" s="205"/>
      <c r="GHS8" s="205"/>
      <c r="GHT8" s="205"/>
      <c r="GHU8" s="205"/>
      <c r="GHV8" s="205"/>
      <c r="GHW8" s="205"/>
      <c r="GHX8" s="205"/>
      <c r="GHY8" s="205"/>
      <c r="GHZ8" s="205"/>
      <c r="GIA8" s="205"/>
      <c r="GIB8" s="205"/>
      <c r="GIC8" s="205"/>
      <c r="GID8" s="205"/>
      <c r="GIE8" s="205"/>
      <c r="GIF8" s="205"/>
      <c r="GIG8" s="205"/>
      <c r="GIH8" s="205"/>
      <c r="GII8" s="205"/>
      <c r="GIJ8" s="205"/>
      <c r="GIK8" s="205"/>
      <c r="GIL8" s="205"/>
      <c r="GIM8" s="205"/>
      <c r="GIN8" s="205"/>
      <c r="GIO8" s="205"/>
      <c r="GIP8" s="205"/>
      <c r="GIQ8" s="205"/>
      <c r="GIR8" s="205"/>
      <c r="GIS8" s="205"/>
      <c r="GIT8" s="205"/>
      <c r="GIU8" s="205"/>
      <c r="GIV8" s="205"/>
      <c r="GIW8" s="205"/>
      <c r="GIX8" s="205"/>
      <c r="GIY8" s="205"/>
      <c r="GIZ8" s="205"/>
      <c r="GJA8" s="205"/>
      <c r="GJB8" s="205"/>
      <c r="GJC8" s="205"/>
      <c r="GJD8" s="205"/>
      <c r="GJE8" s="205"/>
      <c r="GJF8" s="205"/>
      <c r="GJG8" s="205"/>
      <c r="GJH8" s="205"/>
      <c r="GJI8" s="205"/>
      <c r="GJJ8" s="205"/>
      <c r="GJK8" s="205"/>
      <c r="GJL8" s="205"/>
      <c r="GJM8" s="205"/>
      <c r="GJN8" s="205"/>
      <c r="GJO8" s="205"/>
      <c r="GJP8" s="205"/>
      <c r="GJQ8" s="205"/>
      <c r="GJR8" s="205"/>
      <c r="GJS8" s="205"/>
      <c r="GJT8" s="205"/>
      <c r="GJU8" s="205"/>
      <c r="GJV8" s="205"/>
      <c r="GJW8" s="205"/>
      <c r="GJX8" s="205"/>
      <c r="GJY8" s="205"/>
      <c r="GJZ8" s="205"/>
      <c r="GKA8" s="205"/>
      <c r="GKB8" s="205"/>
      <c r="GKC8" s="205"/>
      <c r="GKD8" s="205"/>
      <c r="GKE8" s="205"/>
      <c r="GKF8" s="205"/>
      <c r="GKG8" s="205"/>
      <c r="GKH8" s="205"/>
      <c r="GKI8" s="205"/>
      <c r="GKJ8" s="205"/>
      <c r="GKK8" s="205"/>
      <c r="GKL8" s="205"/>
      <c r="GKM8" s="205"/>
      <c r="GKN8" s="205"/>
      <c r="GKO8" s="205"/>
      <c r="GKP8" s="205"/>
      <c r="GKQ8" s="205"/>
      <c r="GKR8" s="205"/>
      <c r="GKS8" s="205"/>
      <c r="GKT8" s="205"/>
      <c r="GKU8" s="205"/>
      <c r="GKV8" s="205"/>
      <c r="GKW8" s="205"/>
      <c r="GKX8" s="205"/>
      <c r="GKY8" s="205"/>
      <c r="GKZ8" s="205"/>
      <c r="GLA8" s="205"/>
      <c r="GLB8" s="205"/>
      <c r="GLC8" s="205"/>
      <c r="GLD8" s="205"/>
      <c r="GLE8" s="205"/>
      <c r="GLF8" s="205"/>
      <c r="GLG8" s="205"/>
      <c r="GLH8" s="205"/>
      <c r="GLI8" s="205"/>
      <c r="GLJ8" s="205"/>
      <c r="GLK8" s="205"/>
      <c r="GLL8" s="205"/>
      <c r="GLM8" s="205"/>
      <c r="GLN8" s="205"/>
      <c r="GLO8" s="205"/>
      <c r="GLP8" s="205"/>
      <c r="GLQ8" s="205"/>
      <c r="GLR8" s="205"/>
      <c r="GLS8" s="205"/>
      <c r="GLT8" s="205"/>
      <c r="GLU8" s="205"/>
      <c r="GLV8" s="205"/>
      <c r="GLW8" s="205"/>
      <c r="GLX8" s="205"/>
      <c r="GLY8" s="205"/>
      <c r="GLZ8" s="205"/>
      <c r="GMA8" s="205"/>
      <c r="GMB8" s="205"/>
      <c r="GMC8" s="205"/>
      <c r="GMD8" s="205"/>
      <c r="GME8" s="205"/>
      <c r="GMF8" s="205"/>
      <c r="GMG8" s="205"/>
      <c r="GMH8" s="205"/>
      <c r="GMI8" s="205"/>
      <c r="GMJ8" s="205"/>
      <c r="GMK8" s="205"/>
      <c r="GML8" s="205"/>
      <c r="GMM8" s="205"/>
      <c r="GMN8" s="205"/>
      <c r="GMO8" s="205"/>
      <c r="GMP8" s="205"/>
      <c r="GMQ8" s="205"/>
      <c r="GMR8" s="205"/>
      <c r="GMS8" s="205"/>
      <c r="GMT8" s="205"/>
      <c r="GMU8" s="205"/>
      <c r="GMV8" s="205"/>
      <c r="GMW8" s="205"/>
      <c r="GMX8" s="205"/>
      <c r="GMY8" s="205"/>
      <c r="GMZ8" s="205"/>
      <c r="GNA8" s="205"/>
      <c r="GNB8" s="205"/>
      <c r="GNC8" s="205"/>
      <c r="GND8" s="205"/>
      <c r="GNE8" s="205"/>
      <c r="GNF8" s="205"/>
      <c r="GNG8" s="205"/>
      <c r="GNH8" s="205"/>
      <c r="GNI8" s="205"/>
      <c r="GNJ8" s="205"/>
      <c r="GNK8" s="205"/>
      <c r="GNL8" s="205"/>
      <c r="GNM8" s="205"/>
      <c r="GNN8" s="205"/>
      <c r="GNO8" s="205"/>
      <c r="GNP8" s="205"/>
      <c r="GNQ8" s="205"/>
      <c r="GNR8" s="205"/>
      <c r="GNS8" s="205"/>
      <c r="GNT8" s="205"/>
      <c r="GNU8" s="205"/>
      <c r="GNV8" s="205"/>
      <c r="GNW8" s="205"/>
      <c r="GNX8" s="205"/>
      <c r="GNY8" s="205"/>
      <c r="GNZ8" s="205"/>
      <c r="GOA8" s="205"/>
      <c r="GOB8" s="205"/>
      <c r="GOC8" s="205"/>
      <c r="GOD8" s="205"/>
      <c r="GOE8" s="205"/>
      <c r="GOF8" s="205"/>
      <c r="GOG8" s="205"/>
      <c r="GOH8" s="205"/>
      <c r="GOI8" s="205"/>
      <c r="GOJ8" s="205"/>
      <c r="GOK8" s="205"/>
      <c r="GOL8" s="205"/>
      <c r="GOM8" s="205"/>
      <c r="GON8" s="205"/>
      <c r="GOO8" s="205"/>
      <c r="GOP8" s="205"/>
      <c r="GOQ8" s="205"/>
      <c r="GOR8" s="205"/>
      <c r="GOS8" s="205"/>
      <c r="GOT8" s="205"/>
      <c r="GOU8" s="205"/>
      <c r="GOV8" s="205"/>
      <c r="GOW8" s="205"/>
      <c r="GOX8" s="205"/>
      <c r="GOY8" s="205"/>
      <c r="GOZ8" s="205"/>
      <c r="GPA8" s="205"/>
      <c r="GPB8" s="205"/>
      <c r="GPC8" s="205"/>
      <c r="GPD8" s="205"/>
      <c r="GPE8" s="205"/>
      <c r="GPF8" s="205"/>
      <c r="GPG8" s="205"/>
      <c r="GPH8" s="205"/>
      <c r="GPI8" s="205"/>
      <c r="GPJ8" s="205"/>
      <c r="GPK8" s="205"/>
      <c r="GPL8" s="205"/>
      <c r="GPM8" s="205"/>
      <c r="GPN8" s="205"/>
      <c r="GPO8" s="205"/>
      <c r="GPP8" s="205"/>
      <c r="GPQ8" s="205"/>
      <c r="GPR8" s="205"/>
      <c r="GPS8" s="205"/>
      <c r="GPT8" s="205"/>
      <c r="GPU8" s="205"/>
      <c r="GPV8" s="205"/>
      <c r="GPW8" s="205"/>
      <c r="GPX8" s="205"/>
      <c r="GPY8" s="205"/>
      <c r="GPZ8" s="205"/>
      <c r="GQA8" s="205"/>
      <c r="GQB8" s="205"/>
      <c r="GQC8" s="205"/>
      <c r="GQD8" s="205"/>
      <c r="GQE8" s="205"/>
      <c r="GQF8" s="205"/>
      <c r="GQG8" s="205"/>
      <c r="GQH8" s="205"/>
      <c r="GQI8" s="205"/>
      <c r="GQJ8" s="205"/>
      <c r="GQK8" s="205"/>
      <c r="GQL8" s="205"/>
      <c r="GQM8" s="205"/>
      <c r="GQN8" s="205"/>
      <c r="GQO8" s="205"/>
      <c r="GQP8" s="205"/>
      <c r="GQQ8" s="205"/>
      <c r="GQR8" s="205"/>
      <c r="GQS8" s="205"/>
      <c r="GQT8" s="205"/>
      <c r="GQU8" s="205"/>
      <c r="GQV8" s="205"/>
      <c r="GQW8" s="205"/>
      <c r="GQX8" s="205"/>
      <c r="GQY8" s="205"/>
      <c r="GQZ8" s="205"/>
      <c r="GRA8" s="205"/>
      <c r="GRB8" s="205"/>
      <c r="GRC8" s="205"/>
      <c r="GRD8" s="205"/>
      <c r="GRE8" s="205"/>
      <c r="GRF8" s="205"/>
      <c r="GRG8" s="205"/>
      <c r="GRH8" s="205"/>
      <c r="GRI8" s="205"/>
      <c r="GRJ8" s="205"/>
      <c r="GRK8" s="205"/>
      <c r="GRL8" s="205"/>
      <c r="GRM8" s="205"/>
      <c r="GRN8" s="205"/>
      <c r="GRO8" s="205"/>
      <c r="GRP8" s="205"/>
      <c r="GRQ8" s="205"/>
      <c r="GRR8" s="205"/>
      <c r="GRS8" s="205"/>
      <c r="GRT8" s="205"/>
      <c r="GRU8" s="205"/>
      <c r="GRV8" s="205"/>
      <c r="GRW8" s="205"/>
      <c r="GRX8" s="205"/>
      <c r="GRY8" s="205"/>
      <c r="GRZ8" s="205"/>
      <c r="GSA8" s="205"/>
      <c r="GSB8" s="205"/>
      <c r="GSC8" s="205"/>
      <c r="GSD8" s="205"/>
      <c r="GSE8" s="205"/>
      <c r="GSF8" s="205"/>
      <c r="GSG8" s="205"/>
      <c r="GSH8" s="205"/>
      <c r="GSI8" s="205"/>
      <c r="GSJ8" s="205"/>
      <c r="GSK8" s="205"/>
      <c r="GSL8" s="205"/>
      <c r="GSM8" s="205"/>
      <c r="GSN8" s="205"/>
      <c r="GSO8" s="205"/>
      <c r="GSP8" s="205"/>
      <c r="GSQ8" s="205"/>
      <c r="GSR8" s="205"/>
      <c r="GSS8" s="205"/>
      <c r="GST8" s="205"/>
      <c r="GSU8" s="205"/>
      <c r="GSV8" s="205"/>
      <c r="GSW8" s="205"/>
      <c r="GSX8" s="205"/>
      <c r="GSY8" s="205"/>
      <c r="GSZ8" s="205"/>
      <c r="GTA8" s="205"/>
      <c r="GTB8" s="205"/>
      <c r="GTC8" s="205"/>
      <c r="GTD8" s="205"/>
      <c r="GTE8" s="205"/>
      <c r="GTF8" s="205"/>
      <c r="GTG8" s="205"/>
      <c r="GTH8" s="205"/>
      <c r="GTI8" s="205"/>
      <c r="GTJ8" s="205"/>
      <c r="GTK8" s="205"/>
      <c r="GTL8" s="205"/>
      <c r="GTM8" s="205"/>
      <c r="GTN8" s="205"/>
      <c r="GTO8" s="205"/>
      <c r="GTP8" s="205"/>
      <c r="GTQ8" s="205"/>
      <c r="GTR8" s="205"/>
      <c r="GTS8" s="205"/>
      <c r="GTT8" s="205"/>
      <c r="GTU8" s="205"/>
      <c r="GTV8" s="205"/>
      <c r="GTW8" s="205"/>
      <c r="GTX8" s="205"/>
      <c r="GTY8" s="205"/>
      <c r="GTZ8" s="205"/>
      <c r="GUA8" s="205"/>
      <c r="GUB8" s="205"/>
      <c r="GUC8" s="205"/>
      <c r="GUD8" s="205"/>
      <c r="GUE8" s="205"/>
      <c r="GUF8" s="205"/>
      <c r="GUG8" s="205"/>
      <c r="GUH8" s="205"/>
      <c r="GUI8" s="205"/>
      <c r="GUJ8" s="205"/>
      <c r="GUK8" s="205"/>
      <c r="GUL8" s="205"/>
      <c r="GUM8" s="205"/>
      <c r="GUN8" s="205"/>
      <c r="GUO8" s="205"/>
      <c r="GUP8" s="205"/>
      <c r="GUQ8" s="205"/>
      <c r="GUR8" s="205"/>
      <c r="GUS8" s="205"/>
      <c r="GUT8" s="205"/>
      <c r="GUU8" s="205"/>
      <c r="GUV8" s="205"/>
      <c r="GUW8" s="205"/>
      <c r="GUX8" s="205"/>
      <c r="GUY8" s="205"/>
      <c r="GUZ8" s="205"/>
      <c r="GVA8" s="205"/>
      <c r="GVB8" s="205"/>
      <c r="GVC8" s="205"/>
      <c r="GVD8" s="205"/>
      <c r="GVE8" s="205"/>
      <c r="GVF8" s="205"/>
      <c r="GVG8" s="205"/>
      <c r="GVH8" s="205"/>
      <c r="GVI8" s="205"/>
      <c r="GVJ8" s="205"/>
      <c r="GVK8" s="205"/>
      <c r="GVL8" s="205"/>
      <c r="GVM8" s="205"/>
      <c r="GVN8" s="205"/>
      <c r="GVO8" s="205"/>
      <c r="GVP8" s="205"/>
      <c r="GVQ8" s="205"/>
      <c r="GVR8" s="205"/>
      <c r="GVS8" s="205"/>
      <c r="GVT8" s="205"/>
      <c r="GVU8" s="205"/>
      <c r="GVV8" s="205"/>
      <c r="GVW8" s="205"/>
      <c r="GVX8" s="205"/>
      <c r="GVY8" s="205"/>
      <c r="GVZ8" s="205"/>
      <c r="GWA8" s="205"/>
      <c r="GWB8" s="205"/>
      <c r="GWC8" s="205"/>
      <c r="GWD8" s="205"/>
      <c r="GWE8" s="205"/>
      <c r="GWF8" s="205"/>
      <c r="GWG8" s="205"/>
      <c r="GWH8" s="205"/>
      <c r="GWI8" s="205"/>
      <c r="GWJ8" s="205"/>
      <c r="GWK8" s="205"/>
      <c r="GWL8" s="205"/>
      <c r="GWM8" s="205"/>
      <c r="GWN8" s="205"/>
      <c r="GWO8" s="205"/>
      <c r="GWP8" s="205"/>
      <c r="GWQ8" s="205"/>
      <c r="GWR8" s="205"/>
      <c r="GWS8" s="205"/>
      <c r="GWT8" s="205"/>
      <c r="GWU8" s="205"/>
      <c r="GWV8" s="205"/>
      <c r="GWW8" s="205"/>
      <c r="GWX8" s="205"/>
      <c r="GWY8" s="205"/>
      <c r="GWZ8" s="205"/>
      <c r="GXA8" s="205"/>
      <c r="GXB8" s="205"/>
      <c r="GXC8" s="205"/>
      <c r="GXD8" s="205"/>
      <c r="GXE8" s="205"/>
      <c r="GXF8" s="205"/>
      <c r="GXG8" s="205"/>
      <c r="GXH8" s="205"/>
      <c r="GXI8" s="205"/>
      <c r="GXJ8" s="205"/>
      <c r="GXK8" s="205"/>
      <c r="GXL8" s="205"/>
      <c r="GXM8" s="205"/>
      <c r="GXN8" s="205"/>
      <c r="GXO8" s="205"/>
      <c r="GXP8" s="205"/>
      <c r="GXQ8" s="205"/>
      <c r="GXR8" s="205"/>
      <c r="GXS8" s="205"/>
      <c r="GXT8" s="205"/>
      <c r="GXU8" s="205"/>
      <c r="GXV8" s="205"/>
      <c r="GXW8" s="205"/>
      <c r="GXX8" s="205"/>
      <c r="GXY8" s="205"/>
      <c r="GXZ8" s="205"/>
      <c r="GYA8" s="205"/>
      <c r="GYB8" s="205"/>
      <c r="GYC8" s="205"/>
      <c r="GYD8" s="205"/>
      <c r="GYE8" s="205"/>
      <c r="GYF8" s="205"/>
      <c r="GYG8" s="205"/>
      <c r="GYH8" s="205"/>
      <c r="GYI8" s="205"/>
      <c r="GYJ8" s="205"/>
      <c r="GYK8" s="205"/>
      <c r="GYL8" s="205"/>
      <c r="GYM8" s="205"/>
      <c r="GYN8" s="205"/>
      <c r="GYO8" s="205"/>
      <c r="GYP8" s="205"/>
      <c r="GYQ8" s="205"/>
      <c r="GYR8" s="205"/>
      <c r="GYS8" s="205"/>
      <c r="GYT8" s="205"/>
      <c r="GYU8" s="205"/>
      <c r="GYV8" s="205"/>
      <c r="GYW8" s="205"/>
      <c r="GYX8" s="205"/>
      <c r="GYY8" s="205"/>
      <c r="GYZ8" s="205"/>
      <c r="GZA8" s="205"/>
      <c r="GZB8" s="205"/>
      <c r="GZC8" s="205"/>
      <c r="GZD8" s="205"/>
      <c r="GZE8" s="205"/>
      <c r="GZF8" s="205"/>
      <c r="GZG8" s="205"/>
      <c r="GZH8" s="205"/>
      <c r="GZI8" s="205"/>
      <c r="GZJ8" s="205"/>
      <c r="GZK8" s="205"/>
      <c r="GZL8" s="205"/>
      <c r="GZM8" s="205"/>
      <c r="GZN8" s="205"/>
      <c r="GZO8" s="205"/>
      <c r="GZP8" s="205"/>
      <c r="GZQ8" s="205"/>
      <c r="GZR8" s="205"/>
      <c r="GZS8" s="205"/>
      <c r="GZT8" s="205"/>
      <c r="GZU8" s="205"/>
      <c r="GZV8" s="205"/>
      <c r="GZW8" s="205"/>
      <c r="GZX8" s="205"/>
      <c r="GZY8" s="205"/>
      <c r="GZZ8" s="205"/>
      <c r="HAA8" s="205"/>
      <c r="HAB8" s="205"/>
      <c r="HAC8" s="205"/>
      <c r="HAD8" s="205"/>
      <c r="HAE8" s="205"/>
      <c r="HAF8" s="205"/>
      <c r="HAG8" s="205"/>
      <c r="HAH8" s="205"/>
      <c r="HAI8" s="205"/>
      <c r="HAJ8" s="205"/>
      <c r="HAK8" s="205"/>
      <c r="HAL8" s="205"/>
      <c r="HAM8" s="205"/>
      <c r="HAN8" s="205"/>
      <c r="HAO8" s="205"/>
      <c r="HAP8" s="205"/>
      <c r="HAQ8" s="205"/>
      <c r="HAR8" s="205"/>
      <c r="HAS8" s="205"/>
      <c r="HAT8" s="205"/>
      <c r="HAU8" s="205"/>
      <c r="HAV8" s="205"/>
      <c r="HAW8" s="205"/>
      <c r="HAX8" s="205"/>
      <c r="HAY8" s="205"/>
      <c r="HAZ8" s="205"/>
      <c r="HBA8" s="205"/>
      <c r="HBB8" s="205"/>
      <c r="HBC8" s="205"/>
      <c r="HBD8" s="205"/>
      <c r="HBE8" s="205"/>
      <c r="HBF8" s="205"/>
      <c r="HBG8" s="205"/>
      <c r="HBH8" s="205"/>
      <c r="HBI8" s="205"/>
      <c r="HBJ8" s="205"/>
      <c r="HBK8" s="205"/>
      <c r="HBL8" s="205"/>
      <c r="HBM8" s="205"/>
      <c r="HBN8" s="205"/>
      <c r="HBO8" s="205"/>
      <c r="HBP8" s="205"/>
      <c r="HBQ8" s="205"/>
      <c r="HBR8" s="205"/>
      <c r="HBS8" s="205"/>
      <c r="HBT8" s="205"/>
      <c r="HBU8" s="205"/>
      <c r="HBV8" s="205"/>
      <c r="HBW8" s="205"/>
      <c r="HBX8" s="205"/>
      <c r="HBY8" s="205"/>
      <c r="HBZ8" s="205"/>
      <c r="HCA8" s="205"/>
      <c r="HCB8" s="205"/>
      <c r="HCC8" s="205"/>
      <c r="HCD8" s="205"/>
      <c r="HCE8" s="205"/>
      <c r="HCF8" s="205"/>
      <c r="HCG8" s="205"/>
      <c r="HCH8" s="205"/>
      <c r="HCI8" s="205"/>
      <c r="HCJ8" s="205"/>
      <c r="HCK8" s="205"/>
      <c r="HCL8" s="205"/>
      <c r="HCM8" s="205"/>
      <c r="HCN8" s="205"/>
      <c r="HCO8" s="205"/>
      <c r="HCP8" s="205"/>
      <c r="HCQ8" s="205"/>
      <c r="HCR8" s="205"/>
      <c r="HCS8" s="205"/>
      <c r="HCT8" s="205"/>
      <c r="HCU8" s="205"/>
      <c r="HCV8" s="205"/>
      <c r="HCW8" s="205"/>
      <c r="HCX8" s="205"/>
      <c r="HCY8" s="205"/>
      <c r="HCZ8" s="205"/>
      <c r="HDA8" s="205"/>
      <c r="HDB8" s="205"/>
      <c r="HDC8" s="205"/>
      <c r="HDD8" s="205"/>
      <c r="HDE8" s="205"/>
      <c r="HDF8" s="205"/>
      <c r="HDG8" s="205"/>
      <c r="HDH8" s="205"/>
      <c r="HDI8" s="205"/>
      <c r="HDJ8" s="205"/>
      <c r="HDK8" s="205"/>
      <c r="HDL8" s="205"/>
      <c r="HDM8" s="205"/>
      <c r="HDN8" s="205"/>
      <c r="HDO8" s="205"/>
      <c r="HDP8" s="205"/>
      <c r="HDQ8" s="205"/>
      <c r="HDR8" s="205"/>
      <c r="HDS8" s="205"/>
      <c r="HDT8" s="205"/>
      <c r="HDU8" s="205"/>
      <c r="HDV8" s="205"/>
      <c r="HDW8" s="205"/>
      <c r="HDX8" s="205"/>
      <c r="HDY8" s="205"/>
      <c r="HDZ8" s="205"/>
      <c r="HEA8" s="205"/>
      <c r="HEB8" s="205"/>
      <c r="HEC8" s="205"/>
      <c r="HED8" s="205"/>
      <c r="HEE8" s="205"/>
      <c r="HEF8" s="205"/>
      <c r="HEG8" s="205"/>
      <c r="HEH8" s="205"/>
      <c r="HEI8" s="205"/>
      <c r="HEJ8" s="205"/>
      <c r="HEK8" s="205"/>
      <c r="HEL8" s="205"/>
      <c r="HEM8" s="205"/>
      <c r="HEN8" s="205"/>
      <c r="HEO8" s="205"/>
      <c r="HEP8" s="205"/>
      <c r="HEQ8" s="205"/>
      <c r="HER8" s="205"/>
      <c r="HES8" s="205"/>
      <c r="HET8" s="205"/>
      <c r="HEU8" s="205"/>
      <c r="HEV8" s="205"/>
      <c r="HEW8" s="205"/>
      <c r="HEX8" s="205"/>
      <c r="HEY8" s="205"/>
      <c r="HEZ8" s="205"/>
      <c r="HFA8" s="205"/>
      <c r="HFB8" s="205"/>
      <c r="HFC8" s="205"/>
      <c r="HFD8" s="205"/>
      <c r="HFE8" s="205"/>
      <c r="HFF8" s="205"/>
      <c r="HFG8" s="205"/>
      <c r="HFH8" s="205"/>
      <c r="HFI8" s="205"/>
      <c r="HFJ8" s="205"/>
      <c r="HFK8" s="205"/>
      <c r="HFL8" s="205"/>
      <c r="HFM8" s="205"/>
      <c r="HFN8" s="205"/>
      <c r="HFO8" s="205"/>
      <c r="HFP8" s="205"/>
      <c r="HFQ8" s="205"/>
      <c r="HFR8" s="205"/>
      <c r="HFS8" s="205"/>
      <c r="HFT8" s="205"/>
      <c r="HFU8" s="205"/>
      <c r="HFV8" s="205"/>
      <c r="HFW8" s="205"/>
      <c r="HFX8" s="205"/>
      <c r="HFY8" s="205"/>
      <c r="HFZ8" s="205"/>
      <c r="HGA8" s="205"/>
      <c r="HGB8" s="205"/>
      <c r="HGC8" s="205"/>
      <c r="HGD8" s="205"/>
      <c r="HGE8" s="205"/>
      <c r="HGF8" s="205"/>
      <c r="HGG8" s="205"/>
      <c r="HGH8" s="205"/>
      <c r="HGI8" s="205"/>
      <c r="HGJ8" s="205"/>
      <c r="HGK8" s="205"/>
      <c r="HGL8" s="205"/>
      <c r="HGM8" s="205"/>
      <c r="HGN8" s="205"/>
      <c r="HGO8" s="205"/>
      <c r="HGP8" s="205"/>
      <c r="HGQ8" s="205"/>
      <c r="HGR8" s="205"/>
      <c r="HGS8" s="205"/>
      <c r="HGT8" s="205"/>
      <c r="HGU8" s="205"/>
      <c r="HGV8" s="205"/>
      <c r="HGW8" s="205"/>
      <c r="HGX8" s="205"/>
      <c r="HGY8" s="205"/>
      <c r="HGZ8" s="205"/>
      <c r="HHA8" s="205"/>
      <c r="HHB8" s="205"/>
      <c r="HHC8" s="205"/>
      <c r="HHD8" s="205"/>
      <c r="HHE8" s="205"/>
      <c r="HHF8" s="205"/>
      <c r="HHG8" s="205"/>
      <c r="HHH8" s="205"/>
      <c r="HHI8" s="205"/>
      <c r="HHJ8" s="205"/>
      <c r="HHK8" s="205"/>
      <c r="HHL8" s="205"/>
      <c r="HHM8" s="205"/>
      <c r="HHN8" s="205"/>
      <c r="HHO8" s="205"/>
      <c r="HHP8" s="205"/>
      <c r="HHQ8" s="205"/>
      <c r="HHR8" s="205"/>
      <c r="HHS8" s="205"/>
      <c r="HHT8" s="205"/>
      <c r="HHU8" s="205"/>
      <c r="HHV8" s="205"/>
      <c r="HHW8" s="205"/>
      <c r="HHX8" s="205"/>
      <c r="HHY8" s="205"/>
      <c r="HHZ8" s="205"/>
      <c r="HIA8" s="205"/>
      <c r="HIB8" s="205"/>
      <c r="HIC8" s="205"/>
      <c r="HID8" s="205"/>
      <c r="HIE8" s="205"/>
      <c r="HIF8" s="205"/>
      <c r="HIG8" s="205"/>
      <c r="HIH8" s="205"/>
      <c r="HII8" s="205"/>
      <c r="HIJ8" s="205"/>
      <c r="HIK8" s="205"/>
      <c r="HIL8" s="205"/>
      <c r="HIM8" s="205"/>
      <c r="HIN8" s="205"/>
      <c r="HIO8" s="205"/>
      <c r="HIP8" s="205"/>
      <c r="HIQ8" s="205"/>
      <c r="HIR8" s="205"/>
      <c r="HIS8" s="205"/>
      <c r="HIT8" s="205"/>
      <c r="HIU8" s="205"/>
      <c r="HIV8" s="205"/>
      <c r="HIW8" s="205"/>
      <c r="HIX8" s="205"/>
      <c r="HIY8" s="205"/>
      <c r="HIZ8" s="205"/>
      <c r="HJA8" s="205"/>
      <c r="HJB8" s="205"/>
      <c r="HJC8" s="205"/>
      <c r="HJD8" s="205"/>
      <c r="HJE8" s="205"/>
      <c r="HJF8" s="205"/>
      <c r="HJG8" s="205"/>
      <c r="HJH8" s="205"/>
      <c r="HJI8" s="205"/>
      <c r="HJJ8" s="205"/>
      <c r="HJK8" s="205"/>
      <c r="HJL8" s="205"/>
      <c r="HJM8" s="205"/>
      <c r="HJN8" s="205"/>
      <c r="HJO8" s="205"/>
      <c r="HJP8" s="205"/>
      <c r="HJQ8" s="205"/>
      <c r="HJR8" s="205"/>
      <c r="HJS8" s="205"/>
      <c r="HJT8" s="205"/>
      <c r="HJU8" s="205"/>
      <c r="HJV8" s="205"/>
      <c r="HJW8" s="205"/>
      <c r="HJX8" s="205"/>
      <c r="HJY8" s="205"/>
      <c r="HJZ8" s="205"/>
      <c r="HKA8" s="205"/>
      <c r="HKB8" s="205"/>
      <c r="HKC8" s="205"/>
      <c r="HKD8" s="205"/>
      <c r="HKE8" s="205"/>
      <c r="HKF8" s="205"/>
      <c r="HKG8" s="205"/>
      <c r="HKH8" s="205"/>
      <c r="HKI8" s="205"/>
      <c r="HKJ8" s="205"/>
      <c r="HKK8" s="205"/>
      <c r="HKL8" s="205"/>
      <c r="HKM8" s="205"/>
      <c r="HKN8" s="205"/>
      <c r="HKO8" s="205"/>
      <c r="HKP8" s="205"/>
      <c r="HKQ8" s="205"/>
      <c r="HKR8" s="205"/>
      <c r="HKS8" s="205"/>
      <c r="HKT8" s="205"/>
      <c r="HKU8" s="205"/>
      <c r="HKV8" s="205"/>
      <c r="HKW8" s="205"/>
      <c r="HKX8" s="205"/>
      <c r="HKY8" s="205"/>
      <c r="HKZ8" s="205"/>
      <c r="HLA8" s="205"/>
      <c r="HLB8" s="205"/>
      <c r="HLC8" s="205"/>
      <c r="HLD8" s="205"/>
      <c r="HLE8" s="205"/>
      <c r="HLF8" s="205"/>
      <c r="HLG8" s="205"/>
      <c r="HLH8" s="205"/>
      <c r="HLI8" s="205"/>
      <c r="HLJ8" s="205"/>
      <c r="HLK8" s="205"/>
      <c r="HLL8" s="205"/>
      <c r="HLM8" s="205"/>
      <c r="HLN8" s="205"/>
      <c r="HLO8" s="205"/>
      <c r="HLP8" s="205"/>
      <c r="HLQ8" s="205"/>
      <c r="HLR8" s="205"/>
      <c r="HLS8" s="205"/>
      <c r="HLT8" s="205"/>
      <c r="HLU8" s="205"/>
      <c r="HLV8" s="205"/>
      <c r="HLW8" s="205"/>
      <c r="HLX8" s="205"/>
      <c r="HLY8" s="205"/>
      <c r="HLZ8" s="205"/>
      <c r="HMA8" s="205"/>
      <c r="HMB8" s="205"/>
      <c r="HMC8" s="205"/>
      <c r="HMD8" s="205"/>
      <c r="HME8" s="205"/>
      <c r="HMF8" s="205"/>
      <c r="HMG8" s="205"/>
      <c r="HMH8" s="205"/>
      <c r="HMI8" s="205"/>
      <c r="HMJ8" s="205"/>
      <c r="HMK8" s="205"/>
      <c r="HML8" s="205"/>
      <c r="HMM8" s="205"/>
      <c r="HMN8" s="205"/>
      <c r="HMO8" s="205"/>
      <c r="HMP8" s="205"/>
      <c r="HMQ8" s="205"/>
      <c r="HMR8" s="205"/>
      <c r="HMS8" s="205"/>
      <c r="HMT8" s="205"/>
      <c r="HMU8" s="205"/>
      <c r="HMV8" s="205"/>
      <c r="HMW8" s="205"/>
      <c r="HMX8" s="205"/>
      <c r="HMY8" s="205"/>
      <c r="HMZ8" s="205"/>
      <c r="HNA8" s="205"/>
      <c r="HNB8" s="205"/>
      <c r="HNC8" s="205"/>
      <c r="HND8" s="205"/>
      <c r="HNE8" s="205"/>
      <c r="HNF8" s="205"/>
      <c r="HNG8" s="205"/>
      <c r="HNH8" s="205"/>
      <c r="HNI8" s="205"/>
      <c r="HNJ8" s="205"/>
      <c r="HNK8" s="205"/>
      <c r="HNL8" s="205"/>
      <c r="HNM8" s="205"/>
      <c r="HNN8" s="205"/>
      <c r="HNO8" s="205"/>
      <c r="HNP8" s="205"/>
      <c r="HNQ8" s="205"/>
      <c r="HNR8" s="205"/>
      <c r="HNS8" s="205"/>
      <c r="HNT8" s="205"/>
      <c r="HNU8" s="205"/>
      <c r="HNV8" s="205"/>
      <c r="HNW8" s="205"/>
      <c r="HNX8" s="205"/>
      <c r="HNY8" s="205"/>
      <c r="HNZ8" s="205"/>
      <c r="HOA8" s="205"/>
      <c r="HOB8" s="205"/>
      <c r="HOC8" s="205"/>
      <c r="HOD8" s="205"/>
      <c r="HOE8" s="205"/>
      <c r="HOF8" s="205"/>
      <c r="HOG8" s="205"/>
      <c r="HOH8" s="205"/>
      <c r="HOI8" s="205"/>
      <c r="HOJ8" s="205"/>
      <c r="HOK8" s="205"/>
      <c r="HOL8" s="205"/>
      <c r="HOM8" s="205"/>
      <c r="HON8" s="205"/>
      <c r="HOO8" s="205"/>
      <c r="HOP8" s="205"/>
      <c r="HOQ8" s="205"/>
      <c r="HOR8" s="205"/>
      <c r="HOS8" s="205"/>
      <c r="HOT8" s="205"/>
      <c r="HOU8" s="205"/>
      <c r="HOV8" s="205"/>
      <c r="HOW8" s="205"/>
      <c r="HOX8" s="205"/>
      <c r="HOY8" s="205"/>
      <c r="HOZ8" s="205"/>
      <c r="HPA8" s="205"/>
      <c r="HPB8" s="205"/>
      <c r="HPC8" s="205"/>
      <c r="HPD8" s="205"/>
      <c r="HPE8" s="205"/>
      <c r="HPF8" s="205"/>
      <c r="HPG8" s="205"/>
      <c r="HPH8" s="205"/>
      <c r="HPI8" s="205"/>
      <c r="HPJ8" s="205"/>
      <c r="HPK8" s="205"/>
      <c r="HPL8" s="205"/>
      <c r="HPM8" s="205"/>
      <c r="HPN8" s="205"/>
      <c r="HPO8" s="205"/>
      <c r="HPP8" s="205"/>
      <c r="HPQ8" s="205"/>
      <c r="HPR8" s="205"/>
      <c r="HPS8" s="205"/>
      <c r="HPT8" s="205"/>
      <c r="HPU8" s="205"/>
      <c r="HPV8" s="205"/>
      <c r="HPW8" s="205"/>
      <c r="HPX8" s="205"/>
      <c r="HPY8" s="205"/>
      <c r="HPZ8" s="205"/>
      <c r="HQA8" s="205"/>
      <c r="HQB8" s="205"/>
      <c r="HQC8" s="205"/>
      <c r="HQD8" s="205"/>
      <c r="HQE8" s="205"/>
      <c r="HQF8" s="205"/>
      <c r="HQG8" s="205"/>
      <c r="HQH8" s="205"/>
      <c r="HQI8" s="205"/>
      <c r="HQJ8" s="205"/>
      <c r="HQK8" s="205"/>
      <c r="HQL8" s="205"/>
      <c r="HQM8" s="205"/>
      <c r="HQN8" s="205"/>
      <c r="HQO8" s="205"/>
      <c r="HQP8" s="205"/>
      <c r="HQQ8" s="205"/>
      <c r="HQR8" s="205"/>
      <c r="HQS8" s="205"/>
      <c r="HQT8" s="205"/>
      <c r="HQU8" s="205"/>
      <c r="HQV8" s="205"/>
      <c r="HQW8" s="205"/>
      <c r="HQX8" s="205"/>
      <c r="HQY8" s="205"/>
      <c r="HQZ8" s="205"/>
      <c r="HRA8" s="205"/>
      <c r="HRB8" s="205"/>
      <c r="HRC8" s="205"/>
      <c r="HRD8" s="205"/>
      <c r="HRE8" s="205"/>
      <c r="HRF8" s="205"/>
      <c r="HRG8" s="205"/>
      <c r="HRH8" s="205"/>
      <c r="HRI8" s="205"/>
      <c r="HRJ8" s="205"/>
      <c r="HRK8" s="205"/>
      <c r="HRL8" s="205"/>
      <c r="HRM8" s="205"/>
      <c r="HRN8" s="205"/>
      <c r="HRO8" s="205"/>
      <c r="HRP8" s="205"/>
      <c r="HRQ8" s="205"/>
      <c r="HRR8" s="205"/>
      <c r="HRS8" s="205"/>
      <c r="HRT8" s="205"/>
      <c r="HRU8" s="205"/>
      <c r="HRV8" s="205"/>
      <c r="HRW8" s="205"/>
      <c r="HRX8" s="205"/>
      <c r="HRY8" s="205"/>
      <c r="HRZ8" s="205"/>
      <c r="HSA8" s="205"/>
      <c r="HSB8" s="205"/>
      <c r="HSC8" s="205"/>
      <c r="HSD8" s="205"/>
      <c r="HSE8" s="205"/>
      <c r="HSF8" s="205"/>
      <c r="HSG8" s="205"/>
      <c r="HSH8" s="205"/>
      <c r="HSI8" s="205"/>
      <c r="HSJ8" s="205"/>
      <c r="HSK8" s="205"/>
      <c r="HSL8" s="205"/>
      <c r="HSM8" s="205"/>
      <c r="HSN8" s="205"/>
      <c r="HSO8" s="205"/>
      <c r="HSP8" s="205"/>
      <c r="HSQ8" s="205"/>
      <c r="HSR8" s="205"/>
      <c r="HSS8" s="205"/>
      <c r="HST8" s="205"/>
      <c r="HSU8" s="205"/>
      <c r="HSV8" s="205"/>
      <c r="HSW8" s="205"/>
      <c r="HSX8" s="205"/>
      <c r="HSY8" s="205"/>
      <c r="HSZ8" s="205"/>
      <c r="HTA8" s="205"/>
      <c r="HTB8" s="205"/>
      <c r="HTC8" s="205"/>
      <c r="HTD8" s="205"/>
      <c r="HTE8" s="205"/>
      <c r="HTF8" s="205"/>
      <c r="HTG8" s="205"/>
      <c r="HTH8" s="205"/>
      <c r="HTI8" s="205"/>
      <c r="HTJ8" s="205"/>
      <c r="HTK8" s="205"/>
      <c r="HTL8" s="205"/>
      <c r="HTM8" s="205"/>
      <c r="HTN8" s="205"/>
      <c r="HTO8" s="205"/>
      <c r="HTP8" s="205"/>
      <c r="HTQ8" s="205"/>
      <c r="HTR8" s="205"/>
      <c r="HTS8" s="205"/>
      <c r="HTT8" s="205"/>
      <c r="HTU8" s="205"/>
      <c r="HTV8" s="205"/>
      <c r="HTW8" s="205"/>
      <c r="HTX8" s="205"/>
      <c r="HTY8" s="205"/>
      <c r="HTZ8" s="205"/>
      <c r="HUA8" s="205"/>
      <c r="HUB8" s="205"/>
      <c r="HUC8" s="205"/>
      <c r="HUD8" s="205"/>
      <c r="HUE8" s="205"/>
      <c r="HUF8" s="205"/>
      <c r="HUG8" s="205"/>
      <c r="HUH8" s="205"/>
      <c r="HUI8" s="205"/>
      <c r="HUJ8" s="205"/>
      <c r="HUK8" s="205"/>
      <c r="HUL8" s="205"/>
      <c r="HUM8" s="205"/>
      <c r="HUN8" s="205"/>
      <c r="HUO8" s="205"/>
      <c r="HUP8" s="205"/>
      <c r="HUQ8" s="205"/>
      <c r="HUR8" s="205"/>
      <c r="HUS8" s="205"/>
      <c r="HUT8" s="205"/>
      <c r="HUU8" s="205"/>
      <c r="HUV8" s="205"/>
      <c r="HUW8" s="205"/>
      <c r="HUX8" s="205"/>
      <c r="HUY8" s="205"/>
      <c r="HUZ8" s="205"/>
      <c r="HVA8" s="205"/>
      <c r="HVB8" s="205"/>
      <c r="HVC8" s="205"/>
      <c r="HVD8" s="205"/>
      <c r="HVE8" s="205"/>
      <c r="HVF8" s="205"/>
      <c r="HVG8" s="205"/>
      <c r="HVH8" s="205"/>
      <c r="HVI8" s="205"/>
      <c r="HVJ8" s="205"/>
      <c r="HVK8" s="205"/>
      <c r="HVL8" s="205"/>
      <c r="HVM8" s="205"/>
      <c r="HVN8" s="205"/>
      <c r="HVO8" s="205"/>
      <c r="HVP8" s="205"/>
      <c r="HVQ8" s="205"/>
      <c r="HVR8" s="205"/>
      <c r="HVS8" s="205"/>
      <c r="HVT8" s="205"/>
      <c r="HVU8" s="205"/>
      <c r="HVV8" s="205"/>
      <c r="HVW8" s="205"/>
      <c r="HVX8" s="205"/>
      <c r="HVY8" s="205"/>
      <c r="HVZ8" s="205"/>
      <c r="HWA8" s="205"/>
      <c r="HWB8" s="205"/>
      <c r="HWC8" s="205"/>
      <c r="HWD8" s="205"/>
      <c r="HWE8" s="205"/>
      <c r="HWF8" s="205"/>
      <c r="HWG8" s="205"/>
      <c r="HWH8" s="205"/>
      <c r="HWI8" s="205"/>
      <c r="HWJ8" s="205"/>
      <c r="HWK8" s="205"/>
      <c r="HWL8" s="205"/>
      <c r="HWM8" s="205"/>
      <c r="HWN8" s="205"/>
      <c r="HWO8" s="205"/>
      <c r="HWP8" s="205"/>
      <c r="HWQ8" s="205"/>
      <c r="HWR8" s="205"/>
      <c r="HWS8" s="205"/>
      <c r="HWT8" s="205"/>
      <c r="HWU8" s="205"/>
      <c r="HWV8" s="205"/>
      <c r="HWW8" s="205"/>
      <c r="HWX8" s="205"/>
      <c r="HWY8" s="205"/>
      <c r="HWZ8" s="205"/>
      <c r="HXA8" s="205"/>
      <c r="HXB8" s="205"/>
      <c r="HXC8" s="205"/>
      <c r="HXD8" s="205"/>
      <c r="HXE8" s="205"/>
      <c r="HXF8" s="205"/>
      <c r="HXG8" s="205"/>
      <c r="HXH8" s="205"/>
      <c r="HXI8" s="205"/>
      <c r="HXJ8" s="205"/>
      <c r="HXK8" s="205"/>
      <c r="HXL8" s="205"/>
      <c r="HXM8" s="205"/>
      <c r="HXN8" s="205"/>
      <c r="HXO8" s="205"/>
      <c r="HXP8" s="205"/>
      <c r="HXQ8" s="205"/>
      <c r="HXR8" s="205"/>
      <c r="HXS8" s="205"/>
      <c r="HXT8" s="205"/>
      <c r="HXU8" s="205"/>
      <c r="HXV8" s="205"/>
      <c r="HXW8" s="205"/>
      <c r="HXX8" s="205"/>
      <c r="HXY8" s="205"/>
      <c r="HXZ8" s="205"/>
      <c r="HYA8" s="205"/>
      <c r="HYB8" s="205"/>
      <c r="HYC8" s="205"/>
      <c r="HYD8" s="205"/>
      <c r="HYE8" s="205"/>
      <c r="HYF8" s="205"/>
      <c r="HYG8" s="205"/>
      <c r="HYH8" s="205"/>
      <c r="HYI8" s="205"/>
      <c r="HYJ8" s="205"/>
      <c r="HYK8" s="205"/>
      <c r="HYL8" s="205"/>
      <c r="HYM8" s="205"/>
      <c r="HYN8" s="205"/>
      <c r="HYO8" s="205"/>
      <c r="HYP8" s="205"/>
      <c r="HYQ8" s="205"/>
      <c r="HYR8" s="205"/>
      <c r="HYS8" s="205"/>
      <c r="HYT8" s="205"/>
      <c r="HYU8" s="205"/>
      <c r="HYV8" s="205"/>
      <c r="HYW8" s="205"/>
      <c r="HYX8" s="205"/>
      <c r="HYY8" s="205"/>
      <c r="HYZ8" s="205"/>
      <c r="HZA8" s="205"/>
      <c r="HZB8" s="205"/>
      <c r="HZC8" s="205"/>
      <c r="HZD8" s="205"/>
      <c r="HZE8" s="205"/>
      <c r="HZF8" s="205"/>
      <c r="HZG8" s="205"/>
      <c r="HZH8" s="205"/>
      <c r="HZI8" s="205"/>
      <c r="HZJ8" s="205"/>
      <c r="HZK8" s="205"/>
      <c r="HZL8" s="205"/>
      <c r="HZM8" s="205"/>
      <c r="HZN8" s="205"/>
      <c r="HZO8" s="205"/>
      <c r="HZP8" s="205"/>
      <c r="HZQ8" s="205"/>
      <c r="HZR8" s="205"/>
      <c r="HZS8" s="205"/>
      <c r="HZT8" s="205"/>
      <c r="HZU8" s="205"/>
      <c r="HZV8" s="205"/>
      <c r="HZW8" s="205"/>
      <c r="HZX8" s="205"/>
      <c r="HZY8" s="205"/>
      <c r="HZZ8" s="205"/>
      <c r="IAA8" s="205"/>
      <c r="IAB8" s="205"/>
      <c r="IAC8" s="205"/>
      <c r="IAD8" s="205"/>
      <c r="IAE8" s="205"/>
      <c r="IAF8" s="205"/>
      <c r="IAG8" s="205"/>
      <c r="IAH8" s="205"/>
      <c r="IAI8" s="205"/>
      <c r="IAJ8" s="205"/>
      <c r="IAK8" s="205"/>
      <c r="IAL8" s="205"/>
      <c r="IAM8" s="205"/>
      <c r="IAN8" s="205"/>
      <c r="IAO8" s="205"/>
      <c r="IAP8" s="205"/>
      <c r="IAQ8" s="205"/>
      <c r="IAR8" s="205"/>
      <c r="IAS8" s="205"/>
      <c r="IAT8" s="205"/>
      <c r="IAU8" s="205"/>
      <c r="IAV8" s="205"/>
      <c r="IAW8" s="205"/>
      <c r="IAX8" s="205"/>
      <c r="IAY8" s="205"/>
      <c r="IAZ8" s="205"/>
      <c r="IBA8" s="205"/>
      <c r="IBB8" s="205"/>
      <c r="IBC8" s="205"/>
      <c r="IBD8" s="205"/>
      <c r="IBE8" s="205"/>
      <c r="IBF8" s="205"/>
      <c r="IBG8" s="205"/>
      <c r="IBH8" s="205"/>
      <c r="IBI8" s="205"/>
      <c r="IBJ8" s="205"/>
      <c r="IBK8" s="205"/>
      <c r="IBL8" s="205"/>
      <c r="IBM8" s="205"/>
      <c r="IBN8" s="205"/>
      <c r="IBO8" s="205"/>
      <c r="IBP8" s="205"/>
      <c r="IBQ8" s="205"/>
      <c r="IBR8" s="205"/>
      <c r="IBS8" s="205"/>
      <c r="IBT8" s="205"/>
      <c r="IBU8" s="205"/>
      <c r="IBV8" s="205"/>
      <c r="IBW8" s="205"/>
      <c r="IBX8" s="205"/>
      <c r="IBY8" s="205"/>
      <c r="IBZ8" s="205"/>
      <c r="ICA8" s="205"/>
      <c r="ICB8" s="205"/>
      <c r="ICC8" s="205"/>
      <c r="ICD8" s="205"/>
      <c r="ICE8" s="205"/>
      <c r="ICF8" s="205"/>
      <c r="ICG8" s="205"/>
      <c r="ICH8" s="205"/>
      <c r="ICI8" s="205"/>
      <c r="ICJ8" s="205"/>
      <c r="ICK8" s="205"/>
      <c r="ICL8" s="205"/>
      <c r="ICM8" s="205"/>
      <c r="ICN8" s="205"/>
      <c r="ICO8" s="205"/>
      <c r="ICP8" s="205"/>
      <c r="ICQ8" s="205"/>
      <c r="ICR8" s="205"/>
      <c r="ICS8" s="205"/>
      <c r="ICT8" s="205"/>
      <c r="ICU8" s="205"/>
      <c r="ICV8" s="205"/>
      <c r="ICW8" s="205"/>
      <c r="ICX8" s="205"/>
      <c r="ICY8" s="205"/>
      <c r="ICZ8" s="205"/>
      <c r="IDA8" s="205"/>
      <c r="IDB8" s="205"/>
      <c r="IDC8" s="205"/>
      <c r="IDD8" s="205"/>
      <c r="IDE8" s="205"/>
      <c r="IDF8" s="205"/>
      <c r="IDG8" s="205"/>
      <c r="IDH8" s="205"/>
      <c r="IDI8" s="205"/>
      <c r="IDJ8" s="205"/>
      <c r="IDK8" s="205"/>
      <c r="IDL8" s="205"/>
      <c r="IDM8" s="205"/>
      <c r="IDN8" s="205"/>
      <c r="IDO8" s="205"/>
      <c r="IDP8" s="205"/>
      <c r="IDQ8" s="205"/>
      <c r="IDR8" s="205"/>
      <c r="IDS8" s="205"/>
      <c r="IDT8" s="205"/>
      <c r="IDU8" s="205"/>
      <c r="IDV8" s="205"/>
      <c r="IDW8" s="205"/>
      <c r="IDX8" s="205"/>
      <c r="IDY8" s="205"/>
      <c r="IDZ8" s="205"/>
      <c r="IEA8" s="205"/>
      <c r="IEB8" s="205"/>
      <c r="IEC8" s="205"/>
      <c r="IED8" s="205"/>
      <c r="IEE8" s="205"/>
      <c r="IEF8" s="205"/>
      <c r="IEG8" s="205"/>
      <c r="IEH8" s="205"/>
      <c r="IEI8" s="205"/>
      <c r="IEJ8" s="205"/>
      <c r="IEK8" s="205"/>
      <c r="IEL8" s="205"/>
      <c r="IEM8" s="205"/>
      <c r="IEN8" s="205"/>
      <c r="IEO8" s="205"/>
      <c r="IEP8" s="205"/>
      <c r="IEQ8" s="205"/>
      <c r="IER8" s="205"/>
      <c r="IES8" s="205"/>
      <c r="IET8" s="205"/>
      <c r="IEU8" s="205"/>
      <c r="IEV8" s="205"/>
      <c r="IEW8" s="205"/>
      <c r="IEX8" s="205"/>
      <c r="IEY8" s="205"/>
      <c r="IEZ8" s="205"/>
      <c r="IFA8" s="205"/>
      <c r="IFB8" s="205"/>
      <c r="IFC8" s="205"/>
      <c r="IFD8" s="205"/>
      <c r="IFE8" s="205"/>
      <c r="IFF8" s="205"/>
      <c r="IFG8" s="205"/>
      <c r="IFH8" s="205"/>
      <c r="IFI8" s="205"/>
      <c r="IFJ8" s="205"/>
      <c r="IFK8" s="205"/>
      <c r="IFL8" s="205"/>
      <c r="IFM8" s="205"/>
      <c r="IFN8" s="205"/>
      <c r="IFO8" s="205"/>
      <c r="IFP8" s="205"/>
      <c r="IFQ8" s="205"/>
      <c r="IFR8" s="205"/>
      <c r="IFS8" s="205"/>
      <c r="IFT8" s="205"/>
      <c r="IFU8" s="205"/>
      <c r="IFV8" s="205"/>
      <c r="IFW8" s="205"/>
      <c r="IFX8" s="205"/>
      <c r="IFY8" s="205"/>
      <c r="IFZ8" s="205"/>
      <c r="IGA8" s="205"/>
      <c r="IGB8" s="205"/>
      <c r="IGC8" s="205"/>
      <c r="IGD8" s="205"/>
      <c r="IGE8" s="205"/>
      <c r="IGF8" s="205"/>
      <c r="IGG8" s="205"/>
      <c r="IGH8" s="205"/>
      <c r="IGI8" s="205"/>
      <c r="IGJ8" s="205"/>
      <c r="IGK8" s="205"/>
      <c r="IGL8" s="205"/>
      <c r="IGM8" s="205"/>
      <c r="IGN8" s="205"/>
      <c r="IGO8" s="205"/>
      <c r="IGP8" s="205"/>
      <c r="IGQ8" s="205"/>
      <c r="IGR8" s="205"/>
      <c r="IGS8" s="205"/>
      <c r="IGT8" s="205"/>
      <c r="IGU8" s="205"/>
      <c r="IGV8" s="205"/>
      <c r="IGW8" s="205"/>
      <c r="IGX8" s="205"/>
      <c r="IGY8" s="205"/>
      <c r="IGZ8" s="205"/>
      <c r="IHA8" s="205"/>
      <c r="IHB8" s="205"/>
      <c r="IHC8" s="205"/>
      <c r="IHD8" s="205"/>
      <c r="IHE8" s="205"/>
      <c r="IHF8" s="205"/>
      <c r="IHG8" s="205"/>
      <c r="IHH8" s="205"/>
      <c r="IHI8" s="205"/>
      <c r="IHJ8" s="205"/>
      <c r="IHK8" s="205"/>
      <c r="IHL8" s="205"/>
      <c r="IHM8" s="205"/>
      <c r="IHN8" s="205"/>
      <c r="IHO8" s="205"/>
      <c r="IHP8" s="205"/>
      <c r="IHQ8" s="205"/>
      <c r="IHR8" s="205"/>
      <c r="IHS8" s="205"/>
      <c r="IHT8" s="205"/>
      <c r="IHU8" s="205"/>
      <c r="IHV8" s="205"/>
      <c r="IHW8" s="205"/>
      <c r="IHX8" s="205"/>
      <c r="IHY8" s="205"/>
      <c r="IHZ8" s="205"/>
      <c r="IIA8" s="205"/>
      <c r="IIB8" s="205"/>
      <c r="IIC8" s="205"/>
      <c r="IID8" s="205"/>
      <c r="IIE8" s="205"/>
      <c r="IIF8" s="205"/>
      <c r="IIG8" s="205"/>
      <c r="IIH8" s="205"/>
      <c r="III8" s="205"/>
      <c r="IIJ8" s="205"/>
      <c r="IIK8" s="205"/>
      <c r="IIL8" s="205"/>
      <c r="IIM8" s="205"/>
      <c r="IIN8" s="205"/>
      <c r="IIO8" s="205"/>
      <c r="IIP8" s="205"/>
      <c r="IIQ8" s="205"/>
      <c r="IIR8" s="205"/>
      <c r="IIS8" s="205"/>
      <c r="IIT8" s="205"/>
      <c r="IIU8" s="205"/>
      <c r="IIV8" s="205"/>
      <c r="IIW8" s="205"/>
      <c r="IIX8" s="205"/>
      <c r="IIY8" s="205"/>
      <c r="IIZ8" s="205"/>
      <c r="IJA8" s="205"/>
      <c r="IJB8" s="205"/>
      <c r="IJC8" s="205"/>
      <c r="IJD8" s="205"/>
      <c r="IJE8" s="205"/>
      <c r="IJF8" s="205"/>
      <c r="IJG8" s="205"/>
      <c r="IJH8" s="205"/>
      <c r="IJI8" s="205"/>
      <c r="IJJ8" s="205"/>
      <c r="IJK8" s="205"/>
      <c r="IJL8" s="205"/>
      <c r="IJM8" s="205"/>
      <c r="IJN8" s="205"/>
      <c r="IJO8" s="205"/>
      <c r="IJP8" s="205"/>
      <c r="IJQ8" s="205"/>
      <c r="IJR8" s="205"/>
      <c r="IJS8" s="205"/>
      <c r="IJT8" s="205"/>
      <c r="IJU8" s="205"/>
      <c r="IJV8" s="205"/>
      <c r="IJW8" s="205"/>
      <c r="IJX8" s="205"/>
      <c r="IJY8" s="205"/>
      <c r="IJZ8" s="205"/>
      <c r="IKA8" s="205"/>
      <c r="IKB8" s="205"/>
      <c r="IKC8" s="205"/>
      <c r="IKD8" s="205"/>
      <c r="IKE8" s="205"/>
      <c r="IKF8" s="205"/>
      <c r="IKG8" s="205"/>
      <c r="IKH8" s="205"/>
      <c r="IKI8" s="205"/>
      <c r="IKJ8" s="205"/>
      <c r="IKK8" s="205"/>
      <c r="IKL8" s="205"/>
      <c r="IKM8" s="205"/>
      <c r="IKN8" s="205"/>
      <c r="IKO8" s="205"/>
      <c r="IKP8" s="205"/>
      <c r="IKQ8" s="205"/>
      <c r="IKR8" s="205"/>
      <c r="IKS8" s="205"/>
      <c r="IKT8" s="205"/>
      <c r="IKU8" s="205"/>
      <c r="IKV8" s="205"/>
      <c r="IKW8" s="205"/>
      <c r="IKX8" s="205"/>
      <c r="IKY8" s="205"/>
      <c r="IKZ8" s="205"/>
      <c r="ILA8" s="205"/>
      <c r="ILB8" s="205"/>
      <c r="ILC8" s="205"/>
      <c r="ILD8" s="205"/>
      <c r="ILE8" s="205"/>
      <c r="ILF8" s="205"/>
      <c r="ILG8" s="205"/>
      <c r="ILH8" s="205"/>
      <c r="ILI8" s="205"/>
      <c r="ILJ8" s="205"/>
      <c r="ILK8" s="205"/>
      <c r="ILL8" s="205"/>
      <c r="ILM8" s="205"/>
      <c r="ILN8" s="205"/>
      <c r="ILO8" s="205"/>
      <c r="ILP8" s="205"/>
      <c r="ILQ8" s="205"/>
      <c r="ILR8" s="205"/>
      <c r="ILS8" s="205"/>
      <c r="ILT8" s="205"/>
      <c r="ILU8" s="205"/>
      <c r="ILV8" s="205"/>
      <c r="ILW8" s="205"/>
      <c r="ILX8" s="205"/>
      <c r="ILY8" s="205"/>
      <c r="ILZ8" s="205"/>
      <c r="IMA8" s="205"/>
      <c r="IMB8" s="205"/>
      <c r="IMC8" s="205"/>
      <c r="IMD8" s="205"/>
      <c r="IME8" s="205"/>
      <c r="IMF8" s="205"/>
      <c r="IMG8" s="205"/>
      <c r="IMH8" s="205"/>
      <c r="IMI8" s="205"/>
      <c r="IMJ8" s="205"/>
      <c r="IMK8" s="205"/>
      <c r="IML8" s="205"/>
      <c r="IMM8" s="205"/>
      <c r="IMN8" s="205"/>
      <c r="IMO8" s="205"/>
      <c r="IMP8" s="205"/>
      <c r="IMQ8" s="205"/>
      <c r="IMR8" s="205"/>
      <c r="IMS8" s="205"/>
      <c r="IMT8" s="205"/>
      <c r="IMU8" s="205"/>
      <c r="IMV8" s="205"/>
      <c r="IMW8" s="205"/>
      <c r="IMX8" s="205"/>
      <c r="IMY8" s="205"/>
      <c r="IMZ8" s="205"/>
      <c r="INA8" s="205"/>
      <c r="INB8" s="205"/>
      <c r="INC8" s="205"/>
      <c r="IND8" s="205"/>
      <c r="INE8" s="205"/>
      <c r="INF8" s="205"/>
      <c r="ING8" s="205"/>
      <c r="INH8" s="205"/>
      <c r="INI8" s="205"/>
      <c r="INJ8" s="205"/>
      <c r="INK8" s="205"/>
      <c r="INL8" s="205"/>
      <c r="INM8" s="205"/>
      <c r="INN8" s="205"/>
      <c r="INO8" s="205"/>
      <c r="INP8" s="205"/>
      <c r="INQ8" s="205"/>
      <c r="INR8" s="205"/>
      <c r="INS8" s="205"/>
      <c r="INT8" s="205"/>
      <c r="INU8" s="205"/>
      <c r="INV8" s="205"/>
      <c r="INW8" s="205"/>
      <c r="INX8" s="205"/>
      <c r="INY8" s="205"/>
      <c r="INZ8" s="205"/>
      <c r="IOA8" s="205"/>
      <c r="IOB8" s="205"/>
      <c r="IOC8" s="205"/>
      <c r="IOD8" s="205"/>
      <c r="IOE8" s="205"/>
      <c r="IOF8" s="205"/>
      <c r="IOG8" s="205"/>
      <c r="IOH8" s="205"/>
      <c r="IOI8" s="205"/>
      <c r="IOJ8" s="205"/>
      <c r="IOK8" s="205"/>
      <c r="IOL8" s="205"/>
      <c r="IOM8" s="205"/>
      <c r="ION8" s="205"/>
      <c r="IOO8" s="205"/>
      <c r="IOP8" s="205"/>
      <c r="IOQ8" s="205"/>
      <c r="IOR8" s="205"/>
      <c r="IOS8" s="205"/>
      <c r="IOT8" s="205"/>
      <c r="IOU8" s="205"/>
      <c r="IOV8" s="205"/>
      <c r="IOW8" s="205"/>
      <c r="IOX8" s="205"/>
      <c r="IOY8" s="205"/>
      <c r="IOZ8" s="205"/>
      <c r="IPA8" s="205"/>
      <c r="IPB8" s="205"/>
      <c r="IPC8" s="205"/>
      <c r="IPD8" s="205"/>
      <c r="IPE8" s="205"/>
      <c r="IPF8" s="205"/>
      <c r="IPG8" s="205"/>
      <c r="IPH8" s="205"/>
      <c r="IPI8" s="205"/>
      <c r="IPJ8" s="205"/>
      <c r="IPK8" s="205"/>
      <c r="IPL8" s="205"/>
      <c r="IPM8" s="205"/>
      <c r="IPN8" s="205"/>
      <c r="IPO8" s="205"/>
      <c r="IPP8" s="205"/>
      <c r="IPQ8" s="205"/>
      <c r="IPR8" s="205"/>
      <c r="IPS8" s="205"/>
      <c r="IPT8" s="205"/>
      <c r="IPU8" s="205"/>
      <c r="IPV8" s="205"/>
      <c r="IPW8" s="205"/>
      <c r="IPX8" s="205"/>
      <c r="IPY8" s="205"/>
      <c r="IPZ8" s="205"/>
      <c r="IQA8" s="205"/>
      <c r="IQB8" s="205"/>
      <c r="IQC8" s="205"/>
      <c r="IQD8" s="205"/>
      <c r="IQE8" s="205"/>
      <c r="IQF8" s="205"/>
      <c r="IQG8" s="205"/>
      <c r="IQH8" s="205"/>
      <c r="IQI8" s="205"/>
      <c r="IQJ8" s="205"/>
      <c r="IQK8" s="205"/>
      <c r="IQL8" s="205"/>
      <c r="IQM8" s="205"/>
      <c r="IQN8" s="205"/>
      <c r="IQO8" s="205"/>
      <c r="IQP8" s="205"/>
      <c r="IQQ8" s="205"/>
      <c r="IQR8" s="205"/>
      <c r="IQS8" s="205"/>
      <c r="IQT8" s="205"/>
      <c r="IQU8" s="205"/>
      <c r="IQV8" s="205"/>
      <c r="IQW8" s="205"/>
      <c r="IQX8" s="205"/>
      <c r="IQY8" s="205"/>
      <c r="IQZ8" s="205"/>
      <c r="IRA8" s="205"/>
      <c r="IRB8" s="205"/>
      <c r="IRC8" s="205"/>
      <c r="IRD8" s="205"/>
      <c r="IRE8" s="205"/>
      <c r="IRF8" s="205"/>
      <c r="IRG8" s="205"/>
      <c r="IRH8" s="205"/>
      <c r="IRI8" s="205"/>
      <c r="IRJ8" s="205"/>
      <c r="IRK8" s="205"/>
      <c r="IRL8" s="205"/>
      <c r="IRM8" s="205"/>
      <c r="IRN8" s="205"/>
      <c r="IRO8" s="205"/>
      <c r="IRP8" s="205"/>
      <c r="IRQ8" s="205"/>
      <c r="IRR8" s="205"/>
      <c r="IRS8" s="205"/>
      <c r="IRT8" s="205"/>
      <c r="IRU8" s="205"/>
      <c r="IRV8" s="205"/>
      <c r="IRW8" s="205"/>
      <c r="IRX8" s="205"/>
      <c r="IRY8" s="205"/>
      <c r="IRZ8" s="205"/>
      <c r="ISA8" s="205"/>
      <c r="ISB8" s="205"/>
      <c r="ISC8" s="205"/>
      <c r="ISD8" s="205"/>
      <c r="ISE8" s="205"/>
      <c r="ISF8" s="205"/>
      <c r="ISG8" s="205"/>
      <c r="ISH8" s="205"/>
      <c r="ISI8" s="205"/>
      <c r="ISJ8" s="205"/>
      <c r="ISK8" s="205"/>
      <c r="ISL8" s="205"/>
      <c r="ISM8" s="205"/>
      <c r="ISN8" s="205"/>
      <c r="ISO8" s="205"/>
      <c r="ISP8" s="205"/>
      <c r="ISQ8" s="205"/>
      <c r="ISR8" s="205"/>
      <c r="ISS8" s="205"/>
      <c r="IST8" s="205"/>
      <c r="ISU8" s="205"/>
      <c r="ISV8" s="205"/>
      <c r="ISW8" s="205"/>
      <c r="ISX8" s="205"/>
      <c r="ISY8" s="205"/>
      <c r="ISZ8" s="205"/>
      <c r="ITA8" s="205"/>
      <c r="ITB8" s="205"/>
      <c r="ITC8" s="205"/>
      <c r="ITD8" s="205"/>
      <c r="ITE8" s="205"/>
      <c r="ITF8" s="205"/>
      <c r="ITG8" s="205"/>
      <c r="ITH8" s="205"/>
      <c r="ITI8" s="205"/>
      <c r="ITJ8" s="205"/>
      <c r="ITK8" s="205"/>
      <c r="ITL8" s="205"/>
      <c r="ITM8" s="205"/>
      <c r="ITN8" s="205"/>
      <c r="ITO8" s="205"/>
      <c r="ITP8" s="205"/>
      <c r="ITQ8" s="205"/>
      <c r="ITR8" s="205"/>
      <c r="ITS8" s="205"/>
      <c r="ITT8" s="205"/>
      <c r="ITU8" s="205"/>
      <c r="ITV8" s="205"/>
      <c r="ITW8" s="205"/>
      <c r="ITX8" s="205"/>
      <c r="ITY8" s="205"/>
      <c r="ITZ8" s="205"/>
      <c r="IUA8" s="205"/>
      <c r="IUB8" s="205"/>
      <c r="IUC8" s="205"/>
      <c r="IUD8" s="205"/>
      <c r="IUE8" s="205"/>
      <c r="IUF8" s="205"/>
      <c r="IUG8" s="205"/>
      <c r="IUH8" s="205"/>
      <c r="IUI8" s="205"/>
      <c r="IUJ8" s="205"/>
      <c r="IUK8" s="205"/>
      <c r="IUL8" s="205"/>
      <c r="IUM8" s="205"/>
      <c r="IUN8" s="205"/>
      <c r="IUO8" s="205"/>
      <c r="IUP8" s="205"/>
      <c r="IUQ8" s="205"/>
      <c r="IUR8" s="205"/>
      <c r="IUS8" s="205"/>
      <c r="IUT8" s="205"/>
      <c r="IUU8" s="205"/>
      <c r="IUV8" s="205"/>
      <c r="IUW8" s="205"/>
      <c r="IUX8" s="205"/>
      <c r="IUY8" s="205"/>
      <c r="IUZ8" s="205"/>
      <c r="IVA8" s="205"/>
      <c r="IVB8" s="205"/>
      <c r="IVC8" s="205"/>
      <c r="IVD8" s="205"/>
      <c r="IVE8" s="205"/>
      <c r="IVF8" s="205"/>
      <c r="IVG8" s="205"/>
      <c r="IVH8" s="205"/>
      <c r="IVI8" s="205"/>
      <c r="IVJ8" s="205"/>
      <c r="IVK8" s="205"/>
      <c r="IVL8" s="205"/>
      <c r="IVM8" s="205"/>
      <c r="IVN8" s="205"/>
      <c r="IVO8" s="205"/>
      <c r="IVP8" s="205"/>
      <c r="IVQ8" s="205"/>
      <c r="IVR8" s="205"/>
      <c r="IVS8" s="205"/>
      <c r="IVT8" s="205"/>
      <c r="IVU8" s="205"/>
      <c r="IVV8" s="205"/>
      <c r="IVW8" s="205"/>
      <c r="IVX8" s="205"/>
      <c r="IVY8" s="205"/>
      <c r="IVZ8" s="205"/>
      <c r="IWA8" s="205"/>
      <c r="IWB8" s="205"/>
      <c r="IWC8" s="205"/>
      <c r="IWD8" s="205"/>
      <c r="IWE8" s="205"/>
      <c r="IWF8" s="205"/>
      <c r="IWG8" s="205"/>
      <c r="IWH8" s="205"/>
      <c r="IWI8" s="205"/>
      <c r="IWJ8" s="205"/>
      <c r="IWK8" s="205"/>
      <c r="IWL8" s="205"/>
      <c r="IWM8" s="205"/>
      <c r="IWN8" s="205"/>
      <c r="IWO8" s="205"/>
      <c r="IWP8" s="205"/>
      <c r="IWQ8" s="205"/>
      <c r="IWR8" s="205"/>
      <c r="IWS8" s="205"/>
      <c r="IWT8" s="205"/>
      <c r="IWU8" s="205"/>
      <c r="IWV8" s="205"/>
      <c r="IWW8" s="205"/>
      <c r="IWX8" s="205"/>
      <c r="IWY8" s="205"/>
      <c r="IWZ8" s="205"/>
      <c r="IXA8" s="205"/>
      <c r="IXB8" s="205"/>
      <c r="IXC8" s="205"/>
      <c r="IXD8" s="205"/>
      <c r="IXE8" s="205"/>
      <c r="IXF8" s="205"/>
      <c r="IXG8" s="205"/>
      <c r="IXH8" s="205"/>
      <c r="IXI8" s="205"/>
      <c r="IXJ8" s="205"/>
      <c r="IXK8" s="205"/>
      <c r="IXL8" s="205"/>
      <c r="IXM8" s="205"/>
      <c r="IXN8" s="205"/>
      <c r="IXO8" s="205"/>
      <c r="IXP8" s="205"/>
      <c r="IXQ8" s="205"/>
      <c r="IXR8" s="205"/>
      <c r="IXS8" s="205"/>
      <c r="IXT8" s="205"/>
      <c r="IXU8" s="205"/>
      <c r="IXV8" s="205"/>
      <c r="IXW8" s="205"/>
      <c r="IXX8" s="205"/>
      <c r="IXY8" s="205"/>
      <c r="IXZ8" s="205"/>
      <c r="IYA8" s="205"/>
      <c r="IYB8" s="205"/>
      <c r="IYC8" s="205"/>
      <c r="IYD8" s="205"/>
      <c r="IYE8" s="205"/>
      <c r="IYF8" s="205"/>
      <c r="IYG8" s="205"/>
      <c r="IYH8" s="205"/>
      <c r="IYI8" s="205"/>
      <c r="IYJ8" s="205"/>
      <c r="IYK8" s="205"/>
      <c r="IYL8" s="205"/>
      <c r="IYM8" s="205"/>
      <c r="IYN8" s="205"/>
      <c r="IYO8" s="205"/>
      <c r="IYP8" s="205"/>
      <c r="IYQ8" s="205"/>
      <c r="IYR8" s="205"/>
      <c r="IYS8" s="205"/>
      <c r="IYT8" s="205"/>
      <c r="IYU8" s="205"/>
      <c r="IYV8" s="205"/>
      <c r="IYW8" s="205"/>
      <c r="IYX8" s="205"/>
      <c r="IYY8" s="205"/>
      <c r="IYZ8" s="205"/>
      <c r="IZA8" s="205"/>
      <c r="IZB8" s="205"/>
      <c r="IZC8" s="205"/>
      <c r="IZD8" s="205"/>
      <c r="IZE8" s="205"/>
      <c r="IZF8" s="205"/>
      <c r="IZG8" s="205"/>
      <c r="IZH8" s="205"/>
      <c r="IZI8" s="205"/>
      <c r="IZJ8" s="205"/>
      <c r="IZK8" s="205"/>
      <c r="IZL8" s="205"/>
      <c r="IZM8" s="205"/>
      <c r="IZN8" s="205"/>
      <c r="IZO8" s="205"/>
      <c r="IZP8" s="205"/>
      <c r="IZQ8" s="205"/>
      <c r="IZR8" s="205"/>
      <c r="IZS8" s="205"/>
      <c r="IZT8" s="205"/>
      <c r="IZU8" s="205"/>
      <c r="IZV8" s="205"/>
      <c r="IZW8" s="205"/>
      <c r="IZX8" s="205"/>
      <c r="IZY8" s="205"/>
      <c r="IZZ8" s="205"/>
      <c r="JAA8" s="205"/>
      <c r="JAB8" s="205"/>
      <c r="JAC8" s="205"/>
      <c r="JAD8" s="205"/>
      <c r="JAE8" s="205"/>
      <c r="JAF8" s="205"/>
      <c r="JAG8" s="205"/>
      <c r="JAH8" s="205"/>
      <c r="JAI8" s="205"/>
      <c r="JAJ8" s="205"/>
      <c r="JAK8" s="205"/>
      <c r="JAL8" s="205"/>
      <c r="JAM8" s="205"/>
      <c r="JAN8" s="205"/>
      <c r="JAO8" s="205"/>
      <c r="JAP8" s="205"/>
      <c r="JAQ8" s="205"/>
      <c r="JAR8" s="205"/>
      <c r="JAS8" s="205"/>
      <c r="JAT8" s="205"/>
      <c r="JAU8" s="205"/>
      <c r="JAV8" s="205"/>
      <c r="JAW8" s="205"/>
      <c r="JAX8" s="205"/>
      <c r="JAY8" s="205"/>
      <c r="JAZ8" s="205"/>
      <c r="JBA8" s="205"/>
      <c r="JBB8" s="205"/>
      <c r="JBC8" s="205"/>
      <c r="JBD8" s="205"/>
      <c r="JBE8" s="205"/>
      <c r="JBF8" s="205"/>
      <c r="JBG8" s="205"/>
      <c r="JBH8" s="205"/>
      <c r="JBI8" s="205"/>
      <c r="JBJ8" s="205"/>
      <c r="JBK8" s="205"/>
      <c r="JBL8" s="205"/>
      <c r="JBM8" s="205"/>
      <c r="JBN8" s="205"/>
      <c r="JBO8" s="205"/>
      <c r="JBP8" s="205"/>
      <c r="JBQ8" s="205"/>
      <c r="JBR8" s="205"/>
      <c r="JBS8" s="205"/>
      <c r="JBT8" s="205"/>
      <c r="JBU8" s="205"/>
      <c r="JBV8" s="205"/>
      <c r="JBW8" s="205"/>
      <c r="JBX8" s="205"/>
      <c r="JBY8" s="205"/>
      <c r="JBZ8" s="205"/>
      <c r="JCA8" s="205"/>
      <c r="JCB8" s="205"/>
      <c r="JCC8" s="205"/>
      <c r="JCD8" s="205"/>
      <c r="JCE8" s="205"/>
      <c r="JCF8" s="205"/>
      <c r="JCG8" s="205"/>
      <c r="JCH8" s="205"/>
      <c r="JCI8" s="205"/>
      <c r="JCJ8" s="205"/>
      <c r="JCK8" s="205"/>
      <c r="JCL8" s="205"/>
      <c r="JCM8" s="205"/>
      <c r="JCN8" s="205"/>
      <c r="JCO8" s="205"/>
      <c r="JCP8" s="205"/>
      <c r="JCQ8" s="205"/>
      <c r="JCR8" s="205"/>
      <c r="JCS8" s="205"/>
      <c r="JCT8" s="205"/>
      <c r="JCU8" s="205"/>
      <c r="JCV8" s="205"/>
      <c r="JCW8" s="205"/>
      <c r="JCX8" s="205"/>
      <c r="JCY8" s="205"/>
      <c r="JCZ8" s="205"/>
      <c r="JDA8" s="205"/>
      <c r="JDB8" s="205"/>
      <c r="JDC8" s="205"/>
      <c r="JDD8" s="205"/>
      <c r="JDE8" s="205"/>
      <c r="JDF8" s="205"/>
      <c r="JDG8" s="205"/>
      <c r="JDH8" s="205"/>
      <c r="JDI8" s="205"/>
      <c r="JDJ8" s="205"/>
      <c r="JDK8" s="205"/>
      <c r="JDL8" s="205"/>
      <c r="JDM8" s="205"/>
      <c r="JDN8" s="205"/>
      <c r="JDO8" s="205"/>
      <c r="JDP8" s="205"/>
      <c r="JDQ8" s="205"/>
      <c r="JDR8" s="205"/>
      <c r="JDS8" s="205"/>
      <c r="JDT8" s="205"/>
      <c r="JDU8" s="205"/>
      <c r="JDV8" s="205"/>
      <c r="JDW8" s="205"/>
      <c r="JDX8" s="205"/>
      <c r="JDY8" s="205"/>
      <c r="JDZ8" s="205"/>
      <c r="JEA8" s="205"/>
      <c r="JEB8" s="205"/>
      <c r="JEC8" s="205"/>
      <c r="JED8" s="205"/>
      <c r="JEE8" s="205"/>
      <c r="JEF8" s="205"/>
      <c r="JEG8" s="205"/>
      <c r="JEH8" s="205"/>
      <c r="JEI8" s="205"/>
      <c r="JEJ8" s="205"/>
      <c r="JEK8" s="205"/>
      <c r="JEL8" s="205"/>
      <c r="JEM8" s="205"/>
      <c r="JEN8" s="205"/>
      <c r="JEO8" s="205"/>
      <c r="JEP8" s="205"/>
      <c r="JEQ8" s="205"/>
      <c r="JER8" s="205"/>
      <c r="JES8" s="205"/>
      <c r="JET8" s="205"/>
      <c r="JEU8" s="205"/>
      <c r="JEV8" s="205"/>
      <c r="JEW8" s="205"/>
      <c r="JEX8" s="205"/>
      <c r="JEY8" s="205"/>
      <c r="JEZ8" s="205"/>
      <c r="JFA8" s="205"/>
      <c r="JFB8" s="205"/>
      <c r="JFC8" s="205"/>
      <c r="JFD8" s="205"/>
      <c r="JFE8" s="205"/>
      <c r="JFF8" s="205"/>
      <c r="JFG8" s="205"/>
      <c r="JFH8" s="205"/>
      <c r="JFI8" s="205"/>
      <c r="JFJ8" s="205"/>
      <c r="JFK8" s="205"/>
      <c r="JFL8" s="205"/>
      <c r="JFM8" s="205"/>
      <c r="JFN8" s="205"/>
      <c r="JFO8" s="205"/>
      <c r="JFP8" s="205"/>
      <c r="JFQ8" s="205"/>
      <c r="JFR8" s="205"/>
      <c r="JFS8" s="205"/>
      <c r="JFT8" s="205"/>
      <c r="JFU8" s="205"/>
      <c r="JFV8" s="205"/>
      <c r="JFW8" s="205"/>
      <c r="JFX8" s="205"/>
      <c r="JFY8" s="205"/>
      <c r="JFZ8" s="205"/>
      <c r="JGA8" s="205"/>
      <c r="JGB8" s="205"/>
      <c r="JGC8" s="205"/>
      <c r="JGD8" s="205"/>
      <c r="JGE8" s="205"/>
      <c r="JGF8" s="205"/>
      <c r="JGG8" s="205"/>
      <c r="JGH8" s="205"/>
      <c r="JGI8" s="205"/>
      <c r="JGJ8" s="205"/>
      <c r="JGK8" s="205"/>
      <c r="JGL8" s="205"/>
      <c r="JGM8" s="205"/>
      <c r="JGN8" s="205"/>
      <c r="JGO8" s="205"/>
      <c r="JGP8" s="205"/>
      <c r="JGQ8" s="205"/>
      <c r="JGR8" s="205"/>
      <c r="JGS8" s="205"/>
      <c r="JGT8" s="205"/>
      <c r="JGU8" s="205"/>
      <c r="JGV8" s="205"/>
      <c r="JGW8" s="205"/>
      <c r="JGX8" s="205"/>
      <c r="JGY8" s="205"/>
      <c r="JGZ8" s="205"/>
      <c r="JHA8" s="205"/>
      <c r="JHB8" s="205"/>
      <c r="JHC8" s="205"/>
      <c r="JHD8" s="205"/>
      <c r="JHE8" s="205"/>
      <c r="JHF8" s="205"/>
      <c r="JHG8" s="205"/>
      <c r="JHH8" s="205"/>
      <c r="JHI8" s="205"/>
      <c r="JHJ8" s="205"/>
      <c r="JHK8" s="205"/>
      <c r="JHL8" s="205"/>
      <c r="JHM8" s="205"/>
      <c r="JHN8" s="205"/>
      <c r="JHO8" s="205"/>
      <c r="JHP8" s="205"/>
      <c r="JHQ8" s="205"/>
      <c r="JHR8" s="205"/>
      <c r="JHS8" s="205"/>
      <c r="JHT8" s="205"/>
      <c r="JHU8" s="205"/>
      <c r="JHV8" s="205"/>
      <c r="JHW8" s="205"/>
      <c r="JHX8" s="205"/>
      <c r="JHY8" s="205"/>
      <c r="JHZ8" s="205"/>
      <c r="JIA8" s="205"/>
      <c r="JIB8" s="205"/>
      <c r="JIC8" s="205"/>
      <c r="JID8" s="205"/>
      <c r="JIE8" s="205"/>
      <c r="JIF8" s="205"/>
      <c r="JIG8" s="205"/>
      <c r="JIH8" s="205"/>
      <c r="JII8" s="205"/>
      <c r="JIJ8" s="205"/>
      <c r="JIK8" s="205"/>
      <c r="JIL8" s="205"/>
      <c r="JIM8" s="205"/>
      <c r="JIN8" s="205"/>
      <c r="JIO8" s="205"/>
      <c r="JIP8" s="205"/>
      <c r="JIQ8" s="205"/>
      <c r="JIR8" s="205"/>
      <c r="JIS8" s="205"/>
      <c r="JIT8" s="205"/>
      <c r="JIU8" s="205"/>
      <c r="JIV8" s="205"/>
      <c r="JIW8" s="205"/>
      <c r="JIX8" s="205"/>
      <c r="JIY8" s="205"/>
      <c r="JIZ8" s="205"/>
      <c r="JJA8" s="205"/>
      <c r="JJB8" s="205"/>
      <c r="JJC8" s="205"/>
      <c r="JJD8" s="205"/>
      <c r="JJE8" s="205"/>
      <c r="JJF8" s="205"/>
      <c r="JJG8" s="205"/>
      <c r="JJH8" s="205"/>
      <c r="JJI8" s="205"/>
      <c r="JJJ8" s="205"/>
      <c r="JJK8" s="205"/>
      <c r="JJL8" s="205"/>
      <c r="JJM8" s="205"/>
      <c r="JJN8" s="205"/>
      <c r="JJO8" s="205"/>
      <c r="JJP8" s="205"/>
      <c r="JJQ8" s="205"/>
      <c r="JJR8" s="205"/>
      <c r="JJS8" s="205"/>
      <c r="JJT8" s="205"/>
      <c r="JJU8" s="205"/>
      <c r="JJV8" s="205"/>
      <c r="JJW8" s="205"/>
      <c r="JJX8" s="205"/>
      <c r="JJY8" s="205"/>
      <c r="JJZ8" s="205"/>
      <c r="JKA8" s="205"/>
      <c r="JKB8" s="205"/>
      <c r="JKC8" s="205"/>
      <c r="JKD8" s="205"/>
      <c r="JKE8" s="205"/>
      <c r="JKF8" s="205"/>
      <c r="JKG8" s="205"/>
      <c r="JKH8" s="205"/>
      <c r="JKI8" s="205"/>
      <c r="JKJ8" s="205"/>
      <c r="JKK8" s="205"/>
      <c r="JKL8" s="205"/>
      <c r="JKM8" s="205"/>
      <c r="JKN8" s="205"/>
      <c r="JKO8" s="205"/>
      <c r="JKP8" s="205"/>
      <c r="JKQ8" s="205"/>
      <c r="JKR8" s="205"/>
      <c r="JKS8" s="205"/>
      <c r="JKT8" s="205"/>
      <c r="JKU8" s="205"/>
      <c r="JKV8" s="205"/>
      <c r="JKW8" s="205"/>
      <c r="JKX8" s="205"/>
      <c r="JKY8" s="205"/>
      <c r="JKZ8" s="205"/>
      <c r="JLA8" s="205"/>
      <c r="JLB8" s="205"/>
      <c r="JLC8" s="205"/>
      <c r="JLD8" s="205"/>
      <c r="JLE8" s="205"/>
      <c r="JLF8" s="205"/>
      <c r="JLG8" s="205"/>
      <c r="JLH8" s="205"/>
      <c r="JLI8" s="205"/>
      <c r="JLJ8" s="205"/>
      <c r="JLK8" s="205"/>
      <c r="JLL8" s="205"/>
      <c r="JLM8" s="205"/>
      <c r="JLN8" s="205"/>
      <c r="JLO8" s="205"/>
      <c r="JLP8" s="205"/>
      <c r="JLQ8" s="205"/>
      <c r="JLR8" s="205"/>
      <c r="JLS8" s="205"/>
      <c r="JLT8" s="205"/>
      <c r="JLU8" s="205"/>
      <c r="JLV8" s="205"/>
      <c r="JLW8" s="205"/>
      <c r="JLX8" s="205"/>
      <c r="JLY8" s="205"/>
      <c r="JLZ8" s="205"/>
      <c r="JMA8" s="205"/>
      <c r="JMB8" s="205"/>
      <c r="JMC8" s="205"/>
      <c r="JMD8" s="205"/>
      <c r="JME8" s="205"/>
      <c r="JMF8" s="205"/>
      <c r="JMG8" s="205"/>
      <c r="JMH8" s="205"/>
      <c r="JMI8" s="205"/>
      <c r="JMJ8" s="205"/>
      <c r="JMK8" s="205"/>
      <c r="JML8" s="205"/>
      <c r="JMM8" s="205"/>
      <c r="JMN8" s="205"/>
      <c r="JMO8" s="205"/>
      <c r="JMP8" s="205"/>
      <c r="JMQ8" s="205"/>
      <c r="JMR8" s="205"/>
      <c r="JMS8" s="205"/>
      <c r="JMT8" s="205"/>
      <c r="JMU8" s="205"/>
      <c r="JMV8" s="205"/>
      <c r="JMW8" s="205"/>
      <c r="JMX8" s="205"/>
      <c r="JMY8" s="205"/>
      <c r="JMZ8" s="205"/>
      <c r="JNA8" s="205"/>
      <c r="JNB8" s="205"/>
      <c r="JNC8" s="205"/>
      <c r="JND8" s="205"/>
      <c r="JNE8" s="205"/>
      <c r="JNF8" s="205"/>
      <c r="JNG8" s="205"/>
      <c r="JNH8" s="205"/>
      <c r="JNI8" s="205"/>
      <c r="JNJ8" s="205"/>
      <c r="JNK8" s="205"/>
      <c r="JNL8" s="205"/>
      <c r="JNM8" s="205"/>
      <c r="JNN8" s="205"/>
      <c r="JNO8" s="205"/>
      <c r="JNP8" s="205"/>
      <c r="JNQ8" s="205"/>
      <c r="JNR8" s="205"/>
      <c r="JNS8" s="205"/>
      <c r="JNT8" s="205"/>
      <c r="JNU8" s="205"/>
      <c r="JNV8" s="205"/>
      <c r="JNW8" s="205"/>
      <c r="JNX8" s="205"/>
      <c r="JNY8" s="205"/>
      <c r="JNZ8" s="205"/>
      <c r="JOA8" s="205"/>
      <c r="JOB8" s="205"/>
      <c r="JOC8" s="205"/>
      <c r="JOD8" s="205"/>
      <c r="JOE8" s="205"/>
      <c r="JOF8" s="205"/>
      <c r="JOG8" s="205"/>
      <c r="JOH8" s="205"/>
      <c r="JOI8" s="205"/>
      <c r="JOJ8" s="205"/>
      <c r="JOK8" s="205"/>
      <c r="JOL8" s="205"/>
      <c r="JOM8" s="205"/>
      <c r="JON8" s="205"/>
      <c r="JOO8" s="205"/>
      <c r="JOP8" s="205"/>
      <c r="JOQ8" s="205"/>
      <c r="JOR8" s="205"/>
      <c r="JOS8" s="205"/>
      <c r="JOT8" s="205"/>
      <c r="JOU8" s="205"/>
      <c r="JOV8" s="205"/>
      <c r="JOW8" s="205"/>
      <c r="JOX8" s="205"/>
      <c r="JOY8" s="205"/>
      <c r="JOZ8" s="205"/>
      <c r="JPA8" s="205"/>
      <c r="JPB8" s="205"/>
      <c r="JPC8" s="205"/>
      <c r="JPD8" s="205"/>
      <c r="JPE8" s="205"/>
      <c r="JPF8" s="205"/>
      <c r="JPG8" s="205"/>
      <c r="JPH8" s="205"/>
      <c r="JPI8" s="205"/>
      <c r="JPJ8" s="205"/>
      <c r="JPK8" s="205"/>
      <c r="JPL8" s="205"/>
      <c r="JPM8" s="205"/>
      <c r="JPN8" s="205"/>
      <c r="JPO8" s="205"/>
      <c r="JPP8" s="205"/>
      <c r="JPQ8" s="205"/>
      <c r="JPR8" s="205"/>
      <c r="JPS8" s="205"/>
      <c r="JPT8" s="205"/>
      <c r="JPU8" s="205"/>
      <c r="JPV8" s="205"/>
      <c r="JPW8" s="205"/>
      <c r="JPX8" s="205"/>
      <c r="JPY8" s="205"/>
      <c r="JPZ8" s="205"/>
      <c r="JQA8" s="205"/>
      <c r="JQB8" s="205"/>
      <c r="JQC8" s="205"/>
      <c r="JQD8" s="205"/>
      <c r="JQE8" s="205"/>
      <c r="JQF8" s="205"/>
      <c r="JQG8" s="205"/>
      <c r="JQH8" s="205"/>
      <c r="JQI8" s="205"/>
      <c r="JQJ8" s="205"/>
      <c r="JQK8" s="205"/>
      <c r="JQL8" s="205"/>
      <c r="JQM8" s="205"/>
      <c r="JQN8" s="205"/>
      <c r="JQO8" s="205"/>
      <c r="JQP8" s="205"/>
      <c r="JQQ8" s="205"/>
      <c r="JQR8" s="205"/>
      <c r="JQS8" s="205"/>
      <c r="JQT8" s="205"/>
      <c r="JQU8" s="205"/>
      <c r="JQV8" s="205"/>
      <c r="JQW8" s="205"/>
      <c r="JQX8" s="205"/>
      <c r="JQY8" s="205"/>
      <c r="JQZ8" s="205"/>
      <c r="JRA8" s="205"/>
      <c r="JRB8" s="205"/>
      <c r="JRC8" s="205"/>
      <c r="JRD8" s="205"/>
      <c r="JRE8" s="205"/>
      <c r="JRF8" s="205"/>
      <c r="JRG8" s="205"/>
      <c r="JRH8" s="205"/>
      <c r="JRI8" s="205"/>
      <c r="JRJ8" s="205"/>
      <c r="JRK8" s="205"/>
      <c r="JRL8" s="205"/>
      <c r="JRM8" s="205"/>
      <c r="JRN8" s="205"/>
      <c r="JRO8" s="205"/>
      <c r="JRP8" s="205"/>
      <c r="JRQ8" s="205"/>
      <c r="JRR8" s="205"/>
      <c r="JRS8" s="205"/>
      <c r="JRT8" s="205"/>
      <c r="JRU8" s="205"/>
      <c r="JRV8" s="205"/>
      <c r="JRW8" s="205"/>
      <c r="JRX8" s="205"/>
      <c r="JRY8" s="205"/>
      <c r="JRZ8" s="205"/>
      <c r="JSA8" s="205"/>
      <c r="JSB8" s="205"/>
      <c r="JSC8" s="205"/>
      <c r="JSD8" s="205"/>
      <c r="JSE8" s="205"/>
      <c r="JSF8" s="205"/>
      <c r="JSG8" s="205"/>
      <c r="JSH8" s="205"/>
      <c r="JSI8" s="205"/>
      <c r="JSJ8" s="205"/>
      <c r="JSK8" s="205"/>
      <c r="JSL8" s="205"/>
      <c r="JSM8" s="205"/>
      <c r="JSN8" s="205"/>
      <c r="JSO8" s="205"/>
      <c r="JSP8" s="205"/>
      <c r="JSQ8" s="205"/>
      <c r="JSR8" s="205"/>
      <c r="JSS8" s="205"/>
      <c r="JST8" s="205"/>
      <c r="JSU8" s="205"/>
      <c r="JSV8" s="205"/>
      <c r="JSW8" s="205"/>
      <c r="JSX8" s="205"/>
      <c r="JSY8" s="205"/>
      <c r="JSZ8" s="205"/>
      <c r="JTA8" s="205"/>
      <c r="JTB8" s="205"/>
      <c r="JTC8" s="205"/>
      <c r="JTD8" s="205"/>
      <c r="JTE8" s="205"/>
      <c r="JTF8" s="205"/>
      <c r="JTG8" s="205"/>
      <c r="JTH8" s="205"/>
      <c r="JTI8" s="205"/>
      <c r="JTJ8" s="205"/>
      <c r="JTK8" s="205"/>
      <c r="JTL8" s="205"/>
      <c r="JTM8" s="205"/>
      <c r="JTN8" s="205"/>
      <c r="JTO8" s="205"/>
      <c r="JTP8" s="205"/>
      <c r="JTQ8" s="205"/>
      <c r="JTR8" s="205"/>
      <c r="JTS8" s="205"/>
      <c r="JTT8" s="205"/>
      <c r="JTU8" s="205"/>
      <c r="JTV8" s="205"/>
      <c r="JTW8" s="205"/>
      <c r="JTX8" s="205"/>
      <c r="JTY8" s="205"/>
      <c r="JTZ8" s="205"/>
      <c r="JUA8" s="205"/>
      <c r="JUB8" s="205"/>
      <c r="JUC8" s="205"/>
      <c r="JUD8" s="205"/>
      <c r="JUE8" s="205"/>
      <c r="JUF8" s="205"/>
      <c r="JUG8" s="205"/>
      <c r="JUH8" s="205"/>
      <c r="JUI8" s="205"/>
      <c r="JUJ8" s="205"/>
      <c r="JUK8" s="205"/>
      <c r="JUL8" s="205"/>
      <c r="JUM8" s="205"/>
      <c r="JUN8" s="205"/>
      <c r="JUO8" s="205"/>
      <c r="JUP8" s="205"/>
      <c r="JUQ8" s="205"/>
      <c r="JUR8" s="205"/>
      <c r="JUS8" s="205"/>
      <c r="JUT8" s="205"/>
      <c r="JUU8" s="205"/>
      <c r="JUV8" s="205"/>
      <c r="JUW8" s="205"/>
      <c r="JUX8" s="205"/>
      <c r="JUY8" s="205"/>
      <c r="JUZ8" s="205"/>
      <c r="JVA8" s="205"/>
      <c r="JVB8" s="205"/>
      <c r="JVC8" s="205"/>
      <c r="JVD8" s="205"/>
      <c r="JVE8" s="205"/>
      <c r="JVF8" s="205"/>
      <c r="JVG8" s="205"/>
      <c r="JVH8" s="205"/>
      <c r="JVI8" s="205"/>
      <c r="JVJ8" s="205"/>
      <c r="JVK8" s="205"/>
      <c r="JVL8" s="205"/>
      <c r="JVM8" s="205"/>
      <c r="JVN8" s="205"/>
      <c r="JVO8" s="205"/>
      <c r="JVP8" s="205"/>
      <c r="JVQ8" s="205"/>
      <c r="JVR8" s="205"/>
      <c r="JVS8" s="205"/>
      <c r="JVT8" s="205"/>
      <c r="JVU8" s="205"/>
      <c r="JVV8" s="205"/>
      <c r="JVW8" s="205"/>
      <c r="JVX8" s="205"/>
      <c r="JVY8" s="205"/>
      <c r="JVZ8" s="205"/>
      <c r="JWA8" s="205"/>
      <c r="JWB8" s="205"/>
      <c r="JWC8" s="205"/>
      <c r="JWD8" s="205"/>
      <c r="JWE8" s="205"/>
      <c r="JWF8" s="205"/>
      <c r="JWG8" s="205"/>
      <c r="JWH8" s="205"/>
      <c r="JWI8" s="205"/>
      <c r="JWJ8" s="205"/>
      <c r="JWK8" s="205"/>
      <c r="JWL8" s="205"/>
      <c r="JWM8" s="205"/>
      <c r="JWN8" s="205"/>
      <c r="JWO8" s="205"/>
      <c r="JWP8" s="205"/>
      <c r="JWQ8" s="205"/>
      <c r="JWR8" s="205"/>
      <c r="JWS8" s="205"/>
      <c r="JWT8" s="205"/>
      <c r="JWU8" s="205"/>
      <c r="JWV8" s="205"/>
      <c r="JWW8" s="205"/>
      <c r="JWX8" s="205"/>
      <c r="JWY8" s="205"/>
      <c r="JWZ8" s="205"/>
      <c r="JXA8" s="205"/>
      <c r="JXB8" s="205"/>
      <c r="JXC8" s="205"/>
      <c r="JXD8" s="205"/>
      <c r="JXE8" s="205"/>
      <c r="JXF8" s="205"/>
      <c r="JXG8" s="205"/>
      <c r="JXH8" s="205"/>
      <c r="JXI8" s="205"/>
      <c r="JXJ8" s="205"/>
      <c r="JXK8" s="205"/>
      <c r="JXL8" s="205"/>
      <c r="JXM8" s="205"/>
      <c r="JXN8" s="205"/>
      <c r="JXO8" s="205"/>
      <c r="JXP8" s="205"/>
      <c r="JXQ8" s="205"/>
      <c r="JXR8" s="205"/>
      <c r="JXS8" s="205"/>
      <c r="JXT8" s="205"/>
      <c r="JXU8" s="205"/>
      <c r="JXV8" s="205"/>
      <c r="JXW8" s="205"/>
      <c r="JXX8" s="205"/>
      <c r="JXY8" s="205"/>
      <c r="JXZ8" s="205"/>
      <c r="JYA8" s="205"/>
      <c r="JYB8" s="205"/>
      <c r="JYC8" s="205"/>
      <c r="JYD8" s="205"/>
      <c r="JYE8" s="205"/>
      <c r="JYF8" s="205"/>
      <c r="JYG8" s="205"/>
      <c r="JYH8" s="205"/>
      <c r="JYI8" s="205"/>
      <c r="JYJ8" s="205"/>
      <c r="JYK8" s="205"/>
      <c r="JYL8" s="205"/>
      <c r="JYM8" s="205"/>
      <c r="JYN8" s="205"/>
      <c r="JYO8" s="205"/>
      <c r="JYP8" s="205"/>
      <c r="JYQ8" s="205"/>
      <c r="JYR8" s="205"/>
      <c r="JYS8" s="205"/>
      <c r="JYT8" s="205"/>
      <c r="JYU8" s="205"/>
      <c r="JYV8" s="205"/>
      <c r="JYW8" s="205"/>
      <c r="JYX8" s="205"/>
      <c r="JYY8" s="205"/>
      <c r="JYZ8" s="205"/>
      <c r="JZA8" s="205"/>
      <c r="JZB8" s="205"/>
      <c r="JZC8" s="205"/>
      <c r="JZD8" s="205"/>
      <c r="JZE8" s="205"/>
      <c r="JZF8" s="205"/>
      <c r="JZG8" s="205"/>
      <c r="JZH8" s="205"/>
      <c r="JZI8" s="205"/>
      <c r="JZJ8" s="205"/>
      <c r="JZK8" s="205"/>
      <c r="JZL8" s="205"/>
      <c r="JZM8" s="205"/>
      <c r="JZN8" s="205"/>
      <c r="JZO8" s="205"/>
      <c r="JZP8" s="205"/>
      <c r="JZQ8" s="205"/>
      <c r="JZR8" s="205"/>
      <c r="JZS8" s="205"/>
      <c r="JZT8" s="205"/>
      <c r="JZU8" s="205"/>
      <c r="JZV8" s="205"/>
      <c r="JZW8" s="205"/>
      <c r="JZX8" s="205"/>
      <c r="JZY8" s="205"/>
      <c r="JZZ8" s="205"/>
      <c r="KAA8" s="205"/>
      <c r="KAB8" s="205"/>
      <c r="KAC8" s="205"/>
      <c r="KAD8" s="205"/>
      <c r="KAE8" s="205"/>
      <c r="KAF8" s="205"/>
      <c r="KAG8" s="205"/>
      <c r="KAH8" s="205"/>
      <c r="KAI8" s="205"/>
      <c r="KAJ8" s="205"/>
      <c r="KAK8" s="205"/>
      <c r="KAL8" s="205"/>
      <c r="KAM8" s="205"/>
      <c r="KAN8" s="205"/>
      <c r="KAO8" s="205"/>
      <c r="KAP8" s="205"/>
      <c r="KAQ8" s="205"/>
      <c r="KAR8" s="205"/>
      <c r="KAS8" s="205"/>
      <c r="KAT8" s="205"/>
      <c r="KAU8" s="205"/>
      <c r="KAV8" s="205"/>
      <c r="KAW8" s="205"/>
      <c r="KAX8" s="205"/>
      <c r="KAY8" s="205"/>
      <c r="KAZ8" s="205"/>
      <c r="KBA8" s="205"/>
      <c r="KBB8" s="205"/>
      <c r="KBC8" s="205"/>
      <c r="KBD8" s="205"/>
      <c r="KBE8" s="205"/>
      <c r="KBF8" s="205"/>
      <c r="KBG8" s="205"/>
      <c r="KBH8" s="205"/>
      <c r="KBI8" s="205"/>
      <c r="KBJ8" s="205"/>
      <c r="KBK8" s="205"/>
      <c r="KBL8" s="205"/>
      <c r="KBM8" s="205"/>
      <c r="KBN8" s="205"/>
      <c r="KBO8" s="205"/>
      <c r="KBP8" s="205"/>
      <c r="KBQ8" s="205"/>
      <c r="KBR8" s="205"/>
      <c r="KBS8" s="205"/>
      <c r="KBT8" s="205"/>
      <c r="KBU8" s="205"/>
      <c r="KBV8" s="205"/>
      <c r="KBW8" s="205"/>
      <c r="KBX8" s="205"/>
      <c r="KBY8" s="205"/>
      <c r="KBZ8" s="205"/>
      <c r="KCA8" s="205"/>
      <c r="KCB8" s="205"/>
      <c r="KCC8" s="205"/>
      <c r="KCD8" s="205"/>
      <c r="KCE8" s="205"/>
      <c r="KCF8" s="205"/>
      <c r="KCG8" s="205"/>
      <c r="KCH8" s="205"/>
      <c r="KCI8" s="205"/>
      <c r="KCJ8" s="205"/>
      <c r="KCK8" s="205"/>
      <c r="KCL8" s="205"/>
      <c r="KCM8" s="205"/>
      <c r="KCN8" s="205"/>
      <c r="KCO8" s="205"/>
      <c r="KCP8" s="205"/>
      <c r="KCQ8" s="205"/>
      <c r="KCR8" s="205"/>
      <c r="KCS8" s="205"/>
      <c r="KCT8" s="205"/>
      <c r="KCU8" s="205"/>
      <c r="KCV8" s="205"/>
      <c r="KCW8" s="205"/>
      <c r="KCX8" s="205"/>
      <c r="KCY8" s="205"/>
      <c r="KCZ8" s="205"/>
      <c r="KDA8" s="205"/>
      <c r="KDB8" s="205"/>
      <c r="KDC8" s="205"/>
      <c r="KDD8" s="205"/>
      <c r="KDE8" s="205"/>
      <c r="KDF8" s="205"/>
      <c r="KDG8" s="205"/>
      <c r="KDH8" s="205"/>
      <c r="KDI8" s="205"/>
      <c r="KDJ8" s="205"/>
      <c r="KDK8" s="205"/>
      <c r="KDL8" s="205"/>
      <c r="KDM8" s="205"/>
      <c r="KDN8" s="205"/>
      <c r="KDO8" s="205"/>
      <c r="KDP8" s="205"/>
      <c r="KDQ8" s="205"/>
      <c r="KDR8" s="205"/>
      <c r="KDS8" s="205"/>
      <c r="KDT8" s="205"/>
      <c r="KDU8" s="205"/>
      <c r="KDV8" s="205"/>
      <c r="KDW8" s="205"/>
      <c r="KDX8" s="205"/>
      <c r="KDY8" s="205"/>
      <c r="KDZ8" s="205"/>
      <c r="KEA8" s="205"/>
      <c r="KEB8" s="205"/>
      <c r="KEC8" s="205"/>
      <c r="KED8" s="205"/>
      <c r="KEE8" s="205"/>
      <c r="KEF8" s="205"/>
      <c r="KEG8" s="205"/>
      <c r="KEH8" s="205"/>
      <c r="KEI8" s="205"/>
      <c r="KEJ8" s="205"/>
      <c r="KEK8" s="205"/>
      <c r="KEL8" s="205"/>
      <c r="KEM8" s="205"/>
      <c r="KEN8" s="205"/>
      <c r="KEO8" s="205"/>
      <c r="KEP8" s="205"/>
      <c r="KEQ8" s="205"/>
      <c r="KER8" s="205"/>
      <c r="KES8" s="205"/>
      <c r="KET8" s="205"/>
      <c r="KEU8" s="205"/>
      <c r="KEV8" s="205"/>
      <c r="KEW8" s="205"/>
      <c r="KEX8" s="205"/>
      <c r="KEY8" s="205"/>
      <c r="KEZ8" s="205"/>
      <c r="KFA8" s="205"/>
      <c r="KFB8" s="205"/>
      <c r="KFC8" s="205"/>
      <c r="KFD8" s="205"/>
      <c r="KFE8" s="205"/>
      <c r="KFF8" s="205"/>
      <c r="KFG8" s="205"/>
      <c r="KFH8" s="205"/>
      <c r="KFI8" s="205"/>
      <c r="KFJ8" s="205"/>
      <c r="KFK8" s="205"/>
      <c r="KFL8" s="205"/>
      <c r="KFM8" s="205"/>
      <c r="KFN8" s="205"/>
      <c r="KFO8" s="205"/>
      <c r="KFP8" s="205"/>
      <c r="KFQ8" s="205"/>
      <c r="KFR8" s="205"/>
      <c r="KFS8" s="205"/>
      <c r="KFT8" s="205"/>
      <c r="KFU8" s="205"/>
      <c r="KFV8" s="205"/>
      <c r="KFW8" s="205"/>
      <c r="KFX8" s="205"/>
      <c r="KFY8" s="205"/>
      <c r="KFZ8" s="205"/>
      <c r="KGA8" s="205"/>
      <c r="KGB8" s="205"/>
      <c r="KGC8" s="205"/>
      <c r="KGD8" s="205"/>
      <c r="KGE8" s="205"/>
      <c r="KGF8" s="205"/>
      <c r="KGG8" s="205"/>
      <c r="KGH8" s="205"/>
      <c r="KGI8" s="205"/>
      <c r="KGJ8" s="205"/>
      <c r="KGK8" s="205"/>
      <c r="KGL8" s="205"/>
      <c r="KGM8" s="205"/>
      <c r="KGN8" s="205"/>
      <c r="KGO8" s="205"/>
      <c r="KGP8" s="205"/>
      <c r="KGQ8" s="205"/>
      <c r="KGR8" s="205"/>
      <c r="KGS8" s="205"/>
      <c r="KGT8" s="205"/>
      <c r="KGU8" s="205"/>
      <c r="KGV8" s="205"/>
      <c r="KGW8" s="205"/>
      <c r="KGX8" s="205"/>
      <c r="KGY8" s="205"/>
      <c r="KGZ8" s="205"/>
      <c r="KHA8" s="205"/>
      <c r="KHB8" s="205"/>
      <c r="KHC8" s="205"/>
      <c r="KHD8" s="205"/>
      <c r="KHE8" s="205"/>
      <c r="KHF8" s="205"/>
      <c r="KHG8" s="205"/>
      <c r="KHH8" s="205"/>
      <c r="KHI8" s="205"/>
      <c r="KHJ8" s="205"/>
      <c r="KHK8" s="205"/>
      <c r="KHL8" s="205"/>
      <c r="KHM8" s="205"/>
      <c r="KHN8" s="205"/>
      <c r="KHO8" s="205"/>
      <c r="KHP8" s="205"/>
      <c r="KHQ8" s="205"/>
      <c r="KHR8" s="205"/>
      <c r="KHS8" s="205"/>
      <c r="KHT8" s="205"/>
      <c r="KHU8" s="205"/>
      <c r="KHV8" s="205"/>
      <c r="KHW8" s="205"/>
      <c r="KHX8" s="205"/>
      <c r="KHY8" s="205"/>
      <c r="KHZ8" s="205"/>
      <c r="KIA8" s="205"/>
      <c r="KIB8" s="205"/>
      <c r="KIC8" s="205"/>
      <c r="KID8" s="205"/>
      <c r="KIE8" s="205"/>
      <c r="KIF8" s="205"/>
      <c r="KIG8" s="205"/>
      <c r="KIH8" s="205"/>
      <c r="KII8" s="205"/>
      <c r="KIJ8" s="205"/>
      <c r="KIK8" s="205"/>
      <c r="KIL8" s="205"/>
      <c r="KIM8" s="205"/>
      <c r="KIN8" s="205"/>
      <c r="KIO8" s="205"/>
      <c r="KIP8" s="205"/>
      <c r="KIQ8" s="205"/>
      <c r="KIR8" s="205"/>
      <c r="KIS8" s="205"/>
      <c r="KIT8" s="205"/>
      <c r="KIU8" s="205"/>
      <c r="KIV8" s="205"/>
      <c r="KIW8" s="205"/>
      <c r="KIX8" s="205"/>
      <c r="KIY8" s="205"/>
      <c r="KIZ8" s="205"/>
      <c r="KJA8" s="205"/>
      <c r="KJB8" s="205"/>
      <c r="KJC8" s="205"/>
      <c r="KJD8" s="205"/>
      <c r="KJE8" s="205"/>
      <c r="KJF8" s="205"/>
      <c r="KJG8" s="205"/>
      <c r="KJH8" s="205"/>
      <c r="KJI8" s="205"/>
      <c r="KJJ8" s="205"/>
      <c r="KJK8" s="205"/>
      <c r="KJL8" s="205"/>
      <c r="KJM8" s="205"/>
      <c r="KJN8" s="205"/>
      <c r="KJO8" s="205"/>
      <c r="KJP8" s="205"/>
      <c r="KJQ8" s="205"/>
      <c r="KJR8" s="205"/>
      <c r="KJS8" s="205"/>
      <c r="KJT8" s="205"/>
      <c r="KJU8" s="205"/>
      <c r="KJV8" s="205"/>
      <c r="KJW8" s="205"/>
      <c r="KJX8" s="205"/>
      <c r="KJY8" s="205"/>
      <c r="KJZ8" s="205"/>
      <c r="KKA8" s="205"/>
      <c r="KKB8" s="205"/>
      <c r="KKC8" s="205"/>
      <c r="KKD8" s="205"/>
      <c r="KKE8" s="205"/>
      <c r="KKF8" s="205"/>
      <c r="KKG8" s="205"/>
      <c r="KKH8" s="205"/>
      <c r="KKI8" s="205"/>
      <c r="KKJ8" s="205"/>
      <c r="KKK8" s="205"/>
      <c r="KKL8" s="205"/>
      <c r="KKM8" s="205"/>
      <c r="KKN8" s="205"/>
      <c r="KKO8" s="205"/>
      <c r="KKP8" s="205"/>
      <c r="KKQ8" s="205"/>
      <c r="KKR8" s="205"/>
      <c r="KKS8" s="205"/>
      <c r="KKT8" s="205"/>
      <c r="KKU8" s="205"/>
      <c r="KKV8" s="205"/>
      <c r="KKW8" s="205"/>
      <c r="KKX8" s="205"/>
      <c r="KKY8" s="205"/>
      <c r="KKZ8" s="205"/>
      <c r="KLA8" s="205"/>
      <c r="KLB8" s="205"/>
      <c r="KLC8" s="205"/>
      <c r="KLD8" s="205"/>
      <c r="KLE8" s="205"/>
      <c r="KLF8" s="205"/>
      <c r="KLG8" s="205"/>
      <c r="KLH8" s="205"/>
      <c r="KLI8" s="205"/>
      <c r="KLJ8" s="205"/>
      <c r="KLK8" s="205"/>
      <c r="KLL8" s="205"/>
      <c r="KLM8" s="205"/>
      <c r="KLN8" s="205"/>
      <c r="KLO8" s="205"/>
      <c r="KLP8" s="205"/>
      <c r="KLQ8" s="205"/>
      <c r="KLR8" s="205"/>
      <c r="KLS8" s="205"/>
      <c r="KLT8" s="205"/>
      <c r="KLU8" s="205"/>
      <c r="KLV8" s="205"/>
      <c r="KLW8" s="205"/>
      <c r="KLX8" s="205"/>
      <c r="KLY8" s="205"/>
      <c r="KLZ8" s="205"/>
      <c r="KMA8" s="205"/>
      <c r="KMB8" s="205"/>
      <c r="KMC8" s="205"/>
      <c r="KMD8" s="205"/>
      <c r="KME8" s="205"/>
      <c r="KMF8" s="205"/>
      <c r="KMG8" s="205"/>
      <c r="KMH8" s="205"/>
      <c r="KMI8" s="205"/>
      <c r="KMJ8" s="205"/>
      <c r="KMK8" s="205"/>
      <c r="KML8" s="205"/>
      <c r="KMM8" s="205"/>
      <c r="KMN8" s="205"/>
      <c r="KMO8" s="205"/>
      <c r="KMP8" s="205"/>
      <c r="KMQ8" s="205"/>
      <c r="KMR8" s="205"/>
      <c r="KMS8" s="205"/>
      <c r="KMT8" s="205"/>
      <c r="KMU8" s="205"/>
      <c r="KMV8" s="205"/>
      <c r="KMW8" s="205"/>
      <c r="KMX8" s="205"/>
      <c r="KMY8" s="205"/>
      <c r="KMZ8" s="205"/>
      <c r="KNA8" s="205"/>
      <c r="KNB8" s="205"/>
      <c r="KNC8" s="205"/>
      <c r="KND8" s="205"/>
      <c r="KNE8" s="205"/>
      <c r="KNF8" s="205"/>
      <c r="KNG8" s="205"/>
      <c r="KNH8" s="205"/>
      <c r="KNI8" s="205"/>
      <c r="KNJ8" s="205"/>
      <c r="KNK8" s="205"/>
      <c r="KNL8" s="205"/>
      <c r="KNM8" s="205"/>
      <c r="KNN8" s="205"/>
      <c r="KNO8" s="205"/>
      <c r="KNP8" s="205"/>
      <c r="KNQ8" s="205"/>
      <c r="KNR8" s="205"/>
      <c r="KNS8" s="205"/>
      <c r="KNT8" s="205"/>
      <c r="KNU8" s="205"/>
      <c r="KNV8" s="205"/>
      <c r="KNW8" s="205"/>
      <c r="KNX8" s="205"/>
      <c r="KNY8" s="205"/>
      <c r="KNZ8" s="205"/>
      <c r="KOA8" s="205"/>
      <c r="KOB8" s="205"/>
      <c r="KOC8" s="205"/>
      <c r="KOD8" s="205"/>
      <c r="KOE8" s="205"/>
      <c r="KOF8" s="205"/>
      <c r="KOG8" s="205"/>
      <c r="KOH8" s="205"/>
      <c r="KOI8" s="205"/>
      <c r="KOJ8" s="205"/>
      <c r="KOK8" s="205"/>
      <c r="KOL8" s="205"/>
      <c r="KOM8" s="205"/>
      <c r="KON8" s="205"/>
      <c r="KOO8" s="205"/>
      <c r="KOP8" s="205"/>
      <c r="KOQ8" s="205"/>
      <c r="KOR8" s="205"/>
      <c r="KOS8" s="205"/>
      <c r="KOT8" s="205"/>
      <c r="KOU8" s="205"/>
      <c r="KOV8" s="205"/>
      <c r="KOW8" s="205"/>
      <c r="KOX8" s="205"/>
      <c r="KOY8" s="205"/>
      <c r="KOZ8" s="205"/>
      <c r="KPA8" s="205"/>
      <c r="KPB8" s="205"/>
      <c r="KPC8" s="205"/>
      <c r="KPD8" s="205"/>
      <c r="KPE8" s="205"/>
      <c r="KPF8" s="205"/>
      <c r="KPG8" s="205"/>
      <c r="KPH8" s="205"/>
      <c r="KPI8" s="205"/>
      <c r="KPJ8" s="205"/>
      <c r="KPK8" s="205"/>
      <c r="KPL8" s="205"/>
      <c r="KPM8" s="205"/>
      <c r="KPN8" s="205"/>
      <c r="KPO8" s="205"/>
      <c r="KPP8" s="205"/>
      <c r="KPQ8" s="205"/>
      <c r="KPR8" s="205"/>
      <c r="KPS8" s="205"/>
      <c r="KPT8" s="205"/>
      <c r="KPU8" s="205"/>
      <c r="KPV8" s="205"/>
      <c r="KPW8" s="205"/>
      <c r="KPX8" s="205"/>
      <c r="KPY8" s="205"/>
      <c r="KPZ8" s="205"/>
      <c r="KQA8" s="205"/>
      <c r="KQB8" s="205"/>
      <c r="KQC8" s="205"/>
      <c r="KQD8" s="205"/>
      <c r="KQE8" s="205"/>
      <c r="KQF8" s="205"/>
      <c r="KQG8" s="205"/>
      <c r="KQH8" s="205"/>
      <c r="KQI8" s="205"/>
      <c r="KQJ8" s="205"/>
      <c r="KQK8" s="205"/>
      <c r="KQL8" s="205"/>
      <c r="KQM8" s="205"/>
      <c r="KQN8" s="205"/>
      <c r="KQO8" s="205"/>
      <c r="KQP8" s="205"/>
      <c r="KQQ8" s="205"/>
      <c r="KQR8" s="205"/>
      <c r="KQS8" s="205"/>
      <c r="KQT8" s="205"/>
      <c r="KQU8" s="205"/>
      <c r="KQV8" s="205"/>
      <c r="KQW8" s="205"/>
      <c r="KQX8" s="205"/>
      <c r="KQY8" s="205"/>
      <c r="KQZ8" s="205"/>
      <c r="KRA8" s="205"/>
      <c r="KRB8" s="205"/>
      <c r="KRC8" s="205"/>
      <c r="KRD8" s="205"/>
      <c r="KRE8" s="205"/>
      <c r="KRF8" s="205"/>
      <c r="KRG8" s="205"/>
      <c r="KRH8" s="205"/>
      <c r="KRI8" s="205"/>
      <c r="KRJ8" s="205"/>
      <c r="KRK8" s="205"/>
      <c r="KRL8" s="205"/>
      <c r="KRM8" s="205"/>
      <c r="KRN8" s="205"/>
      <c r="KRO8" s="205"/>
      <c r="KRP8" s="205"/>
      <c r="KRQ8" s="205"/>
      <c r="KRR8" s="205"/>
      <c r="KRS8" s="205"/>
      <c r="KRT8" s="205"/>
      <c r="KRU8" s="205"/>
      <c r="KRV8" s="205"/>
      <c r="KRW8" s="205"/>
      <c r="KRX8" s="205"/>
      <c r="KRY8" s="205"/>
      <c r="KRZ8" s="205"/>
      <c r="KSA8" s="205"/>
      <c r="KSB8" s="205"/>
      <c r="KSC8" s="205"/>
      <c r="KSD8" s="205"/>
      <c r="KSE8" s="205"/>
      <c r="KSF8" s="205"/>
      <c r="KSG8" s="205"/>
      <c r="KSH8" s="205"/>
      <c r="KSI8" s="205"/>
      <c r="KSJ8" s="205"/>
      <c r="KSK8" s="205"/>
      <c r="KSL8" s="205"/>
      <c r="KSM8" s="205"/>
      <c r="KSN8" s="205"/>
      <c r="KSO8" s="205"/>
      <c r="KSP8" s="205"/>
      <c r="KSQ8" s="205"/>
      <c r="KSR8" s="205"/>
      <c r="KSS8" s="205"/>
      <c r="KST8" s="205"/>
      <c r="KSU8" s="205"/>
      <c r="KSV8" s="205"/>
      <c r="KSW8" s="205"/>
      <c r="KSX8" s="205"/>
      <c r="KSY8" s="205"/>
      <c r="KSZ8" s="205"/>
      <c r="KTA8" s="205"/>
      <c r="KTB8" s="205"/>
      <c r="KTC8" s="205"/>
      <c r="KTD8" s="205"/>
      <c r="KTE8" s="205"/>
      <c r="KTF8" s="205"/>
      <c r="KTG8" s="205"/>
      <c r="KTH8" s="205"/>
      <c r="KTI8" s="205"/>
      <c r="KTJ8" s="205"/>
      <c r="KTK8" s="205"/>
      <c r="KTL8" s="205"/>
      <c r="KTM8" s="205"/>
      <c r="KTN8" s="205"/>
      <c r="KTO8" s="205"/>
      <c r="KTP8" s="205"/>
      <c r="KTQ8" s="205"/>
      <c r="KTR8" s="205"/>
      <c r="KTS8" s="205"/>
      <c r="KTT8" s="205"/>
      <c r="KTU8" s="205"/>
      <c r="KTV8" s="205"/>
      <c r="KTW8" s="205"/>
      <c r="KTX8" s="205"/>
      <c r="KTY8" s="205"/>
      <c r="KTZ8" s="205"/>
      <c r="KUA8" s="205"/>
      <c r="KUB8" s="205"/>
      <c r="KUC8" s="205"/>
      <c r="KUD8" s="205"/>
      <c r="KUE8" s="205"/>
      <c r="KUF8" s="205"/>
      <c r="KUG8" s="205"/>
      <c r="KUH8" s="205"/>
      <c r="KUI8" s="205"/>
      <c r="KUJ8" s="205"/>
      <c r="KUK8" s="205"/>
      <c r="KUL8" s="205"/>
      <c r="KUM8" s="205"/>
      <c r="KUN8" s="205"/>
      <c r="KUO8" s="205"/>
      <c r="KUP8" s="205"/>
      <c r="KUQ8" s="205"/>
      <c r="KUR8" s="205"/>
      <c r="KUS8" s="205"/>
      <c r="KUT8" s="205"/>
      <c r="KUU8" s="205"/>
      <c r="KUV8" s="205"/>
      <c r="KUW8" s="205"/>
      <c r="KUX8" s="205"/>
      <c r="KUY8" s="205"/>
      <c r="KUZ8" s="205"/>
      <c r="KVA8" s="205"/>
      <c r="KVB8" s="205"/>
      <c r="KVC8" s="205"/>
      <c r="KVD8" s="205"/>
      <c r="KVE8" s="205"/>
      <c r="KVF8" s="205"/>
      <c r="KVG8" s="205"/>
      <c r="KVH8" s="205"/>
      <c r="KVI8" s="205"/>
      <c r="KVJ8" s="205"/>
      <c r="KVK8" s="205"/>
      <c r="KVL8" s="205"/>
      <c r="KVM8" s="205"/>
      <c r="KVN8" s="205"/>
      <c r="KVO8" s="205"/>
      <c r="KVP8" s="205"/>
      <c r="KVQ8" s="205"/>
      <c r="KVR8" s="205"/>
      <c r="KVS8" s="205"/>
      <c r="KVT8" s="205"/>
      <c r="KVU8" s="205"/>
      <c r="KVV8" s="205"/>
      <c r="KVW8" s="205"/>
      <c r="KVX8" s="205"/>
      <c r="KVY8" s="205"/>
      <c r="KVZ8" s="205"/>
      <c r="KWA8" s="205"/>
      <c r="KWB8" s="205"/>
      <c r="KWC8" s="205"/>
      <c r="KWD8" s="205"/>
      <c r="KWE8" s="205"/>
      <c r="KWF8" s="205"/>
      <c r="KWG8" s="205"/>
      <c r="KWH8" s="205"/>
      <c r="KWI8" s="205"/>
      <c r="KWJ8" s="205"/>
      <c r="KWK8" s="205"/>
      <c r="KWL8" s="205"/>
      <c r="KWM8" s="205"/>
      <c r="KWN8" s="205"/>
      <c r="KWO8" s="205"/>
      <c r="KWP8" s="205"/>
      <c r="KWQ8" s="205"/>
      <c r="KWR8" s="205"/>
      <c r="KWS8" s="205"/>
      <c r="KWT8" s="205"/>
      <c r="KWU8" s="205"/>
      <c r="KWV8" s="205"/>
      <c r="KWW8" s="205"/>
      <c r="KWX8" s="205"/>
      <c r="KWY8" s="205"/>
      <c r="KWZ8" s="205"/>
      <c r="KXA8" s="205"/>
      <c r="KXB8" s="205"/>
      <c r="KXC8" s="205"/>
      <c r="KXD8" s="205"/>
      <c r="KXE8" s="205"/>
      <c r="KXF8" s="205"/>
      <c r="KXG8" s="205"/>
      <c r="KXH8" s="205"/>
      <c r="KXI8" s="205"/>
      <c r="KXJ8" s="205"/>
      <c r="KXK8" s="205"/>
      <c r="KXL8" s="205"/>
      <c r="KXM8" s="205"/>
      <c r="KXN8" s="205"/>
      <c r="KXO8" s="205"/>
      <c r="KXP8" s="205"/>
      <c r="KXQ8" s="205"/>
      <c r="KXR8" s="205"/>
      <c r="KXS8" s="205"/>
      <c r="KXT8" s="205"/>
      <c r="KXU8" s="205"/>
      <c r="KXV8" s="205"/>
      <c r="KXW8" s="205"/>
      <c r="KXX8" s="205"/>
      <c r="KXY8" s="205"/>
      <c r="KXZ8" s="205"/>
      <c r="KYA8" s="205"/>
      <c r="KYB8" s="205"/>
      <c r="KYC8" s="205"/>
      <c r="KYD8" s="205"/>
      <c r="KYE8" s="205"/>
      <c r="KYF8" s="205"/>
      <c r="KYG8" s="205"/>
      <c r="KYH8" s="205"/>
      <c r="KYI8" s="205"/>
      <c r="KYJ8" s="205"/>
      <c r="KYK8" s="205"/>
      <c r="KYL8" s="205"/>
      <c r="KYM8" s="205"/>
      <c r="KYN8" s="205"/>
      <c r="KYO8" s="205"/>
      <c r="KYP8" s="205"/>
      <c r="KYQ8" s="205"/>
      <c r="KYR8" s="205"/>
      <c r="KYS8" s="205"/>
      <c r="KYT8" s="205"/>
      <c r="KYU8" s="205"/>
      <c r="KYV8" s="205"/>
      <c r="KYW8" s="205"/>
      <c r="KYX8" s="205"/>
      <c r="KYY8" s="205"/>
      <c r="KYZ8" s="205"/>
      <c r="KZA8" s="205"/>
      <c r="KZB8" s="205"/>
      <c r="KZC8" s="205"/>
      <c r="KZD8" s="205"/>
      <c r="KZE8" s="205"/>
      <c r="KZF8" s="205"/>
      <c r="KZG8" s="205"/>
      <c r="KZH8" s="205"/>
      <c r="KZI8" s="205"/>
      <c r="KZJ8" s="205"/>
      <c r="KZK8" s="205"/>
      <c r="KZL8" s="205"/>
      <c r="KZM8" s="205"/>
      <c r="KZN8" s="205"/>
      <c r="KZO8" s="205"/>
      <c r="KZP8" s="205"/>
      <c r="KZQ8" s="205"/>
      <c r="KZR8" s="205"/>
      <c r="KZS8" s="205"/>
      <c r="KZT8" s="205"/>
      <c r="KZU8" s="205"/>
      <c r="KZV8" s="205"/>
      <c r="KZW8" s="205"/>
      <c r="KZX8" s="205"/>
      <c r="KZY8" s="205"/>
      <c r="KZZ8" s="205"/>
      <c r="LAA8" s="205"/>
      <c r="LAB8" s="205"/>
      <c r="LAC8" s="205"/>
      <c r="LAD8" s="205"/>
      <c r="LAE8" s="205"/>
      <c r="LAF8" s="205"/>
      <c r="LAG8" s="205"/>
      <c r="LAH8" s="205"/>
      <c r="LAI8" s="205"/>
      <c r="LAJ8" s="205"/>
      <c r="LAK8" s="205"/>
      <c r="LAL8" s="205"/>
      <c r="LAM8" s="205"/>
      <c r="LAN8" s="205"/>
      <c r="LAO8" s="205"/>
      <c r="LAP8" s="205"/>
      <c r="LAQ8" s="205"/>
      <c r="LAR8" s="205"/>
      <c r="LAS8" s="205"/>
      <c r="LAT8" s="205"/>
      <c r="LAU8" s="205"/>
      <c r="LAV8" s="205"/>
      <c r="LAW8" s="205"/>
      <c r="LAX8" s="205"/>
      <c r="LAY8" s="205"/>
      <c r="LAZ8" s="205"/>
      <c r="LBA8" s="205"/>
      <c r="LBB8" s="205"/>
      <c r="LBC8" s="205"/>
      <c r="LBD8" s="205"/>
      <c r="LBE8" s="205"/>
      <c r="LBF8" s="205"/>
      <c r="LBG8" s="205"/>
      <c r="LBH8" s="205"/>
      <c r="LBI8" s="205"/>
      <c r="LBJ8" s="205"/>
      <c r="LBK8" s="205"/>
      <c r="LBL8" s="205"/>
      <c r="LBM8" s="205"/>
      <c r="LBN8" s="205"/>
      <c r="LBO8" s="205"/>
      <c r="LBP8" s="205"/>
      <c r="LBQ8" s="205"/>
      <c r="LBR8" s="205"/>
      <c r="LBS8" s="205"/>
      <c r="LBT8" s="205"/>
      <c r="LBU8" s="205"/>
      <c r="LBV8" s="205"/>
      <c r="LBW8" s="205"/>
      <c r="LBX8" s="205"/>
      <c r="LBY8" s="205"/>
      <c r="LBZ8" s="205"/>
      <c r="LCA8" s="205"/>
      <c r="LCB8" s="205"/>
      <c r="LCC8" s="205"/>
      <c r="LCD8" s="205"/>
      <c r="LCE8" s="205"/>
      <c r="LCF8" s="205"/>
      <c r="LCG8" s="205"/>
      <c r="LCH8" s="205"/>
      <c r="LCI8" s="205"/>
      <c r="LCJ8" s="205"/>
      <c r="LCK8" s="205"/>
      <c r="LCL8" s="205"/>
      <c r="LCM8" s="205"/>
      <c r="LCN8" s="205"/>
      <c r="LCO8" s="205"/>
      <c r="LCP8" s="205"/>
      <c r="LCQ8" s="205"/>
      <c r="LCR8" s="205"/>
      <c r="LCS8" s="205"/>
      <c r="LCT8" s="205"/>
      <c r="LCU8" s="205"/>
      <c r="LCV8" s="205"/>
      <c r="LCW8" s="205"/>
      <c r="LCX8" s="205"/>
      <c r="LCY8" s="205"/>
      <c r="LCZ8" s="205"/>
      <c r="LDA8" s="205"/>
      <c r="LDB8" s="205"/>
      <c r="LDC8" s="205"/>
      <c r="LDD8" s="205"/>
      <c r="LDE8" s="205"/>
      <c r="LDF8" s="205"/>
      <c r="LDG8" s="205"/>
      <c r="LDH8" s="205"/>
      <c r="LDI8" s="205"/>
      <c r="LDJ8" s="205"/>
      <c r="LDK8" s="205"/>
      <c r="LDL8" s="205"/>
      <c r="LDM8" s="205"/>
      <c r="LDN8" s="205"/>
      <c r="LDO8" s="205"/>
      <c r="LDP8" s="205"/>
      <c r="LDQ8" s="205"/>
      <c r="LDR8" s="205"/>
      <c r="LDS8" s="205"/>
      <c r="LDT8" s="205"/>
      <c r="LDU8" s="205"/>
      <c r="LDV8" s="205"/>
      <c r="LDW8" s="205"/>
      <c r="LDX8" s="205"/>
      <c r="LDY8" s="205"/>
      <c r="LDZ8" s="205"/>
      <c r="LEA8" s="205"/>
      <c r="LEB8" s="205"/>
      <c r="LEC8" s="205"/>
      <c r="LED8" s="205"/>
      <c r="LEE8" s="205"/>
      <c r="LEF8" s="205"/>
      <c r="LEG8" s="205"/>
      <c r="LEH8" s="205"/>
      <c r="LEI8" s="205"/>
      <c r="LEJ8" s="205"/>
      <c r="LEK8" s="205"/>
      <c r="LEL8" s="205"/>
      <c r="LEM8" s="205"/>
      <c r="LEN8" s="205"/>
      <c r="LEO8" s="205"/>
      <c r="LEP8" s="205"/>
      <c r="LEQ8" s="205"/>
      <c r="LER8" s="205"/>
      <c r="LES8" s="205"/>
      <c r="LET8" s="205"/>
      <c r="LEU8" s="205"/>
      <c r="LEV8" s="205"/>
      <c r="LEW8" s="205"/>
      <c r="LEX8" s="205"/>
      <c r="LEY8" s="205"/>
      <c r="LEZ8" s="205"/>
      <c r="LFA8" s="205"/>
      <c r="LFB8" s="205"/>
      <c r="LFC8" s="205"/>
      <c r="LFD8" s="205"/>
      <c r="LFE8" s="205"/>
      <c r="LFF8" s="205"/>
      <c r="LFG8" s="205"/>
      <c r="LFH8" s="205"/>
      <c r="LFI8" s="205"/>
      <c r="LFJ8" s="205"/>
      <c r="LFK8" s="205"/>
      <c r="LFL8" s="205"/>
      <c r="LFM8" s="205"/>
      <c r="LFN8" s="205"/>
      <c r="LFO8" s="205"/>
      <c r="LFP8" s="205"/>
      <c r="LFQ8" s="205"/>
      <c r="LFR8" s="205"/>
      <c r="LFS8" s="205"/>
      <c r="LFT8" s="205"/>
      <c r="LFU8" s="205"/>
      <c r="LFV8" s="205"/>
      <c r="LFW8" s="205"/>
      <c r="LFX8" s="205"/>
      <c r="LFY8" s="205"/>
      <c r="LFZ8" s="205"/>
      <c r="LGA8" s="205"/>
      <c r="LGB8" s="205"/>
      <c r="LGC8" s="205"/>
      <c r="LGD8" s="205"/>
      <c r="LGE8" s="205"/>
      <c r="LGF8" s="205"/>
      <c r="LGG8" s="205"/>
      <c r="LGH8" s="205"/>
      <c r="LGI8" s="205"/>
      <c r="LGJ8" s="205"/>
      <c r="LGK8" s="205"/>
      <c r="LGL8" s="205"/>
      <c r="LGM8" s="205"/>
      <c r="LGN8" s="205"/>
      <c r="LGO8" s="205"/>
      <c r="LGP8" s="205"/>
      <c r="LGQ8" s="205"/>
      <c r="LGR8" s="205"/>
      <c r="LGS8" s="205"/>
      <c r="LGT8" s="205"/>
      <c r="LGU8" s="205"/>
      <c r="LGV8" s="205"/>
      <c r="LGW8" s="205"/>
      <c r="LGX8" s="205"/>
      <c r="LGY8" s="205"/>
      <c r="LGZ8" s="205"/>
      <c r="LHA8" s="205"/>
      <c r="LHB8" s="205"/>
      <c r="LHC8" s="205"/>
      <c r="LHD8" s="205"/>
      <c r="LHE8" s="205"/>
      <c r="LHF8" s="205"/>
      <c r="LHG8" s="205"/>
      <c r="LHH8" s="205"/>
      <c r="LHI8" s="205"/>
      <c r="LHJ8" s="205"/>
      <c r="LHK8" s="205"/>
      <c r="LHL8" s="205"/>
      <c r="LHM8" s="205"/>
      <c r="LHN8" s="205"/>
      <c r="LHO8" s="205"/>
      <c r="LHP8" s="205"/>
      <c r="LHQ8" s="205"/>
      <c r="LHR8" s="205"/>
      <c r="LHS8" s="205"/>
      <c r="LHT8" s="205"/>
      <c r="LHU8" s="205"/>
      <c r="LHV8" s="205"/>
      <c r="LHW8" s="205"/>
      <c r="LHX8" s="205"/>
      <c r="LHY8" s="205"/>
      <c r="LHZ8" s="205"/>
      <c r="LIA8" s="205"/>
      <c r="LIB8" s="205"/>
      <c r="LIC8" s="205"/>
      <c r="LID8" s="205"/>
      <c r="LIE8" s="205"/>
      <c r="LIF8" s="205"/>
      <c r="LIG8" s="205"/>
      <c r="LIH8" s="205"/>
      <c r="LII8" s="205"/>
      <c r="LIJ8" s="205"/>
      <c r="LIK8" s="205"/>
      <c r="LIL8" s="205"/>
      <c r="LIM8" s="205"/>
      <c r="LIN8" s="205"/>
      <c r="LIO8" s="205"/>
      <c r="LIP8" s="205"/>
      <c r="LIQ8" s="205"/>
      <c r="LIR8" s="205"/>
      <c r="LIS8" s="205"/>
      <c r="LIT8" s="205"/>
      <c r="LIU8" s="205"/>
      <c r="LIV8" s="205"/>
      <c r="LIW8" s="205"/>
      <c r="LIX8" s="205"/>
      <c r="LIY8" s="205"/>
      <c r="LIZ8" s="205"/>
      <c r="LJA8" s="205"/>
      <c r="LJB8" s="205"/>
      <c r="LJC8" s="205"/>
      <c r="LJD8" s="205"/>
      <c r="LJE8" s="205"/>
      <c r="LJF8" s="205"/>
      <c r="LJG8" s="205"/>
      <c r="LJH8" s="205"/>
      <c r="LJI8" s="205"/>
      <c r="LJJ8" s="205"/>
      <c r="LJK8" s="205"/>
      <c r="LJL8" s="205"/>
      <c r="LJM8" s="205"/>
      <c r="LJN8" s="205"/>
      <c r="LJO8" s="205"/>
      <c r="LJP8" s="205"/>
      <c r="LJQ8" s="205"/>
      <c r="LJR8" s="205"/>
      <c r="LJS8" s="205"/>
      <c r="LJT8" s="205"/>
      <c r="LJU8" s="205"/>
      <c r="LJV8" s="205"/>
      <c r="LJW8" s="205"/>
      <c r="LJX8" s="205"/>
      <c r="LJY8" s="205"/>
      <c r="LJZ8" s="205"/>
      <c r="LKA8" s="205"/>
      <c r="LKB8" s="205"/>
      <c r="LKC8" s="205"/>
      <c r="LKD8" s="205"/>
      <c r="LKE8" s="205"/>
      <c r="LKF8" s="205"/>
      <c r="LKG8" s="205"/>
      <c r="LKH8" s="205"/>
      <c r="LKI8" s="205"/>
      <c r="LKJ8" s="205"/>
      <c r="LKK8" s="205"/>
      <c r="LKL8" s="205"/>
      <c r="LKM8" s="205"/>
      <c r="LKN8" s="205"/>
      <c r="LKO8" s="205"/>
      <c r="LKP8" s="205"/>
      <c r="LKQ8" s="205"/>
      <c r="LKR8" s="205"/>
      <c r="LKS8" s="205"/>
      <c r="LKT8" s="205"/>
      <c r="LKU8" s="205"/>
      <c r="LKV8" s="205"/>
      <c r="LKW8" s="205"/>
      <c r="LKX8" s="205"/>
      <c r="LKY8" s="205"/>
      <c r="LKZ8" s="205"/>
      <c r="LLA8" s="205"/>
      <c r="LLB8" s="205"/>
      <c r="LLC8" s="205"/>
      <c r="LLD8" s="205"/>
      <c r="LLE8" s="205"/>
      <c r="LLF8" s="205"/>
      <c r="LLG8" s="205"/>
      <c r="LLH8" s="205"/>
      <c r="LLI8" s="205"/>
      <c r="LLJ8" s="205"/>
      <c r="LLK8" s="205"/>
      <c r="LLL8" s="205"/>
      <c r="LLM8" s="205"/>
      <c r="LLN8" s="205"/>
      <c r="LLO8" s="205"/>
      <c r="LLP8" s="205"/>
      <c r="LLQ8" s="205"/>
      <c r="LLR8" s="205"/>
      <c r="LLS8" s="205"/>
      <c r="LLT8" s="205"/>
      <c r="LLU8" s="205"/>
      <c r="LLV8" s="205"/>
      <c r="LLW8" s="205"/>
      <c r="LLX8" s="205"/>
      <c r="LLY8" s="205"/>
      <c r="LLZ8" s="205"/>
      <c r="LMA8" s="205"/>
      <c r="LMB8" s="205"/>
      <c r="LMC8" s="205"/>
      <c r="LMD8" s="205"/>
      <c r="LME8" s="205"/>
      <c r="LMF8" s="205"/>
      <c r="LMG8" s="205"/>
      <c r="LMH8" s="205"/>
      <c r="LMI8" s="205"/>
      <c r="LMJ8" s="205"/>
      <c r="LMK8" s="205"/>
      <c r="LML8" s="205"/>
      <c r="LMM8" s="205"/>
      <c r="LMN8" s="205"/>
      <c r="LMO8" s="205"/>
      <c r="LMP8" s="205"/>
      <c r="LMQ8" s="205"/>
      <c r="LMR8" s="205"/>
      <c r="LMS8" s="205"/>
      <c r="LMT8" s="205"/>
      <c r="LMU8" s="205"/>
      <c r="LMV8" s="205"/>
      <c r="LMW8" s="205"/>
      <c r="LMX8" s="205"/>
      <c r="LMY8" s="205"/>
      <c r="LMZ8" s="205"/>
      <c r="LNA8" s="205"/>
      <c r="LNB8" s="205"/>
      <c r="LNC8" s="205"/>
      <c r="LND8" s="205"/>
      <c r="LNE8" s="205"/>
      <c r="LNF8" s="205"/>
      <c r="LNG8" s="205"/>
      <c r="LNH8" s="205"/>
      <c r="LNI8" s="205"/>
      <c r="LNJ8" s="205"/>
      <c r="LNK8" s="205"/>
      <c r="LNL8" s="205"/>
      <c r="LNM8" s="205"/>
      <c r="LNN8" s="205"/>
      <c r="LNO8" s="205"/>
      <c r="LNP8" s="205"/>
      <c r="LNQ8" s="205"/>
      <c r="LNR8" s="205"/>
      <c r="LNS8" s="205"/>
      <c r="LNT8" s="205"/>
      <c r="LNU8" s="205"/>
      <c r="LNV8" s="205"/>
      <c r="LNW8" s="205"/>
      <c r="LNX8" s="205"/>
      <c r="LNY8" s="205"/>
      <c r="LNZ8" s="205"/>
      <c r="LOA8" s="205"/>
      <c r="LOB8" s="205"/>
      <c r="LOC8" s="205"/>
      <c r="LOD8" s="205"/>
      <c r="LOE8" s="205"/>
      <c r="LOF8" s="205"/>
      <c r="LOG8" s="205"/>
      <c r="LOH8" s="205"/>
      <c r="LOI8" s="205"/>
      <c r="LOJ8" s="205"/>
      <c r="LOK8" s="205"/>
      <c r="LOL8" s="205"/>
      <c r="LOM8" s="205"/>
      <c r="LON8" s="205"/>
      <c r="LOO8" s="205"/>
      <c r="LOP8" s="205"/>
      <c r="LOQ8" s="205"/>
      <c r="LOR8" s="205"/>
      <c r="LOS8" s="205"/>
      <c r="LOT8" s="205"/>
      <c r="LOU8" s="205"/>
      <c r="LOV8" s="205"/>
      <c r="LOW8" s="205"/>
      <c r="LOX8" s="205"/>
      <c r="LOY8" s="205"/>
      <c r="LOZ8" s="205"/>
      <c r="LPA8" s="205"/>
      <c r="LPB8" s="205"/>
      <c r="LPC8" s="205"/>
      <c r="LPD8" s="205"/>
      <c r="LPE8" s="205"/>
      <c r="LPF8" s="205"/>
      <c r="LPG8" s="205"/>
      <c r="LPH8" s="205"/>
      <c r="LPI8" s="205"/>
      <c r="LPJ8" s="205"/>
      <c r="LPK8" s="205"/>
      <c r="LPL8" s="205"/>
      <c r="LPM8" s="205"/>
      <c r="LPN8" s="205"/>
      <c r="LPO8" s="205"/>
      <c r="LPP8" s="205"/>
      <c r="LPQ8" s="205"/>
      <c r="LPR8" s="205"/>
      <c r="LPS8" s="205"/>
      <c r="LPT8" s="205"/>
      <c r="LPU8" s="205"/>
      <c r="LPV8" s="205"/>
      <c r="LPW8" s="205"/>
      <c r="LPX8" s="205"/>
      <c r="LPY8" s="205"/>
      <c r="LPZ8" s="205"/>
      <c r="LQA8" s="205"/>
      <c r="LQB8" s="205"/>
      <c r="LQC8" s="205"/>
      <c r="LQD8" s="205"/>
      <c r="LQE8" s="205"/>
      <c r="LQF8" s="205"/>
      <c r="LQG8" s="205"/>
      <c r="LQH8" s="205"/>
      <c r="LQI8" s="205"/>
      <c r="LQJ8" s="205"/>
      <c r="LQK8" s="205"/>
      <c r="LQL8" s="205"/>
      <c r="LQM8" s="205"/>
      <c r="LQN8" s="205"/>
      <c r="LQO8" s="205"/>
      <c r="LQP8" s="205"/>
      <c r="LQQ8" s="205"/>
      <c r="LQR8" s="205"/>
      <c r="LQS8" s="205"/>
      <c r="LQT8" s="205"/>
      <c r="LQU8" s="205"/>
      <c r="LQV8" s="205"/>
      <c r="LQW8" s="205"/>
      <c r="LQX8" s="205"/>
      <c r="LQY8" s="205"/>
      <c r="LQZ8" s="205"/>
      <c r="LRA8" s="205"/>
      <c r="LRB8" s="205"/>
      <c r="LRC8" s="205"/>
      <c r="LRD8" s="205"/>
      <c r="LRE8" s="205"/>
      <c r="LRF8" s="205"/>
      <c r="LRG8" s="205"/>
      <c r="LRH8" s="205"/>
      <c r="LRI8" s="205"/>
      <c r="LRJ8" s="205"/>
      <c r="LRK8" s="205"/>
      <c r="LRL8" s="205"/>
      <c r="LRM8" s="205"/>
      <c r="LRN8" s="205"/>
      <c r="LRO8" s="205"/>
      <c r="LRP8" s="205"/>
      <c r="LRQ8" s="205"/>
      <c r="LRR8" s="205"/>
      <c r="LRS8" s="205"/>
      <c r="LRT8" s="205"/>
      <c r="LRU8" s="205"/>
      <c r="LRV8" s="205"/>
      <c r="LRW8" s="205"/>
      <c r="LRX8" s="205"/>
      <c r="LRY8" s="205"/>
      <c r="LRZ8" s="205"/>
      <c r="LSA8" s="205"/>
      <c r="LSB8" s="205"/>
      <c r="LSC8" s="205"/>
      <c r="LSD8" s="205"/>
      <c r="LSE8" s="205"/>
      <c r="LSF8" s="205"/>
      <c r="LSG8" s="205"/>
      <c r="LSH8" s="205"/>
      <c r="LSI8" s="205"/>
      <c r="LSJ8" s="205"/>
      <c r="LSK8" s="205"/>
      <c r="LSL8" s="205"/>
      <c r="LSM8" s="205"/>
      <c r="LSN8" s="205"/>
      <c r="LSO8" s="205"/>
      <c r="LSP8" s="205"/>
      <c r="LSQ8" s="205"/>
      <c r="LSR8" s="205"/>
      <c r="LSS8" s="205"/>
      <c r="LST8" s="205"/>
      <c r="LSU8" s="205"/>
      <c r="LSV8" s="205"/>
      <c r="LSW8" s="205"/>
      <c r="LSX8" s="205"/>
      <c r="LSY8" s="205"/>
      <c r="LSZ8" s="205"/>
      <c r="LTA8" s="205"/>
      <c r="LTB8" s="205"/>
      <c r="LTC8" s="205"/>
      <c r="LTD8" s="205"/>
      <c r="LTE8" s="205"/>
      <c r="LTF8" s="205"/>
      <c r="LTG8" s="205"/>
      <c r="LTH8" s="205"/>
      <c r="LTI8" s="205"/>
      <c r="LTJ8" s="205"/>
      <c r="LTK8" s="205"/>
      <c r="LTL8" s="205"/>
      <c r="LTM8" s="205"/>
      <c r="LTN8" s="205"/>
      <c r="LTO8" s="205"/>
      <c r="LTP8" s="205"/>
      <c r="LTQ8" s="205"/>
      <c r="LTR8" s="205"/>
      <c r="LTS8" s="205"/>
      <c r="LTT8" s="205"/>
      <c r="LTU8" s="205"/>
      <c r="LTV8" s="205"/>
      <c r="LTW8" s="205"/>
      <c r="LTX8" s="205"/>
      <c r="LTY8" s="205"/>
      <c r="LTZ8" s="205"/>
      <c r="LUA8" s="205"/>
      <c r="LUB8" s="205"/>
      <c r="LUC8" s="205"/>
      <c r="LUD8" s="205"/>
      <c r="LUE8" s="205"/>
      <c r="LUF8" s="205"/>
      <c r="LUG8" s="205"/>
      <c r="LUH8" s="205"/>
      <c r="LUI8" s="205"/>
      <c r="LUJ8" s="205"/>
      <c r="LUK8" s="205"/>
      <c r="LUL8" s="205"/>
      <c r="LUM8" s="205"/>
      <c r="LUN8" s="205"/>
      <c r="LUO8" s="205"/>
      <c r="LUP8" s="205"/>
      <c r="LUQ8" s="205"/>
      <c r="LUR8" s="205"/>
      <c r="LUS8" s="205"/>
      <c r="LUT8" s="205"/>
      <c r="LUU8" s="205"/>
      <c r="LUV8" s="205"/>
      <c r="LUW8" s="205"/>
      <c r="LUX8" s="205"/>
      <c r="LUY8" s="205"/>
      <c r="LUZ8" s="205"/>
      <c r="LVA8" s="205"/>
      <c r="LVB8" s="205"/>
      <c r="LVC8" s="205"/>
      <c r="LVD8" s="205"/>
      <c r="LVE8" s="205"/>
      <c r="LVF8" s="205"/>
      <c r="LVG8" s="205"/>
      <c r="LVH8" s="205"/>
      <c r="LVI8" s="205"/>
      <c r="LVJ8" s="205"/>
      <c r="LVK8" s="205"/>
      <c r="LVL8" s="205"/>
      <c r="LVM8" s="205"/>
      <c r="LVN8" s="205"/>
      <c r="LVO8" s="205"/>
      <c r="LVP8" s="205"/>
      <c r="LVQ8" s="205"/>
      <c r="LVR8" s="205"/>
      <c r="LVS8" s="205"/>
      <c r="LVT8" s="205"/>
      <c r="LVU8" s="205"/>
      <c r="LVV8" s="205"/>
      <c r="LVW8" s="205"/>
      <c r="LVX8" s="205"/>
      <c r="LVY8" s="205"/>
      <c r="LVZ8" s="205"/>
      <c r="LWA8" s="205"/>
      <c r="LWB8" s="205"/>
      <c r="LWC8" s="205"/>
      <c r="LWD8" s="205"/>
      <c r="LWE8" s="205"/>
      <c r="LWF8" s="205"/>
      <c r="LWG8" s="205"/>
      <c r="LWH8" s="205"/>
      <c r="LWI8" s="205"/>
      <c r="LWJ8" s="205"/>
      <c r="LWK8" s="205"/>
      <c r="LWL8" s="205"/>
      <c r="LWM8" s="205"/>
      <c r="LWN8" s="205"/>
      <c r="LWO8" s="205"/>
      <c r="LWP8" s="205"/>
      <c r="LWQ8" s="205"/>
      <c r="LWR8" s="205"/>
      <c r="LWS8" s="205"/>
      <c r="LWT8" s="205"/>
      <c r="LWU8" s="205"/>
      <c r="LWV8" s="205"/>
      <c r="LWW8" s="205"/>
      <c r="LWX8" s="205"/>
      <c r="LWY8" s="205"/>
      <c r="LWZ8" s="205"/>
      <c r="LXA8" s="205"/>
      <c r="LXB8" s="205"/>
      <c r="LXC8" s="205"/>
      <c r="LXD8" s="205"/>
      <c r="LXE8" s="205"/>
      <c r="LXF8" s="205"/>
      <c r="LXG8" s="205"/>
      <c r="LXH8" s="205"/>
      <c r="LXI8" s="205"/>
      <c r="LXJ8" s="205"/>
      <c r="LXK8" s="205"/>
      <c r="LXL8" s="205"/>
      <c r="LXM8" s="205"/>
      <c r="LXN8" s="205"/>
      <c r="LXO8" s="205"/>
      <c r="LXP8" s="205"/>
      <c r="LXQ8" s="205"/>
      <c r="LXR8" s="205"/>
      <c r="LXS8" s="205"/>
      <c r="LXT8" s="205"/>
      <c r="LXU8" s="205"/>
      <c r="LXV8" s="205"/>
      <c r="LXW8" s="205"/>
      <c r="LXX8" s="205"/>
      <c r="LXY8" s="205"/>
      <c r="LXZ8" s="205"/>
      <c r="LYA8" s="205"/>
      <c r="LYB8" s="205"/>
      <c r="LYC8" s="205"/>
      <c r="LYD8" s="205"/>
      <c r="LYE8" s="205"/>
      <c r="LYF8" s="205"/>
      <c r="LYG8" s="205"/>
      <c r="LYH8" s="205"/>
      <c r="LYI8" s="205"/>
      <c r="LYJ8" s="205"/>
      <c r="LYK8" s="205"/>
      <c r="LYL8" s="205"/>
      <c r="LYM8" s="205"/>
      <c r="LYN8" s="205"/>
      <c r="LYO8" s="205"/>
      <c r="LYP8" s="205"/>
      <c r="LYQ8" s="205"/>
      <c r="LYR8" s="205"/>
      <c r="LYS8" s="205"/>
      <c r="LYT8" s="205"/>
      <c r="LYU8" s="205"/>
      <c r="LYV8" s="205"/>
      <c r="LYW8" s="205"/>
      <c r="LYX8" s="205"/>
      <c r="LYY8" s="205"/>
      <c r="LYZ8" s="205"/>
      <c r="LZA8" s="205"/>
      <c r="LZB8" s="205"/>
      <c r="LZC8" s="205"/>
      <c r="LZD8" s="205"/>
      <c r="LZE8" s="205"/>
      <c r="LZF8" s="205"/>
      <c r="LZG8" s="205"/>
      <c r="LZH8" s="205"/>
      <c r="LZI8" s="205"/>
      <c r="LZJ8" s="205"/>
      <c r="LZK8" s="205"/>
      <c r="LZL8" s="205"/>
      <c r="LZM8" s="205"/>
      <c r="LZN8" s="205"/>
      <c r="LZO8" s="205"/>
      <c r="LZP8" s="205"/>
      <c r="LZQ8" s="205"/>
      <c r="LZR8" s="205"/>
      <c r="LZS8" s="205"/>
      <c r="LZT8" s="205"/>
      <c r="LZU8" s="205"/>
      <c r="LZV8" s="205"/>
      <c r="LZW8" s="205"/>
      <c r="LZX8" s="205"/>
      <c r="LZY8" s="205"/>
      <c r="LZZ8" s="205"/>
      <c r="MAA8" s="205"/>
      <c r="MAB8" s="205"/>
      <c r="MAC8" s="205"/>
      <c r="MAD8" s="205"/>
      <c r="MAE8" s="205"/>
      <c r="MAF8" s="205"/>
      <c r="MAG8" s="205"/>
      <c r="MAH8" s="205"/>
      <c r="MAI8" s="205"/>
      <c r="MAJ8" s="205"/>
      <c r="MAK8" s="205"/>
      <c r="MAL8" s="205"/>
      <c r="MAM8" s="205"/>
      <c r="MAN8" s="205"/>
      <c r="MAO8" s="205"/>
      <c r="MAP8" s="205"/>
      <c r="MAQ8" s="205"/>
      <c r="MAR8" s="205"/>
      <c r="MAS8" s="205"/>
      <c r="MAT8" s="205"/>
      <c r="MAU8" s="205"/>
      <c r="MAV8" s="205"/>
      <c r="MAW8" s="205"/>
      <c r="MAX8" s="205"/>
      <c r="MAY8" s="205"/>
      <c r="MAZ8" s="205"/>
      <c r="MBA8" s="205"/>
      <c r="MBB8" s="205"/>
      <c r="MBC8" s="205"/>
      <c r="MBD8" s="205"/>
      <c r="MBE8" s="205"/>
      <c r="MBF8" s="205"/>
      <c r="MBG8" s="205"/>
      <c r="MBH8" s="205"/>
      <c r="MBI8" s="205"/>
      <c r="MBJ8" s="205"/>
      <c r="MBK8" s="205"/>
      <c r="MBL8" s="205"/>
      <c r="MBM8" s="205"/>
      <c r="MBN8" s="205"/>
      <c r="MBO8" s="205"/>
      <c r="MBP8" s="205"/>
      <c r="MBQ8" s="205"/>
      <c r="MBR8" s="205"/>
      <c r="MBS8" s="205"/>
      <c r="MBT8" s="205"/>
      <c r="MBU8" s="205"/>
      <c r="MBV8" s="205"/>
      <c r="MBW8" s="205"/>
      <c r="MBX8" s="205"/>
      <c r="MBY8" s="205"/>
      <c r="MBZ8" s="205"/>
      <c r="MCA8" s="205"/>
      <c r="MCB8" s="205"/>
      <c r="MCC8" s="205"/>
      <c r="MCD8" s="205"/>
      <c r="MCE8" s="205"/>
      <c r="MCF8" s="205"/>
      <c r="MCG8" s="205"/>
      <c r="MCH8" s="205"/>
      <c r="MCI8" s="205"/>
      <c r="MCJ8" s="205"/>
      <c r="MCK8" s="205"/>
      <c r="MCL8" s="205"/>
      <c r="MCM8" s="205"/>
      <c r="MCN8" s="205"/>
      <c r="MCO8" s="205"/>
      <c r="MCP8" s="205"/>
      <c r="MCQ8" s="205"/>
      <c r="MCR8" s="205"/>
      <c r="MCS8" s="205"/>
      <c r="MCT8" s="205"/>
      <c r="MCU8" s="205"/>
      <c r="MCV8" s="205"/>
      <c r="MCW8" s="205"/>
      <c r="MCX8" s="205"/>
      <c r="MCY8" s="205"/>
      <c r="MCZ8" s="205"/>
      <c r="MDA8" s="205"/>
      <c r="MDB8" s="205"/>
      <c r="MDC8" s="205"/>
      <c r="MDD8" s="205"/>
      <c r="MDE8" s="205"/>
      <c r="MDF8" s="205"/>
      <c r="MDG8" s="205"/>
      <c r="MDH8" s="205"/>
      <c r="MDI8" s="205"/>
      <c r="MDJ8" s="205"/>
      <c r="MDK8" s="205"/>
      <c r="MDL8" s="205"/>
      <c r="MDM8" s="205"/>
      <c r="MDN8" s="205"/>
      <c r="MDO8" s="205"/>
      <c r="MDP8" s="205"/>
      <c r="MDQ8" s="205"/>
      <c r="MDR8" s="205"/>
      <c r="MDS8" s="205"/>
      <c r="MDT8" s="205"/>
      <c r="MDU8" s="205"/>
      <c r="MDV8" s="205"/>
      <c r="MDW8" s="205"/>
      <c r="MDX8" s="205"/>
      <c r="MDY8" s="205"/>
      <c r="MDZ8" s="205"/>
      <c r="MEA8" s="205"/>
      <c r="MEB8" s="205"/>
      <c r="MEC8" s="205"/>
      <c r="MED8" s="205"/>
      <c r="MEE8" s="205"/>
      <c r="MEF8" s="205"/>
      <c r="MEG8" s="205"/>
      <c r="MEH8" s="205"/>
      <c r="MEI8" s="205"/>
      <c r="MEJ8" s="205"/>
      <c r="MEK8" s="205"/>
      <c r="MEL8" s="205"/>
      <c r="MEM8" s="205"/>
      <c r="MEN8" s="205"/>
      <c r="MEO8" s="205"/>
      <c r="MEP8" s="205"/>
      <c r="MEQ8" s="205"/>
      <c r="MER8" s="205"/>
      <c r="MES8" s="205"/>
      <c r="MET8" s="205"/>
      <c r="MEU8" s="205"/>
      <c r="MEV8" s="205"/>
      <c r="MEW8" s="205"/>
      <c r="MEX8" s="205"/>
      <c r="MEY8" s="205"/>
      <c r="MEZ8" s="205"/>
      <c r="MFA8" s="205"/>
      <c r="MFB8" s="205"/>
      <c r="MFC8" s="205"/>
      <c r="MFD8" s="205"/>
      <c r="MFE8" s="205"/>
      <c r="MFF8" s="205"/>
      <c r="MFG8" s="205"/>
      <c r="MFH8" s="205"/>
      <c r="MFI8" s="205"/>
      <c r="MFJ8" s="205"/>
      <c r="MFK8" s="205"/>
      <c r="MFL8" s="205"/>
      <c r="MFM8" s="205"/>
      <c r="MFN8" s="205"/>
      <c r="MFO8" s="205"/>
      <c r="MFP8" s="205"/>
      <c r="MFQ8" s="205"/>
      <c r="MFR8" s="205"/>
      <c r="MFS8" s="205"/>
      <c r="MFT8" s="205"/>
      <c r="MFU8" s="205"/>
      <c r="MFV8" s="205"/>
      <c r="MFW8" s="205"/>
      <c r="MFX8" s="205"/>
      <c r="MFY8" s="205"/>
      <c r="MFZ8" s="205"/>
      <c r="MGA8" s="205"/>
      <c r="MGB8" s="205"/>
      <c r="MGC8" s="205"/>
      <c r="MGD8" s="205"/>
      <c r="MGE8" s="205"/>
      <c r="MGF8" s="205"/>
      <c r="MGG8" s="205"/>
      <c r="MGH8" s="205"/>
      <c r="MGI8" s="205"/>
      <c r="MGJ8" s="205"/>
      <c r="MGK8" s="205"/>
      <c r="MGL8" s="205"/>
      <c r="MGM8" s="205"/>
      <c r="MGN8" s="205"/>
      <c r="MGO8" s="205"/>
      <c r="MGP8" s="205"/>
      <c r="MGQ8" s="205"/>
      <c r="MGR8" s="205"/>
      <c r="MGS8" s="205"/>
      <c r="MGT8" s="205"/>
      <c r="MGU8" s="205"/>
      <c r="MGV8" s="205"/>
      <c r="MGW8" s="205"/>
      <c r="MGX8" s="205"/>
      <c r="MGY8" s="205"/>
      <c r="MGZ8" s="205"/>
      <c r="MHA8" s="205"/>
      <c r="MHB8" s="205"/>
      <c r="MHC8" s="205"/>
      <c r="MHD8" s="205"/>
      <c r="MHE8" s="205"/>
      <c r="MHF8" s="205"/>
      <c r="MHG8" s="205"/>
      <c r="MHH8" s="205"/>
      <c r="MHI8" s="205"/>
      <c r="MHJ8" s="205"/>
      <c r="MHK8" s="205"/>
      <c r="MHL8" s="205"/>
      <c r="MHM8" s="205"/>
      <c r="MHN8" s="205"/>
      <c r="MHO8" s="205"/>
      <c r="MHP8" s="205"/>
      <c r="MHQ8" s="205"/>
      <c r="MHR8" s="205"/>
      <c r="MHS8" s="205"/>
      <c r="MHT8" s="205"/>
      <c r="MHU8" s="205"/>
      <c r="MHV8" s="205"/>
      <c r="MHW8" s="205"/>
      <c r="MHX8" s="205"/>
      <c r="MHY8" s="205"/>
      <c r="MHZ8" s="205"/>
      <c r="MIA8" s="205"/>
      <c r="MIB8" s="205"/>
      <c r="MIC8" s="205"/>
      <c r="MID8" s="205"/>
      <c r="MIE8" s="205"/>
      <c r="MIF8" s="205"/>
      <c r="MIG8" s="205"/>
      <c r="MIH8" s="205"/>
      <c r="MII8" s="205"/>
      <c r="MIJ8" s="205"/>
      <c r="MIK8" s="205"/>
      <c r="MIL8" s="205"/>
      <c r="MIM8" s="205"/>
      <c r="MIN8" s="205"/>
      <c r="MIO8" s="205"/>
      <c r="MIP8" s="205"/>
      <c r="MIQ8" s="205"/>
      <c r="MIR8" s="205"/>
      <c r="MIS8" s="205"/>
      <c r="MIT8" s="205"/>
      <c r="MIU8" s="205"/>
      <c r="MIV8" s="205"/>
      <c r="MIW8" s="205"/>
      <c r="MIX8" s="205"/>
      <c r="MIY8" s="205"/>
      <c r="MIZ8" s="205"/>
      <c r="MJA8" s="205"/>
      <c r="MJB8" s="205"/>
      <c r="MJC8" s="205"/>
      <c r="MJD8" s="205"/>
      <c r="MJE8" s="205"/>
      <c r="MJF8" s="205"/>
      <c r="MJG8" s="205"/>
      <c r="MJH8" s="205"/>
      <c r="MJI8" s="205"/>
      <c r="MJJ8" s="205"/>
      <c r="MJK8" s="205"/>
      <c r="MJL8" s="205"/>
      <c r="MJM8" s="205"/>
      <c r="MJN8" s="205"/>
      <c r="MJO8" s="205"/>
      <c r="MJP8" s="205"/>
      <c r="MJQ8" s="205"/>
      <c r="MJR8" s="205"/>
      <c r="MJS8" s="205"/>
      <c r="MJT8" s="205"/>
      <c r="MJU8" s="205"/>
      <c r="MJV8" s="205"/>
      <c r="MJW8" s="205"/>
      <c r="MJX8" s="205"/>
      <c r="MJY8" s="205"/>
      <c r="MJZ8" s="205"/>
      <c r="MKA8" s="205"/>
      <c r="MKB8" s="205"/>
      <c r="MKC8" s="205"/>
      <c r="MKD8" s="205"/>
      <c r="MKE8" s="205"/>
      <c r="MKF8" s="205"/>
      <c r="MKG8" s="205"/>
      <c r="MKH8" s="205"/>
      <c r="MKI8" s="205"/>
      <c r="MKJ8" s="205"/>
      <c r="MKK8" s="205"/>
      <c r="MKL8" s="205"/>
      <c r="MKM8" s="205"/>
      <c r="MKN8" s="205"/>
      <c r="MKO8" s="205"/>
      <c r="MKP8" s="205"/>
      <c r="MKQ8" s="205"/>
      <c r="MKR8" s="205"/>
      <c r="MKS8" s="205"/>
      <c r="MKT8" s="205"/>
      <c r="MKU8" s="205"/>
      <c r="MKV8" s="205"/>
      <c r="MKW8" s="205"/>
      <c r="MKX8" s="205"/>
      <c r="MKY8" s="205"/>
      <c r="MKZ8" s="205"/>
      <c r="MLA8" s="205"/>
      <c r="MLB8" s="205"/>
      <c r="MLC8" s="205"/>
      <c r="MLD8" s="205"/>
      <c r="MLE8" s="205"/>
      <c r="MLF8" s="205"/>
      <c r="MLG8" s="205"/>
      <c r="MLH8" s="205"/>
      <c r="MLI8" s="205"/>
      <c r="MLJ8" s="205"/>
      <c r="MLK8" s="205"/>
      <c r="MLL8" s="205"/>
      <c r="MLM8" s="205"/>
      <c r="MLN8" s="205"/>
      <c r="MLO8" s="205"/>
      <c r="MLP8" s="205"/>
      <c r="MLQ8" s="205"/>
      <c r="MLR8" s="205"/>
      <c r="MLS8" s="205"/>
      <c r="MLT8" s="205"/>
      <c r="MLU8" s="205"/>
      <c r="MLV8" s="205"/>
      <c r="MLW8" s="205"/>
      <c r="MLX8" s="205"/>
      <c r="MLY8" s="205"/>
      <c r="MLZ8" s="205"/>
      <c r="MMA8" s="205"/>
      <c r="MMB8" s="205"/>
      <c r="MMC8" s="205"/>
      <c r="MMD8" s="205"/>
      <c r="MME8" s="205"/>
      <c r="MMF8" s="205"/>
      <c r="MMG8" s="205"/>
      <c r="MMH8" s="205"/>
      <c r="MMI8" s="205"/>
      <c r="MMJ8" s="205"/>
      <c r="MMK8" s="205"/>
      <c r="MML8" s="205"/>
      <c r="MMM8" s="205"/>
      <c r="MMN8" s="205"/>
      <c r="MMO8" s="205"/>
      <c r="MMP8" s="205"/>
      <c r="MMQ8" s="205"/>
      <c r="MMR8" s="205"/>
      <c r="MMS8" s="205"/>
      <c r="MMT8" s="205"/>
      <c r="MMU8" s="205"/>
      <c r="MMV8" s="205"/>
      <c r="MMW8" s="205"/>
      <c r="MMX8" s="205"/>
      <c r="MMY8" s="205"/>
      <c r="MMZ8" s="205"/>
      <c r="MNA8" s="205"/>
      <c r="MNB8" s="205"/>
      <c r="MNC8" s="205"/>
      <c r="MND8" s="205"/>
      <c r="MNE8" s="205"/>
      <c r="MNF8" s="205"/>
      <c r="MNG8" s="205"/>
      <c r="MNH8" s="205"/>
      <c r="MNI8" s="205"/>
      <c r="MNJ8" s="205"/>
      <c r="MNK8" s="205"/>
      <c r="MNL8" s="205"/>
      <c r="MNM8" s="205"/>
      <c r="MNN8" s="205"/>
      <c r="MNO8" s="205"/>
      <c r="MNP8" s="205"/>
      <c r="MNQ8" s="205"/>
      <c r="MNR8" s="205"/>
      <c r="MNS8" s="205"/>
      <c r="MNT8" s="205"/>
      <c r="MNU8" s="205"/>
      <c r="MNV8" s="205"/>
      <c r="MNW8" s="205"/>
      <c r="MNX8" s="205"/>
      <c r="MNY8" s="205"/>
      <c r="MNZ8" s="205"/>
      <c r="MOA8" s="205"/>
      <c r="MOB8" s="205"/>
      <c r="MOC8" s="205"/>
      <c r="MOD8" s="205"/>
      <c r="MOE8" s="205"/>
      <c r="MOF8" s="205"/>
      <c r="MOG8" s="205"/>
      <c r="MOH8" s="205"/>
      <c r="MOI8" s="205"/>
      <c r="MOJ8" s="205"/>
      <c r="MOK8" s="205"/>
      <c r="MOL8" s="205"/>
      <c r="MOM8" s="205"/>
      <c r="MON8" s="205"/>
      <c r="MOO8" s="205"/>
      <c r="MOP8" s="205"/>
      <c r="MOQ8" s="205"/>
      <c r="MOR8" s="205"/>
      <c r="MOS8" s="205"/>
      <c r="MOT8" s="205"/>
      <c r="MOU8" s="205"/>
      <c r="MOV8" s="205"/>
      <c r="MOW8" s="205"/>
      <c r="MOX8" s="205"/>
      <c r="MOY8" s="205"/>
      <c r="MOZ8" s="205"/>
      <c r="MPA8" s="205"/>
      <c r="MPB8" s="205"/>
      <c r="MPC8" s="205"/>
      <c r="MPD8" s="205"/>
      <c r="MPE8" s="205"/>
      <c r="MPF8" s="205"/>
      <c r="MPG8" s="205"/>
      <c r="MPH8" s="205"/>
      <c r="MPI8" s="205"/>
      <c r="MPJ8" s="205"/>
      <c r="MPK8" s="205"/>
      <c r="MPL8" s="205"/>
      <c r="MPM8" s="205"/>
      <c r="MPN8" s="205"/>
      <c r="MPO8" s="205"/>
      <c r="MPP8" s="205"/>
      <c r="MPQ8" s="205"/>
      <c r="MPR8" s="205"/>
      <c r="MPS8" s="205"/>
      <c r="MPT8" s="205"/>
      <c r="MPU8" s="205"/>
      <c r="MPV8" s="205"/>
      <c r="MPW8" s="205"/>
      <c r="MPX8" s="205"/>
      <c r="MPY8" s="205"/>
      <c r="MPZ8" s="205"/>
      <c r="MQA8" s="205"/>
      <c r="MQB8" s="205"/>
      <c r="MQC8" s="205"/>
      <c r="MQD8" s="205"/>
      <c r="MQE8" s="205"/>
      <c r="MQF8" s="205"/>
      <c r="MQG8" s="205"/>
      <c r="MQH8" s="205"/>
      <c r="MQI8" s="205"/>
      <c r="MQJ8" s="205"/>
      <c r="MQK8" s="205"/>
      <c r="MQL8" s="205"/>
      <c r="MQM8" s="205"/>
      <c r="MQN8" s="205"/>
      <c r="MQO8" s="205"/>
      <c r="MQP8" s="205"/>
      <c r="MQQ8" s="205"/>
      <c r="MQR8" s="205"/>
      <c r="MQS8" s="205"/>
      <c r="MQT8" s="205"/>
      <c r="MQU8" s="205"/>
      <c r="MQV8" s="205"/>
      <c r="MQW8" s="205"/>
      <c r="MQX8" s="205"/>
      <c r="MQY8" s="205"/>
      <c r="MQZ8" s="205"/>
      <c r="MRA8" s="205"/>
      <c r="MRB8" s="205"/>
      <c r="MRC8" s="205"/>
      <c r="MRD8" s="205"/>
      <c r="MRE8" s="205"/>
      <c r="MRF8" s="205"/>
      <c r="MRG8" s="205"/>
      <c r="MRH8" s="205"/>
      <c r="MRI8" s="205"/>
      <c r="MRJ8" s="205"/>
      <c r="MRK8" s="205"/>
      <c r="MRL8" s="205"/>
      <c r="MRM8" s="205"/>
      <c r="MRN8" s="205"/>
      <c r="MRO8" s="205"/>
      <c r="MRP8" s="205"/>
      <c r="MRQ8" s="205"/>
      <c r="MRR8" s="205"/>
      <c r="MRS8" s="205"/>
      <c r="MRT8" s="205"/>
      <c r="MRU8" s="205"/>
      <c r="MRV8" s="205"/>
      <c r="MRW8" s="205"/>
      <c r="MRX8" s="205"/>
      <c r="MRY8" s="205"/>
      <c r="MRZ8" s="205"/>
      <c r="MSA8" s="205"/>
      <c r="MSB8" s="205"/>
      <c r="MSC8" s="205"/>
      <c r="MSD8" s="205"/>
      <c r="MSE8" s="205"/>
      <c r="MSF8" s="205"/>
      <c r="MSG8" s="205"/>
      <c r="MSH8" s="205"/>
      <c r="MSI8" s="205"/>
      <c r="MSJ8" s="205"/>
      <c r="MSK8" s="205"/>
      <c r="MSL8" s="205"/>
      <c r="MSM8" s="205"/>
      <c r="MSN8" s="205"/>
      <c r="MSO8" s="205"/>
      <c r="MSP8" s="205"/>
      <c r="MSQ8" s="205"/>
      <c r="MSR8" s="205"/>
      <c r="MSS8" s="205"/>
      <c r="MST8" s="205"/>
      <c r="MSU8" s="205"/>
      <c r="MSV8" s="205"/>
      <c r="MSW8" s="205"/>
      <c r="MSX8" s="205"/>
      <c r="MSY8" s="205"/>
      <c r="MSZ8" s="205"/>
      <c r="MTA8" s="205"/>
      <c r="MTB8" s="205"/>
      <c r="MTC8" s="205"/>
      <c r="MTD8" s="205"/>
      <c r="MTE8" s="205"/>
      <c r="MTF8" s="205"/>
      <c r="MTG8" s="205"/>
      <c r="MTH8" s="205"/>
      <c r="MTI8" s="205"/>
      <c r="MTJ8" s="205"/>
      <c r="MTK8" s="205"/>
      <c r="MTL8" s="205"/>
      <c r="MTM8" s="205"/>
      <c r="MTN8" s="205"/>
      <c r="MTO8" s="205"/>
      <c r="MTP8" s="205"/>
      <c r="MTQ8" s="205"/>
      <c r="MTR8" s="205"/>
      <c r="MTS8" s="205"/>
      <c r="MTT8" s="205"/>
      <c r="MTU8" s="205"/>
      <c r="MTV8" s="205"/>
      <c r="MTW8" s="205"/>
      <c r="MTX8" s="205"/>
      <c r="MTY8" s="205"/>
      <c r="MTZ8" s="205"/>
      <c r="MUA8" s="205"/>
      <c r="MUB8" s="205"/>
      <c r="MUC8" s="205"/>
      <c r="MUD8" s="205"/>
      <c r="MUE8" s="205"/>
      <c r="MUF8" s="205"/>
      <c r="MUG8" s="205"/>
      <c r="MUH8" s="205"/>
      <c r="MUI8" s="205"/>
      <c r="MUJ8" s="205"/>
      <c r="MUK8" s="205"/>
      <c r="MUL8" s="205"/>
      <c r="MUM8" s="205"/>
      <c r="MUN8" s="205"/>
      <c r="MUO8" s="205"/>
      <c r="MUP8" s="205"/>
      <c r="MUQ8" s="205"/>
      <c r="MUR8" s="205"/>
      <c r="MUS8" s="205"/>
      <c r="MUT8" s="205"/>
      <c r="MUU8" s="205"/>
      <c r="MUV8" s="205"/>
      <c r="MUW8" s="205"/>
      <c r="MUX8" s="205"/>
      <c r="MUY8" s="205"/>
      <c r="MUZ8" s="205"/>
      <c r="MVA8" s="205"/>
      <c r="MVB8" s="205"/>
      <c r="MVC8" s="205"/>
      <c r="MVD8" s="205"/>
      <c r="MVE8" s="205"/>
      <c r="MVF8" s="205"/>
      <c r="MVG8" s="205"/>
      <c r="MVH8" s="205"/>
      <c r="MVI8" s="205"/>
      <c r="MVJ8" s="205"/>
      <c r="MVK8" s="205"/>
      <c r="MVL8" s="205"/>
      <c r="MVM8" s="205"/>
      <c r="MVN8" s="205"/>
      <c r="MVO8" s="205"/>
      <c r="MVP8" s="205"/>
      <c r="MVQ8" s="205"/>
      <c r="MVR8" s="205"/>
      <c r="MVS8" s="205"/>
      <c r="MVT8" s="205"/>
      <c r="MVU8" s="205"/>
      <c r="MVV8" s="205"/>
      <c r="MVW8" s="205"/>
      <c r="MVX8" s="205"/>
      <c r="MVY8" s="205"/>
      <c r="MVZ8" s="205"/>
      <c r="MWA8" s="205"/>
      <c r="MWB8" s="205"/>
      <c r="MWC8" s="205"/>
      <c r="MWD8" s="205"/>
      <c r="MWE8" s="205"/>
      <c r="MWF8" s="205"/>
      <c r="MWG8" s="205"/>
      <c r="MWH8" s="205"/>
      <c r="MWI8" s="205"/>
      <c r="MWJ8" s="205"/>
      <c r="MWK8" s="205"/>
      <c r="MWL8" s="205"/>
      <c r="MWM8" s="205"/>
      <c r="MWN8" s="205"/>
      <c r="MWO8" s="205"/>
      <c r="MWP8" s="205"/>
      <c r="MWQ8" s="205"/>
      <c r="MWR8" s="205"/>
      <c r="MWS8" s="205"/>
      <c r="MWT8" s="205"/>
      <c r="MWU8" s="205"/>
      <c r="MWV8" s="205"/>
      <c r="MWW8" s="205"/>
      <c r="MWX8" s="205"/>
      <c r="MWY8" s="205"/>
      <c r="MWZ8" s="205"/>
      <c r="MXA8" s="205"/>
      <c r="MXB8" s="205"/>
      <c r="MXC8" s="205"/>
      <c r="MXD8" s="205"/>
      <c r="MXE8" s="205"/>
      <c r="MXF8" s="205"/>
      <c r="MXG8" s="205"/>
      <c r="MXH8" s="205"/>
      <c r="MXI8" s="205"/>
      <c r="MXJ8" s="205"/>
      <c r="MXK8" s="205"/>
      <c r="MXL8" s="205"/>
      <c r="MXM8" s="205"/>
      <c r="MXN8" s="205"/>
      <c r="MXO8" s="205"/>
      <c r="MXP8" s="205"/>
      <c r="MXQ8" s="205"/>
      <c r="MXR8" s="205"/>
      <c r="MXS8" s="205"/>
      <c r="MXT8" s="205"/>
      <c r="MXU8" s="205"/>
      <c r="MXV8" s="205"/>
      <c r="MXW8" s="205"/>
      <c r="MXX8" s="205"/>
      <c r="MXY8" s="205"/>
      <c r="MXZ8" s="205"/>
      <c r="MYA8" s="205"/>
      <c r="MYB8" s="205"/>
      <c r="MYC8" s="205"/>
      <c r="MYD8" s="205"/>
      <c r="MYE8" s="205"/>
      <c r="MYF8" s="205"/>
      <c r="MYG8" s="205"/>
      <c r="MYH8" s="205"/>
      <c r="MYI8" s="205"/>
      <c r="MYJ8" s="205"/>
      <c r="MYK8" s="205"/>
      <c r="MYL8" s="205"/>
      <c r="MYM8" s="205"/>
      <c r="MYN8" s="205"/>
      <c r="MYO8" s="205"/>
      <c r="MYP8" s="205"/>
      <c r="MYQ8" s="205"/>
      <c r="MYR8" s="205"/>
      <c r="MYS8" s="205"/>
      <c r="MYT8" s="205"/>
      <c r="MYU8" s="205"/>
      <c r="MYV8" s="205"/>
      <c r="MYW8" s="205"/>
      <c r="MYX8" s="205"/>
      <c r="MYY8" s="205"/>
      <c r="MYZ8" s="205"/>
      <c r="MZA8" s="205"/>
      <c r="MZB8" s="205"/>
      <c r="MZC8" s="205"/>
      <c r="MZD8" s="205"/>
      <c r="MZE8" s="205"/>
      <c r="MZF8" s="205"/>
      <c r="MZG8" s="205"/>
      <c r="MZH8" s="205"/>
      <c r="MZI8" s="205"/>
      <c r="MZJ8" s="205"/>
      <c r="MZK8" s="205"/>
      <c r="MZL8" s="205"/>
      <c r="MZM8" s="205"/>
      <c r="MZN8" s="205"/>
      <c r="MZO8" s="205"/>
      <c r="MZP8" s="205"/>
      <c r="MZQ8" s="205"/>
      <c r="MZR8" s="205"/>
      <c r="MZS8" s="205"/>
      <c r="MZT8" s="205"/>
      <c r="MZU8" s="205"/>
      <c r="MZV8" s="205"/>
      <c r="MZW8" s="205"/>
      <c r="MZX8" s="205"/>
      <c r="MZY8" s="205"/>
      <c r="MZZ8" s="205"/>
      <c r="NAA8" s="205"/>
      <c r="NAB8" s="205"/>
      <c r="NAC8" s="205"/>
      <c r="NAD8" s="205"/>
      <c r="NAE8" s="205"/>
      <c r="NAF8" s="205"/>
      <c r="NAG8" s="205"/>
      <c r="NAH8" s="205"/>
      <c r="NAI8" s="205"/>
      <c r="NAJ8" s="205"/>
      <c r="NAK8" s="205"/>
      <c r="NAL8" s="205"/>
      <c r="NAM8" s="205"/>
      <c r="NAN8" s="205"/>
      <c r="NAO8" s="205"/>
      <c r="NAP8" s="205"/>
      <c r="NAQ8" s="205"/>
      <c r="NAR8" s="205"/>
      <c r="NAS8" s="205"/>
      <c r="NAT8" s="205"/>
      <c r="NAU8" s="205"/>
      <c r="NAV8" s="205"/>
      <c r="NAW8" s="205"/>
      <c r="NAX8" s="205"/>
      <c r="NAY8" s="205"/>
      <c r="NAZ8" s="205"/>
      <c r="NBA8" s="205"/>
      <c r="NBB8" s="205"/>
      <c r="NBC8" s="205"/>
      <c r="NBD8" s="205"/>
      <c r="NBE8" s="205"/>
      <c r="NBF8" s="205"/>
      <c r="NBG8" s="205"/>
      <c r="NBH8" s="205"/>
      <c r="NBI8" s="205"/>
      <c r="NBJ8" s="205"/>
      <c r="NBK8" s="205"/>
      <c r="NBL8" s="205"/>
      <c r="NBM8" s="205"/>
      <c r="NBN8" s="205"/>
      <c r="NBO8" s="205"/>
      <c r="NBP8" s="205"/>
      <c r="NBQ8" s="205"/>
      <c r="NBR8" s="205"/>
      <c r="NBS8" s="205"/>
      <c r="NBT8" s="205"/>
      <c r="NBU8" s="205"/>
      <c r="NBV8" s="205"/>
      <c r="NBW8" s="205"/>
      <c r="NBX8" s="205"/>
      <c r="NBY8" s="205"/>
      <c r="NBZ8" s="205"/>
      <c r="NCA8" s="205"/>
      <c r="NCB8" s="205"/>
      <c r="NCC8" s="205"/>
      <c r="NCD8" s="205"/>
      <c r="NCE8" s="205"/>
      <c r="NCF8" s="205"/>
      <c r="NCG8" s="205"/>
      <c r="NCH8" s="205"/>
      <c r="NCI8" s="205"/>
      <c r="NCJ8" s="205"/>
      <c r="NCK8" s="205"/>
      <c r="NCL8" s="205"/>
      <c r="NCM8" s="205"/>
      <c r="NCN8" s="205"/>
      <c r="NCO8" s="205"/>
      <c r="NCP8" s="205"/>
      <c r="NCQ8" s="205"/>
      <c r="NCR8" s="205"/>
      <c r="NCS8" s="205"/>
      <c r="NCT8" s="205"/>
      <c r="NCU8" s="205"/>
      <c r="NCV8" s="205"/>
      <c r="NCW8" s="205"/>
      <c r="NCX8" s="205"/>
      <c r="NCY8" s="205"/>
      <c r="NCZ8" s="205"/>
      <c r="NDA8" s="205"/>
      <c r="NDB8" s="205"/>
      <c r="NDC8" s="205"/>
      <c r="NDD8" s="205"/>
      <c r="NDE8" s="205"/>
      <c r="NDF8" s="205"/>
      <c r="NDG8" s="205"/>
      <c r="NDH8" s="205"/>
      <c r="NDI8" s="205"/>
      <c r="NDJ8" s="205"/>
      <c r="NDK8" s="205"/>
      <c r="NDL8" s="205"/>
      <c r="NDM8" s="205"/>
      <c r="NDN8" s="205"/>
      <c r="NDO8" s="205"/>
      <c r="NDP8" s="205"/>
      <c r="NDQ8" s="205"/>
      <c r="NDR8" s="205"/>
      <c r="NDS8" s="205"/>
      <c r="NDT8" s="205"/>
      <c r="NDU8" s="205"/>
      <c r="NDV8" s="205"/>
      <c r="NDW8" s="205"/>
      <c r="NDX8" s="205"/>
      <c r="NDY8" s="205"/>
      <c r="NDZ8" s="205"/>
      <c r="NEA8" s="205"/>
      <c r="NEB8" s="205"/>
      <c r="NEC8" s="205"/>
      <c r="NED8" s="205"/>
      <c r="NEE8" s="205"/>
      <c r="NEF8" s="205"/>
      <c r="NEG8" s="205"/>
      <c r="NEH8" s="205"/>
      <c r="NEI8" s="205"/>
      <c r="NEJ8" s="205"/>
      <c r="NEK8" s="205"/>
      <c r="NEL8" s="205"/>
      <c r="NEM8" s="205"/>
      <c r="NEN8" s="205"/>
      <c r="NEO8" s="205"/>
      <c r="NEP8" s="205"/>
      <c r="NEQ8" s="205"/>
      <c r="NER8" s="205"/>
      <c r="NES8" s="205"/>
      <c r="NET8" s="205"/>
      <c r="NEU8" s="205"/>
      <c r="NEV8" s="205"/>
      <c r="NEW8" s="205"/>
      <c r="NEX8" s="205"/>
      <c r="NEY8" s="205"/>
      <c r="NEZ8" s="205"/>
      <c r="NFA8" s="205"/>
      <c r="NFB8" s="205"/>
      <c r="NFC8" s="205"/>
      <c r="NFD8" s="205"/>
      <c r="NFE8" s="205"/>
      <c r="NFF8" s="205"/>
      <c r="NFG8" s="205"/>
      <c r="NFH8" s="205"/>
      <c r="NFI8" s="205"/>
      <c r="NFJ8" s="205"/>
      <c r="NFK8" s="205"/>
      <c r="NFL8" s="205"/>
      <c r="NFM8" s="205"/>
      <c r="NFN8" s="205"/>
      <c r="NFO8" s="205"/>
      <c r="NFP8" s="205"/>
      <c r="NFQ8" s="205"/>
      <c r="NFR8" s="205"/>
      <c r="NFS8" s="205"/>
      <c r="NFT8" s="205"/>
      <c r="NFU8" s="205"/>
      <c r="NFV8" s="205"/>
      <c r="NFW8" s="205"/>
      <c r="NFX8" s="205"/>
      <c r="NFY8" s="205"/>
      <c r="NFZ8" s="205"/>
      <c r="NGA8" s="205"/>
      <c r="NGB8" s="205"/>
      <c r="NGC8" s="205"/>
      <c r="NGD8" s="205"/>
      <c r="NGE8" s="205"/>
      <c r="NGF8" s="205"/>
      <c r="NGG8" s="205"/>
      <c r="NGH8" s="205"/>
      <c r="NGI8" s="205"/>
      <c r="NGJ8" s="205"/>
      <c r="NGK8" s="205"/>
      <c r="NGL8" s="205"/>
      <c r="NGM8" s="205"/>
      <c r="NGN8" s="205"/>
      <c r="NGO8" s="205"/>
      <c r="NGP8" s="205"/>
      <c r="NGQ8" s="205"/>
      <c r="NGR8" s="205"/>
      <c r="NGS8" s="205"/>
      <c r="NGT8" s="205"/>
      <c r="NGU8" s="205"/>
      <c r="NGV8" s="205"/>
      <c r="NGW8" s="205"/>
      <c r="NGX8" s="205"/>
      <c r="NGY8" s="205"/>
      <c r="NGZ8" s="205"/>
      <c r="NHA8" s="205"/>
      <c r="NHB8" s="205"/>
      <c r="NHC8" s="205"/>
      <c r="NHD8" s="205"/>
      <c r="NHE8" s="205"/>
      <c r="NHF8" s="205"/>
      <c r="NHG8" s="205"/>
      <c r="NHH8" s="205"/>
      <c r="NHI8" s="205"/>
      <c r="NHJ8" s="205"/>
      <c r="NHK8" s="205"/>
      <c r="NHL8" s="205"/>
      <c r="NHM8" s="205"/>
      <c r="NHN8" s="205"/>
      <c r="NHO8" s="205"/>
      <c r="NHP8" s="205"/>
      <c r="NHQ8" s="205"/>
      <c r="NHR8" s="205"/>
      <c r="NHS8" s="205"/>
      <c r="NHT8" s="205"/>
      <c r="NHU8" s="205"/>
      <c r="NHV8" s="205"/>
      <c r="NHW8" s="205"/>
      <c r="NHX8" s="205"/>
      <c r="NHY8" s="205"/>
      <c r="NHZ8" s="205"/>
      <c r="NIA8" s="205"/>
      <c r="NIB8" s="205"/>
      <c r="NIC8" s="205"/>
      <c r="NID8" s="205"/>
      <c r="NIE8" s="205"/>
      <c r="NIF8" s="205"/>
      <c r="NIG8" s="205"/>
      <c r="NIH8" s="205"/>
      <c r="NII8" s="205"/>
      <c r="NIJ8" s="205"/>
      <c r="NIK8" s="205"/>
      <c r="NIL8" s="205"/>
      <c r="NIM8" s="205"/>
      <c r="NIN8" s="205"/>
      <c r="NIO8" s="205"/>
      <c r="NIP8" s="205"/>
      <c r="NIQ8" s="205"/>
      <c r="NIR8" s="205"/>
      <c r="NIS8" s="205"/>
      <c r="NIT8" s="205"/>
      <c r="NIU8" s="205"/>
      <c r="NIV8" s="205"/>
      <c r="NIW8" s="205"/>
      <c r="NIX8" s="205"/>
      <c r="NIY8" s="205"/>
      <c r="NIZ8" s="205"/>
      <c r="NJA8" s="205"/>
      <c r="NJB8" s="205"/>
      <c r="NJC8" s="205"/>
      <c r="NJD8" s="205"/>
      <c r="NJE8" s="205"/>
      <c r="NJF8" s="205"/>
      <c r="NJG8" s="205"/>
      <c r="NJH8" s="205"/>
      <c r="NJI8" s="205"/>
      <c r="NJJ8" s="205"/>
      <c r="NJK8" s="205"/>
      <c r="NJL8" s="205"/>
      <c r="NJM8" s="205"/>
      <c r="NJN8" s="205"/>
      <c r="NJO8" s="205"/>
      <c r="NJP8" s="205"/>
      <c r="NJQ8" s="205"/>
      <c r="NJR8" s="205"/>
      <c r="NJS8" s="205"/>
      <c r="NJT8" s="205"/>
      <c r="NJU8" s="205"/>
      <c r="NJV8" s="205"/>
      <c r="NJW8" s="205"/>
      <c r="NJX8" s="205"/>
      <c r="NJY8" s="205"/>
      <c r="NJZ8" s="205"/>
      <c r="NKA8" s="205"/>
      <c r="NKB8" s="205"/>
      <c r="NKC8" s="205"/>
      <c r="NKD8" s="205"/>
      <c r="NKE8" s="205"/>
      <c r="NKF8" s="205"/>
      <c r="NKG8" s="205"/>
      <c r="NKH8" s="205"/>
      <c r="NKI8" s="205"/>
      <c r="NKJ8" s="205"/>
      <c r="NKK8" s="205"/>
      <c r="NKL8" s="205"/>
      <c r="NKM8" s="205"/>
      <c r="NKN8" s="205"/>
      <c r="NKO8" s="205"/>
      <c r="NKP8" s="205"/>
      <c r="NKQ8" s="205"/>
      <c r="NKR8" s="205"/>
      <c r="NKS8" s="205"/>
      <c r="NKT8" s="205"/>
      <c r="NKU8" s="205"/>
      <c r="NKV8" s="205"/>
      <c r="NKW8" s="205"/>
      <c r="NKX8" s="205"/>
      <c r="NKY8" s="205"/>
      <c r="NKZ8" s="205"/>
      <c r="NLA8" s="205"/>
      <c r="NLB8" s="205"/>
      <c r="NLC8" s="205"/>
      <c r="NLD8" s="205"/>
      <c r="NLE8" s="205"/>
      <c r="NLF8" s="205"/>
      <c r="NLG8" s="205"/>
      <c r="NLH8" s="205"/>
      <c r="NLI8" s="205"/>
      <c r="NLJ8" s="205"/>
      <c r="NLK8" s="205"/>
      <c r="NLL8" s="205"/>
      <c r="NLM8" s="205"/>
      <c r="NLN8" s="205"/>
      <c r="NLO8" s="205"/>
      <c r="NLP8" s="205"/>
      <c r="NLQ8" s="205"/>
      <c r="NLR8" s="205"/>
      <c r="NLS8" s="205"/>
      <c r="NLT8" s="205"/>
      <c r="NLU8" s="205"/>
      <c r="NLV8" s="205"/>
      <c r="NLW8" s="205"/>
      <c r="NLX8" s="205"/>
      <c r="NLY8" s="205"/>
      <c r="NLZ8" s="205"/>
      <c r="NMA8" s="205"/>
      <c r="NMB8" s="205"/>
      <c r="NMC8" s="205"/>
      <c r="NMD8" s="205"/>
      <c r="NME8" s="205"/>
      <c r="NMF8" s="205"/>
      <c r="NMG8" s="205"/>
      <c r="NMH8" s="205"/>
      <c r="NMI8" s="205"/>
      <c r="NMJ8" s="205"/>
      <c r="NMK8" s="205"/>
      <c r="NML8" s="205"/>
      <c r="NMM8" s="205"/>
      <c r="NMN8" s="205"/>
      <c r="NMO8" s="205"/>
      <c r="NMP8" s="205"/>
      <c r="NMQ8" s="205"/>
      <c r="NMR8" s="205"/>
      <c r="NMS8" s="205"/>
      <c r="NMT8" s="205"/>
      <c r="NMU8" s="205"/>
      <c r="NMV8" s="205"/>
      <c r="NMW8" s="205"/>
      <c r="NMX8" s="205"/>
      <c r="NMY8" s="205"/>
      <c r="NMZ8" s="205"/>
      <c r="NNA8" s="205"/>
      <c r="NNB8" s="205"/>
      <c r="NNC8" s="205"/>
      <c r="NND8" s="205"/>
      <c r="NNE8" s="205"/>
      <c r="NNF8" s="205"/>
      <c r="NNG8" s="205"/>
      <c r="NNH8" s="205"/>
      <c r="NNI8" s="205"/>
      <c r="NNJ8" s="205"/>
      <c r="NNK8" s="205"/>
      <c r="NNL8" s="205"/>
      <c r="NNM8" s="205"/>
      <c r="NNN8" s="205"/>
      <c r="NNO8" s="205"/>
      <c r="NNP8" s="205"/>
      <c r="NNQ8" s="205"/>
      <c r="NNR8" s="205"/>
      <c r="NNS8" s="205"/>
      <c r="NNT8" s="205"/>
      <c r="NNU8" s="205"/>
      <c r="NNV8" s="205"/>
      <c r="NNW8" s="205"/>
      <c r="NNX8" s="205"/>
      <c r="NNY8" s="205"/>
      <c r="NNZ8" s="205"/>
      <c r="NOA8" s="205"/>
      <c r="NOB8" s="205"/>
      <c r="NOC8" s="205"/>
      <c r="NOD8" s="205"/>
      <c r="NOE8" s="205"/>
      <c r="NOF8" s="205"/>
      <c r="NOG8" s="205"/>
      <c r="NOH8" s="205"/>
      <c r="NOI8" s="205"/>
      <c r="NOJ8" s="205"/>
      <c r="NOK8" s="205"/>
      <c r="NOL8" s="205"/>
      <c r="NOM8" s="205"/>
      <c r="NON8" s="205"/>
      <c r="NOO8" s="205"/>
      <c r="NOP8" s="205"/>
      <c r="NOQ8" s="205"/>
      <c r="NOR8" s="205"/>
      <c r="NOS8" s="205"/>
      <c r="NOT8" s="205"/>
      <c r="NOU8" s="205"/>
      <c r="NOV8" s="205"/>
      <c r="NOW8" s="205"/>
      <c r="NOX8" s="205"/>
      <c r="NOY8" s="205"/>
      <c r="NOZ8" s="205"/>
      <c r="NPA8" s="205"/>
      <c r="NPB8" s="205"/>
      <c r="NPC8" s="205"/>
      <c r="NPD8" s="205"/>
      <c r="NPE8" s="205"/>
      <c r="NPF8" s="205"/>
      <c r="NPG8" s="205"/>
      <c r="NPH8" s="205"/>
      <c r="NPI8" s="205"/>
      <c r="NPJ8" s="205"/>
      <c r="NPK8" s="205"/>
      <c r="NPL8" s="205"/>
      <c r="NPM8" s="205"/>
      <c r="NPN8" s="205"/>
      <c r="NPO8" s="205"/>
      <c r="NPP8" s="205"/>
      <c r="NPQ8" s="205"/>
      <c r="NPR8" s="205"/>
      <c r="NPS8" s="205"/>
      <c r="NPT8" s="205"/>
      <c r="NPU8" s="205"/>
      <c r="NPV8" s="205"/>
      <c r="NPW8" s="205"/>
      <c r="NPX8" s="205"/>
      <c r="NPY8" s="205"/>
      <c r="NPZ8" s="205"/>
      <c r="NQA8" s="205"/>
      <c r="NQB8" s="205"/>
      <c r="NQC8" s="205"/>
      <c r="NQD8" s="205"/>
      <c r="NQE8" s="205"/>
      <c r="NQF8" s="205"/>
      <c r="NQG8" s="205"/>
      <c r="NQH8" s="205"/>
      <c r="NQI8" s="205"/>
      <c r="NQJ8" s="205"/>
      <c r="NQK8" s="205"/>
      <c r="NQL8" s="205"/>
      <c r="NQM8" s="205"/>
      <c r="NQN8" s="205"/>
      <c r="NQO8" s="205"/>
      <c r="NQP8" s="205"/>
      <c r="NQQ8" s="205"/>
      <c r="NQR8" s="205"/>
      <c r="NQS8" s="205"/>
      <c r="NQT8" s="205"/>
      <c r="NQU8" s="205"/>
      <c r="NQV8" s="205"/>
      <c r="NQW8" s="205"/>
      <c r="NQX8" s="205"/>
      <c r="NQY8" s="205"/>
      <c r="NQZ8" s="205"/>
      <c r="NRA8" s="205"/>
      <c r="NRB8" s="205"/>
      <c r="NRC8" s="205"/>
      <c r="NRD8" s="205"/>
      <c r="NRE8" s="205"/>
      <c r="NRF8" s="205"/>
      <c r="NRG8" s="205"/>
      <c r="NRH8" s="205"/>
      <c r="NRI8" s="205"/>
      <c r="NRJ8" s="205"/>
      <c r="NRK8" s="205"/>
      <c r="NRL8" s="205"/>
      <c r="NRM8" s="205"/>
      <c r="NRN8" s="205"/>
      <c r="NRO8" s="205"/>
      <c r="NRP8" s="205"/>
      <c r="NRQ8" s="205"/>
      <c r="NRR8" s="205"/>
      <c r="NRS8" s="205"/>
      <c r="NRT8" s="205"/>
      <c r="NRU8" s="205"/>
      <c r="NRV8" s="205"/>
      <c r="NRW8" s="205"/>
      <c r="NRX8" s="205"/>
      <c r="NRY8" s="205"/>
      <c r="NRZ8" s="205"/>
      <c r="NSA8" s="205"/>
      <c r="NSB8" s="205"/>
      <c r="NSC8" s="205"/>
      <c r="NSD8" s="205"/>
      <c r="NSE8" s="205"/>
      <c r="NSF8" s="205"/>
      <c r="NSG8" s="205"/>
      <c r="NSH8" s="205"/>
      <c r="NSI8" s="205"/>
      <c r="NSJ8" s="205"/>
      <c r="NSK8" s="205"/>
      <c r="NSL8" s="205"/>
      <c r="NSM8" s="205"/>
      <c r="NSN8" s="205"/>
      <c r="NSO8" s="205"/>
      <c r="NSP8" s="205"/>
      <c r="NSQ8" s="205"/>
      <c r="NSR8" s="205"/>
      <c r="NSS8" s="205"/>
      <c r="NST8" s="205"/>
      <c r="NSU8" s="205"/>
      <c r="NSV8" s="205"/>
      <c r="NSW8" s="205"/>
      <c r="NSX8" s="205"/>
      <c r="NSY8" s="205"/>
      <c r="NSZ8" s="205"/>
      <c r="NTA8" s="205"/>
      <c r="NTB8" s="205"/>
      <c r="NTC8" s="205"/>
      <c r="NTD8" s="205"/>
      <c r="NTE8" s="205"/>
      <c r="NTF8" s="205"/>
      <c r="NTG8" s="205"/>
      <c r="NTH8" s="205"/>
      <c r="NTI8" s="205"/>
      <c r="NTJ8" s="205"/>
      <c r="NTK8" s="205"/>
      <c r="NTL8" s="205"/>
      <c r="NTM8" s="205"/>
      <c r="NTN8" s="205"/>
      <c r="NTO8" s="205"/>
      <c r="NTP8" s="205"/>
      <c r="NTQ8" s="205"/>
      <c r="NTR8" s="205"/>
      <c r="NTS8" s="205"/>
      <c r="NTT8" s="205"/>
      <c r="NTU8" s="205"/>
      <c r="NTV8" s="205"/>
      <c r="NTW8" s="205"/>
      <c r="NTX8" s="205"/>
      <c r="NTY8" s="205"/>
      <c r="NTZ8" s="205"/>
      <c r="NUA8" s="205"/>
      <c r="NUB8" s="205"/>
      <c r="NUC8" s="205"/>
      <c r="NUD8" s="205"/>
      <c r="NUE8" s="205"/>
      <c r="NUF8" s="205"/>
      <c r="NUG8" s="205"/>
      <c r="NUH8" s="205"/>
      <c r="NUI8" s="205"/>
      <c r="NUJ8" s="205"/>
      <c r="NUK8" s="205"/>
      <c r="NUL8" s="205"/>
      <c r="NUM8" s="205"/>
      <c r="NUN8" s="205"/>
      <c r="NUO8" s="205"/>
      <c r="NUP8" s="205"/>
      <c r="NUQ8" s="205"/>
      <c r="NUR8" s="205"/>
      <c r="NUS8" s="205"/>
      <c r="NUT8" s="205"/>
      <c r="NUU8" s="205"/>
      <c r="NUV8" s="205"/>
      <c r="NUW8" s="205"/>
      <c r="NUX8" s="205"/>
      <c r="NUY8" s="205"/>
      <c r="NUZ8" s="205"/>
      <c r="NVA8" s="205"/>
      <c r="NVB8" s="205"/>
      <c r="NVC8" s="205"/>
      <c r="NVD8" s="205"/>
      <c r="NVE8" s="205"/>
      <c r="NVF8" s="205"/>
      <c r="NVG8" s="205"/>
      <c r="NVH8" s="205"/>
      <c r="NVI8" s="205"/>
      <c r="NVJ8" s="205"/>
      <c r="NVK8" s="205"/>
      <c r="NVL8" s="205"/>
      <c r="NVM8" s="205"/>
      <c r="NVN8" s="205"/>
      <c r="NVO8" s="205"/>
      <c r="NVP8" s="205"/>
      <c r="NVQ8" s="205"/>
      <c r="NVR8" s="205"/>
      <c r="NVS8" s="205"/>
      <c r="NVT8" s="205"/>
      <c r="NVU8" s="205"/>
      <c r="NVV8" s="205"/>
      <c r="NVW8" s="205"/>
      <c r="NVX8" s="205"/>
      <c r="NVY8" s="205"/>
      <c r="NVZ8" s="205"/>
      <c r="NWA8" s="205"/>
      <c r="NWB8" s="205"/>
      <c r="NWC8" s="205"/>
      <c r="NWD8" s="205"/>
      <c r="NWE8" s="205"/>
      <c r="NWF8" s="205"/>
      <c r="NWG8" s="205"/>
      <c r="NWH8" s="205"/>
      <c r="NWI8" s="205"/>
      <c r="NWJ8" s="205"/>
      <c r="NWK8" s="205"/>
      <c r="NWL8" s="205"/>
      <c r="NWM8" s="205"/>
      <c r="NWN8" s="205"/>
      <c r="NWO8" s="205"/>
      <c r="NWP8" s="205"/>
      <c r="NWQ8" s="205"/>
      <c r="NWR8" s="205"/>
      <c r="NWS8" s="205"/>
      <c r="NWT8" s="205"/>
      <c r="NWU8" s="205"/>
      <c r="NWV8" s="205"/>
      <c r="NWW8" s="205"/>
      <c r="NWX8" s="205"/>
      <c r="NWY8" s="205"/>
      <c r="NWZ8" s="205"/>
      <c r="NXA8" s="205"/>
      <c r="NXB8" s="205"/>
      <c r="NXC8" s="205"/>
      <c r="NXD8" s="205"/>
      <c r="NXE8" s="205"/>
      <c r="NXF8" s="205"/>
      <c r="NXG8" s="205"/>
      <c r="NXH8" s="205"/>
      <c r="NXI8" s="205"/>
      <c r="NXJ8" s="205"/>
      <c r="NXK8" s="205"/>
      <c r="NXL8" s="205"/>
      <c r="NXM8" s="205"/>
      <c r="NXN8" s="205"/>
      <c r="NXO8" s="205"/>
      <c r="NXP8" s="205"/>
      <c r="NXQ8" s="205"/>
      <c r="NXR8" s="205"/>
      <c r="NXS8" s="205"/>
      <c r="NXT8" s="205"/>
      <c r="NXU8" s="205"/>
      <c r="NXV8" s="205"/>
      <c r="NXW8" s="205"/>
      <c r="NXX8" s="205"/>
      <c r="NXY8" s="205"/>
      <c r="NXZ8" s="205"/>
      <c r="NYA8" s="205"/>
      <c r="NYB8" s="205"/>
      <c r="NYC8" s="205"/>
      <c r="NYD8" s="205"/>
      <c r="NYE8" s="205"/>
      <c r="NYF8" s="205"/>
      <c r="NYG8" s="205"/>
      <c r="NYH8" s="205"/>
      <c r="NYI8" s="205"/>
      <c r="NYJ8" s="205"/>
      <c r="NYK8" s="205"/>
      <c r="NYL8" s="205"/>
      <c r="NYM8" s="205"/>
      <c r="NYN8" s="205"/>
      <c r="NYO8" s="205"/>
      <c r="NYP8" s="205"/>
      <c r="NYQ8" s="205"/>
      <c r="NYR8" s="205"/>
      <c r="NYS8" s="205"/>
      <c r="NYT8" s="205"/>
      <c r="NYU8" s="205"/>
      <c r="NYV8" s="205"/>
      <c r="NYW8" s="205"/>
      <c r="NYX8" s="205"/>
      <c r="NYY8" s="205"/>
      <c r="NYZ8" s="205"/>
      <c r="NZA8" s="205"/>
      <c r="NZB8" s="205"/>
      <c r="NZC8" s="205"/>
      <c r="NZD8" s="205"/>
      <c r="NZE8" s="205"/>
      <c r="NZF8" s="205"/>
      <c r="NZG8" s="205"/>
      <c r="NZH8" s="205"/>
      <c r="NZI8" s="205"/>
      <c r="NZJ8" s="205"/>
      <c r="NZK8" s="205"/>
      <c r="NZL8" s="205"/>
      <c r="NZM8" s="205"/>
      <c r="NZN8" s="205"/>
      <c r="NZO8" s="205"/>
      <c r="NZP8" s="205"/>
      <c r="NZQ8" s="205"/>
      <c r="NZR8" s="205"/>
      <c r="NZS8" s="205"/>
      <c r="NZT8" s="205"/>
      <c r="NZU8" s="205"/>
      <c r="NZV8" s="205"/>
      <c r="NZW8" s="205"/>
      <c r="NZX8" s="205"/>
      <c r="NZY8" s="205"/>
      <c r="NZZ8" s="205"/>
      <c r="OAA8" s="205"/>
      <c r="OAB8" s="205"/>
      <c r="OAC8" s="205"/>
      <c r="OAD8" s="205"/>
      <c r="OAE8" s="205"/>
      <c r="OAF8" s="205"/>
      <c r="OAG8" s="205"/>
      <c r="OAH8" s="205"/>
      <c r="OAI8" s="205"/>
      <c r="OAJ8" s="205"/>
      <c r="OAK8" s="205"/>
      <c r="OAL8" s="205"/>
      <c r="OAM8" s="205"/>
      <c r="OAN8" s="205"/>
      <c r="OAO8" s="205"/>
      <c r="OAP8" s="205"/>
      <c r="OAQ8" s="205"/>
      <c r="OAR8" s="205"/>
      <c r="OAS8" s="205"/>
      <c r="OAT8" s="205"/>
      <c r="OAU8" s="205"/>
      <c r="OAV8" s="205"/>
      <c r="OAW8" s="205"/>
      <c r="OAX8" s="205"/>
      <c r="OAY8" s="205"/>
      <c r="OAZ8" s="205"/>
      <c r="OBA8" s="205"/>
      <c r="OBB8" s="205"/>
      <c r="OBC8" s="205"/>
      <c r="OBD8" s="205"/>
      <c r="OBE8" s="205"/>
      <c r="OBF8" s="205"/>
      <c r="OBG8" s="205"/>
      <c r="OBH8" s="205"/>
      <c r="OBI8" s="205"/>
      <c r="OBJ8" s="205"/>
      <c r="OBK8" s="205"/>
      <c r="OBL8" s="205"/>
      <c r="OBM8" s="205"/>
      <c r="OBN8" s="205"/>
      <c r="OBO8" s="205"/>
      <c r="OBP8" s="205"/>
      <c r="OBQ8" s="205"/>
      <c r="OBR8" s="205"/>
      <c r="OBS8" s="205"/>
      <c r="OBT8" s="205"/>
      <c r="OBU8" s="205"/>
      <c r="OBV8" s="205"/>
      <c r="OBW8" s="205"/>
      <c r="OBX8" s="205"/>
      <c r="OBY8" s="205"/>
      <c r="OBZ8" s="205"/>
      <c r="OCA8" s="205"/>
      <c r="OCB8" s="205"/>
      <c r="OCC8" s="205"/>
      <c r="OCD8" s="205"/>
      <c r="OCE8" s="205"/>
      <c r="OCF8" s="205"/>
      <c r="OCG8" s="205"/>
      <c r="OCH8" s="205"/>
      <c r="OCI8" s="205"/>
      <c r="OCJ8" s="205"/>
      <c r="OCK8" s="205"/>
      <c r="OCL8" s="205"/>
      <c r="OCM8" s="205"/>
      <c r="OCN8" s="205"/>
      <c r="OCO8" s="205"/>
      <c r="OCP8" s="205"/>
      <c r="OCQ8" s="205"/>
      <c r="OCR8" s="205"/>
      <c r="OCS8" s="205"/>
      <c r="OCT8" s="205"/>
      <c r="OCU8" s="205"/>
      <c r="OCV8" s="205"/>
      <c r="OCW8" s="205"/>
      <c r="OCX8" s="205"/>
      <c r="OCY8" s="205"/>
      <c r="OCZ8" s="205"/>
      <c r="ODA8" s="205"/>
      <c r="ODB8" s="205"/>
      <c r="ODC8" s="205"/>
      <c r="ODD8" s="205"/>
      <c r="ODE8" s="205"/>
      <c r="ODF8" s="205"/>
      <c r="ODG8" s="205"/>
      <c r="ODH8" s="205"/>
      <c r="ODI8" s="205"/>
      <c r="ODJ8" s="205"/>
      <c r="ODK8" s="205"/>
      <c r="ODL8" s="205"/>
      <c r="ODM8" s="205"/>
      <c r="ODN8" s="205"/>
      <c r="ODO8" s="205"/>
      <c r="ODP8" s="205"/>
      <c r="ODQ8" s="205"/>
      <c r="ODR8" s="205"/>
      <c r="ODS8" s="205"/>
      <c r="ODT8" s="205"/>
      <c r="ODU8" s="205"/>
      <c r="ODV8" s="205"/>
      <c r="ODW8" s="205"/>
      <c r="ODX8" s="205"/>
      <c r="ODY8" s="205"/>
      <c r="ODZ8" s="205"/>
      <c r="OEA8" s="205"/>
      <c r="OEB8" s="205"/>
      <c r="OEC8" s="205"/>
      <c r="OED8" s="205"/>
      <c r="OEE8" s="205"/>
      <c r="OEF8" s="205"/>
      <c r="OEG8" s="205"/>
      <c r="OEH8" s="205"/>
      <c r="OEI8" s="205"/>
      <c r="OEJ8" s="205"/>
      <c r="OEK8" s="205"/>
      <c r="OEL8" s="205"/>
      <c r="OEM8" s="205"/>
      <c r="OEN8" s="205"/>
      <c r="OEO8" s="205"/>
      <c r="OEP8" s="205"/>
      <c r="OEQ8" s="205"/>
      <c r="OER8" s="205"/>
      <c r="OES8" s="205"/>
      <c r="OET8" s="205"/>
      <c r="OEU8" s="205"/>
      <c r="OEV8" s="205"/>
      <c r="OEW8" s="205"/>
      <c r="OEX8" s="205"/>
      <c r="OEY8" s="205"/>
      <c r="OEZ8" s="205"/>
      <c r="OFA8" s="205"/>
      <c r="OFB8" s="205"/>
      <c r="OFC8" s="205"/>
      <c r="OFD8" s="205"/>
      <c r="OFE8" s="205"/>
      <c r="OFF8" s="205"/>
      <c r="OFG8" s="205"/>
      <c r="OFH8" s="205"/>
      <c r="OFI8" s="205"/>
      <c r="OFJ8" s="205"/>
      <c r="OFK8" s="205"/>
      <c r="OFL8" s="205"/>
      <c r="OFM8" s="205"/>
      <c r="OFN8" s="205"/>
      <c r="OFO8" s="205"/>
      <c r="OFP8" s="205"/>
      <c r="OFQ8" s="205"/>
      <c r="OFR8" s="205"/>
      <c r="OFS8" s="205"/>
      <c r="OFT8" s="205"/>
      <c r="OFU8" s="205"/>
      <c r="OFV8" s="205"/>
      <c r="OFW8" s="205"/>
      <c r="OFX8" s="205"/>
      <c r="OFY8" s="205"/>
      <c r="OFZ8" s="205"/>
      <c r="OGA8" s="205"/>
      <c r="OGB8" s="205"/>
      <c r="OGC8" s="205"/>
      <c r="OGD8" s="205"/>
      <c r="OGE8" s="205"/>
      <c r="OGF8" s="205"/>
      <c r="OGG8" s="205"/>
      <c r="OGH8" s="205"/>
      <c r="OGI8" s="205"/>
      <c r="OGJ8" s="205"/>
      <c r="OGK8" s="205"/>
      <c r="OGL8" s="205"/>
      <c r="OGM8" s="205"/>
      <c r="OGN8" s="205"/>
      <c r="OGO8" s="205"/>
      <c r="OGP8" s="205"/>
      <c r="OGQ8" s="205"/>
      <c r="OGR8" s="205"/>
      <c r="OGS8" s="205"/>
      <c r="OGT8" s="205"/>
      <c r="OGU8" s="205"/>
      <c r="OGV8" s="205"/>
      <c r="OGW8" s="205"/>
      <c r="OGX8" s="205"/>
      <c r="OGY8" s="205"/>
      <c r="OGZ8" s="205"/>
      <c r="OHA8" s="205"/>
      <c r="OHB8" s="205"/>
      <c r="OHC8" s="205"/>
      <c r="OHD8" s="205"/>
      <c r="OHE8" s="205"/>
      <c r="OHF8" s="205"/>
      <c r="OHG8" s="205"/>
      <c r="OHH8" s="205"/>
      <c r="OHI8" s="205"/>
      <c r="OHJ8" s="205"/>
      <c r="OHK8" s="205"/>
      <c r="OHL8" s="205"/>
      <c r="OHM8" s="205"/>
      <c r="OHN8" s="205"/>
      <c r="OHO8" s="205"/>
      <c r="OHP8" s="205"/>
      <c r="OHQ8" s="205"/>
      <c r="OHR8" s="205"/>
      <c r="OHS8" s="205"/>
      <c r="OHT8" s="205"/>
      <c r="OHU8" s="205"/>
      <c r="OHV8" s="205"/>
      <c r="OHW8" s="205"/>
      <c r="OHX8" s="205"/>
      <c r="OHY8" s="205"/>
      <c r="OHZ8" s="205"/>
      <c r="OIA8" s="205"/>
      <c r="OIB8" s="205"/>
      <c r="OIC8" s="205"/>
      <c r="OID8" s="205"/>
      <c r="OIE8" s="205"/>
      <c r="OIF8" s="205"/>
      <c r="OIG8" s="205"/>
      <c r="OIH8" s="205"/>
      <c r="OII8" s="205"/>
      <c r="OIJ8" s="205"/>
      <c r="OIK8" s="205"/>
      <c r="OIL8" s="205"/>
      <c r="OIM8" s="205"/>
      <c r="OIN8" s="205"/>
      <c r="OIO8" s="205"/>
      <c r="OIP8" s="205"/>
      <c r="OIQ8" s="205"/>
      <c r="OIR8" s="205"/>
      <c r="OIS8" s="205"/>
      <c r="OIT8" s="205"/>
      <c r="OIU8" s="205"/>
      <c r="OIV8" s="205"/>
      <c r="OIW8" s="205"/>
      <c r="OIX8" s="205"/>
      <c r="OIY8" s="205"/>
      <c r="OIZ8" s="205"/>
      <c r="OJA8" s="205"/>
      <c r="OJB8" s="205"/>
      <c r="OJC8" s="205"/>
      <c r="OJD8" s="205"/>
      <c r="OJE8" s="205"/>
      <c r="OJF8" s="205"/>
      <c r="OJG8" s="205"/>
      <c r="OJH8" s="205"/>
      <c r="OJI8" s="205"/>
      <c r="OJJ8" s="205"/>
      <c r="OJK8" s="205"/>
      <c r="OJL8" s="205"/>
      <c r="OJM8" s="205"/>
      <c r="OJN8" s="205"/>
      <c r="OJO8" s="205"/>
      <c r="OJP8" s="205"/>
      <c r="OJQ8" s="205"/>
      <c r="OJR8" s="205"/>
      <c r="OJS8" s="205"/>
      <c r="OJT8" s="205"/>
      <c r="OJU8" s="205"/>
      <c r="OJV8" s="205"/>
      <c r="OJW8" s="205"/>
      <c r="OJX8" s="205"/>
      <c r="OJY8" s="205"/>
      <c r="OJZ8" s="205"/>
      <c r="OKA8" s="205"/>
      <c r="OKB8" s="205"/>
      <c r="OKC8" s="205"/>
      <c r="OKD8" s="205"/>
      <c r="OKE8" s="205"/>
      <c r="OKF8" s="205"/>
      <c r="OKG8" s="205"/>
      <c r="OKH8" s="205"/>
      <c r="OKI8" s="205"/>
      <c r="OKJ8" s="205"/>
      <c r="OKK8" s="205"/>
      <c r="OKL8" s="205"/>
      <c r="OKM8" s="205"/>
      <c r="OKN8" s="205"/>
      <c r="OKO8" s="205"/>
      <c r="OKP8" s="205"/>
      <c r="OKQ8" s="205"/>
      <c r="OKR8" s="205"/>
      <c r="OKS8" s="205"/>
      <c r="OKT8" s="205"/>
      <c r="OKU8" s="205"/>
      <c r="OKV8" s="205"/>
      <c r="OKW8" s="205"/>
      <c r="OKX8" s="205"/>
      <c r="OKY8" s="205"/>
      <c r="OKZ8" s="205"/>
      <c r="OLA8" s="205"/>
      <c r="OLB8" s="205"/>
      <c r="OLC8" s="205"/>
      <c r="OLD8" s="205"/>
      <c r="OLE8" s="205"/>
      <c r="OLF8" s="205"/>
      <c r="OLG8" s="205"/>
      <c r="OLH8" s="205"/>
      <c r="OLI8" s="205"/>
      <c r="OLJ8" s="205"/>
      <c r="OLK8" s="205"/>
      <c r="OLL8" s="205"/>
      <c r="OLM8" s="205"/>
      <c r="OLN8" s="205"/>
      <c r="OLO8" s="205"/>
      <c r="OLP8" s="205"/>
      <c r="OLQ8" s="205"/>
      <c r="OLR8" s="205"/>
      <c r="OLS8" s="205"/>
      <c r="OLT8" s="205"/>
      <c r="OLU8" s="205"/>
      <c r="OLV8" s="205"/>
      <c r="OLW8" s="205"/>
      <c r="OLX8" s="205"/>
      <c r="OLY8" s="205"/>
      <c r="OLZ8" s="205"/>
      <c r="OMA8" s="205"/>
      <c r="OMB8" s="205"/>
      <c r="OMC8" s="205"/>
      <c r="OMD8" s="205"/>
      <c r="OME8" s="205"/>
      <c r="OMF8" s="205"/>
      <c r="OMG8" s="205"/>
      <c r="OMH8" s="205"/>
      <c r="OMI8" s="205"/>
      <c r="OMJ8" s="205"/>
      <c r="OMK8" s="205"/>
      <c r="OML8" s="205"/>
      <c r="OMM8" s="205"/>
      <c r="OMN8" s="205"/>
      <c r="OMO8" s="205"/>
      <c r="OMP8" s="205"/>
      <c r="OMQ8" s="205"/>
      <c r="OMR8" s="205"/>
      <c r="OMS8" s="205"/>
      <c r="OMT8" s="205"/>
      <c r="OMU8" s="205"/>
      <c r="OMV8" s="205"/>
      <c r="OMW8" s="205"/>
      <c r="OMX8" s="205"/>
      <c r="OMY8" s="205"/>
      <c r="OMZ8" s="205"/>
      <c r="ONA8" s="205"/>
      <c r="ONB8" s="205"/>
      <c r="ONC8" s="205"/>
      <c r="OND8" s="205"/>
      <c r="ONE8" s="205"/>
      <c r="ONF8" s="205"/>
      <c r="ONG8" s="205"/>
      <c r="ONH8" s="205"/>
      <c r="ONI8" s="205"/>
      <c r="ONJ8" s="205"/>
      <c r="ONK8" s="205"/>
      <c r="ONL8" s="205"/>
      <c r="ONM8" s="205"/>
      <c r="ONN8" s="205"/>
      <c r="ONO8" s="205"/>
      <c r="ONP8" s="205"/>
      <c r="ONQ8" s="205"/>
      <c r="ONR8" s="205"/>
      <c r="ONS8" s="205"/>
      <c r="ONT8" s="205"/>
      <c r="ONU8" s="205"/>
      <c r="ONV8" s="205"/>
      <c r="ONW8" s="205"/>
      <c r="ONX8" s="205"/>
      <c r="ONY8" s="205"/>
      <c r="ONZ8" s="205"/>
      <c r="OOA8" s="205"/>
      <c r="OOB8" s="205"/>
      <c r="OOC8" s="205"/>
      <c r="OOD8" s="205"/>
      <c r="OOE8" s="205"/>
      <c r="OOF8" s="205"/>
      <c r="OOG8" s="205"/>
      <c r="OOH8" s="205"/>
      <c r="OOI8" s="205"/>
      <c r="OOJ8" s="205"/>
      <c r="OOK8" s="205"/>
      <c r="OOL8" s="205"/>
      <c r="OOM8" s="205"/>
      <c r="OON8" s="205"/>
      <c r="OOO8" s="205"/>
      <c r="OOP8" s="205"/>
      <c r="OOQ8" s="205"/>
      <c r="OOR8" s="205"/>
      <c r="OOS8" s="205"/>
      <c r="OOT8" s="205"/>
      <c r="OOU8" s="205"/>
      <c r="OOV8" s="205"/>
      <c r="OOW8" s="205"/>
      <c r="OOX8" s="205"/>
      <c r="OOY8" s="205"/>
      <c r="OOZ8" s="205"/>
      <c r="OPA8" s="205"/>
      <c r="OPB8" s="205"/>
      <c r="OPC8" s="205"/>
      <c r="OPD8" s="205"/>
      <c r="OPE8" s="205"/>
      <c r="OPF8" s="205"/>
      <c r="OPG8" s="205"/>
      <c r="OPH8" s="205"/>
      <c r="OPI8" s="205"/>
      <c r="OPJ8" s="205"/>
      <c r="OPK8" s="205"/>
      <c r="OPL8" s="205"/>
      <c r="OPM8" s="205"/>
      <c r="OPN8" s="205"/>
      <c r="OPO8" s="205"/>
      <c r="OPP8" s="205"/>
      <c r="OPQ8" s="205"/>
      <c r="OPR8" s="205"/>
      <c r="OPS8" s="205"/>
      <c r="OPT8" s="205"/>
      <c r="OPU8" s="205"/>
      <c r="OPV8" s="205"/>
      <c r="OPW8" s="205"/>
      <c r="OPX8" s="205"/>
      <c r="OPY8" s="205"/>
      <c r="OPZ8" s="205"/>
      <c r="OQA8" s="205"/>
      <c r="OQB8" s="205"/>
      <c r="OQC8" s="205"/>
      <c r="OQD8" s="205"/>
      <c r="OQE8" s="205"/>
      <c r="OQF8" s="205"/>
      <c r="OQG8" s="205"/>
      <c r="OQH8" s="205"/>
      <c r="OQI8" s="205"/>
      <c r="OQJ8" s="205"/>
      <c r="OQK8" s="205"/>
      <c r="OQL8" s="205"/>
      <c r="OQM8" s="205"/>
      <c r="OQN8" s="205"/>
      <c r="OQO8" s="205"/>
      <c r="OQP8" s="205"/>
      <c r="OQQ8" s="205"/>
      <c r="OQR8" s="205"/>
      <c r="OQS8" s="205"/>
      <c r="OQT8" s="205"/>
      <c r="OQU8" s="205"/>
      <c r="OQV8" s="205"/>
      <c r="OQW8" s="205"/>
      <c r="OQX8" s="205"/>
      <c r="OQY8" s="205"/>
      <c r="OQZ8" s="205"/>
      <c r="ORA8" s="205"/>
      <c r="ORB8" s="205"/>
      <c r="ORC8" s="205"/>
      <c r="ORD8" s="205"/>
      <c r="ORE8" s="205"/>
      <c r="ORF8" s="205"/>
      <c r="ORG8" s="205"/>
      <c r="ORH8" s="205"/>
      <c r="ORI8" s="205"/>
      <c r="ORJ8" s="205"/>
      <c r="ORK8" s="205"/>
      <c r="ORL8" s="205"/>
      <c r="ORM8" s="205"/>
      <c r="ORN8" s="205"/>
      <c r="ORO8" s="205"/>
      <c r="ORP8" s="205"/>
      <c r="ORQ8" s="205"/>
      <c r="ORR8" s="205"/>
      <c r="ORS8" s="205"/>
      <c r="ORT8" s="205"/>
      <c r="ORU8" s="205"/>
      <c r="ORV8" s="205"/>
      <c r="ORW8" s="205"/>
      <c r="ORX8" s="205"/>
      <c r="ORY8" s="205"/>
      <c r="ORZ8" s="205"/>
      <c r="OSA8" s="205"/>
      <c r="OSB8" s="205"/>
      <c r="OSC8" s="205"/>
      <c r="OSD8" s="205"/>
      <c r="OSE8" s="205"/>
      <c r="OSF8" s="205"/>
      <c r="OSG8" s="205"/>
      <c r="OSH8" s="205"/>
      <c r="OSI8" s="205"/>
      <c r="OSJ8" s="205"/>
      <c r="OSK8" s="205"/>
      <c r="OSL8" s="205"/>
      <c r="OSM8" s="205"/>
      <c r="OSN8" s="205"/>
      <c r="OSO8" s="205"/>
      <c r="OSP8" s="205"/>
      <c r="OSQ8" s="205"/>
      <c r="OSR8" s="205"/>
      <c r="OSS8" s="205"/>
      <c r="OST8" s="205"/>
      <c r="OSU8" s="205"/>
      <c r="OSV8" s="205"/>
      <c r="OSW8" s="205"/>
      <c r="OSX8" s="205"/>
      <c r="OSY8" s="205"/>
      <c r="OSZ8" s="205"/>
      <c r="OTA8" s="205"/>
      <c r="OTB8" s="205"/>
      <c r="OTC8" s="205"/>
      <c r="OTD8" s="205"/>
      <c r="OTE8" s="205"/>
      <c r="OTF8" s="205"/>
      <c r="OTG8" s="205"/>
      <c r="OTH8" s="205"/>
      <c r="OTI8" s="205"/>
      <c r="OTJ8" s="205"/>
      <c r="OTK8" s="205"/>
      <c r="OTL8" s="205"/>
      <c r="OTM8" s="205"/>
      <c r="OTN8" s="205"/>
      <c r="OTO8" s="205"/>
      <c r="OTP8" s="205"/>
      <c r="OTQ8" s="205"/>
      <c r="OTR8" s="205"/>
      <c r="OTS8" s="205"/>
      <c r="OTT8" s="205"/>
      <c r="OTU8" s="205"/>
      <c r="OTV8" s="205"/>
      <c r="OTW8" s="205"/>
      <c r="OTX8" s="205"/>
      <c r="OTY8" s="205"/>
      <c r="OTZ8" s="205"/>
      <c r="OUA8" s="205"/>
      <c r="OUB8" s="205"/>
      <c r="OUC8" s="205"/>
      <c r="OUD8" s="205"/>
      <c r="OUE8" s="205"/>
      <c r="OUF8" s="205"/>
      <c r="OUG8" s="205"/>
      <c r="OUH8" s="205"/>
      <c r="OUI8" s="205"/>
      <c r="OUJ8" s="205"/>
      <c r="OUK8" s="205"/>
      <c r="OUL8" s="205"/>
      <c r="OUM8" s="205"/>
      <c r="OUN8" s="205"/>
      <c r="OUO8" s="205"/>
      <c r="OUP8" s="205"/>
      <c r="OUQ8" s="205"/>
      <c r="OUR8" s="205"/>
      <c r="OUS8" s="205"/>
      <c r="OUT8" s="205"/>
      <c r="OUU8" s="205"/>
      <c r="OUV8" s="205"/>
      <c r="OUW8" s="205"/>
      <c r="OUX8" s="205"/>
      <c r="OUY8" s="205"/>
      <c r="OUZ8" s="205"/>
      <c r="OVA8" s="205"/>
      <c r="OVB8" s="205"/>
      <c r="OVC8" s="205"/>
      <c r="OVD8" s="205"/>
      <c r="OVE8" s="205"/>
      <c r="OVF8" s="205"/>
      <c r="OVG8" s="205"/>
      <c r="OVH8" s="205"/>
      <c r="OVI8" s="205"/>
      <c r="OVJ8" s="205"/>
      <c r="OVK8" s="205"/>
      <c r="OVL8" s="205"/>
      <c r="OVM8" s="205"/>
      <c r="OVN8" s="205"/>
      <c r="OVO8" s="205"/>
      <c r="OVP8" s="205"/>
      <c r="OVQ8" s="205"/>
      <c r="OVR8" s="205"/>
      <c r="OVS8" s="205"/>
      <c r="OVT8" s="205"/>
      <c r="OVU8" s="205"/>
      <c r="OVV8" s="205"/>
      <c r="OVW8" s="205"/>
      <c r="OVX8" s="205"/>
      <c r="OVY8" s="205"/>
      <c r="OVZ8" s="205"/>
      <c r="OWA8" s="205"/>
      <c r="OWB8" s="205"/>
      <c r="OWC8" s="205"/>
      <c r="OWD8" s="205"/>
      <c r="OWE8" s="205"/>
      <c r="OWF8" s="205"/>
      <c r="OWG8" s="205"/>
      <c r="OWH8" s="205"/>
      <c r="OWI8" s="205"/>
      <c r="OWJ8" s="205"/>
      <c r="OWK8" s="205"/>
      <c r="OWL8" s="205"/>
      <c r="OWM8" s="205"/>
      <c r="OWN8" s="205"/>
      <c r="OWO8" s="205"/>
      <c r="OWP8" s="205"/>
      <c r="OWQ8" s="205"/>
      <c r="OWR8" s="205"/>
      <c r="OWS8" s="205"/>
      <c r="OWT8" s="205"/>
      <c r="OWU8" s="205"/>
      <c r="OWV8" s="205"/>
      <c r="OWW8" s="205"/>
      <c r="OWX8" s="205"/>
      <c r="OWY8" s="205"/>
      <c r="OWZ8" s="205"/>
      <c r="OXA8" s="205"/>
      <c r="OXB8" s="205"/>
      <c r="OXC8" s="205"/>
      <c r="OXD8" s="205"/>
      <c r="OXE8" s="205"/>
      <c r="OXF8" s="205"/>
      <c r="OXG8" s="205"/>
      <c r="OXH8" s="205"/>
      <c r="OXI8" s="205"/>
      <c r="OXJ8" s="205"/>
      <c r="OXK8" s="205"/>
      <c r="OXL8" s="205"/>
      <c r="OXM8" s="205"/>
      <c r="OXN8" s="205"/>
      <c r="OXO8" s="205"/>
      <c r="OXP8" s="205"/>
      <c r="OXQ8" s="205"/>
      <c r="OXR8" s="205"/>
      <c r="OXS8" s="205"/>
      <c r="OXT8" s="205"/>
      <c r="OXU8" s="205"/>
      <c r="OXV8" s="205"/>
      <c r="OXW8" s="205"/>
      <c r="OXX8" s="205"/>
      <c r="OXY8" s="205"/>
      <c r="OXZ8" s="205"/>
      <c r="OYA8" s="205"/>
      <c r="OYB8" s="205"/>
      <c r="OYC8" s="205"/>
      <c r="OYD8" s="205"/>
      <c r="OYE8" s="205"/>
      <c r="OYF8" s="205"/>
      <c r="OYG8" s="205"/>
      <c r="OYH8" s="205"/>
      <c r="OYI8" s="205"/>
      <c r="OYJ8" s="205"/>
      <c r="OYK8" s="205"/>
      <c r="OYL8" s="205"/>
      <c r="OYM8" s="205"/>
      <c r="OYN8" s="205"/>
      <c r="OYO8" s="205"/>
      <c r="OYP8" s="205"/>
      <c r="OYQ8" s="205"/>
      <c r="OYR8" s="205"/>
      <c r="OYS8" s="205"/>
      <c r="OYT8" s="205"/>
      <c r="OYU8" s="205"/>
      <c r="OYV8" s="205"/>
      <c r="OYW8" s="205"/>
      <c r="OYX8" s="205"/>
      <c r="OYY8" s="205"/>
      <c r="OYZ8" s="205"/>
      <c r="OZA8" s="205"/>
      <c r="OZB8" s="205"/>
      <c r="OZC8" s="205"/>
      <c r="OZD8" s="205"/>
      <c r="OZE8" s="205"/>
      <c r="OZF8" s="205"/>
      <c r="OZG8" s="205"/>
      <c r="OZH8" s="205"/>
      <c r="OZI8" s="205"/>
      <c r="OZJ8" s="205"/>
      <c r="OZK8" s="205"/>
      <c r="OZL8" s="205"/>
      <c r="OZM8" s="205"/>
      <c r="OZN8" s="205"/>
      <c r="OZO8" s="205"/>
      <c r="OZP8" s="205"/>
      <c r="OZQ8" s="205"/>
      <c r="OZR8" s="205"/>
      <c r="OZS8" s="205"/>
      <c r="OZT8" s="205"/>
      <c r="OZU8" s="205"/>
      <c r="OZV8" s="205"/>
      <c r="OZW8" s="205"/>
      <c r="OZX8" s="205"/>
      <c r="OZY8" s="205"/>
      <c r="OZZ8" s="205"/>
      <c r="PAA8" s="205"/>
      <c r="PAB8" s="205"/>
      <c r="PAC8" s="205"/>
      <c r="PAD8" s="205"/>
      <c r="PAE8" s="205"/>
      <c r="PAF8" s="205"/>
      <c r="PAG8" s="205"/>
      <c r="PAH8" s="205"/>
      <c r="PAI8" s="205"/>
      <c r="PAJ8" s="205"/>
      <c r="PAK8" s="205"/>
      <c r="PAL8" s="205"/>
      <c r="PAM8" s="205"/>
      <c r="PAN8" s="205"/>
      <c r="PAO8" s="205"/>
      <c r="PAP8" s="205"/>
      <c r="PAQ8" s="205"/>
      <c r="PAR8" s="205"/>
      <c r="PAS8" s="205"/>
      <c r="PAT8" s="205"/>
      <c r="PAU8" s="205"/>
      <c r="PAV8" s="205"/>
      <c r="PAW8" s="205"/>
      <c r="PAX8" s="205"/>
      <c r="PAY8" s="205"/>
      <c r="PAZ8" s="205"/>
      <c r="PBA8" s="205"/>
      <c r="PBB8" s="205"/>
      <c r="PBC8" s="205"/>
      <c r="PBD8" s="205"/>
      <c r="PBE8" s="205"/>
      <c r="PBF8" s="205"/>
      <c r="PBG8" s="205"/>
      <c r="PBH8" s="205"/>
      <c r="PBI8" s="205"/>
      <c r="PBJ8" s="205"/>
      <c r="PBK8" s="205"/>
      <c r="PBL8" s="205"/>
      <c r="PBM8" s="205"/>
      <c r="PBN8" s="205"/>
      <c r="PBO8" s="205"/>
      <c r="PBP8" s="205"/>
      <c r="PBQ8" s="205"/>
      <c r="PBR8" s="205"/>
      <c r="PBS8" s="205"/>
      <c r="PBT8" s="205"/>
      <c r="PBU8" s="205"/>
      <c r="PBV8" s="205"/>
      <c r="PBW8" s="205"/>
      <c r="PBX8" s="205"/>
      <c r="PBY8" s="205"/>
      <c r="PBZ8" s="205"/>
      <c r="PCA8" s="205"/>
      <c r="PCB8" s="205"/>
      <c r="PCC8" s="205"/>
      <c r="PCD8" s="205"/>
      <c r="PCE8" s="205"/>
      <c r="PCF8" s="205"/>
      <c r="PCG8" s="205"/>
      <c r="PCH8" s="205"/>
      <c r="PCI8" s="205"/>
      <c r="PCJ8" s="205"/>
      <c r="PCK8" s="205"/>
      <c r="PCL8" s="205"/>
      <c r="PCM8" s="205"/>
      <c r="PCN8" s="205"/>
      <c r="PCO8" s="205"/>
      <c r="PCP8" s="205"/>
      <c r="PCQ8" s="205"/>
      <c r="PCR8" s="205"/>
      <c r="PCS8" s="205"/>
      <c r="PCT8" s="205"/>
      <c r="PCU8" s="205"/>
      <c r="PCV8" s="205"/>
      <c r="PCW8" s="205"/>
      <c r="PCX8" s="205"/>
      <c r="PCY8" s="205"/>
      <c r="PCZ8" s="205"/>
      <c r="PDA8" s="205"/>
      <c r="PDB8" s="205"/>
      <c r="PDC8" s="205"/>
      <c r="PDD8" s="205"/>
      <c r="PDE8" s="205"/>
      <c r="PDF8" s="205"/>
      <c r="PDG8" s="205"/>
      <c r="PDH8" s="205"/>
      <c r="PDI8" s="205"/>
      <c r="PDJ8" s="205"/>
      <c r="PDK8" s="205"/>
      <c r="PDL8" s="205"/>
      <c r="PDM8" s="205"/>
      <c r="PDN8" s="205"/>
      <c r="PDO8" s="205"/>
      <c r="PDP8" s="205"/>
      <c r="PDQ8" s="205"/>
      <c r="PDR8" s="205"/>
      <c r="PDS8" s="205"/>
      <c r="PDT8" s="205"/>
      <c r="PDU8" s="205"/>
      <c r="PDV8" s="205"/>
      <c r="PDW8" s="205"/>
      <c r="PDX8" s="205"/>
      <c r="PDY8" s="205"/>
      <c r="PDZ8" s="205"/>
      <c r="PEA8" s="205"/>
      <c r="PEB8" s="205"/>
      <c r="PEC8" s="205"/>
      <c r="PED8" s="205"/>
      <c r="PEE8" s="205"/>
      <c r="PEF8" s="205"/>
      <c r="PEG8" s="205"/>
      <c r="PEH8" s="205"/>
      <c r="PEI8" s="205"/>
      <c r="PEJ8" s="205"/>
      <c r="PEK8" s="205"/>
      <c r="PEL8" s="205"/>
      <c r="PEM8" s="205"/>
      <c r="PEN8" s="205"/>
      <c r="PEO8" s="205"/>
      <c r="PEP8" s="205"/>
      <c r="PEQ8" s="205"/>
      <c r="PER8" s="205"/>
      <c r="PES8" s="205"/>
      <c r="PET8" s="205"/>
      <c r="PEU8" s="205"/>
      <c r="PEV8" s="205"/>
      <c r="PEW8" s="205"/>
      <c r="PEX8" s="205"/>
      <c r="PEY8" s="205"/>
      <c r="PEZ8" s="205"/>
      <c r="PFA8" s="205"/>
      <c r="PFB8" s="205"/>
      <c r="PFC8" s="205"/>
      <c r="PFD8" s="205"/>
      <c r="PFE8" s="205"/>
      <c r="PFF8" s="205"/>
      <c r="PFG8" s="205"/>
      <c r="PFH8" s="205"/>
      <c r="PFI8" s="205"/>
      <c r="PFJ8" s="205"/>
      <c r="PFK8" s="205"/>
      <c r="PFL8" s="205"/>
      <c r="PFM8" s="205"/>
      <c r="PFN8" s="205"/>
      <c r="PFO8" s="205"/>
      <c r="PFP8" s="205"/>
      <c r="PFQ8" s="205"/>
      <c r="PFR8" s="205"/>
      <c r="PFS8" s="205"/>
      <c r="PFT8" s="205"/>
      <c r="PFU8" s="205"/>
      <c r="PFV8" s="205"/>
      <c r="PFW8" s="205"/>
      <c r="PFX8" s="205"/>
      <c r="PFY8" s="205"/>
      <c r="PFZ8" s="205"/>
      <c r="PGA8" s="205"/>
      <c r="PGB8" s="205"/>
      <c r="PGC8" s="205"/>
      <c r="PGD8" s="205"/>
      <c r="PGE8" s="205"/>
      <c r="PGF8" s="205"/>
      <c r="PGG8" s="205"/>
      <c r="PGH8" s="205"/>
      <c r="PGI8" s="205"/>
      <c r="PGJ8" s="205"/>
      <c r="PGK8" s="205"/>
      <c r="PGL8" s="205"/>
      <c r="PGM8" s="205"/>
      <c r="PGN8" s="205"/>
      <c r="PGO8" s="205"/>
      <c r="PGP8" s="205"/>
      <c r="PGQ8" s="205"/>
      <c r="PGR8" s="205"/>
      <c r="PGS8" s="205"/>
      <c r="PGT8" s="205"/>
      <c r="PGU8" s="205"/>
      <c r="PGV8" s="205"/>
      <c r="PGW8" s="205"/>
      <c r="PGX8" s="205"/>
      <c r="PGY8" s="205"/>
      <c r="PGZ8" s="205"/>
      <c r="PHA8" s="205"/>
      <c r="PHB8" s="205"/>
      <c r="PHC8" s="205"/>
      <c r="PHD8" s="205"/>
      <c r="PHE8" s="205"/>
      <c r="PHF8" s="205"/>
      <c r="PHG8" s="205"/>
      <c r="PHH8" s="205"/>
      <c r="PHI8" s="205"/>
      <c r="PHJ8" s="205"/>
      <c r="PHK8" s="205"/>
      <c r="PHL8" s="205"/>
      <c r="PHM8" s="205"/>
      <c r="PHN8" s="205"/>
      <c r="PHO8" s="205"/>
      <c r="PHP8" s="205"/>
      <c r="PHQ8" s="205"/>
      <c r="PHR8" s="205"/>
      <c r="PHS8" s="205"/>
      <c r="PHT8" s="205"/>
      <c r="PHU8" s="205"/>
      <c r="PHV8" s="205"/>
      <c r="PHW8" s="205"/>
      <c r="PHX8" s="205"/>
      <c r="PHY8" s="205"/>
      <c r="PHZ8" s="205"/>
      <c r="PIA8" s="205"/>
      <c r="PIB8" s="205"/>
      <c r="PIC8" s="205"/>
      <c r="PID8" s="205"/>
      <c r="PIE8" s="205"/>
      <c r="PIF8" s="205"/>
      <c r="PIG8" s="205"/>
      <c r="PIH8" s="205"/>
      <c r="PII8" s="205"/>
      <c r="PIJ8" s="205"/>
      <c r="PIK8" s="205"/>
      <c r="PIL8" s="205"/>
      <c r="PIM8" s="205"/>
      <c r="PIN8" s="205"/>
      <c r="PIO8" s="205"/>
      <c r="PIP8" s="205"/>
      <c r="PIQ8" s="205"/>
      <c r="PIR8" s="205"/>
      <c r="PIS8" s="205"/>
      <c r="PIT8" s="205"/>
      <c r="PIU8" s="205"/>
      <c r="PIV8" s="205"/>
      <c r="PIW8" s="205"/>
      <c r="PIX8" s="205"/>
      <c r="PIY8" s="205"/>
      <c r="PIZ8" s="205"/>
      <c r="PJA8" s="205"/>
      <c r="PJB8" s="205"/>
      <c r="PJC8" s="205"/>
      <c r="PJD8" s="205"/>
      <c r="PJE8" s="205"/>
      <c r="PJF8" s="205"/>
      <c r="PJG8" s="205"/>
      <c r="PJH8" s="205"/>
      <c r="PJI8" s="205"/>
      <c r="PJJ8" s="205"/>
      <c r="PJK8" s="205"/>
      <c r="PJL8" s="205"/>
      <c r="PJM8" s="205"/>
      <c r="PJN8" s="205"/>
      <c r="PJO8" s="205"/>
      <c r="PJP8" s="205"/>
      <c r="PJQ8" s="205"/>
      <c r="PJR8" s="205"/>
      <c r="PJS8" s="205"/>
      <c r="PJT8" s="205"/>
      <c r="PJU8" s="205"/>
      <c r="PJV8" s="205"/>
      <c r="PJW8" s="205"/>
      <c r="PJX8" s="205"/>
      <c r="PJY8" s="205"/>
      <c r="PJZ8" s="205"/>
      <c r="PKA8" s="205"/>
      <c r="PKB8" s="205"/>
      <c r="PKC8" s="205"/>
      <c r="PKD8" s="205"/>
      <c r="PKE8" s="205"/>
      <c r="PKF8" s="205"/>
      <c r="PKG8" s="205"/>
      <c r="PKH8" s="205"/>
      <c r="PKI8" s="205"/>
      <c r="PKJ8" s="205"/>
      <c r="PKK8" s="205"/>
      <c r="PKL8" s="205"/>
      <c r="PKM8" s="205"/>
      <c r="PKN8" s="205"/>
      <c r="PKO8" s="205"/>
      <c r="PKP8" s="205"/>
      <c r="PKQ8" s="205"/>
      <c r="PKR8" s="205"/>
      <c r="PKS8" s="205"/>
      <c r="PKT8" s="205"/>
      <c r="PKU8" s="205"/>
      <c r="PKV8" s="205"/>
      <c r="PKW8" s="205"/>
      <c r="PKX8" s="205"/>
      <c r="PKY8" s="205"/>
      <c r="PKZ8" s="205"/>
      <c r="PLA8" s="205"/>
      <c r="PLB8" s="205"/>
      <c r="PLC8" s="205"/>
      <c r="PLD8" s="205"/>
      <c r="PLE8" s="205"/>
      <c r="PLF8" s="205"/>
      <c r="PLG8" s="205"/>
      <c r="PLH8" s="205"/>
      <c r="PLI8" s="205"/>
      <c r="PLJ8" s="205"/>
      <c r="PLK8" s="205"/>
      <c r="PLL8" s="205"/>
      <c r="PLM8" s="205"/>
      <c r="PLN8" s="205"/>
      <c r="PLO8" s="205"/>
      <c r="PLP8" s="205"/>
      <c r="PLQ8" s="205"/>
      <c r="PLR8" s="205"/>
      <c r="PLS8" s="205"/>
      <c r="PLT8" s="205"/>
      <c r="PLU8" s="205"/>
      <c r="PLV8" s="205"/>
      <c r="PLW8" s="205"/>
      <c r="PLX8" s="205"/>
      <c r="PLY8" s="205"/>
      <c r="PLZ8" s="205"/>
      <c r="PMA8" s="205"/>
      <c r="PMB8" s="205"/>
      <c r="PMC8" s="205"/>
      <c r="PMD8" s="205"/>
      <c r="PME8" s="205"/>
      <c r="PMF8" s="205"/>
      <c r="PMG8" s="205"/>
      <c r="PMH8" s="205"/>
      <c r="PMI8" s="205"/>
      <c r="PMJ8" s="205"/>
      <c r="PMK8" s="205"/>
      <c r="PML8" s="205"/>
      <c r="PMM8" s="205"/>
      <c r="PMN8" s="205"/>
      <c r="PMO8" s="205"/>
      <c r="PMP8" s="205"/>
      <c r="PMQ8" s="205"/>
      <c r="PMR8" s="205"/>
      <c r="PMS8" s="205"/>
      <c r="PMT8" s="205"/>
      <c r="PMU8" s="205"/>
      <c r="PMV8" s="205"/>
      <c r="PMW8" s="205"/>
      <c r="PMX8" s="205"/>
      <c r="PMY8" s="205"/>
      <c r="PMZ8" s="205"/>
      <c r="PNA8" s="205"/>
      <c r="PNB8" s="205"/>
      <c r="PNC8" s="205"/>
      <c r="PND8" s="205"/>
      <c r="PNE8" s="205"/>
      <c r="PNF8" s="205"/>
      <c r="PNG8" s="205"/>
      <c r="PNH8" s="205"/>
      <c r="PNI8" s="205"/>
      <c r="PNJ8" s="205"/>
      <c r="PNK8" s="205"/>
      <c r="PNL8" s="205"/>
      <c r="PNM8" s="205"/>
      <c r="PNN8" s="205"/>
      <c r="PNO8" s="205"/>
      <c r="PNP8" s="205"/>
      <c r="PNQ8" s="205"/>
      <c r="PNR8" s="205"/>
      <c r="PNS8" s="205"/>
      <c r="PNT8" s="205"/>
      <c r="PNU8" s="205"/>
      <c r="PNV8" s="205"/>
      <c r="PNW8" s="205"/>
      <c r="PNX8" s="205"/>
      <c r="PNY8" s="205"/>
      <c r="PNZ8" s="205"/>
      <c r="POA8" s="205"/>
      <c r="POB8" s="205"/>
      <c r="POC8" s="205"/>
      <c r="POD8" s="205"/>
      <c r="POE8" s="205"/>
      <c r="POF8" s="205"/>
      <c r="POG8" s="205"/>
      <c r="POH8" s="205"/>
      <c r="POI8" s="205"/>
      <c r="POJ8" s="205"/>
      <c r="POK8" s="205"/>
      <c r="POL8" s="205"/>
      <c r="POM8" s="205"/>
      <c r="PON8" s="205"/>
      <c r="POO8" s="205"/>
      <c r="POP8" s="205"/>
      <c r="POQ8" s="205"/>
      <c r="POR8" s="205"/>
      <c r="POS8" s="205"/>
      <c r="POT8" s="205"/>
      <c r="POU8" s="205"/>
      <c r="POV8" s="205"/>
      <c r="POW8" s="205"/>
      <c r="POX8" s="205"/>
      <c r="POY8" s="205"/>
      <c r="POZ8" s="205"/>
      <c r="PPA8" s="205"/>
      <c r="PPB8" s="205"/>
      <c r="PPC8" s="205"/>
      <c r="PPD8" s="205"/>
      <c r="PPE8" s="205"/>
      <c r="PPF8" s="205"/>
      <c r="PPG8" s="205"/>
      <c r="PPH8" s="205"/>
      <c r="PPI8" s="205"/>
      <c r="PPJ8" s="205"/>
      <c r="PPK8" s="205"/>
      <c r="PPL8" s="205"/>
      <c r="PPM8" s="205"/>
      <c r="PPN8" s="205"/>
      <c r="PPO8" s="205"/>
      <c r="PPP8" s="205"/>
      <c r="PPQ8" s="205"/>
      <c r="PPR8" s="205"/>
      <c r="PPS8" s="205"/>
      <c r="PPT8" s="205"/>
      <c r="PPU8" s="205"/>
      <c r="PPV8" s="205"/>
      <c r="PPW8" s="205"/>
      <c r="PPX8" s="205"/>
      <c r="PPY8" s="205"/>
      <c r="PPZ8" s="205"/>
      <c r="PQA8" s="205"/>
      <c r="PQB8" s="205"/>
      <c r="PQC8" s="205"/>
      <c r="PQD8" s="205"/>
      <c r="PQE8" s="205"/>
      <c r="PQF8" s="205"/>
      <c r="PQG8" s="205"/>
      <c r="PQH8" s="205"/>
      <c r="PQI8" s="205"/>
      <c r="PQJ8" s="205"/>
      <c r="PQK8" s="205"/>
      <c r="PQL8" s="205"/>
      <c r="PQM8" s="205"/>
      <c r="PQN8" s="205"/>
      <c r="PQO8" s="205"/>
      <c r="PQP8" s="205"/>
      <c r="PQQ8" s="205"/>
      <c r="PQR8" s="205"/>
      <c r="PQS8" s="205"/>
      <c r="PQT8" s="205"/>
      <c r="PQU8" s="205"/>
      <c r="PQV8" s="205"/>
      <c r="PQW8" s="205"/>
      <c r="PQX8" s="205"/>
      <c r="PQY8" s="205"/>
      <c r="PQZ8" s="205"/>
      <c r="PRA8" s="205"/>
      <c r="PRB8" s="205"/>
      <c r="PRC8" s="205"/>
      <c r="PRD8" s="205"/>
      <c r="PRE8" s="205"/>
      <c r="PRF8" s="205"/>
      <c r="PRG8" s="205"/>
      <c r="PRH8" s="205"/>
      <c r="PRI8" s="205"/>
      <c r="PRJ8" s="205"/>
      <c r="PRK8" s="205"/>
      <c r="PRL8" s="205"/>
      <c r="PRM8" s="205"/>
      <c r="PRN8" s="205"/>
      <c r="PRO8" s="205"/>
      <c r="PRP8" s="205"/>
      <c r="PRQ8" s="205"/>
      <c r="PRR8" s="205"/>
      <c r="PRS8" s="205"/>
      <c r="PRT8" s="205"/>
      <c r="PRU8" s="205"/>
      <c r="PRV8" s="205"/>
      <c r="PRW8" s="205"/>
      <c r="PRX8" s="205"/>
      <c r="PRY8" s="205"/>
      <c r="PRZ8" s="205"/>
      <c r="PSA8" s="205"/>
      <c r="PSB8" s="205"/>
      <c r="PSC8" s="205"/>
      <c r="PSD8" s="205"/>
      <c r="PSE8" s="205"/>
      <c r="PSF8" s="205"/>
      <c r="PSG8" s="205"/>
      <c r="PSH8" s="205"/>
      <c r="PSI8" s="205"/>
      <c r="PSJ8" s="205"/>
      <c r="PSK8" s="205"/>
      <c r="PSL8" s="205"/>
      <c r="PSM8" s="205"/>
      <c r="PSN8" s="205"/>
      <c r="PSO8" s="205"/>
      <c r="PSP8" s="205"/>
      <c r="PSQ8" s="205"/>
      <c r="PSR8" s="205"/>
      <c r="PSS8" s="205"/>
      <c r="PST8" s="205"/>
      <c r="PSU8" s="205"/>
      <c r="PSV8" s="205"/>
      <c r="PSW8" s="205"/>
      <c r="PSX8" s="205"/>
      <c r="PSY8" s="205"/>
      <c r="PSZ8" s="205"/>
      <c r="PTA8" s="205"/>
      <c r="PTB8" s="205"/>
      <c r="PTC8" s="205"/>
      <c r="PTD8" s="205"/>
      <c r="PTE8" s="205"/>
      <c r="PTF8" s="205"/>
      <c r="PTG8" s="205"/>
      <c r="PTH8" s="205"/>
      <c r="PTI8" s="205"/>
      <c r="PTJ8" s="205"/>
      <c r="PTK8" s="205"/>
      <c r="PTL8" s="205"/>
      <c r="PTM8" s="205"/>
      <c r="PTN8" s="205"/>
      <c r="PTO8" s="205"/>
      <c r="PTP8" s="205"/>
      <c r="PTQ8" s="205"/>
      <c r="PTR8" s="205"/>
      <c r="PTS8" s="205"/>
      <c r="PTT8" s="205"/>
      <c r="PTU8" s="205"/>
      <c r="PTV8" s="205"/>
      <c r="PTW8" s="205"/>
      <c r="PTX8" s="205"/>
      <c r="PTY8" s="205"/>
      <c r="PTZ8" s="205"/>
      <c r="PUA8" s="205"/>
      <c r="PUB8" s="205"/>
      <c r="PUC8" s="205"/>
      <c r="PUD8" s="205"/>
      <c r="PUE8" s="205"/>
      <c r="PUF8" s="205"/>
      <c r="PUG8" s="205"/>
      <c r="PUH8" s="205"/>
      <c r="PUI8" s="205"/>
      <c r="PUJ8" s="205"/>
      <c r="PUK8" s="205"/>
      <c r="PUL8" s="205"/>
      <c r="PUM8" s="205"/>
      <c r="PUN8" s="205"/>
      <c r="PUO8" s="205"/>
      <c r="PUP8" s="205"/>
      <c r="PUQ8" s="205"/>
      <c r="PUR8" s="205"/>
      <c r="PUS8" s="205"/>
      <c r="PUT8" s="205"/>
      <c r="PUU8" s="205"/>
      <c r="PUV8" s="205"/>
      <c r="PUW8" s="205"/>
      <c r="PUX8" s="205"/>
      <c r="PUY8" s="205"/>
      <c r="PUZ8" s="205"/>
      <c r="PVA8" s="205"/>
      <c r="PVB8" s="205"/>
      <c r="PVC8" s="205"/>
      <c r="PVD8" s="205"/>
      <c r="PVE8" s="205"/>
      <c r="PVF8" s="205"/>
      <c r="PVG8" s="205"/>
      <c r="PVH8" s="205"/>
      <c r="PVI8" s="205"/>
      <c r="PVJ8" s="205"/>
      <c r="PVK8" s="205"/>
      <c r="PVL8" s="205"/>
      <c r="PVM8" s="205"/>
      <c r="PVN8" s="205"/>
      <c r="PVO8" s="205"/>
      <c r="PVP8" s="205"/>
      <c r="PVQ8" s="205"/>
      <c r="PVR8" s="205"/>
      <c r="PVS8" s="205"/>
      <c r="PVT8" s="205"/>
      <c r="PVU8" s="205"/>
      <c r="PVV8" s="205"/>
      <c r="PVW8" s="205"/>
      <c r="PVX8" s="205"/>
      <c r="PVY8" s="205"/>
      <c r="PVZ8" s="205"/>
      <c r="PWA8" s="205"/>
      <c r="PWB8" s="205"/>
      <c r="PWC8" s="205"/>
      <c r="PWD8" s="205"/>
      <c r="PWE8" s="205"/>
      <c r="PWF8" s="205"/>
      <c r="PWG8" s="205"/>
      <c r="PWH8" s="205"/>
      <c r="PWI8" s="205"/>
      <c r="PWJ8" s="205"/>
      <c r="PWK8" s="205"/>
      <c r="PWL8" s="205"/>
      <c r="PWM8" s="205"/>
      <c r="PWN8" s="205"/>
      <c r="PWO8" s="205"/>
      <c r="PWP8" s="205"/>
      <c r="PWQ8" s="205"/>
      <c r="PWR8" s="205"/>
      <c r="PWS8" s="205"/>
      <c r="PWT8" s="205"/>
      <c r="PWU8" s="205"/>
      <c r="PWV8" s="205"/>
      <c r="PWW8" s="205"/>
      <c r="PWX8" s="205"/>
      <c r="PWY8" s="205"/>
      <c r="PWZ8" s="205"/>
      <c r="PXA8" s="205"/>
      <c r="PXB8" s="205"/>
      <c r="PXC8" s="205"/>
      <c r="PXD8" s="205"/>
      <c r="PXE8" s="205"/>
      <c r="PXF8" s="205"/>
      <c r="PXG8" s="205"/>
      <c r="PXH8" s="205"/>
      <c r="PXI8" s="205"/>
      <c r="PXJ8" s="205"/>
      <c r="PXK8" s="205"/>
      <c r="PXL8" s="205"/>
      <c r="PXM8" s="205"/>
      <c r="PXN8" s="205"/>
      <c r="PXO8" s="205"/>
      <c r="PXP8" s="205"/>
      <c r="PXQ8" s="205"/>
      <c r="PXR8" s="205"/>
      <c r="PXS8" s="205"/>
      <c r="PXT8" s="205"/>
      <c r="PXU8" s="205"/>
      <c r="PXV8" s="205"/>
      <c r="PXW8" s="205"/>
      <c r="PXX8" s="205"/>
      <c r="PXY8" s="205"/>
      <c r="PXZ8" s="205"/>
      <c r="PYA8" s="205"/>
      <c r="PYB8" s="205"/>
      <c r="PYC8" s="205"/>
      <c r="PYD8" s="205"/>
      <c r="PYE8" s="205"/>
      <c r="PYF8" s="205"/>
      <c r="PYG8" s="205"/>
      <c r="PYH8" s="205"/>
      <c r="PYI8" s="205"/>
      <c r="PYJ8" s="205"/>
      <c r="PYK8" s="205"/>
      <c r="PYL8" s="205"/>
      <c r="PYM8" s="205"/>
      <c r="PYN8" s="205"/>
      <c r="PYO8" s="205"/>
      <c r="PYP8" s="205"/>
      <c r="PYQ8" s="205"/>
      <c r="PYR8" s="205"/>
      <c r="PYS8" s="205"/>
      <c r="PYT8" s="205"/>
      <c r="PYU8" s="205"/>
      <c r="PYV8" s="205"/>
      <c r="PYW8" s="205"/>
      <c r="PYX8" s="205"/>
      <c r="PYY8" s="205"/>
      <c r="PYZ8" s="205"/>
      <c r="PZA8" s="205"/>
      <c r="PZB8" s="205"/>
      <c r="PZC8" s="205"/>
      <c r="PZD8" s="205"/>
      <c r="PZE8" s="205"/>
      <c r="PZF8" s="205"/>
      <c r="PZG8" s="205"/>
      <c r="PZH8" s="205"/>
      <c r="PZI8" s="205"/>
      <c r="PZJ8" s="205"/>
      <c r="PZK8" s="205"/>
      <c r="PZL8" s="205"/>
      <c r="PZM8" s="205"/>
      <c r="PZN8" s="205"/>
      <c r="PZO8" s="205"/>
      <c r="PZP8" s="205"/>
      <c r="PZQ8" s="205"/>
      <c r="PZR8" s="205"/>
      <c r="PZS8" s="205"/>
      <c r="PZT8" s="205"/>
      <c r="PZU8" s="205"/>
      <c r="PZV8" s="205"/>
      <c r="PZW8" s="205"/>
      <c r="PZX8" s="205"/>
      <c r="PZY8" s="205"/>
      <c r="PZZ8" s="205"/>
      <c r="QAA8" s="205"/>
      <c r="QAB8" s="205"/>
      <c r="QAC8" s="205"/>
      <c r="QAD8" s="205"/>
      <c r="QAE8" s="205"/>
      <c r="QAF8" s="205"/>
      <c r="QAG8" s="205"/>
      <c r="QAH8" s="205"/>
      <c r="QAI8" s="205"/>
      <c r="QAJ8" s="205"/>
      <c r="QAK8" s="205"/>
      <c r="QAL8" s="205"/>
      <c r="QAM8" s="205"/>
      <c r="QAN8" s="205"/>
      <c r="QAO8" s="205"/>
      <c r="QAP8" s="205"/>
      <c r="QAQ8" s="205"/>
      <c r="QAR8" s="205"/>
      <c r="QAS8" s="205"/>
      <c r="QAT8" s="205"/>
      <c r="QAU8" s="205"/>
      <c r="QAV8" s="205"/>
      <c r="QAW8" s="205"/>
      <c r="QAX8" s="205"/>
      <c r="QAY8" s="205"/>
      <c r="QAZ8" s="205"/>
      <c r="QBA8" s="205"/>
      <c r="QBB8" s="205"/>
      <c r="QBC8" s="205"/>
      <c r="QBD8" s="205"/>
      <c r="QBE8" s="205"/>
      <c r="QBF8" s="205"/>
      <c r="QBG8" s="205"/>
      <c r="QBH8" s="205"/>
      <c r="QBI8" s="205"/>
      <c r="QBJ8" s="205"/>
      <c r="QBK8" s="205"/>
      <c r="QBL8" s="205"/>
      <c r="QBM8" s="205"/>
      <c r="QBN8" s="205"/>
      <c r="QBO8" s="205"/>
      <c r="QBP8" s="205"/>
      <c r="QBQ8" s="205"/>
      <c r="QBR8" s="205"/>
      <c r="QBS8" s="205"/>
      <c r="QBT8" s="205"/>
      <c r="QBU8" s="205"/>
      <c r="QBV8" s="205"/>
      <c r="QBW8" s="205"/>
      <c r="QBX8" s="205"/>
      <c r="QBY8" s="205"/>
      <c r="QBZ8" s="205"/>
      <c r="QCA8" s="205"/>
      <c r="QCB8" s="205"/>
      <c r="QCC8" s="205"/>
      <c r="QCD8" s="205"/>
      <c r="QCE8" s="205"/>
      <c r="QCF8" s="205"/>
      <c r="QCG8" s="205"/>
      <c r="QCH8" s="205"/>
      <c r="QCI8" s="205"/>
      <c r="QCJ8" s="205"/>
      <c r="QCK8" s="205"/>
      <c r="QCL8" s="205"/>
      <c r="QCM8" s="205"/>
      <c r="QCN8" s="205"/>
      <c r="QCO8" s="205"/>
      <c r="QCP8" s="205"/>
      <c r="QCQ8" s="205"/>
      <c r="QCR8" s="205"/>
      <c r="QCS8" s="205"/>
      <c r="QCT8" s="205"/>
      <c r="QCU8" s="205"/>
      <c r="QCV8" s="205"/>
      <c r="QCW8" s="205"/>
      <c r="QCX8" s="205"/>
      <c r="QCY8" s="205"/>
      <c r="QCZ8" s="205"/>
      <c r="QDA8" s="205"/>
      <c r="QDB8" s="205"/>
      <c r="QDC8" s="205"/>
      <c r="QDD8" s="205"/>
      <c r="QDE8" s="205"/>
      <c r="QDF8" s="205"/>
      <c r="QDG8" s="205"/>
      <c r="QDH8" s="205"/>
      <c r="QDI8" s="205"/>
      <c r="QDJ8" s="205"/>
      <c r="QDK8" s="205"/>
      <c r="QDL8" s="205"/>
      <c r="QDM8" s="205"/>
      <c r="QDN8" s="205"/>
      <c r="QDO8" s="205"/>
      <c r="QDP8" s="205"/>
      <c r="QDQ8" s="205"/>
      <c r="QDR8" s="205"/>
      <c r="QDS8" s="205"/>
      <c r="QDT8" s="205"/>
      <c r="QDU8" s="205"/>
      <c r="QDV8" s="205"/>
      <c r="QDW8" s="205"/>
      <c r="QDX8" s="205"/>
      <c r="QDY8" s="205"/>
      <c r="QDZ8" s="205"/>
      <c r="QEA8" s="205"/>
      <c r="QEB8" s="205"/>
      <c r="QEC8" s="205"/>
      <c r="QED8" s="205"/>
      <c r="QEE8" s="205"/>
      <c r="QEF8" s="205"/>
      <c r="QEG8" s="205"/>
      <c r="QEH8" s="205"/>
      <c r="QEI8" s="205"/>
      <c r="QEJ8" s="205"/>
      <c r="QEK8" s="205"/>
      <c r="QEL8" s="205"/>
      <c r="QEM8" s="205"/>
      <c r="QEN8" s="205"/>
      <c r="QEO8" s="205"/>
      <c r="QEP8" s="205"/>
      <c r="QEQ8" s="205"/>
      <c r="QER8" s="205"/>
      <c r="QES8" s="205"/>
      <c r="QET8" s="205"/>
      <c r="QEU8" s="205"/>
      <c r="QEV8" s="205"/>
      <c r="QEW8" s="205"/>
      <c r="QEX8" s="205"/>
      <c r="QEY8" s="205"/>
      <c r="QEZ8" s="205"/>
      <c r="QFA8" s="205"/>
      <c r="QFB8" s="205"/>
      <c r="QFC8" s="205"/>
      <c r="QFD8" s="205"/>
      <c r="QFE8" s="205"/>
      <c r="QFF8" s="205"/>
      <c r="QFG8" s="205"/>
      <c r="QFH8" s="205"/>
      <c r="QFI8" s="205"/>
      <c r="QFJ8" s="205"/>
      <c r="QFK8" s="205"/>
      <c r="QFL8" s="205"/>
      <c r="QFM8" s="205"/>
      <c r="QFN8" s="205"/>
      <c r="QFO8" s="205"/>
      <c r="QFP8" s="205"/>
      <c r="QFQ8" s="205"/>
      <c r="QFR8" s="205"/>
      <c r="QFS8" s="205"/>
      <c r="QFT8" s="205"/>
      <c r="QFU8" s="205"/>
      <c r="QFV8" s="205"/>
      <c r="QFW8" s="205"/>
      <c r="QFX8" s="205"/>
      <c r="QFY8" s="205"/>
      <c r="QFZ8" s="205"/>
      <c r="QGA8" s="205"/>
      <c r="QGB8" s="205"/>
      <c r="QGC8" s="205"/>
      <c r="QGD8" s="205"/>
      <c r="QGE8" s="205"/>
      <c r="QGF8" s="205"/>
      <c r="QGG8" s="205"/>
      <c r="QGH8" s="205"/>
      <c r="QGI8" s="205"/>
      <c r="QGJ8" s="205"/>
      <c r="QGK8" s="205"/>
      <c r="QGL8" s="205"/>
      <c r="QGM8" s="205"/>
      <c r="QGN8" s="205"/>
      <c r="QGO8" s="205"/>
      <c r="QGP8" s="205"/>
      <c r="QGQ8" s="205"/>
      <c r="QGR8" s="205"/>
      <c r="QGS8" s="205"/>
      <c r="QGT8" s="205"/>
      <c r="QGU8" s="205"/>
      <c r="QGV8" s="205"/>
      <c r="QGW8" s="205"/>
      <c r="QGX8" s="205"/>
      <c r="QGY8" s="205"/>
      <c r="QGZ8" s="205"/>
      <c r="QHA8" s="205"/>
      <c r="QHB8" s="205"/>
      <c r="QHC8" s="205"/>
      <c r="QHD8" s="205"/>
      <c r="QHE8" s="205"/>
      <c r="QHF8" s="205"/>
      <c r="QHG8" s="205"/>
      <c r="QHH8" s="205"/>
      <c r="QHI8" s="205"/>
      <c r="QHJ8" s="205"/>
      <c r="QHK8" s="205"/>
      <c r="QHL8" s="205"/>
      <c r="QHM8" s="205"/>
      <c r="QHN8" s="205"/>
      <c r="QHO8" s="205"/>
      <c r="QHP8" s="205"/>
      <c r="QHQ8" s="205"/>
      <c r="QHR8" s="205"/>
      <c r="QHS8" s="205"/>
      <c r="QHT8" s="205"/>
      <c r="QHU8" s="205"/>
      <c r="QHV8" s="205"/>
      <c r="QHW8" s="205"/>
      <c r="QHX8" s="205"/>
      <c r="QHY8" s="205"/>
      <c r="QHZ8" s="205"/>
      <c r="QIA8" s="205"/>
      <c r="QIB8" s="205"/>
      <c r="QIC8" s="205"/>
      <c r="QID8" s="205"/>
      <c r="QIE8" s="205"/>
      <c r="QIF8" s="205"/>
      <c r="QIG8" s="205"/>
      <c r="QIH8" s="205"/>
      <c r="QII8" s="205"/>
      <c r="QIJ8" s="205"/>
      <c r="QIK8" s="205"/>
      <c r="QIL8" s="205"/>
      <c r="QIM8" s="205"/>
      <c r="QIN8" s="205"/>
      <c r="QIO8" s="205"/>
      <c r="QIP8" s="205"/>
      <c r="QIQ8" s="205"/>
      <c r="QIR8" s="205"/>
      <c r="QIS8" s="205"/>
      <c r="QIT8" s="205"/>
      <c r="QIU8" s="205"/>
      <c r="QIV8" s="205"/>
      <c r="QIW8" s="205"/>
      <c r="QIX8" s="205"/>
      <c r="QIY8" s="205"/>
      <c r="QIZ8" s="205"/>
      <c r="QJA8" s="205"/>
      <c r="QJB8" s="205"/>
      <c r="QJC8" s="205"/>
      <c r="QJD8" s="205"/>
      <c r="QJE8" s="205"/>
      <c r="QJF8" s="205"/>
      <c r="QJG8" s="205"/>
      <c r="QJH8" s="205"/>
      <c r="QJI8" s="205"/>
      <c r="QJJ8" s="205"/>
      <c r="QJK8" s="205"/>
      <c r="QJL8" s="205"/>
      <c r="QJM8" s="205"/>
      <c r="QJN8" s="205"/>
      <c r="QJO8" s="205"/>
      <c r="QJP8" s="205"/>
      <c r="QJQ8" s="205"/>
      <c r="QJR8" s="205"/>
      <c r="QJS8" s="205"/>
      <c r="QJT8" s="205"/>
      <c r="QJU8" s="205"/>
      <c r="QJV8" s="205"/>
      <c r="QJW8" s="205"/>
      <c r="QJX8" s="205"/>
      <c r="QJY8" s="205"/>
      <c r="QJZ8" s="205"/>
      <c r="QKA8" s="205"/>
      <c r="QKB8" s="205"/>
      <c r="QKC8" s="205"/>
      <c r="QKD8" s="205"/>
      <c r="QKE8" s="205"/>
      <c r="QKF8" s="205"/>
      <c r="QKG8" s="205"/>
      <c r="QKH8" s="205"/>
      <c r="QKI8" s="205"/>
      <c r="QKJ8" s="205"/>
      <c r="QKK8" s="205"/>
      <c r="QKL8" s="205"/>
      <c r="QKM8" s="205"/>
      <c r="QKN8" s="205"/>
      <c r="QKO8" s="205"/>
      <c r="QKP8" s="205"/>
      <c r="QKQ8" s="205"/>
      <c r="QKR8" s="205"/>
      <c r="QKS8" s="205"/>
      <c r="QKT8" s="205"/>
      <c r="QKU8" s="205"/>
      <c r="QKV8" s="205"/>
      <c r="QKW8" s="205"/>
      <c r="QKX8" s="205"/>
      <c r="QKY8" s="205"/>
      <c r="QKZ8" s="205"/>
      <c r="QLA8" s="205"/>
      <c r="QLB8" s="205"/>
      <c r="QLC8" s="205"/>
      <c r="QLD8" s="205"/>
      <c r="QLE8" s="205"/>
      <c r="QLF8" s="205"/>
      <c r="QLG8" s="205"/>
      <c r="QLH8" s="205"/>
      <c r="QLI8" s="205"/>
      <c r="QLJ8" s="205"/>
      <c r="QLK8" s="205"/>
      <c r="QLL8" s="205"/>
      <c r="QLM8" s="205"/>
      <c r="QLN8" s="205"/>
      <c r="QLO8" s="205"/>
      <c r="QLP8" s="205"/>
      <c r="QLQ8" s="205"/>
      <c r="QLR8" s="205"/>
      <c r="QLS8" s="205"/>
      <c r="QLT8" s="205"/>
      <c r="QLU8" s="205"/>
      <c r="QLV8" s="205"/>
      <c r="QLW8" s="205"/>
      <c r="QLX8" s="205"/>
      <c r="QLY8" s="205"/>
      <c r="QLZ8" s="205"/>
      <c r="QMA8" s="205"/>
      <c r="QMB8" s="205"/>
      <c r="QMC8" s="205"/>
      <c r="QMD8" s="205"/>
      <c r="QME8" s="205"/>
      <c r="QMF8" s="205"/>
      <c r="QMG8" s="205"/>
      <c r="QMH8" s="205"/>
      <c r="QMI8" s="205"/>
      <c r="QMJ8" s="205"/>
      <c r="QMK8" s="205"/>
      <c r="QML8" s="205"/>
      <c r="QMM8" s="205"/>
      <c r="QMN8" s="205"/>
      <c r="QMO8" s="205"/>
      <c r="QMP8" s="205"/>
      <c r="QMQ8" s="205"/>
      <c r="QMR8" s="205"/>
      <c r="QMS8" s="205"/>
      <c r="QMT8" s="205"/>
      <c r="QMU8" s="205"/>
      <c r="QMV8" s="205"/>
      <c r="QMW8" s="205"/>
      <c r="QMX8" s="205"/>
      <c r="QMY8" s="205"/>
      <c r="QMZ8" s="205"/>
      <c r="QNA8" s="205"/>
      <c r="QNB8" s="205"/>
      <c r="QNC8" s="205"/>
      <c r="QND8" s="205"/>
      <c r="QNE8" s="205"/>
      <c r="QNF8" s="205"/>
      <c r="QNG8" s="205"/>
      <c r="QNH8" s="205"/>
      <c r="QNI8" s="205"/>
      <c r="QNJ8" s="205"/>
      <c r="QNK8" s="205"/>
      <c r="QNL8" s="205"/>
      <c r="QNM8" s="205"/>
      <c r="QNN8" s="205"/>
      <c r="QNO8" s="205"/>
      <c r="QNP8" s="205"/>
      <c r="QNQ8" s="205"/>
      <c r="QNR8" s="205"/>
      <c r="QNS8" s="205"/>
      <c r="QNT8" s="205"/>
      <c r="QNU8" s="205"/>
      <c r="QNV8" s="205"/>
      <c r="QNW8" s="205"/>
      <c r="QNX8" s="205"/>
      <c r="QNY8" s="205"/>
      <c r="QNZ8" s="205"/>
      <c r="QOA8" s="205"/>
      <c r="QOB8" s="205"/>
      <c r="QOC8" s="205"/>
      <c r="QOD8" s="205"/>
      <c r="QOE8" s="205"/>
      <c r="QOF8" s="205"/>
      <c r="QOG8" s="205"/>
      <c r="QOH8" s="205"/>
      <c r="QOI8" s="205"/>
      <c r="QOJ8" s="205"/>
      <c r="QOK8" s="205"/>
      <c r="QOL8" s="205"/>
      <c r="QOM8" s="205"/>
      <c r="QON8" s="205"/>
      <c r="QOO8" s="205"/>
      <c r="QOP8" s="205"/>
      <c r="QOQ8" s="205"/>
      <c r="QOR8" s="205"/>
      <c r="QOS8" s="205"/>
      <c r="QOT8" s="205"/>
      <c r="QOU8" s="205"/>
      <c r="QOV8" s="205"/>
      <c r="QOW8" s="205"/>
      <c r="QOX8" s="205"/>
      <c r="QOY8" s="205"/>
      <c r="QOZ8" s="205"/>
      <c r="QPA8" s="205"/>
      <c r="QPB8" s="205"/>
      <c r="QPC8" s="205"/>
      <c r="QPD8" s="205"/>
      <c r="QPE8" s="205"/>
      <c r="QPF8" s="205"/>
      <c r="QPG8" s="205"/>
      <c r="QPH8" s="205"/>
      <c r="QPI8" s="205"/>
      <c r="QPJ8" s="205"/>
      <c r="QPK8" s="205"/>
      <c r="QPL8" s="205"/>
      <c r="QPM8" s="205"/>
      <c r="QPN8" s="205"/>
      <c r="QPO8" s="205"/>
      <c r="QPP8" s="205"/>
      <c r="QPQ8" s="205"/>
      <c r="QPR8" s="205"/>
      <c r="QPS8" s="205"/>
      <c r="QPT8" s="205"/>
      <c r="QPU8" s="205"/>
      <c r="QPV8" s="205"/>
      <c r="QPW8" s="205"/>
      <c r="QPX8" s="205"/>
      <c r="QPY8" s="205"/>
      <c r="QPZ8" s="205"/>
      <c r="QQA8" s="205"/>
      <c r="QQB8" s="205"/>
      <c r="QQC8" s="205"/>
      <c r="QQD8" s="205"/>
      <c r="QQE8" s="205"/>
      <c r="QQF8" s="205"/>
      <c r="QQG8" s="205"/>
      <c r="QQH8" s="205"/>
      <c r="QQI8" s="205"/>
      <c r="QQJ8" s="205"/>
      <c r="QQK8" s="205"/>
      <c r="QQL8" s="205"/>
      <c r="QQM8" s="205"/>
      <c r="QQN8" s="205"/>
      <c r="QQO8" s="205"/>
      <c r="QQP8" s="205"/>
      <c r="QQQ8" s="205"/>
      <c r="QQR8" s="205"/>
      <c r="QQS8" s="205"/>
      <c r="QQT8" s="205"/>
      <c r="QQU8" s="205"/>
      <c r="QQV8" s="205"/>
      <c r="QQW8" s="205"/>
      <c r="QQX8" s="205"/>
      <c r="QQY8" s="205"/>
      <c r="QQZ8" s="205"/>
      <c r="QRA8" s="205"/>
      <c r="QRB8" s="205"/>
      <c r="QRC8" s="205"/>
      <c r="QRD8" s="205"/>
      <c r="QRE8" s="205"/>
      <c r="QRF8" s="205"/>
      <c r="QRG8" s="205"/>
      <c r="QRH8" s="205"/>
      <c r="QRI8" s="205"/>
      <c r="QRJ8" s="205"/>
      <c r="QRK8" s="205"/>
      <c r="QRL8" s="205"/>
      <c r="QRM8" s="205"/>
      <c r="QRN8" s="205"/>
      <c r="QRO8" s="205"/>
      <c r="QRP8" s="205"/>
      <c r="QRQ8" s="205"/>
      <c r="QRR8" s="205"/>
      <c r="QRS8" s="205"/>
      <c r="QRT8" s="205"/>
      <c r="QRU8" s="205"/>
      <c r="QRV8" s="205"/>
      <c r="QRW8" s="205"/>
      <c r="QRX8" s="205"/>
      <c r="QRY8" s="205"/>
      <c r="QRZ8" s="205"/>
      <c r="QSA8" s="205"/>
      <c r="QSB8" s="205"/>
      <c r="QSC8" s="205"/>
      <c r="QSD8" s="205"/>
      <c r="QSE8" s="205"/>
      <c r="QSF8" s="205"/>
      <c r="QSG8" s="205"/>
      <c r="QSH8" s="205"/>
      <c r="QSI8" s="205"/>
      <c r="QSJ8" s="205"/>
      <c r="QSK8" s="205"/>
      <c r="QSL8" s="205"/>
      <c r="QSM8" s="205"/>
      <c r="QSN8" s="205"/>
      <c r="QSO8" s="205"/>
      <c r="QSP8" s="205"/>
      <c r="QSQ8" s="205"/>
      <c r="QSR8" s="205"/>
      <c r="QSS8" s="205"/>
      <c r="QST8" s="205"/>
      <c r="QSU8" s="205"/>
      <c r="QSV8" s="205"/>
      <c r="QSW8" s="205"/>
      <c r="QSX8" s="205"/>
      <c r="QSY8" s="205"/>
      <c r="QSZ8" s="205"/>
      <c r="QTA8" s="205"/>
      <c r="QTB8" s="205"/>
      <c r="QTC8" s="205"/>
      <c r="QTD8" s="205"/>
      <c r="QTE8" s="205"/>
      <c r="QTF8" s="205"/>
      <c r="QTG8" s="205"/>
      <c r="QTH8" s="205"/>
      <c r="QTI8" s="205"/>
      <c r="QTJ8" s="205"/>
      <c r="QTK8" s="205"/>
      <c r="QTL8" s="205"/>
      <c r="QTM8" s="205"/>
      <c r="QTN8" s="205"/>
      <c r="QTO8" s="205"/>
      <c r="QTP8" s="205"/>
      <c r="QTQ8" s="205"/>
      <c r="QTR8" s="205"/>
      <c r="QTS8" s="205"/>
      <c r="QTT8" s="205"/>
      <c r="QTU8" s="205"/>
      <c r="QTV8" s="205"/>
      <c r="QTW8" s="205"/>
      <c r="QTX8" s="205"/>
      <c r="QTY8" s="205"/>
      <c r="QTZ8" s="205"/>
      <c r="QUA8" s="205"/>
      <c r="QUB8" s="205"/>
      <c r="QUC8" s="205"/>
      <c r="QUD8" s="205"/>
      <c r="QUE8" s="205"/>
      <c r="QUF8" s="205"/>
      <c r="QUG8" s="205"/>
      <c r="QUH8" s="205"/>
      <c r="QUI8" s="205"/>
      <c r="QUJ8" s="205"/>
      <c r="QUK8" s="205"/>
      <c r="QUL8" s="205"/>
      <c r="QUM8" s="205"/>
      <c r="QUN8" s="205"/>
      <c r="QUO8" s="205"/>
      <c r="QUP8" s="205"/>
      <c r="QUQ8" s="205"/>
      <c r="QUR8" s="205"/>
      <c r="QUS8" s="205"/>
      <c r="QUT8" s="205"/>
      <c r="QUU8" s="205"/>
      <c r="QUV8" s="205"/>
      <c r="QUW8" s="205"/>
      <c r="QUX8" s="205"/>
      <c r="QUY8" s="205"/>
      <c r="QUZ8" s="205"/>
      <c r="QVA8" s="205"/>
      <c r="QVB8" s="205"/>
      <c r="QVC8" s="205"/>
      <c r="QVD8" s="205"/>
      <c r="QVE8" s="205"/>
      <c r="QVF8" s="205"/>
      <c r="QVG8" s="205"/>
      <c r="QVH8" s="205"/>
      <c r="QVI8" s="205"/>
      <c r="QVJ8" s="205"/>
      <c r="QVK8" s="205"/>
      <c r="QVL8" s="205"/>
      <c r="QVM8" s="205"/>
      <c r="QVN8" s="205"/>
      <c r="QVO8" s="205"/>
      <c r="QVP8" s="205"/>
      <c r="QVQ8" s="205"/>
      <c r="QVR8" s="205"/>
      <c r="QVS8" s="205"/>
      <c r="QVT8" s="205"/>
      <c r="QVU8" s="205"/>
      <c r="QVV8" s="205"/>
      <c r="QVW8" s="205"/>
      <c r="QVX8" s="205"/>
      <c r="QVY8" s="205"/>
      <c r="QVZ8" s="205"/>
      <c r="QWA8" s="205"/>
      <c r="QWB8" s="205"/>
      <c r="QWC8" s="205"/>
      <c r="QWD8" s="205"/>
      <c r="QWE8" s="205"/>
      <c r="QWF8" s="205"/>
      <c r="QWG8" s="205"/>
      <c r="QWH8" s="205"/>
      <c r="QWI8" s="205"/>
      <c r="QWJ8" s="205"/>
      <c r="QWK8" s="205"/>
      <c r="QWL8" s="205"/>
      <c r="QWM8" s="205"/>
      <c r="QWN8" s="205"/>
      <c r="QWO8" s="205"/>
      <c r="QWP8" s="205"/>
      <c r="QWQ8" s="205"/>
      <c r="QWR8" s="205"/>
      <c r="QWS8" s="205"/>
      <c r="QWT8" s="205"/>
      <c r="QWU8" s="205"/>
      <c r="QWV8" s="205"/>
      <c r="QWW8" s="205"/>
      <c r="QWX8" s="205"/>
      <c r="QWY8" s="205"/>
      <c r="QWZ8" s="205"/>
      <c r="QXA8" s="205"/>
      <c r="QXB8" s="205"/>
      <c r="QXC8" s="205"/>
      <c r="QXD8" s="205"/>
      <c r="QXE8" s="205"/>
      <c r="QXF8" s="205"/>
      <c r="QXG8" s="205"/>
      <c r="QXH8" s="205"/>
      <c r="QXI8" s="205"/>
      <c r="QXJ8" s="205"/>
      <c r="QXK8" s="205"/>
      <c r="QXL8" s="205"/>
      <c r="QXM8" s="205"/>
      <c r="QXN8" s="205"/>
      <c r="QXO8" s="205"/>
      <c r="QXP8" s="205"/>
      <c r="QXQ8" s="205"/>
      <c r="QXR8" s="205"/>
      <c r="QXS8" s="205"/>
      <c r="QXT8" s="205"/>
      <c r="QXU8" s="205"/>
      <c r="QXV8" s="205"/>
      <c r="QXW8" s="205"/>
      <c r="QXX8" s="205"/>
      <c r="QXY8" s="205"/>
      <c r="QXZ8" s="205"/>
      <c r="QYA8" s="205"/>
      <c r="QYB8" s="205"/>
      <c r="QYC8" s="205"/>
      <c r="QYD8" s="205"/>
      <c r="QYE8" s="205"/>
      <c r="QYF8" s="205"/>
      <c r="QYG8" s="205"/>
      <c r="QYH8" s="205"/>
      <c r="QYI8" s="205"/>
      <c r="QYJ8" s="205"/>
      <c r="QYK8" s="205"/>
      <c r="QYL8" s="205"/>
      <c r="QYM8" s="205"/>
      <c r="QYN8" s="205"/>
      <c r="QYO8" s="205"/>
      <c r="QYP8" s="205"/>
      <c r="QYQ8" s="205"/>
      <c r="QYR8" s="205"/>
      <c r="QYS8" s="205"/>
      <c r="QYT8" s="205"/>
      <c r="QYU8" s="205"/>
      <c r="QYV8" s="205"/>
      <c r="QYW8" s="205"/>
      <c r="QYX8" s="205"/>
      <c r="QYY8" s="205"/>
      <c r="QYZ8" s="205"/>
      <c r="QZA8" s="205"/>
      <c r="QZB8" s="205"/>
      <c r="QZC8" s="205"/>
      <c r="QZD8" s="205"/>
      <c r="QZE8" s="205"/>
      <c r="QZF8" s="205"/>
      <c r="QZG8" s="205"/>
      <c r="QZH8" s="205"/>
      <c r="QZI8" s="205"/>
      <c r="QZJ8" s="205"/>
      <c r="QZK8" s="205"/>
      <c r="QZL8" s="205"/>
      <c r="QZM8" s="205"/>
      <c r="QZN8" s="205"/>
      <c r="QZO8" s="205"/>
      <c r="QZP8" s="205"/>
      <c r="QZQ8" s="205"/>
      <c r="QZR8" s="205"/>
      <c r="QZS8" s="205"/>
      <c r="QZT8" s="205"/>
      <c r="QZU8" s="205"/>
      <c r="QZV8" s="205"/>
      <c r="QZW8" s="205"/>
      <c r="QZX8" s="205"/>
      <c r="QZY8" s="205"/>
      <c r="QZZ8" s="205"/>
      <c r="RAA8" s="205"/>
      <c r="RAB8" s="205"/>
      <c r="RAC8" s="205"/>
      <c r="RAD8" s="205"/>
      <c r="RAE8" s="205"/>
      <c r="RAF8" s="205"/>
      <c r="RAG8" s="205"/>
      <c r="RAH8" s="205"/>
      <c r="RAI8" s="205"/>
      <c r="RAJ8" s="205"/>
      <c r="RAK8" s="205"/>
      <c r="RAL8" s="205"/>
      <c r="RAM8" s="205"/>
      <c r="RAN8" s="205"/>
      <c r="RAO8" s="205"/>
      <c r="RAP8" s="205"/>
      <c r="RAQ8" s="205"/>
      <c r="RAR8" s="205"/>
      <c r="RAS8" s="205"/>
      <c r="RAT8" s="205"/>
      <c r="RAU8" s="205"/>
      <c r="RAV8" s="205"/>
      <c r="RAW8" s="205"/>
      <c r="RAX8" s="205"/>
      <c r="RAY8" s="205"/>
      <c r="RAZ8" s="205"/>
      <c r="RBA8" s="205"/>
      <c r="RBB8" s="205"/>
      <c r="RBC8" s="205"/>
      <c r="RBD8" s="205"/>
      <c r="RBE8" s="205"/>
      <c r="RBF8" s="205"/>
      <c r="RBG8" s="205"/>
      <c r="RBH8" s="205"/>
      <c r="RBI8" s="205"/>
      <c r="RBJ8" s="205"/>
      <c r="RBK8" s="205"/>
      <c r="RBL8" s="205"/>
      <c r="RBM8" s="205"/>
      <c r="RBN8" s="205"/>
      <c r="RBO8" s="205"/>
      <c r="RBP8" s="205"/>
      <c r="RBQ8" s="205"/>
      <c r="RBR8" s="205"/>
      <c r="RBS8" s="205"/>
      <c r="RBT8" s="205"/>
      <c r="RBU8" s="205"/>
      <c r="RBV8" s="205"/>
      <c r="RBW8" s="205"/>
      <c r="RBX8" s="205"/>
      <c r="RBY8" s="205"/>
      <c r="RBZ8" s="205"/>
      <c r="RCA8" s="205"/>
      <c r="RCB8" s="205"/>
      <c r="RCC8" s="205"/>
      <c r="RCD8" s="205"/>
      <c r="RCE8" s="205"/>
      <c r="RCF8" s="205"/>
      <c r="RCG8" s="205"/>
      <c r="RCH8" s="205"/>
      <c r="RCI8" s="205"/>
      <c r="RCJ8" s="205"/>
      <c r="RCK8" s="205"/>
      <c r="RCL8" s="205"/>
      <c r="RCM8" s="205"/>
      <c r="RCN8" s="205"/>
      <c r="RCO8" s="205"/>
      <c r="RCP8" s="205"/>
      <c r="RCQ8" s="205"/>
      <c r="RCR8" s="205"/>
      <c r="RCS8" s="205"/>
      <c r="RCT8" s="205"/>
      <c r="RCU8" s="205"/>
      <c r="RCV8" s="205"/>
      <c r="RCW8" s="205"/>
      <c r="RCX8" s="205"/>
      <c r="RCY8" s="205"/>
      <c r="RCZ8" s="205"/>
      <c r="RDA8" s="205"/>
      <c r="RDB8" s="205"/>
      <c r="RDC8" s="205"/>
      <c r="RDD8" s="205"/>
      <c r="RDE8" s="205"/>
      <c r="RDF8" s="205"/>
      <c r="RDG8" s="205"/>
      <c r="RDH8" s="205"/>
      <c r="RDI8" s="205"/>
      <c r="RDJ8" s="205"/>
      <c r="RDK8" s="205"/>
      <c r="RDL8" s="205"/>
      <c r="RDM8" s="205"/>
      <c r="RDN8" s="205"/>
      <c r="RDO8" s="205"/>
      <c r="RDP8" s="205"/>
      <c r="RDQ8" s="205"/>
      <c r="RDR8" s="205"/>
      <c r="RDS8" s="205"/>
      <c r="RDT8" s="205"/>
      <c r="RDU8" s="205"/>
      <c r="RDV8" s="205"/>
      <c r="RDW8" s="205"/>
      <c r="RDX8" s="205"/>
      <c r="RDY8" s="205"/>
      <c r="RDZ8" s="205"/>
      <c r="REA8" s="205"/>
      <c r="REB8" s="205"/>
      <c r="REC8" s="205"/>
      <c r="RED8" s="205"/>
      <c r="REE8" s="205"/>
      <c r="REF8" s="205"/>
      <c r="REG8" s="205"/>
      <c r="REH8" s="205"/>
      <c r="REI8" s="205"/>
      <c r="REJ8" s="205"/>
      <c r="REK8" s="205"/>
      <c r="REL8" s="205"/>
      <c r="REM8" s="205"/>
      <c r="REN8" s="205"/>
      <c r="REO8" s="205"/>
      <c r="REP8" s="205"/>
      <c r="REQ8" s="205"/>
      <c r="RER8" s="205"/>
      <c r="RES8" s="205"/>
      <c r="RET8" s="205"/>
      <c r="REU8" s="205"/>
      <c r="REV8" s="205"/>
      <c r="REW8" s="205"/>
      <c r="REX8" s="205"/>
      <c r="REY8" s="205"/>
      <c r="REZ8" s="205"/>
      <c r="RFA8" s="205"/>
      <c r="RFB8" s="205"/>
      <c r="RFC8" s="205"/>
      <c r="RFD8" s="205"/>
      <c r="RFE8" s="205"/>
      <c r="RFF8" s="205"/>
      <c r="RFG8" s="205"/>
      <c r="RFH8" s="205"/>
      <c r="RFI8" s="205"/>
      <c r="RFJ8" s="205"/>
      <c r="RFK8" s="205"/>
      <c r="RFL8" s="205"/>
      <c r="RFM8" s="205"/>
      <c r="RFN8" s="205"/>
      <c r="RFO8" s="205"/>
      <c r="RFP8" s="205"/>
      <c r="RFQ8" s="205"/>
      <c r="RFR8" s="205"/>
      <c r="RFS8" s="205"/>
      <c r="RFT8" s="205"/>
      <c r="RFU8" s="205"/>
      <c r="RFV8" s="205"/>
      <c r="RFW8" s="205"/>
      <c r="RFX8" s="205"/>
      <c r="RFY8" s="205"/>
      <c r="RFZ8" s="205"/>
      <c r="RGA8" s="205"/>
      <c r="RGB8" s="205"/>
      <c r="RGC8" s="205"/>
      <c r="RGD8" s="205"/>
      <c r="RGE8" s="205"/>
      <c r="RGF8" s="205"/>
      <c r="RGG8" s="205"/>
      <c r="RGH8" s="205"/>
      <c r="RGI8" s="205"/>
      <c r="RGJ8" s="205"/>
      <c r="RGK8" s="205"/>
      <c r="RGL8" s="205"/>
      <c r="RGM8" s="205"/>
      <c r="RGN8" s="205"/>
      <c r="RGO8" s="205"/>
      <c r="RGP8" s="205"/>
      <c r="RGQ8" s="205"/>
      <c r="RGR8" s="205"/>
      <c r="RGS8" s="205"/>
      <c r="RGT8" s="205"/>
      <c r="RGU8" s="205"/>
      <c r="RGV8" s="205"/>
      <c r="RGW8" s="205"/>
      <c r="RGX8" s="205"/>
      <c r="RGY8" s="205"/>
      <c r="RGZ8" s="205"/>
      <c r="RHA8" s="205"/>
      <c r="RHB8" s="205"/>
      <c r="RHC8" s="205"/>
      <c r="RHD8" s="205"/>
      <c r="RHE8" s="205"/>
      <c r="RHF8" s="205"/>
      <c r="RHG8" s="205"/>
      <c r="RHH8" s="205"/>
      <c r="RHI8" s="205"/>
      <c r="RHJ8" s="205"/>
      <c r="RHK8" s="205"/>
      <c r="RHL8" s="205"/>
      <c r="RHM8" s="205"/>
      <c r="RHN8" s="205"/>
      <c r="RHO8" s="205"/>
      <c r="RHP8" s="205"/>
      <c r="RHQ8" s="205"/>
      <c r="RHR8" s="205"/>
      <c r="RHS8" s="205"/>
      <c r="RHT8" s="205"/>
      <c r="RHU8" s="205"/>
      <c r="RHV8" s="205"/>
      <c r="RHW8" s="205"/>
      <c r="RHX8" s="205"/>
      <c r="RHY8" s="205"/>
      <c r="RHZ8" s="205"/>
      <c r="RIA8" s="205"/>
      <c r="RIB8" s="205"/>
      <c r="RIC8" s="205"/>
      <c r="RID8" s="205"/>
      <c r="RIE8" s="205"/>
      <c r="RIF8" s="205"/>
      <c r="RIG8" s="205"/>
      <c r="RIH8" s="205"/>
      <c r="RII8" s="205"/>
      <c r="RIJ8" s="205"/>
      <c r="RIK8" s="205"/>
      <c r="RIL8" s="205"/>
      <c r="RIM8" s="205"/>
      <c r="RIN8" s="205"/>
      <c r="RIO8" s="205"/>
      <c r="RIP8" s="205"/>
      <c r="RIQ8" s="205"/>
      <c r="RIR8" s="205"/>
      <c r="RIS8" s="205"/>
      <c r="RIT8" s="205"/>
      <c r="RIU8" s="205"/>
      <c r="RIV8" s="205"/>
      <c r="RIW8" s="205"/>
      <c r="RIX8" s="205"/>
      <c r="RIY8" s="205"/>
      <c r="RIZ8" s="205"/>
      <c r="RJA8" s="205"/>
      <c r="RJB8" s="205"/>
      <c r="RJC8" s="205"/>
      <c r="RJD8" s="205"/>
      <c r="RJE8" s="205"/>
      <c r="RJF8" s="205"/>
      <c r="RJG8" s="205"/>
      <c r="RJH8" s="205"/>
      <c r="RJI8" s="205"/>
      <c r="RJJ8" s="205"/>
      <c r="RJK8" s="205"/>
      <c r="RJL8" s="205"/>
      <c r="RJM8" s="205"/>
      <c r="RJN8" s="205"/>
      <c r="RJO8" s="205"/>
      <c r="RJP8" s="205"/>
      <c r="RJQ8" s="205"/>
      <c r="RJR8" s="205"/>
      <c r="RJS8" s="205"/>
      <c r="RJT8" s="205"/>
      <c r="RJU8" s="205"/>
      <c r="RJV8" s="205"/>
      <c r="RJW8" s="205"/>
      <c r="RJX8" s="205"/>
      <c r="RJY8" s="205"/>
      <c r="RJZ8" s="205"/>
      <c r="RKA8" s="205"/>
      <c r="RKB8" s="205"/>
      <c r="RKC8" s="205"/>
      <c r="RKD8" s="205"/>
      <c r="RKE8" s="205"/>
      <c r="RKF8" s="205"/>
      <c r="RKG8" s="205"/>
      <c r="RKH8" s="205"/>
      <c r="RKI8" s="205"/>
      <c r="RKJ8" s="205"/>
      <c r="RKK8" s="205"/>
      <c r="RKL8" s="205"/>
      <c r="RKM8" s="205"/>
      <c r="RKN8" s="205"/>
      <c r="RKO8" s="205"/>
      <c r="RKP8" s="205"/>
      <c r="RKQ8" s="205"/>
      <c r="RKR8" s="205"/>
      <c r="RKS8" s="205"/>
      <c r="RKT8" s="205"/>
      <c r="RKU8" s="205"/>
      <c r="RKV8" s="205"/>
      <c r="RKW8" s="205"/>
      <c r="RKX8" s="205"/>
      <c r="RKY8" s="205"/>
      <c r="RKZ8" s="205"/>
      <c r="RLA8" s="205"/>
      <c r="RLB8" s="205"/>
      <c r="RLC8" s="205"/>
      <c r="RLD8" s="205"/>
      <c r="RLE8" s="205"/>
      <c r="RLF8" s="205"/>
      <c r="RLG8" s="205"/>
      <c r="RLH8" s="205"/>
      <c r="RLI8" s="205"/>
      <c r="RLJ8" s="205"/>
      <c r="RLK8" s="205"/>
      <c r="RLL8" s="205"/>
      <c r="RLM8" s="205"/>
      <c r="RLN8" s="205"/>
      <c r="RLO8" s="205"/>
      <c r="RLP8" s="205"/>
      <c r="RLQ8" s="205"/>
      <c r="RLR8" s="205"/>
      <c r="RLS8" s="205"/>
      <c r="RLT8" s="205"/>
      <c r="RLU8" s="205"/>
      <c r="RLV8" s="205"/>
      <c r="RLW8" s="205"/>
      <c r="RLX8" s="205"/>
      <c r="RLY8" s="205"/>
      <c r="RLZ8" s="205"/>
      <c r="RMA8" s="205"/>
      <c r="RMB8" s="205"/>
      <c r="RMC8" s="205"/>
      <c r="RMD8" s="205"/>
      <c r="RME8" s="205"/>
      <c r="RMF8" s="205"/>
      <c r="RMG8" s="205"/>
      <c r="RMH8" s="205"/>
      <c r="RMI8" s="205"/>
      <c r="RMJ8" s="205"/>
      <c r="RMK8" s="205"/>
      <c r="RML8" s="205"/>
      <c r="RMM8" s="205"/>
      <c r="RMN8" s="205"/>
      <c r="RMO8" s="205"/>
      <c r="RMP8" s="205"/>
      <c r="RMQ8" s="205"/>
      <c r="RMR8" s="205"/>
      <c r="RMS8" s="205"/>
      <c r="RMT8" s="205"/>
      <c r="RMU8" s="205"/>
      <c r="RMV8" s="205"/>
      <c r="RMW8" s="205"/>
      <c r="RMX8" s="205"/>
      <c r="RMY8" s="205"/>
      <c r="RMZ8" s="205"/>
      <c r="RNA8" s="205"/>
      <c r="RNB8" s="205"/>
      <c r="RNC8" s="205"/>
      <c r="RND8" s="205"/>
      <c r="RNE8" s="205"/>
      <c r="RNF8" s="205"/>
      <c r="RNG8" s="205"/>
      <c r="RNH8" s="205"/>
      <c r="RNI8" s="205"/>
      <c r="RNJ8" s="205"/>
      <c r="RNK8" s="205"/>
      <c r="RNL8" s="205"/>
      <c r="RNM8" s="205"/>
      <c r="RNN8" s="205"/>
      <c r="RNO8" s="205"/>
      <c r="RNP8" s="205"/>
      <c r="RNQ8" s="205"/>
      <c r="RNR8" s="205"/>
      <c r="RNS8" s="205"/>
      <c r="RNT8" s="205"/>
      <c r="RNU8" s="205"/>
      <c r="RNV8" s="205"/>
      <c r="RNW8" s="205"/>
      <c r="RNX8" s="205"/>
      <c r="RNY8" s="205"/>
      <c r="RNZ8" s="205"/>
      <c r="ROA8" s="205"/>
      <c r="ROB8" s="205"/>
      <c r="ROC8" s="205"/>
      <c r="ROD8" s="205"/>
      <c r="ROE8" s="205"/>
      <c r="ROF8" s="205"/>
      <c r="ROG8" s="205"/>
      <c r="ROH8" s="205"/>
      <c r="ROI8" s="205"/>
      <c r="ROJ8" s="205"/>
      <c r="ROK8" s="205"/>
      <c r="ROL8" s="205"/>
      <c r="ROM8" s="205"/>
      <c r="RON8" s="205"/>
      <c r="ROO8" s="205"/>
      <c r="ROP8" s="205"/>
      <c r="ROQ8" s="205"/>
      <c r="ROR8" s="205"/>
      <c r="ROS8" s="205"/>
      <c r="ROT8" s="205"/>
      <c r="ROU8" s="205"/>
      <c r="ROV8" s="205"/>
      <c r="ROW8" s="205"/>
      <c r="ROX8" s="205"/>
      <c r="ROY8" s="205"/>
      <c r="ROZ8" s="205"/>
      <c r="RPA8" s="205"/>
      <c r="RPB8" s="205"/>
      <c r="RPC8" s="205"/>
      <c r="RPD8" s="205"/>
      <c r="RPE8" s="205"/>
      <c r="RPF8" s="205"/>
      <c r="RPG8" s="205"/>
      <c r="RPH8" s="205"/>
      <c r="RPI8" s="205"/>
      <c r="RPJ8" s="205"/>
      <c r="RPK8" s="205"/>
      <c r="RPL8" s="205"/>
      <c r="RPM8" s="205"/>
      <c r="RPN8" s="205"/>
      <c r="RPO8" s="205"/>
      <c r="RPP8" s="205"/>
      <c r="RPQ8" s="205"/>
      <c r="RPR8" s="205"/>
      <c r="RPS8" s="205"/>
      <c r="RPT8" s="205"/>
      <c r="RPU8" s="205"/>
      <c r="RPV8" s="205"/>
      <c r="RPW8" s="205"/>
      <c r="RPX8" s="205"/>
      <c r="RPY8" s="205"/>
      <c r="RPZ8" s="205"/>
      <c r="RQA8" s="205"/>
      <c r="RQB8" s="205"/>
      <c r="RQC8" s="205"/>
      <c r="RQD8" s="205"/>
      <c r="RQE8" s="205"/>
      <c r="RQF8" s="205"/>
      <c r="RQG8" s="205"/>
      <c r="RQH8" s="205"/>
      <c r="RQI8" s="205"/>
      <c r="RQJ8" s="205"/>
      <c r="RQK8" s="205"/>
      <c r="RQL8" s="205"/>
      <c r="RQM8" s="205"/>
      <c r="RQN8" s="205"/>
      <c r="RQO8" s="205"/>
      <c r="RQP8" s="205"/>
      <c r="RQQ8" s="205"/>
      <c r="RQR8" s="205"/>
      <c r="RQS8" s="205"/>
      <c r="RQT8" s="205"/>
      <c r="RQU8" s="205"/>
      <c r="RQV8" s="205"/>
      <c r="RQW8" s="205"/>
      <c r="RQX8" s="205"/>
      <c r="RQY8" s="205"/>
      <c r="RQZ8" s="205"/>
      <c r="RRA8" s="205"/>
      <c r="RRB8" s="205"/>
      <c r="RRC8" s="205"/>
      <c r="RRD8" s="205"/>
      <c r="RRE8" s="205"/>
      <c r="RRF8" s="205"/>
      <c r="RRG8" s="205"/>
      <c r="RRH8" s="205"/>
      <c r="RRI8" s="205"/>
      <c r="RRJ8" s="205"/>
      <c r="RRK8" s="205"/>
      <c r="RRL8" s="205"/>
      <c r="RRM8" s="205"/>
      <c r="RRN8" s="205"/>
      <c r="RRO8" s="205"/>
      <c r="RRP8" s="205"/>
      <c r="RRQ8" s="205"/>
      <c r="RRR8" s="205"/>
      <c r="RRS8" s="205"/>
      <c r="RRT8" s="205"/>
      <c r="RRU8" s="205"/>
      <c r="RRV8" s="205"/>
      <c r="RRW8" s="205"/>
      <c r="RRX8" s="205"/>
      <c r="RRY8" s="205"/>
      <c r="RRZ8" s="205"/>
      <c r="RSA8" s="205"/>
      <c r="RSB8" s="205"/>
      <c r="RSC8" s="205"/>
      <c r="RSD8" s="205"/>
      <c r="RSE8" s="205"/>
      <c r="RSF8" s="205"/>
      <c r="RSG8" s="205"/>
      <c r="RSH8" s="205"/>
      <c r="RSI8" s="205"/>
      <c r="RSJ8" s="205"/>
      <c r="RSK8" s="205"/>
      <c r="RSL8" s="205"/>
      <c r="RSM8" s="205"/>
      <c r="RSN8" s="205"/>
      <c r="RSO8" s="205"/>
      <c r="RSP8" s="205"/>
      <c r="RSQ8" s="205"/>
      <c r="RSR8" s="205"/>
      <c r="RSS8" s="205"/>
      <c r="RST8" s="205"/>
      <c r="RSU8" s="205"/>
      <c r="RSV8" s="205"/>
      <c r="RSW8" s="205"/>
      <c r="RSX8" s="205"/>
      <c r="RSY8" s="205"/>
      <c r="RSZ8" s="205"/>
      <c r="RTA8" s="205"/>
      <c r="RTB8" s="205"/>
      <c r="RTC8" s="205"/>
      <c r="RTD8" s="205"/>
      <c r="RTE8" s="205"/>
      <c r="RTF8" s="205"/>
      <c r="RTG8" s="205"/>
      <c r="RTH8" s="205"/>
      <c r="RTI8" s="205"/>
      <c r="RTJ8" s="205"/>
      <c r="RTK8" s="205"/>
      <c r="RTL8" s="205"/>
      <c r="RTM8" s="205"/>
      <c r="RTN8" s="205"/>
      <c r="RTO8" s="205"/>
      <c r="RTP8" s="205"/>
      <c r="RTQ8" s="205"/>
      <c r="RTR8" s="205"/>
      <c r="RTS8" s="205"/>
      <c r="RTT8" s="205"/>
      <c r="RTU8" s="205"/>
      <c r="RTV8" s="205"/>
      <c r="RTW8" s="205"/>
      <c r="RTX8" s="205"/>
      <c r="RTY8" s="205"/>
      <c r="RTZ8" s="205"/>
      <c r="RUA8" s="205"/>
      <c r="RUB8" s="205"/>
      <c r="RUC8" s="205"/>
      <c r="RUD8" s="205"/>
      <c r="RUE8" s="205"/>
      <c r="RUF8" s="205"/>
      <c r="RUG8" s="205"/>
      <c r="RUH8" s="205"/>
      <c r="RUI8" s="205"/>
      <c r="RUJ8" s="205"/>
      <c r="RUK8" s="205"/>
      <c r="RUL8" s="205"/>
      <c r="RUM8" s="205"/>
      <c r="RUN8" s="205"/>
      <c r="RUO8" s="205"/>
      <c r="RUP8" s="205"/>
      <c r="RUQ8" s="205"/>
      <c r="RUR8" s="205"/>
      <c r="RUS8" s="205"/>
      <c r="RUT8" s="205"/>
      <c r="RUU8" s="205"/>
      <c r="RUV8" s="205"/>
      <c r="RUW8" s="205"/>
      <c r="RUX8" s="205"/>
      <c r="RUY8" s="205"/>
      <c r="RUZ8" s="205"/>
      <c r="RVA8" s="205"/>
      <c r="RVB8" s="205"/>
      <c r="RVC8" s="205"/>
      <c r="RVD8" s="205"/>
      <c r="RVE8" s="205"/>
      <c r="RVF8" s="205"/>
      <c r="RVG8" s="205"/>
      <c r="RVH8" s="205"/>
      <c r="RVI8" s="205"/>
      <c r="RVJ8" s="205"/>
      <c r="RVK8" s="205"/>
      <c r="RVL8" s="205"/>
      <c r="RVM8" s="205"/>
      <c r="RVN8" s="205"/>
      <c r="RVO8" s="205"/>
      <c r="RVP8" s="205"/>
      <c r="RVQ8" s="205"/>
      <c r="RVR8" s="205"/>
      <c r="RVS8" s="205"/>
      <c r="RVT8" s="205"/>
      <c r="RVU8" s="205"/>
      <c r="RVV8" s="205"/>
      <c r="RVW8" s="205"/>
      <c r="RVX8" s="205"/>
      <c r="RVY8" s="205"/>
      <c r="RVZ8" s="205"/>
      <c r="RWA8" s="205"/>
      <c r="RWB8" s="205"/>
      <c r="RWC8" s="205"/>
      <c r="RWD8" s="205"/>
      <c r="RWE8" s="205"/>
      <c r="RWF8" s="205"/>
      <c r="RWG8" s="205"/>
      <c r="RWH8" s="205"/>
      <c r="RWI8" s="205"/>
      <c r="RWJ8" s="205"/>
      <c r="RWK8" s="205"/>
      <c r="RWL8" s="205"/>
      <c r="RWM8" s="205"/>
      <c r="RWN8" s="205"/>
      <c r="RWO8" s="205"/>
      <c r="RWP8" s="205"/>
      <c r="RWQ8" s="205"/>
      <c r="RWR8" s="205"/>
      <c r="RWS8" s="205"/>
      <c r="RWT8" s="205"/>
      <c r="RWU8" s="205"/>
      <c r="RWV8" s="205"/>
      <c r="RWW8" s="205"/>
      <c r="RWX8" s="205"/>
      <c r="RWY8" s="205"/>
      <c r="RWZ8" s="205"/>
      <c r="RXA8" s="205"/>
      <c r="RXB8" s="205"/>
      <c r="RXC8" s="205"/>
      <c r="RXD8" s="205"/>
      <c r="RXE8" s="205"/>
      <c r="RXF8" s="205"/>
      <c r="RXG8" s="205"/>
      <c r="RXH8" s="205"/>
      <c r="RXI8" s="205"/>
      <c r="RXJ8" s="205"/>
      <c r="RXK8" s="205"/>
      <c r="RXL8" s="205"/>
      <c r="RXM8" s="205"/>
      <c r="RXN8" s="205"/>
      <c r="RXO8" s="205"/>
      <c r="RXP8" s="205"/>
      <c r="RXQ8" s="205"/>
      <c r="RXR8" s="205"/>
      <c r="RXS8" s="205"/>
      <c r="RXT8" s="205"/>
      <c r="RXU8" s="205"/>
      <c r="RXV8" s="205"/>
      <c r="RXW8" s="205"/>
      <c r="RXX8" s="205"/>
      <c r="RXY8" s="205"/>
      <c r="RXZ8" s="205"/>
      <c r="RYA8" s="205"/>
      <c r="RYB8" s="205"/>
      <c r="RYC8" s="205"/>
      <c r="RYD8" s="205"/>
      <c r="RYE8" s="205"/>
      <c r="RYF8" s="205"/>
      <c r="RYG8" s="205"/>
      <c r="RYH8" s="205"/>
      <c r="RYI8" s="205"/>
      <c r="RYJ8" s="205"/>
      <c r="RYK8" s="205"/>
      <c r="RYL8" s="205"/>
      <c r="RYM8" s="205"/>
      <c r="RYN8" s="205"/>
      <c r="RYO8" s="205"/>
      <c r="RYP8" s="205"/>
      <c r="RYQ8" s="205"/>
      <c r="RYR8" s="205"/>
      <c r="RYS8" s="205"/>
      <c r="RYT8" s="205"/>
      <c r="RYU8" s="205"/>
      <c r="RYV8" s="205"/>
      <c r="RYW8" s="205"/>
      <c r="RYX8" s="205"/>
      <c r="RYY8" s="205"/>
      <c r="RYZ8" s="205"/>
      <c r="RZA8" s="205"/>
      <c r="RZB8" s="205"/>
      <c r="RZC8" s="205"/>
      <c r="RZD8" s="205"/>
      <c r="RZE8" s="205"/>
      <c r="RZF8" s="205"/>
      <c r="RZG8" s="205"/>
      <c r="RZH8" s="205"/>
      <c r="RZI8" s="205"/>
      <c r="RZJ8" s="205"/>
      <c r="RZK8" s="205"/>
      <c r="RZL8" s="205"/>
      <c r="RZM8" s="205"/>
      <c r="RZN8" s="205"/>
      <c r="RZO8" s="205"/>
      <c r="RZP8" s="205"/>
      <c r="RZQ8" s="205"/>
      <c r="RZR8" s="205"/>
      <c r="RZS8" s="205"/>
      <c r="RZT8" s="205"/>
      <c r="RZU8" s="205"/>
      <c r="RZV8" s="205"/>
      <c r="RZW8" s="205"/>
      <c r="RZX8" s="205"/>
      <c r="RZY8" s="205"/>
      <c r="RZZ8" s="205"/>
      <c r="SAA8" s="205"/>
      <c r="SAB8" s="205"/>
      <c r="SAC8" s="205"/>
      <c r="SAD8" s="205"/>
      <c r="SAE8" s="205"/>
      <c r="SAF8" s="205"/>
      <c r="SAG8" s="205"/>
      <c r="SAH8" s="205"/>
      <c r="SAI8" s="205"/>
      <c r="SAJ8" s="205"/>
      <c r="SAK8" s="205"/>
      <c r="SAL8" s="205"/>
      <c r="SAM8" s="205"/>
      <c r="SAN8" s="205"/>
      <c r="SAO8" s="205"/>
      <c r="SAP8" s="205"/>
      <c r="SAQ8" s="205"/>
      <c r="SAR8" s="205"/>
      <c r="SAS8" s="205"/>
      <c r="SAT8" s="205"/>
      <c r="SAU8" s="205"/>
      <c r="SAV8" s="205"/>
      <c r="SAW8" s="205"/>
      <c r="SAX8" s="205"/>
      <c r="SAY8" s="205"/>
      <c r="SAZ8" s="205"/>
      <c r="SBA8" s="205"/>
      <c r="SBB8" s="205"/>
      <c r="SBC8" s="205"/>
      <c r="SBD8" s="205"/>
      <c r="SBE8" s="205"/>
      <c r="SBF8" s="205"/>
      <c r="SBG8" s="205"/>
      <c r="SBH8" s="205"/>
      <c r="SBI8" s="205"/>
      <c r="SBJ8" s="205"/>
      <c r="SBK8" s="205"/>
      <c r="SBL8" s="205"/>
      <c r="SBM8" s="205"/>
      <c r="SBN8" s="205"/>
      <c r="SBO8" s="205"/>
      <c r="SBP8" s="205"/>
      <c r="SBQ8" s="205"/>
      <c r="SBR8" s="205"/>
      <c r="SBS8" s="205"/>
      <c r="SBT8" s="205"/>
      <c r="SBU8" s="205"/>
      <c r="SBV8" s="205"/>
      <c r="SBW8" s="205"/>
      <c r="SBX8" s="205"/>
      <c r="SBY8" s="205"/>
      <c r="SBZ8" s="205"/>
      <c r="SCA8" s="205"/>
      <c r="SCB8" s="205"/>
      <c r="SCC8" s="205"/>
      <c r="SCD8" s="205"/>
      <c r="SCE8" s="205"/>
      <c r="SCF8" s="205"/>
      <c r="SCG8" s="205"/>
      <c r="SCH8" s="205"/>
      <c r="SCI8" s="205"/>
      <c r="SCJ8" s="205"/>
      <c r="SCK8" s="205"/>
      <c r="SCL8" s="205"/>
      <c r="SCM8" s="205"/>
      <c r="SCN8" s="205"/>
      <c r="SCO8" s="205"/>
      <c r="SCP8" s="205"/>
      <c r="SCQ8" s="205"/>
      <c r="SCR8" s="205"/>
      <c r="SCS8" s="205"/>
      <c r="SCT8" s="205"/>
      <c r="SCU8" s="205"/>
      <c r="SCV8" s="205"/>
      <c r="SCW8" s="205"/>
      <c r="SCX8" s="205"/>
      <c r="SCY8" s="205"/>
      <c r="SCZ8" s="205"/>
      <c r="SDA8" s="205"/>
      <c r="SDB8" s="205"/>
      <c r="SDC8" s="205"/>
      <c r="SDD8" s="205"/>
      <c r="SDE8" s="205"/>
      <c r="SDF8" s="205"/>
      <c r="SDG8" s="205"/>
      <c r="SDH8" s="205"/>
      <c r="SDI8" s="205"/>
      <c r="SDJ8" s="205"/>
      <c r="SDK8" s="205"/>
      <c r="SDL8" s="205"/>
      <c r="SDM8" s="205"/>
      <c r="SDN8" s="205"/>
      <c r="SDO8" s="205"/>
      <c r="SDP8" s="205"/>
      <c r="SDQ8" s="205"/>
      <c r="SDR8" s="205"/>
      <c r="SDS8" s="205"/>
      <c r="SDT8" s="205"/>
      <c r="SDU8" s="205"/>
      <c r="SDV8" s="205"/>
      <c r="SDW8" s="205"/>
      <c r="SDX8" s="205"/>
      <c r="SDY8" s="205"/>
      <c r="SDZ8" s="205"/>
      <c r="SEA8" s="205"/>
      <c r="SEB8" s="205"/>
      <c r="SEC8" s="205"/>
      <c r="SED8" s="205"/>
      <c r="SEE8" s="205"/>
      <c r="SEF8" s="205"/>
      <c r="SEG8" s="205"/>
      <c r="SEH8" s="205"/>
      <c r="SEI8" s="205"/>
      <c r="SEJ8" s="205"/>
      <c r="SEK8" s="205"/>
      <c r="SEL8" s="205"/>
      <c r="SEM8" s="205"/>
      <c r="SEN8" s="205"/>
      <c r="SEO8" s="205"/>
      <c r="SEP8" s="205"/>
      <c r="SEQ8" s="205"/>
      <c r="SER8" s="205"/>
      <c r="SES8" s="205"/>
      <c r="SET8" s="205"/>
      <c r="SEU8" s="205"/>
      <c r="SEV8" s="205"/>
      <c r="SEW8" s="205"/>
      <c r="SEX8" s="205"/>
      <c r="SEY8" s="205"/>
      <c r="SEZ8" s="205"/>
      <c r="SFA8" s="205"/>
      <c r="SFB8" s="205"/>
      <c r="SFC8" s="205"/>
      <c r="SFD8" s="205"/>
      <c r="SFE8" s="205"/>
      <c r="SFF8" s="205"/>
      <c r="SFG8" s="205"/>
      <c r="SFH8" s="205"/>
      <c r="SFI8" s="205"/>
      <c r="SFJ8" s="205"/>
      <c r="SFK8" s="205"/>
      <c r="SFL8" s="205"/>
      <c r="SFM8" s="205"/>
      <c r="SFN8" s="205"/>
      <c r="SFO8" s="205"/>
      <c r="SFP8" s="205"/>
      <c r="SFQ8" s="205"/>
      <c r="SFR8" s="205"/>
      <c r="SFS8" s="205"/>
      <c r="SFT8" s="205"/>
      <c r="SFU8" s="205"/>
      <c r="SFV8" s="205"/>
      <c r="SFW8" s="205"/>
      <c r="SFX8" s="205"/>
      <c r="SFY8" s="205"/>
      <c r="SFZ8" s="205"/>
      <c r="SGA8" s="205"/>
      <c r="SGB8" s="205"/>
      <c r="SGC8" s="205"/>
      <c r="SGD8" s="205"/>
      <c r="SGE8" s="205"/>
      <c r="SGF8" s="205"/>
      <c r="SGG8" s="205"/>
      <c r="SGH8" s="205"/>
      <c r="SGI8" s="205"/>
      <c r="SGJ8" s="205"/>
      <c r="SGK8" s="205"/>
      <c r="SGL8" s="205"/>
      <c r="SGM8" s="205"/>
      <c r="SGN8" s="205"/>
      <c r="SGO8" s="205"/>
      <c r="SGP8" s="205"/>
      <c r="SGQ8" s="205"/>
      <c r="SGR8" s="205"/>
      <c r="SGS8" s="205"/>
      <c r="SGT8" s="205"/>
      <c r="SGU8" s="205"/>
      <c r="SGV8" s="205"/>
      <c r="SGW8" s="205"/>
      <c r="SGX8" s="205"/>
      <c r="SGY8" s="205"/>
      <c r="SGZ8" s="205"/>
      <c r="SHA8" s="205"/>
      <c r="SHB8" s="205"/>
      <c r="SHC8" s="205"/>
      <c r="SHD8" s="205"/>
      <c r="SHE8" s="205"/>
      <c r="SHF8" s="205"/>
      <c r="SHG8" s="205"/>
      <c r="SHH8" s="205"/>
      <c r="SHI8" s="205"/>
      <c r="SHJ8" s="205"/>
      <c r="SHK8" s="205"/>
      <c r="SHL8" s="205"/>
      <c r="SHM8" s="205"/>
      <c r="SHN8" s="205"/>
      <c r="SHO8" s="205"/>
      <c r="SHP8" s="205"/>
      <c r="SHQ8" s="205"/>
      <c r="SHR8" s="205"/>
      <c r="SHS8" s="205"/>
      <c r="SHT8" s="205"/>
      <c r="SHU8" s="205"/>
      <c r="SHV8" s="205"/>
      <c r="SHW8" s="205"/>
      <c r="SHX8" s="205"/>
      <c r="SHY8" s="205"/>
      <c r="SHZ8" s="205"/>
      <c r="SIA8" s="205"/>
      <c r="SIB8" s="205"/>
      <c r="SIC8" s="205"/>
      <c r="SID8" s="205"/>
      <c r="SIE8" s="205"/>
      <c r="SIF8" s="205"/>
      <c r="SIG8" s="205"/>
      <c r="SIH8" s="205"/>
      <c r="SII8" s="205"/>
      <c r="SIJ8" s="205"/>
      <c r="SIK8" s="205"/>
      <c r="SIL8" s="205"/>
      <c r="SIM8" s="205"/>
      <c r="SIN8" s="205"/>
      <c r="SIO8" s="205"/>
      <c r="SIP8" s="205"/>
      <c r="SIQ8" s="205"/>
      <c r="SIR8" s="205"/>
      <c r="SIS8" s="205"/>
      <c r="SIT8" s="205"/>
      <c r="SIU8" s="205"/>
      <c r="SIV8" s="205"/>
      <c r="SIW8" s="205"/>
      <c r="SIX8" s="205"/>
      <c r="SIY8" s="205"/>
      <c r="SIZ8" s="205"/>
      <c r="SJA8" s="205"/>
      <c r="SJB8" s="205"/>
      <c r="SJC8" s="205"/>
      <c r="SJD8" s="205"/>
      <c r="SJE8" s="205"/>
      <c r="SJF8" s="205"/>
      <c r="SJG8" s="205"/>
      <c r="SJH8" s="205"/>
      <c r="SJI8" s="205"/>
      <c r="SJJ8" s="205"/>
      <c r="SJK8" s="205"/>
      <c r="SJL8" s="205"/>
      <c r="SJM8" s="205"/>
      <c r="SJN8" s="205"/>
      <c r="SJO8" s="205"/>
      <c r="SJP8" s="205"/>
      <c r="SJQ8" s="205"/>
      <c r="SJR8" s="205"/>
      <c r="SJS8" s="205"/>
      <c r="SJT8" s="205"/>
      <c r="SJU8" s="205"/>
      <c r="SJV8" s="205"/>
      <c r="SJW8" s="205"/>
      <c r="SJX8" s="205"/>
      <c r="SJY8" s="205"/>
      <c r="SJZ8" s="205"/>
      <c r="SKA8" s="205"/>
      <c r="SKB8" s="205"/>
      <c r="SKC8" s="205"/>
      <c r="SKD8" s="205"/>
      <c r="SKE8" s="205"/>
      <c r="SKF8" s="205"/>
      <c r="SKG8" s="205"/>
      <c r="SKH8" s="205"/>
      <c r="SKI8" s="205"/>
      <c r="SKJ8" s="205"/>
      <c r="SKK8" s="205"/>
      <c r="SKL8" s="205"/>
      <c r="SKM8" s="205"/>
      <c r="SKN8" s="205"/>
      <c r="SKO8" s="205"/>
      <c r="SKP8" s="205"/>
      <c r="SKQ8" s="205"/>
      <c r="SKR8" s="205"/>
      <c r="SKS8" s="205"/>
      <c r="SKT8" s="205"/>
      <c r="SKU8" s="205"/>
      <c r="SKV8" s="205"/>
      <c r="SKW8" s="205"/>
      <c r="SKX8" s="205"/>
      <c r="SKY8" s="205"/>
      <c r="SKZ8" s="205"/>
      <c r="SLA8" s="205"/>
      <c r="SLB8" s="205"/>
      <c r="SLC8" s="205"/>
      <c r="SLD8" s="205"/>
      <c r="SLE8" s="205"/>
      <c r="SLF8" s="205"/>
      <c r="SLG8" s="205"/>
      <c r="SLH8" s="205"/>
      <c r="SLI8" s="205"/>
      <c r="SLJ8" s="205"/>
      <c r="SLK8" s="205"/>
      <c r="SLL8" s="205"/>
      <c r="SLM8" s="205"/>
      <c r="SLN8" s="205"/>
      <c r="SLO8" s="205"/>
      <c r="SLP8" s="205"/>
      <c r="SLQ8" s="205"/>
      <c r="SLR8" s="205"/>
      <c r="SLS8" s="205"/>
      <c r="SLT8" s="205"/>
      <c r="SLU8" s="205"/>
      <c r="SLV8" s="205"/>
      <c r="SLW8" s="205"/>
      <c r="SLX8" s="205"/>
      <c r="SLY8" s="205"/>
      <c r="SLZ8" s="205"/>
      <c r="SMA8" s="205"/>
      <c r="SMB8" s="205"/>
      <c r="SMC8" s="205"/>
      <c r="SMD8" s="205"/>
      <c r="SME8" s="205"/>
      <c r="SMF8" s="205"/>
      <c r="SMG8" s="205"/>
      <c r="SMH8" s="205"/>
      <c r="SMI8" s="205"/>
      <c r="SMJ8" s="205"/>
      <c r="SMK8" s="205"/>
      <c r="SML8" s="205"/>
      <c r="SMM8" s="205"/>
      <c r="SMN8" s="205"/>
      <c r="SMO8" s="205"/>
      <c r="SMP8" s="205"/>
      <c r="SMQ8" s="205"/>
      <c r="SMR8" s="205"/>
      <c r="SMS8" s="205"/>
      <c r="SMT8" s="205"/>
      <c r="SMU8" s="205"/>
      <c r="SMV8" s="205"/>
      <c r="SMW8" s="205"/>
      <c r="SMX8" s="205"/>
      <c r="SMY8" s="205"/>
      <c r="SMZ8" s="205"/>
      <c r="SNA8" s="205"/>
      <c r="SNB8" s="205"/>
      <c r="SNC8" s="205"/>
      <c r="SND8" s="205"/>
      <c r="SNE8" s="205"/>
      <c r="SNF8" s="205"/>
      <c r="SNG8" s="205"/>
      <c r="SNH8" s="205"/>
      <c r="SNI8" s="205"/>
      <c r="SNJ8" s="205"/>
      <c r="SNK8" s="205"/>
      <c r="SNL8" s="205"/>
      <c r="SNM8" s="205"/>
      <c r="SNN8" s="205"/>
      <c r="SNO8" s="205"/>
      <c r="SNP8" s="205"/>
      <c r="SNQ8" s="205"/>
      <c r="SNR8" s="205"/>
      <c r="SNS8" s="205"/>
      <c r="SNT8" s="205"/>
      <c r="SNU8" s="205"/>
      <c r="SNV8" s="205"/>
      <c r="SNW8" s="205"/>
      <c r="SNX8" s="205"/>
      <c r="SNY8" s="205"/>
      <c r="SNZ8" s="205"/>
      <c r="SOA8" s="205"/>
      <c r="SOB8" s="205"/>
      <c r="SOC8" s="205"/>
      <c r="SOD8" s="205"/>
      <c r="SOE8" s="205"/>
      <c r="SOF8" s="205"/>
      <c r="SOG8" s="205"/>
      <c r="SOH8" s="205"/>
      <c r="SOI8" s="205"/>
      <c r="SOJ8" s="205"/>
      <c r="SOK8" s="205"/>
      <c r="SOL8" s="205"/>
      <c r="SOM8" s="205"/>
      <c r="SON8" s="205"/>
      <c r="SOO8" s="205"/>
      <c r="SOP8" s="205"/>
      <c r="SOQ8" s="205"/>
      <c r="SOR8" s="205"/>
      <c r="SOS8" s="205"/>
      <c r="SOT8" s="205"/>
      <c r="SOU8" s="205"/>
      <c r="SOV8" s="205"/>
      <c r="SOW8" s="205"/>
      <c r="SOX8" s="205"/>
      <c r="SOY8" s="205"/>
      <c r="SOZ8" s="205"/>
      <c r="SPA8" s="205"/>
      <c r="SPB8" s="205"/>
      <c r="SPC8" s="205"/>
      <c r="SPD8" s="205"/>
      <c r="SPE8" s="205"/>
      <c r="SPF8" s="205"/>
      <c r="SPG8" s="205"/>
      <c r="SPH8" s="205"/>
      <c r="SPI8" s="205"/>
      <c r="SPJ8" s="205"/>
      <c r="SPK8" s="205"/>
      <c r="SPL8" s="205"/>
      <c r="SPM8" s="205"/>
      <c r="SPN8" s="205"/>
      <c r="SPO8" s="205"/>
      <c r="SPP8" s="205"/>
      <c r="SPQ8" s="205"/>
      <c r="SPR8" s="205"/>
      <c r="SPS8" s="205"/>
      <c r="SPT8" s="205"/>
      <c r="SPU8" s="205"/>
      <c r="SPV8" s="205"/>
      <c r="SPW8" s="205"/>
      <c r="SPX8" s="205"/>
      <c r="SPY8" s="205"/>
      <c r="SPZ8" s="205"/>
      <c r="SQA8" s="205"/>
      <c r="SQB8" s="205"/>
      <c r="SQC8" s="205"/>
      <c r="SQD8" s="205"/>
      <c r="SQE8" s="205"/>
      <c r="SQF8" s="205"/>
      <c r="SQG8" s="205"/>
      <c r="SQH8" s="205"/>
      <c r="SQI8" s="205"/>
      <c r="SQJ8" s="205"/>
      <c r="SQK8" s="205"/>
      <c r="SQL8" s="205"/>
      <c r="SQM8" s="205"/>
      <c r="SQN8" s="205"/>
      <c r="SQO8" s="205"/>
      <c r="SQP8" s="205"/>
      <c r="SQQ8" s="205"/>
      <c r="SQR8" s="205"/>
      <c r="SQS8" s="205"/>
      <c r="SQT8" s="205"/>
      <c r="SQU8" s="205"/>
      <c r="SQV8" s="205"/>
      <c r="SQW8" s="205"/>
      <c r="SQX8" s="205"/>
      <c r="SQY8" s="205"/>
      <c r="SQZ8" s="205"/>
      <c r="SRA8" s="205"/>
      <c r="SRB8" s="205"/>
      <c r="SRC8" s="205"/>
      <c r="SRD8" s="205"/>
      <c r="SRE8" s="205"/>
      <c r="SRF8" s="205"/>
      <c r="SRG8" s="205"/>
      <c r="SRH8" s="205"/>
      <c r="SRI8" s="205"/>
      <c r="SRJ8" s="205"/>
      <c r="SRK8" s="205"/>
      <c r="SRL8" s="205"/>
      <c r="SRM8" s="205"/>
      <c r="SRN8" s="205"/>
      <c r="SRO8" s="205"/>
      <c r="SRP8" s="205"/>
      <c r="SRQ8" s="205"/>
      <c r="SRR8" s="205"/>
      <c r="SRS8" s="205"/>
      <c r="SRT8" s="205"/>
      <c r="SRU8" s="205"/>
      <c r="SRV8" s="205"/>
      <c r="SRW8" s="205"/>
      <c r="SRX8" s="205"/>
      <c r="SRY8" s="205"/>
      <c r="SRZ8" s="205"/>
      <c r="SSA8" s="205"/>
      <c r="SSB8" s="205"/>
      <c r="SSC8" s="205"/>
      <c r="SSD8" s="205"/>
      <c r="SSE8" s="205"/>
      <c r="SSF8" s="205"/>
      <c r="SSG8" s="205"/>
      <c r="SSH8" s="205"/>
      <c r="SSI8" s="205"/>
      <c r="SSJ8" s="205"/>
      <c r="SSK8" s="205"/>
      <c r="SSL8" s="205"/>
      <c r="SSM8" s="205"/>
      <c r="SSN8" s="205"/>
      <c r="SSO8" s="205"/>
      <c r="SSP8" s="205"/>
      <c r="SSQ8" s="205"/>
      <c r="SSR8" s="205"/>
      <c r="SSS8" s="205"/>
      <c r="SST8" s="205"/>
      <c r="SSU8" s="205"/>
      <c r="SSV8" s="205"/>
      <c r="SSW8" s="205"/>
      <c r="SSX8" s="205"/>
      <c r="SSY8" s="205"/>
      <c r="SSZ8" s="205"/>
      <c r="STA8" s="205"/>
      <c r="STB8" s="205"/>
      <c r="STC8" s="205"/>
      <c r="STD8" s="205"/>
      <c r="STE8" s="205"/>
      <c r="STF8" s="205"/>
      <c r="STG8" s="205"/>
      <c r="STH8" s="205"/>
      <c r="STI8" s="205"/>
      <c r="STJ8" s="205"/>
      <c r="STK8" s="205"/>
      <c r="STL8" s="205"/>
      <c r="STM8" s="205"/>
      <c r="STN8" s="205"/>
      <c r="STO8" s="205"/>
      <c r="STP8" s="205"/>
      <c r="STQ8" s="205"/>
      <c r="STR8" s="205"/>
      <c r="STS8" s="205"/>
      <c r="STT8" s="205"/>
      <c r="STU8" s="205"/>
      <c r="STV8" s="205"/>
      <c r="STW8" s="205"/>
      <c r="STX8" s="205"/>
      <c r="STY8" s="205"/>
      <c r="STZ8" s="205"/>
      <c r="SUA8" s="205"/>
      <c r="SUB8" s="205"/>
      <c r="SUC8" s="205"/>
      <c r="SUD8" s="205"/>
      <c r="SUE8" s="205"/>
      <c r="SUF8" s="205"/>
      <c r="SUG8" s="205"/>
      <c r="SUH8" s="205"/>
      <c r="SUI8" s="205"/>
      <c r="SUJ8" s="205"/>
      <c r="SUK8" s="205"/>
      <c r="SUL8" s="205"/>
      <c r="SUM8" s="205"/>
      <c r="SUN8" s="205"/>
      <c r="SUO8" s="205"/>
      <c r="SUP8" s="205"/>
      <c r="SUQ8" s="205"/>
      <c r="SUR8" s="205"/>
      <c r="SUS8" s="205"/>
      <c r="SUT8" s="205"/>
      <c r="SUU8" s="205"/>
      <c r="SUV8" s="205"/>
      <c r="SUW8" s="205"/>
      <c r="SUX8" s="205"/>
      <c r="SUY8" s="205"/>
      <c r="SUZ8" s="205"/>
      <c r="SVA8" s="205"/>
      <c r="SVB8" s="205"/>
      <c r="SVC8" s="205"/>
      <c r="SVD8" s="205"/>
      <c r="SVE8" s="205"/>
      <c r="SVF8" s="205"/>
      <c r="SVG8" s="205"/>
      <c r="SVH8" s="205"/>
      <c r="SVI8" s="205"/>
      <c r="SVJ8" s="205"/>
      <c r="SVK8" s="205"/>
      <c r="SVL8" s="205"/>
      <c r="SVM8" s="205"/>
      <c r="SVN8" s="205"/>
      <c r="SVO8" s="205"/>
      <c r="SVP8" s="205"/>
      <c r="SVQ8" s="205"/>
      <c r="SVR8" s="205"/>
      <c r="SVS8" s="205"/>
      <c r="SVT8" s="205"/>
      <c r="SVU8" s="205"/>
      <c r="SVV8" s="205"/>
      <c r="SVW8" s="205"/>
      <c r="SVX8" s="205"/>
      <c r="SVY8" s="205"/>
      <c r="SVZ8" s="205"/>
      <c r="SWA8" s="205"/>
      <c r="SWB8" s="205"/>
      <c r="SWC8" s="205"/>
      <c r="SWD8" s="205"/>
      <c r="SWE8" s="205"/>
      <c r="SWF8" s="205"/>
      <c r="SWG8" s="205"/>
      <c r="SWH8" s="205"/>
      <c r="SWI8" s="205"/>
      <c r="SWJ8" s="205"/>
      <c r="SWK8" s="205"/>
      <c r="SWL8" s="205"/>
      <c r="SWM8" s="205"/>
      <c r="SWN8" s="205"/>
      <c r="SWO8" s="205"/>
      <c r="SWP8" s="205"/>
      <c r="SWQ8" s="205"/>
      <c r="SWR8" s="205"/>
      <c r="SWS8" s="205"/>
      <c r="SWT8" s="205"/>
      <c r="SWU8" s="205"/>
      <c r="SWV8" s="205"/>
      <c r="SWW8" s="205"/>
      <c r="SWX8" s="205"/>
      <c r="SWY8" s="205"/>
      <c r="SWZ8" s="205"/>
      <c r="SXA8" s="205"/>
      <c r="SXB8" s="205"/>
      <c r="SXC8" s="205"/>
      <c r="SXD8" s="205"/>
      <c r="SXE8" s="205"/>
      <c r="SXF8" s="205"/>
      <c r="SXG8" s="205"/>
      <c r="SXH8" s="205"/>
      <c r="SXI8" s="205"/>
      <c r="SXJ8" s="205"/>
      <c r="SXK8" s="205"/>
      <c r="SXL8" s="205"/>
      <c r="SXM8" s="205"/>
      <c r="SXN8" s="205"/>
      <c r="SXO8" s="205"/>
      <c r="SXP8" s="205"/>
      <c r="SXQ8" s="205"/>
      <c r="SXR8" s="205"/>
      <c r="SXS8" s="205"/>
      <c r="SXT8" s="205"/>
      <c r="SXU8" s="205"/>
      <c r="SXV8" s="205"/>
      <c r="SXW8" s="205"/>
      <c r="SXX8" s="205"/>
      <c r="SXY8" s="205"/>
      <c r="SXZ8" s="205"/>
      <c r="SYA8" s="205"/>
      <c r="SYB8" s="205"/>
      <c r="SYC8" s="205"/>
      <c r="SYD8" s="205"/>
      <c r="SYE8" s="205"/>
      <c r="SYF8" s="205"/>
      <c r="SYG8" s="205"/>
      <c r="SYH8" s="205"/>
      <c r="SYI8" s="205"/>
      <c r="SYJ8" s="205"/>
      <c r="SYK8" s="205"/>
      <c r="SYL8" s="205"/>
      <c r="SYM8" s="205"/>
      <c r="SYN8" s="205"/>
      <c r="SYO8" s="205"/>
      <c r="SYP8" s="205"/>
      <c r="SYQ8" s="205"/>
      <c r="SYR8" s="205"/>
      <c r="SYS8" s="205"/>
      <c r="SYT8" s="205"/>
      <c r="SYU8" s="205"/>
      <c r="SYV8" s="205"/>
      <c r="SYW8" s="205"/>
      <c r="SYX8" s="205"/>
      <c r="SYY8" s="205"/>
      <c r="SYZ8" s="205"/>
      <c r="SZA8" s="205"/>
      <c r="SZB8" s="205"/>
      <c r="SZC8" s="205"/>
      <c r="SZD8" s="205"/>
      <c r="SZE8" s="205"/>
      <c r="SZF8" s="205"/>
      <c r="SZG8" s="205"/>
      <c r="SZH8" s="205"/>
      <c r="SZI8" s="205"/>
      <c r="SZJ8" s="205"/>
      <c r="SZK8" s="205"/>
      <c r="SZL8" s="205"/>
      <c r="SZM8" s="205"/>
      <c r="SZN8" s="205"/>
      <c r="SZO8" s="205"/>
      <c r="SZP8" s="205"/>
      <c r="SZQ8" s="205"/>
      <c r="SZR8" s="205"/>
      <c r="SZS8" s="205"/>
      <c r="SZT8" s="205"/>
      <c r="SZU8" s="205"/>
      <c r="SZV8" s="205"/>
      <c r="SZW8" s="205"/>
      <c r="SZX8" s="205"/>
      <c r="SZY8" s="205"/>
      <c r="SZZ8" s="205"/>
      <c r="TAA8" s="205"/>
      <c r="TAB8" s="205"/>
      <c r="TAC8" s="205"/>
      <c r="TAD8" s="205"/>
      <c r="TAE8" s="205"/>
      <c r="TAF8" s="205"/>
      <c r="TAG8" s="205"/>
      <c r="TAH8" s="205"/>
      <c r="TAI8" s="205"/>
      <c r="TAJ8" s="205"/>
      <c r="TAK8" s="205"/>
      <c r="TAL8" s="205"/>
      <c r="TAM8" s="205"/>
      <c r="TAN8" s="205"/>
      <c r="TAO8" s="205"/>
      <c r="TAP8" s="205"/>
      <c r="TAQ8" s="205"/>
      <c r="TAR8" s="205"/>
      <c r="TAS8" s="205"/>
      <c r="TAT8" s="205"/>
      <c r="TAU8" s="205"/>
      <c r="TAV8" s="205"/>
      <c r="TAW8" s="205"/>
      <c r="TAX8" s="205"/>
      <c r="TAY8" s="205"/>
      <c r="TAZ8" s="205"/>
      <c r="TBA8" s="205"/>
      <c r="TBB8" s="205"/>
      <c r="TBC8" s="205"/>
      <c r="TBD8" s="205"/>
      <c r="TBE8" s="205"/>
      <c r="TBF8" s="205"/>
      <c r="TBG8" s="205"/>
      <c r="TBH8" s="205"/>
      <c r="TBI8" s="205"/>
      <c r="TBJ8" s="205"/>
      <c r="TBK8" s="205"/>
      <c r="TBL8" s="205"/>
      <c r="TBM8" s="205"/>
      <c r="TBN8" s="205"/>
      <c r="TBO8" s="205"/>
      <c r="TBP8" s="205"/>
      <c r="TBQ8" s="205"/>
      <c r="TBR8" s="205"/>
      <c r="TBS8" s="205"/>
      <c r="TBT8" s="205"/>
      <c r="TBU8" s="205"/>
      <c r="TBV8" s="205"/>
      <c r="TBW8" s="205"/>
      <c r="TBX8" s="205"/>
      <c r="TBY8" s="205"/>
      <c r="TBZ8" s="205"/>
      <c r="TCA8" s="205"/>
      <c r="TCB8" s="205"/>
      <c r="TCC8" s="205"/>
      <c r="TCD8" s="205"/>
      <c r="TCE8" s="205"/>
      <c r="TCF8" s="205"/>
      <c r="TCG8" s="205"/>
      <c r="TCH8" s="205"/>
      <c r="TCI8" s="205"/>
      <c r="TCJ8" s="205"/>
      <c r="TCK8" s="205"/>
      <c r="TCL8" s="205"/>
      <c r="TCM8" s="205"/>
      <c r="TCN8" s="205"/>
      <c r="TCO8" s="205"/>
      <c r="TCP8" s="205"/>
      <c r="TCQ8" s="205"/>
      <c r="TCR8" s="205"/>
      <c r="TCS8" s="205"/>
      <c r="TCT8" s="205"/>
      <c r="TCU8" s="205"/>
      <c r="TCV8" s="205"/>
      <c r="TCW8" s="205"/>
      <c r="TCX8" s="205"/>
      <c r="TCY8" s="205"/>
      <c r="TCZ8" s="205"/>
      <c r="TDA8" s="205"/>
      <c r="TDB8" s="205"/>
      <c r="TDC8" s="205"/>
      <c r="TDD8" s="205"/>
      <c r="TDE8" s="205"/>
      <c r="TDF8" s="205"/>
      <c r="TDG8" s="205"/>
      <c r="TDH8" s="205"/>
      <c r="TDI8" s="205"/>
      <c r="TDJ8" s="205"/>
      <c r="TDK8" s="205"/>
      <c r="TDL8" s="205"/>
      <c r="TDM8" s="205"/>
      <c r="TDN8" s="205"/>
      <c r="TDO8" s="205"/>
      <c r="TDP8" s="205"/>
      <c r="TDQ8" s="205"/>
      <c r="TDR8" s="205"/>
      <c r="TDS8" s="205"/>
      <c r="TDT8" s="205"/>
      <c r="TDU8" s="205"/>
      <c r="TDV8" s="205"/>
      <c r="TDW8" s="205"/>
      <c r="TDX8" s="205"/>
      <c r="TDY8" s="205"/>
      <c r="TDZ8" s="205"/>
      <c r="TEA8" s="205"/>
      <c r="TEB8" s="205"/>
      <c r="TEC8" s="205"/>
      <c r="TED8" s="205"/>
      <c r="TEE8" s="205"/>
      <c r="TEF8" s="205"/>
      <c r="TEG8" s="205"/>
      <c r="TEH8" s="205"/>
      <c r="TEI8" s="205"/>
      <c r="TEJ8" s="205"/>
      <c r="TEK8" s="205"/>
      <c r="TEL8" s="205"/>
      <c r="TEM8" s="205"/>
      <c r="TEN8" s="205"/>
      <c r="TEO8" s="205"/>
      <c r="TEP8" s="205"/>
      <c r="TEQ8" s="205"/>
      <c r="TER8" s="205"/>
      <c r="TES8" s="205"/>
      <c r="TET8" s="205"/>
      <c r="TEU8" s="205"/>
      <c r="TEV8" s="205"/>
      <c r="TEW8" s="205"/>
      <c r="TEX8" s="205"/>
      <c r="TEY8" s="205"/>
      <c r="TEZ8" s="205"/>
      <c r="TFA8" s="205"/>
      <c r="TFB8" s="205"/>
      <c r="TFC8" s="205"/>
      <c r="TFD8" s="205"/>
      <c r="TFE8" s="205"/>
      <c r="TFF8" s="205"/>
      <c r="TFG8" s="205"/>
      <c r="TFH8" s="205"/>
      <c r="TFI8" s="205"/>
      <c r="TFJ8" s="205"/>
      <c r="TFK8" s="205"/>
      <c r="TFL8" s="205"/>
      <c r="TFM8" s="205"/>
      <c r="TFN8" s="205"/>
      <c r="TFO8" s="205"/>
      <c r="TFP8" s="205"/>
      <c r="TFQ8" s="205"/>
      <c r="TFR8" s="205"/>
      <c r="TFS8" s="205"/>
      <c r="TFT8" s="205"/>
      <c r="TFU8" s="205"/>
      <c r="TFV8" s="205"/>
      <c r="TFW8" s="205"/>
      <c r="TFX8" s="205"/>
      <c r="TFY8" s="205"/>
      <c r="TFZ8" s="205"/>
      <c r="TGA8" s="205"/>
      <c r="TGB8" s="205"/>
      <c r="TGC8" s="205"/>
      <c r="TGD8" s="205"/>
      <c r="TGE8" s="205"/>
      <c r="TGF8" s="205"/>
      <c r="TGG8" s="205"/>
      <c r="TGH8" s="205"/>
      <c r="TGI8" s="205"/>
      <c r="TGJ8" s="205"/>
      <c r="TGK8" s="205"/>
      <c r="TGL8" s="205"/>
      <c r="TGM8" s="205"/>
      <c r="TGN8" s="205"/>
      <c r="TGO8" s="205"/>
      <c r="TGP8" s="205"/>
      <c r="TGQ8" s="205"/>
      <c r="TGR8" s="205"/>
      <c r="TGS8" s="205"/>
      <c r="TGT8" s="205"/>
      <c r="TGU8" s="205"/>
      <c r="TGV8" s="205"/>
      <c r="TGW8" s="205"/>
      <c r="TGX8" s="205"/>
      <c r="TGY8" s="205"/>
      <c r="TGZ8" s="205"/>
      <c r="THA8" s="205"/>
      <c r="THB8" s="205"/>
      <c r="THC8" s="205"/>
      <c r="THD8" s="205"/>
      <c r="THE8" s="205"/>
      <c r="THF8" s="205"/>
      <c r="THG8" s="205"/>
      <c r="THH8" s="205"/>
      <c r="THI8" s="205"/>
      <c r="THJ8" s="205"/>
      <c r="THK8" s="205"/>
      <c r="THL8" s="205"/>
      <c r="THM8" s="205"/>
      <c r="THN8" s="205"/>
      <c r="THO8" s="205"/>
      <c r="THP8" s="205"/>
      <c r="THQ8" s="205"/>
      <c r="THR8" s="205"/>
      <c r="THS8" s="205"/>
      <c r="THT8" s="205"/>
      <c r="THU8" s="205"/>
      <c r="THV8" s="205"/>
      <c r="THW8" s="205"/>
      <c r="THX8" s="205"/>
      <c r="THY8" s="205"/>
      <c r="THZ8" s="205"/>
      <c r="TIA8" s="205"/>
      <c r="TIB8" s="205"/>
      <c r="TIC8" s="205"/>
      <c r="TID8" s="205"/>
      <c r="TIE8" s="205"/>
      <c r="TIF8" s="205"/>
      <c r="TIG8" s="205"/>
      <c r="TIH8" s="205"/>
      <c r="TII8" s="205"/>
      <c r="TIJ8" s="205"/>
      <c r="TIK8" s="205"/>
      <c r="TIL8" s="205"/>
      <c r="TIM8" s="205"/>
      <c r="TIN8" s="205"/>
      <c r="TIO8" s="205"/>
      <c r="TIP8" s="205"/>
      <c r="TIQ8" s="205"/>
      <c r="TIR8" s="205"/>
      <c r="TIS8" s="205"/>
      <c r="TIT8" s="205"/>
      <c r="TIU8" s="205"/>
      <c r="TIV8" s="205"/>
      <c r="TIW8" s="205"/>
      <c r="TIX8" s="205"/>
      <c r="TIY8" s="205"/>
      <c r="TIZ8" s="205"/>
      <c r="TJA8" s="205"/>
      <c r="TJB8" s="205"/>
      <c r="TJC8" s="205"/>
      <c r="TJD8" s="205"/>
      <c r="TJE8" s="205"/>
      <c r="TJF8" s="205"/>
      <c r="TJG8" s="205"/>
      <c r="TJH8" s="205"/>
      <c r="TJI8" s="205"/>
      <c r="TJJ8" s="205"/>
      <c r="TJK8" s="205"/>
      <c r="TJL8" s="205"/>
      <c r="TJM8" s="205"/>
      <c r="TJN8" s="205"/>
      <c r="TJO8" s="205"/>
      <c r="TJP8" s="205"/>
      <c r="TJQ8" s="205"/>
      <c r="TJR8" s="205"/>
      <c r="TJS8" s="205"/>
      <c r="TJT8" s="205"/>
      <c r="TJU8" s="205"/>
      <c r="TJV8" s="205"/>
      <c r="TJW8" s="205"/>
      <c r="TJX8" s="205"/>
      <c r="TJY8" s="205"/>
      <c r="TJZ8" s="205"/>
      <c r="TKA8" s="205"/>
      <c r="TKB8" s="205"/>
      <c r="TKC8" s="205"/>
      <c r="TKD8" s="205"/>
      <c r="TKE8" s="205"/>
      <c r="TKF8" s="205"/>
      <c r="TKG8" s="205"/>
      <c r="TKH8" s="205"/>
      <c r="TKI8" s="205"/>
      <c r="TKJ8" s="205"/>
      <c r="TKK8" s="205"/>
      <c r="TKL8" s="205"/>
      <c r="TKM8" s="205"/>
      <c r="TKN8" s="205"/>
      <c r="TKO8" s="205"/>
      <c r="TKP8" s="205"/>
      <c r="TKQ8" s="205"/>
      <c r="TKR8" s="205"/>
      <c r="TKS8" s="205"/>
      <c r="TKT8" s="205"/>
      <c r="TKU8" s="205"/>
      <c r="TKV8" s="205"/>
      <c r="TKW8" s="205"/>
      <c r="TKX8" s="205"/>
      <c r="TKY8" s="205"/>
      <c r="TKZ8" s="205"/>
      <c r="TLA8" s="205"/>
      <c r="TLB8" s="205"/>
      <c r="TLC8" s="205"/>
      <c r="TLD8" s="205"/>
      <c r="TLE8" s="205"/>
      <c r="TLF8" s="205"/>
      <c r="TLG8" s="205"/>
      <c r="TLH8" s="205"/>
      <c r="TLI8" s="205"/>
      <c r="TLJ8" s="205"/>
      <c r="TLK8" s="205"/>
      <c r="TLL8" s="205"/>
      <c r="TLM8" s="205"/>
      <c r="TLN8" s="205"/>
      <c r="TLO8" s="205"/>
      <c r="TLP8" s="205"/>
      <c r="TLQ8" s="205"/>
      <c r="TLR8" s="205"/>
      <c r="TLS8" s="205"/>
      <c r="TLT8" s="205"/>
      <c r="TLU8" s="205"/>
      <c r="TLV8" s="205"/>
      <c r="TLW8" s="205"/>
      <c r="TLX8" s="205"/>
      <c r="TLY8" s="205"/>
      <c r="TLZ8" s="205"/>
      <c r="TMA8" s="205"/>
      <c r="TMB8" s="205"/>
      <c r="TMC8" s="205"/>
      <c r="TMD8" s="205"/>
      <c r="TME8" s="205"/>
      <c r="TMF8" s="205"/>
      <c r="TMG8" s="205"/>
      <c r="TMH8" s="205"/>
      <c r="TMI8" s="205"/>
      <c r="TMJ8" s="205"/>
      <c r="TMK8" s="205"/>
      <c r="TML8" s="205"/>
      <c r="TMM8" s="205"/>
      <c r="TMN8" s="205"/>
      <c r="TMO8" s="205"/>
      <c r="TMP8" s="205"/>
      <c r="TMQ8" s="205"/>
      <c r="TMR8" s="205"/>
      <c r="TMS8" s="205"/>
      <c r="TMT8" s="205"/>
      <c r="TMU8" s="205"/>
      <c r="TMV8" s="205"/>
      <c r="TMW8" s="205"/>
      <c r="TMX8" s="205"/>
      <c r="TMY8" s="205"/>
      <c r="TMZ8" s="205"/>
      <c r="TNA8" s="205"/>
      <c r="TNB8" s="205"/>
      <c r="TNC8" s="205"/>
      <c r="TND8" s="205"/>
      <c r="TNE8" s="205"/>
      <c r="TNF8" s="205"/>
      <c r="TNG8" s="205"/>
      <c r="TNH8" s="205"/>
      <c r="TNI8" s="205"/>
      <c r="TNJ8" s="205"/>
      <c r="TNK8" s="205"/>
      <c r="TNL8" s="205"/>
      <c r="TNM8" s="205"/>
      <c r="TNN8" s="205"/>
      <c r="TNO8" s="205"/>
      <c r="TNP8" s="205"/>
      <c r="TNQ8" s="205"/>
      <c r="TNR8" s="205"/>
      <c r="TNS8" s="205"/>
      <c r="TNT8" s="205"/>
      <c r="TNU8" s="205"/>
      <c r="TNV8" s="205"/>
      <c r="TNW8" s="205"/>
      <c r="TNX8" s="205"/>
      <c r="TNY8" s="205"/>
      <c r="TNZ8" s="205"/>
      <c r="TOA8" s="205"/>
      <c r="TOB8" s="205"/>
      <c r="TOC8" s="205"/>
      <c r="TOD8" s="205"/>
      <c r="TOE8" s="205"/>
      <c r="TOF8" s="205"/>
      <c r="TOG8" s="205"/>
      <c r="TOH8" s="205"/>
      <c r="TOI8" s="205"/>
      <c r="TOJ8" s="205"/>
      <c r="TOK8" s="205"/>
      <c r="TOL8" s="205"/>
      <c r="TOM8" s="205"/>
      <c r="TON8" s="205"/>
      <c r="TOO8" s="205"/>
      <c r="TOP8" s="205"/>
      <c r="TOQ8" s="205"/>
      <c r="TOR8" s="205"/>
      <c r="TOS8" s="205"/>
      <c r="TOT8" s="205"/>
      <c r="TOU8" s="205"/>
      <c r="TOV8" s="205"/>
      <c r="TOW8" s="205"/>
      <c r="TOX8" s="205"/>
      <c r="TOY8" s="205"/>
      <c r="TOZ8" s="205"/>
      <c r="TPA8" s="205"/>
      <c r="TPB8" s="205"/>
      <c r="TPC8" s="205"/>
      <c r="TPD8" s="205"/>
      <c r="TPE8" s="205"/>
      <c r="TPF8" s="205"/>
      <c r="TPG8" s="205"/>
      <c r="TPH8" s="205"/>
      <c r="TPI8" s="205"/>
      <c r="TPJ8" s="205"/>
      <c r="TPK8" s="205"/>
      <c r="TPL8" s="205"/>
      <c r="TPM8" s="205"/>
      <c r="TPN8" s="205"/>
      <c r="TPO8" s="205"/>
      <c r="TPP8" s="205"/>
      <c r="TPQ8" s="205"/>
      <c r="TPR8" s="205"/>
      <c r="TPS8" s="205"/>
      <c r="TPT8" s="205"/>
      <c r="TPU8" s="205"/>
      <c r="TPV8" s="205"/>
      <c r="TPW8" s="205"/>
      <c r="TPX8" s="205"/>
      <c r="TPY8" s="205"/>
      <c r="TPZ8" s="205"/>
      <c r="TQA8" s="205"/>
      <c r="TQB8" s="205"/>
      <c r="TQC8" s="205"/>
      <c r="TQD8" s="205"/>
      <c r="TQE8" s="205"/>
      <c r="TQF8" s="205"/>
      <c r="TQG8" s="205"/>
      <c r="TQH8" s="205"/>
      <c r="TQI8" s="205"/>
      <c r="TQJ8" s="205"/>
      <c r="TQK8" s="205"/>
      <c r="TQL8" s="205"/>
      <c r="TQM8" s="205"/>
      <c r="TQN8" s="205"/>
      <c r="TQO8" s="205"/>
      <c r="TQP8" s="205"/>
      <c r="TQQ8" s="205"/>
      <c r="TQR8" s="205"/>
      <c r="TQS8" s="205"/>
      <c r="TQT8" s="205"/>
      <c r="TQU8" s="205"/>
      <c r="TQV8" s="205"/>
      <c r="TQW8" s="205"/>
      <c r="TQX8" s="205"/>
      <c r="TQY8" s="205"/>
      <c r="TQZ8" s="205"/>
      <c r="TRA8" s="205"/>
      <c r="TRB8" s="205"/>
      <c r="TRC8" s="205"/>
      <c r="TRD8" s="205"/>
      <c r="TRE8" s="205"/>
      <c r="TRF8" s="205"/>
      <c r="TRG8" s="205"/>
      <c r="TRH8" s="205"/>
      <c r="TRI8" s="205"/>
      <c r="TRJ8" s="205"/>
      <c r="TRK8" s="205"/>
      <c r="TRL8" s="205"/>
      <c r="TRM8" s="205"/>
      <c r="TRN8" s="205"/>
      <c r="TRO8" s="205"/>
      <c r="TRP8" s="205"/>
      <c r="TRQ8" s="205"/>
      <c r="TRR8" s="205"/>
      <c r="TRS8" s="205"/>
      <c r="TRT8" s="205"/>
      <c r="TRU8" s="205"/>
      <c r="TRV8" s="205"/>
      <c r="TRW8" s="205"/>
      <c r="TRX8" s="205"/>
      <c r="TRY8" s="205"/>
      <c r="TRZ8" s="205"/>
      <c r="TSA8" s="205"/>
      <c r="TSB8" s="205"/>
      <c r="TSC8" s="205"/>
      <c r="TSD8" s="205"/>
      <c r="TSE8" s="205"/>
      <c r="TSF8" s="205"/>
      <c r="TSG8" s="205"/>
      <c r="TSH8" s="205"/>
      <c r="TSI8" s="205"/>
      <c r="TSJ8" s="205"/>
      <c r="TSK8" s="205"/>
      <c r="TSL8" s="205"/>
      <c r="TSM8" s="205"/>
      <c r="TSN8" s="205"/>
      <c r="TSO8" s="205"/>
      <c r="TSP8" s="205"/>
      <c r="TSQ8" s="205"/>
      <c r="TSR8" s="205"/>
      <c r="TSS8" s="205"/>
      <c r="TST8" s="205"/>
      <c r="TSU8" s="205"/>
      <c r="TSV8" s="205"/>
      <c r="TSW8" s="205"/>
      <c r="TSX8" s="205"/>
      <c r="TSY8" s="205"/>
      <c r="TSZ8" s="205"/>
      <c r="TTA8" s="205"/>
      <c r="TTB8" s="205"/>
      <c r="TTC8" s="205"/>
      <c r="TTD8" s="205"/>
      <c r="TTE8" s="205"/>
      <c r="TTF8" s="205"/>
      <c r="TTG8" s="205"/>
      <c r="TTH8" s="205"/>
      <c r="TTI8" s="205"/>
      <c r="TTJ8" s="205"/>
      <c r="TTK8" s="205"/>
      <c r="TTL8" s="205"/>
      <c r="TTM8" s="205"/>
      <c r="TTN8" s="205"/>
      <c r="TTO8" s="205"/>
      <c r="TTP8" s="205"/>
      <c r="TTQ8" s="205"/>
      <c r="TTR8" s="205"/>
      <c r="TTS8" s="205"/>
      <c r="TTT8" s="205"/>
      <c r="TTU8" s="205"/>
      <c r="TTV8" s="205"/>
      <c r="TTW8" s="205"/>
      <c r="TTX8" s="205"/>
      <c r="TTY8" s="205"/>
      <c r="TTZ8" s="205"/>
      <c r="TUA8" s="205"/>
      <c r="TUB8" s="205"/>
      <c r="TUC8" s="205"/>
      <c r="TUD8" s="205"/>
      <c r="TUE8" s="205"/>
      <c r="TUF8" s="205"/>
      <c r="TUG8" s="205"/>
      <c r="TUH8" s="205"/>
      <c r="TUI8" s="205"/>
      <c r="TUJ8" s="205"/>
      <c r="TUK8" s="205"/>
      <c r="TUL8" s="205"/>
      <c r="TUM8" s="205"/>
      <c r="TUN8" s="205"/>
      <c r="TUO8" s="205"/>
      <c r="TUP8" s="205"/>
      <c r="TUQ8" s="205"/>
      <c r="TUR8" s="205"/>
      <c r="TUS8" s="205"/>
      <c r="TUT8" s="205"/>
      <c r="TUU8" s="205"/>
      <c r="TUV8" s="205"/>
      <c r="TUW8" s="205"/>
      <c r="TUX8" s="205"/>
      <c r="TUY8" s="205"/>
      <c r="TUZ8" s="205"/>
      <c r="TVA8" s="205"/>
      <c r="TVB8" s="205"/>
      <c r="TVC8" s="205"/>
      <c r="TVD8" s="205"/>
      <c r="TVE8" s="205"/>
      <c r="TVF8" s="205"/>
      <c r="TVG8" s="205"/>
      <c r="TVH8" s="205"/>
      <c r="TVI8" s="205"/>
      <c r="TVJ8" s="205"/>
      <c r="TVK8" s="205"/>
      <c r="TVL8" s="205"/>
      <c r="TVM8" s="205"/>
      <c r="TVN8" s="205"/>
      <c r="TVO8" s="205"/>
      <c r="TVP8" s="205"/>
      <c r="TVQ8" s="205"/>
      <c r="TVR8" s="205"/>
      <c r="TVS8" s="205"/>
      <c r="TVT8" s="205"/>
      <c r="TVU8" s="205"/>
      <c r="TVV8" s="205"/>
      <c r="TVW8" s="205"/>
      <c r="TVX8" s="205"/>
      <c r="TVY8" s="205"/>
      <c r="TVZ8" s="205"/>
      <c r="TWA8" s="205"/>
      <c r="TWB8" s="205"/>
      <c r="TWC8" s="205"/>
      <c r="TWD8" s="205"/>
      <c r="TWE8" s="205"/>
      <c r="TWF8" s="205"/>
      <c r="TWG8" s="205"/>
      <c r="TWH8" s="205"/>
      <c r="TWI8" s="205"/>
      <c r="TWJ8" s="205"/>
      <c r="TWK8" s="205"/>
      <c r="TWL8" s="205"/>
      <c r="TWM8" s="205"/>
      <c r="TWN8" s="205"/>
      <c r="TWO8" s="205"/>
      <c r="TWP8" s="205"/>
      <c r="TWQ8" s="205"/>
      <c r="TWR8" s="205"/>
      <c r="TWS8" s="205"/>
      <c r="TWT8" s="205"/>
      <c r="TWU8" s="205"/>
      <c r="TWV8" s="205"/>
      <c r="TWW8" s="205"/>
      <c r="TWX8" s="205"/>
      <c r="TWY8" s="205"/>
      <c r="TWZ8" s="205"/>
      <c r="TXA8" s="205"/>
      <c r="TXB8" s="205"/>
      <c r="TXC8" s="205"/>
      <c r="TXD8" s="205"/>
      <c r="TXE8" s="205"/>
      <c r="TXF8" s="205"/>
      <c r="TXG8" s="205"/>
      <c r="TXH8" s="205"/>
      <c r="TXI8" s="205"/>
      <c r="TXJ8" s="205"/>
      <c r="TXK8" s="205"/>
      <c r="TXL8" s="205"/>
      <c r="TXM8" s="205"/>
      <c r="TXN8" s="205"/>
      <c r="TXO8" s="205"/>
      <c r="TXP8" s="205"/>
      <c r="TXQ8" s="205"/>
      <c r="TXR8" s="205"/>
      <c r="TXS8" s="205"/>
      <c r="TXT8" s="205"/>
      <c r="TXU8" s="205"/>
      <c r="TXV8" s="205"/>
      <c r="TXW8" s="205"/>
      <c r="TXX8" s="205"/>
      <c r="TXY8" s="205"/>
      <c r="TXZ8" s="205"/>
      <c r="TYA8" s="205"/>
      <c r="TYB8" s="205"/>
      <c r="TYC8" s="205"/>
      <c r="TYD8" s="205"/>
      <c r="TYE8" s="205"/>
      <c r="TYF8" s="205"/>
      <c r="TYG8" s="205"/>
      <c r="TYH8" s="205"/>
      <c r="TYI8" s="205"/>
      <c r="TYJ8" s="205"/>
      <c r="TYK8" s="205"/>
      <c r="TYL8" s="205"/>
      <c r="TYM8" s="205"/>
      <c r="TYN8" s="205"/>
      <c r="TYO8" s="205"/>
      <c r="TYP8" s="205"/>
      <c r="TYQ8" s="205"/>
      <c r="TYR8" s="205"/>
      <c r="TYS8" s="205"/>
      <c r="TYT8" s="205"/>
      <c r="TYU8" s="205"/>
      <c r="TYV8" s="205"/>
      <c r="TYW8" s="205"/>
      <c r="TYX8" s="205"/>
      <c r="TYY8" s="205"/>
      <c r="TYZ8" s="205"/>
      <c r="TZA8" s="205"/>
      <c r="TZB8" s="205"/>
      <c r="TZC8" s="205"/>
      <c r="TZD8" s="205"/>
      <c r="TZE8" s="205"/>
      <c r="TZF8" s="205"/>
      <c r="TZG8" s="205"/>
      <c r="TZH8" s="205"/>
      <c r="TZI8" s="205"/>
      <c r="TZJ8" s="205"/>
      <c r="TZK8" s="205"/>
      <c r="TZL8" s="205"/>
      <c r="TZM8" s="205"/>
      <c r="TZN8" s="205"/>
      <c r="TZO8" s="205"/>
      <c r="TZP8" s="205"/>
      <c r="TZQ8" s="205"/>
      <c r="TZR8" s="205"/>
      <c r="TZS8" s="205"/>
      <c r="TZT8" s="205"/>
      <c r="TZU8" s="205"/>
      <c r="TZV8" s="205"/>
      <c r="TZW8" s="205"/>
      <c r="TZX8" s="205"/>
      <c r="TZY8" s="205"/>
      <c r="TZZ8" s="205"/>
      <c r="UAA8" s="205"/>
      <c r="UAB8" s="205"/>
      <c r="UAC8" s="205"/>
      <c r="UAD8" s="205"/>
      <c r="UAE8" s="205"/>
      <c r="UAF8" s="205"/>
      <c r="UAG8" s="205"/>
      <c r="UAH8" s="205"/>
      <c r="UAI8" s="205"/>
      <c r="UAJ8" s="205"/>
      <c r="UAK8" s="205"/>
      <c r="UAL8" s="205"/>
      <c r="UAM8" s="205"/>
      <c r="UAN8" s="205"/>
      <c r="UAO8" s="205"/>
      <c r="UAP8" s="205"/>
      <c r="UAQ8" s="205"/>
      <c r="UAR8" s="205"/>
      <c r="UAS8" s="205"/>
      <c r="UAT8" s="205"/>
      <c r="UAU8" s="205"/>
      <c r="UAV8" s="205"/>
      <c r="UAW8" s="205"/>
      <c r="UAX8" s="205"/>
      <c r="UAY8" s="205"/>
      <c r="UAZ8" s="205"/>
      <c r="UBA8" s="205"/>
      <c r="UBB8" s="205"/>
      <c r="UBC8" s="205"/>
      <c r="UBD8" s="205"/>
      <c r="UBE8" s="205"/>
      <c r="UBF8" s="205"/>
      <c r="UBG8" s="205"/>
      <c r="UBH8" s="205"/>
      <c r="UBI8" s="205"/>
      <c r="UBJ8" s="205"/>
      <c r="UBK8" s="205"/>
      <c r="UBL8" s="205"/>
      <c r="UBM8" s="205"/>
      <c r="UBN8" s="205"/>
      <c r="UBO8" s="205"/>
      <c r="UBP8" s="205"/>
      <c r="UBQ8" s="205"/>
      <c r="UBR8" s="205"/>
      <c r="UBS8" s="205"/>
      <c r="UBT8" s="205"/>
      <c r="UBU8" s="205"/>
      <c r="UBV8" s="205"/>
      <c r="UBW8" s="205"/>
      <c r="UBX8" s="205"/>
      <c r="UBY8" s="205"/>
      <c r="UBZ8" s="205"/>
      <c r="UCA8" s="205"/>
      <c r="UCB8" s="205"/>
      <c r="UCC8" s="205"/>
      <c r="UCD8" s="205"/>
      <c r="UCE8" s="205"/>
      <c r="UCF8" s="205"/>
      <c r="UCG8" s="205"/>
      <c r="UCH8" s="205"/>
      <c r="UCI8" s="205"/>
      <c r="UCJ8" s="205"/>
      <c r="UCK8" s="205"/>
      <c r="UCL8" s="205"/>
      <c r="UCM8" s="205"/>
      <c r="UCN8" s="205"/>
      <c r="UCO8" s="205"/>
      <c r="UCP8" s="205"/>
      <c r="UCQ8" s="205"/>
      <c r="UCR8" s="205"/>
      <c r="UCS8" s="205"/>
      <c r="UCT8" s="205"/>
      <c r="UCU8" s="205"/>
      <c r="UCV8" s="205"/>
      <c r="UCW8" s="205"/>
      <c r="UCX8" s="205"/>
      <c r="UCY8" s="205"/>
      <c r="UCZ8" s="205"/>
      <c r="UDA8" s="205"/>
      <c r="UDB8" s="205"/>
      <c r="UDC8" s="205"/>
      <c r="UDD8" s="205"/>
      <c r="UDE8" s="205"/>
      <c r="UDF8" s="205"/>
      <c r="UDG8" s="205"/>
      <c r="UDH8" s="205"/>
      <c r="UDI8" s="205"/>
      <c r="UDJ8" s="205"/>
      <c r="UDK8" s="205"/>
      <c r="UDL8" s="205"/>
      <c r="UDM8" s="205"/>
      <c r="UDN8" s="205"/>
      <c r="UDO8" s="205"/>
      <c r="UDP8" s="205"/>
      <c r="UDQ8" s="205"/>
      <c r="UDR8" s="205"/>
      <c r="UDS8" s="205"/>
      <c r="UDT8" s="205"/>
      <c r="UDU8" s="205"/>
      <c r="UDV8" s="205"/>
      <c r="UDW8" s="205"/>
      <c r="UDX8" s="205"/>
      <c r="UDY8" s="205"/>
      <c r="UDZ8" s="205"/>
      <c r="UEA8" s="205"/>
      <c r="UEB8" s="205"/>
      <c r="UEC8" s="205"/>
      <c r="UED8" s="205"/>
      <c r="UEE8" s="205"/>
      <c r="UEF8" s="205"/>
      <c r="UEG8" s="205"/>
      <c r="UEH8" s="205"/>
      <c r="UEI8" s="205"/>
      <c r="UEJ8" s="205"/>
      <c r="UEK8" s="205"/>
      <c r="UEL8" s="205"/>
      <c r="UEM8" s="205"/>
      <c r="UEN8" s="205"/>
      <c r="UEO8" s="205"/>
      <c r="UEP8" s="205"/>
      <c r="UEQ8" s="205"/>
      <c r="UER8" s="205"/>
      <c r="UES8" s="205"/>
      <c r="UET8" s="205"/>
      <c r="UEU8" s="205"/>
      <c r="UEV8" s="205"/>
      <c r="UEW8" s="205"/>
      <c r="UEX8" s="205"/>
      <c r="UEY8" s="205"/>
      <c r="UEZ8" s="205"/>
      <c r="UFA8" s="205"/>
      <c r="UFB8" s="205"/>
      <c r="UFC8" s="205"/>
      <c r="UFD8" s="205"/>
      <c r="UFE8" s="205"/>
      <c r="UFF8" s="205"/>
      <c r="UFG8" s="205"/>
      <c r="UFH8" s="205"/>
      <c r="UFI8" s="205"/>
      <c r="UFJ8" s="205"/>
      <c r="UFK8" s="205"/>
      <c r="UFL8" s="205"/>
      <c r="UFM8" s="205"/>
      <c r="UFN8" s="205"/>
      <c r="UFO8" s="205"/>
      <c r="UFP8" s="205"/>
      <c r="UFQ8" s="205"/>
      <c r="UFR8" s="205"/>
      <c r="UFS8" s="205"/>
      <c r="UFT8" s="205"/>
      <c r="UFU8" s="205"/>
      <c r="UFV8" s="205"/>
      <c r="UFW8" s="205"/>
      <c r="UFX8" s="205"/>
      <c r="UFY8" s="205"/>
      <c r="UFZ8" s="205"/>
      <c r="UGA8" s="205"/>
      <c r="UGB8" s="205"/>
      <c r="UGC8" s="205"/>
      <c r="UGD8" s="205"/>
      <c r="UGE8" s="205"/>
      <c r="UGF8" s="205"/>
      <c r="UGG8" s="205"/>
      <c r="UGH8" s="205"/>
      <c r="UGI8" s="205"/>
      <c r="UGJ8" s="205"/>
      <c r="UGK8" s="205"/>
      <c r="UGL8" s="205"/>
      <c r="UGM8" s="205"/>
      <c r="UGN8" s="205"/>
      <c r="UGO8" s="205"/>
      <c r="UGP8" s="205"/>
      <c r="UGQ8" s="205"/>
      <c r="UGR8" s="205"/>
      <c r="UGS8" s="205"/>
      <c r="UGT8" s="205"/>
      <c r="UGU8" s="205"/>
      <c r="UGV8" s="205"/>
      <c r="UGW8" s="205"/>
      <c r="UGX8" s="205"/>
      <c r="UGY8" s="205"/>
      <c r="UGZ8" s="205"/>
      <c r="UHA8" s="205"/>
      <c r="UHB8" s="205"/>
      <c r="UHC8" s="205"/>
      <c r="UHD8" s="205"/>
      <c r="UHE8" s="205"/>
      <c r="UHF8" s="205"/>
      <c r="UHG8" s="205"/>
      <c r="UHH8" s="205"/>
      <c r="UHI8" s="205"/>
      <c r="UHJ8" s="205"/>
      <c r="UHK8" s="205"/>
      <c r="UHL8" s="205"/>
      <c r="UHM8" s="205"/>
      <c r="UHN8" s="205"/>
      <c r="UHO8" s="205"/>
      <c r="UHP8" s="205"/>
      <c r="UHQ8" s="205"/>
      <c r="UHR8" s="205"/>
      <c r="UHS8" s="205"/>
      <c r="UHT8" s="205"/>
      <c r="UHU8" s="205"/>
      <c r="UHV8" s="205"/>
      <c r="UHW8" s="205"/>
      <c r="UHX8" s="205"/>
      <c r="UHY8" s="205"/>
      <c r="UHZ8" s="205"/>
      <c r="UIA8" s="205"/>
      <c r="UIB8" s="205"/>
      <c r="UIC8" s="205"/>
      <c r="UID8" s="205"/>
      <c r="UIE8" s="205"/>
      <c r="UIF8" s="205"/>
      <c r="UIG8" s="205"/>
      <c r="UIH8" s="205"/>
      <c r="UII8" s="205"/>
      <c r="UIJ8" s="205"/>
      <c r="UIK8" s="205"/>
      <c r="UIL8" s="205"/>
      <c r="UIM8" s="205"/>
      <c r="UIN8" s="205"/>
      <c r="UIO8" s="205"/>
      <c r="UIP8" s="205"/>
      <c r="UIQ8" s="205"/>
      <c r="UIR8" s="205"/>
      <c r="UIS8" s="205"/>
      <c r="UIT8" s="205"/>
      <c r="UIU8" s="205"/>
      <c r="UIV8" s="205"/>
      <c r="UIW8" s="205"/>
      <c r="UIX8" s="205"/>
      <c r="UIY8" s="205"/>
      <c r="UIZ8" s="205"/>
      <c r="UJA8" s="205"/>
      <c r="UJB8" s="205"/>
      <c r="UJC8" s="205"/>
      <c r="UJD8" s="205"/>
      <c r="UJE8" s="205"/>
      <c r="UJF8" s="205"/>
      <c r="UJG8" s="205"/>
      <c r="UJH8" s="205"/>
      <c r="UJI8" s="205"/>
      <c r="UJJ8" s="205"/>
      <c r="UJK8" s="205"/>
      <c r="UJL8" s="205"/>
      <c r="UJM8" s="205"/>
      <c r="UJN8" s="205"/>
      <c r="UJO8" s="205"/>
      <c r="UJP8" s="205"/>
      <c r="UJQ8" s="205"/>
      <c r="UJR8" s="205"/>
      <c r="UJS8" s="205"/>
      <c r="UJT8" s="205"/>
      <c r="UJU8" s="205"/>
      <c r="UJV8" s="205"/>
      <c r="UJW8" s="205"/>
      <c r="UJX8" s="205"/>
      <c r="UJY8" s="205"/>
      <c r="UJZ8" s="205"/>
      <c r="UKA8" s="205"/>
      <c r="UKB8" s="205"/>
      <c r="UKC8" s="205"/>
      <c r="UKD8" s="205"/>
      <c r="UKE8" s="205"/>
      <c r="UKF8" s="205"/>
      <c r="UKG8" s="205"/>
      <c r="UKH8" s="205"/>
      <c r="UKI8" s="205"/>
      <c r="UKJ8" s="205"/>
      <c r="UKK8" s="205"/>
      <c r="UKL8" s="205"/>
      <c r="UKM8" s="205"/>
      <c r="UKN8" s="205"/>
      <c r="UKO8" s="205"/>
      <c r="UKP8" s="205"/>
      <c r="UKQ8" s="205"/>
      <c r="UKR8" s="205"/>
      <c r="UKS8" s="205"/>
      <c r="UKT8" s="205"/>
      <c r="UKU8" s="205"/>
      <c r="UKV8" s="205"/>
      <c r="UKW8" s="205"/>
      <c r="UKX8" s="205"/>
      <c r="UKY8" s="205"/>
      <c r="UKZ8" s="205"/>
      <c r="ULA8" s="205"/>
      <c r="ULB8" s="205"/>
      <c r="ULC8" s="205"/>
      <c r="ULD8" s="205"/>
      <c r="ULE8" s="205"/>
      <c r="ULF8" s="205"/>
      <c r="ULG8" s="205"/>
      <c r="ULH8" s="205"/>
      <c r="ULI8" s="205"/>
      <c r="ULJ8" s="205"/>
      <c r="ULK8" s="205"/>
      <c r="ULL8" s="205"/>
      <c r="ULM8" s="205"/>
      <c r="ULN8" s="205"/>
      <c r="ULO8" s="205"/>
      <c r="ULP8" s="205"/>
      <c r="ULQ8" s="205"/>
      <c r="ULR8" s="205"/>
      <c r="ULS8" s="205"/>
      <c r="ULT8" s="205"/>
      <c r="ULU8" s="205"/>
      <c r="ULV8" s="205"/>
      <c r="ULW8" s="205"/>
      <c r="ULX8" s="205"/>
      <c r="ULY8" s="205"/>
      <c r="ULZ8" s="205"/>
      <c r="UMA8" s="205"/>
      <c r="UMB8" s="205"/>
      <c r="UMC8" s="205"/>
      <c r="UMD8" s="205"/>
      <c r="UME8" s="205"/>
      <c r="UMF8" s="205"/>
      <c r="UMG8" s="205"/>
      <c r="UMH8" s="205"/>
      <c r="UMI8" s="205"/>
      <c r="UMJ8" s="205"/>
      <c r="UMK8" s="205"/>
      <c r="UML8" s="205"/>
      <c r="UMM8" s="205"/>
      <c r="UMN8" s="205"/>
      <c r="UMO8" s="205"/>
      <c r="UMP8" s="205"/>
      <c r="UMQ8" s="205"/>
      <c r="UMR8" s="205"/>
      <c r="UMS8" s="205"/>
      <c r="UMT8" s="205"/>
      <c r="UMU8" s="205"/>
      <c r="UMV8" s="205"/>
      <c r="UMW8" s="205"/>
      <c r="UMX8" s="205"/>
      <c r="UMY8" s="205"/>
      <c r="UMZ8" s="205"/>
      <c r="UNA8" s="205"/>
      <c r="UNB8" s="205"/>
      <c r="UNC8" s="205"/>
      <c r="UND8" s="205"/>
      <c r="UNE8" s="205"/>
      <c r="UNF8" s="205"/>
      <c r="UNG8" s="205"/>
      <c r="UNH8" s="205"/>
      <c r="UNI8" s="205"/>
      <c r="UNJ8" s="205"/>
      <c r="UNK8" s="205"/>
      <c r="UNL8" s="205"/>
      <c r="UNM8" s="205"/>
      <c r="UNN8" s="205"/>
      <c r="UNO8" s="205"/>
      <c r="UNP8" s="205"/>
      <c r="UNQ8" s="205"/>
      <c r="UNR8" s="205"/>
      <c r="UNS8" s="205"/>
      <c r="UNT8" s="205"/>
      <c r="UNU8" s="205"/>
      <c r="UNV8" s="205"/>
      <c r="UNW8" s="205"/>
      <c r="UNX8" s="205"/>
      <c r="UNY8" s="205"/>
      <c r="UNZ8" s="205"/>
      <c r="UOA8" s="205"/>
      <c r="UOB8" s="205"/>
      <c r="UOC8" s="205"/>
      <c r="UOD8" s="205"/>
      <c r="UOE8" s="205"/>
      <c r="UOF8" s="205"/>
      <c r="UOG8" s="205"/>
      <c r="UOH8" s="205"/>
      <c r="UOI8" s="205"/>
      <c r="UOJ8" s="205"/>
      <c r="UOK8" s="205"/>
      <c r="UOL8" s="205"/>
      <c r="UOM8" s="205"/>
      <c r="UON8" s="205"/>
      <c r="UOO8" s="205"/>
      <c r="UOP8" s="205"/>
      <c r="UOQ8" s="205"/>
      <c r="UOR8" s="205"/>
      <c r="UOS8" s="205"/>
      <c r="UOT8" s="205"/>
      <c r="UOU8" s="205"/>
      <c r="UOV8" s="205"/>
      <c r="UOW8" s="205"/>
      <c r="UOX8" s="205"/>
      <c r="UOY8" s="205"/>
      <c r="UOZ8" s="205"/>
      <c r="UPA8" s="205"/>
      <c r="UPB8" s="205"/>
      <c r="UPC8" s="205"/>
      <c r="UPD8" s="205"/>
      <c r="UPE8" s="205"/>
      <c r="UPF8" s="205"/>
      <c r="UPG8" s="205"/>
      <c r="UPH8" s="205"/>
      <c r="UPI8" s="205"/>
      <c r="UPJ8" s="205"/>
      <c r="UPK8" s="205"/>
      <c r="UPL8" s="205"/>
      <c r="UPM8" s="205"/>
      <c r="UPN8" s="205"/>
      <c r="UPO8" s="205"/>
      <c r="UPP8" s="205"/>
      <c r="UPQ8" s="205"/>
      <c r="UPR8" s="205"/>
      <c r="UPS8" s="205"/>
      <c r="UPT8" s="205"/>
      <c r="UPU8" s="205"/>
      <c r="UPV8" s="205"/>
      <c r="UPW8" s="205"/>
      <c r="UPX8" s="205"/>
      <c r="UPY8" s="205"/>
      <c r="UPZ8" s="205"/>
      <c r="UQA8" s="205"/>
      <c r="UQB8" s="205"/>
      <c r="UQC8" s="205"/>
      <c r="UQD8" s="205"/>
      <c r="UQE8" s="205"/>
      <c r="UQF8" s="205"/>
      <c r="UQG8" s="205"/>
      <c r="UQH8" s="205"/>
      <c r="UQI8" s="205"/>
      <c r="UQJ8" s="205"/>
      <c r="UQK8" s="205"/>
      <c r="UQL8" s="205"/>
      <c r="UQM8" s="205"/>
      <c r="UQN8" s="205"/>
      <c r="UQO8" s="205"/>
      <c r="UQP8" s="205"/>
      <c r="UQQ8" s="205"/>
      <c r="UQR8" s="205"/>
      <c r="UQS8" s="205"/>
      <c r="UQT8" s="205"/>
      <c r="UQU8" s="205"/>
      <c r="UQV8" s="205"/>
      <c r="UQW8" s="205"/>
      <c r="UQX8" s="205"/>
      <c r="UQY8" s="205"/>
      <c r="UQZ8" s="205"/>
      <c r="URA8" s="205"/>
      <c r="URB8" s="205"/>
      <c r="URC8" s="205"/>
      <c r="URD8" s="205"/>
      <c r="URE8" s="205"/>
      <c r="URF8" s="205"/>
      <c r="URG8" s="205"/>
      <c r="URH8" s="205"/>
      <c r="URI8" s="205"/>
      <c r="URJ8" s="205"/>
      <c r="URK8" s="205"/>
      <c r="URL8" s="205"/>
      <c r="URM8" s="205"/>
      <c r="URN8" s="205"/>
      <c r="URO8" s="205"/>
      <c r="URP8" s="205"/>
      <c r="URQ8" s="205"/>
      <c r="URR8" s="205"/>
      <c r="URS8" s="205"/>
      <c r="URT8" s="205"/>
      <c r="URU8" s="205"/>
      <c r="URV8" s="205"/>
      <c r="URW8" s="205"/>
      <c r="URX8" s="205"/>
      <c r="URY8" s="205"/>
      <c r="URZ8" s="205"/>
      <c r="USA8" s="205"/>
      <c r="USB8" s="205"/>
      <c r="USC8" s="205"/>
      <c r="USD8" s="205"/>
      <c r="USE8" s="205"/>
      <c r="USF8" s="205"/>
      <c r="USG8" s="205"/>
      <c r="USH8" s="205"/>
      <c r="USI8" s="205"/>
      <c r="USJ8" s="205"/>
      <c r="USK8" s="205"/>
      <c r="USL8" s="205"/>
      <c r="USM8" s="205"/>
      <c r="USN8" s="205"/>
      <c r="USO8" s="205"/>
      <c r="USP8" s="205"/>
      <c r="USQ8" s="205"/>
      <c r="USR8" s="205"/>
      <c r="USS8" s="205"/>
      <c r="UST8" s="205"/>
      <c r="USU8" s="205"/>
      <c r="USV8" s="205"/>
      <c r="USW8" s="205"/>
      <c r="USX8" s="205"/>
      <c r="USY8" s="205"/>
      <c r="USZ8" s="205"/>
      <c r="UTA8" s="205"/>
      <c r="UTB8" s="205"/>
      <c r="UTC8" s="205"/>
      <c r="UTD8" s="205"/>
      <c r="UTE8" s="205"/>
      <c r="UTF8" s="205"/>
      <c r="UTG8" s="205"/>
      <c r="UTH8" s="205"/>
      <c r="UTI8" s="205"/>
      <c r="UTJ8" s="205"/>
      <c r="UTK8" s="205"/>
      <c r="UTL8" s="205"/>
      <c r="UTM8" s="205"/>
      <c r="UTN8" s="205"/>
      <c r="UTO8" s="205"/>
      <c r="UTP8" s="205"/>
      <c r="UTQ8" s="205"/>
      <c r="UTR8" s="205"/>
      <c r="UTS8" s="205"/>
      <c r="UTT8" s="205"/>
      <c r="UTU8" s="205"/>
      <c r="UTV8" s="205"/>
      <c r="UTW8" s="205"/>
      <c r="UTX8" s="205"/>
      <c r="UTY8" s="205"/>
      <c r="UTZ8" s="205"/>
      <c r="UUA8" s="205"/>
      <c r="UUB8" s="205"/>
      <c r="UUC8" s="205"/>
      <c r="UUD8" s="205"/>
      <c r="UUE8" s="205"/>
      <c r="UUF8" s="205"/>
      <c r="UUG8" s="205"/>
      <c r="UUH8" s="205"/>
      <c r="UUI8" s="205"/>
      <c r="UUJ8" s="205"/>
      <c r="UUK8" s="205"/>
      <c r="UUL8" s="205"/>
      <c r="UUM8" s="205"/>
      <c r="UUN8" s="205"/>
      <c r="UUO8" s="205"/>
      <c r="UUP8" s="205"/>
      <c r="UUQ8" s="205"/>
      <c r="UUR8" s="205"/>
      <c r="UUS8" s="205"/>
      <c r="UUT8" s="205"/>
      <c r="UUU8" s="205"/>
      <c r="UUV8" s="205"/>
      <c r="UUW8" s="205"/>
      <c r="UUX8" s="205"/>
      <c r="UUY8" s="205"/>
      <c r="UUZ8" s="205"/>
      <c r="UVA8" s="205"/>
      <c r="UVB8" s="205"/>
      <c r="UVC8" s="205"/>
      <c r="UVD8" s="205"/>
      <c r="UVE8" s="205"/>
      <c r="UVF8" s="205"/>
      <c r="UVG8" s="205"/>
      <c r="UVH8" s="205"/>
      <c r="UVI8" s="205"/>
      <c r="UVJ8" s="205"/>
      <c r="UVK8" s="205"/>
      <c r="UVL8" s="205"/>
      <c r="UVM8" s="205"/>
      <c r="UVN8" s="205"/>
      <c r="UVO8" s="205"/>
      <c r="UVP8" s="205"/>
      <c r="UVQ8" s="205"/>
      <c r="UVR8" s="205"/>
      <c r="UVS8" s="205"/>
      <c r="UVT8" s="205"/>
      <c r="UVU8" s="205"/>
      <c r="UVV8" s="205"/>
      <c r="UVW8" s="205"/>
      <c r="UVX8" s="205"/>
      <c r="UVY8" s="205"/>
      <c r="UVZ8" s="205"/>
      <c r="UWA8" s="205"/>
      <c r="UWB8" s="205"/>
      <c r="UWC8" s="205"/>
      <c r="UWD8" s="205"/>
      <c r="UWE8" s="205"/>
      <c r="UWF8" s="205"/>
      <c r="UWG8" s="205"/>
      <c r="UWH8" s="205"/>
      <c r="UWI8" s="205"/>
      <c r="UWJ8" s="205"/>
      <c r="UWK8" s="205"/>
      <c r="UWL8" s="205"/>
      <c r="UWM8" s="205"/>
      <c r="UWN8" s="205"/>
      <c r="UWO8" s="205"/>
      <c r="UWP8" s="205"/>
      <c r="UWQ8" s="205"/>
      <c r="UWR8" s="205"/>
      <c r="UWS8" s="205"/>
      <c r="UWT8" s="205"/>
      <c r="UWU8" s="205"/>
      <c r="UWV8" s="205"/>
      <c r="UWW8" s="205"/>
      <c r="UWX8" s="205"/>
      <c r="UWY8" s="205"/>
      <c r="UWZ8" s="205"/>
      <c r="UXA8" s="205"/>
      <c r="UXB8" s="205"/>
      <c r="UXC8" s="205"/>
      <c r="UXD8" s="205"/>
      <c r="UXE8" s="205"/>
      <c r="UXF8" s="205"/>
      <c r="UXG8" s="205"/>
      <c r="UXH8" s="205"/>
      <c r="UXI8" s="205"/>
      <c r="UXJ8" s="205"/>
      <c r="UXK8" s="205"/>
      <c r="UXL8" s="205"/>
      <c r="UXM8" s="205"/>
      <c r="UXN8" s="205"/>
      <c r="UXO8" s="205"/>
      <c r="UXP8" s="205"/>
      <c r="UXQ8" s="205"/>
      <c r="UXR8" s="205"/>
      <c r="UXS8" s="205"/>
      <c r="UXT8" s="205"/>
      <c r="UXU8" s="205"/>
      <c r="UXV8" s="205"/>
      <c r="UXW8" s="205"/>
      <c r="UXX8" s="205"/>
      <c r="UXY8" s="205"/>
      <c r="UXZ8" s="205"/>
      <c r="UYA8" s="205"/>
      <c r="UYB8" s="205"/>
      <c r="UYC8" s="205"/>
      <c r="UYD8" s="205"/>
      <c r="UYE8" s="205"/>
      <c r="UYF8" s="205"/>
      <c r="UYG8" s="205"/>
      <c r="UYH8" s="205"/>
      <c r="UYI8" s="205"/>
      <c r="UYJ8" s="205"/>
      <c r="UYK8" s="205"/>
      <c r="UYL8" s="205"/>
      <c r="UYM8" s="205"/>
      <c r="UYN8" s="205"/>
      <c r="UYO8" s="205"/>
      <c r="UYP8" s="205"/>
      <c r="UYQ8" s="205"/>
      <c r="UYR8" s="205"/>
      <c r="UYS8" s="205"/>
      <c r="UYT8" s="205"/>
      <c r="UYU8" s="205"/>
      <c r="UYV8" s="205"/>
      <c r="UYW8" s="205"/>
      <c r="UYX8" s="205"/>
      <c r="UYY8" s="205"/>
      <c r="UYZ8" s="205"/>
      <c r="UZA8" s="205"/>
      <c r="UZB8" s="205"/>
      <c r="UZC8" s="205"/>
      <c r="UZD8" s="205"/>
      <c r="UZE8" s="205"/>
      <c r="UZF8" s="205"/>
      <c r="UZG8" s="205"/>
      <c r="UZH8" s="205"/>
      <c r="UZI8" s="205"/>
      <c r="UZJ8" s="205"/>
      <c r="UZK8" s="205"/>
      <c r="UZL8" s="205"/>
      <c r="UZM8" s="205"/>
      <c r="UZN8" s="205"/>
      <c r="UZO8" s="205"/>
      <c r="UZP8" s="205"/>
      <c r="UZQ8" s="205"/>
      <c r="UZR8" s="205"/>
      <c r="UZS8" s="205"/>
      <c r="UZT8" s="205"/>
      <c r="UZU8" s="205"/>
      <c r="UZV8" s="205"/>
      <c r="UZW8" s="205"/>
      <c r="UZX8" s="205"/>
      <c r="UZY8" s="205"/>
      <c r="UZZ8" s="205"/>
      <c r="VAA8" s="205"/>
      <c r="VAB8" s="205"/>
      <c r="VAC8" s="205"/>
      <c r="VAD8" s="205"/>
      <c r="VAE8" s="205"/>
      <c r="VAF8" s="205"/>
      <c r="VAG8" s="205"/>
      <c r="VAH8" s="205"/>
      <c r="VAI8" s="205"/>
      <c r="VAJ8" s="205"/>
      <c r="VAK8" s="205"/>
      <c r="VAL8" s="205"/>
      <c r="VAM8" s="205"/>
      <c r="VAN8" s="205"/>
      <c r="VAO8" s="205"/>
      <c r="VAP8" s="205"/>
      <c r="VAQ8" s="205"/>
      <c r="VAR8" s="205"/>
      <c r="VAS8" s="205"/>
      <c r="VAT8" s="205"/>
      <c r="VAU8" s="205"/>
      <c r="VAV8" s="205"/>
      <c r="VAW8" s="205"/>
      <c r="VAX8" s="205"/>
      <c r="VAY8" s="205"/>
      <c r="VAZ8" s="205"/>
      <c r="VBA8" s="205"/>
      <c r="VBB8" s="205"/>
      <c r="VBC8" s="205"/>
      <c r="VBD8" s="205"/>
      <c r="VBE8" s="205"/>
      <c r="VBF8" s="205"/>
      <c r="VBG8" s="205"/>
      <c r="VBH8" s="205"/>
      <c r="VBI8" s="205"/>
      <c r="VBJ8" s="205"/>
      <c r="VBK8" s="205"/>
      <c r="VBL8" s="205"/>
      <c r="VBM8" s="205"/>
      <c r="VBN8" s="205"/>
      <c r="VBO8" s="205"/>
      <c r="VBP8" s="205"/>
      <c r="VBQ8" s="205"/>
      <c r="VBR8" s="205"/>
      <c r="VBS8" s="205"/>
      <c r="VBT8" s="205"/>
      <c r="VBU8" s="205"/>
      <c r="VBV8" s="205"/>
      <c r="VBW8" s="205"/>
      <c r="VBX8" s="205"/>
      <c r="VBY8" s="205"/>
      <c r="VBZ8" s="205"/>
      <c r="VCA8" s="205"/>
      <c r="VCB8" s="205"/>
      <c r="VCC8" s="205"/>
      <c r="VCD8" s="205"/>
      <c r="VCE8" s="205"/>
      <c r="VCF8" s="205"/>
      <c r="VCG8" s="205"/>
      <c r="VCH8" s="205"/>
      <c r="VCI8" s="205"/>
      <c r="VCJ8" s="205"/>
      <c r="VCK8" s="205"/>
      <c r="VCL8" s="205"/>
      <c r="VCM8" s="205"/>
      <c r="VCN8" s="205"/>
      <c r="VCO8" s="205"/>
      <c r="VCP8" s="205"/>
      <c r="VCQ8" s="205"/>
      <c r="VCR8" s="205"/>
      <c r="VCS8" s="205"/>
      <c r="VCT8" s="205"/>
      <c r="VCU8" s="205"/>
      <c r="VCV8" s="205"/>
      <c r="VCW8" s="205"/>
      <c r="VCX8" s="205"/>
      <c r="VCY8" s="205"/>
      <c r="VCZ8" s="205"/>
      <c r="VDA8" s="205"/>
      <c r="VDB8" s="205"/>
      <c r="VDC8" s="205"/>
      <c r="VDD8" s="205"/>
      <c r="VDE8" s="205"/>
      <c r="VDF8" s="205"/>
      <c r="VDG8" s="205"/>
      <c r="VDH8" s="205"/>
      <c r="VDI8" s="205"/>
      <c r="VDJ8" s="205"/>
      <c r="VDK8" s="205"/>
      <c r="VDL8" s="205"/>
      <c r="VDM8" s="205"/>
      <c r="VDN8" s="205"/>
      <c r="VDO8" s="205"/>
      <c r="VDP8" s="205"/>
      <c r="VDQ8" s="205"/>
      <c r="VDR8" s="205"/>
      <c r="VDS8" s="205"/>
      <c r="VDT8" s="205"/>
      <c r="VDU8" s="205"/>
      <c r="VDV8" s="205"/>
      <c r="VDW8" s="205"/>
      <c r="VDX8" s="205"/>
      <c r="VDY8" s="205"/>
      <c r="VDZ8" s="205"/>
      <c r="VEA8" s="205"/>
      <c r="VEB8" s="205"/>
      <c r="VEC8" s="205"/>
      <c r="VED8" s="205"/>
      <c r="VEE8" s="205"/>
      <c r="VEF8" s="205"/>
      <c r="VEG8" s="205"/>
      <c r="VEH8" s="205"/>
      <c r="VEI8" s="205"/>
      <c r="VEJ8" s="205"/>
      <c r="VEK8" s="205"/>
      <c r="VEL8" s="205"/>
      <c r="VEM8" s="205"/>
      <c r="VEN8" s="205"/>
      <c r="VEO8" s="205"/>
      <c r="VEP8" s="205"/>
      <c r="VEQ8" s="205"/>
      <c r="VER8" s="205"/>
      <c r="VES8" s="205"/>
      <c r="VET8" s="205"/>
      <c r="VEU8" s="205"/>
      <c r="VEV8" s="205"/>
      <c r="VEW8" s="205"/>
      <c r="VEX8" s="205"/>
      <c r="VEY8" s="205"/>
      <c r="VEZ8" s="205"/>
      <c r="VFA8" s="205"/>
      <c r="VFB8" s="205"/>
      <c r="VFC8" s="205"/>
      <c r="VFD8" s="205"/>
      <c r="VFE8" s="205"/>
      <c r="VFF8" s="205"/>
      <c r="VFG8" s="205"/>
      <c r="VFH8" s="205"/>
      <c r="VFI8" s="205"/>
      <c r="VFJ8" s="205"/>
      <c r="VFK8" s="205"/>
      <c r="VFL8" s="205"/>
      <c r="VFM8" s="205"/>
      <c r="VFN8" s="205"/>
      <c r="VFO8" s="205"/>
      <c r="VFP8" s="205"/>
      <c r="VFQ8" s="205"/>
      <c r="VFR8" s="205"/>
      <c r="VFS8" s="205"/>
      <c r="VFT8" s="205"/>
      <c r="VFU8" s="205"/>
      <c r="VFV8" s="205"/>
      <c r="VFW8" s="205"/>
      <c r="VFX8" s="205"/>
      <c r="VFY8" s="205"/>
      <c r="VFZ8" s="205"/>
      <c r="VGA8" s="205"/>
      <c r="VGB8" s="205"/>
      <c r="VGC8" s="205"/>
      <c r="VGD8" s="205"/>
      <c r="VGE8" s="205"/>
      <c r="VGF8" s="205"/>
      <c r="VGG8" s="205"/>
      <c r="VGH8" s="205"/>
      <c r="VGI8" s="205"/>
      <c r="VGJ8" s="205"/>
      <c r="VGK8" s="205"/>
      <c r="VGL8" s="205"/>
      <c r="VGM8" s="205"/>
      <c r="VGN8" s="205"/>
      <c r="VGO8" s="205"/>
      <c r="VGP8" s="205"/>
      <c r="VGQ8" s="205"/>
      <c r="VGR8" s="205"/>
      <c r="VGS8" s="205"/>
      <c r="VGT8" s="205"/>
      <c r="VGU8" s="205"/>
      <c r="VGV8" s="205"/>
      <c r="VGW8" s="205"/>
      <c r="VGX8" s="205"/>
      <c r="VGY8" s="205"/>
      <c r="VGZ8" s="205"/>
      <c r="VHA8" s="205"/>
      <c r="VHB8" s="205"/>
      <c r="VHC8" s="205"/>
      <c r="VHD8" s="205"/>
      <c r="VHE8" s="205"/>
      <c r="VHF8" s="205"/>
      <c r="VHG8" s="205"/>
      <c r="VHH8" s="205"/>
      <c r="VHI8" s="205"/>
      <c r="VHJ8" s="205"/>
      <c r="VHK8" s="205"/>
      <c r="VHL8" s="205"/>
      <c r="VHM8" s="205"/>
      <c r="VHN8" s="205"/>
      <c r="VHO8" s="205"/>
      <c r="VHP8" s="205"/>
      <c r="VHQ8" s="205"/>
      <c r="VHR8" s="205"/>
      <c r="VHS8" s="205"/>
      <c r="VHT8" s="205"/>
      <c r="VHU8" s="205"/>
      <c r="VHV8" s="205"/>
      <c r="VHW8" s="205"/>
      <c r="VHX8" s="205"/>
      <c r="VHY8" s="205"/>
      <c r="VHZ8" s="205"/>
      <c r="VIA8" s="205"/>
      <c r="VIB8" s="205"/>
      <c r="VIC8" s="205"/>
      <c r="VID8" s="205"/>
      <c r="VIE8" s="205"/>
      <c r="VIF8" s="205"/>
      <c r="VIG8" s="205"/>
      <c r="VIH8" s="205"/>
      <c r="VII8" s="205"/>
      <c r="VIJ8" s="205"/>
      <c r="VIK8" s="205"/>
      <c r="VIL8" s="205"/>
      <c r="VIM8" s="205"/>
      <c r="VIN8" s="205"/>
      <c r="VIO8" s="205"/>
      <c r="VIP8" s="205"/>
      <c r="VIQ8" s="205"/>
      <c r="VIR8" s="205"/>
      <c r="VIS8" s="205"/>
      <c r="VIT8" s="205"/>
      <c r="VIU8" s="205"/>
      <c r="VIV8" s="205"/>
      <c r="VIW8" s="205"/>
      <c r="VIX8" s="205"/>
      <c r="VIY8" s="205"/>
      <c r="VIZ8" s="205"/>
      <c r="VJA8" s="205"/>
      <c r="VJB8" s="205"/>
      <c r="VJC8" s="205"/>
      <c r="VJD8" s="205"/>
      <c r="VJE8" s="205"/>
      <c r="VJF8" s="205"/>
      <c r="VJG8" s="205"/>
      <c r="VJH8" s="205"/>
      <c r="VJI8" s="205"/>
      <c r="VJJ8" s="205"/>
      <c r="VJK8" s="205"/>
      <c r="VJL8" s="205"/>
      <c r="VJM8" s="205"/>
      <c r="VJN8" s="205"/>
      <c r="VJO8" s="205"/>
      <c r="VJP8" s="205"/>
      <c r="VJQ8" s="205"/>
      <c r="VJR8" s="205"/>
      <c r="VJS8" s="205"/>
      <c r="VJT8" s="205"/>
      <c r="VJU8" s="205"/>
      <c r="VJV8" s="205"/>
      <c r="VJW8" s="205"/>
      <c r="VJX8" s="205"/>
      <c r="VJY8" s="205"/>
      <c r="VJZ8" s="205"/>
      <c r="VKA8" s="205"/>
      <c r="VKB8" s="205"/>
      <c r="VKC8" s="205"/>
      <c r="VKD8" s="205"/>
      <c r="VKE8" s="205"/>
      <c r="VKF8" s="205"/>
      <c r="VKG8" s="205"/>
      <c r="VKH8" s="205"/>
      <c r="VKI8" s="205"/>
      <c r="VKJ8" s="205"/>
      <c r="VKK8" s="205"/>
      <c r="VKL8" s="205"/>
      <c r="VKM8" s="205"/>
      <c r="VKN8" s="205"/>
      <c r="VKO8" s="205"/>
      <c r="VKP8" s="205"/>
      <c r="VKQ8" s="205"/>
      <c r="VKR8" s="205"/>
      <c r="VKS8" s="205"/>
      <c r="VKT8" s="205"/>
      <c r="VKU8" s="205"/>
      <c r="VKV8" s="205"/>
      <c r="VKW8" s="205"/>
      <c r="VKX8" s="205"/>
      <c r="VKY8" s="205"/>
      <c r="VKZ8" s="205"/>
      <c r="VLA8" s="205"/>
      <c r="VLB8" s="205"/>
      <c r="VLC8" s="205"/>
      <c r="VLD8" s="205"/>
      <c r="VLE8" s="205"/>
      <c r="VLF8" s="205"/>
      <c r="VLG8" s="205"/>
      <c r="VLH8" s="205"/>
      <c r="VLI8" s="205"/>
      <c r="VLJ8" s="205"/>
      <c r="VLK8" s="205"/>
      <c r="VLL8" s="205"/>
      <c r="VLM8" s="205"/>
      <c r="VLN8" s="205"/>
      <c r="VLO8" s="205"/>
      <c r="VLP8" s="205"/>
      <c r="VLQ8" s="205"/>
      <c r="VLR8" s="205"/>
      <c r="VLS8" s="205"/>
      <c r="VLT8" s="205"/>
      <c r="VLU8" s="205"/>
      <c r="VLV8" s="205"/>
      <c r="VLW8" s="205"/>
      <c r="VLX8" s="205"/>
      <c r="VLY8" s="205"/>
      <c r="VLZ8" s="205"/>
      <c r="VMA8" s="205"/>
      <c r="VMB8" s="205"/>
      <c r="VMC8" s="205"/>
      <c r="VMD8" s="205"/>
      <c r="VME8" s="205"/>
      <c r="VMF8" s="205"/>
      <c r="VMG8" s="205"/>
      <c r="VMH8" s="205"/>
      <c r="VMI8" s="205"/>
      <c r="VMJ8" s="205"/>
      <c r="VMK8" s="205"/>
      <c r="VML8" s="205"/>
      <c r="VMM8" s="205"/>
      <c r="VMN8" s="205"/>
      <c r="VMO8" s="205"/>
      <c r="VMP8" s="205"/>
      <c r="VMQ8" s="205"/>
      <c r="VMR8" s="205"/>
      <c r="VMS8" s="205"/>
      <c r="VMT8" s="205"/>
      <c r="VMU8" s="205"/>
      <c r="VMV8" s="205"/>
      <c r="VMW8" s="205"/>
      <c r="VMX8" s="205"/>
      <c r="VMY8" s="205"/>
      <c r="VMZ8" s="205"/>
      <c r="VNA8" s="205"/>
      <c r="VNB8" s="205"/>
      <c r="VNC8" s="205"/>
      <c r="VND8" s="205"/>
      <c r="VNE8" s="205"/>
      <c r="VNF8" s="205"/>
      <c r="VNG8" s="205"/>
      <c r="VNH8" s="205"/>
      <c r="VNI8" s="205"/>
      <c r="VNJ8" s="205"/>
      <c r="VNK8" s="205"/>
      <c r="VNL8" s="205"/>
      <c r="VNM8" s="205"/>
      <c r="VNN8" s="205"/>
      <c r="VNO8" s="205"/>
      <c r="VNP8" s="205"/>
      <c r="VNQ8" s="205"/>
      <c r="VNR8" s="205"/>
      <c r="VNS8" s="205"/>
      <c r="VNT8" s="205"/>
      <c r="VNU8" s="205"/>
      <c r="VNV8" s="205"/>
      <c r="VNW8" s="205"/>
      <c r="VNX8" s="205"/>
      <c r="VNY8" s="205"/>
      <c r="VNZ8" s="205"/>
      <c r="VOA8" s="205"/>
      <c r="VOB8" s="205"/>
      <c r="VOC8" s="205"/>
      <c r="VOD8" s="205"/>
      <c r="VOE8" s="205"/>
      <c r="VOF8" s="205"/>
      <c r="VOG8" s="205"/>
      <c r="VOH8" s="205"/>
      <c r="VOI8" s="205"/>
      <c r="VOJ8" s="205"/>
      <c r="VOK8" s="205"/>
      <c r="VOL8" s="205"/>
      <c r="VOM8" s="205"/>
      <c r="VON8" s="205"/>
      <c r="VOO8" s="205"/>
      <c r="VOP8" s="205"/>
      <c r="VOQ8" s="205"/>
      <c r="VOR8" s="205"/>
      <c r="VOS8" s="205"/>
      <c r="VOT8" s="205"/>
      <c r="VOU8" s="205"/>
      <c r="VOV8" s="205"/>
      <c r="VOW8" s="205"/>
      <c r="VOX8" s="205"/>
      <c r="VOY8" s="205"/>
      <c r="VOZ8" s="205"/>
      <c r="VPA8" s="205"/>
      <c r="VPB8" s="205"/>
      <c r="VPC8" s="205"/>
      <c r="VPD8" s="205"/>
      <c r="VPE8" s="205"/>
      <c r="VPF8" s="205"/>
      <c r="VPG8" s="205"/>
      <c r="VPH8" s="205"/>
      <c r="VPI8" s="205"/>
      <c r="VPJ8" s="205"/>
      <c r="VPK8" s="205"/>
      <c r="VPL8" s="205"/>
      <c r="VPM8" s="205"/>
      <c r="VPN8" s="205"/>
      <c r="VPO8" s="205"/>
      <c r="VPP8" s="205"/>
      <c r="VPQ8" s="205"/>
      <c r="VPR8" s="205"/>
      <c r="VPS8" s="205"/>
      <c r="VPT8" s="205"/>
      <c r="VPU8" s="205"/>
      <c r="VPV8" s="205"/>
      <c r="VPW8" s="205"/>
      <c r="VPX8" s="205"/>
      <c r="VPY8" s="205"/>
      <c r="VPZ8" s="205"/>
      <c r="VQA8" s="205"/>
      <c r="VQB8" s="205"/>
      <c r="VQC8" s="205"/>
      <c r="VQD8" s="205"/>
      <c r="VQE8" s="205"/>
      <c r="VQF8" s="205"/>
      <c r="VQG8" s="205"/>
      <c r="VQH8" s="205"/>
      <c r="VQI8" s="205"/>
      <c r="VQJ8" s="205"/>
      <c r="VQK8" s="205"/>
      <c r="VQL8" s="205"/>
      <c r="VQM8" s="205"/>
      <c r="VQN8" s="205"/>
      <c r="VQO8" s="205"/>
      <c r="VQP8" s="205"/>
      <c r="VQQ8" s="205"/>
      <c r="VQR8" s="205"/>
      <c r="VQS8" s="205"/>
      <c r="VQT8" s="205"/>
      <c r="VQU8" s="205"/>
      <c r="VQV8" s="205"/>
      <c r="VQW8" s="205"/>
      <c r="VQX8" s="205"/>
      <c r="VQY8" s="205"/>
      <c r="VQZ8" s="205"/>
      <c r="VRA8" s="205"/>
      <c r="VRB8" s="205"/>
      <c r="VRC8" s="205"/>
      <c r="VRD8" s="205"/>
      <c r="VRE8" s="205"/>
      <c r="VRF8" s="205"/>
      <c r="VRG8" s="205"/>
      <c r="VRH8" s="205"/>
      <c r="VRI8" s="205"/>
      <c r="VRJ8" s="205"/>
      <c r="VRK8" s="205"/>
      <c r="VRL8" s="205"/>
      <c r="VRM8" s="205"/>
      <c r="VRN8" s="205"/>
      <c r="VRO8" s="205"/>
      <c r="VRP8" s="205"/>
      <c r="VRQ8" s="205"/>
      <c r="VRR8" s="205"/>
      <c r="VRS8" s="205"/>
      <c r="VRT8" s="205"/>
      <c r="VRU8" s="205"/>
      <c r="VRV8" s="205"/>
      <c r="VRW8" s="205"/>
      <c r="VRX8" s="205"/>
      <c r="VRY8" s="205"/>
      <c r="VRZ8" s="205"/>
      <c r="VSA8" s="205"/>
      <c r="VSB8" s="205"/>
      <c r="VSC8" s="205"/>
      <c r="VSD8" s="205"/>
      <c r="VSE8" s="205"/>
      <c r="VSF8" s="205"/>
      <c r="VSG8" s="205"/>
      <c r="VSH8" s="205"/>
      <c r="VSI8" s="205"/>
      <c r="VSJ8" s="205"/>
      <c r="VSK8" s="205"/>
      <c r="VSL8" s="205"/>
      <c r="VSM8" s="205"/>
      <c r="VSN8" s="205"/>
      <c r="VSO8" s="205"/>
      <c r="VSP8" s="205"/>
      <c r="VSQ8" s="205"/>
      <c r="VSR8" s="205"/>
      <c r="VSS8" s="205"/>
      <c r="VST8" s="205"/>
      <c r="VSU8" s="205"/>
      <c r="VSV8" s="205"/>
      <c r="VSW8" s="205"/>
      <c r="VSX8" s="205"/>
      <c r="VSY8" s="205"/>
      <c r="VSZ8" s="205"/>
      <c r="VTA8" s="205"/>
      <c r="VTB8" s="205"/>
      <c r="VTC8" s="205"/>
      <c r="VTD8" s="205"/>
      <c r="VTE8" s="205"/>
      <c r="VTF8" s="205"/>
      <c r="VTG8" s="205"/>
      <c r="VTH8" s="205"/>
      <c r="VTI8" s="205"/>
      <c r="VTJ8" s="205"/>
      <c r="VTK8" s="205"/>
      <c r="VTL8" s="205"/>
      <c r="VTM8" s="205"/>
      <c r="VTN8" s="205"/>
      <c r="VTO8" s="205"/>
      <c r="VTP8" s="205"/>
      <c r="VTQ8" s="205"/>
      <c r="VTR8" s="205"/>
      <c r="VTS8" s="205"/>
      <c r="VTT8" s="205"/>
      <c r="VTU8" s="205"/>
      <c r="VTV8" s="205"/>
      <c r="VTW8" s="205"/>
      <c r="VTX8" s="205"/>
      <c r="VTY8" s="205"/>
      <c r="VTZ8" s="205"/>
      <c r="VUA8" s="205"/>
      <c r="VUB8" s="205"/>
      <c r="VUC8" s="205"/>
      <c r="VUD8" s="205"/>
      <c r="VUE8" s="205"/>
      <c r="VUF8" s="205"/>
      <c r="VUG8" s="205"/>
      <c r="VUH8" s="205"/>
      <c r="VUI8" s="205"/>
      <c r="VUJ8" s="205"/>
      <c r="VUK8" s="205"/>
      <c r="VUL8" s="205"/>
      <c r="VUM8" s="205"/>
      <c r="VUN8" s="205"/>
      <c r="VUO8" s="205"/>
      <c r="VUP8" s="205"/>
      <c r="VUQ8" s="205"/>
      <c r="VUR8" s="205"/>
      <c r="VUS8" s="205"/>
      <c r="VUT8" s="205"/>
      <c r="VUU8" s="205"/>
      <c r="VUV8" s="205"/>
      <c r="VUW8" s="205"/>
      <c r="VUX8" s="205"/>
      <c r="VUY8" s="205"/>
      <c r="VUZ8" s="205"/>
      <c r="VVA8" s="205"/>
      <c r="VVB8" s="205"/>
      <c r="VVC8" s="205"/>
      <c r="VVD8" s="205"/>
      <c r="VVE8" s="205"/>
      <c r="VVF8" s="205"/>
      <c r="VVG8" s="205"/>
      <c r="VVH8" s="205"/>
      <c r="VVI8" s="205"/>
      <c r="VVJ8" s="205"/>
      <c r="VVK8" s="205"/>
      <c r="VVL8" s="205"/>
      <c r="VVM8" s="205"/>
      <c r="VVN8" s="205"/>
      <c r="VVO8" s="205"/>
      <c r="VVP8" s="205"/>
      <c r="VVQ8" s="205"/>
      <c r="VVR8" s="205"/>
      <c r="VVS8" s="205"/>
      <c r="VVT8" s="205"/>
      <c r="VVU8" s="205"/>
      <c r="VVV8" s="205"/>
      <c r="VVW8" s="205"/>
      <c r="VVX8" s="205"/>
      <c r="VVY8" s="205"/>
      <c r="VVZ8" s="205"/>
      <c r="VWA8" s="205"/>
      <c r="VWB8" s="205"/>
      <c r="VWC8" s="205"/>
      <c r="VWD8" s="205"/>
      <c r="VWE8" s="205"/>
      <c r="VWF8" s="205"/>
      <c r="VWG8" s="205"/>
      <c r="VWH8" s="205"/>
      <c r="VWI8" s="205"/>
      <c r="VWJ8" s="205"/>
      <c r="VWK8" s="205"/>
      <c r="VWL8" s="205"/>
      <c r="VWM8" s="205"/>
      <c r="VWN8" s="205"/>
      <c r="VWO8" s="205"/>
      <c r="VWP8" s="205"/>
      <c r="VWQ8" s="205"/>
      <c r="VWR8" s="205"/>
      <c r="VWS8" s="205"/>
      <c r="VWT8" s="205"/>
      <c r="VWU8" s="205"/>
      <c r="VWV8" s="205"/>
      <c r="VWW8" s="205"/>
      <c r="VWX8" s="205"/>
      <c r="VWY8" s="205"/>
      <c r="VWZ8" s="205"/>
      <c r="VXA8" s="205"/>
      <c r="VXB8" s="205"/>
      <c r="VXC8" s="205"/>
      <c r="VXD8" s="205"/>
      <c r="VXE8" s="205"/>
      <c r="VXF8" s="205"/>
      <c r="VXG8" s="205"/>
      <c r="VXH8" s="205"/>
      <c r="VXI8" s="205"/>
      <c r="VXJ8" s="205"/>
      <c r="VXK8" s="205"/>
      <c r="VXL8" s="205"/>
      <c r="VXM8" s="205"/>
      <c r="VXN8" s="205"/>
      <c r="VXO8" s="205"/>
      <c r="VXP8" s="205"/>
      <c r="VXQ8" s="205"/>
      <c r="VXR8" s="205"/>
      <c r="VXS8" s="205"/>
      <c r="VXT8" s="205"/>
      <c r="VXU8" s="205"/>
      <c r="VXV8" s="205"/>
      <c r="VXW8" s="205"/>
      <c r="VXX8" s="205"/>
      <c r="VXY8" s="205"/>
      <c r="VXZ8" s="205"/>
      <c r="VYA8" s="205"/>
      <c r="VYB8" s="205"/>
      <c r="VYC8" s="205"/>
      <c r="VYD8" s="205"/>
      <c r="VYE8" s="205"/>
      <c r="VYF8" s="205"/>
      <c r="VYG8" s="205"/>
      <c r="VYH8" s="205"/>
      <c r="VYI8" s="205"/>
      <c r="VYJ8" s="205"/>
      <c r="VYK8" s="205"/>
      <c r="VYL8" s="205"/>
      <c r="VYM8" s="205"/>
      <c r="VYN8" s="205"/>
      <c r="VYO8" s="205"/>
      <c r="VYP8" s="205"/>
      <c r="VYQ8" s="205"/>
      <c r="VYR8" s="205"/>
      <c r="VYS8" s="205"/>
      <c r="VYT8" s="205"/>
      <c r="VYU8" s="205"/>
      <c r="VYV8" s="205"/>
      <c r="VYW8" s="205"/>
      <c r="VYX8" s="205"/>
      <c r="VYY8" s="205"/>
      <c r="VYZ8" s="205"/>
      <c r="VZA8" s="205"/>
      <c r="VZB8" s="205"/>
      <c r="VZC8" s="205"/>
      <c r="VZD8" s="205"/>
      <c r="VZE8" s="205"/>
      <c r="VZF8" s="205"/>
      <c r="VZG8" s="205"/>
      <c r="VZH8" s="205"/>
      <c r="VZI8" s="205"/>
      <c r="VZJ8" s="205"/>
      <c r="VZK8" s="205"/>
      <c r="VZL8" s="205"/>
      <c r="VZM8" s="205"/>
      <c r="VZN8" s="205"/>
      <c r="VZO8" s="205"/>
      <c r="VZP8" s="205"/>
      <c r="VZQ8" s="205"/>
      <c r="VZR8" s="205"/>
      <c r="VZS8" s="205"/>
      <c r="VZT8" s="205"/>
      <c r="VZU8" s="205"/>
      <c r="VZV8" s="205"/>
      <c r="VZW8" s="205"/>
      <c r="VZX8" s="205"/>
      <c r="VZY8" s="205"/>
      <c r="VZZ8" s="205"/>
      <c r="WAA8" s="205"/>
      <c r="WAB8" s="205"/>
      <c r="WAC8" s="205"/>
      <c r="WAD8" s="205"/>
      <c r="WAE8" s="205"/>
      <c r="WAF8" s="205"/>
      <c r="WAG8" s="205"/>
      <c r="WAH8" s="205"/>
      <c r="WAI8" s="205"/>
      <c r="WAJ8" s="205"/>
      <c r="WAK8" s="205"/>
      <c r="WAL8" s="205"/>
      <c r="WAM8" s="205"/>
      <c r="WAN8" s="205"/>
      <c r="WAO8" s="205"/>
      <c r="WAP8" s="205"/>
      <c r="WAQ8" s="205"/>
      <c r="WAR8" s="205"/>
      <c r="WAS8" s="205"/>
      <c r="WAT8" s="205"/>
      <c r="WAU8" s="205"/>
      <c r="WAV8" s="205"/>
      <c r="WAW8" s="205"/>
      <c r="WAX8" s="205"/>
      <c r="WAY8" s="205"/>
      <c r="WAZ8" s="205"/>
      <c r="WBA8" s="205"/>
      <c r="WBB8" s="205"/>
      <c r="WBC8" s="205"/>
      <c r="WBD8" s="205"/>
      <c r="WBE8" s="205"/>
      <c r="WBF8" s="205"/>
      <c r="WBG8" s="205"/>
      <c r="WBH8" s="205"/>
      <c r="WBI8" s="205"/>
      <c r="WBJ8" s="205"/>
      <c r="WBK8" s="205"/>
      <c r="WBL8" s="205"/>
      <c r="WBM8" s="205"/>
      <c r="WBN8" s="205"/>
      <c r="WBO8" s="205"/>
      <c r="WBP8" s="205"/>
      <c r="WBQ8" s="205"/>
      <c r="WBR8" s="205"/>
      <c r="WBS8" s="205"/>
      <c r="WBT8" s="205"/>
      <c r="WBU8" s="205"/>
      <c r="WBV8" s="205"/>
      <c r="WBW8" s="205"/>
      <c r="WBX8" s="205"/>
      <c r="WBY8" s="205"/>
      <c r="WBZ8" s="205"/>
      <c r="WCA8" s="205"/>
      <c r="WCB8" s="205"/>
      <c r="WCC8" s="205"/>
      <c r="WCD8" s="205"/>
      <c r="WCE8" s="205"/>
      <c r="WCF8" s="205"/>
      <c r="WCG8" s="205"/>
      <c r="WCH8" s="205"/>
      <c r="WCI8" s="205"/>
      <c r="WCJ8" s="205"/>
      <c r="WCK8" s="205"/>
      <c r="WCL8" s="205"/>
      <c r="WCM8" s="205"/>
      <c r="WCN8" s="205"/>
      <c r="WCO8" s="205"/>
      <c r="WCP8" s="205"/>
      <c r="WCQ8" s="205"/>
      <c r="WCR8" s="205"/>
      <c r="WCS8" s="205"/>
      <c r="WCT8" s="205"/>
      <c r="WCU8" s="205"/>
      <c r="WCV8" s="205"/>
      <c r="WCW8" s="205"/>
      <c r="WCX8" s="205"/>
      <c r="WCY8" s="205"/>
      <c r="WCZ8" s="205"/>
      <c r="WDA8" s="205"/>
      <c r="WDB8" s="205"/>
      <c r="WDC8" s="205"/>
      <c r="WDD8" s="205"/>
      <c r="WDE8" s="205"/>
      <c r="WDF8" s="205"/>
      <c r="WDG8" s="205"/>
      <c r="WDH8" s="205"/>
      <c r="WDI8" s="205"/>
      <c r="WDJ8" s="205"/>
      <c r="WDK8" s="205"/>
      <c r="WDL8" s="205"/>
      <c r="WDM8" s="205"/>
      <c r="WDN8" s="205"/>
      <c r="WDO8" s="205"/>
      <c r="WDP8" s="205"/>
      <c r="WDQ8" s="205"/>
      <c r="WDR8" s="205"/>
      <c r="WDS8" s="205"/>
      <c r="WDT8" s="205"/>
      <c r="WDU8" s="205"/>
      <c r="WDV8" s="205"/>
      <c r="WDW8" s="205"/>
      <c r="WDX8" s="205"/>
      <c r="WDY8" s="205"/>
      <c r="WDZ8" s="205"/>
      <c r="WEA8" s="205"/>
      <c r="WEB8" s="205"/>
      <c r="WEC8" s="205"/>
      <c r="WED8" s="205"/>
      <c r="WEE8" s="205"/>
      <c r="WEF8" s="205"/>
      <c r="WEG8" s="205"/>
      <c r="WEH8" s="205"/>
      <c r="WEI8" s="205"/>
      <c r="WEJ8" s="205"/>
      <c r="WEK8" s="205"/>
      <c r="WEL8" s="205"/>
      <c r="WEM8" s="205"/>
      <c r="WEN8" s="205"/>
      <c r="WEO8" s="205"/>
      <c r="WEP8" s="205"/>
      <c r="WEQ8" s="205"/>
      <c r="WER8" s="205"/>
      <c r="WES8" s="205"/>
      <c r="WET8" s="205"/>
      <c r="WEU8" s="205"/>
      <c r="WEV8" s="205"/>
      <c r="WEW8" s="205"/>
      <c r="WEX8" s="205"/>
      <c r="WEY8" s="205"/>
      <c r="WEZ8" s="205"/>
      <c r="WFA8" s="205"/>
      <c r="WFB8" s="205"/>
      <c r="WFC8" s="205"/>
      <c r="WFD8" s="205"/>
      <c r="WFE8" s="205"/>
      <c r="WFF8" s="205"/>
      <c r="WFG8" s="205"/>
      <c r="WFH8" s="205"/>
      <c r="WFI8" s="205"/>
      <c r="WFJ8" s="205"/>
      <c r="WFK8" s="205"/>
      <c r="WFL8" s="205"/>
      <c r="WFM8" s="205"/>
      <c r="WFN8" s="205"/>
      <c r="WFO8" s="205"/>
      <c r="WFP8" s="205"/>
      <c r="WFQ8" s="205"/>
      <c r="WFR8" s="205"/>
      <c r="WFS8" s="205"/>
      <c r="WFT8" s="205"/>
      <c r="WFU8" s="205"/>
      <c r="WFV8" s="205"/>
      <c r="WFW8" s="205"/>
      <c r="WFX8" s="205"/>
      <c r="WFY8" s="205"/>
      <c r="WFZ8" s="205"/>
      <c r="WGA8" s="205"/>
      <c r="WGB8" s="205"/>
      <c r="WGC8" s="205"/>
      <c r="WGD8" s="205"/>
      <c r="WGE8" s="205"/>
      <c r="WGF8" s="205"/>
      <c r="WGG8" s="205"/>
      <c r="WGH8" s="205"/>
      <c r="WGI8" s="205"/>
      <c r="WGJ8" s="205"/>
      <c r="WGK8" s="205"/>
      <c r="WGL8" s="205"/>
      <c r="WGM8" s="205"/>
      <c r="WGN8" s="205"/>
      <c r="WGO8" s="205"/>
      <c r="WGP8" s="205"/>
      <c r="WGQ8" s="205"/>
      <c r="WGR8" s="205"/>
      <c r="WGS8" s="205"/>
      <c r="WGT8" s="205"/>
      <c r="WGU8" s="205"/>
      <c r="WGV8" s="205"/>
      <c r="WGW8" s="205"/>
      <c r="WGX8" s="205"/>
      <c r="WGY8" s="205"/>
      <c r="WGZ8" s="205"/>
      <c r="WHA8" s="205"/>
      <c r="WHB8" s="205"/>
      <c r="WHC8" s="205"/>
      <c r="WHD8" s="205"/>
      <c r="WHE8" s="205"/>
      <c r="WHF8" s="205"/>
      <c r="WHG8" s="205"/>
      <c r="WHH8" s="205"/>
      <c r="WHI8" s="205"/>
      <c r="WHJ8" s="205"/>
      <c r="WHK8" s="205"/>
      <c r="WHL8" s="205"/>
      <c r="WHM8" s="205"/>
      <c r="WHN8" s="205"/>
      <c r="WHO8" s="205"/>
      <c r="WHP8" s="205"/>
      <c r="WHQ8" s="205"/>
      <c r="WHR8" s="205"/>
      <c r="WHS8" s="205"/>
      <c r="WHT8" s="205"/>
      <c r="WHU8" s="205"/>
      <c r="WHV8" s="205"/>
      <c r="WHW8" s="205"/>
      <c r="WHX8" s="205"/>
      <c r="WHY8" s="205"/>
      <c r="WHZ8" s="205"/>
      <c r="WIA8" s="205"/>
      <c r="WIB8" s="205"/>
      <c r="WIC8" s="205"/>
      <c r="WID8" s="205"/>
      <c r="WIE8" s="205"/>
      <c r="WIF8" s="205"/>
      <c r="WIG8" s="205"/>
      <c r="WIH8" s="205"/>
      <c r="WII8" s="205"/>
      <c r="WIJ8" s="205"/>
      <c r="WIK8" s="205"/>
      <c r="WIL8" s="205"/>
      <c r="WIM8" s="205"/>
      <c r="WIN8" s="205"/>
      <c r="WIO8" s="205"/>
      <c r="WIP8" s="205"/>
      <c r="WIQ8" s="205"/>
      <c r="WIR8" s="205"/>
      <c r="WIS8" s="205"/>
      <c r="WIT8" s="205"/>
      <c r="WIU8" s="205"/>
      <c r="WIV8" s="205"/>
      <c r="WIW8" s="205"/>
      <c r="WIX8" s="205"/>
      <c r="WIY8" s="205"/>
      <c r="WIZ8" s="205"/>
      <c r="WJA8" s="205"/>
      <c r="WJB8" s="205"/>
      <c r="WJC8" s="205"/>
      <c r="WJD8" s="205"/>
      <c r="WJE8" s="205"/>
      <c r="WJF8" s="205"/>
      <c r="WJG8" s="205"/>
      <c r="WJH8" s="205"/>
      <c r="WJI8" s="205"/>
      <c r="WJJ8" s="205"/>
      <c r="WJK8" s="205"/>
      <c r="WJL8" s="205"/>
      <c r="WJM8" s="205"/>
      <c r="WJN8" s="205"/>
      <c r="WJO8" s="205"/>
      <c r="WJP8" s="205"/>
      <c r="WJQ8" s="205"/>
      <c r="WJR8" s="205"/>
      <c r="WJS8" s="205"/>
      <c r="WJT8" s="205"/>
      <c r="WJU8" s="205"/>
      <c r="WJV8" s="205"/>
      <c r="WJW8" s="205"/>
      <c r="WJX8" s="205"/>
      <c r="WJY8" s="205"/>
      <c r="WJZ8" s="205"/>
      <c r="WKA8" s="205"/>
      <c r="WKB8" s="205"/>
      <c r="WKC8" s="205"/>
      <c r="WKD8" s="205"/>
      <c r="WKE8" s="205"/>
      <c r="WKF8" s="205"/>
      <c r="WKG8" s="205"/>
      <c r="WKH8" s="205"/>
      <c r="WKI8" s="205"/>
      <c r="WKJ8" s="205"/>
      <c r="WKK8" s="205"/>
      <c r="WKL8" s="205"/>
      <c r="WKM8" s="205"/>
      <c r="WKN8" s="205"/>
      <c r="WKO8" s="205"/>
      <c r="WKP8" s="205"/>
      <c r="WKQ8" s="205"/>
      <c r="WKR8" s="205"/>
      <c r="WKS8" s="205"/>
      <c r="WKT8" s="205"/>
      <c r="WKU8" s="205"/>
      <c r="WKV8" s="205"/>
      <c r="WKW8" s="205"/>
      <c r="WKX8" s="205"/>
      <c r="WKY8" s="205"/>
      <c r="WKZ8" s="205"/>
      <c r="WLA8" s="205"/>
      <c r="WLB8" s="205"/>
      <c r="WLC8" s="205"/>
      <c r="WLD8" s="205"/>
      <c r="WLE8" s="205"/>
      <c r="WLF8" s="205"/>
      <c r="WLG8" s="205"/>
      <c r="WLH8" s="205"/>
      <c r="WLI8" s="205"/>
      <c r="WLJ8" s="205"/>
      <c r="WLK8" s="205"/>
      <c r="WLL8" s="205"/>
      <c r="WLM8" s="205"/>
      <c r="WLN8" s="205"/>
      <c r="WLO8" s="205"/>
      <c r="WLP8" s="205"/>
      <c r="WLQ8" s="205"/>
      <c r="WLR8" s="205"/>
      <c r="WLS8" s="205"/>
      <c r="WLT8" s="205"/>
      <c r="WLU8" s="205"/>
      <c r="WLV8" s="205"/>
      <c r="WLW8" s="205"/>
      <c r="WLX8" s="205"/>
      <c r="WLY8" s="205"/>
      <c r="WLZ8" s="205"/>
      <c r="WMA8" s="205"/>
      <c r="WMB8" s="205"/>
      <c r="WMC8" s="205"/>
      <c r="WMD8" s="205"/>
      <c r="WME8" s="205"/>
      <c r="WMF8" s="205"/>
      <c r="WMG8" s="205"/>
      <c r="WMH8" s="205"/>
      <c r="WMI8" s="205"/>
      <c r="WMJ8" s="205"/>
      <c r="WMK8" s="205"/>
      <c r="WML8" s="205"/>
      <c r="WMM8" s="205"/>
      <c r="WMN8" s="205"/>
      <c r="WMO8" s="205"/>
      <c r="WMP8" s="205"/>
      <c r="WMQ8" s="205"/>
      <c r="WMR8" s="205"/>
      <c r="WMS8" s="205"/>
      <c r="WMT8" s="205"/>
      <c r="WMU8" s="205"/>
      <c r="WMV8" s="205"/>
      <c r="WMW8" s="205"/>
      <c r="WMX8" s="205"/>
      <c r="WMY8" s="205"/>
      <c r="WMZ8" s="205"/>
      <c r="WNA8" s="205"/>
      <c r="WNB8" s="205"/>
      <c r="WNC8" s="205"/>
      <c r="WND8" s="205"/>
      <c r="WNE8" s="205"/>
      <c r="WNF8" s="205"/>
      <c r="WNG8" s="205"/>
      <c r="WNH8" s="205"/>
      <c r="WNI8" s="205"/>
      <c r="WNJ8" s="205"/>
      <c r="WNK8" s="205"/>
      <c r="WNL8" s="205"/>
      <c r="WNM8" s="205"/>
      <c r="WNN8" s="205"/>
      <c r="WNO8" s="205"/>
      <c r="WNP8" s="205"/>
      <c r="WNQ8" s="205"/>
      <c r="WNR8" s="205"/>
      <c r="WNS8" s="205"/>
      <c r="WNT8" s="205"/>
      <c r="WNU8" s="205"/>
      <c r="WNV8" s="205"/>
      <c r="WNW8" s="205"/>
      <c r="WNX8" s="205"/>
      <c r="WNY8" s="205"/>
      <c r="WNZ8" s="205"/>
      <c r="WOA8" s="205"/>
      <c r="WOB8" s="205"/>
      <c r="WOC8" s="205"/>
      <c r="WOD8" s="205"/>
      <c r="WOE8" s="205"/>
      <c r="WOF8" s="205"/>
      <c r="WOG8" s="205"/>
      <c r="WOH8" s="205"/>
      <c r="WOI8" s="205"/>
      <c r="WOJ8" s="205"/>
      <c r="WOK8" s="205"/>
      <c r="WOL8" s="205"/>
      <c r="WOM8" s="205"/>
      <c r="WON8" s="205"/>
      <c r="WOO8" s="205"/>
      <c r="WOP8" s="205"/>
      <c r="WOQ8" s="205"/>
      <c r="WOR8" s="205"/>
      <c r="WOS8" s="205"/>
      <c r="WOT8" s="205"/>
      <c r="WOU8" s="205"/>
      <c r="WOV8" s="205"/>
      <c r="WOW8" s="205"/>
      <c r="WOX8" s="205"/>
      <c r="WOY8" s="205"/>
      <c r="WOZ8" s="205"/>
      <c r="WPA8" s="205"/>
      <c r="WPB8" s="205"/>
      <c r="WPC8" s="205"/>
      <c r="WPD8" s="205"/>
      <c r="WPE8" s="205"/>
      <c r="WPF8" s="205"/>
      <c r="WPG8" s="205"/>
      <c r="WPH8" s="205"/>
      <c r="WPI8" s="205"/>
      <c r="WPJ8" s="205"/>
      <c r="WPK8" s="205"/>
      <c r="WPL8" s="205"/>
      <c r="WPM8" s="205"/>
      <c r="WPN8" s="205"/>
      <c r="WPO8" s="205"/>
      <c r="WPP8" s="205"/>
      <c r="WPQ8" s="205"/>
      <c r="WPR8" s="205"/>
      <c r="WPS8" s="205"/>
      <c r="WPT8" s="205"/>
      <c r="WPU8" s="205"/>
      <c r="WPV8" s="205"/>
      <c r="WPW8" s="205"/>
      <c r="WPX8" s="205"/>
      <c r="WPY8" s="205"/>
      <c r="WPZ8" s="205"/>
      <c r="WQA8" s="205"/>
      <c r="WQB8" s="205"/>
      <c r="WQC8" s="205"/>
      <c r="WQD8" s="205"/>
      <c r="WQE8" s="205"/>
      <c r="WQF8" s="205"/>
      <c r="WQG8" s="205"/>
      <c r="WQH8" s="205"/>
      <c r="WQI8" s="205"/>
      <c r="WQJ8" s="205"/>
      <c r="WQK8" s="205"/>
      <c r="WQL8" s="205"/>
      <c r="WQM8" s="205"/>
      <c r="WQN8" s="205"/>
      <c r="WQO8" s="205"/>
      <c r="WQP8" s="205"/>
      <c r="WQQ8" s="205"/>
      <c r="WQR8" s="205"/>
      <c r="WQS8" s="205"/>
      <c r="WQT8" s="205"/>
      <c r="WQU8" s="205"/>
      <c r="WQV8" s="205"/>
      <c r="WQW8" s="205"/>
      <c r="WQX8" s="205"/>
      <c r="WQY8" s="205"/>
      <c r="WQZ8" s="205"/>
      <c r="WRA8" s="205"/>
      <c r="WRB8" s="205"/>
      <c r="WRC8" s="205"/>
      <c r="WRD8" s="205"/>
      <c r="WRE8" s="205"/>
      <c r="WRF8" s="205"/>
      <c r="WRG8" s="205"/>
      <c r="WRH8" s="205"/>
      <c r="WRI8" s="205"/>
      <c r="WRJ8" s="205"/>
      <c r="WRK8" s="205"/>
      <c r="WRL8" s="205"/>
      <c r="WRM8" s="205"/>
      <c r="WRN8" s="205"/>
      <c r="WRO8" s="205"/>
      <c r="WRP8" s="205"/>
      <c r="WRQ8" s="205"/>
      <c r="WRR8" s="205"/>
      <c r="WRS8" s="205"/>
      <c r="WRT8" s="205"/>
      <c r="WRU8" s="205"/>
      <c r="WRV8" s="205"/>
      <c r="WRW8" s="205"/>
      <c r="WRX8" s="205"/>
      <c r="WRY8" s="205"/>
      <c r="WRZ8" s="205"/>
      <c r="WSA8" s="205"/>
      <c r="WSB8" s="205"/>
      <c r="WSC8" s="205"/>
      <c r="WSD8" s="205"/>
      <c r="WSE8" s="205"/>
      <c r="WSF8" s="205"/>
      <c r="WSG8" s="205"/>
      <c r="WSH8" s="205"/>
      <c r="WSI8" s="205"/>
      <c r="WSJ8" s="205"/>
      <c r="WSK8" s="205"/>
      <c r="WSL8" s="205"/>
      <c r="WSM8" s="205"/>
      <c r="WSN8" s="205"/>
      <c r="WSO8" s="205"/>
      <c r="WSP8" s="205"/>
      <c r="WSQ8" s="205"/>
      <c r="WSR8" s="205"/>
      <c r="WSS8" s="205"/>
      <c r="WST8" s="205"/>
      <c r="WSU8" s="205"/>
      <c r="WSV8" s="205"/>
      <c r="WSW8" s="205"/>
      <c r="WSX8" s="205"/>
      <c r="WSY8" s="205"/>
      <c r="WSZ8" s="205"/>
      <c r="WTA8" s="205"/>
      <c r="WTB8" s="205"/>
      <c r="WTC8" s="205"/>
      <c r="WTD8" s="205"/>
      <c r="WTE8" s="205"/>
      <c r="WTF8" s="205"/>
      <c r="WTG8" s="205"/>
      <c r="WTH8" s="205"/>
      <c r="WTI8" s="205"/>
      <c r="WTJ8" s="205"/>
      <c r="WTK8" s="205"/>
      <c r="WTL8" s="205"/>
      <c r="WTM8" s="205"/>
      <c r="WTN8" s="205"/>
      <c r="WTO8" s="205"/>
      <c r="WTP8" s="205"/>
      <c r="WTQ8" s="205"/>
      <c r="WTR8" s="205"/>
      <c r="WTS8" s="205"/>
      <c r="WTT8" s="205"/>
      <c r="WTU8" s="205"/>
      <c r="WTV8" s="205"/>
      <c r="WTW8" s="205"/>
      <c r="WTX8" s="205"/>
      <c r="WTY8" s="205"/>
      <c r="WTZ8" s="205"/>
      <c r="WUA8" s="205"/>
      <c r="WUB8" s="205"/>
      <c r="WUC8" s="205"/>
      <c r="WUD8" s="205"/>
      <c r="WUE8" s="205"/>
      <c r="WUF8" s="205"/>
      <c r="WUG8" s="205"/>
      <c r="WUH8" s="205"/>
      <c r="WUI8" s="205"/>
      <c r="WUJ8" s="205"/>
      <c r="WUK8" s="205"/>
      <c r="WUL8" s="205"/>
      <c r="WUM8" s="205"/>
      <c r="WUN8" s="205"/>
      <c r="WUO8" s="205"/>
      <c r="WUP8" s="205"/>
      <c r="WUQ8" s="205"/>
      <c r="WUR8" s="205"/>
      <c r="WUS8" s="205"/>
      <c r="WUT8" s="205"/>
      <c r="WUU8" s="205"/>
      <c r="WUV8" s="205"/>
      <c r="WUW8" s="205"/>
      <c r="WUX8" s="205"/>
      <c r="WUY8" s="205"/>
      <c r="WUZ8" s="205"/>
      <c r="WVA8" s="205"/>
      <c r="WVB8" s="205"/>
      <c r="WVC8" s="205"/>
      <c r="WVD8" s="205"/>
      <c r="WVE8" s="205"/>
      <c r="WVF8" s="205"/>
      <c r="WVG8" s="205"/>
      <c r="WVH8" s="205"/>
      <c r="WVI8" s="205"/>
      <c r="WVJ8" s="205"/>
      <c r="WVK8" s="205"/>
      <c r="WVL8" s="205"/>
      <c r="WVM8" s="205"/>
      <c r="WVN8" s="205"/>
      <c r="WVO8" s="205"/>
      <c r="WVP8" s="205"/>
    </row>
    <row r="9" s="279" customFormat="1" ht="24" outlineLevel="1" spans="1:21">
      <c r="A9" s="310" t="s">
        <v>1238</v>
      </c>
      <c r="B9" s="227" t="s">
        <v>1236</v>
      </c>
      <c r="C9" s="227" t="s">
        <v>1239</v>
      </c>
      <c r="D9" s="311" t="s">
        <v>280</v>
      </c>
      <c r="E9" s="229">
        <f t="shared" ref="E9:E18" si="1">SUM(F9:J9)</f>
        <v>3</v>
      </c>
      <c r="F9" s="229">
        <v>1</v>
      </c>
      <c r="G9" s="229">
        <v>1</v>
      </c>
      <c r="H9" s="229">
        <v>0</v>
      </c>
      <c r="I9" s="229">
        <v>0</v>
      </c>
      <c r="J9" s="229">
        <v>1</v>
      </c>
      <c r="K9" s="166">
        <f t="shared" ref="K9:K18" si="2">ROUND((L9+M9+N9)*(1+O9),2)</f>
        <v>629.47</v>
      </c>
      <c r="L9" s="230">
        <v>497.47</v>
      </c>
      <c r="M9" s="324"/>
      <c r="N9" s="230">
        <v>85.37</v>
      </c>
      <c r="O9" s="257">
        <v>0.08</v>
      </c>
      <c r="P9" s="260">
        <f t="shared" ref="P9:P18" si="3">F9*K9</f>
        <v>629.47</v>
      </c>
      <c r="Q9" s="260">
        <f t="shared" ref="Q9:Q18" si="4">G9*K9</f>
        <v>629.47</v>
      </c>
      <c r="R9" s="260">
        <f t="shared" ref="R9:R18" si="5">H9*K9</f>
        <v>0</v>
      </c>
      <c r="S9" s="260">
        <f t="shared" ref="S9:S18" si="6">I9*K9</f>
        <v>0</v>
      </c>
      <c r="T9" s="260">
        <f t="shared" ref="T9:T18" si="7">J9*K9</f>
        <v>629.47</v>
      </c>
      <c r="U9" s="327" t="s">
        <v>1240</v>
      </c>
    </row>
    <row r="10" s="279" customFormat="1" ht="24" outlineLevel="1" spans="1:21">
      <c r="A10" s="310" t="s">
        <v>1241</v>
      </c>
      <c r="B10" s="227" t="s">
        <v>1236</v>
      </c>
      <c r="C10" s="227" t="s">
        <v>1242</v>
      </c>
      <c r="D10" s="311" t="s">
        <v>280</v>
      </c>
      <c r="E10" s="229">
        <f t="shared" si="1"/>
        <v>3</v>
      </c>
      <c r="F10" s="229">
        <v>1</v>
      </c>
      <c r="G10" s="229">
        <v>1</v>
      </c>
      <c r="H10" s="229">
        <v>0</v>
      </c>
      <c r="I10" s="229">
        <v>0</v>
      </c>
      <c r="J10" s="229">
        <v>1</v>
      </c>
      <c r="K10" s="166">
        <f t="shared" si="2"/>
        <v>210.98</v>
      </c>
      <c r="L10" s="230">
        <v>153.01</v>
      </c>
      <c r="M10" s="324"/>
      <c r="N10" s="230">
        <v>42.34</v>
      </c>
      <c r="O10" s="257">
        <v>0.08</v>
      </c>
      <c r="P10" s="260">
        <f t="shared" si="3"/>
        <v>210.98</v>
      </c>
      <c r="Q10" s="260">
        <f t="shared" si="4"/>
        <v>210.98</v>
      </c>
      <c r="R10" s="260">
        <f t="shared" si="5"/>
        <v>0</v>
      </c>
      <c r="S10" s="260">
        <f t="shared" si="6"/>
        <v>0</v>
      </c>
      <c r="T10" s="260">
        <f t="shared" si="7"/>
        <v>210.98</v>
      </c>
      <c r="U10" s="327" t="s">
        <v>1240</v>
      </c>
    </row>
    <row r="11" s="279" customFormat="1" ht="24" outlineLevel="1" spans="1:21">
      <c r="A11" s="310" t="s">
        <v>1243</v>
      </c>
      <c r="B11" s="227" t="s">
        <v>1236</v>
      </c>
      <c r="C11" s="227" t="s">
        <v>1244</v>
      </c>
      <c r="D11" s="311" t="s">
        <v>280</v>
      </c>
      <c r="E11" s="229">
        <f t="shared" si="1"/>
        <v>3</v>
      </c>
      <c r="F11" s="229">
        <v>1</v>
      </c>
      <c r="G11" s="229">
        <v>1</v>
      </c>
      <c r="H11" s="229">
        <v>0</v>
      </c>
      <c r="I11" s="229">
        <v>0</v>
      </c>
      <c r="J11" s="229">
        <v>1</v>
      </c>
      <c r="K11" s="166">
        <f t="shared" si="2"/>
        <v>264.27</v>
      </c>
      <c r="L11" s="230">
        <v>190.58</v>
      </c>
      <c r="M11" s="324"/>
      <c r="N11" s="230">
        <v>54.11</v>
      </c>
      <c r="O11" s="257">
        <v>0.08</v>
      </c>
      <c r="P11" s="260">
        <f t="shared" si="3"/>
        <v>264.27</v>
      </c>
      <c r="Q11" s="260">
        <f t="shared" si="4"/>
        <v>264.27</v>
      </c>
      <c r="R11" s="260">
        <f t="shared" si="5"/>
        <v>0</v>
      </c>
      <c r="S11" s="260">
        <f t="shared" si="6"/>
        <v>0</v>
      </c>
      <c r="T11" s="260">
        <f t="shared" si="7"/>
        <v>264.27</v>
      </c>
      <c r="U11" s="327" t="s">
        <v>1240</v>
      </c>
    </row>
    <row r="12" s="205" customFormat="1" ht="24" outlineLevel="1" spans="1:21">
      <c r="A12" s="310" t="s">
        <v>1245</v>
      </c>
      <c r="B12" s="227" t="s">
        <v>1236</v>
      </c>
      <c r="C12" s="227" t="s">
        <v>1246</v>
      </c>
      <c r="D12" s="228" t="s">
        <v>280</v>
      </c>
      <c r="E12" s="229">
        <f t="shared" si="1"/>
        <v>247</v>
      </c>
      <c r="F12" s="229">
        <v>85</v>
      </c>
      <c r="G12" s="229">
        <v>74</v>
      </c>
      <c r="H12" s="229">
        <v>10</v>
      </c>
      <c r="I12" s="229">
        <v>22</v>
      </c>
      <c r="J12" s="229">
        <v>56</v>
      </c>
      <c r="K12" s="166">
        <f t="shared" si="2"/>
        <v>315.41</v>
      </c>
      <c r="L12" s="230">
        <v>226.18</v>
      </c>
      <c r="M12" s="324"/>
      <c r="N12" s="230">
        <v>65.87</v>
      </c>
      <c r="O12" s="257">
        <v>0.08</v>
      </c>
      <c r="P12" s="260">
        <f t="shared" si="3"/>
        <v>26809.85</v>
      </c>
      <c r="Q12" s="260">
        <f t="shared" si="4"/>
        <v>23340.34</v>
      </c>
      <c r="R12" s="260">
        <f t="shared" si="5"/>
        <v>3154.1</v>
      </c>
      <c r="S12" s="260">
        <f t="shared" si="6"/>
        <v>6939.02</v>
      </c>
      <c r="T12" s="260">
        <f t="shared" si="7"/>
        <v>17662.96</v>
      </c>
      <c r="U12" s="327" t="s">
        <v>1240</v>
      </c>
    </row>
    <row r="13" s="205" customFormat="1" ht="24" outlineLevel="1" spans="1:21">
      <c r="A13" s="310" t="s">
        <v>1247</v>
      </c>
      <c r="B13" s="227" t="s">
        <v>1236</v>
      </c>
      <c r="C13" s="227" t="s">
        <v>1248</v>
      </c>
      <c r="D13" s="228" t="s">
        <v>280</v>
      </c>
      <c r="E13" s="229">
        <f t="shared" si="1"/>
        <v>3</v>
      </c>
      <c r="F13" s="229">
        <v>1</v>
      </c>
      <c r="G13" s="229">
        <v>1</v>
      </c>
      <c r="H13" s="229">
        <v>0</v>
      </c>
      <c r="I13" s="229">
        <v>0</v>
      </c>
      <c r="J13" s="229">
        <v>1</v>
      </c>
      <c r="K13" s="166">
        <f t="shared" si="2"/>
        <v>315.41</v>
      </c>
      <c r="L13" s="230">
        <v>226.18</v>
      </c>
      <c r="M13" s="324"/>
      <c r="N13" s="230">
        <v>65.87</v>
      </c>
      <c r="O13" s="257">
        <v>0.08</v>
      </c>
      <c r="P13" s="260">
        <f t="shared" si="3"/>
        <v>315.41</v>
      </c>
      <c r="Q13" s="260">
        <f t="shared" si="4"/>
        <v>315.41</v>
      </c>
      <c r="R13" s="260">
        <f t="shared" si="5"/>
        <v>0</v>
      </c>
      <c r="S13" s="260">
        <f t="shared" si="6"/>
        <v>0</v>
      </c>
      <c r="T13" s="260">
        <f t="shared" si="7"/>
        <v>315.41</v>
      </c>
      <c r="U13" s="327" t="s">
        <v>1240</v>
      </c>
    </row>
    <row r="14" s="280" customFormat="1" ht="24" outlineLevel="1" spans="1:21">
      <c r="A14" s="310" t="s">
        <v>1249</v>
      </c>
      <c r="B14" s="312" t="s">
        <v>1250</v>
      </c>
      <c r="C14" s="312" t="s">
        <v>1251</v>
      </c>
      <c r="D14" s="313" t="s">
        <v>280</v>
      </c>
      <c r="E14" s="229">
        <f t="shared" si="1"/>
        <v>780</v>
      </c>
      <c r="F14" s="229">
        <v>1</v>
      </c>
      <c r="G14" s="229">
        <v>355</v>
      </c>
      <c r="H14" s="229">
        <v>47</v>
      </c>
      <c r="I14" s="229">
        <v>107</v>
      </c>
      <c r="J14" s="229">
        <v>270</v>
      </c>
      <c r="K14" s="166">
        <f t="shared" si="2"/>
        <v>189.89</v>
      </c>
      <c r="L14" s="230">
        <v>137.71</v>
      </c>
      <c r="M14" s="324"/>
      <c r="N14" s="230">
        <v>38.11</v>
      </c>
      <c r="O14" s="257">
        <v>0.08</v>
      </c>
      <c r="P14" s="260">
        <f t="shared" si="3"/>
        <v>189.89</v>
      </c>
      <c r="Q14" s="260">
        <f t="shared" si="4"/>
        <v>67410.95</v>
      </c>
      <c r="R14" s="260">
        <f t="shared" si="5"/>
        <v>8924.83</v>
      </c>
      <c r="S14" s="260">
        <f t="shared" si="6"/>
        <v>20318.23</v>
      </c>
      <c r="T14" s="260">
        <f t="shared" si="7"/>
        <v>51270.3</v>
      </c>
      <c r="U14" s="327" t="s">
        <v>1240</v>
      </c>
    </row>
    <row r="15" s="280" customFormat="1" ht="24" outlineLevel="1" spans="1:21">
      <c r="A15" s="310" t="s">
        <v>1252</v>
      </c>
      <c r="B15" s="312" t="s">
        <v>1253</v>
      </c>
      <c r="C15" s="312" t="s">
        <v>1251</v>
      </c>
      <c r="D15" s="313" t="s">
        <v>280</v>
      </c>
      <c r="E15" s="229">
        <f t="shared" si="1"/>
        <v>3</v>
      </c>
      <c r="F15" s="229">
        <v>1</v>
      </c>
      <c r="G15" s="229">
        <v>1</v>
      </c>
      <c r="H15" s="229">
        <v>0</v>
      </c>
      <c r="I15" s="229">
        <v>0</v>
      </c>
      <c r="J15" s="229">
        <v>1</v>
      </c>
      <c r="K15" s="166">
        <f t="shared" si="2"/>
        <v>189.89</v>
      </c>
      <c r="L15" s="230">
        <v>137.71</v>
      </c>
      <c r="M15" s="324"/>
      <c r="N15" s="230">
        <v>38.11</v>
      </c>
      <c r="O15" s="257">
        <v>0.08</v>
      </c>
      <c r="P15" s="260">
        <f t="shared" si="3"/>
        <v>189.89</v>
      </c>
      <c r="Q15" s="260">
        <f t="shared" si="4"/>
        <v>189.89</v>
      </c>
      <c r="R15" s="260">
        <f t="shared" si="5"/>
        <v>0</v>
      </c>
      <c r="S15" s="260">
        <f t="shared" si="6"/>
        <v>0</v>
      </c>
      <c r="T15" s="260">
        <f t="shared" si="7"/>
        <v>189.89</v>
      </c>
      <c r="U15" s="327" t="s">
        <v>1240</v>
      </c>
    </row>
    <row r="16" s="280" customFormat="1" ht="24" outlineLevel="1" spans="1:21">
      <c r="A16" s="310" t="s">
        <v>1254</v>
      </c>
      <c r="B16" s="312" t="s">
        <v>1255</v>
      </c>
      <c r="C16" s="312" t="s">
        <v>1251</v>
      </c>
      <c r="D16" s="313" t="s">
        <v>280</v>
      </c>
      <c r="E16" s="229">
        <f t="shared" si="1"/>
        <v>780</v>
      </c>
      <c r="F16" s="229">
        <v>1</v>
      </c>
      <c r="G16" s="229">
        <v>355</v>
      </c>
      <c r="H16" s="229">
        <v>47</v>
      </c>
      <c r="I16" s="229">
        <v>107</v>
      </c>
      <c r="J16" s="229">
        <v>270</v>
      </c>
      <c r="K16" s="166">
        <f t="shared" si="2"/>
        <v>94.94</v>
      </c>
      <c r="L16" s="230">
        <v>68.86</v>
      </c>
      <c r="M16" s="324"/>
      <c r="N16" s="230">
        <v>19.05</v>
      </c>
      <c r="O16" s="257">
        <v>0.08</v>
      </c>
      <c r="P16" s="260">
        <f t="shared" si="3"/>
        <v>94.94</v>
      </c>
      <c r="Q16" s="260">
        <f t="shared" si="4"/>
        <v>33703.7</v>
      </c>
      <c r="R16" s="260">
        <f t="shared" si="5"/>
        <v>4462.18</v>
      </c>
      <c r="S16" s="260">
        <f t="shared" si="6"/>
        <v>10158.58</v>
      </c>
      <c r="T16" s="260">
        <f t="shared" si="7"/>
        <v>25633.8</v>
      </c>
      <c r="U16" s="327" t="s">
        <v>1240</v>
      </c>
    </row>
    <row r="17" s="280" customFormat="1" ht="24" outlineLevel="1" spans="1:21">
      <c r="A17" s="310" t="s">
        <v>1254</v>
      </c>
      <c r="B17" s="312" t="s">
        <v>1256</v>
      </c>
      <c r="C17" s="312" t="s">
        <v>1251</v>
      </c>
      <c r="D17" s="313" t="s">
        <v>280</v>
      </c>
      <c r="E17" s="229">
        <f t="shared" si="1"/>
        <v>38</v>
      </c>
      <c r="F17" s="229">
        <v>1</v>
      </c>
      <c r="G17" s="229">
        <v>17</v>
      </c>
      <c r="H17" s="229">
        <v>2</v>
      </c>
      <c r="I17" s="229">
        <v>5</v>
      </c>
      <c r="J17" s="229">
        <v>13</v>
      </c>
      <c r="K17" s="166">
        <f t="shared" si="2"/>
        <v>94.94</v>
      </c>
      <c r="L17" s="230">
        <v>68.86</v>
      </c>
      <c r="M17" s="324"/>
      <c r="N17" s="230">
        <v>19.05</v>
      </c>
      <c r="O17" s="257">
        <v>0.08</v>
      </c>
      <c r="P17" s="260">
        <f t="shared" si="3"/>
        <v>94.94</v>
      </c>
      <c r="Q17" s="260">
        <f t="shared" si="4"/>
        <v>1613.98</v>
      </c>
      <c r="R17" s="260">
        <f t="shared" si="5"/>
        <v>189.88</v>
      </c>
      <c r="S17" s="260">
        <f t="shared" si="6"/>
        <v>474.7</v>
      </c>
      <c r="T17" s="260">
        <f t="shared" si="7"/>
        <v>1234.22</v>
      </c>
      <c r="U17" s="327" t="s">
        <v>1240</v>
      </c>
    </row>
    <row r="18" s="205" customFormat="1" ht="36" outlineLevel="1" spans="1:21">
      <c r="A18" s="310" t="s">
        <v>1257</v>
      </c>
      <c r="B18" s="312" t="s">
        <v>1258</v>
      </c>
      <c r="C18" s="312" t="s">
        <v>1259</v>
      </c>
      <c r="D18" s="313" t="s">
        <v>280</v>
      </c>
      <c r="E18" s="229">
        <f t="shared" si="1"/>
        <v>444</v>
      </c>
      <c r="F18" s="229">
        <v>1</v>
      </c>
      <c r="G18" s="229">
        <v>202</v>
      </c>
      <c r="H18" s="229">
        <v>27</v>
      </c>
      <c r="I18" s="229">
        <v>61</v>
      </c>
      <c r="J18" s="229">
        <v>153</v>
      </c>
      <c r="K18" s="166">
        <f t="shared" si="2"/>
        <v>823.95</v>
      </c>
      <c r="L18" s="230">
        <v>89.41</v>
      </c>
      <c r="M18" s="230">
        <v>650</v>
      </c>
      <c r="N18" s="230">
        <v>23.51</v>
      </c>
      <c r="O18" s="257">
        <v>0.08</v>
      </c>
      <c r="P18" s="260">
        <f t="shared" si="3"/>
        <v>823.95</v>
      </c>
      <c r="Q18" s="260">
        <f t="shared" si="4"/>
        <v>166437.9</v>
      </c>
      <c r="R18" s="260">
        <f t="shared" si="5"/>
        <v>22246.65</v>
      </c>
      <c r="S18" s="260">
        <f t="shared" si="6"/>
        <v>50260.95</v>
      </c>
      <c r="T18" s="260">
        <f t="shared" si="7"/>
        <v>126064.35</v>
      </c>
      <c r="U18" s="327"/>
    </row>
    <row r="19" s="205" customFormat="1" ht="96" outlineLevel="1" spans="1:21">
      <c r="A19" s="310" t="s">
        <v>205</v>
      </c>
      <c r="B19" s="309" t="s">
        <v>1260</v>
      </c>
      <c r="C19" s="227" t="s">
        <v>1261</v>
      </c>
      <c r="D19" s="228"/>
      <c r="E19" s="229"/>
      <c r="F19" s="229"/>
      <c r="G19" s="229"/>
      <c r="H19" s="229"/>
      <c r="I19" s="229"/>
      <c r="J19" s="229"/>
      <c r="K19" s="166"/>
      <c r="L19" s="230"/>
      <c r="M19" s="230"/>
      <c r="N19" s="230"/>
      <c r="O19" s="257"/>
      <c r="P19" s="260"/>
      <c r="Q19" s="260"/>
      <c r="R19" s="260"/>
      <c r="S19" s="260"/>
      <c r="T19" s="260"/>
      <c r="U19" s="328"/>
    </row>
    <row r="20" s="205" customFormat="1" ht="16.5" outlineLevel="1" spans="1:21">
      <c r="A20" s="310" t="s">
        <v>1262</v>
      </c>
      <c r="B20" s="312" t="s">
        <v>1263</v>
      </c>
      <c r="C20" s="227" t="s">
        <v>1264</v>
      </c>
      <c r="D20" s="228" t="s">
        <v>168</v>
      </c>
      <c r="E20" s="229">
        <f t="shared" ref="E20:E57" si="8">SUM(F20:J20)</f>
        <v>7508</v>
      </c>
      <c r="F20" s="229">
        <f>7506</f>
        <v>7506</v>
      </c>
      <c r="G20" s="229">
        <v>1</v>
      </c>
      <c r="H20" s="229">
        <v>0</v>
      </c>
      <c r="I20" s="229">
        <v>0</v>
      </c>
      <c r="J20" s="229">
        <v>1</v>
      </c>
      <c r="K20" s="166">
        <f t="shared" ref="K20:K57" si="9">ROUND((L20+M20+N20)*(1+O20),2)</f>
        <v>36.05</v>
      </c>
      <c r="L20" s="230">
        <v>18.8</v>
      </c>
      <c r="M20" s="230">
        <v>10.08</v>
      </c>
      <c r="N20" s="230">
        <v>4.5</v>
      </c>
      <c r="O20" s="257">
        <v>0.08</v>
      </c>
      <c r="P20" s="260">
        <f t="shared" ref="P20:P57" si="10">F20*K20</f>
        <v>270591.3</v>
      </c>
      <c r="Q20" s="260">
        <f t="shared" ref="Q20:Q57" si="11">G20*K20</f>
        <v>36.05</v>
      </c>
      <c r="R20" s="260">
        <f t="shared" ref="R20:R57" si="12">H20*K20</f>
        <v>0</v>
      </c>
      <c r="S20" s="260">
        <f t="shared" ref="S20:S57" si="13">I20*K20</f>
        <v>0</v>
      </c>
      <c r="T20" s="260">
        <f t="shared" ref="T20:T57" si="14">J20*K20</f>
        <v>36.05</v>
      </c>
      <c r="U20" s="259"/>
    </row>
    <row r="21" s="205" customFormat="1" ht="16.5" outlineLevel="1" spans="1:21">
      <c r="A21" s="310" t="s">
        <v>1265</v>
      </c>
      <c r="B21" s="312" t="s">
        <v>1263</v>
      </c>
      <c r="C21" s="227" t="s">
        <v>1266</v>
      </c>
      <c r="D21" s="228" t="s">
        <v>168</v>
      </c>
      <c r="E21" s="229">
        <f t="shared" si="8"/>
        <v>3</v>
      </c>
      <c r="F21" s="229">
        <v>1</v>
      </c>
      <c r="G21" s="229">
        <v>1</v>
      </c>
      <c r="H21" s="229">
        <v>0</v>
      </c>
      <c r="I21" s="229">
        <v>0</v>
      </c>
      <c r="J21" s="229">
        <v>1</v>
      </c>
      <c r="K21" s="166">
        <f t="shared" si="9"/>
        <v>41.49</v>
      </c>
      <c r="L21" s="230">
        <v>18.8</v>
      </c>
      <c r="M21" s="230">
        <v>15.12</v>
      </c>
      <c r="N21" s="230">
        <v>4.5</v>
      </c>
      <c r="O21" s="257">
        <v>0.08</v>
      </c>
      <c r="P21" s="260">
        <f t="shared" si="10"/>
        <v>41.49</v>
      </c>
      <c r="Q21" s="260">
        <f t="shared" si="11"/>
        <v>41.49</v>
      </c>
      <c r="R21" s="260">
        <f t="shared" si="12"/>
        <v>0</v>
      </c>
      <c r="S21" s="260">
        <f t="shared" si="13"/>
        <v>0</v>
      </c>
      <c r="T21" s="260">
        <f t="shared" si="14"/>
        <v>41.49</v>
      </c>
      <c r="U21" s="259"/>
    </row>
    <row r="22" s="205" customFormat="1" ht="16.5" outlineLevel="1" spans="1:21">
      <c r="A22" s="310" t="s">
        <v>1267</v>
      </c>
      <c r="B22" s="312" t="s">
        <v>1263</v>
      </c>
      <c r="C22" s="227" t="s">
        <v>1268</v>
      </c>
      <c r="D22" s="228" t="s">
        <v>168</v>
      </c>
      <c r="E22" s="229">
        <f t="shared" si="8"/>
        <v>3</v>
      </c>
      <c r="F22" s="229">
        <v>1</v>
      </c>
      <c r="G22" s="229">
        <v>1</v>
      </c>
      <c r="H22" s="229">
        <v>0</v>
      </c>
      <c r="I22" s="229">
        <v>0</v>
      </c>
      <c r="J22" s="229">
        <v>1</v>
      </c>
      <c r="K22" s="166">
        <f t="shared" si="9"/>
        <v>35.29</v>
      </c>
      <c r="L22" s="230">
        <v>18.8</v>
      </c>
      <c r="M22" s="230">
        <v>9.38</v>
      </c>
      <c r="N22" s="230">
        <v>4.5</v>
      </c>
      <c r="O22" s="257">
        <v>0.08</v>
      </c>
      <c r="P22" s="260">
        <f t="shared" si="10"/>
        <v>35.29</v>
      </c>
      <c r="Q22" s="260">
        <f t="shared" si="11"/>
        <v>35.29</v>
      </c>
      <c r="R22" s="260">
        <f t="shared" si="12"/>
        <v>0</v>
      </c>
      <c r="S22" s="260">
        <f t="shared" si="13"/>
        <v>0</v>
      </c>
      <c r="T22" s="260">
        <f t="shared" si="14"/>
        <v>35.29</v>
      </c>
      <c r="U22" s="259"/>
    </row>
    <row r="23" s="205" customFormat="1" ht="16.5" outlineLevel="1" spans="1:21">
      <c r="A23" s="310" t="s">
        <v>1269</v>
      </c>
      <c r="B23" s="312" t="s">
        <v>1263</v>
      </c>
      <c r="C23" s="227" t="s">
        <v>1270</v>
      </c>
      <c r="D23" s="228" t="s">
        <v>168</v>
      </c>
      <c r="E23" s="229">
        <f t="shared" si="8"/>
        <v>3</v>
      </c>
      <c r="F23" s="229">
        <v>1</v>
      </c>
      <c r="G23" s="229">
        <v>1</v>
      </c>
      <c r="H23" s="229">
        <v>0</v>
      </c>
      <c r="I23" s="229">
        <v>0</v>
      </c>
      <c r="J23" s="229">
        <v>1</v>
      </c>
      <c r="K23" s="166">
        <f t="shared" si="9"/>
        <v>59.03</v>
      </c>
      <c r="L23" s="230">
        <v>28.41</v>
      </c>
      <c r="M23" s="230">
        <v>18.76</v>
      </c>
      <c r="N23" s="230">
        <v>7.49</v>
      </c>
      <c r="O23" s="257">
        <v>0.08</v>
      </c>
      <c r="P23" s="260">
        <f t="shared" si="10"/>
        <v>59.03</v>
      </c>
      <c r="Q23" s="260">
        <f t="shared" si="11"/>
        <v>59.03</v>
      </c>
      <c r="R23" s="260">
        <f t="shared" si="12"/>
        <v>0</v>
      </c>
      <c r="S23" s="260">
        <f t="shared" si="13"/>
        <v>0</v>
      </c>
      <c r="T23" s="260">
        <f t="shared" si="14"/>
        <v>59.03</v>
      </c>
      <c r="U23" s="259"/>
    </row>
    <row r="24" s="205" customFormat="1" ht="16.5" outlineLevel="1" spans="1:21">
      <c r="A24" s="310" t="s">
        <v>1271</v>
      </c>
      <c r="B24" s="312" t="s">
        <v>1263</v>
      </c>
      <c r="C24" s="227" t="s">
        <v>1272</v>
      </c>
      <c r="D24" s="228" t="s">
        <v>168</v>
      </c>
      <c r="E24" s="229">
        <f t="shared" si="8"/>
        <v>3</v>
      </c>
      <c r="F24" s="229">
        <v>1</v>
      </c>
      <c r="G24" s="229">
        <v>1</v>
      </c>
      <c r="H24" s="229">
        <v>0</v>
      </c>
      <c r="I24" s="229">
        <v>0</v>
      </c>
      <c r="J24" s="229">
        <v>1</v>
      </c>
      <c r="K24" s="166">
        <f t="shared" si="9"/>
        <v>72.53</v>
      </c>
      <c r="L24" s="230">
        <v>32.56</v>
      </c>
      <c r="M24" s="230">
        <v>27.11</v>
      </c>
      <c r="N24" s="230">
        <v>7.49</v>
      </c>
      <c r="O24" s="257">
        <v>0.08</v>
      </c>
      <c r="P24" s="260">
        <f t="shared" si="10"/>
        <v>72.53</v>
      </c>
      <c r="Q24" s="260">
        <f t="shared" si="11"/>
        <v>72.53</v>
      </c>
      <c r="R24" s="260">
        <f t="shared" si="12"/>
        <v>0</v>
      </c>
      <c r="S24" s="260">
        <f t="shared" si="13"/>
        <v>0</v>
      </c>
      <c r="T24" s="260">
        <f t="shared" si="14"/>
        <v>72.53</v>
      </c>
      <c r="U24" s="259"/>
    </row>
    <row r="25" s="205" customFormat="1" ht="16.5" outlineLevel="1" spans="1:21">
      <c r="A25" s="310" t="s">
        <v>1273</v>
      </c>
      <c r="B25" s="312" t="s">
        <v>1263</v>
      </c>
      <c r="C25" s="227" t="s">
        <v>1274</v>
      </c>
      <c r="D25" s="228" t="s">
        <v>168</v>
      </c>
      <c r="E25" s="229">
        <f t="shared" si="8"/>
        <v>3</v>
      </c>
      <c r="F25" s="229">
        <v>1</v>
      </c>
      <c r="G25" s="229">
        <v>1</v>
      </c>
      <c r="H25" s="229">
        <v>0</v>
      </c>
      <c r="I25" s="229">
        <v>0</v>
      </c>
      <c r="J25" s="229">
        <v>1</v>
      </c>
      <c r="K25" s="166">
        <f t="shared" si="9"/>
        <v>62.77</v>
      </c>
      <c r="L25" s="230">
        <v>32.56</v>
      </c>
      <c r="M25" s="230">
        <v>18.07</v>
      </c>
      <c r="N25" s="230">
        <v>7.49</v>
      </c>
      <c r="O25" s="257">
        <v>0.08</v>
      </c>
      <c r="P25" s="260">
        <f t="shared" si="10"/>
        <v>62.77</v>
      </c>
      <c r="Q25" s="260">
        <f t="shared" si="11"/>
        <v>62.77</v>
      </c>
      <c r="R25" s="260">
        <f t="shared" si="12"/>
        <v>0</v>
      </c>
      <c r="S25" s="260">
        <f t="shared" si="13"/>
        <v>0</v>
      </c>
      <c r="T25" s="260">
        <f t="shared" si="14"/>
        <v>62.77</v>
      </c>
      <c r="U25" s="259"/>
    </row>
    <row r="26" s="205" customFormat="1" ht="16.5" outlineLevel="1" spans="1:21">
      <c r="A26" s="310" t="s">
        <v>1275</v>
      </c>
      <c r="B26" s="312" t="s">
        <v>1263</v>
      </c>
      <c r="C26" s="227" t="s">
        <v>1276</v>
      </c>
      <c r="D26" s="228" t="s">
        <v>168</v>
      </c>
      <c r="E26" s="229">
        <f t="shared" si="8"/>
        <v>3</v>
      </c>
      <c r="F26" s="229">
        <v>1</v>
      </c>
      <c r="G26" s="229">
        <v>1</v>
      </c>
      <c r="H26" s="229">
        <v>0</v>
      </c>
      <c r="I26" s="229">
        <v>0</v>
      </c>
      <c r="J26" s="229">
        <v>1</v>
      </c>
      <c r="K26" s="166">
        <f t="shared" si="9"/>
        <v>144.13</v>
      </c>
      <c r="L26" s="230">
        <v>51.2</v>
      </c>
      <c r="M26" s="230">
        <v>70.26</v>
      </c>
      <c r="N26" s="230">
        <v>11.99</v>
      </c>
      <c r="O26" s="257">
        <v>0.08</v>
      </c>
      <c r="P26" s="260">
        <f t="shared" si="10"/>
        <v>144.13</v>
      </c>
      <c r="Q26" s="260">
        <f t="shared" si="11"/>
        <v>144.13</v>
      </c>
      <c r="R26" s="260">
        <f t="shared" si="12"/>
        <v>0</v>
      </c>
      <c r="S26" s="260">
        <f t="shared" si="13"/>
        <v>0</v>
      </c>
      <c r="T26" s="260">
        <f t="shared" si="14"/>
        <v>144.13</v>
      </c>
      <c r="U26" s="259"/>
    </row>
    <row r="27" s="205" customFormat="1" ht="16.5" outlineLevel="1" spans="1:21">
      <c r="A27" s="310" t="s">
        <v>1277</v>
      </c>
      <c r="B27" s="312" t="s">
        <v>1263</v>
      </c>
      <c r="C27" s="227" t="s">
        <v>1278</v>
      </c>
      <c r="D27" s="228" t="s">
        <v>168</v>
      </c>
      <c r="E27" s="229">
        <f t="shared" si="8"/>
        <v>3</v>
      </c>
      <c r="F27" s="229">
        <v>1</v>
      </c>
      <c r="G27" s="229">
        <v>1</v>
      </c>
      <c r="H27" s="229">
        <v>0</v>
      </c>
      <c r="I27" s="229">
        <v>0</v>
      </c>
      <c r="J27" s="229">
        <v>1</v>
      </c>
      <c r="K27" s="166">
        <f t="shared" si="9"/>
        <v>136.39</v>
      </c>
      <c r="L27" s="230">
        <v>51.2</v>
      </c>
      <c r="M27" s="230">
        <v>63.1</v>
      </c>
      <c r="N27" s="230">
        <v>11.99</v>
      </c>
      <c r="O27" s="257">
        <v>0.08</v>
      </c>
      <c r="P27" s="260">
        <f t="shared" si="10"/>
        <v>136.39</v>
      </c>
      <c r="Q27" s="260">
        <f t="shared" si="11"/>
        <v>136.39</v>
      </c>
      <c r="R27" s="260">
        <f t="shared" si="12"/>
        <v>0</v>
      </c>
      <c r="S27" s="260">
        <f t="shared" si="13"/>
        <v>0</v>
      </c>
      <c r="T27" s="260">
        <f t="shared" si="14"/>
        <v>136.39</v>
      </c>
      <c r="U27" s="259"/>
    </row>
    <row r="28" s="205" customFormat="1" ht="16.5" outlineLevel="1" spans="1:21">
      <c r="A28" s="310" t="s">
        <v>1279</v>
      </c>
      <c r="B28" s="312" t="s">
        <v>1263</v>
      </c>
      <c r="C28" s="227" t="s">
        <v>1280</v>
      </c>
      <c r="D28" s="228" t="s">
        <v>168</v>
      </c>
      <c r="E28" s="229">
        <f t="shared" si="8"/>
        <v>3</v>
      </c>
      <c r="F28" s="229">
        <v>1</v>
      </c>
      <c r="G28" s="229">
        <v>1</v>
      </c>
      <c r="H28" s="229">
        <v>0</v>
      </c>
      <c r="I28" s="229">
        <v>0</v>
      </c>
      <c r="J28" s="229">
        <v>1</v>
      </c>
      <c r="K28" s="166">
        <f t="shared" si="9"/>
        <v>159.11</v>
      </c>
      <c r="L28" s="230">
        <v>51.2</v>
      </c>
      <c r="M28" s="230">
        <v>84.13</v>
      </c>
      <c r="N28" s="230">
        <v>11.99</v>
      </c>
      <c r="O28" s="257">
        <v>0.08</v>
      </c>
      <c r="P28" s="260">
        <f t="shared" si="10"/>
        <v>159.11</v>
      </c>
      <c r="Q28" s="260">
        <f t="shared" si="11"/>
        <v>159.11</v>
      </c>
      <c r="R28" s="260">
        <f t="shared" si="12"/>
        <v>0</v>
      </c>
      <c r="S28" s="260">
        <f t="shared" si="13"/>
        <v>0</v>
      </c>
      <c r="T28" s="260">
        <f t="shared" si="14"/>
        <v>159.11</v>
      </c>
      <c r="U28" s="259"/>
    </row>
    <row r="29" s="205" customFormat="1" ht="16.5" outlineLevel="1" spans="1:21">
      <c r="A29" s="310" t="s">
        <v>1281</v>
      </c>
      <c r="B29" s="312" t="s">
        <v>1263</v>
      </c>
      <c r="C29" s="227" t="s">
        <v>1282</v>
      </c>
      <c r="D29" s="228" t="s">
        <v>168</v>
      </c>
      <c r="E29" s="229">
        <f t="shared" si="8"/>
        <v>3</v>
      </c>
      <c r="F29" s="229">
        <v>1</v>
      </c>
      <c r="G29" s="229">
        <v>1</v>
      </c>
      <c r="H29" s="229">
        <v>0</v>
      </c>
      <c r="I29" s="229">
        <v>0</v>
      </c>
      <c r="J29" s="229">
        <v>1</v>
      </c>
      <c r="K29" s="166">
        <f t="shared" si="9"/>
        <v>113.27</v>
      </c>
      <c r="L29" s="230">
        <v>51.2</v>
      </c>
      <c r="M29" s="230">
        <v>41.69</v>
      </c>
      <c r="N29" s="230">
        <v>11.99</v>
      </c>
      <c r="O29" s="257">
        <v>0.08</v>
      </c>
      <c r="P29" s="260">
        <f t="shared" si="10"/>
        <v>113.27</v>
      </c>
      <c r="Q29" s="260">
        <f t="shared" si="11"/>
        <v>113.27</v>
      </c>
      <c r="R29" s="260">
        <f t="shared" si="12"/>
        <v>0</v>
      </c>
      <c r="S29" s="260">
        <f t="shared" si="13"/>
        <v>0</v>
      </c>
      <c r="T29" s="260">
        <f t="shared" si="14"/>
        <v>113.27</v>
      </c>
      <c r="U29" s="259"/>
    </row>
    <row r="30" s="205" customFormat="1" ht="16.5" outlineLevel="1" spans="1:21">
      <c r="A30" s="310" t="s">
        <v>1283</v>
      </c>
      <c r="B30" s="312" t="s">
        <v>1263</v>
      </c>
      <c r="C30" s="227" t="s">
        <v>1284</v>
      </c>
      <c r="D30" s="228" t="s">
        <v>168</v>
      </c>
      <c r="E30" s="229">
        <f t="shared" si="8"/>
        <v>3</v>
      </c>
      <c r="F30" s="229">
        <v>1</v>
      </c>
      <c r="G30" s="229">
        <v>1</v>
      </c>
      <c r="H30" s="229">
        <v>0</v>
      </c>
      <c r="I30" s="229">
        <v>0</v>
      </c>
      <c r="J30" s="229">
        <v>1</v>
      </c>
      <c r="K30" s="166">
        <f t="shared" si="9"/>
        <v>140.84</v>
      </c>
      <c r="L30" s="230">
        <v>51.2</v>
      </c>
      <c r="M30" s="230">
        <v>67.22</v>
      </c>
      <c r="N30" s="230">
        <v>11.99</v>
      </c>
      <c r="O30" s="257">
        <v>0.08</v>
      </c>
      <c r="P30" s="260">
        <f t="shared" si="10"/>
        <v>140.84</v>
      </c>
      <c r="Q30" s="260">
        <f t="shared" si="11"/>
        <v>140.84</v>
      </c>
      <c r="R30" s="260">
        <f t="shared" si="12"/>
        <v>0</v>
      </c>
      <c r="S30" s="260">
        <f t="shared" si="13"/>
        <v>0</v>
      </c>
      <c r="T30" s="260">
        <f t="shared" si="14"/>
        <v>140.84</v>
      </c>
      <c r="U30" s="259"/>
    </row>
    <row r="31" s="205" customFormat="1" ht="16.5" outlineLevel="1" spans="1:21">
      <c r="A31" s="310" t="s">
        <v>1285</v>
      </c>
      <c r="B31" s="312" t="s">
        <v>1263</v>
      </c>
      <c r="C31" s="227" t="s">
        <v>1286</v>
      </c>
      <c r="D31" s="228" t="s">
        <v>168</v>
      </c>
      <c r="E31" s="229">
        <f t="shared" si="8"/>
        <v>3</v>
      </c>
      <c r="F31" s="229">
        <v>1</v>
      </c>
      <c r="G31" s="229">
        <v>1</v>
      </c>
      <c r="H31" s="229">
        <v>0</v>
      </c>
      <c r="I31" s="229">
        <v>0</v>
      </c>
      <c r="J31" s="229">
        <v>1</v>
      </c>
      <c r="K31" s="166">
        <f t="shared" si="9"/>
        <v>202.52</v>
      </c>
      <c r="L31" s="230">
        <v>70.44</v>
      </c>
      <c r="M31" s="230">
        <v>100.83</v>
      </c>
      <c r="N31" s="230">
        <v>16.25</v>
      </c>
      <c r="O31" s="257">
        <v>0.08</v>
      </c>
      <c r="P31" s="260">
        <f t="shared" si="10"/>
        <v>202.52</v>
      </c>
      <c r="Q31" s="260">
        <f t="shared" si="11"/>
        <v>202.52</v>
      </c>
      <c r="R31" s="260">
        <f t="shared" si="12"/>
        <v>0</v>
      </c>
      <c r="S31" s="260">
        <f t="shared" si="13"/>
        <v>0</v>
      </c>
      <c r="T31" s="260">
        <f t="shared" si="14"/>
        <v>202.52</v>
      </c>
      <c r="U31" s="259"/>
    </row>
    <row r="32" s="205" customFormat="1" ht="16.5" outlineLevel="1" spans="1:21">
      <c r="A32" s="310" t="s">
        <v>1287</v>
      </c>
      <c r="B32" s="312" t="s">
        <v>1263</v>
      </c>
      <c r="C32" s="227" t="s">
        <v>1288</v>
      </c>
      <c r="D32" s="228" t="s">
        <v>168</v>
      </c>
      <c r="E32" s="229">
        <f t="shared" si="8"/>
        <v>3</v>
      </c>
      <c r="F32" s="229">
        <v>1</v>
      </c>
      <c r="G32" s="229">
        <v>1</v>
      </c>
      <c r="H32" s="229">
        <v>0</v>
      </c>
      <c r="I32" s="229">
        <v>0</v>
      </c>
      <c r="J32" s="229">
        <v>1</v>
      </c>
      <c r="K32" s="166">
        <f t="shared" si="9"/>
        <v>166.22</v>
      </c>
      <c r="L32" s="230">
        <v>70.44</v>
      </c>
      <c r="M32" s="230">
        <v>67.22</v>
      </c>
      <c r="N32" s="230">
        <v>16.25</v>
      </c>
      <c r="O32" s="257">
        <v>0.08</v>
      </c>
      <c r="P32" s="260">
        <f t="shared" si="10"/>
        <v>166.22</v>
      </c>
      <c r="Q32" s="260">
        <f t="shared" si="11"/>
        <v>166.22</v>
      </c>
      <c r="R32" s="260">
        <f t="shared" si="12"/>
        <v>0</v>
      </c>
      <c r="S32" s="260">
        <f t="shared" si="13"/>
        <v>0</v>
      </c>
      <c r="T32" s="260">
        <f t="shared" si="14"/>
        <v>166.22</v>
      </c>
      <c r="U32" s="259"/>
    </row>
    <row r="33" s="205" customFormat="1" ht="16.5" outlineLevel="1" spans="1:21">
      <c r="A33" s="310" t="s">
        <v>1289</v>
      </c>
      <c r="B33" s="312" t="s">
        <v>1263</v>
      </c>
      <c r="C33" s="227" t="s">
        <v>1290</v>
      </c>
      <c r="D33" s="228" t="s">
        <v>168</v>
      </c>
      <c r="E33" s="229">
        <f t="shared" si="8"/>
        <v>3</v>
      </c>
      <c r="F33" s="229">
        <v>1</v>
      </c>
      <c r="G33" s="229">
        <v>1</v>
      </c>
      <c r="H33" s="229">
        <v>0</v>
      </c>
      <c r="I33" s="229">
        <v>0</v>
      </c>
      <c r="J33" s="229">
        <v>1</v>
      </c>
      <c r="K33" s="166">
        <f t="shared" si="9"/>
        <v>180.74</v>
      </c>
      <c r="L33" s="230">
        <v>70.44</v>
      </c>
      <c r="M33" s="230">
        <v>80.66</v>
      </c>
      <c r="N33" s="230">
        <v>16.25</v>
      </c>
      <c r="O33" s="257">
        <v>0.08</v>
      </c>
      <c r="P33" s="260">
        <f t="shared" si="10"/>
        <v>180.74</v>
      </c>
      <c r="Q33" s="260">
        <f t="shared" si="11"/>
        <v>180.74</v>
      </c>
      <c r="R33" s="260">
        <f t="shared" si="12"/>
        <v>0</v>
      </c>
      <c r="S33" s="260">
        <f t="shared" si="13"/>
        <v>0</v>
      </c>
      <c r="T33" s="260">
        <f t="shared" si="14"/>
        <v>180.74</v>
      </c>
      <c r="U33" s="259"/>
    </row>
    <row r="34" s="205" customFormat="1" ht="16.5" outlineLevel="1" spans="1:21">
      <c r="A34" s="310" t="s">
        <v>1291</v>
      </c>
      <c r="B34" s="312" t="s">
        <v>1263</v>
      </c>
      <c r="C34" s="227" t="s">
        <v>1292</v>
      </c>
      <c r="D34" s="228" t="s">
        <v>168</v>
      </c>
      <c r="E34" s="229">
        <f t="shared" si="8"/>
        <v>3</v>
      </c>
      <c r="F34" s="229">
        <v>1</v>
      </c>
      <c r="G34" s="229">
        <v>1</v>
      </c>
      <c r="H34" s="229">
        <v>0</v>
      </c>
      <c r="I34" s="229">
        <v>0</v>
      </c>
      <c r="J34" s="229">
        <v>1</v>
      </c>
      <c r="K34" s="166">
        <f t="shared" si="9"/>
        <v>224.31</v>
      </c>
      <c r="L34" s="230">
        <v>70.44</v>
      </c>
      <c r="M34" s="230">
        <v>121</v>
      </c>
      <c r="N34" s="230">
        <v>16.25</v>
      </c>
      <c r="O34" s="257">
        <v>0.08</v>
      </c>
      <c r="P34" s="260">
        <f t="shared" si="10"/>
        <v>224.31</v>
      </c>
      <c r="Q34" s="260">
        <f t="shared" si="11"/>
        <v>224.31</v>
      </c>
      <c r="R34" s="260">
        <f t="shared" si="12"/>
        <v>0</v>
      </c>
      <c r="S34" s="260">
        <f t="shared" si="13"/>
        <v>0</v>
      </c>
      <c r="T34" s="260">
        <f t="shared" si="14"/>
        <v>224.31</v>
      </c>
      <c r="U34" s="259"/>
    </row>
    <row r="35" s="205" customFormat="1" ht="16.5" outlineLevel="1" spans="1:21">
      <c r="A35" s="310" t="s">
        <v>1293</v>
      </c>
      <c r="B35" s="312" t="s">
        <v>1263</v>
      </c>
      <c r="C35" s="227" t="s">
        <v>1294</v>
      </c>
      <c r="D35" s="228" t="s">
        <v>168</v>
      </c>
      <c r="E35" s="229">
        <f t="shared" si="8"/>
        <v>3</v>
      </c>
      <c r="F35" s="229">
        <v>1</v>
      </c>
      <c r="G35" s="229">
        <v>1</v>
      </c>
      <c r="H35" s="229">
        <v>0</v>
      </c>
      <c r="I35" s="229">
        <v>0</v>
      </c>
      <c r="J35" s="229">
        <v>1</v>
      </c>
      <c r="K35" s="166">
        <f t="shared" si="9"/>
        <v>267.86</v>
      </c>
      <c r="L35" s="230">
        <v>70.44</v>
      </c>
      <c r="M35" s="230">
        <v>161.33</v>
      </c>
      <c r="N35" s="230">
        <v>16.25</v>
      </c>
      <c r="O35" s="257">
        <v>0.08</v>
      </c>
      <c r="P35" s="260">
        <f t="shared" si="10"/>
        <v>267.86</v>
      </c>
      <c r="Q35" s="260">
        <f t="shared" si="11"/>
        <v>267.86</v>
      </c>
      <c r="R35" s="260">
        <f t="shared" si="12"/>
        <v>0</v>
      </c>
      <c r="S35" s="260">
        <f t="shared" si="13"/>
        <v>0</v>
      </c>
      <c r="T35" s="260">
        <f t="shared" si="14"/>
        <v>267.86</v>
      </c>
      <c r="U35" s="259"/>
    </row>
    <row r="36" s="205" customFormat="1" ht="16.5" outlineLevel="1" spans="1:21">
      <c r="A36" s="310" t="s">
        <v>1295</v>
      </c>
      <c r="B36" s="312" t="s">
        <v>1296</v>
      </c>
      <c r="C36" s="227" t="s">
        <v>1297</v>
      </c>
      <c r="D36" s="228" t="s">
        <v>168</v>
      </c>
      <c r="E36" s="229">
        <f t="shared" si="8"/>
        <v>3</v>
      </c>
      <c r="F36" s="229">
        <v>1</v>
      </c>
      <c r="G36" s="229">
        <v>1</v>
      </c>
      <c r="H36" s="229">
        <v>0</v>
      </c>
      <c r="I36" s="229">
        <v>0</v>
      </c>
      <c r="J36" s="229">
        <v>1</v>
      </c>
      <c r="K36" s="166">
        <f t="shared" si="9"/>
        <v>39.56</v>
      </c>
      <c r="L36" s="230">
        <v>15.3</v>
      </c>
      <c r="M36" s="230">
        <v>16.83</v>
      </c>
      <c r="N36" s="230">
        <v>4.5</v>
      </c>
      <c r="O36" s="257">
        <v>0.08</v>
      </c>
      <c r="P36" s="260">
        <f t="shared" si="10"/>
        <v>39.56</v>
      </c>
      <c r="Q36" s="260">
        <f t="shared" si="11"/>
        <v>39.56</v>
      </c>
      <c r="R36" s="260">
        <f t="shared" si="12"/>
        <v>0</v>
      </c>
      <c r="S36" s="260">
        <f t="shared" si="13"/>
        <v>0</v>
      </c>
      <c r="T36" s="260">
        <f t="shared" si="14"/>
        <v>39.56</v>
      </c>
      <c r="U36" s="259"/>
    </row>
    <row r="37" s="205" customFormat="1" ht="16.5" outlineLevel="1" spans="1:21">
      <c r="A37" s="310" t="s">
        <v>1298</v>
      </c>
      <c r="B37" s="312" t="s">
        <v>1296</v>
      </c>
      <c r="C37" s="227" t="s">
        <v>1299</v>
      </c>
      <c r="D37" s="228" t="s">
        <v>168</v>
      </c>
      <c r="E37" s="229">
        <f t="shared" si="8"/>
        <v>1538</v>
      </c>
      <c r="F37" s="229">
        <v>1</v>
      </c>
      <c r="G37" s="229">
        <v>701</v>
      </c>
      <c r="H37" s="229">
        <v>93</v>
      </c>
      <c r="I37" s="229">
        <v>211</v>
      </c>
      <c r="J37" s="229">
        <v>532</v>
      </c>
      <c r="K37" s="166">
        <f t="shared" si="9"/>
        <v>48.65</v>
      </c>
      <c r="L37" s="230">
        <v>15.3</v>
      </c>
      <c r="M37" s="230">
        <v>25.25</v>
      </c>
      <c r="N37" s="230">
        <v>4.5</v>
      </c>
      <c r="O37" s="257">
        <v>0.08</v>
      </c>
      <c r="P37" s="260">
        <f t="shared" si="10"/>
        <v>48.65</v>
      </c>
      <c r="Q37" s="260">
        <f t="shared" si="11"/>
        <v>34103.65</v>
      </c>
      <c r="R37" s="260">
        <f t="shared" si="12"/>
        <v>4524.45</v>
      </c>
      <c r="S37" s="260">
        <f t="shared" si="13"/>
        <v>10265.15</v>
      </c>
      <c r="T37" s="260">
        <f t="shared" si="14"/>
        <v>25881.8</v>
      </c>
      <c r="U37" s="259"/>
    </row>
    <row r="38" s="205" customFormat="1" ht="16.5" outlineLevel="1" spans="1:21">
      <c r="A38" s="310" t="s">
        <v>1300</v>
      </c>
      <c r="B38" s="312" t="s">
        <v>1296</v>
      </c>
      <c r="C38" s="227" t="s">
        <v>1301</v>
      </c>
      <c r="D38" s="228" t="s">
        <v>168</v>
      </c>
      <c r="E38" s="229">
        <f t="shared" si="8"/>
        <v>3</v>
      </c>
      <c r="F38" s="229">
        <v>1</v>
      </c>
      <c r="G38" s="229">
        <v>1</v>
      </c>
      <c r="H38" s="229">
        <v>0</v>
      </c>
      <c r="I38" s="229">
        <v>0</v>
      </c>
      <c r="J38" s="229">
        <v>1</v>
      </c>
      <c r="K38" s="166">
        <f t="shared" si="9"/>
        <v>34.97</v>
      </c>
      <c r="L38" s="230">
        <v>15.3</v>
      </c>
      <c r="M38" s="230">
        <v>12.58</v>
      </c>
      <c r="N38" s="230">
        <v>4.5</v>
      </c>
      <c r="O38" s="257">
        <v>0.08</v>
      </c>
      <c r="P38" s="260">
        <f t="shared" si="10"/>
        <v>34.97</v>
      </c>
      <c r="Q38" s="260">
        <f t="shared" si="11"/>
        <v>34.97</v>
      </c>
      <c r="R38" s="260">
        <f t="shared" si="12"/>
        <v>0</v>
      </c>
      <c r="S38" s="260">
        <f t="shared" si="13"/>
        <v>0</v>
      </c>
      <c r="T38" s="260">
        <f t="shared" si="14"/>
        <v>34.97</v>
      </c>
      <c r="U38" s="259"/>
    </row>
    <row r="39" s="205" customFormat="1" ht="16.5" outlineLevel="1" spans="1:21">
      <c r="A39" s="310" t="s">
        <v>1302</v>
      </c>
      <c r="B39" s="312" t="s">
        <v>1296</v>
      </c>
      <c r="C39" s="227" t="s">
        <v>1303</v>
      </c>
      <c r="D39" s="228" t="s">
        <v>168</v>
      </c>
      <c r="E39" s="229">
        <f t="shared" si="8"/>
        <v>3</v>
      </c>
      <c r="F39" s="229">
        <v>1</v>
      </c>
      <c r="G39" s="229">
        <v>1</v>
      </c>
      <c r="H39" s="229">
        <v>0</v>
      </c>
      <c r="I39" s="229">
        <v>0</v>
      </c>
      <c r="J39" s="229">
        <v>1</v>
      </c>
      <c r="K39" s="166">
        <f t="shared" si="9"/>
        <v>67.9</v>
      </c>
      <c r="L39" s="230">
        <v>24.91</v>
      </c>
      <c r="M39" s="230">
        <v>30.47</v>
      </c>
      <c r="N39" s="230">
        <v>7.49</v>
      </c>
      <c r="O39" s="257">
        <v>0.08</v>
      </c>
      <c r="P39" s="260">
        <f t="shared" si="10"/>
        <v>67.9</v>
      </c>
      <c r="Q39" s="260">
        <f t="shared" si="11"/>
        <v>67.9</v>
      </c>
      <c r="R39" s="260">
        <f t="shared" si="12"/>
        <v>0</v>
      </c>
      <c r="S39" s="260">
        <f t="shared" si="13"/>
        <v>0</v>
      </c>
      <c r="T39" s="260">
        <f t="shared" si="14"/>
        <v>67.9</v>
      </c>
      <c r="U39" s="259"/>
    </row>
    <row r="40" s="205" customFormat="1" ht="16.5" outlineLevel="1" spans="1:21">
      <c r="A40" s="310" t="s">
        <v>1304</v>
      </c>
      <c r="B40" s="312" t="s">
        <v>1296</v>
      </c>
      <c r="C40" s="227" t="s">
        <v>1305</v>
      </c>
      <c r="D40" s="228" t="s">
        <v>168</v>
      </c>
      <c r="E40" s="229">
        <f t="shared" si="8"/>
        <v>3</v>
      </c>
      <c r="F40" s="229">
        <v>1</v>
      </c>
      <c r="G40" s="229">
        <v>1</v>
      </c>
      <c r="H40" s="229">
        <v>0</v>
      </c>
      <c r="I40" s="229">
        <v>0</v>
      </c>
      <c r="J40" s="229">
        <v>1</v>
      </c>
      <c r="K40" s="166">
        <f t="shared" si="9"/>
        <v>77.54</v>
      </c>
      <c r="L40" s="230">
        <v>26.57</v>
      </c>
      <c r="M40" s="230">
        <v>37.74</v>
      </c>
      <c r="N40" s="230">
        <v>7.49</v>
      </c>
      <c r="O40" s="257">
        <v>0.08</v>
      </c>
      <c r="P40" s="260">
        <f t="shared" si="10"/>
        <v>77.54</v>
      </c>
      <c r="Q40" s="260">
        <f t="shared" si="11"/>
        <v>77.54</v>
      </c>
      <c r="R40" s="260">
        <f t="shared" si="12"/>
        <v>0</v>
      </c>
      <c r="S40" s="260">
        <f t="shared" si="13"/>
        <v>0</v>
      </c>
      <c r="T40" s="260">
        <f t="shared" si="14"/>
        <v>77.54</v>
      </c>
      <c r="U40" s="259"/>
    </row>
    <row r="41" s="281" customFormat="1" ht="16.5" outlineLevel="1" spans="1:16237">
      <c r="A41" s="310" t="s">
        <v>1306</v>
      </c>
      <c r="B41" s="312" t="s">
        <v>1296</v>
      </c>
      <c r="C41" s="227" t="s">
        <v>1307</v>
      </c>
      <c r="D41" s="228" t="s">
        <v>168</v>
      </c>
      <c r="E41" s="229">
        <f t="shared" si="8"/>
        <v>2176</v>
      </c>
      <c r="F41" s="229">
        <v>1797</v>
      </c>
      <c r="G41" s="229">
        <v>173</v>
      </c>
      <c r="H41" s="229">
        <v>23</v>
      </c>
      <c r="I41" s="229">
        <v>52</v>
      </c>
      <c r="J41" s="229">
        <v>131</v>
      </c>
      <c r="K41" s="166">
        <f t="shared" si="9"/>
        <v>87.23</v>
      </c>
      <c r="L41" s="230">
        <v>29.06</v>
      </c>
      <c r="M41" s="230">
        <v>44.22</v>
      </c>
      <c r="N41" s="230">
        <v>7.49</v>
      </c>
      <c r="O41" s="257">
        <v>0.08</v>
      </c>
      <c r="P41" s="260">
        <f t="shared" si="10"/>
        <v>156752.31</v>
      </c>
      <c r="Q41" s="260">
        <f t="shared" si="11"/>
        <v>15090.79</v>
      </c>
      <c r="R41" s="260">
        <f t="shared" si="12"/>
        <v>2006.29</v>
      </c>
      <c r="S41" s="260">
        <f t="shared" si="13"/>
        <v>4535.96</v>
      </c>
      <c r="T41" s="260">
        <f t="shared" si="14"/>
        <v>11427.13</v>
      </c>
      <c r="U41" s="259"/>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c r="BX41" s="284"/>
      <c r="BY41" s="284"/>
      <c r="BZ41" s="284"/>
      <c r="CA41" s="284"/>
      <c r="CB41" s="284"/>
      <c r="CC41" s="284"/>
      <c r="CD41" s="284"/>
      <c r="CE41" s="284"/>
      <c r="CF41" s="284"/>
      <c r="CG41" s="284"/>
      <c r="CH41" s="284"/>
      <c r="CI41" s="284"/>
      <c r="CJ41" s="284"/>
      <c r="CK41" s="284"/>
      <c r="CL41" s="284"/>
      <c r="CM41" s="284"/>
      <c r="CN41" s="284"/>
      <c r="CO41" s="284"/>
      <c r="CP41" s="284"/>
      <c r="CQ41" s="284"/>
      <c r="CR41" s="284"/>
      <c r="CS41" s="284"/>
      <c r="CT41" s="284"/>
      <c r="CU41" s="284"/>
      <c r="CV41" s="284"/>
      <c r="CW41" s="284"/>
      <c r="CX41" s="284"/>
      <c r="CY41" s="284"/>
      <c r="CZ41" s="284"/>
      <c r="DA41" s="284"/>
      <c r="DB41" s="284"/>
      <c r="DC41" s="284"/>
      <c r="DD41" s="284"/>
      <c r="DE41" s="284"/>
      <c r="DF41" s="284"/>
      <c r="DG41" s="284"/>
      <c r="DH41" s="284"/>
      <c r="DI41" s="284"/>
      <c r="DJ41" s="284"/>
      <c r="DK41" s="284"/>
      <c r="DL41" s="284"/>
      <c r="DM41" s="284"/>
      <c r="DN41" s="284"/>
      <c r="DO41" s="284"/>
      <c r="DP41" s="284"/>
      <c r="DQ41" s="284"/>
      <c r="DR41" s="284"/>
      <c r="DS41" s="284"/>
      <c r="DT41" s="284"/>
      <c r="DU41" s="284"/>
      <c r="DV41" s="284"/>
      <c r="DW41" s="284"/>
      <c r="DX41" s="284"/>
      <c r="DY41" s="284"/>
      <c r="DZ41" s="284"/>
      <c r="EA41" s="284"/>
      <c r="EB41" s="284"/>
      <c r="EC41" s="284"/>
      <c r="ED41" s="284"/>
      <c r="EE41" s="284"/>
      <c r="EF41" s="284"/>
      <c r="EG41" s="284"/>
      <c r="EH41" s="284"/>
      <c r="EI41" s="284"/>
      <c r="EJ41" s="284"/>
      <c r="EK41" s="284"/>
      <c r="EL41" s="284"/>
      <c r="EM41" s="284"/>
      <c r="EN41" s="284"/>
      <c r="EO41" s="284"/>
      <c r="EP41" s="284"/>
      <c r="EQ41" s="284"/>
      <c r="ER41" s="284"/>
      <c r="ES41" s="284"/>
      <c r="ET41" s="284"/>
      <c r="EU41" s="284"/>
      <c r="EV41" s="284"/>
      <c r="EW41" s="284"/>
      <c r="EX41" s="284"/>
      <c r="EY41" s="284"/>
      <c r="EZ41" s="284"/>
      <c r="FA41" s="284"/>
      <c r="FB41" s="284"/>
      <c r="FC41" s="284"/>
      <c r="FD41" s="284"/>
      <c r="FE41" s="284"/>
      <c r="FF41" s="284"/>
      <c r="FG41" s="284"/>
      <c r="FH41" s="284"/>
      <c r="FI41" s="284"/>
      <c r="FJ41" s="284"/>
      <c r="FK41" s="284"/>
      <c r="FL41" s="284"/>
      <c r="FM41" s="284"/>
      <c r="FN41" s="284"/>
      <c r="FO41" s="284"/>
      <c r="FP41" s="284"/>
      <c r="FQ41" s="284"/>
      <c r="FR41" s="284"/>
      <c r="FS41" s="284"/>
      <c r="FT41" s="284"/>
      <c r="FU41" s="284"/>
      <c r="FV41" s="284"/>
      <c r="FW41" s="284"/>
      <c r="FX41" s="284"/>
      <c r="FY41" s="284"/>
      <c r="FZ41" s="284"/>
      <c r="GA41" s="284"/>
      <c r="GB41" s="284"/>
      <c r="GC41" s="284"/>
      <c r="GD41" s="284"/>
      <c r="GE41" s="284"/>
      <c r="GF41" s="284"/>
      <c r="GG41" s="284"/>
      <c r="GH41" s="284"/>
      <c r="GI41" s="284"/>
      <c r="GJ41" s="284"/>
      <c r="GK41" s="284"/>
      <c r="GL41" s="284"/>
      <c r="GM41" s="284"/>
      <c r="GN41" s="284"/>
      <c r="GO41" s="284"/>
      <c r="GP41" s="284"/>
      <c r="GQ41" s="284"/>
      <c r="GR41" s="284"/>
      <c r="GS41" s="284"/>
      <c r="GT41" s="284"/>
      <c r="GU41" s="284"/>
      <c r="GV41" s="284"/>
      <c r="GW41" s="284"/>
      <c r="GX41" s="284"/>
      <c r="GY41" s="284"/>
      <c r="GZ41" s="284"/>
      <c r="HA41" s="284"/>
      <c r="HB41" s="284"/>
      <c r="HC41" s="284"/>
      <c r="HD41" s="284"/>
      <c r="HE41" s="284"/>
      <c r="HF41" s="284"/>
      <c r="HG41" s="284"/>
      <c r="HH41" s="284"/>
      <c r="HI41" s="284"/>
      <c r="HJ41" s="284"/>
      <c r="HK41" s="284"/>
      <c r="HL41" s="284"/>
      <c r="HM41" s="284"/>
      <c r="HN41" s="284"/>
      <c r="HO41" s="284"/>
      <c r="HP41" s="284"/>
      <c r="HQ41" s="284"/>
      <c r="HR41" s="284"/>
      <c r="HS41" s="284"/>
      <c r="HT41" s="284"/>
      <c r="HU41" s="284"/>
      <c r="HV41" s="284"/>
      <c r="HW41" s="284"/>
      <c r="HX41" s="284"/>
      <c r="HY41" s="284"/>
      <c r="HZ41" s="284"/>
      <c r="IA41" s="284"/>
      <c r="IB41" s="284"/>
      <c r="IC41" s="284"/>
      <c r="ID41" s="284"/>
      <c r="IE41" s="284"/>
      <c r="IF41" s="284"/>
      <c r="IG41" s="284"/>
      <c r="IH41" s="284"/>
      <c r="II41" s="284"/>
      <c r="IJ41" s="284"/>
      <c r="IK41" s="284"/>
      <c r="IL41" s="284"/>
      <c r="IM41" s="284"/>
      <c r="IN41" s="284"/>
      <c r="IO41" s="284"/>
      <c r="IP41" s="284"/>
      <c r="IQ41" s="284"/>
      <c r="IR41" s="284"/>
      <c r="IS41" s="284"/>
      <c r="IT41" s="284"/>
      <c r="IU41" s="284"/>
      <c r="IV41" s="284"/>
      <c r="IW41" s="284"/>
      <c r="IX41" s="284"/>
      <c r="IY41" s="284"/>
      <c r="IZ41" s="284"/>
      <c r="JA41" s="284"/>
      <c r="JB41" s="284"/>
      <c r="JC41" s="284"/>
      <c r="JD41" s="284"/>
      <c r="JE41" s="284"/>
      <c r="JF41" s="284"/>
      <c r="JG41" s="284"/>
      <c r="JH41" s="284"/>
      <c r="JI41" s="284"/>
      <c r="JJ41" s="284"/>
      <c r="JK41" s="284"/>
      <c r="JL41" s="284"/>
      <c r="JM41" s="284"/>
      <c r="JN41" s="284"/>
      <c r="JO41" s="284"/>
      <c r="JP41" s="284"/>
      <c r="JQ41" s="284"/>
      <c r="JR41" s="284"/>
      <c r="JS41" s="284"/>
      <c r="JT41" s="284"/>
      <c r="JU41" s="284"/>
      <c r="JV41" s="284"/>
      <c r="JW41" s="284"/>
      <c r="JX41" s="284"/>
      <c r="JY41" s="284"/>
      <c r="JZ41" s="284"/>
      <c r="KA41" s="284"/>
      <c r="KB41" s="284"/>
      <c r="KC41" s="284"/>
      <c r="KD41" s="284"/>
      <c r="KE41" s="284"/>
      <c r="KF41" s="284"/>
      <c r="KG41" s="284"/>
      <c r="KH41" s="284"/>
      <c r="KI41" s="284"/>
      <c r="KJ41" s="284"/>
      <c r="KK41" s="284"/>
      <c r="KL41" s="284"/>
      <c r="KM41" s="284"/>
      <c r="KN41" s="284"/>
      <c r="KO41" s="284"/>
      <c r="KP41" s="284"/>
      <c r="KQ41" s="284"/>
      <c r="KR41" s="284"/>
      <c r="KS41" s="284"/>
      <c r="KT41" s="284"/>
      <c r="KU41" s="284"/>
      <c r="KV41" s="284"/>
      <c r="KW41" s="284"/>
      <c r="KX41" s="284"/>
      <c r="KY41" s="284"/>
      <c r="KZ41" s="284"/>
      <c r="LA41" s="284"/>
      <c r="LB41" s="284"/>
      <c r="LC41" s="284"/>
      <c r="LD41" s="284"/>
      <c r="LE41" s="284"/>
      <c r="LF41" s="284"/>
      <c r="LG41" s="284"/>
      <c r="LH41" s="284"/>
      <c r="LI41" s="284"/>
      <c r="LJ41" s="284"/>
      <c r="LK41" s="284"/>
      <c r="LL41" s="284"/>
      <c r="LM41" s="284"/>
      <c r="LN41" s="284"/>
      <c r="LO41" s="284"/>
      <c r="LP41" s="284"/>
      <c r="LQ41" s="284"/>
      <c r="LR41" s="284"/>
      <c r="LS41" s="284"/>
      <c r="LT41" s="284"/>
      <c r="LU41" s="284"/>
      <c r="LV41" s="284"/>
      <c r="LW41" s="284"/>
      <c r="LX41" s="284"/>
      <c r="LY41" s="284"/>
      <c r="LZ41" s="284"/>
      <c r="MA41" s="284"/>
      <c r="MB41" s="284"/>
      <c r="MC41" s="284"/>
      <c r="MD41" s="284"/>
      <c r="ME41" s="284"/>
      <c r="MF41" s="284"/>
      <c r="MG41" s="284"/>
      <c r="MH41" s="284"/>
      <c r="MI41" s="284"/>
      <c r="MJ41" s="284"/>
      <c r="MK41" s="284"/>
      <c r="ML41" s="284"/>
      <c r="MM41" s="284"/>
      <c r="MN41" s="284"/>
      <c r="MO41" s="284"/>
      <c r="MP41" s="284"/>
      <c r="MQ41" s="284"/>
      <c r="MR41" s="284"/>
      <c r="MS41" s="284"/>
      <c r="MT41" s="284"/>
      <c r="MU41" s="284"/>
      <c r="MV41" s="284"/>
      <c r="MW41" s="284"/>
      <c r="MX41" s="284"/>
      <c r="MY41" s="284"/>
      <c r="MZ41" s="284"/>
      <c r="NA41" s="284"/>
      <c r="NB41" s="284"/>
      <c r="NC41" s="284"/>
      <c r="ND41" s="284"/>
      <c r="NE41" s="284"/>
      <c r="NF41" s="284"/>
      <c r="NG41" s="284"/>
      <c r="NH41" s="284"/>
      <c r="NI41" s="284"/>
      <c r="NJ41" s="284"/>
      <c r="NK41" s="284"/>
      <c r="NL41" s="284"/>
      <c r="NM41" s="284"/>
      <c r="NN41" s="284"/>
      <c r="NO41" s="284"/>
      <c r="NP41" s="284"/>
      <c r="NQ41" s="284"/>
      <c r="NR41" s="284"/>
      <c r="NS41" s="284"/>
      <c r="NT41" s="284"/>
      <c r="NU41" s="284"/>
      <c r="NV41" s="284"/>
      <c r="NW41" s="284"/>
      <c r="NX41" s="284"/>
      <c r="NY41" s="284"/>
      <c r="NZ41" s="284"/>
      <c r="OA41" s="284"/>
      <c r="OB41" s="284"/>
      <c r="OC41" s="284"/>
      <c r="OD41" s="284"/>
      <c r="OE41" s="284"/>
      <c r="OF41" s="284"/>
      <c r="OG41" s="284"/>
      <c r="OH41" s="284"/>
      <c r="OI41" s="284"/>
      <c r="OJ41" s="284"/>
      <c r="OK41" s="284"/>
      <c r="OL41" s="284"/>
      <c r="OM41" s="284"/>
      <c r="ON41" s="284"/>
      <c r="OO41" s="284"/>
      <c r="OP41" s="284"/>
      <c r="OQ41" s="284"/>
      <c r="OR41" s="284"/>
      <c r="OS41" s="284"/>
      <c r="OT41" s="284"/>
      <c r="OU41" s="284"/>
      <c r="OV41" s="284"/>
      <c r="OW41" s="284"/>
      <c r="OX41" s="284"/>
      <c r="OY41" s="284"/>
      <c r="OZ41" s="284"/>
      <c r="PA41" s="284"/>
      <c r="PB41" s="284"/>
      <c r="PC41" s="284"/>
      <c r="PD41" s="284"/>
      <c r="PE41" s="284"/>
      <c r="PF41" s="284"/>
      <c r="PG41" s="284"/>
      <c r="PH41" s="284"/>
      <c r="PI41" s="284"/>
      <c r="PJ41" s="284"/>
      <c r="PK41" s="284"/>
      <c r="PL41" s="284"/>
      <c r="PM41" s="284"/>
      <c r="PN41" s="284"/>
      <c r="PO41" s="284"/>
      <c r="PP41" s="284"/>
      <c r="PQ41" s="284"/>
      <c r="PR41" s="284"/>
      <c r="PS41" s="284"/>
      <c r="PT41" s="284"/>
      <c r="PU41" s="284"/>
      <c r="PV41" s="284"/>
      <c r="PW41" s="284"/>
      <c r="PX41" s="284"/>
      <c r="PY41" s="284"/>
      <c r="PZ41" s="284"/>
      <c r="QA41" s="284"/>
      <c r="QB41" s="284"/>
      <c r="QC41" s="284"/>
      <c r="QD41" s="284"/>
      <c r="QE41" s="284"/>
      <c r="QF41" s="284"/>
      <c r="QG41" s="284"/>
      <c r="QH41" s="284"/>
      <c r="QI41" s="284"/>
      <c r="QJ41" s="284"/>
      <c r="QK41" s="284"/>
      <c r="QL41" s="284"/>
      <c r="QM41" s="284"/>
      <c r="QN41" s="284"/>
      <c r="QO41" s="284"/>
      <c r="QP41" s="284"/>
      <c r="QQ41" s="284"/>
      <c r="QR41" s="284"/>
      <c r="QS41" s="284"/>
      <c r="QT41" s="284"/>
      <c r="QU41" s="284"/>
      <c r="QV41" s="284"/>
      <c r="QW41" s="284"/>
      <c r="QX41" s="284"/>
      <c r="QY41" s="284"/>
      <c r="QZ41" s="284"/>
      <c r="RA41" s="284"/>
      <c r="RB41" s="284"/>
      <c r="RC41" s="284"/>
      <c r="RD41" s="284"/>
      <c r="RE41" s="284"/>
      <c r="RF41" s="284"/>
      <c r="RG41" s="284"/>
      <c r="RH41" s="284"/>
      <c r="RI41" s="284"/>
      <c r="RJ41" s="284"/>
      <c r="RK41" s="284"/>
      <c r="RL41" s="284"/>
      <c r="RM41" s="284"/>
      <c r="RN41" s="284"/>
      <c r="RO41" s="284"/>
      <c r="RP41" s="284"/>
      <c r="RQ41" s="284"/>
      <c r="RR41" s="284"/>
      <c r="RS41" s="284"/>
      <c r="RT41" s="284"/>
      <c r="RU41" s="284"/>
      <c r="RV41" s="284"/>
      <c r="RW41" s="284"/>
      <c r="RX41" s="284"/>
      <c r="RY41" s="284"/>
      <c r="RZ41" s="284"/>
      <c r="SA41" s="284"/>
      <c r="SB41" s="284"/>
      <c r="SC41" s="284"/>
      <c r="SD41" s="284"/>
      <c r="SE41" s="284"/>
      <c r="SF41" s="284"/>
      <c r="SG41" s="284"/>
      <c r="SH41" s="284"/>
      <c r="SI41" s="284"/>
      <c r="SJ41" s="284"/>
      <c r="SK41" s="284"/>
      <c r="SL41" s="284"/>
      <c r="SM41" s="284"/>
      <c r="SN41" s="284"/>
      <c r="SO41" s="284"/>
      <c r="SP41" s="284"/>
      <c r="SQ41" s="284"/>
      <c r="SR41" s="284"/>
      <c r="SS41" s="284"/>
      <c r="ST41" s="284"/>
      <c r="SU41" s="284"/>
      <c r="SV41" s="284"/>
      <c r="SW41" s="284"/>
      <c r="SX41" s="284"/>
      <c r="SY41" s="284"/>
      <c r="SZ41" s="284"/>
      <c r="TA41" s="284"/>
      <c r="TB41" s="284"/>
      <c r="TC41" s="284"/>
      <c r="TD41" s="284"/>
      <c r="TE41" s="284"/>
      <c r="TF41" s="284"/>
      <c r="TG41" s="284"/>
      <c r="TH41" s="284"/>
      <c r="TI41" s="284"/>
      <c r="TJ41" s="284"/>
      <c r="TK41" s="284"/>
      <c r="TL41" s="284"/>
      <c r="TM41" s="284"/>
      <c r="TN41" s="284"/>
      <c r="TO41" s="284"/>
      <c r="TP41" s="284"/>
      <c r="TQ41" s="284"/>
      <c r="TR41" s="284"/>
      <c r="TS41" s="284"/>
      <c r="TT41" s="284"/>
      <c r="TU41" s="284"/>
      <c r="TV41" s="284"/>
      <c r="TW41" s="284"/>
      <c r="TX41" s="284"/>
      <c r="TY41" s="284"/>
      <c r="TZ41" s="284"/>
      <c r="UA41" s="284"/>
      <c r="UB41" s="284"/>
      <c r="UC41" s="284"/>
      <c r="UD41" s="284"/>
      <c r="UE41" s="284"/>
      <c r="UF41" s="284"/>
      <c r="UG41" s="284"/>
      <c r="UH41" s="284"/>
      <c r="UI41" s="284"/>
      <c r="UJ41" s="284"/>
      <c r="UK41" s="284"/>
      <c r="UL41" s="284"/>
      <c r="UM41" s="284"/>
      <c r="UN41" s="284"/>
      <c r="UO41" s="284"/>
      <c r="UP41" s="284"/>
      <c r="UQ41" s="284"/>
      <c r="UR41" s="284"/>
      <c r="US41" s="284"/>
      <c r="UT41" s="284"/>
      <c r="UU41" s="284"/>
      <c r="UV41" s="284"/>
      <c r="UW41" s="284"/>
      <c r="UX41" s="284"/>
      <c r="UY41" s="284"/>
      <c r="UZ41" s="284"/>
      <c r="VA41" s="284"/>
      <c r="VB41" s="284"/>
      <c r="VC41" s="284"/>
      <c r="VD41" s="284"/>
      <c r="VE41" s="284"/>
      <c r="VF41" s="284"/>
      <c r="VG41" s="284"/>
      <c r="VH41" s="284"/>
      <c r="VI41" s="284"/>
      <c r="VJ41" s="284"/>
      <c r="VK41" s="284"/>
      <c r="VL41" s="284"/>
      <c r="VM41" s="284"/>
      <c r="VN41" s="284"/>
      <c r="VO41" s="284"/>
      <c r="VP41" s="284"/>
      <c r="VQ41" s="284"/>
      <c r="VR41" s="284"/>
      <c r="VS41" s="284"/>
      <c r="VT41" s="284"/>
      <c r="VU41" s="284"/>
      <c r="VV41" s="284"/>
      <c r="VW41" s="284"/>
      <c r="VX41" s="284"/>
      <c r="VY41" s="284"/>
      <c r="VZ41" s="284"/>
      <c r="WA41" s="284"/>
      <c r="WB41" s="284"/>
      <c r="WC41" s="284"/>
      <c r="WD41" s="284"/>
      <c r="WE41" s="284"/>
      <c r="WF41" s="284"/>
      <c r="WG41" s="284"/>
      <c r="WH41" s="284"/>
      <c r="WI41" s="284"/>
      <c r="WJ41" s="284"/>
      <c r="WK41" s="284"/>
      <c r="WL41" s="284"/>
      <c r="WM41" s="284"/>
      <c r="WN41" s="284"/>
      <c r="WO41" s="284"/>
      <c r="WP41" s="284"/>
      <c r="WQ41" s="284"/>
      <c r="WR41" s="284"/>
      <c r="WS41" s="284"/>
      <c r="WT41" s="284"/>
      <c r="WU41" s="284"/>
      <c r="WV41" s="284"/>
      <c r="WW41" s="284"/>
      <c r="WX41" s="284"/>
      <c r="WY41" s="284"/>
      <c r="WZ41" s="284"/>
      <c r="XA41" s="284"/>
      <c r="XB41" s="284"/>
      <c r="XC41" s="284"/>
      <c r="XD41" s="284"/>
      <c r="XE41" s="284"/>
      <c r="XF41" s="284"/>
      <c r="XG41" s="284"/>
      <c r="XH41" s="284"/>
      <c r="XI41" s="284"/>
      <c r="XJ41" s="284"/>
      <c r="XK41" s="284"/>
      <c r="XL41" s="284"/>
      <c r="XM41" s="284"/>
      <c r="XN41" s="284"/>
      <c r="XO41" s="284"/>
      <c r="XP41" s="284"/>
      <c r="XQ41" s="284"/>
      <c r="XR41" s="284"/>
      <c r="XS41" s="284"/>
      <c r="XT41" s="284"/>
      <c r="XU41" s="284"/>
      <c r="XV41" s="284"/>
      <c r="XW41" s="284"/>
      <c r="XX41" s="284"/>
      <c r="XY41" s="284"/>
      <c r="XZ41" s="284"/>
      <c r="YA41" s="284"/>
      <c r="YB41" s="284"/>
      <c r="YC41" s="284"/>
      <c r="YD41" s="284"/>
      <c r="YE41" s="284"/>
      <c r="YF41" s="284"/>
      <c r="YG41" s="284"/>
      <c r="YH41" s="284"/>
      <c r="YI41" s="284"/>
      <c r="YJ41" s="284"/>
      <c r="YK41" s="284"/>
      <c r="YL41" s="284"/>
      <c r="YM41" s="284"/>
      <c r="YN41" s="284"/>
      <c r="YO41" s="284"/>
      <c r="YP41" s="284"/>
      <c r="YQ41" s="284"/>
      <c r="YR41" s="284"/>
      <c r="YS41" s="284"/>
      <c r="YT41" s="284"/>
      <c r="YU41" s="284"/>
      <c r="YV41" s="284"/>
      <c r="YW41" s="284"/>
      <c r="YX41" s="284"/>
      <c r="YY41" s="284"/>
      <c r="YZ41" s="284"/>
      <c r="ZA41" s="284"/>
      <c r="ZB41" s="284"/>
      <c r="ZC41" s="284"/>
      <c r="ZD41" s="284"/>
      <c r="ZE41" s="284"/>
      <c r="ZF41" s="284"/>
      <c r="ZG41" s="284"/>
      <c r="ZH41" s="284"/>
      <c r="ZI41" s="284"/>
      <c r="ZJ41" s="284"/>
      <c r="ZK41" s="284"/>
      <c r="ZL41" s="284"/>
      <c r="ZM41" s="284"/>
      <c r="ZN41" s="284"/>
      <c r="ZO41" s="284"/>
      <c r="ZP41" s="284"/>
      <c r="ZQ41" s="284"/>
      <c r="ZR41" s="284"/>
      <c r="ZS41" s="284"/>
      <c r="ZT41" s="284"/>
      <c r="ZU41" s="284"/>
      <c r="ZV41" s="284"/>
      <c r="ZW41" s="284"/>
      <c r="ZX41" s="284"/>
      <c r="ZY41" s="284"/>
      <c r="ZZ41" s="284"/>
      <c r="AAA41" s="284"/>
      <c r="AAB41" s="284"/>
      <c r="AAC41" s="284"/>
      <c r="AAD41" s="284"/>
      <c r="AAE41" s="284"/>
      <c r="AAF41" s="284"/>
      <c r="AAG41" s="284"/>
      <c r="AAH41" s="284"/>
      <c r="AAI41" s="284"/>
      <c r="AAJ41" s="284"/>
      <c r="AAK41" s="284"/>
      <c r="AAL41" s="284"/>
      <c r="AAM41" s="284"/>
      <c r="AAN41" s="284"/>
      <c r="AAO41" s="284"/>
      <c r="AAP41" s="284"/>
      <c r="AAQ41" s="284"/>
      <c r="AAR41" s="284"/>
      <c r="AAS41" s="284"/>
      <c r="AAT41" s="284"/>
      <c r="AAU41" s="284"/>
      <c r="AAV41" s="284"/>
      <c r="AAW41" s="284"/>
      <c r="AAX41" s="284"/>
      <c r="AAY41" s="284"/>
      <c r="AAZ41" s="284"/>
      <c r="ABA41" s="284"/>
      <c r="ABB41" s="284"/>
      <c r="ABC41" s="284"/>
      <c r="ABD41" s="284"/>
      <c r="ABE41" s="284"/>
      <c r="ABF41" s="284"/>
      <c r="ABG41" s="284"/>
      <c r="ABH41" s="284"/>
      <c r="ABI41" s="284"/>
      <c r="ABJ41" s="284"/>
      <c r="ABK41" s="284"/>
      <c r="ABL41" s="284"/>
      <c r="ABM41" s="284"/>
      <c r="ABN41" s="284"/>
      <c r="ABO41" s="284"/>
      <c r="ABP41" s="284"/>
      <c r="ABQ41" s="284"/>
      <c r="ABR41" s="284"/>
      <c r="ABS41" s="284"/>
      <c r="ABT41" s="284"/>
      <c r="ABU41" s="284"/>
      <c r="ABV41" s="284"/>
      <c r="ABW41" s="284"/>
      <c r="ABX41" s="284"/>
      <c r="ABY41" s="284"/>
      <c r="ABZ41" s="284"/>
      <c r="ACA41" s="284"/>
      <c r="ACB41" s="284"/>
      <c r="ACC41" s="284"/>
      <c r="ACD41" s="284"/>
      <c r="ACE41" s="284"/>
      <c r="ACF41" s="284"/>
      <c r="ACG41" s="284"/>
      <c r="ACH41" s="284"/>
      <c r="ACI41" s="284"/>
      <c r="ACJ41" s="284"/>
      <c r="ACK41" s="284"/>
      <c r="ACL41" s="284"/>
      <c r="ACM41" s="284"/>
      <c r="ACN41" s="284"/>
      <c r="ACO41" s="284"/>
      <c r="ACP41" s="284"/>
      <c r="ACQ41" s="284"/>
      <c r="ACR41" s="284"/>
      <c r="ACS41" s="284"/>
      <c r="ACT41" s="284"/>
      <c r="ACU41" s="284"/>
      <c r="ACV41" s="284"/>
      <c r="ACW41" s="284"/>
      <c r="ACX41" s="284"/>
      <c r="ACY41" s="284"/>
      <c r="ACZ41" s="284"/>
      <c r="ADA41" s="284"/>
      <c r="ADB41" s="284"/>
      <c r="ADC41" s="284"/>
      <c r="ADD41" s="284"/>
      <c r="ADE41" s="284"/>
      <c r="ADF41" s="284"/>
      <c r="ADG41" s="284"/>
      <c r="ADH41" s="284"/>
      <c r="ADI41" s="284"/>
      <c r="ADJ41" s="284"/>
      <c r="ADK41" s="284"/>
      <c r="ADL41" s="284"/>
      <c r="ADM41" s="284"/>
      <c r="ADN41" s="284"/>
      <c r="ADO41" s="284"/>
      <c r="ADP41" s="284"/>
      <c r="ADQ41" s="284"/>
      <c r="ADR41" s="284"/>
      <c r="ADS41" s="284"/>
      <c r="ADT41" s="284"/>
      <c r="ADU41" s="284"/>
      <c r="ADV41" s="284"/>
      <c r="ADW41" s="284"/>
      <c r="ADX41" s="284"/>
      <c r="ADY41" s="284"/>
      <c r="ADZ41" s="284"/>
      <c r="AEA41" s="284"/>
      <c r="AEB41" s="284"/>
      <c r="AEC41" s="284"/>
      <c r="AED41" s="284"/>
      <c r="AEE41" s="284"/>
      <c r="AEF41" s="284"/>
      <c r="AEG41" s="284"/>
      <c r="AEH41" s="284"/>
      <c r="AEI41" s="284"/>
      <c r="AEJ41" s="284"/>
      <c r="AEK41" s="284"/>
      <c r="AEL41" s="284"/>
      <c r="AEM41" s="284"/>
      <c r="AEN41" s="284"/>
      <c r="AEO41" s="284"/>
      <c r="AEP41" s="284"/>
      <c r="AEQ41" s="284"/>
      <c r="AER41" s="284"/>
      <c r="AES41" s="284"/>
      <c r="AET41" s="284"/>
      <c r="AEU41" s="284"/>
      <c r="AEV41" s="284"/>
      <c r="AEW41" s="284"/>
      <c r="AEX41" s="284"/>
      <c r="AEY41" s="284"/>
      <c r="AEZ41" s="284"/>
      <c r="AFA41" s="284"/>
      <c r="AFB41" s="284"/>
      <c r="AFC41" s="284"/>
      <c r="AFD41" s="284"/>
      <c r="AFE41" s="284"/>
      <c r="AFF41" s="284"/>
      <c r="AFG41" s="284"/>
      <c r="AFH41" s="284"/>
      <c r="AFI41" s="284"/>
      <c r="AFJ41" s="284"/>
      <c r="AFK41" s="284"/>
      <c r="AFL41" s="284"/>
      <c r="AFM41" s="284"/>
      <c r="AFN41" s="284"/>
      <c r="AFO41" s="284"/>
      <c r="AFP41" s="284"/>
      <c r="AFQ41" s="284"/>
      <c r="AFR41" s="284"/>
      <c r="AFS41" s="284"/>
      <c r="AFT41" s="284"/>
      <c r="AFU41" s="284"/>
      <c r="AFV41" s="284"/>
      <c r="AFW41" s="284"/>
      <c r="AFX41" s="284"/>
      <c r="AFY41" s="284"/>
      <c r="AFZ41" s="284"/>
      <c r="AGA41" s="284"/>
      <c r="AGB41" s="284"/>
      <c r="AGC41" s="284"/>
      <c r="AGD41" s="284"/>
      <c r="AGE41" s="284"/>
      <c r="AGF41" s="284"/>
      <c r="AGG41" s="284"/>
      <c r="AGH41" s="284"/>
      <c r="AGI41" s="284"/>
      <c r="AGJ41" s="284"/>
      <c r="AGK41" s="284"/>
      <c r="AGL41" s="284"/>
      <c r="AGM41" s="284"/>
      <c r="AGN41" s="284"/>
      <c r="AGO41" s="284"/>
      <c r="AGP41" s="284"/>
      <c r="AGQ41" s="284"/>
      <c r="AGR41" s="284"/>
      <c r="AGS41" s="284"/>
      <c r="AGT41" s="284"/>
      <c r="AGU41" s="284"/>
      <c r="AGV41" s="284"/>
      <c r="AGW41" s="284"/>
      <c r="AGX41" s="284"/>
      <c r="AGY41" s="284"/>
      <c r="AGZ41" s="284"/>
      <c r="AHA41" s="284"/>
      <c r="AHB41" s="284"/>
      <c r="AHC41" s="284"/>
      <c r="AHD41" s="284"/>
      <c r="AHE41" s="284"/>
      <c r="AHF41" s="284"/>
      <c r="AHG41" s="284"/>
      <c r="AHH41" s="284"/>
      <c r="AHI41" s="284"/>
      <c r="AHJ41" s="284"/>
      <c r="AHK41" s="284"/>
      <c r="AHL41" s="284"/>
      <c r="AHM41" s="284"/>
      <c r="AHN41" s="284"/>
      <c r="AHO41" s="284"/>
      <c r="AHP41" s="284"/>
      <c r="AHQ41" s="284"/>
      <c r="AHR41" s="284"/>
      <c r="AHS41" s="284"/>
      <c r="AHT41" s="284"/>
      <c r="AHU41" s="284"/>
      <c r="AHV41" s="284"/>
      <c r="AHW41" s="284"/>
      <c r="AHX41" s="284"/>
      <c r="AHY41" s="284"/>
      <c r="AHZ41" s="284"/>
      <c r="AIA41" s="284"/>
      <c r="AIB41" s="284"/>
      <c r="AIC41" s="284"/>
      <c r="AID41" s="284"/>
      <c r="AIE41" s="284"/>
      <c r="AIF41" s="284"/>
      <c r="AIG41" s="284"/>
      <c r="AIH41" s="284"/>
      <c r="AII41" s="284"/>
      <c r="AIJ41" s="284"/>
      <c r="AIK41" s="284"/>
      <c r="AIL41" s="284"/>
      <c r="AIM41" s="284"/>
      <c r="AIN41" s="284"/>
      <c r="AIO41" s="284"/>
      <c r="AIP41" s="284"/>
      <c r="AIQ41" s="284"/>
      <c r="AIR41" s="284"/>
      <c r="AIS41" s="284"/>
      <c r="AIT41" s="284"/>
      <c r="AIU41" s="284"/>
      <c r="AIV41" s="284"/>
      <c r="AIW41" s="284"/>
      <c r="AIX41" s="284"/>
      <c r="AIY41" s="284"/>
      <c r="AIZ41" s="284"/>
      <c r="AJA41" s="284"/>
      <c r="AJB41" s="284"/>
      <c r="AJC41" s="284"/>
      <c r="AJD41" s="284"/>
      <c r="AJE41" s="284"/>
      <c r="AJF41" s="284"/>
      <c r="AJG41" s="284"/>
      <c r="AJH41" s="284"/>
      <c r="AJI41" s="284"/>
      <c r="AJJ41" s="284"/>
      <c r="AJK41" s="284"/>
      <c r="AJL41" s="284"/>
      <c r="AJM41" s="284"/>
      <c r="AJN41" s="284"/>
      <c r="AJO41" s="284"/>
      <c r="AJP41" s="284"/>
      <c r="AJQ41" s="284"/>
      <c r="AJR41" s="284"/>
      <c r="AJS41" s="284"/>
      <c r="AJT41" s="284"/>
      <c r="AJU41" s="284"/>
      <c r="AJV41" s="284"/>
      <c r="AJW41" s="284"/>
      <c r="AJX41" s="284"/>
      <c r="AJY41" s="284"/>
      <c r="AJZ41" s="284"/>
      <c r="AKA41" s="284"/>
      <c r="AKB41" s="284"/>
      <c r="AKC41" s="284"/>
      <c r="AKD41" s="284"/>
      <c r="AKE41" s="284"/>
      <c r="AKF41" s="284"/>
      <c r="AKG41" s="284"/>
      <c r="AKH41" s="284"/>
      <c r="AKI41" s="284"/>
      <c r="AKJ41" s="284"/>
      <c r="AKK41" s="284"/>
      <c r="AKL41" s="284"/>
      <c r="AKM41" s="284"/>
      <c r="AKN41" s="284"/>
      <c r="AKO41" s="284"/>
      <c r="AKP41" s="284"/>
      <c r="AKQ41" s="284"/>
      <c r="AKR41" s="284"/>
      <c r="AKS41" s="284"/>
      <c r="AKT41" s="284"/>
      <c r="AKU41" s="284"/>
      <c r="AKV41" s="284"/>
      <c r="AKW41" s="284"/>
      <c r="AKX41" s="284"/>
      <c r="AKY41" s="284"/>
      <c r="AKZ41" s="284"/>
      <c r="ALA41" s="284"/>
      <c r="ALB41" s="284"/>
      <c r="ALC41" s="284"/>
      <c r="ALD41" s="284"/>
      <c r="ALE41" s="284"/>
      <c r="ALF41" s="284"/>
      <c r="ALG41" s="284"/>
      <c r="ALH41" s="284"/>
      <c r="ALI41" s="284"/>
      <c r="ALJ41" s="284"/>
      <c r="ALK41" s="284"/>
      <c r="ALL41" s="284"/>
      <c r="ALM41" s="284"/>
      <c r="ALN41" s="284"/>
      <c r="ALO41" s="284"/>
      <c r="ALP41" s="284"/>
      <c r="ALQ41" s="284"/>
      <c r="ALR41" s="284"/>
      <c r="ALS41" s="284"/>
      <c r="ALT41" s="284"/>
      <c r="ALU41" s="284"/>
      <c r="ALV41" s="284"/>
      <c r="ALW41" s="284"/>
      <c r="ALX41" s="284"/>
      <c r="ALY41" s="284"/>
      <c r="ALZ41" s="284"/>
      <c r="AMA41" s="284"/>
      <c r="AMB41" s="284"/>
      <c r="AMC41" s="284"/>
      <c r="AMD41" s="284"/>
      <c r="AME41" s="284"/>
      <c r="AMF41" s="284"/>
      <c r="AMG41" s="284"/>
      <c r="AMH41" s="284"/>
      <c r="AMI41" s="284"/>
      <c r="AMJ41" s="284"/>
      <c r="AMK41" s="284"/>
      <c r="AML41" s="284"/>
      <c r="AMM41" s="284"/>
      <c r="AMN41" s="284"/>
      <c r="AMO41" s="284"/>
      <c r="AMP41" s="284"/>
      <c r="AMQ41" s="284"/>
      <c r="AMR41" s="284"/>
      <c r="AMS41" s="284"/>
      <c r="AMT41" s="284"/>
      <c r="AMU41" s="284"/>
      <c r="AMV41" s="284"/>
      <c r="AMW41" s="284"/>
      <c r="AMX41" s="284"/>
      <c r="AMY41" s="284"/>
      <c r="AMZ41" s="284"/>
      <c r="ANA41" s="284"/>
      <c r="ANB41" s="284"/>
      <c r="ANC41" s="284"/>
      <c r="AND41" s="284"/>
      <c r="ANE41" s="284"/>
      <c r="ANF41" s="284"/>
      <c r="ANG41" s="284"/>
      <c r="ANH41" s="284"/>
      <c r="ANI41" s="284"/>
      <c r="ANJ41" s="284"/>
      <c r="ANK41" s="284"/>
      <c r="ANL41" s="284"/>
      <c r="ANM41" s="284"/>
      <c r="ANN41" s="284"/>
      <c r="ANO41" s="284"/>
      <c r="ANP41" s="284"/>
      <c r="ANQ41" s="284"/>
      <c r="ANR41" s="284"/>
      <c r="ANS41" s="284"/>
      <c r="ANT41" s="284"/>
      <c r="ANU41" s="284"/>
      <c r="ANV41" s="284"/>
      <c r="ANW41" s="284"/>
      <c r="ANX41" s="284"/>
      <c r="ANY41" s="284"/>
      <c r="ANZ41" s="284"/>
      <c r="AOA41" s="284"/>
      <c r="AOB41" s="284"/>
      <c r="AOC41" s="284"/>
      <c r="AOD41" s="284"/>
      <c r="AOE41" s="284"/>
      <c r="AOF41" s="284"/>
      <c r="AOG41" s="284"/>
      <c r="AOH41" s="284"/>
      <c r="AOI41" s="284"/>
      <c r="AOJ41" s="284"/>
      <c r="AOK41" s="284"/>
      <c r="AOL41" s="284"/>
      <c r="AOM41" s="284"/>
      <c r="AON41" s="284"/>
      <c r="AOO41" s="284"/>
      <c r="AOP41" s="284"/>
      <c r="AOQ41" s="284"/>
      <c r="AOR41" s="284"/>
      <c r="AOS41" s="284"/>
      <c r="AOT41" s="284"/>
      <c r="AOU41" s="284"/>
      <c r="AOV41" s="284"/>
      <c r="AOW41" s="284"/>
      <c r="AOX41" s="284"/>
      <c r="AOY41" s="284"/>
      <c r="AOZ41" s="284"/>
      <c r="APA41" s="284"/>
      <c r="APB41" s="284"/>
      <c r="APC41" s="284"/>
      <c r="APD41" s="284"/>
      <c r="APE41" s="284"/>
      <c r="APF41" s="284"/>
      <c r="APG41" s="284"/>
      <c r="APH41" s="284"/>
      <c r="API41" s="284"/>
      <c r="APJ41" s="284"/>
      <c r="APK41" s="284"/>
      <c r="APL41" s="284"/>
      <c r="APM41" s="284"/>
      <c r="APN41" s="284"/>
      <c r="APO41" s="284"/>
      <c r="APP41" s="284"/>
      <c r="APQ41" s="284"/>
      <c r="APR41" s="284"/>
      <c r="APS41" s="284"/>
      <c r="APT41" s="284"/>
      <c r="APU41" s="284"/>
      <c r="APV41" s="284"/>
      <c r="APW41" s="284"/>
      <c r="APX41" s="284"/>
      <c r="APY41" s="284"/>
      <c r="APZ41" s="284"/>
      <c r="AQA41" s="284"/>
      <c r="AQB41" s="284"/>
      <c r="AQC41" s="284"/>
      <c r="AQD41" s="284"/>
      <c r="AQE41" s="284"/>
      <c r="AQF41" s="284"/>
      <c r="AQG41" s="284"/>
      <c r="AQH41" s="284"/>
      <c r="AQI41" s="284"/>
      <c r="AQJ41" s="284"/>
      <c r="AQK41" s="284"/>
      <c r="AQL41" s="284"/>
      <c r="AQM41" s="284"/>
      <c r="AQN41" s="284"/>
      <c r="AQO41" s="284"/>
      <c r="AQP41" s="284"/>
      <c r="AQQ41" s="284"/>
      <c r="AQR41" s="284"/>
      <c r="AQS41" s="284"/>
      <c r="AQT41" s="284"/>
      <c r="AQU41" s="284"/>
      <c r="AQV41" s="284"/>
      <c r="AQW41" s="284"/>
      <c r="AQX41" s="284"/>
      <c r="AQY41" s="284"/>
      <c r="AQZ41" s="284"/>
      <c r="ARA41" s="284"/>
      <c r="ARB41" s="284"/>
      <c r="ARC41" s="284"/>
      <c r="ARD41" s="284"/>
      <c r="ARE41" s="284"/>
      <c r="ARF41" s="284"/>
      <c r="ARG41" s="284"/>
      <c r="ARH41" s="284"/>
      <c r="ARI41" s="284"/>
      <c r="ARJ41" s="284"/>
      <c r="ARK41" s="284"/>
      <c r="ARL41" s="284"/>
      <c r="ARM41" s="284"/>
      <c r="ARN41" s="284"/>
      <c r="ARO41" s="284"/>
      <c r="ARP41" s="284"/>
      <c r="ARQ41" s="284"/>
      <c r="ARR41" s="284"/>
      <c r="ARS41" s="284"/>
      <c r="ART41" s="284"/>
      <c r="ARU41" s="284"/>
      <c r="ARV41" s="284"/>
      <c r="ARW41" s="284"/>
      <c r="ARX41" s="284"/>
      <c r="ARY41" s="284"/>
      <c r="ARZ41" s="284"/>
      <c r="ASA41" s="284"/>
      <c r="ASB41" s="284"/>
      <c r="ASC41" s="284"/>
      <c r="ASD41" s="284"/>
      <c r="ASE41" s="284"/>
      <c r="ASF41" s="284"/>
      <c r="ASG41" s="284"/>
      <c r="ASH41" s="284"/>
      <c r="ASI41" s="284"/>
      <c r="ASJ41" s="284"/>
      <c r="ASK41" s="284"/>
      <c r="ASL41" s="284"/>
      <c r="ASM41" s="284"/>
      <c r="ASN41" s="284"/>
      <c r="ASO41" s="284"/>
      <c r="ASP41" s="284"/>
      <c r="ASQ41" s="284"/>
      <c r="ASR41" s="284"/>
      <c r="ASS41" s="284"/>
      <c r="AST41" s="284"/>
      <c r="ASU41" s="284"/>
      <c r="ASV41" s="284"/>
      <c r="ASW41" s="284"/>
      <c r="ASX41" s="284"/>
      <c r="ASY41" s="284"/>
      <c r="ASZ41" s="284"/>
      <c r="ATA41" s="284"/>
      <c r="ATB41" s="284"/>
      <c r="ATC41" s="284"/>
      <c r="ATD41" s="284"/>
      <c r="ATE41" s="284"/>
      <c r="ATF41" s="284"/>
      <c r="ATG41" s="284"/>
      <c r="ATH41" s="284"/>
      <c r="ATI41" s="284"/>
      <c r="ATJ41" s="284"/>
      <c r="ATK41" s="284"/>
      <c r="ATL41" s="284"/>
      <c r="ATM41" s="284"/>
      <c r="ATN41" s="284"/>
      <c r="ATO41" s="284"/>
      <c r="ATP41" s="284"/>
      <c r="ATQ41" s="284"/>
      <c r="ATR41" s="284"/>
      <c r="ATS41" s="284"/>
      <c r="ATT41" s="284"/>
      <c r="ATU41" s="284"/>
      <c r="ATV41" s="284"/>
      <c r="ATW41" s="284"/>
      <c r="ATX41" s="284"/>
      <c r="ATY41" s="284"/>
      <c r="ATZ41" s="284"/>
      <c r="AUA41" s="284"/>
      <c r="AUB41" s="284"/>
      <c r="AUC41" s="284"/>
      <c r="AUD41" s="284"/>
      <c r="AUE41" s="284"/>
      <c r="AUF41" s="284"/>
      <c r="AUG41" s="284"/>
      <c r="AUH41" s="284"/>
      <c r="AUI41" s="284"/>
      <c r="AUJ41" s="284"/>
      <c r="AUK41" s="284"/>
      <c r="AUL41" s="284"/>
      <c r="AUM41" s="284"/>
      <c r="AUN41" s="284"/>
      <c r="AUO41" s="284"/>
      <c r="AUP41" s="284"/>
      <c r="AUQ41" s="284"/>
      <c r="AUR41" s="284"/>
      <c r="AUS41" s="284"/>
      <c r="AUT41" s="284"/>
      <c r="AUU41" s="284"/>
      <c r="AUV41" s="284"/>
      <c r="AUW41" s="284"/>
      <c r="AUX41" s="284"/>
      <c r="AUY41" s="284"/>
      <c r="AUZ41" s="284"/>
      <c r="AVA41" s="284"/>
      <c r="AVB41" s="284"/>
      <c r="AVC41" s="284"/>
      <c r="AVD41" s="284"/>
      <c r="AVE41" s="284"/>
      <c r="AVF41" s="284"/>
      <c r="AVG41" s="284"/>
      <c r="AVH41" s="284"/>
      <c r="AVI41" s="284"/>
      <c r="AVJ41" s="284"/>
      <c r="AVK41" s="284"/>
      <c r="AVL41" s="284"/>
      <c r="AVM41" s="284"/>
      <c r="AVN41" s="284"/>
      <c r="AVO41" s="284"/>
      <c r="AVP41" s="284"/>
      <c r="AVQ41" s="284"/>
      <c r="AVR41" s="284"/>
      <c r="AVS41" s="284"/>
      <c r="AVT41" s="284"/>
      <c r="AVU41" s="284"/>
      <c r="AVV41" s="284"/>
      <c r="AVW41" s="284"/>
      <c r="AVX41" s="284"/>
      <c r="AVY41" s="284"/>
      <c r="AVZ41" s="284"/>
      <c r="AWA41" s="284"/>
      <c r="AWB41" s="284"/>
      <c r="AWC41" s="284"/>
      <c r="AWD41" s="284"/>
      <c r="AWE41" s="284"/>
      <c r="AWF41" s="284"/>
      <c r="AWG41" s="284"/>
      <c r="AWH41" s="284"/>
      <c r="AWI41" s="284"/>
      <c r="AWJ41" s="284"/>
      <c r="AWK41" s="284"/>
      <c r="AWL41" s="284"/>
      <c r="AWM41" s="284"/>
      <c r="AWN41" s="284"/>
      <c r="AWO41" s="284"/>
      <c r="AWP41" s="284"/>
      <c r="AWQ41" s="284"/>
      <c r="AWR41" s="284"/>
      <c r="AWS41" s="284"/>
      <c r="AWT41" s="284"/>
      <c r="AWU41" s="284"/>
      <c r="AWV41" s="284"/>
      <c r="AWW41" s="284"/>
      <c r="AWX41" s="284"/>
      <c r="AWY41" s="284"/>
      <c r="AWZ41" s="284"/>
      <c r="AXA41" s="284"/>
      <c r="AXB41" s="284"/>
      <c r="AXC41" s="284"/>
      <c r="AXD41" s="284"/>
      <c r="AXE41" s="284"/>
      <c r="AXF41" s="284"/>
      <c r="AXG41" s="284"/>
      <c r="AXH41" s="284"/>
      <c r="AXI41" s="284"/>
      <c r="AXJ41" s="284"/>
      <c r="AXK41" s="284"/>
      <c r="AXL41" s="284"/>
      <c r="AXM41" s="284"/>
      <c r="AXN41" s="284"/>
      <c r="AXO41" s="284"/>
      <c r="AXP41" s="284"/>
      <c r="AXQ41" s="284"/>
      <c r="AXR41" s="284"/>
      <c r="AXS41" s="284"/>
      <c r="AXT41" s="284"/>
      <c r="AXU41" s="284"/>
      <c r="AXV41" s="284"/>
      <c r="AXW41" s="284"/>
      <c r="AXX41" s="284"/>
      <c r="AXY41" s="284"/>
      <c r="AXZ41" s="284"/>
      <c r="AYA41" s="284"/>
      <c r="AYB41" s="284"/>
      <c r="AYC41" s="284"/>
      <c r="AYD41" s="284"/>
      <c r="AYE41" s="284"/>
      <c r="AYF41" s="284"/>
      <c r="AYG41" s="284"/>
      <c r="AYH41" s="284"/>
      <c r="AYI41" s="284"/>
      <c r="AYJ41" s="284"/>
      <c r="AYK41" s="284"/>
      <c r="AYL41" s="284"/>
      <c r="AYM41" s="284"/>
      <c r="AYN41" s="284"/>
      <c r="AYO41" s="284"/>
      <c r="AYP41" s="284"/>
      <c r="AYQ41" s="284"/>
      <c r="AYR41" s="284"/>
      <c r="AYS41" s="284"/>
      <c r="AYT41" s="284"/>
      <c r="AYU41" s="284"/>
      <c r="AYV41" s="284"/>
      <c r="AYW41" s="284"/>
      <c r="AYX41" s="284"/>
      <c r="AYY41" s="284"/>
      <c r="AYZ41" s="284"/>
      <c r="AZA41" s="284"/>
      <c r="AZB41" s="284"/>
      <c r="AZC41" s="284"/>
      <c r="AZD41" s="284"/>
      <c r="AZE41" s="284"/>
      <c r="AZF41" s="284"/>
      <c r="AZG41" s="284"/>
      <c r="AZH41" s="284"/>
      <c r="AZI41" s="284"/>
      <c r="AZJ41" s="284"/>
      <c r="AZK41" s="284"/>
      <c r="AZL41" s="284"/>
      <c r="AZM41" s="284"/>
      <c r="AZN41" s="284"/>
      <c r="AZO41" s="284"/>
      <c r="AZP41" s="284"/>
      <c r="AZQ41" s="284"/>
      <c r="AZR41" s="284"/>
      <c r="AZS41" s="284"/>
      <c r="AZT41" s="284"/>
      <c r="AZU41" s="284"/>
      <c r="AZV41" s="284"/>
      <c r="AZW41" s="284"/>
      <c r="AZX41" s="284"/>
      <c r="AZY41" s="284"/>
      <c r="AZZ41" s="284"/>
      <c r="BAA41" s="284"/>
      <c r="BAB41" s="284"/>
      <c r="BAC41" s="284"/>
      <c r="BAD41" s="284"/>
      <c r="BAE41" s="284"/>
      <c r="BAF41" s="284"/>
      <c r="BAG41" s="284"/>
      <c r="BAH41" s="284"/>
      <c r="BAI41" s="284"/>
      <c r="BAJ41" s="284"/>
      <c r="BAK41" s="284"/>
      <c r="BAL41" s="284"/>
      <c r="BAM41" s="284"/>
      <c r="BAN41" s="284"/>
      <c r="BAO41" s="284"/>
      <c r="BAP41" s="284"/>
      <c r="BAQ41" s="284"/>
      <c r="BAR41" s="284"/>
      <c r="BAS41" s="284"/>
      <c r="BAT41" s="284"/>
      <c r="BAU41" s="284"/>
      <c r="BAV41" s="284"/>
      <c r="BAW41" s="284"/>
      <c r="BAX41" s="284"/>
      <c r="BAY41" s="284"/>
      <c r="BAZ41" s="284"/>
      <c r="BBA41" s="284"/>
      <c r="BBB41" s="284"/>
      <c r="BBC41" s="284"/>
      <c r="BBD41" s="284"/>
      <c r="BBE41" s="284"/>
      <c r="BBF41" s="284"/>
      <c r="BBG41" s="284"/>
      <c r="BBH41" s="284"/>
      <c r="BBI41" s="284"/>
      <c r="BBJ41" s="284"/>
      <c r="BBK41" s="284"/>
      <c r="BBL41" s="284"/>
      <c r="BBM41" s="284"/>
      <c r="BBN41" s="284"/>
      <c r="BBO41" s="284"/>
      <c r="BBP41" s="284"/>
      <c r="BBQ41" s="284"/>
      <c r="BBR41" s="284"/>
      <c r="BBS41" s="284"/>
      <c r="BBT41" s="284"/>
      <c r="BBU41" s="284"/>
      <c r="BBV41" s="284"/>
      <c r="BBW41" s="284"/>
      <c r="BBX41" s="284"/>
      <c r="BBY41" s="284"/>
      <c r="BBZ41" s="284"/>
      <c r="BCA41" s="284"/>
      <c r="BCB41" s="284"/>
      <c r="BCC41" s="284"/>
      <c r="BCD41" s="284"/>
      <c r="BCE41" s="284"/>
      <c r="BCF41" s="284"/>
      <c r="BCG41" s="284"/>
      <c r="BCH41" s="284"/>
      <c r="BCI41" s="284"/>
      <c r="BCJ41" s="284"/>
      <c r="BCK41" s="284"/>
      <c r="BCL41" s="284"/>
      <c r="BCM41" s="284"/>
      <c r="BCN41" s="284"/>
      <c r="BCO41" s="284"/>
      <c r="BCP41" s="284"/>
      <c r="BCQ41" s="284"/>
      <c r="BCR41" s="284"/>
      <c r="BCS41" s="284"/>
      <c r="BCT41" s="284"/>
      <c r="BCU41" s="284"/>
      <c r="BCV41" s="284"/>
      <c r="BCW41" s="284"/>
      <c r="BCX41" s="284"/>
      <c r="BCY41" s="284"/>
      <c r="BCZ41" s="284"/>
      <c r="BDA41" s="284"/>
      <c r="BDB41" s="284"/>
      <c r="BDC41" s="284"/>
      <c r="BDD41" s="284"/>
      <c r="BDE41" s="284"/>
      <c r="BDF41" s="284"/>
      <c r="BDG41" s="284"/>
      <c r="BDH41" s="284"/>
      <c r="BDI41" s="284"/>
      <c r="BDJ41" s="284"/>
      <c r="BDK41" s="284"/>
      <c r="BDL41" s="284"/>
      <c r="BDM41" s="284"/>
      <c r="BDN41" s="284"/>
      <c r="BDO41" s="284"/>
      <c r="BDP41" s="284"/>
      <c r="BDQ41" s="284"/>
      <c r="BDR41" s="284"/>
      <c r="BDS41" s="284"/>
      <c r="BDT41" s="284"/>
      <c r="BDU41" s="284"/>
      <c r="BDV41" s="284"/>
      <c r="BDW41" s="284"/>
      <c r="BDX41" s="284"/>
      <c r="BDY41" s="284"/>
      <c r="BDZ41" s="284"/>
      <c r="BEA41" s="284"/>
      <c r="BEB41" s="284"/>
      <c r="BEC41" s="284"/>
      <c r="BED41" s="284"/>
      <c r="BEE41" s="284"/>
      <c r="BEF41" s="284"/>
      <c r="BEG41" s="284"/>
      <c r="BEH41" s="284"/>
      <c r="BEI41" s="284"/>
      <c r="BEJ41" s="284"/>
      <c r="BEK41" s="284"/>
      <c r="BEL41" s="284"/>
      <c r="BEM41" s="284"/>
      <c r="BEN41" s="284"/>
      <c r="BEO41" s="284"/>
      <c r="BEP41" s="284"/>
      <c r="BEQ41" s="284"/>
      <c r="BER41" s="284"/>
      <c r="BES41" s="284"/>
      <c r="BET41" s="284"/>
      <c r="BEU41" s="284"/>
      <c r="BEV41" s="284"/>
      <c r="BEW41" s="284"/>
      <c r="BEX41" s="284"/>
      <c r="BEY41" s="284"/>
      <c r="BEZ41" s="284"/>
      <c r="BFA41" s="284"/>
      <c r="BFB41" s="284"/>
      <c r="BFC41" s="284"/>
      <c r="BFD41" s="284"/>
      <c r="BFE41" s="284"/>
      <c r="BFF41" s="284"/>
      <c r="BFG41" s="284"/>
      <c r="BFH41" s="284"/>
      <c r="BFI41" s="284"/>
      <c r="BFJ41" s="284"/>
      <c r="BFK41" s="284"/>
      <c r="BFL41" s="284"/>
      <c r="BFM41" s="284"/>
      <c r="BFN41" s="284"/>
      <c r="BFO41" s="284"/>
      <c r="BFP41" s="284"/>
      <c r="BFQ41" s="284"/>
      <c r="BFR41" s="284"/>
      <c r="BFS41" s="284"/>
      <c r="BFT41" s="284"/>
      <c r="BFU41" s="284"/>
      <c r="BFV41" s="284"/>
      <c r="BFW41" s="284"/>
      <c r="BFX41" s="284"/>
      <c r="BFY41" s="284"/>
      <c r="BFZ41" s="284"/>
      <c r="BGA41" s="284"/>
      <c r="BGB41" s="284"/>
      <c r="BGC41" s="284"/>
      <c r="BGD41" s="284"/>
      <c r="BGE41" s="284"/>
      <c r="BGF41" s="284"/>
      <c r="BGG41" s="284"/>
      <c r="BGH41" s="284"/>
      <c r="BGI41" s="284"/>
      <c r="BGJ41" s="284"/>
      <c r="BGK41" s="284"/>
      <c r="BGL41" s="284"/>
      <c r="BGM41" s="284"/>
      <c r="BGN41" s="284"/>
      <c r="BGO41" s="284"/>
      <c r="BGP41" s="284"/>
      <c r="BGQ41" s="284"/>
      <c r="BGR41" s="284"/>
      <c r="BGS41" s="284"/>
      <c r="BGT41" s="284"/>
      <c r="BGU41" s="284"/>
      <c r="BGV41" s="284"/>
      <c r="BGW41" s="284"/>
      <c r="BGX41" s="284"/>
      <c r="BGY41" s="284"/>
      <c r="BGZ41" s="284"/>
      <c r="BHA41" s="284"/>
      <c r="BHB41" s="284"/>
      <c r="BHC41" s="284"/>
      <c r="BHD41" s="284"/>
      <c r="BHE41" s="284"/>
      <c r="BHF41" s="284"/>
      <c r="BHG41" s="284"/>
      <c r="BHH41" s="284"/>
      <c r="BHI41" s="284"/>
      <c r="BHJ41" s="284"/>
      <c r="BHK41" s="284"/>
      <c r="BHL41" s="284"/>
      <c r="BHM41" s="284"/>
      <c r="BHN41" s="284"/>
      <c r="BHO41" s="284"/>
      <c r="BHP41" s="284"/>
      <c r="BHQ41" s="284"/>
      <c r="BHR41" s="284"/>
      <c r="BHS41" s="284"/>
      <c r="BHT41" s="284"/>
      <c r="BHU41" s="284"/>
      <c r="BHV41" s="284"/>
      <c r="BHW41" s="284"/>
      <c r="BHX41" s="284"/>
      <c r="BHY41" s="284"/>
      <c r="BHZ41" s="284"/>
      <c r="BIA41" s="284"/>
      <c r="BIB41" s="284"/>
      <c r="BIC41" s="284"/>
      <c r="BID41" s="284"/>
      <c r="BIE41" s="284"/>
      <c r="BIF41" s="284"/>
      <c r="BIG41" s="284"/>
      <c r="BIH41" s="284"/>
      <c r="BII41" s="284"/>
      <c r="BIJ41" s="284"/>
      <c r="BIK41" s="284"/>
      <c r="BIL41" s="284"/>
      <c r="BIM41" s="284"/>
      <c r="BIN41" s="284"/>
      <c r="BIO41" s="284"/>
      <c r="BIP41" s="284"/>
      <c r="BIQ41" s="284"/>
      <c r="BIR41" s="284"/>
      <c r="BIS41" s="284"/>
      <c r="BIT41" s="284"/>
      <c r="BIU41" s="284"/>
      <c r="BIV41" s="284"/>
      <c r="BIW41" s="284"/>
      <c r="BIX41" s="284"/>
      <c r="BIY41" s="284"/>
      <c r="BIZ41" s="284"/>
      <c r="BJA41" s="284"/>
      <c r="BJB41" s="284"/>
      <c r="BJC41" s="284"/>
      <c r="BJD41" s="284"/>
      <c r="BJE41" s="284"/>
      <c r="BJF41" s="284"/>
      <c r="BJG41" s="284"/>
      <c r="BJH41" s="284"/>
      <c r="BJI41" s="284"/>
      <c r="BJJ41" s="284"/>
      <c r="BJK41" s="284"/>
      <c r="BJL41" s="284"/>
      <c r="BJM41" s="284"/>
      <c r="BJN41" s="284"/>
      <c r="BJO41" s="284"/>
      <c r="BJP41" s="284"/>
      <c r="BJQ41" s="284"/>
      <c r="BJR41" s="284"/>
      <c r="BJS41" s="284"/>
      <c r="BJT41" s="284"/>
      <c r="BJU41" s="284"/>
      <c r="BJV41" s="284"/>
      <c r="BJW41" s="284"/>
      <c r="BJX41" s="284"/>
      <c r="BJY41" s="284"/>
      <c r="BJZ41" s="284"/>
      <c r="BKA41" s="284"/>
      <c r="BKB41" s="284"/>
      <c r="BKC41" s="284"/>
      <c r="BKD41" s="284"/>
      <c r="BKE41" s="284"/>
      <c r="BKF41" s="284"/>
      <c r="BKG41" s="284"/>
      <c r="BKH41" s="284"/>
      <c r="BKI41" s="284"/>
      <c r="BKJ41" s="284"/>
      <c r="BKK41" s="284"/>
      <c r="BKL41" s="284"/>
      <c r="BKM41" s="284"/>
      <c r="BKN41" s="284"/>
      <c r="BKO41" s="284"/>
      <c r="BKP41" s="284"/>
      <c r="BKQ41" s="284"/>
      <c r="BKR41" s="284"/>
      <c r="BKS41" s="284"/>
      <c r="BKT41" s="284"/>
      <c r="BKU41" s="284"/>
      <c r="BKV41" s="284"/>
      <c r="BKW41" s="284"/>
      <c r="BKX41" s="284"/>
      <c r="BKY41" s="284"/>
      <c r="BKZ41" s="284"/>
      <c r="BLA41" s="284"/>
      <c r="BLB41" s="284"/>
      <c r="BLC41" s="284"/>
      <c r="BLD41" s="284"/>
      <c r="BLE41" s="284"/>
      <c r="BLF41" s="284"/>
      <c r="BLG41" s="284"/>
      <c r="BLH41" s="284"/>
      <c r="BLI41" s="284"/>
      <c r="BLJ41" s="284"/>
      <c r="BLK41" s="284"/>
      <c r="BLL41" s="284"/>
      <c r="BLM41" s="284"/>
      <c r="BLN41" s="284"/>
      <c r="BLO41" s="284"/>
      <c r="BLP41" s="284"/>
      <c r="BLQ41" s="284"/>
      <c r="BLR41" s="284"/>
      <c r="BLS41" s="284"/>
      <c r="BLT41" s="284"/>
      <c r="BLU41" s="284"/>
      <c r="BLV41" s="284"/>
      <c r="BLW41" s="284"/>
      <c r="BLX41" s="284"/>
      <c r="BLY41" s="284"/>
      <c r="BLZ41" s="284"/>
      <c r="BMA41" s="284"/>
      <c r="BMB41" s="284"/>
      <c r="BMC41" s="284"/>
      <c r="BMD41" s="284"/>
      <c r="BME41" s="284"/>
      <c r="BMF41" s="284"/>
      <c r="BMG41" s="284"/>
      <c r="BMH41" s="284"/>
      <c r="BMI41" s="284"/>
      <c r="BMJ41" s="284"/>
      <c r="BMK41" s="284"/>
      <c r="BML41" s="284"/>
      <c r="BMM41" s="284"/>
      <c r="BMN41" s="284"/>
      <c r="BMO41" s="284"/>
      <c r="BMP41" s="284"/>
      <c r="BMQ41" s="284"/>
      <c r="BMR41" s="284"/>
      <c r="BMS41" s="284"/>
      <c r="BMT41" s="284"/>
      <c r="BMU41" s="284"/>
      <c r="BMV41" s="284"/>
      <c r="BMW41" s="284"/>
      <c r="BMX41" s="284"/>
      <c r="BMY41" s="284"/>
      <c r="BMZ41" s="284"/>
      <c r="BNA41" s="284"/>
      <c r="BNB41" s="284"/>
      <c r="BNC41" s="284"/>
      <c r="BND41" s="284"/>
      <c r="BNE41" s="284"/>
      <c r="BNF41" s="284"/>
      <c r="BNG41" s="284"/>
      <c r="BNH41" s="284"/>
      <c r="BNI41" s="284"/>
      <c r="BNJ41" s="284"/>
      <c r="BNK41" s="284"/>
      <c r="BNL41" s="284"/>
      <c r="BNM41" s="284"/>
      <c r="BNN41" s="284"/>
      <c r="BNO41" s="284"/>
      <c r="BNP41" s="284"/>
      <c r="BNQ41" s="284"/>
      <c r="BNR41" s="284"/>
      <c r="BNS41" s="284"/>
      <c r="BNT41" s="284"/>
      <c r="BNU41" s="284"/>
      <c r="BNV41" s="284"/>
      <c r="BNW41" s="284"/>
      <c r="BNX41" s="284"/>
      <c r="BNY41" s="284"/>
      <c r="BNZ41" s="284"/>
      <c r="BOA41" s="284"/>
      <c r="BOB41" s="284"/>
      <c r="BOC41" s="284"/>
      <c r="BOD41" s="284"/>
      <c r="BOE41" s="284"/>
      <c r="BOF41" s="284"/>
      <c r="BOG41" s="284"/>
      <c r="BOH41" s="284"/>
      <c r="BOI41" s="284"/>
      <c r="BOJ41" s="284"/>
      <c r="BOK41" s="284"/>
      <c r="BOL41" s="284"/>
      <c r="BOM41" s="284"/>
      <c r="BON41" s="284"/>
      <c r="BOO41" s="284"/>
      <c r="BOP41" s="284"/>
      <c r="BOQ41" s="284"/>
      <c r="BOR41" s="284"/>
      <c r="BOS41" s="284"/>
      <c r="BOT41" s="284"/>
      <c r="BOU41" s="284"/>
      <c r="BOV41" s="284"/>
      <c r="BOW41" s="284"/>
      <c r="BOX41" s="284"/>
      <c r="BOY41" s="284"/>
      <c r="BOZ41" s="284"/>
      <c r="BPA41" s="284"/>
      <c r="BPB41" s="284"/>
      <c r="BPC41" s="284"/>
      <c r="BPD41" s="284"/>
      <c r="BPE41" s="284"/>
      <c r="BPF41" s="284"/>
      <c r="BPG41" s="284"/>
      <c r="BPH41" s="284"/>
      <c r="BPI41" s="284"/>
      <c r="BPJ41" s="284"/>
      <c r="BPK41" s="284"/>
      <c r="BPL41" s="284"/>
      <c r="BPM41" s="284"/>
      <c r="BPN41" s="284"/>
      <c r="BPO41" s="284"/>
      <c r="BPP41" s="284"/>
      <c r="BPQ41" s="284"/>
      <c r="BPR41" s="284"/>
      <c r="BPS41" s="284"/>
      <c r="BPT41" s="284"/>
      <c r="BPU41" s="284"/>
      <c r="BPV41" s="284"/>
      <c r="BPW41" s="284"/>
      <c r="BPX41" s="284"/>
      <c r="BPY41" s="284"/>
      <c r="BPZ41" s="284"/>
      <c r="BQA41" s="284"/>
      <c r="BQB41" s="284"/>
      <c r="BQC41" s="284"/>
      <c r="BQD41" s="284"/>
      <c r="BQE41" s="284"/>
      <c r="BQF41" s="284"/>
      <c r="BQG41" s="284"/>
      <c r="BQH41" s="284"/>
      <c r="BQI41" s="284"/>
      <c r="BQJ41" s="284"/>
      <c r="BQK41" s="284"/>
      <c r="BQL41" s="284"/>
      <c r="BQM41" s="284"/>
      <c r="BQN41" s="284"/>
      <c r="BQO41" s="284"/>
      <c r="BQP41" s="284"/>
      <c r="BQQ41" s="284"/>
      <c r="BQR41" s="284"/>
      <c r="BQS41" s="284"/>
      <c r="BQT41" s="284"/>
      <c r="BQU41" s="284"/>
      <c r="BQV41" s="284"/>
      <c r="BQW41" s="284"/>
      <c r="BQX41" s="284"/>
      <c r="BQY41" s="284"/>
      <c r="BQZ41" s="284"/>
      <c r="BRA41" s="284"/>
      <c r="BRB41" s="284"/>
      <c r="BRC41" s="284"/>
      <c r="BRD41" s="284"/>
      <c r="BRE41" s="284"/>
      <c r="BRF41" s="284"/>
      <c r="BRG41" s="284"/>
      <c r="BRH41" s="284"/>
      <c r="BRI41" s="284"/>
      <c r="BRJ41" s="284"/>
      <c r="BRK41" s="284"/>
      <c r="BRL41" s="284"/>
      <c r="BRM41" s="284"/>
      <c r="BRN41" s="284"/>
      <c r="BRO41" s="284"/>
      <c r="BRP41" s="284"/>
      <c r="BRQ41" s="284"/>
      <c r="BRR41" s="284"/>
      <c r="BRS41" s="284"/>
      <c r="BRT41" s="284"/>
      <c r="BRU41" s="284"/>
      <c r="BRV41" s="284"/>
      <c r="BRW41" s="284"/>
      <c r="BRX41" s="284"/>
      <c r="BRY41" s="284"/>
      <c r="BRZ41" s="284"/>
      <c r="BSA41" s="284"/>
      <c r="BSB41" s="284"/>
      <c r="BSC41" s="284"/>
      <c r="BSD41" s="284"/>
      <c r="BSE41" s="284"/>
      <c r="BSF41" s="284"/>
      <c r="BSG41" s="284"/>
      <c r="BSH41" s="284"/>
      <c r="BSI41" s="284"/>
      <c r="BSJ41" s="284"/>
      <c r="BSK41" s="284"/>
      <c r="BSL41" s="284"/>
      <c r="BSM41" s="284"/>
      <c r="BSN41" s="284"/>
      <c r="BSO41" s="284"/>
      <c r="BSP41" s="284"/>
      <c r="BSQ41" s="284"/>
      <c r="BSR41" s="284"/>
      <c r="BSS41" s="284"/>
      <c r="BST41" s="284"/>
      <c r="BSU41" s="284"/>
      <c r="BSV41" s="284"/>
      <c r="BSW41" s="284"/>
      <c r="BSX41" s="284"/>
      <c r="BSY41" s="284"/>
      <c r="BSZ41" s="284"/>
      <c r="BTA41" s="284"/>
      <c r="BTB41" s="284"/>
      <c r="BTC41" s="284"/>
      <c r="BTD41" s="284"/>
      <c r="BTE41" s="284"/>
      <c r="BTF41" s="284"/>
      <c r="BTG41" s="284"/>
      <c r="BTH41" s="284"/>
      <c r="BTI41" s="284"/>
      <c r="BTJ41" s="284"/>
      <c r="BTK41" s="284"/>
      <c r="BTL41" s="284"/>
      <c r="BTM41" s="284"/>
      <c r="BTN41" s="284"/>
      <c r="BTO41" s="284"/>
      <c r="BTP41" s="284"/>
      <c r="BTQ41" s="284"/>
      <c r="BTR41" s="284"/>
      <c r="BTS41" s="284"/>
      <c r="BTT41" s="284"/>
      <c r="BTU41" s="284"/>
      <c r="BTV41" s="284"/>
      <c r="BTW41" s="284"/>
      <c r="BTX41" s="284"/>
      <c r="BTY41" s="284"/>
      <c r="BTZ41" s="284"/>
      <c r="BUA41" s="284"/>
      <c r="BUB41" s="284"/>
      <c r="BUC41" s="284"/>
      <c r="BUD41" s="284"/>
      <c r="BUE41" s="284"/>
      <c r="BUF41" s="284"/>
      <c r="BUG41" s="284"/>
      <c r="BUH41" s="284"/>
      <c r="BUI41" s="284"/>
      <c r="BUJ41" s="284"/>
      <c r="BUK41" s="284"/>
      <c r="BUL41" s="284"/>
      <c r="BUM41" s="284"/>
      <c r="BUN41" s="284"/>
      <c r="BUO41" s="284"/>
      <c r="BUP41" s="284"/>
      <c r="BUQ41" s="284"/>
      <c r="BUR41" s="284"/>
      <c r="BUS41" s="284"/>
      <c r="BUT41" s="284"/>
      <c r="BUU41" s="284"/>
      <c r="BUV41" s="284"/>
      <c r="BUW41" s="284"/>
      <c r="BUX41" s="284"/>
      <c r="BUY41" s="284"/>
      <c r="BUZ41" s="284"/>
      <c r="BVA41" s="284"/>
      <c r="BVB41" s="284"/>
      <c r="BVC41" s="284"/>
      <c r="BVD41" s="284"/>
      <c r="BVE41" s="284"/>
      <c r="BVF41" s="284"/>
      <c r="BVG41" s="284"/>
      <c r="BVH41" s="284"/>
      <c r="BVI41" s="284"/>
      <c r="BVJ41" s="284"/>
      <c r="BVK41" s="284"/>
      <c r="BVL41" s="284"/>
      <c r="BVM41" s="284"/>
      <c r="BVN41" s="284"/>
      <c r="BVO41" s="284"/>
      <c r="BVP41" s="284"/>
      <c r="BVQ41" s="284"/>
      <c r="BVR41" s="284"/>
      <c r="BVS41" s="284"/>
      <c r="BVT41" s="284"/>
      <c r="BVU41" s="284"/>
      <c r="BVV41" s="284"/>
      <c r="BVW41" s="284"/>
      <c r="BVX41" s="284"/>
      <c r="BVY41" s="284"/>
      <c r="BVZ41" s="284"/>
      <c r="BWA41" s="284"/>
      <c r="BWB41" s="284"/>
      <c r="BWC41" s="284"/>
      <c r="BWD41" s="284"/>
      <c r="BWE41" s="284"/>
      <c r="BWF41" s="284"/>
      <c r="BWG41" s="284"/>
      <c r="BWH41" s="284"/>
      <c r="BWI41" s="284"/>
      <c r="BWJ41" s="284"/>
      <c r="BWK41" s="284"/>
      <c r="BWL41" s="284"/>
      <c r="BWM41" s="284"/>
      <c r="BWN41" s="284"/>
      <c r="BWO41" s="284"/>
      <c r="BWP41" s="284"/>
      <c r="BWQ41" s="284"/>
      <c r="BWR41" s="284"/>
      <c r="BWS41" s="284"/>
      <c r="BWT41" s="284"/>
      <c r="BWU41" s="284"/>
      <c r="BWV41" s="284"/>
      <c r="BWW41" s="284"/>
      <c r="BWX41" s="284"/>
      <c r="BWY41" s="284"/>
      <c r="BWZ41" s="284"/>
      <c r="BXA41" s="284"/>
      <c r="BXB41" s="284"/>
      <c r="BXC41" s="284"/>
      <c r="BXD41" s="284"/>
      <c r="BXE41" s="284"/>
      <c r="BXF41" s="284"/>
      <c r="BXG41" s="284"/>
      <c r="BXH41" s="284"/>
      <c r="BXI41" s="284"/>
      <c r="BXJ41" s="284"/>
      <c r="BXK41" s="284"/>
      <c r="BXL41" s="284"/>
      <c r="BXM41" s="284"/>
      <c r="BXN41" s="284"/>
      <c r="BXO41" s="284"/>
      <c r="BXP41" s="284"/>
      <c r="BXQ41" s="284"/>
      <c r="BXR41" s="284"/>
      <c r="BXS41" s="284"/>
      <c r="BXT41" s="284"/>
      <c r="BXU41" s="284"/>
      <c r="BXV41" s="284"/>
      <c r="BXW41" s="284"/>
      <c r="BXX41" s="284"/>
      <c r="BXY41" s="284"/>
      <c r="BXZ41" s="284"/>
      <c r="BYA41" s="284"/>
      <c r="BYB41" s="284"/>
      <c r="BYC41" s="284"/>
      <c r="BYD41" s="284"/>
      <c r="BYE41" s="284"/>
      <c r="BYF41" s="284"/>
      <c r="BYG41" s="284"/>
      <c r="BYH41" s="284"/>
      <c r="BYI41" s="284"/>
      <c r="BYJ41" s="284"/>
      <c r="BYK41" s="284"/>
      <c r="BYL41" s="284"/>
      <c r="BYM41" s="284"/>
      <c r="BYN41" s="284"/>
      <c r="BYO41" s="284"/>
      <c r="BYP41" s="284"/>
      <c r="BYQ41" s="284"/>
      <c r="BYR41" s="284"/>
      <c r="BYS41" s="284"/>
      <c r="BYT41" s="284"/>
      <c r="BYU41" s="284"/>
      <c r="BYV41" s="284"/>
      <c r="BYW41" s="284"/>
      <c r="BYX41" s="284"/>
      <c r="BYY41" s="284"/>
      <c r="BYZ41" s="284"/>
      <c r="BZA41" s="284"/>
      <c r="BZB41" s="284"/>
      <c r="BZC41" s="284"/>
      <c r="BZD41" s="284"/>
      <c r="BZE41" s="284"/>
      <c r="BZF41" s="284"/>
      <c r="BZG41" s="284"/>
      <c r="BZH41" s="284"/>
      <c r="BZI41" s="284"/>
      <c r="BZJ41" s="284"/>
      <c r="BZK41" s="284"/>
      <c r="BZL41" s="284"/>
      <c r="BZM41" s="284"/>
      <c r="BZN41" s="284"/>
      <c r="BZO41" s="284"/>
      <c r="BZP41" s="284"/>
      <c r="BZQ41" s="284"/>
      <c r="BZR41" s="284"/>
      <c r="BZS41" s="284"/>
      <c r="BZT41" s="284"/>
      <c r="BZU41" s="284"/>
      <c r="BZV41" s="284"/>
      <c r="BZW41" s="284"/>
      <c r="BZX41" s="284"/>
      <c r="BZY41" s="284"/>
      <c r="BZZ41" s="284"/>
      <c r="CAA41" s="284"/>
      <c r="CAB41" s="284"/>
      <c r="CAC41" s="284"/>
      <c r="CAD41" s="284"/>
      <c r="CAE41" s="284"/>
      <c r="CAF41" s="284"/>
      <c r="CAG41" s="284"/>
      <c r="CAH41" s="284"/>
      <c r="CAI41" s="284"/>
      <c r="CAJ41" s="284"/>
      <c r="CAK41" s="284"/>
      <c r="CAL41" s="284"/>
      <c r="CAM41" s="284"/>
      <c r="CAN41" s="284"/>
      <c r="CAO41" s="284"/>
      <c r="CAP41" s="284"/>
      <c r="CAQ41" s="284"/>
      <c r="CAR41" s="284"/>
      <c r="CAS41" s="284"/>
      <c r="CAT41" s="284"/>
      <c r="CAU41" s="284"/>
      <c r="CAV41" s="284"/>
      <c r="CAW41" s="284"/>
      <c r="CAX41" s="284"/>
      <c r="CAY41" s="284"/>
      <c r="CAZ41" s="284"/>
      <c r="CBA41" s="284"/>
      <c r="CBB41" s="284"/>
      <c r="CBC41" s="284"/>
      <c r="CBD41" s="284"/>
      <c r="CBE41" s="284"/>
      <c r="CBF41" s="284"/>
      <c r="CBG41" s="284"/>
      <c r="CBH41" s="284"/>
      <c r="CBI41" s="284"/>
      <c r="CBJ41" s="284"/>
      <c r="CBK41" s="284"/>
      <c r="CBL41" s="284"/>
      <c r="CBM41" s="284"/>
      <c r="CBN41" s="284"/>
      <c r="CBO41" s="284"/>
      <c r="CBP41" s="284"/>
      <c r="CBQ41" s="284"/>
      <c r="CBR41" s="284"/>
      <c r="CBS41" s="284"/>
      <c r="CBT41" s="284"/>
      <c r="CBU41" s="284"/>
      <c r="CBV41" s="284"/>
      <c r="CBW41" s="284"/>
      <c r="CBX41" s="284"/>
      <c r="CBY41" s="284"/>
      <c r="CBZ41" s="284"/>
      <c r="CCA41" s="284"/>
      <c r="CCB41" s="284"/>
      <c r="CCC41" s="284"/>
      <c r="CCD41" s="284"/>
      <c r="CCE41" s="284"/>
      <c r="CCF41" s="284"/>
      <c r="CCG41" s="284"/>
      <c r="CCH41" s="284"/>
      <c r="CCI41" s="284"/>
      <c r="CCJ41" s="284"/>
      <c r="CCK41" s="284"/>
      <c r="CCL41" s="284"/>
      <c r="CCM41" s="284"/>
      <c r="CCN41" s="284"/>
      <c r="CCO41" s="284"/>
      <c r="CCP41" s="284"/>
      <c r="CCQ41" s="284"/>
      <c r="CCR41" s="284"/>
      <c r="CCS41" s="284"/>
      <c r="CCT41" s="284"/>
      <c r="CCU41" s="284"/>
      <c r="CCV41" s="284"/>
      <c r="CCW41" s="284"/>
      <c r="CCX41" s="284"/>
      <c r="CCY41" s="284"/>
      <c r="CCZ41" s="284"/>
      <c r="CDA41" s="284"/>
      <c r="CDB41" s="284"/>
      <c r="CDC41" s="284"/>
      <c r="CDD41" s="284"/>
      <c r="CDE41" s="284"/>
      <c r="CDF41" s="284"/>
      <c r="CDG41" s="284"/>
      <c r="CDH41" s="284"/>
      <c r="CDI41" s="284"/>
      <c r="CDJ41" s="284"/>
      <c r="CDK41" s="284"/>
      <c r="CDL41" s="284"/>
      <c r="CDM41" s="284"/>
      <c r="CDN41" s="284"/>
      <c r="CDO41" s="284"/>
      <c r="CDP41" s="284"/>
      <c r="CDQ41" s="284"/>
      <c r="CDR41" s="284"/>
      <c r="CDS41" s="284"/>
      <c r="CDT41" s="284"/>
      <c r="CDU41" s="284"/>
      <c r="CDV41" s="284"/>
      <c r="CDW41" s="284"/>
      <c r="CDX41" s="284"/>
      <c r="CDY41" s="284"/>
      <c r="CDZ41" s="284"/>
      <c r="CEA41" s="284"/>
      <c r="CEB41" s="284"/>
      <c r="CEC41" s="284"/>
      <c r="CED41" s="284"/>
      <c r="CEE41" s="284"/>
      <c r="CEF41" s="284"/>
      <c r="CEG41" s="284"/>
      <c r="CEH41" s="284"/>
      <c r="CEI41" s="284"/>
      <c r="CEJ41" s="284"/>
      <c r="CEK41" s="284"/>
      <c r="CEL41" s="284"/>
      <c r="CEM41" s="284"/>
      <c r="CEN41" s="284"/>
      <c r="CEO41" s="284"/>
      <c r="CEP41" s="284"/>
      <c r="CEQ41" s="284"/>
      <c r="CER41" s="284"/>
      <c r="CES41" s="284"/>
      <c r="CET41" s="284"/>
      <c r="CEU41" s="284"/>
      <c r="CEV41" s="284"/>
      <c r="CEW41" s="284"/>
      <c r="CEX41" s="284"/>
      <c r="CEY41" s="284"/>
      <c r="CEZ41" s="284"/>
      <c r="CFA41" s="284"/>
      <c r="CFB41" s="284"/>
      <c r="CFC41" s="284"/>
      <c r="CFD41" s="284"/>
      <c r="CFE41" s="284"/>
      <c r="CFF41" s="284"/>
      <c r="CFG41" s="284"/>
      <c r="CFH41" s="284"/>
      <c r="CFI41" s="284"/>
      <c r="CFJ41" s="284"/>
      <c r="CFK41" s="284"/>
      <c r="CFL41" s="284"/>
      <c r="CFM41" s="284"/>
      <c r="CFN41" s="284"/>
      <c r="CFO41" s="284"/>
      <c r="CFP41" s="284"/>
      <c r="CFQ41" s="284"/>
      <c r="CFR41" s="284"/>
      <c r="CFS41" s="284"/>
      <c r="CFT41" s="284"/>
      <c r="CFU41" s="284"/>
      <c r="CFV41" s="284"/>
      <c r="CFW41" s="284"/>
      <c r="CFX41" s="284"/>
      <c r="CFY41" s="284"/>
      <c r="CFZ41" s="284"/>
      <c r="CGA41" s="284"/>
      <c r="CGB41" s="284"/>
      <c r="CGC41" s="284"/>
      <c r="CGD41" s="284"/>
      <c r="CGE41" s="284"/>
      <c r="CGF41" s="284"/>
      <c r="CGG41" s="284"/>
      <c r="CGH41" s="284"/>
      <c r="CGI41" s="284"/>
      <c r="CGJ41" s="284"/>
      <c r="CGK41" s="284"/>
      <c r="CGL41" s="284"/>
      <c r="CGM41" s="284"/>
      <c r="CGN41" s="284"/>
      <c r="CGO41" s="284"/>
      <c r="CGP41" s="284"/>
      <c r="CGQ41" s="284"/>
      <c r="CGR41" s="284"/>
      <c r="CGS41" s="284"/>
      <c r="CGT41" s="284"/>
      <c r="CGU41" s="284"/>
      <c r="CGV41" s="284"/>
      <c r="CGW41" s="284"/>
      <c r="CGX41" s="284"/>
      <c r="CGY41" s="284"/>
      <c r="CGZ41" s="284"/>
      <c r="CHA41" s="284"/>
      <c r="CHB41" s="284"/>
      <c r="CHC41" s="284"/>
      <c r="CHD41" s="284"/>
      <c r="CHE41" s="284"/>
      <c r="CHF41" s="284"/>
      <c r="CHG41" s="284"/>
      <c r="CHH41" s="284"/>
      <c r="CHI41" s="284"/>
      <c r="CHJ41" s="284"/>
      <c r="CHK41" s="284"/>
      <c r="CHL41" s="284"/>
      <c r="CHM41" s="284"/>
      <c r="CHN41" s="284"/>
      <c r="CHO41" s="284"/>
      <c r="CHP41" s="284"/>
      <c r="CHQ41" s="284"/>
      <c r="CHR41" s="284"/>
      <c r="CHS41" s="284"/>
      <c r="CHT41" s="284"/>
      <c r="CHU41" s="284"/>
      <c r="CHV41" s="284"/>
      <c r="CHW41" s="284"/>
      <c r="CHX41" s="284"/>
      <c r="CHY41" s="284"/>
      <c r="CHZ41" s="284"/>
      <c r="CIA41" s="284"/>
      <c r="CIB41" s="284"/>
      <c r="CIC41" s="284"/>
      <c r="CID41" s="284"/>
      <c r="CIE41" s="284"/>
      <c r="CIF41" s="284"/>
      <c r="CIG41" s="284"/>
      <c r="CIH41" s="284"/>
      <c r="CII41" s="284"/>
      <c r="CIJ41" s="284"/>
      <c r="CIK41" s="284"/>
      <c r="CIL41" s="284"/>
      <c r="CIM41" s="284"/>
      <c r="CIN41" s="284"/>
      <c r="CIO41" s="284"/>
      <c r="CIP41" s="284"/>
      <c r="CIQ41" s="284"/>
      <c r="CIR41" s="284"/>
      <c r="CIS41" s="284"/>
      <c r="CIT41" s="284"/>
      <c r="CIU41" s="284"/>
      <c r="CIV41" s="284"/>
      <c r="CIW41" s="284"/>
      <c r="CIX41" s="284"/>
      <c r="CIY41" s="284"/>
      <c r="CIZ41" s="284"/>
      <c r="CJA41" s="284"/>
      <c r="CJB41" s="284"/>
      <c r="CJC41" s="284"/>
      <c r="CJD41" s="284"/>
      <c r="CJE41" s="284"/>
      <c r="CJF41" s="284"/>
      <c r="CJG41" s="284"/>
      <c r="CJH41" s="284"/>
      <c r="CJI41" s="284"/>
      <c r="CJJ41" s="284"/>
      <c r="CJK41" s="284"/>
      <c r="CJL41" s="284"/>
      <c r="CJM41" s="284"/>
      <c r="CJN41" s="284"/>
      <c r="CJO41" s="284"/>
      <c r="CJP41" s="284"/>
      <c r="CJQ41" s="284"/>
      <c r="CJR41" s="284"/>
      <c r="CJS41" s="284"/>
      <c r="CJT41" s="284"/>
      <c r="CJU41" s="284"/>
      <c r="CJV41" s="284"/>
      <c r="CJW41" s="284"/>
      <c r="CJX41" s="284"/>
      <c r="CJY41" s="284"/>
      <c r="CJZ41" s="284"/>
      <c r="CKA41" s="284"/>
      <c r="CKB41" s="284"/>
      <c r="CKC41" s="284"/>
      <c r="CKD41" s="284"/>
      <c r="CKE41" s="284"/>
      <c r="CKF41" s="284"/>
      <c r="CKG41" s="284"/>
      <c r="CKH41" s="284"/>
      <c r="CKI41" s="284"/>
      <c r="CKJ41" s="284"/>
      <c r="CKK41" s="284"/>
      <c r="CKL41" s="284"/>
      <c r="CKM41" s="284"/>
      <c r="CKN41" s="284"/>
      <c r="CKO41" s="284"/>
      <c r="CKP41" s="284"/>
      <c r="CKQ41" s="284"/>
      <c r="CKR41" s="284"/>
      <c r="CKS41" s="284"/>
      <c r="CKT41" s="284"/>
      <c r="CKU41" s="284"/>
      <c r="CKV41" s="284"/>
      <c r="CKW41" s="284"/>
      <c r="CKX41" s="284"/>
      <c r="CKY41" s="284"/>
      <c r="CKZ41" s="284"/>
      <c r="CLA41" s="284"/>
      <c r="CLB41" s="284"/>
      <c r="CLC41" s="284"/>
      <c r="CLD41" s="284"/>
      <c r="CLE41" s="284"/>
      <c r="CLF41" s="284"/>
      <c r="CLG41" s="284"/>
      <c r="CLH41" s="284"/>
      <c r="CLI41" s="284"/>
      <c r="CLJ41" s="284"/>
      <c r="CLK41" s="284"/>
      <c r="CLL41" s="284"/>
      <c r="CLM41" s="284"/>
      <c r="CLN41" s="284"/>
      <c r="CLO41" s="284"/>
      <c r="CLP41" s="284"/>
      <c r="CLQ41" s="284"/>
      <c r="CLR41" s="284"/>
      <c r="CLS41" s="284"/>
      <c r="CLT41" s="284"/>
      <c r="CLU41" s="284"/>
      <c r="CLV41" s="284"/>
      <c r="CLW41" s="284"/>
      <c r="CLX41" s="284"/>
      <c r="CLY41" s="284"/>
      <c r="CLZ41" s="284"/>
      <c r="CMA41" s="284"/>
      <c r="CMB41" s="284"/>
      <c r="CMC41" s="284"/>
      <c r="CMD41" s="284"/>
      <c r="CME41" s="284"/>
      <c r="CMF41" s="284"/>
      <c r="CMG41" s="284"/>
      <c r="CMH41" s="284"/>
      <c r="CMI41" s="284"/>
      <c r="CMJ41" s="284"/>
      <c r="CMK41" s="284"/>
      <c r="CML41" s="284"/>
      <c r="CMM41" s="284"/>
      <c r="CMN41" s="284"/>
      <c r="CMO41" s="284"/>
      <c r="CMP41" s="284"/>
      <c r="CMQ41" s="284"/>
      <c r="CMR41" s="284"/>
      <c r="CMS41" s="284"/>
      <c r="CMT41" s="284"/>
      <c r="CMU41" s="284"/>
      <c r="CMV41" s="284"/>
      <c r="CMW41" s="284"/>
      <c r="CMX41" s="284"/>
      <c r="CMY41" s="284"/>
      <c r="CMZ41" s="284"/>
      <c r="CNA41" s="284"/>
      <c r="CNB41" s="284"/>
      <c r="CNC41" s="284"/>
      <c r="CND41" s="284"/>
      <c r="CNE41" s="284"/>
      <c r="CNF41" s="284"/>
      <c r="CNG41" s="284"/>
      <c r="CNH41" s="284"/>
      <c r="CNI41" s="284"/>
      <c r="CNJ41" s="284"/>
      <c r="CNK41" s="284"/>
      <c r="CNL41" s="284"/>
      <c r="CNM41" s="284"/>
      <c r="CNN41" s="284"/>
      <c r="CNO41" s="284"/>
      <c r="CNP41" s="284"/>
      <c r="CNQ41" s="284"/>
      <c r="CNR41" s="284"/>
      <c r="CNS41" s="284"/>
      <c r="CNT41" s="284"/>
      <c r="CNU41" s="284"/>
      <c r="CNV41" s="284"/>
      <c r="CNW41" s="284"/>
      <c r="CNX41" s="284"/>
      <c r="CNY41" s="284"/>
      <c r="CNZ41" s="284"/>
      <c r="COA41" s="284"/>
      <c r="COB41" s="284"/>
      <c r="COC41" s="284"/>
      <c r="COD41" s="284"/>
      <c r="COE41" s="284"/>
      <c r="COF41" s="284"/>
      <c r="COG41" s="284"/>
      <c r="COH41" s="284"/>
      <c r="COI41" s="284"/>
      <c r="COJ41" s="284"/>
      <c r="COK41" s="284"/>
      <c r="COL41" s="284"/>
      <c r="COM41" s="284"/>
      <c r="CON41" s="284"/>
      <c r="COO41" s="284"/>
      <c r="COP41" s="284"/>
      <c r="COQ41" s="284"/>
      <c r="COR41" s="284"/>
      <c r="COS41" s="284"/>
      <c r="COT41" s="284"/>
      <c r="COU41" s="284"/>
      <c r="COV41" s="284"/>
      <c r="COW41" s="284"/>
      <c r="COX41" s="284"/>
      <c r="COY41" s="284"/>
      <c r="COZ41" s="284"/>
      <c r="CPA41" s="284"/>
      <c r="CPB41" s="284"/>
      <c r="CPC41" s="284"/>
      <c r="CPD41" s="284"/>
      <c r="CPE41" s="284"/>
      <c r="CPF41" s="284"/>
      <c r="CPG41" s="284"/>
      <c r="CPH41" s="284"/>
      <c r="CPI41" s="284"/>
      <c r="CPJ41" s="284"/>
      <c r="CPK41" s="284"/>
      <c r="CPL41" s="284"/>
      <c r="CPM41" s="284"/>
      <c r="CPN41" s="284"/>
      <c r="CPO41" s="284"/>
      <c r="CPP41" s="284"/>
      <c r="CPQ41" s="284"/>
      <c r="CPR41" s="284"/>
      <c r="CPS41" s="284"/>
      <c r="CPT41" s="284"/>
      <c r="CPU41" s="284"/>
      <c r="CPV41" s="284"/>
      <c r="CPW41" s="284"/>
      <c r="CPX41" s="284"/>
      <c r="CPY41" s="284"/>
      <c r="CPZ41" s="284"/>
      <c r="CQA41" s="284"/>
      <c r="CQB41" s="284"/>
      <c r="CQC41" s="284"/>
      <c r="CQD41" s="284"/>
      <c r="CQE41" s="284"/>
      <c r="CQF41" s="284"/>
      <c r="CQG41" s="284"/>
      <c r="CQH41" s="284"/>
      <c r="CQI41" s="284"/>
      <c r="CQJ41" s="284"/>
      <c r="CQK41" s="284"/>
      <c r="CQL41" s="284"/>
      <c r="CQM41" s="284"/>
      <c r="CQN41" s="284"/>
      <c r="CQO41" s="284"/>
      <c r="CQP41" s="284"/>
      <c r="CQQ41" s="284"/>
      <c r="CQR41" s="284"/>
      <c r="CQS41" s="284"/>
      <c r="CQT41" s="284"/>
      <c r="CQU41" s="284"/>
      <c r="CQV41" s="284"/>
      <c r="CQW41" s="284"/>
      <c r="CQX41" s="284"/>
      <c r="CQY41" s="284"/>
      <c r="CQZ41" s="284"/>
      <c r="CRA41" s="284"/>
      <c r="CRB41" s="284"/>
      <c r="CRC41" s="284"/>
      <c r="CRD41" s="284"/>
      <c r="CRE41" s="284"/>
      <c r="CRF41" s="284"/>
      <c r="CRG41" s="284"/>
      <c r="CRH41" s="284"/>
      <c r="CRI41" s="284"/>
      <c r="CRJ41" s="284"/>
      <c r="CRK41" s="284"/>
      <c r="CRL41" s="284"/>
      <c r="CRM41" s="284"/>
      <c r="CRN41" s="284"/>
      <c r="CRO41" s="284"/>
      <c r="CRP41" s="284"/>
      <c r="CRQ41" s="284"/>
      <c r="CRR41" s="284"/>
      <c r="CRS41" s="284"/>
      <c r="CRT41" s="284"/>
      <c r="CRU41" s="284"/>
      <c r="CRV41" s="284"/>
      <c r="CRW41" s="284"/>
      <c r="CRX41" s="284"/>
      <c r="CRY41" s="284"/>
      <c r="CRZ41" s="284"/>
      <c r="CSA41" s="284"/>
      <c r="CSB41" s="284"/>
      <c r="CSC41" s="284"/>
      <c r="CSD41" s="284"/>
      <c r="CSE41" s="284"/>
      <c r="CSF41" s="284"/>
      <c r="CSG41" s="284"/>
      <c r="CSH41" s="284"/>
      <c r="CSI41" s="284"/>
      <c r="CSJ41" s="284"/>
      <c r="CSK41" s="284"/>
      <c r="CSL41" s="284"/>
      <c r="CSM41" s="284"/>
      <c r="CSN41" s="284"/>
      <c r="CSO41" s="284"/>
      <c r="CSP41" s="284"/>
      <c r="CSQ41" s="284"/>
      <c r="CSR41" s="284"/>
      <c r="CSS41" s="284"/>
      <c r="CST41" s="284"/>
      <c r="CSU41" s="284"/>
      <c r="CSV41" s="284"/>
      <c r="CSW41" s="284"/>
      <c r="CSX41" s="284"/>
      <c r="CSY41" s="284"/>
      <c r="CSZ41" s="284"/>
      <c r="CTA41" s="284"/>
      <c r="CTB41" s="284"/>
      <c r="CTC41" s="284"/>
      <c r="CTD41" s="284"/>
      <c r="CTE41" s="284"/>
      <c r="CTF41" s="284"/>
      <c r="CTG41" s="284"/>
      <c r="CTH41" s="284"/>
      <c r="CTI41" s="284"/>
      <c r="CTJ41" s="284"/>
      <c r="CTK41" s="284"/>
      <c r="CTL41" s="284"/>
      <c r="CTM41" s="284"/>
      <c r="CTN41" s="284"/>
      <c r="CTO41" s="284"/>
      <c r="CTP41" s="284"/>
      <c r="CTQ41" s="284"/>
      <c r="CTR41" s="284"/>
      <c r="CTS41" s="284"/>
      <c r="CTT41" s="284"/>
      <c r="CTU41" s="284"/>
      <c r="CTV41" s="284"/>
      <c r="CTW41" s="284"/>
      <c r="CTX41" s="284"/>
      <c r="CTY41" s="284"/>
      <c r="CTZ41" s="284"/>
      <c r="CUA41" s="284"/>
      <c r="CUB41" s="284"/>
      <c r="CUC41" s="284"/>
      <c r="CUD41" s="284"/>
      <c r="CUE41" s="284"/>
      <c r="CUF41" s="284"/>
      <c r="CUG41" s="284"/>
      <c r="CUH41" s="284"/>
      <c r="CUI41" s="284"/>
      <c r="CUJ41" s="284"/>
      <c r="CUK41" s="284"/>
      <c r="CUL41" s="284"/>
      <c r="CUM41" s="284"/>
      <c r="CUN41" s="284"/>
      <c r="CUO41" s="284"/>
      <c r="CUP41" s="284"/>
      <c r="CUQ41" s="284"/>
      <c r="CUR41" s="284"/>
      <c r="CUS41" s="284"/>
      <c r="CUT41" s="284"/>
      <c r="CUU41" s="284"/>
      <c r="CUV41" s="284"/>
      <c r="CUW41" s="284"/>
      <c r="CUX41" s="284"/>
      <c r="CUY41" s="284"/>
      <c r="CUZ41" s="284"/>
      <c r="CVA41" s="284"/>
      <c r="CVB41" s="284"/>
      <c r="CVC41" s="284"/>
      <c r="CVD41" s="284"/>
      <c r="CVE41" s="284"/>
      <c r="CVF41" s="284"/>
      <c r="CVG41" s="284"/>
      <c r="CVH41" s="284"/>
      <c r="CVI41" s="284"/>
      <c r="CVJ41" s="284"/>
      <c r="CVK41" s="284"/>
      <c r="CVL41" s="284"/>
      <c r="CVM41" s="284"/>
      <c r="CVN41" s="284"/>
      <c r="CVO41" s="284"/>
      <c r="CVP41" s="284"/>
      <c r="CVQ41" s="284"/>
      <c r="CVR41" s="284"/>
      <c r="CVS41" s="284"/>
      <c r="CVT41" s="284"/>
      <c r="CVU41" s="284"/>
      <c r="CVV41" s="284"/>
      <c r="CVW41" s="284"/>
      <c r="CVX41" s="284"/>
      <c r="CVY41" s="284"/>
      <c r="CVZ41" s="284"/>
      <c r="CWA41" s="284"/>
      <c r="CWB41" s="284"/>
      <c r="CWC41" s="284"/>
      <c r="CWD41" s="284"/>
      <c r="CWE41" s="284"/>
      <c r="CWF41" s="284"/>
      <c r="CWG41" s="284"/>
      <c r="CWH41" s="284"/>
      <c r="CWI41" s="284"/>
      <c r="CWJ41" s="284"/>
      <c r="CWK41" s="284"/>
      <c r="CWL41" s="284"/>
      <c r="CWM41" s="284"/>
      <c r="CWN41" s="284"/>
      <c r="CWO41" s="284"/>
      <c r="CWP41" s="284"/>
      <c r="CWQ41" s="284"/>
      <c r="CWR41" s="284"/>
      <c r="CWS41" s="284"/>
      <c r="CWT41" s="284"/>
      <c r="CWU41" s="284"/>
      <c r="CWV41" s="284"/>
      <c r="CWW41" s="284"/>
      <c r="CWX41" s="284"/>
      <c r="CWY41" s="284"/>
      <c r="CWZ41" s="284"/>
      <c r="CXA41" s="284"/>
      <c r="CXB41" s="284"/>
      <c r="CXC41" s="284"/>
      <c r="CXD41" s="284"/>
      <c r="CXE41" s="284"/>
      <c r="CXF41" s="284"/>
      <c r="CXG41" s="284"/>
      <c r="CXH41" s="284"/>
      <c r="CXI41" s="284"/>
      <c r="CXJ41" s="284"/>
      <c r="CXK41" s="284"/>
      <c r="CXL41" s="284"/>
      <c r="CXM41" s="284"/>
      <c r="CXN41" s="284"/>
      <c r="CXO41" s="284"/>
      <c r="CXP41" s="284"/>
      <c r="CXQ41" s="284"/>
      <c r="CXR41" s="284"/>
      <c r="CXS41" s="284"/>
      <c r="CXT41" s="284"/>
      <c r="CXU41" s="284"/>
      <c r="CXV41" s="284"/>
      <c r="CXW41" s="284"/>
      <c r="CXX41" s="284"/>
      <c r="CXY41" s="284"/>
      <c r="CXZ41" s="284"/>
      <c r="CYA41" s="284"/>
      <c r="CYB41" s="284"/>
      <c r="CYC41" s="284"/>
      <c r="CYD41" s="284"/>
      <c r="CYE41" s="284"/>
      <c r="CYF41" s="284"/>
      <c r="CYG41" s="284"/>
      <c r="CYH41" s="284"/>
      <c r="CYI41" s="284"/>
      <c r="CYJ41" s="284"/>
      <c r="CYK41" s="284"/>
      <c r="CYL41" s="284"/>
      <c r="CYM41" s="284"/>
      <c r="CYN41" s="284"/>
      <c r="CYO41" s="284"/>
      <c r="CYP41" s="284"/>
      <c r="CYQ41" s="284"/>
      <c r="CYR41" s="284"/>
      <c r="CYS41" s="284"/>
      <c r="CYT41" s="284"/>
      <c r="CYU41" s="284"/>
      <c r="CYV41" s="284"/>
      <c r="CYW41" s="284"/>
      <c r="CYX41" s="284"/>
      <c r="CYY41" s="284"/>
      <c r="CYZ41" s="284"/>
      <c r="CZA41" s="284"/>
      <c r="CZB41" s="284"/>
      <c r="CZC41" s="284"/>
      <c r="CZD41" s="284"/>
      <c r="CZE41" s="284"/>
      <c r="CZF41" s="284"/>
      <c r="CZG41" s="284"/>
      <c r="CZH41" s="284"/>
      <c r="CZI41" s="284"/>
      <c r="CZJ41" s="284"/>
      <c r="CZK41" s="284"/>
      <c r="CZL41" s="284"/>
      <c r="CZM41" s="284"/>
      <c r="CZN41" s="284"/>
      <c r="CZO41" s="284"/>
      <c r="CZP41" s="284"/>
      <c r="CZQ41" s="284"/>
      <c r="CZR41" s="284"/>
      <c r="CZS41" s="284"/>
      <c r="CZT41" s="284"/>
      <c r="CZU41" s="284"/>
      <c r="CZV41" s="284"/>
      <c r="CZW41" s="284"/>
      <c r="CZX41" s="284"/>
      <c r="CZY41" s="284"/>
      <c r="CZZ41" s="284"/>
      <c r="DAA41" s="284"/>
      <c r="DAB41" s="284"/>
      <c r="DAC41" s="284"/>
      <c r="DAD41" s="284"/>
      <c r="DAE41" s="284"/>
      <c r="DAF41" s="284"/>
      <c r="DAG41" s="284"/>
      <c r="DAH41" s="284"/>
      <c r="DAI41" s="284"/>
      <c r="DAJ41" s="284"/>
      <c r="DAK41" s="284"/>
      <c r="DAL41" s="284"/>
      <c r="DAM41" s="284"/>
      <c r="DAN41" s="284"/>
      <c r="DAO41" s="284"/>
      <c r="DAP41" s="284"/>
      <c r="DAQ41" s="284"/>
      <c r="DAR41" s="284"/>
      <c r="DAS41" s="284"/>
      <c r="DAT41" s="284"/>
      <c r="DAU41" s="284"/>
      <c r="DAV41" s="284"/>
      <c r="DAW41" s="284"/>
      <c r="DAX41" s="284"/>
      <c r="DAY41" s="284"/>
      <c r="DAZ41" s="284"/>
      <c r="DBA41" s="284"/>
      <c r="DBB41" s="284"/>
      <c r="DBC41" s="284"/>
      <c r="DBD41" s="284"/>
      <c r="DBE41" s="284"/>
      <c r="DBF41" s="284"/>
      <c r="DBG41" s="284"/>
      <c r="DBH41" s="284"/>
      <c r="DBI41" s="284"/>
      <c r="DBJ41" s="284"/>
      <c r="DBK41" s="284"/>
      <c r="DBL41" s="284"/>
      <c r="DBM41" s="284"/>
      <c r="DBN41" s="284"/>
      <c r="DBO41" s="284"/>
      <c r="DBP41" s="284"/>
      <c r="DBQ41" s="284"/>
      <c r="DBR41" s="284"/>
      <c r="DBS41" s="284"/>
      <c r="DBT41" s="284"/>
      <c r="DBU41" s="284"/>
      <c r="DBV41" s="284"/>
      <c r="DBW41" s="284"/>
      <c r="DBX41" s="284"/>
      <c r="DBY41" s="284"/>
      <c r="DBZ41" s="284"/>
      <c r="DCA41" s="284"/>
      <c r="DCB41" s="284"/>
      <c r="DCC41" s="284"/>
      <c r="DCD41" s="284"/>
      <c r="DCE41" s="284"/>
      <c r="DCF41" s="284"/>
      <c r="DCG41" s="284"/>
      <c r="DCH41" s="284"/>
      <c r="DCI41" s="284"/>
      <c r="DCJ41" s="284"/>
      <c r="DCK41" s="284"/>
      <c r="DCL41" s="284"/>
      <c r="DCM41" s="284"/>
      <c r="DCN41" s="284"/>
      <c r="DCO41" s="284"/>
      <c r="DCP41" s="284"/>
      <c r="DCQ41" s="284"/>
      <c r="DCR41" s="284"/>
      <c r="DCS41" s="284"/>
      <c r="DCT41" s="284"/>
      <c r="DCU41" s="284"/>
      <c r="DCV41" s="284"/>
      <c r="DCW41" s="284"/>
      <c r="DCX41" s="284"/>
      <c r="DCY41" s="284"/>
      <c r="DCZ41" s="284"/>
      <c r="DDA41" s="284"/>
      <c r="DDB41" s="284"/>
      <c r="DDC41" s="284"/>
      <c r="DDD41" s="284"/>
      <c r="DDE41" s="284"/>
      <c r="DDF41" s="284"/>
      <c r="DDG41" s="284"/>
      <c r="DDH41" s="284"/>
      <c r="DDI41" s="284"/>
      <c r="DDJ41" s="284"/>
      <c r="DDK41" s="284"/>
      <c r="DDL41" s="284"/>
      <c r="DDM41" s="284"/>
      <c r="DDN41" s="284"/>
      <c r="DDO41" s="284"/>
      <c r="DDP41" s="284"/>
      <c r="DDQ41" s="284"/>
      <c r="DDR41" s="284"/>
      <c r="DDS41" s="284"/>
      <c r="DDT41" s="284"/>
      <c r="DDU41" s="284"/>
      <c r="DDV41" s="284"/>
      <c r="DDW41" s="284"/>
      <c r="DDX41" s="284"/>
      <c r="DDY41" s="284"/>
      <c r="DDZ41" s="284"/>
      <c r="DEA41" s="284"/>
      <c r="DEB41" s="284"/>
      <c r="DEC41" s="284"/>
      <c r="DED41" s="284"/>
      <c r="DEE41" s="284"/>
      <c r="DEF41" s="284"/>
      <c r="DEG41" s="284"/>
      <c r="DEH41" s="284"/>
      <c r="DEI41" s="284"/>
      <c r="DEJ41" s="284"/>
      <c r="DEK41" s="284"/>
      <c r="DEL41" s="284"/>
      <c r="DEM41" s="284"/>
      <c r="DEN41" s="284"/>
      <c r="DEO41" s="284"/>
      <c r="DEP41" s="284"/>
      <c r="DEQ41" s="284"/>
      <c r="DER41" s="284"/>
      <c r="DES41" s="284"/>
      <c r="DET41" s="284"/>
      <c r="DEU41" s="284"/>
      <c r="DEV41" s="284"/>
      <c r="DEW41" s="284"/>
      <c r="DEX41" s="284"/>
      <c r="DEY41" s="284"/>
      <c r="DEZ41" s="284"/>
      <c r="DFA41" s="284"/>
      <c r="DFB41" s="284"/>
      <c r="DFC41" s="284"/>
      <c r="DFD41" s="284"/>
      <c r="DFE41" s="284"/>
      <c r="DFF41" s="284"/>
      <c r="DFG41" s="284"/>
      <c r="DFH41" s="284"/>
      <c r="DFI41" s="284"/>
      <c r="DFJ41" s="284"/>
      <c r="DFK41" s="284"/>
      <c r="DFL41" s="284"/>
      <c r="DFM41" s="284"/>
      <c r="DFN41" s="284"/>
      <c r="DFO41" s="284"/>
      <c r="DFP41" s="284"/>
      <c r="DFQ41" s="284"/>
      <c r="DFR41" s="284"/>
      <c r="DFS41" s="284"/>
      <c r="DFT41" s="284"/>
      <c r="DFU41" s="284"/>
      <c r="DFV41" s="284"/>
      <c r="DFW41" s="284"/>
      <c r="DFX41" s="284"/>
      <c r="DFY41" s="284"/>
      <c r="DFZ41" s="284"/>
      <c r="DGA41" s="284"/>
      <c r="DGB41" s="284"/>
      <c r="DGC41" s="284"/>
      <c r="DGD41" s="284"/>
      <c r="DGE41" s="284"/>
      <c r="DGF41" s="284"/>
      <c r="DGG41" s="284"/>
      <c r="DGH41" s="284"/>
      <c r="DGI41" s="284"/>
      <c r="DGJ41" s="284"/>
      <c r="DGK41" s="284"/>
      <c r="DGL41" s="284"/>
      <c r="DGM41" s="284"/>
      <c r="DGN41" s="284"/>
      <c r="DGO41" s="284"/>
      <c r="DGP41" s="284"/>
      <c r="DGQ41" s="284"/>
      <c r="DGR41" s="284"/>
      <c r="DGS41" s="284"/>
      <c r="DGT41" s="284"/>
      <c r="DGU41" s="284"/>
      <c r="DGV41" s="284"/>
      <c r="DGW41" s="284"/>
      <c r="DGX41" s="284"/>
      <c r="DGY41" s="284"/>
      <c r="DGZ41" s="284"/>
      <c r="DHA41" s="284"/>
      <c r="DHB41" s="284"/>
      <c r="DHC41" s="284"/>
      <c r="DHD41" s="284"/>
      <c r="DHE41" s="284"/>
      <c r="DHF41" s="284"/>
      <c r="DHG41" s="284"/>
      <c r="DHH41" s="284"/>
      <c r="DHI41" s="284"/>
      <c r="DHJ41" s="284"/>
      <c r="DHK41" s="284"/>
      <c r="DHL41" s="284"/>
      <c r="DHM41" s="284"/>
      <c r="DHN41" s="284"/>
      <c r="DHO41" s="284"/>
      <c r="DHP41" s="284"/>
      <c r="DHQ41" s="284"/>
      <c r="DHR41" s="284"/>
      <c r="DHS41" s="284"/>
      <c r="DHT41" s="284"/>
      <c r="DHU41" s="284"/>
      <c r="DHV41" s="284"/>
      <c r="DHW41" s="284"/>
      <c r="DHX41" s="284"/>
      <c r="DHY41" s="284"/>
      <c r="DHZ41" s="284"/>
      <c r="DIA41" s="284"/>
      <c r="DIB41" s="284"/>
      <c r="DIC41" s="284"/>
      <c r="DID41" s="284"/>
      <c r="DIE41" s="284"/>
      <c r="DIF41" s="284"/>
      <c r="DIG41" s="284"/>
      <c r="DIH41" s="284"/>
      <c r="DII41" s="284"/>
      <c r="DIJ41" s="284"/>
      <c r="DIK41" s="284"/>
      <c r="DIL41" s="284"/>
      <c r="DIM41" s="284"/>
      <c r="DIN41" s="284"/>
      <c r="DIO41" s="284"/>
      <c r="DIP41" s="284"/>
      <c r="DIQ41" s="284"/>
      <c r="DIR41" s="284"/>
      <c r="DIS41" s="284"/>
      <c r="DIT41" s="284"/>
      <c r="DIU41" s="284"/>
      <c r="DIV41" s="284"/>
      <c r="DIW41" s="284"/>
      <c r="DIX41" s="284"/>
      <c r="DIY41" s="284"/>
      <c r="DIZ41" s="284"/>
      <c r="DJA41" s="284"/>
      <c r="DJB41" s="284"/>
      <c r="DJC41" s="284"/>
      <c r="DJD41" s="284"/>
      <c r="DJE41" s="284"/>
      <c r="DJF41" s="284"/>
      <c r="DJG41" s="284"/>
      <c r="DJH41" s="284"/>
      <c r="DJI41" s="284"/>
      <c r="DJJ41" s="284"/>
      <c r="DJK41" s="284"/>
      <c r="DJL41" s="284"/>
      <c r="DJM41" s="284"/>
      <c r="DJN41" s="284"/>
      <c r="DJO41" s="284"/>
      <c r="DJP41" s="284"/>
      <c r="DJQ41" s="284"/>
      <c r="DJR41" s="284"/>
      <c r="DJS41" s="284"/>
      <c r="DJT41" s="284"/>
      <c r="DJU41" s="284"/>
      <c r="DJV41" s="284"/>
      <c r="DJW41" s="284"/>
      <c r="DJX41" s="284"/>
      <c r="DJY41" s="284"/>
      <c r="DJZ41" s="284"/>
      <c r="DKA41" s="284"/>
      <c r="DKB41" s="284"/>
      <c r="DKC41" s="284"/>
      <c r="DKD41" s="284"/>
      <c r="DKE41" s="284"/>
      <c r="DKF41" s="284"/>
      <c r="DKG41" s="284"/>
      <c r="DKH41" s="284"/>
      <c r="DKI41" s="284"/>
      <c r="DKJ41" s="284"/>
      <c r="DKK41" s="284"/>
      <c r="DKL41" s="284"/>
      <c r="DKM41" s="284"/>
      <c r="DKN41" s="284"/>
      <c r="DKO41" s="284"/>
      <c r="DKP41" s="284"/>
      <c r="DKQ41" s="284"/>
      <c r="DKR41" s="284"/>
      <c r="DKS41" s="284"/>
      <c r="DKT41" s="284"/>
      <c r="DKU41" s="284"/>
      <c r="DKV41" s="284"/>
      <c r="DKW41" s="284"/>
      <c r="DKX41" s="284"/>
      <c r="DKY41" s="284"/>
      <c r="DKZ41" s="284"/>
      <c r="DLA41" s="284"/>
      <c r="DLB41" s="284"/>
      <c r="DLC41" s="284"/>
      <c r="DLD41" s="284"/>
      <c r="DLE41" s="284"/>
      <c r="DLF41" s="284"/>
      <c r="DLG41" s="284"/>
      <c r="DLH41" s="284"/>
      <c r="DLI41" s="284"/>
      <c r="DLJ41" s="284"/>
      <c r="DLK41" s="284"/>
      <c r="DLL41" s="284"/>
      <c r="DLM41" s="284"/>
      <c r="DLN41" s="284"/>
      <c r="DLO41" s="284"/>
      <c r="DLP41" s="284"/>
      <c r="DLQ41" s="284"/>
      <c r="DLR41" s="284"/>
      <c r="DLS41" s="284"/>
      <c r="DLT41" s="284"/>
      <c r="DLU41" s="284"/>
      <c r="DLV41" s="284"/>
      <c r="DLW41" s="284"/>
      <c r="DLX41" s="284"/>
      <c r="DLY41" s="284"/>
      <c r="DLZ41" s="284"/>
      <c r="DMA41" s="284"/>
      <c r="DMB41" s="284"/>
      <c r="DMC41" s="284"/>
      <c r="DMD41" s="284"/>
      <c r="DME41" s="284"/>
      <c r="DMF41" s="284"/>
      <c r="DMG41" s="284"/>
      <c r="DMH41" s="284"/>
      <c r="DMI41" s="284"/>
      <c r="DMJ41" s="284"/>
      <c r="DMK41" s="284"/>
      <c r="DML41" s="284"/>
      <c r="DMM41" s="284"/>
      <c r="DMN41" s="284"/>
      <c r="DMO41" s="284"/>
      <c r="DMP41" s="284"/>
      <c r="DMQ41" s="284"/>
      <c r="DMR41" s="284"/>
      <c r="DMS41" s="284"/>
      <c r="DMT41" s="284"/>
      <c r="DMU41" s="284"/>
      <c r="DMV41" s="284"/>
      <c r="DMW41" s="284"/>
      <c r="DMX41" s="284"/>
      <c r="DMY41" s="284"/>
      <c r="DMZ41" s="284"/>
      <c r="DNA41" s="284"/>
      <c r="DNB41" s="284"/>
      <c r="DNC41" s="284"/>
      <c r="DND41" s="284"/>
      <c r="DNE41" s="284"/>
      <c r="DNF41" s="284"/>
      <c r="DNG41" s="284"/>
      <c r="DNH41" s="284"/>
      <c r="DNI41" s="284"/>
      <c r="DNJ41" s="284"/>
      <c r="DNK41" s="284"/>
      <c r="DNL41" s="284"/>
      <c r="DNM41" s="284"/>
      <c r="DNN41" s="284"/>
      <c r="DNO41" s="284"/>
      <c r="DNP41" s="284"/>
      <c r="DNQ41" s="284"/>
      <c r="DNR41" s="284"/>
      <c r="DNS41" s="284"/>
      <c r="DNT41" s="284"/>
      <c r="DNU41" s="284"/>
      <c r="DNV41" s="284"/>
      <c r="DNW41" s="284"/>
      <c r="DNX41" s="284"/>
      <c r="DNY41" s="284"/>
      <c r="DNZ41" s="284"/>
      <c r="DOA41" s="284"/>
      <c r="DOB41" s="284"/>
      <c r="DOC41" s="284"/>
      <c r="DOD41" s="284"/>
      <c r="DOE41" s="284"/>
      <c r="DOF41" s="284"/>
      <c r="DOG41" s="284"/>
      <c r="DOH41" s="284"/>
      <c r="DOI41" s="284"/>
      <c r="DOJ41" s="284"/>
      <c r="DOK41" s="284"/>
      <c r="DOL41" s="284"/>
      <c r="DOM41" s="284"/>
      <c r="DON41" s="284"/>
      <c r="DOO41" s="284"/>
      <c r="DOP41" s="284"/>
      <c r="DOQ41" s="284"/>
      <c r="DOR41" s="284"/>
      <c r="DOS41" s="284"/>
      <c r="DOT41" s="284"/>
      <c r="DOU41" s="284"/>
      <c r="DOV41" s="284"/>
      <c r="DOW41" s="284"/>
      <c r="DOX41" s="284"/>
      <c r="DOY41" s="284"/>
      <c r="DOZ41" s="284"/>
      <c r="DPA41" s="284"/>
      <c r="DPB41" s="284"/>
      <c r="DPC41" s="284"/>
      <c r="DPD41" s="284"/>
      <c r="DPE41" s="284"/>
      <c r="DPF41" s="284"/>
      <c r="DPG41" s="284"/>
      <c r="DPH41" s="284"/>
      <c r="DPI41" s="284"/>
      <c r="DPJ41" s="284"/>
      <c r="DPK41" s="284"/>
      <c r="DPL41" s="284"/>
      <c r="DPM41" s="284"/>
      <c r="DPN41" s="284"/>
      <c r="DPO41" s="284"/>
      <c r="DPP41" s="284"/>
      <c r="DPQ41" s="284"/>
      <c r="DPR41" s="284"/>
      <c r="DPS41" s="284"/>
      <c r="DPT41" s="284"/>
      <c r="DPU41" s="284"/>
      <c r="DPV41" s="284"/>
      <c r="DPW41" s="284"/>
      <c r="DPX41" s="284"/>
      <c r="DPY41" s="284"/>
      <c r="DPZ41" s="284"/>
      <c r="DQA41" s="284"/>
      <c r="DQB41" s="284"/>
      <c r="DQC41" s="284"/>
      <c r="DQD41" s="284"/>
      <c r="DQE41" s="284"/>
      <c r="DQF41" s="284"/>
      <c r="DQG41" s="284"/>
      <c r="DQH41" s="284"/>
      <c r="DQI41" s="284"/>
      <c r="DQJ41" s="284"/>
      <c r="DQK41" s="284"/>
      <c r="DQL41" s="284"/>
      <c r="DQM41" s="284"/>
      <c r="DQN41" s="284"/>
      <c r="DQO41" s="284"/>
      <c r="DQP41" s="284"/>
      <c r="DQQ41" s="284"/>
      <c r="DQR41" s="284"/>
      <c r="DQS41" s="284"/>
      <c r="DQT41" s="284"/>
      <c r="DQU41" s="284"/>
      <c r="DQV41" s="284"/>
      <c r="DQW41" s="284"/>
      <c r="DQX41" s="284"/>
      <c r="DQY41" s="284"/>
      <c r="DQZ41" s="284"/>
      <c r="DRA41" s="284"/>
      <c r="DRB41" s="284"/>
      <c r="DRC41" s="284"/>
      <c r="DRD41" s="284"/>
      <c r="DRE41" s="284"/>
      <c r="DRF41" s="284"/>
      <c r="DRG41" s="284"/>
      <c r="DRH41" s="284"/>
      <c r="DRI41" s="284"/>
      <c r="DRJ41" s="284"/>
      <c r="DRK41" s="284"/>
      <c r="DRL41" s="284"/>
      <c r="DRM41" s="284"/>
      <c r="DRN41" s="284"/>
      <c r="DRO41" s="284"/>
      <c r="DRP41" s="284"/>
      <c r="DRQ41" s="284"/>
      <c r="DRR41" s="284"/>
      <c r="DRS41" s="284"/>
      <c r="DRT41" s="284"/>
      <c r="DRU41" s="284"/>
      <c r="DRV41" s="284"/>
      <c r="DRW41" s="284"/>
      <c r="DRX41" s="284"/>
      <c r="DRY41" s="284"/>
      <c r="DRZ41" s="284"/>
      <c r="DSA41" s="284"/>
      <c r="DSB41" s="284"/>
      <c r="DSC41" s="284"/>
      <c r="DSD41" s="284"/>
      <c r="DSE41" s="284"/>
      <c r="DSF41" s="284"/>
      <c r="DSG41" s="284"/>
      <c r="DSH41" s="284"/>
      <c r="DSI41" s="284"/>
      <c r="DSJ41" s="284"/>
      <c r="DSK41" s="284"/>
      <c r="DSL41" s="284"/>
      <c r="DSM41" s="284"/>
      <c r="DSN41" s="284"/>
      <c r="DSO41" s="284"/>
      <c r="DSP41" s="284"/>
      <c r="DSQ41" s="284"/>
      <c r="DSR41" s="284"/>
      <c r="DSS41" s="284"/>
      <c r="DST41" s="284"/>
      <c r="DSU41" s="284"/>
      <c r="DSV41" s="284"/>
      <c r="DSW41" s="284"/>
      <c r="DSX41" s="284"/>
      <c r="DSY41" s="284"/>
      <c r="DSZ41" s="284"/>
      <c r="DTA41" s="284"/>
      <c r="DTB41" s="284"/>
      <c r="DTC41" s="284"/>
      <c r="DTD41" s="284"/>
      <c r="DTE41" s="284"/>
      <c r="DTF41" s="284"/>
      <c r="DTG41" s="284"/>
      <c r="DTH41" s="284"/>
      <c r="DTI41" s="284"/>
      <c r="DTJ41" s="284"/>
      <c r="DTK41" s="284"/>
      <c r="DTL41" s="284"/>
      <c r="DTM41" s="284"/>
      <c r="DTN41" s="284"/>
      <c r="DTO41" s="284"/>
      <c r="DTP41" s="284"/>
      <c r="DTQ41" s="284"/>
      <c r="DTR41" s="284"/>
      <c r="DTS41" s="284"/>
      <c r="DTT41" s="284"/>
      <c r="DTU41" s="284"/>
      <c r="DTV41" s="284"/>
      <c r="DTW41" s="284"/>
      <c r="DTX41" s="284"/>
      <c r="DTY41" s="284"/>
      <c r="DTZ41" s="284"/>
      <c r="DUA41" s="284"/>
      <c r="DUB41" s="284"/>
      <c r="DUC41" s="284"/>
      <c r="DUD41" s="284"/>
      <c r="DUE41" s="284"/>
      <c r="DUF41" s="284"/>
      <c r="DUG41" s="284"/>
      <c r="DUH41" s="284"/>
      <c r="DUI41" s="284"/>
      <c r="DUJ41" s="284"/>
      <c r="DUK41" s="284"/>
      <c r="DUL41" s="284"/>
      <c r="DUM41" s="284"/>
      <c r="DUN41" s="284"/>
      <c r="DUO41" s="284"/>
      <c r="DUP41" s="284"/>
      <c r="DUQ41" s="284"/>
      <c r="DUR41" s="284"/>
      <c r="DUS41" s="284"/>
      <c r="DUT41" s="284"/>
      <c r="DUU41" s="284"/>
      <c r="DUV41" s="284"/>
      <c r="DUW41" s="284"/>
      <c r="DUX41" s="284"/>
      <c r="DUY41" s="284"/>
      <c r="DUZ41" s="284"/>
      <c r="DVA41" s="284"/>
      <c r="DVB41" s="284"/>
      <c r="DVC41" s="284"/>
      <c r="DVD41" s="284"/>
      <c r="DVE41" s="284"/>
      <c r="DVF41" s="284"/>
      <c r="DVG41" s="284"/>
      <c r="DVH41" s="284"/>
      <c r="DVI41" s="284"/>
      <c r="DVJ41" s="284"/>
      <c r="DVK41" s="284"/>
      <c r="DVL41" s="284"/>
      <c r="DVM41" s="284"/>
      <c r="DVN41" s="284"/>
      <c r="DVO41" s="284"/>
      <c r="DVP41" s="284"/>
      <c r="DVQ41" s="284"/>
      <c r="DVR41" s="284"/>
      <c r="DVS41" s="284"/>
      <c r="DVT41" s="284"/>
      <c r="DVU41" s="284"/>
      <c r="DVV41" s="284"/>
      <c r="DVW41" s="284"/>
      <c r="DVX41" s="284"/>
      <c r="DVY41" s="284"/>
      <c r="DVZ41" s="284"/>
      <c r="DWA41" s="284"/>
      <c r="DWB41" s="284"/>
      <c r="DWC41" s="284"/>
      <c r="DWD41" s="284"/>
      <c r="DWE41" s="284"/>
      <c r="DWF41" s="284"/>
      <c r="DWG41" s="284"/>
      <c r="DWH41" s="284"/>
      <c r="DWI41" s="284"/>
      <c r="DWJ41" s="284"/>
      <c r="DWK41" s="284"/>
      <c r="DWL41" s="284"/>
      <c r="DWM41" s="284"/>
      <c r="DWN41" s="284"/>
      <c r="DWO41" s="284"/>
      <c r="DWP41" s="284"/>
      <c r="DWQ41" s="284"/>
      <c r="DWR41" s="284"/>
      <c r="DWS41" s="284"/>
      <c r="DWT41" s="284"/>
      <c r="DWU41" s="284"/>
      <c r="DWV41" s="284"/>
      <c r="DWW41" s="284"/>
      <c r="DWX41" s="284"/>
      <c r="DWY41" s="284"/>
      <c r="DWZ41" s="284"/>
      <c r="DXA41" s="284"/>
      <c r="DXB41" s="284"/>
      <c r="DXC41" s="284"/>
      <c r="DXD41" s="284"/>
      <c r="DXE41" s="284"/>
      <c r="DXF41" s="284"/>
      <c r="DXG41" s="284"/>
      <c r="DXH41" s="284"/>
      <c r="DXI41" s="284"/>
      <c r="DXJ41" s="284"/>
      <c r="DXK41" s="284"/>
      <c r="DXL41" s="284"/>
      <c r="DXM41" s="284"/>
      <c r="DXN41" s="284"/>
      <c r="DXO41" s="284"/>
      <c r="DXP41" s="284"/>
      <c r="DXQ41" s="284"/>
      <c r="DXR41" s="284"/>
      <c r="DXS41" s="284"/>
      <c r="DXT41" s="284"/>
      <c r="DXU41" s="284"/>
      <c r="DXV41" s="284"/>
      <c r="DXW41" s="284"/>
      <c r="DXX41" s="284"/>
      <c r="DXY41" s="284"/>
      <c r="DXZ41" s="284"/>
      <c r="DYA41" s="284"/>
      <c r="DYB41" s="284"/>
      <c r="DYC41" s="284"/>
      <c r="DYD41" s="284"/>
      <c r="DYE41" s="284"/>
      <c r="DYF41" s="284"/>
      <c r="DYG41" s="284"/>
      <c r="DYH41" s="284"/>
      <c r="DYI41" s="284"/>
      <c r="DYJ41" s="284"/>
      <c r="DYK41" s="284"/>
      <c r="DYL41" s="284"/>
      <c r="DYM41" s="284"/>
      <c r="DYN41" s="284"/>
      <c r="DYO41" s="284"/>
      <c r="DYP41" s="284"/>
      <c r="DYQ41" s="284"/>
      <c r="DYR41" s="284"/>
      <c r="DYS41" s="284"/>
      <c r="DYT41" s="284"/>
      <c r="DYU41" s="284"/>
      <c r="DYV41" s="284"/>
      <c r="DYW41" s="284"/>
      <c r="DYX41" s="284"/>
      <c r="DYY41" s="284"/>
      <c r="DYZ41" s="284"/>
      <c r="DZA41" s="284"/>
      <c r="DZB41" s="284"/>
      <c r="DZC41" s="284"/>
      <c r="DZD41" s="284"/>
      <c r="DZE41" s="284"/>
      <c r="DZF41" s="284"/>
      <c r="DZG41" s="284"/>
      <c r="DZH41" s="284"/>
      <c r="DZI41" s="284"/>
      <c r="DZJ41" s="284"/>
      <c r="DZK41" s="284"/>
      <c r="DZL41" s="284"/>
      <c r="DZM41" s="284"/>
      <c r="DZN41" s="284"/>
      <c r="DZO41" s="284"/>
      <c r="DZP41" s="284"/>
      <c r="DZQ41" s="284"/>
      <c r="DZR41" s="284"/>
      <c r="DZS41" s="284"/>
      <c r="DZT41" s="284"/>
      <c r="DZU41" s="284"/>
      <c r="DZV41" s="284"/>
      <c r="DZW41" s="284"/>
      <c r="DZX41" s="284"/>
      <c r="DZY41" s="284"/>
      <c r="DZZ41" s="284"/>
      <c r="EAA41" s="284"/>
      <c r="EAB41" s="284"/>
      <c r="EAC41" s="284"/>
      <c r="EAD41" s="284"/>
      <c r="EAE41" s="284"/>
      <c r="EAF41" s="284"/>
      <c r="EAG41" s="284"/>
      <c r="EAH41" s="284"/>
      <c r="EAI41" s="284"/>
      <c r="EAJ41" s="284"/>
      <c r="EAK41" s="284"/>
      <c r="EAL41" s="284"/>
      <c r="EAM41" s="284"/>
      <c r="EAN41" s="284"/>
      <c r="EAO41" s="284"/>
      <c r="EAP41" s="284"/>
      <c r="EAQ41" s="284"/>
      <c r="EAR41" s="284"/>
      <c r="EAS41" s="284"/>
      <c r="EAT41" s="284"/>
      <c r="EAU41" s="284"/>
      <c r="EAV41" s="284"/>
      <c r="EAW41" s="284"/>
      <c r="EAX41" s="284"/>
      <c r="EAY41" s="284"/>
      <c r="EAZ41" s="284"/>
      <c r="EBA41" s="284"/>
      <c r="EBB41" s="284"/>
      <c r="EBC41" s="284"/>
      <c r="EBD41" s="284"/>
      <c r="EBE41" s="284"/>
      <c r="EBF41" s="284"/>
      <c r="EBG41" s="284"/>
      <c r="EBH41" s="284"/>
      <c r="EBI41" s="284"/>
      <c r="EBJ41" s="284"/>
      <c r="EBK41" s="284"/>
      <c r="EBL41" s="284"/>
      <c r="EBM41" s="284"/>
      <c r="EBN41" s="284"/>
      <c r="EBO41" s="284"/>
      <c r="EBP41" s="284"/>
      <c r="EBQ41" s="284"/>
      <c r="EBR41" s="284"/>
      <c r="EBS41" s="284"/>
      <c r="EBT41" s="284"/>
      <c r="EBU41" s="284"/>
      <c r="EBV41" s="284"/>
      <c r="EBW41" s="284"/>
      <c r="EBX41" s="284"/>
      <c r="EBY41" s="284"/>
      <c r="EBZ41" s="284"/>
      <c r="ECA41" s="284"/>
      <c r="ECB41" s="284"/>
      <c r="ECC41" s="284"/>
      <c r="ECD41" s="284"/>
      <c r="ECE41" s="284"/>
      <c r="ECF41" s="284"/>
      <c r="ECG41" s="284"/>
      <c r="ECH41" s="284"/>
      <c r="ECI41" s="284"/>
      <c r="ECJ41" s="284"/>
      <c r="ECK41" s="284"/>
      <c r="ECL41" s="284"/>
      <c r="ECM41" s="284"/>
      <c r="ECN41" s="284"/>
      <c r="ECO41" s="284"/>
      <c r="ECP41" s="284"/>
      <c r="ECQ41" s="284"/>
      <c r="ECR41" s="284"/>
      <c r="ECS41" s="284"/>
      <c r="ECT41" s="284"/>
      <c r="ECU41" s="284"/>
      <c r="ECV41" s="284"/>
      <c r="ECW41" s="284"/>
      <c r="ECX41" s="284"/>
      <c r="ECY41" s="284"/>
      <c r="ECZ41" s="284"/>
      <c r="EDA41" s="284"/>
      <c r="EDB41" s="284"/>
      <c r="EDC41" s="284"/>
      <c r="EDD41" s="284"/>
      <c r="EDE41" s="284"/>
      <c r="EDF41" s="284"/>
      <c r="EDG41" s="284"/>
      <c r="EDH41" s="284"/>
      <c r="EDI41" s="284"/>
      <c r="EDJ41" s="284"/>
      <c r="EDK41" s="284"/>
      <c r="EDL41" s="284"/>
      <c r="EDM41" s="284"/>
      <c r="EDN41" s="284"/>
      <c r="EDO41" s="284"/>
      <c r="EDP41" s="284"/>
      <c r="EDQ41" s="284"/>
      <c r="EDR41" s="284"/>
      <c r="EDS41" s="284"/>
      <c r="EDT41" s="284"/>
      <c r="EDU41" s="284"/>
      <c r="EDV41" s="284"/>
      <c r="EDW41" s="284"/>
      <c r="EDX41" s="284"/>
      <c r="EDY41" s="284"/>
      <c r="EDZ41" s="284"/>
      <c r="EEA41" s="284"/>
      <c r="EEB41" s="284"/>
      <c r="EEC41" s="284"/>
      <c r="EED41" s="284"/>
      <c r="EEE41" s="284"/>
      <c r="EEF41" s="284"/>
      <c r="EEG41" s="284"/>
      <c r="EEH41" s="284"/>
      <c r="EEI41" s="284"/>
      <c r="EEJ41" s="284"/>
      <c r="EEK41" s="284"/>
      <c r="EEL41" s="284"/>
      <c r="EEM41" s="284"/>
      <c r="EEN41" s="284"/>
      <c r="EEO41" s="284"/>
      <c r="EEP41" s="284"/>
      <c r="EEQ41" s="284"/>
      <c r="EER41" s="284"/>
      <c r="EES41" s="284"/>
      <c r="EET41" s="284"/>
      <c r="EEU41" s="284"/>
      <c r="EEV41" s="284"/>
      <c r="EEW41" s="284"/>
      <c r="EEX41" s="284"/>
      <c r="EEY41" s="284"/>
      <c r="EEZ41" s="284"/>
      <c r="EFA41" s="284"/>
      <c r="EFB41" s="284"/>
      <c r="EFC41" s="284"/>
      <c r="EFD41" s="284"/>
      <c r="EFE41" s="284"/>
      <c r="EFF41" s="284"/>
      <c r="EFG41" s="284"/>
      <c r="EFH41" s="284"/>
      <c r="EFI41" s="284"/>
      <c r="EFJ41" s="284"/>
      <c r="EFK41" s="284"/>
      <c r="EFL41" s="284"/>
      <c r="EFM41" s="284"/>
      <c r="EFN41" s="284"/>
      <c r="EFO41" s="284"/>
      <c r="EFP41" s="284"/>
      <c r="EFQ41" s="284"/>
      <c r="EFR41" s="284"/>
      <c r="EFS41" s="284"/>
      <c r="EFT41" s="284"/>
      <c r="EFU41" s="284"/>
      <c r="EFV41" s="284"/>
      <c r="EFW41" s="284"/>
      <c r="EFX41" s="284"/>
      <c r="EFY41" s="284"/>
      <c r="EFZ41" s="284"/>
      <c r="EGA41" s="284"/>
      <c r="EGB41" s="284"/>
      <c r="EGC41" s="284"/>
      <c r="EGD41" s="284"/>
      <c r="EGE41" s="284"/>
      <c r="EGF41" s="284"/>
      <c r="EGG41" s="284"/>
      <c r="EGH41" s="284"/>
      <c r="EGI41" s="284"/>
      <c r="EGJ41" s="284"/>
      <c r="EGK41" s="284"/>
      <c r="EGL41" s="284"/>
      <c r="EGM41" s="284"/>
      <c r="EGN41" s="284"/>
      <c r="EGO41" s="284"/>
      <c r="EGP41" s="284"/>
      <c r="EGQ41" s="284"/>
      <c r="EGR41" s="284"/>
      <c r="EGS41" s="284"/>
      <c r="EGT41" s="284"/>
      <c r="EGU41" s="284"/>
      <c r="EGV41" s="284"/>
      <c r="EGW41" s="284"/>
      <c r="EGX41" s="284"/>
      <c r="EGY41" s="284"/>
      <c r="EGZ41" s="284"/>
      <c r="EHA41" s="284"/>
      <c r="EHB41" s="284"/>
      <c r="EHC41" s="284"/>
      <c r="EHD41" s="284"/>
      <c r="EHE41" s="284"/>
      <c r="EHF41" s="284"/>
      <c r="EHG41" s="284"/>
      <c r="EHH41" s="284"/>
      <c r="EHI41" s="284"/>
      <c r="EHJ41" s="284"/>
      <c r="EHK41" s="284"/>
      <c r="EHL41" s="284"/>
      <c r="EHM41" s="284"/>
      <c r="EHN41" s="284"/>
      <c r="EHO41" s="284"/>
      <c r="EHP41" s="284"/>
      <c r="EHQ41" s="284"/>
      <c r="EHR41" s="284"/>
      <c r="EHS41" s="284"/>
      <c r="EHT41" s="284"/>
      <c r="EHU41" s="284"/>
      <c r="EHV41" s="284"/>
      <c r="EHW41" s="284"/>
      <c r="EHX41" s="284"/>
      <c r="EHY41" s="284"/>
      <c r="EHZ41" s="284"/>
      <c r="EIA41" s="284"/>
      <c r="EIB41" s="284"/>
      <c r="EIC41" s="284"/>
      <c r="EID41" s="284"/>
      <c r="EIE41" s="284"/>
      <c r="EIF41" s="284"/>
      <c r="EIG41" s="284"/>
      <c r="EIH41" s="284"/>
      <c r="EII41" s="284"/>
      <c r="EIJ41" s="284"/>
      <c r="EIK41" s="284"/>
      <c r="EIL41" s="284"/>
      <c r="EIM41" s="284"/>
      <c r="EIN41" s="284"/>
      <c r="EIO41" s="284"/>
      <c r="EIP41" s="284"/>
      <c r="EIQ41" s="284"/>
      <c r="EIR41" s="284"/>
      <c r="EIS41" s="284"/>
      <c r="EIT41" s="284"/>
      <c r="EIU41" s="284"/>
      <c r="EIV41" s="284"/>
      <c r="EIW41" s="284"/>
      <c r="EIX41" s="284"/>
      <c r="EIY41" s="284"/>
      <c r="EIZ41" s="284"/>
      <c r="EJA41" s="284"/>
      <c r="EJB41" s="284"/>
      <c r="EJC41" s="284"/>
      <c r="EJD41" s="284"/>
      <c r="EJE41" s="284"/>
      <c r="EJF41" s="284"/>
      <c r="EJG41" s="284"/>
      <c r="EJH41" s="284"/>
      <c r="EJI41" s="284"/>
      <c r="EJJ41" s="284"/>
      <c r="EJK41" s="284"/>
      <c r="EJL41" s="284"/>
      <c r="EJM41" s="284"/>
      <c r="EJN41" s="284"/>
      <c r="EJO41" s="284"/>
      <c r="EJP41" s="284"/>
      <c r="EJQ41" s="284"/>
      <c r="EJR41" s="284"/>
      <c r="EJS41" s="284"/>
      <c r="EJT41" s="284"/>
      <c r="EJU41" s="284"/>
      <c r="EJV41" s="284"/>
      <c r="EJW41" s="284"/>
      <c r="EJX41" s="284"/>
      <c r="EJY41" s="284"/>
      <c r="EJZ41" s="284"/>
      <c r="EKA41" s="284"/>
      <c r="EKB41" s="284"/>
      <c r="EKC41" s="284"/>
      <c r="EKD41" s="284"/>
      <c r="EKE41" s="284"/>
      <c r="EKF41" s="284"/>
      <c r="EKG41" s="284"/>
      <c r="EKH41" s="284"/>
      <c r="EKI41" s="284"/>
      <c r="EKJ41" s="284"/>
      <c r="EKK41" s="284"/>
      <c r="EKL41" s="284"/>
      <c r="EKM41" s="284"/>
      <c r="EKN41" s="284"/>
      <c r="EKO41" s="284"/>
      <c r="EKP41" s="284"/>
      <c r="EKQ41" s="284"/>
      <c r="EKR41" s="284"/>
      <c r="EKS41" s="284"/>
      <c r="EKT41" s="284"/>
      <c r="EKU41" s="284"/>
      <c r="EKV41" s="284"/>
      <c r="EKW41" s="284"/>
      <c r="EKX41" s="284"/>
      <c r="EKY41" s="284"/>
      <c r="EKZ41" s="284"/>
      <c r="ELA41" s="284"/>
      <c r="ELB41" s="284"/>
      <c r="ELC41" s="284"/>
      <c r="ELD41" s="284"/>
      <c r="ELE41" s="284"/>
      <c r="ELF41" s="284"/>
      <c r="ELG41" s="284"/>
      <c r="ELH41" s="284"/>
      <c r="ELI41" s="284"/>
      <c r="ELJ41" s="284"/>
      <c r="ELK41" s="284"/>
      <c r="ELL41" s="284"/>
      <c r="ELM41" s="284"/>
      <c r="ELN41" s="284"/>
      <c r="ELO41" s="284"/>
      <c r="ELP41" s="284"/>
      <c r="ELQ41" s="284"/>
      <c r="ELR41" s="284"/>
      <c r="ELS41" s="284"/>
      <c r="ELT41" s="284"/>
      <c r="ELU41" s="284"/>
      <c r="ELV41" s="284"/>
      <c r="ELW41" s="284"/>
      <c r="ELX41" s="284"/>
      <c r="ELY41" s="284"/>
      <c r="ELZ41" s="284"/>
      <c r="EMA41" s="284"/>
      <c r="EMB41" s="284"/>
      <c r="EMC41" s="284"/>
      <c r="EMD41" s="284"/>
      <c r="EME41" s="284"/>
      <c r="EMF41" s="284"/>
      <c r="EMG41" s="284"/>
      <c r="EMH41" s="284"/>
      <c r="EMI41" s="284"/>
      <c r="EMJ41" s="284"/>
      <c r="EMK41" s="284"/>
      <c r="EML41" s="284"/>
      <c r="EMM41" s="284"/>
      <c r="EMN41" s="284"/>
      <c r="EMO41" s="284"/>
      <c r="EMP41" s="284"/>
      <c r="EMQ41" s="284"/>
      <c r="EMR41" s="284"/>
      <c r="EMS41" s="284"/>
      <c r="EMT41" s="284"/>
      <c r="EMU41" s="284"/>
      <c r="EMV41" s="284"/>
      <c r="EMW41" s="284"/>
      <c r="EMX41" s="284"/>
      <c r="EMY41" s="284"/>
      <c r="EMZ41" s="284"/>
      <c r="ENA41" s="284"/>
      <c r="ENB41" s="284"/>
      <c r="ENC41" s="284"/>
      <c r="END41" s="284"/>
      <c r="ENE41" s="284"/>
      <c r="ENF41" s="284"/>
      <c r="ENG41" s="284"/>
      <c r="ENH41" s="284"/>
      <c r="ENI41" s="284"/>
      <c r="ENJ41" s="284"/>
      <c r="ENK41" s="284"/>
      <c r="ENL41" s="284"/>
      <c r="ENM41" s="284"/>
      <c r="ENN41" s="284"/>
      <c r="ENO41" s="284"/>
      <c r="ENP41" s="284"/>
      <c r="ENQ41" s="284"/>
      <c r="ENR41" s="284"/>
      <c r="ENS41" s="284"/>
      <c r="ENT41" s="284"/>
      <c r="ENU41" s="284"/>
      <c r="ENV41" s="284"/>
      <c r="ENW41" s="284"/>
      <c r="ENX41" s="284"/>
      <c r="ENY41" s="284"/>
      <c r="ENZ41" s="284"/>
      <c r="EOA41" s="284"/>
      <c r="EOB41" s="284"/>
      <c r="EOC41" s="284"/>
      <c r="EOD41" s="284"/>
      <c r="EOE41" s="284"/>
      <c r="EOF41" s="284"/>
      <c r="EOG41" s="284"/>
      <c r="EOH41" s="284"/>
      <c r="EOI41" s="284"/>
      <c r="EOJ41" s="284"/>
      <c r="EOK41" s="284"/>
      <c r="EOL41" s="284"/>
      <c r="EOM41" s="284"/>
      <c r="EON41" s="284"/>
      <c r="EOO41" s="284"/>
      <c r="EOP41" s="284"/>
      <c r="EOQ41" s="284"/>
      <c r="EOR41" s="284"/>
      <c r="EOS41" s="284"/>
      <c r="EOT41" s="284"/>
      <c r="EOU41" s="284"/>
      <c r="EOV41" s="284"/>
      <c r="EOW41" s="284"/>
      <c r="EOX41" s="284"/>
      <c r="EOY41" s="284"/>
      <c r="EOZ41" s="284"/>
      <c r="EPA41" s="284"/>
      <c r="EPB41" s="284"/>
      <c r="EPC41" s="284"/>
      <c r="EPD41" s="284"/>
      <c r="EPE41" s="284"/>
      <c r="EPF41" s="284"/>
      <c r="EPG41" s="284"/>
      <c r="EPH41" s="284"/>
      <c r="EPI41" s="284"/>
      <c r="EPJ41" s="284"/>
      <c r="EPK41" s="284"/>
      <c r="EPL41" s="284"/>
      <c r="EPM41" s="284"/>
      <c r="EPN41" s="284"/>
      <c r="EPO41" s="284"/>
      <c r="EPP41" s="284"/>
      <c r="EPQ41" s="284"/>
      <c r="EPR41" s="284"/>
      <c r="EPS41" s="284"/>
      <c r="EPT41" s="284"/>
      <c r="EPU41" s="284"/>
      <c r="EPV41" s="284"/>
      <c r="EPW41" s="284"/>
      <c r="EPX41" s="284"/>
      <c r="EPY41" s="284"/>
      <c r="EPZ41" s="284"/>
      <c r="EQA41" s="284"/>
      <c r="EQB41" s="284"/>
      <c r="EQC41" s="284"/>
      <c r="EQD41" s="284"/>
      <c r="EQE41" s="284"/>
      <c r="EQF41" s="284"/>
      <c r="EQG41" s="284"/>
      <c r="EQH41" s="284"/>
      <c r="EQI41" s="284"/>
      <c r="EQJ41" s="284"/>
      <c r="EQK41" s="284"/>
      <c r="EQL41" s="284"/>
      <c r="EQM41" s="284"/>
      <c r="EQN41" s="284"/>
      <c r="EQO41" s="284"/>
      <c r="EQP41" s="284"/>
      <c r="EQQ41" s="284"/>
      <c r="EQR41" s="284"/>
      <c r="EQS41" s="284"/>
      <c r="EQT41" s="284"/>
      <c r="EQU41" s="284"/>
      <c r="EQV41" s="284"/>
      <c r="EQW41" s="284"/>
      <c r="EQX41" s="284"/>
      <c r="EQY41" s="284"/>
      <c r="EQZ41" s="284"/>
      <c r="ERA41" s="284"/>
      <c r="ERB41" s="284"/>
      <c r="ERC41" s="284"/>
      <c r="ERD41" s="284"/>
      <c r="ERE41" s="284"/>
      <c r="ERF41" s="284"/>
      <c r="ERG41" s="284"/>
      <c r="ERH41" s="284"/>
      <c r="ERI41" s="284"/>
      <c r="ERJ41" s="284"/>
      <c r="ERK41" s="284"/>
      <c r="ERL41" s="284"/>
      <c r="ERM41" s="284"/>
      <c r="ERN41" s="284"/>
      <c r="ERO41" s="284"/>
      <c r="ERP41" s="284"/>
      <c r="ERQ41" s="284"/>
      <c r="ERR41" s="284"/>
      <c r="ERS41" s="284"/>
      <c r="ERT41" s="284"/>
      <c r="ERU41" s="284"/>
      <c r="ERV41" s="284"/>
      <c r="ERW41" s="284"/>
      <c r="ERX41" s="284"/>
      <c r="ERY41" s="284"/>
      <c r="ERZ41" s="284"/>
      <c r="ESA41" s="284"/>
      <c r="ESB41" s="284"/>
      <c r="ESC41" s="284"/>
      <c r="ESD41" s="284"/>
      <c r="ESE41" s="284"/>
      <c r="ESF41" s="284"/>
      <c r="ESG41" s="284"/>
      <c r="ESH41" s="284"/>
      <c r="ESI41" s="284"/>
      <c r="ESJ41" s="284"/>
      <c r="ESK41" s="284"/>
      <c r="ESL41" s="284"/>
      <c r="ESM41" s="284"/>
      <c r="ESN41" s="284"/>
      <c r="ESO41" s="284"/>
      <c r="ESP41" s="284"/>
      <c r="ESQ41" s="284"/>
      <c r="ESR41" s="284"/>
      <c r="ESS41" s="284"/>
      <c r="EST41" s="284"/>
      <c r="ESU41" s="284"/>
      <c r="ESV41" s="284"/>
      <c r="ESW41" s="284"/>
      <c r="ESX41" s="284"/>
      <c r="ESY41" s="284"/>
      <c r="ESZ41" s="284"/>
      <c r="ETA41" s="284"/>
      <c r="ETB41" s="284"/>
      <c r="ETC41" s="284"/>
      <c r="ETD41" s="284"/>
      <c r="ETE41" s="284"/>
      <c r="ETF41" s="284"/>
      <c r="ETG41" s="284"/>
      <c r="ETH41" s="284"/>
      <c r="ETI41" s="284"/>
      <c r="ETJ41" s="284"/>
      <c r="ETK41" s="284"/>
      <c r="ETL41" s="284"/>
      <c r="ETM41" s="284"/>
      <c r="ETN41" s="284"/>
      <c r="ETO41" s="284"/>
      <c r="ETP41" s="284"/>
      <c r="ETQ41" s="284"/>
      <c r="ETR41" s="284"/>
      <c r="ETS41" s="284"/>
      <c r="ETT41" s="284"/>
      <c r="ETU41" s="284"/>
      <c r="ETV41" s="284"/>
      <c r="ETW41" s="284"/>
      <c r="ETX41" s="284"/>
      <c r="ETY41" s="284"/>
      <c r="ETZ41" s="284"/>
      <c r="EUA41" s="284"/>
      <c r="EUB41" s="284"/>
      <c r="EUC41" s="284"/>
      <c r="EUD41" s="284"/>
      <c r="EUE41" s="284"/>
      <c r="EUF41" s="284"/>
      <c r="EUG41" s="284"/>
      <c r="EUH41" s="284"/>
      <c r="EUI41" s="284"/>
      <c r="EUJ41" s="284"/>
      <c r="EUK41" s="284"/>
      <c r="EUL41" s="284"/>
      <c r="EUM41" s="284"/>
      <c r="EUN41" s="284"/>
      <c r="EUO41" s="284"/>
      <c r="EUP41" s="284"/>
      <c r="EUQ41" s="284"/>
      <c r="EUR41" s="284"/>
      <c r="EUS41" s="284"/>
      <c r="EUT41" s="284"/>
      <c r="EUU41" s="284"/>
      <c r="EUV41" s="284"/>
      <c r="EUW41" s="284"/>
      <c r="EUX41" s="284"/>
      <c r="EUY41" s="284"/>
      <c r="EUZ41" s="284"/>
      <c r="EVA41" s="284"/>
      <c r="EVB41" s="284"/>
      <c r="EVC41" s="284"/>
      <c r="EVD41" s="284"/>
      <c r="EVE41" s="284"/>
      <c r="EVF41" s="284"/>
      <c r="EVG41" s="284"/>
      <c r="EVH41" s="284"/>
      <c r="EVI41" s="284"/>
      <c r="EVJ41" s="284"/>
      <c r="EVK41" s="284"/>
      <c r="EVL41" s="284"/>
      <c r="EVM41" s="284"/>
      <c r="EVN41" s="284"/>
      <c r="EVO41" s="284"/>
      <c r="EVP41" s="284"/>
      <c r="EVQ41" s="284"/>
      <c r="EVR41" s="284"/>
      <c r="EVS41" s="284"/>
      <c r="EVT41" s="284"/>
      <c r="EVU41" s="284"/>
      <c r="EVV41" s="284"/>
      <c r="EVW41" s="284"/>
      <c r="EVX41" s="284"/>
      <c r="EVY41" s="284"/>
      <c r="EVZ41" s="284"/>
      <c r="EWA41" s="284"/>
      <c r="EWB41" s="284"/>
      <c r="EWC41" s="284"/>
      <c r="EWD41" s="284"/>
      <c r="EWE41" s="284"/>
      <c r="EWF41" s="284"/>
      <c r="EWG41" s="284"/>
      <c r="EWH41" s="284"/>
      <c r="EWI41" s="284"/>
      <c r="EWJ41" s="284"/>
      <c r="EWK41" s="284"/>
      <c r="EWL41" s="284"/>
      <c r="EWM41" s="284"/>
      <c r="EWN41" s="284"/>
      <c r="EWO41" s="284"/>
      <c r="EWP41" s="284"/>
      <c r="EWQ41" s="284"/>
      <c r="EWR41" s="284"/>
      <c r="EWS41" s="284"/>
      <c r="EWT41" s="284"/>
      <c r="EWU41" s="284"/>
      <c r="EWV41" s="284"/>
      <c r="EWW41" s="284"/>
      <c r="EWX41" s="284"/>
      <c r="EWY41" s="284"/>
      <c r="EWZ41" s="284"/>
      <c r="EXA41" s="284"/>
      <c r="EXB41" s="284"/>
      <c r="EXC41" s="284"/>
      <c r="EXD41" s="284"/>
      <c r="EXE41" s="284"/>
      <c r="EXF41" s="284"/>
      <c r="EXG41" s="284"/>
      <c r="EXH41" s="284"/>
      <c r="EXI41" s="284"/>
      <c r="EXJ41" s="284"/>
      <c r="EXK41" s="284"/>
      <c r="EXL41" s="284"/>
      <c r="EXM41" s="284"/>
      <c r="EXN41" s="284"/>
      <c r="EXO41" s="284"/>
      <c r="EXP41" s="284"/>
      <c r="EXQ41" s="284"/>
      <c r="EXR41" s="284"/>
      <c r="EXS41" s="284"/>
      <c r="EXT41" s="284"/>
      <c r="EXU41" s="284"/>
      <c r="EXV41" s="284"/>
      <c r="EXW41" s="284"/>
      <c r="EXX41" s="284"/>
      <c r="EXY41" s="284"/>
      <c r="EXZ41" s="284"/>
      <c r="EYA41" s="284"/>
      <c r="EYB41" s="284"/>
      <c r="EYC41" s="284"/>
      <c r="EYD41" s="284"/>
      <c r="EYE41" s="284"/>
      <c r="EYF41" s="284"/>
      <c r="EYG41" s="284"/>
      <c r="EYH41" s="284"/>
      <c r="EYI41" s="284"/>
      <c r="EYJ41" s="284"/>
      <c r="EYK41" s="284"/>
      <c r="EYL41" s="284"/>
      <c r="EYM41" s="284"/>
      <c r="EYN41" s="284"/>
      <c r="EYO41" s="284"/>
      <c r="EYP41" s="284"/>
      <c r="EYQ41" s="284"/>
      <c r="EYR41" s="284"/>
      <c r="EYS41" s="284"/>
      <c r="EYT41" s="284"/>
      <c r="EYU41" s="284"/>
      <c r="EYV41" s="284"/>
      <c r="EYW41" s="284"/>
      <c r="EYX41" s="284"/>
      <c r="EYY41" s="284"/>
      <c r="EYZ41" s="284"/>
      <c r="EZA41" s="284"/>
      <c r="EZB41" s="284"/>
      <c r="EZC41" s="284"/>
      <c r="EZD41" s="284"/>
      <c r="EZE41" s="284"/>
      <c r="EZF41" s="284"/>
      <c r="EZG41" s="284"/>
      <c r="EZH41" s="284"/>
      <c r="EZI41" s="284"/>
      <c r="EZJ41" s="284"/>
      <c r="EZK41" s="284"/>
      <c r="EZL41" s="284"/>
      <c r="EZM41" s="284"/>
      <c r="EZN41" s="284"/>
      <c r="EZO41" s="284"/>
      <c r="EZP41" s="284"/>
      <c r="EZQ41" s="284"/>
      <c r="EZR41" s="284"/>
      <c r="EZS41" s="284"/>
      <c r="EZT41" s="284"/>
      <c r="EZU41" s="284"/>
      <c r="EZV41" s="284"/>
      <c r="EZW41" s="284"/>
      <c r="EZX41" s="284"/>
      <c r="EZY41" s="284"/>
      <c r="EZZ41" s="284"/>
      <c r="FAA41" s="284"/>
      <c r="FAB41" s="284"/>
      <c r="FAC41" s="284"/>
      <c r="FAD41" s="284"/>
      <c r="FAE41" s="284"/>
      <c r="FAF41" s="284"/>
      <c r="FAG41" s="284"/>
      <c r="FAH41" s="284"/>
      <c r="FAI41" s="284"/>
      <c r="FAJ41" s="284"/>
      <c r="FAK41" s="284"/>
      <c r="FAL41" s="284"/>
      <c r="FAM41" s="284"/>
      <c r="FAN41" s="284"/>
      <c r="FAO41" s="284"/>
      <c r="FAP41" s="284"/>
      <c r="FAQ41" s="284"/>
      <c r="FAR41" s="284"/>
      <c r="FAS41" s="284"/>
      <c r="FAT41" s="284"/>
      <c r="FAU41" s="284"/>
      <c r="FAV41" s="284"/>
      <c r="FAW41" s="284"/>
      <c r="FAX41" s="284"/>
      <c r="FAY41" s="284"/>
      <c r="FAZ41" s="284"/>
      <c r="FBA41" s="284"/>
      <c r="FBB41" s="284"/>
      <c r="FBC41" s="284"/>
      <c r="FBD41" s="284"/>
      <c r="FBE41" s="284"/>
      <c r="FBF41" s="284"/>
      <c r="FBG41" s="284"/>
      <c r="FBH41" s="284"/>
      <c r="FBI41" s="284"/>
      <c r="FBJ41" s="284"/>
      <c r="FBK41" s="284"/>
      <c r="FBL41" s="284"/>
      <c r="FBM41" s="284"/>
      <c r="FBN41" s="284"/>
      <c r="FBO41" s="284"/>
      <c r="FBP41" s="284"/>
      <c r="FBQ41" s="284"/>
      <c r="FBR41" s="284"/>
      <c r="FBS41" s="284"/>
      <c r="FBT41" s="284"/>
      <c r="FBU41" s="284"/>
      <c r="FBV41" s="284"/>
      <c r="FBW41" s="284"/>
      <c r="FBX41" s="284"/>
      <c r="FBY41" s="284"/>
      <c r="FBZ41" s="284"/>
      <c r="FCA41" s="284"/>
      <c r="FCB41" s="284"/>
      <c r="FCC41" s="284"/>
      <c r="FCD41" s="284"/>
      <c r="FCE41" s="284"/>
      <c r="FCF41" s="284"/>
      <c r="FCG41" s="284"/>
      <c r="FCH41" s="284"/>
      <c r="FCI41" s="284"/>
      <c r="FCJ41" s="284"/>
      <c r="FCK41" s="284"/>
      <c r="FCL41" s="284"/>
      <c r="FCM41" s="284"/>
      <c r="FCN41" s="284"/>
      <c r="FCO41" s="284"/>
      <c r="FCP41" s="284"/>
      <c r="FCQ41" s="284"/>
      <c r="FCR41" s="284"/>
      <c r="FCS41" s="284"/>
      <c r="FCT41" s="284"/>
      <c r="FCU41" s="284"/>
      <c r="FCV41" s="284"/>
      <c r="FCW41" s="284"/>
      <c r="FCX41" s="284"/>
      <c r="FCY41" s="284"/>
      <c r="FCZ41" s="284"/>
      <c r="FDA41" s="284"/>
      <c r="FDB41" s="284"/>
      <c r="FDC41" s="284"/>
      <c r="FDD41" s="284"/>
      <c r="FDE41" s="284"/>
      <c r="FDF41" s="284"/>
      <c r="FDG41" s="284"/>
      <c r="FDH41" s="284"/>
      <c r="FDI41" s="284"/>
      <c r="FDJ41" s="284"/>
      <c r="FDK41" s="284"/>
      <c r="FDL41" s="284"/>
      <c r="FDM41" s="284"/>
      <c r="FDN41" s="284"/>
      <c r="FDO41" s="284"/>
      <c r="FDP41" s="284"/>
      <c r="FDQ41" s="284"/>
      <c r="FDR41" s="284"/>
      <c r="FDS41" s="284"/>
      <c r="FDT41" s="284"/>
      <c r="FDU41" s="284"/>
      <c r="FDV41" s="284"/>
      <c r="FDW41" s="284"/>
      <c r="FDX41" s="284"/>
      <c r="FDY41" s="284"/>
      <c r="FDZ41" s="284"/>
      <c r="FEA41" s="284"/>
      <c r="FEB41" s="284"/>
      <c r="FEC41" s="284"/>
      <c r="FED41" s="284"/>
      <c r="FEE41" s="284"/>
      <c r="FEF41" s="284"/>
      <c r="FEG41" s="284"/>
      <c r="FEH41" s="284"/>
      <c r="FEI41" s="284"/>
      <c r="FEJ41" s="284"/>
      <c r="FEK41" s="284"/>
      <c r="FEL41" s="284"/>
      <c r="FEM41" s="284"/>
      <c r="FEN41" s="284"/>
      <c r="FEO41" s="284"/>
      <c r="FEP41" s="284"/>
      <c r="FEQ41" s="284"/>
      <c r="FER41" s="284"/>
      <c r="FES41" s="284"/>
      <c r="FET41" s="284"/>
      <c r="FEU41" s="284"/>
      <c r="FEV41" s="284"/>
      <c r="FEW41" s="284"/>
      <c r="FEX41" s="284"/>
      <c r="FEY41" s="284"/>
      <c r="FEZ41" s="284"/>
      <c r="FFA41" s="284"/>
      <c r="FFB41" s="284"/>
      <c r="FFC41" s="284"/>
      <c r="FFD41" s="284"/>
      <c r="FFE41" s="284"/>
      <c r="FFF41" s="284"/>
      <c r="FFG41" s="284"/>
      <c r="FFH41" s="284"/>
      <c r="FFI41" s="284"/>
      <c r="FFJ41" s="284"/>
      <c r="FFK41" s="284"/>
      <c r="FFL41" s="284"/>
      <c r="FFM41" s="284"/>
      <c r="FFN41" s="284"/>
      <c r="FFO41" s="284"/>
      <c r="FFP41" s="284"/>
      <c r="FFQ41" s="284"/>
      <c r="FFR41" s="284"/>
      <c r="FFS41" s="284"/>
      <c r="FFT41" s="284"/>
      <c r="FFU41" s="284"/>
      <c r="FFV41" s="284"/>
      <c r="FFW41" s="284"/>
      <c r="FFX41" s="284"/>
      <c r="FFY41" s="284"/>
      <c r="FFZ41" s="284"/>
      <c r="FGA41" s="284"/>
      <c r="FGB41" s="284"/>
      <c r="FGC41" s="284"/>
      <c r="FGD41" s="284"/>
      <c r="FGE41" s="284"/>
      <c r="FGF41" s="284"/>
      <c r="FGG41" s="284"/>
      <c r="FGH41" s="284"/>
      <c r="FGI41" s="284"/>
      <c r="FGJ41" s="284"/>
      <c r="FGK41" s="284"/>
      <c r="FGL41" s="284"/>
      <c r="FGM41" s="284"/>
      <c r="FGN41" s="284"/>
      <c r="FGO41" s="284"/>
      <c r="FGP41" s="284"/>
      <c r="FGQ41" s="284"/>
      <c r="FGR41" s="284"/>
      <c r="FGS41" s="284"/>
      <c r="FGT41" s="284"/>
      <c r="FGU41" s="284"/>
      <c r="FGV41" s="284"/>
      <c r="FGW41" s="284"/>
      <c r="FGX41" s="284"/>
      <c r="FGY41" s="284"/>
      <c r="FGZ41" s="284"/>
      <c r="FHA41" s="284"/>
      <c r="FHB41" s="284"/>
      <c r="FHC41" s="284"/>
      <c r="FHD41" s="284"/>
      <c r="FHE41" s="284"/>
      <c r="FHF41" s="284"/>
      <c r="FHG41" s="284"/>
      <c r="FHH41" s="284"/>
      <c r="FHI41" s="284"/>
      <c r="FHJ41" s="284"/>
      <c r="FHK41" s="284"/>
      <c r="FHL41" s="284"/>
      <c r="FHM41" s="284"/>
      <c r="FHN41" s="284"/>
      <c r="FHO41" s="284"/>
      <c r="FHP41" s="284"/>
      <c r="FHQ41" s="284"/>
      <c r="FHR41" s="284"/>
      <c r="FHS41" s="284"/>
      <c r="FHT41" s="284"/>
      <c r="FHU41" s="284"/>
      <c r="FHV41" s="284"/>
      <c r="FHW41" s="284"/>
      <c r="FHX41" s="284"/>
      <c r="FHY41" s="284"/>
      <c r="FHZ41" s="284"/>
      <c r="FIA41" s="284"/>
      <c r="FIB41" s="284"/>
      <c r="FIC41" s="284"/>
      <c r="FID41" s="284"/>
      <c r="FIE41" s="284"/>
      <c r="FIF41" s="284"/>
      <c r="FIG41" s="284"/>
      <c r="FIH41" s="284"/>
      <c r="FII41" s="284"/>
      <c r="FIJ41" s="284"/>
      <c r="FIK41" s="284"/>
      <c r="FIL41" s="284"/>
      <c r="FIM41" s="284"/>
      <c r="FIN41" s="284"/>
      <c r="FIO41" s="284"/>
      <c r="FIP41" s="284"/>
      <c r="FIQ41" s="284"/>
      <c r="FIR41" s="284"/>
      <c r="FIS41" s="284"/>
      <c r="FIT41" s="284"/>
      <c r="FIU41" s="284"/>
      <c r="FIV41" s="284"/>
      <c r="FIW41" s="284"/>
      <c r="FIX41" s="284"/>
      <c r="FIY41" s="284"/>
      <c r="FIZ41" s="284"/>
      <c r="FJA41" s="284"/>
      <c r="FJB41" s="284"/>
      <c r="FJC41" s="284"/>
      <c r="FJD41" s="284"/>
      <c r="FJE41" s="284"/>
      <c r="FJF41" s="284"/>
      <c r="FJG41" s="284"/>
      <c r="FJH41" s="284"/>
      <c r="FJI41" s="284"/>
      <c r="FJJ41" s="284"/>
      <c r="FJK41" s="284"/>
      <c r="FJL41" s="284"/>
      <c r="FJM41" s="284"/>
      <c r="FJN41" s="284"/>
      <c r="FJO41" s="284"/>
      <c r="FJP41" s="284"/>
      <c r="FJQ41" s="284"/>
      <c r="FJR41" s="284"/>
      <c r="FJS41" s="284"/>
      <c r="FJT41" s="284"/>
      <c r="FJU41" s="284"/>
      <c r="FJV41" s="284"/>
      <c r="FJW41" s="284"/>
      <c r="FJX41" s="284"/>
      <c r="FJY41" s="284"/>
      <c r="FJZ41" s="284"/>
      <c r="FKA41" s="284"/>
      <c r="FKB41" s="284"/>
      <c r="FKC41" s="284"/>
      <c r="FKD41" s="284"/>
      <c r="FKE41" s="284"/>
      <c r="FKF41" s="284"/>
      <c r="FKG41" s="284"/>
      <c r="FKH41" s="284"/>
      <c r="FKI41" s="284"/>
      <c r="FKJ41" s="284"/>
      <c r="FKK41" s="284"/>
      <c r="FKL41" s="284"/>
      <c r="FKM41" s="284"/>
      <c r="FKN41" s="284"/>
      <c r="FKO41" s="284"/>
      <c r="FKP41" s="284"/>
      <c r="FKQ41" s="284"/>
      <c r="FKR41" s="284"/>
      <c r="FKS41" s="284"/>
      <c r="FKT41" s="284"/>
      <c r="FKU41" s="284"/>
      <c r="FKV41" s="284"/>
      <c r="FKW41" s="284"/>
      <c r="FKX41" s="284"/>
      <c r="FKY41" s="284"/>
      <c r="FKZ41" s="284"/>
      <c r="FLA41" s="284"/>
      <c r="FLB41" s="284"/>
      <c r="FLC41" s="284"/>
      <c r="FLD41" s="284"/>
      <c r="FLE41" s="284"/>
      <c r="FLF41" s="284"/>
      <c r="FLG41" s="284"/>
      <c r="FLH41" s="284"/>
      <c r="FLI41" s="284"/>
      <c r="FLJ41" s="284"/>
      <c r="FLK41" s="284"/>
      <c r="FLL41" s="284"/>
      <c r="FLM41" s="284"/>
      <c r="FLN41" s="284"/>
      <c r="FLO41" s="284"/>
      <c r="FLP41" s="284"/>
      <c r="FLQ41" s="284"/>
      <c r="FLR41" s="284"/>
      <c r="FLS41" s="284"/>
      <c r="FLT41" s="284"/>
      <c r="FLU41" s="284"/>
      <c r="FLV41" s="284"/>
      <c r="FLW41" s="284"/>
      <c r="FLX41" s="284"/>
      <c r="FLY41" s="284"/>
      <c r="FLZ41" s="284"/>
      <c r="FMA41" s="284"/>
      <c r="FMB41" s="284"/>
      <c r="FMC41" s="284"/>
      <c r="FMD41" s="284"/>
      <c r="FME41" s="284"/>
      <c r="FMF41" s="284"/>
      <c r="FMG41" s="284"/>
      <c r="FMH41" s="284"/>
      <c r="FMI41" s="284"/>
      <c r="FMJ41" s="284"/>
      <c r="FMK41" s="284"/>
      <c r="FML41" s="284"/>
      <c r="FMM41" s="284"/>
      <c r="FMN41" s="284"/>
      <c r="FMO41" s="284"/>
      <c r="FMP41" s="284"/>
      <c r="FMQ41" s="284"/>
      <c r="FMR41" s="284"/>
      <c r="FMS41" s="284"/>
      <c r="FMT41" s="284"/>
      <c r="FMU41" s="284"/>
      <c r="FMV41" s="284"/>
      <c r="FMW41" s="284"/>
      <c r="FMX41" s="284"/>
      <c r="FMY41" s="284"/>
      <c r="FMZ41" s="284"/>
      <c r="FNA41" s="284"/>
      <c r="FNB41" s="284"/>
      <c r="FNC41" s="284"/>
      <c r="FND41" s="284"/>
      <c r="FNE41" s="284"/>
      <c r="FNF41" s="284"/>
      <c r="FNG41" s="284"/>
      <c r="FNH41" s="284"/>
      <c r="FNI41" s="284"/>
      <c r="FNJ41" s="284"/>
      <c r="FNK41" s="284"/>
      <c r="FNL41" s="284"/>
      <c r="FNM41" s="284"/>
      <c r="FNN41" s="284"/>
      <c r="FNO41" s="284"/>
      <c r="FNP41" s="284"/>
      <c r="FNQ41" s="284"/>
      <c r="FNR41" s="284"/>
      <c r="FNS41" s="284"/>
      <c r="FNT41" s="284"/>
      <c r="FNU41" s="284"/>
      <c r="FNV41" s="284"/>
      <c r="FNW41" s="284"/>
      <c r="FNX41" s="284"/>
      <c r="FNY41" s="284"/>
      <c r="FNZ41" s="284"/>
      <c r="FOA41" s="284"/>
      <c r="FOB41" s="284"/>
      <c r="FOC41" s="284"/>
      <c r="FOD41" s="284"/>
      <c r="FOE41" s="284"/>
      <c r="FOF41" s="284"/>
      <c r="FOG41" s="284"/>
      <c r="FOH41" s="284"/>
      <c r="FOI41" s="284"/>
      <c r="FOJ41" s="284"/>
      <c r="FOK41" s="284"/>
      <c r="FOL41" s="284"/>
      <c r="FOM41" s="284"/>
      <c r="FON41" s="284"/>
      <c r="FOO41" s="284"/>
      <c r="FOP41" s="284"/>
      <c r="FOQ41" s="284"/>
      <c r="FOR41" s="284"/>
      <c r="FOS41" s="284"/>
      <c r="FOT41" s="284"/>
      <c r="FOU41" s="284"/>
      <c r="FOV41" s="284"/>
      <c r="FOW41" s="284"/>
      <c r="FOX41" s="284"/>
      <c r="FOY41" s="284"/>
      <c r="FOZ41" s="284"/>
      <c r="FPA41" s="284"/>
      <c r="FPB41" s="284"/>
      <c r="FPC41" s="284"/>
      <c r="FPD41" s="284"/>
      <c r="FPE41" s="284"/>
      <c r="FPF41" s="284"/>
      <c r="FPG41" s="284"/>
      <c r="FPH41" s="284"/>
      <c r="FPI41" s="284"/>
      <c r="FPJ41" s="284"/>
      <c r="FPK41" s="284"/>
      <c r="FPL41" s="284"/>
      <c r="FPM41" s="284"/>
      <c r="FPN41" s="284"/>
      <c r="FPO41" s="284"/>
      <c r="FPP41" s="284"/>
      <c r="FPQ41" s="284"/>
      <c r="FPR41" s="284"/>
      <c r="FPS41" s="284"/>
      <c r="FPT41" s="284"/>
      <c r="FPU41" s="284"/>
      <c r="FPV41" s="284"/>
      <c r="FPW41" s="284"/>
      <c r="FPX41" s="284"/>
      <c r="FPY41" s="284"/>
      <c r="FPZ41" s="284"/>
      <c r="FQA41" s="284"/>
      <c r="FQB41" s="284"/>
      <c r="FQC41" s="284"/>
      <c r="FQD41" s="284"/>
      <c r="FQE41" s="284"/>
      <c r="FQF41" s="284"/>
      <c r="FQG41" s="284"/>
      <c r="FQH41" s="284"/>
      <c r="FQI41" s="284"/>
      <c r="FQJ41" s="284"/>
      <c r="FQK41" s="284"/>
      <c r="FQL41" s="284"/>
      <c r="FQM41" s="284"/>
      <c r="FQN41" s="284"/>
      <c r="FQO41" s="284"/>
      <c r="FQP41" s="284"/>
      <c r="FQQ41" s="284"/>
      <c r="FQR41" s="284"/>
      <c r="FQS41" s="284"/>
      <c r="FQT41" s="284"/>
      <c r="FQU41" s="284"/>
      <c r="FQV41" s="284"/>
      <c r="FQW41" s="284"/>
      <c r="FQX41" s="284"/>
      <c r="FQY41" s="284"/>
      <c r="FQZ41" s="284"/>
      <c r="FRA41" s="284"/>
      <c r="FRB41" s="284"/>
      <c r="FRC41" s="284"/>
      <c r="FRD41" s="284"/>
      <c r="FRE41" s="284"/>
      <c r="FRF41" s="284"/>
      <c r="FRG41" s="284"/>
      <c r="FRH41" s="284"/>
      <c r="FRI41" s="284"/>
      <c r="FRJ41" s="284"/>
      <c r="FRK41" s="284"/>
      <c r="FRL41" s="284"/>
      <c r="FRM41" s="284"/>
      <c r="FRN41" s="284"/>
      <c r="FRO41" s="284"/>
      <c r="FRP41" s="284"/>
      <c r="FRQ41" s="284"/>
      <c r="FRR41" s="284"/>
      <c r="FRS41" s="284"/>
      <c r="FRT41" s="284"/>
      <c r="FRU41" s="284"/>
      <c r="FRV41" s="284"/>
      <c r="FRW41" s="284"/>
      <c r="FRX41" s="284"/>
      <c r="FRY41" s="284"/>
      <c r="FRZ41" s="284"/>
      <c r="FSA41" s="284"/>
      <c r="FSB41" s="284"/>
      <c r="FSC41" s="284"/>
      <c r="FSD41" s="284"/>
      <c r="FSE41" s="284"/>
      <c r="FSF41" s="284"/>
      <c r="FSG41" s="284"/>
      <c r="FSH41" s="284"/>
      <c r="FSI41" s="284"/>
      <c r="FSJ41" s="284"/>
      <c r="FSK41" s="284"/>
      <c r="FSL41" s="284"/>
      <c r="FSM41" s="284"/>
      <c r="FSN41" s="284"/>
      <c r="FSO41" s="284"/>
      <c r="FSP41" s="284"/>
      <c r="FSQ41" s="284"/>
      <c r="FSR41" s="284"/>
      <c r="FSS41" s="284"/>
      <c r="FST41" s="284"/>
      <c r="FSU41" s="284"/>
      <c r="FSV41" s="284"/>
      <c r="FSW41" s="284"/>
      <c r="FSX41" s="284"/>
      <c r="FSY41" s="284"/>
      <c r="FSZ41" s="284"/>
      <c r="FTA41" s="284"/>
      <c r="FTB41" s="284"/>
      <c r="FTC41" s="284"/>
      <c r="FTD41" s="284"/>
      <c r="FTE41" s="284"/>
      <c r="FTF41" s="284"/>
      <c r="FTG41" s="284"/>
      <c r="FTH41" s="284"/>
      <c r="FTI41" s="284"/>
      <c r="FTJ41" s="284"/>
      <c r="FTK41" s="284"/>
      <c r="FTL41" s="284"/>
      <c r="FTM41" s="284"/>
      <c r="FTN41" s="284"/>
      <c r="FTO41" s="284"/>
      <c r="FTP41" s="284"/>
      <c r="FTQ41" s="284"/>
      <c r="FTR41" s="284"/>
      <c r="FTS41" s="284"/>
      <c r="FTT41" s="284"/>
      <c r="FTU41" s="284"/>
      <c r="FTV41" s="284"/>
      <c r="FTW41" s="284"/>
      <c r="FTX41" s="284"/>
      <c r="FTY41" s="284"/>
      <c r="FTZ41" s="284"/>
      <c r="FUA41" s="284"/>
      <c r="FUB41" s="284"/>
      <c r="FUC41" s="284"/>
      <c r="FUD41" s="284"/>
      <c r="FUE41" s="284"/>
      <c r="FUF41" s="284"/>
      <c r="FUG41" s="284"/>
      <c r="FUH41" s="284"/>
      <c r="FUI41" s="284"/>
      <c r="FUJ41" s="284"/>
      <c r="FUK41" s="284"/>
      <c r="FUL41" s="284"/>
      <c r="FUM41" s="284"/>
      <c r="FUN41" s="284"/>
      <c r="FUO41" s="284"/>
      <c r="FUP41" s="284"/>
      <c r="FUQ41" s="284"/>
      <c r="FUR41" s="284"/>
      <c r="FUS41" s="284"/>
      <c r="FUT41" s="284"/>
      <c r="FUU41" s="284"/>
      <c r="FUV41" s="284"/>
      <c r="FUW41" s="284"/>
      <c r="FUX41" s="284"/>
      <c r="FUY41" s="284"/>
      <c r="FUZ41" s="284"/>
      <c r="FVA41" s="284"/>
      <c r="FVB41" s="284"/>
      <c r="FVC41" s="284"/>
      <c r="FVD41" s="284"/>
      <c r="FVE41" s="284"/>
      <c r="FVF41" s="284"/>
      <c r="FVG41" s="284"/>
      <c r="FVH41" s="284"/>
      <c r="FVI41" s="284"/>
      <c r="FVJ41" s="284"/>
      <c r="FVK41" s="284"/>
      <c r="FVL41" s="284"/>
      <c r="FVM41" s="284"/>
      <c r="FVN41" s="284"/>
      <c r="FVO41" s="284"/>
      <c r="FVP41" s="284"/>
      <c r="FVQ41" s="284"/>
      <c r="FVR41" s="284"/>
      <c r="FVS41" s="284"/>
      <c r="FVT41" s="284"/>
      <c r="FVU41" s="284"/>
      <c r="FVV41" s="284"/>
      <c r="FVW41" s="284"/>
      <c r="FVX41" s="284"/>
      <c r="FVY41" s="284"/>
      <c r="FVZ41" s="284"/>
      <c r="FWA41" s="284"/>
      <c r="FWB41" s="284"/>
      <c r="FWC41" s="284"/>
      <c r="FWD41" s="284"/>
      <c r="FWE41" s="284"/>
      <c r="FWF41" s="284"/>
      <c r="FWG41" s="284"/>
      <c r="FWH41" s="284"/>
      <c r="FWI41" s="284"/>
      <c r="FWJ41" s="284"/>
      <c r="FWK41" s="284"/>
      <c r="FWL41" s="284"/>
      <c r="FWM41" s="284"/>
      <c r="FWN41" s="284"/>
      <c r="FWO41" s="284"/>
      <c r="FWP41" s="284"/>
      <c r="FWQ41" s="284"/>
      <c r="FWR41" s="284"/>
      <c r="FWS41" s="284"/>
      <c r="FWT41" s="284"/>
      <c r="FWU41" s="284"/>
      <c r="FWV41" s="284"/>
      <c r="FWW41" s="284"/>
      <c r="FWX41" s="284"/>
      <c r="FWY41" s="284"/>
      <c r="FWZ41" s="284"/>
      <c r="FXA41" s="284"/>
      <c r="FXB41" s="284"/>
      <c r="FXC41" s="284"/>
      <c r="FXD41" s="284"/>
      <c r="FXE41" s="284"/>
      <c r="FXF41" s="284"/>
      <c r="FXG41" s="284"/>
      <c r="FXH41" s="284"/>
      <c r="FXI41" s="284"/>
      <c r="FXJ41" s="284"/>
      <c r="FXK41" s="284"/>
      <c r="FXL41" s="284"/>
      <c r="FXM41" s="284"/>
      <c r="FXN41" s="284"/>
      <c r="FXO41" s="284"/>
      <c r="FXP41" s="284"/>
      <c r="FXQ41" s="284"/>
      <c r="FXR41" s="284"/>
      <c r="FXS41" s="284"/>
      <c r="FXT41" s="284"/>
      <c r="FXU41" s="284"/>
      <c r="FXV41" s="284"/>
      <c r="FXW41" s="284"/>
      <c r="FXX41" s="284"/>
      <c r="FXY41" s="284"/>
      <c r="FXZ41" s="284"/>
      <c r="FYA41" s="284"/>
      <c r="FYB41" s="284"/>
      <c r="FYC41" s="284"/>
      <c r="FYD41" s="284"/>
      <c r="FYE41" s="284"/>
      <c r="FYF41" s="284"/>
      <c r="FYG41" s="284"/>
      <c r="FYH41" s="284"/>
      <c r="FYI41" s="284"/>
      <c r="FYJ41" s="284"/>
      <c r="FYK41" s="284"/>
      <c r="FYL41" s="284"/>
      <c r="FYM41" s="284"/>
      <c r="FYN41" s="284"/>
      <c r="FYO41" s="284"/>
      <c r="FYP41" s="284"/>
      <c r="FYQ41" s="284"/>
      <c r="FYR41" s="284"/>
      <c r="FYS41" s="284"/>
      <c r="FYT41" s="284"/>
      <c r="FYU41" s="284"/>
      <c r="FYV41" s="284"/>
      <c r="FYW41" s="284"/>
      <c r="FYX41" s="284"/>
      <c r="FYY41" s="284"/>
      <c r="FYZ41" s="284"/>
      <c r="FZA41" s="284"/>
      <c r="FZB41" s="284"/>
      <c r="FZC41" s="284"/>
      <c r="FZD41" s="284"/>
      <c r="FZE41" s="284"/>
      <c r="FZF41" s="284"/>
      <c r="FZG41" s="284"/>
      <c r="FZH41" s="284"/>
      <c r="FZI41" s="284"/>
      <c r="FZJ41" s="284"/>
      <c r="FZK41" s="284"/>
      <c r="FZL41" s="284"/>
      <c r="FZM41" s="284"/>
      <c r="FZN41" s="284"/>
      <c r="FZO41" s="284"/>
      <c r="FZP41" s="284"/>
      <c r="FZQ41" s="284"/>
      <c r="FZR41" s="284"/>
      <c r="FZS41" s="284"/>
      <c r="FZT41" s="284"/>
      <c r="FZU41" s="284"/>
      <c r="FZV41" s="284"/>
      <c r="FZW41" s="284"/>
      <c r="FZX41" s="284"/>
      <c r="FZY41" s="284"/>
      <c r="FZZ41" s="284"/>
      <c r="GAA41" s="284"/>
      <c r="GAB41" s="284"/>
      <c r="GAC41" s="284"/>
      <c r="GAD41" s="284"/>
      <c r="GAE41" s="284"/>
      <c r="GAF41" s="284"/>
      <c r="GAG41" s="284"/>
      <c r="GAH41" s="284"/>
      <c r="GAI41" s="284"/>
      <c r="GAJ41" s="284"/>
      <c r="GAK41" s="284"/>
      <c r="GAL41" s="284"/>
      <c r="GAM41" s="284"/>
      <c r="GAN41" s="284"/>
      <c r="GAO41" s="284"/>
      <c r="GAP41" s="284"/>
      <c r="GAQ41" s="284"/>
      <c r="GAR41" s="284"/>
      <c r="GAS41" s="284"/>
      <c r="GAT41" s="284"/>
      <c r="GAU41" s="284"/>
      <c r="GAV41" s="284"/>
      <c r="GAW41" s="284"/>
      <c r="GAX41" s="284"/>
      <c r="GAY41" s="284"/>
      <c r="GAZ41" s="284"/>
      <c r="GBA41" s="284"/>
      <c r="GBB41" s="284"/>
      <c r="GBC41" s="284"/>
      <c r="GBD41" s="284"/>
      <c r="GBE41" s="284"/>
      <c r="GBF41" s="284"/>
      <c r="GBG41" s="284"/>
      <c r="GBH41" s="284"/>
      <c r="GBI41" s="284"/>
      <c r="GBJ41" s="284"/>
      <c r="GBK41" s="284"/>
      <c r="GBL41" s="284"/>
      <c r="GBM41" s="284"/>
      <c r="GBN41" s="284"/>
      <c r="GBO41" s="284"/>
      <c r="GBP41" s="284"/>
      <c r="GBQ41" s="284"/>
      <c r="GBR41" s="284"/>
      <c r="GBS41" s="284"/>
      <c r="GBT41" s="284"/>
      <c r="GBU41" s="284"/>
      <c r="GBV41" s="284"/>
      <c r="GBW41" s="284"/>
      <c r="GBX41" s="284"/>
      <c r="GBY41" s="284"/>
      <c r="GBZ41" s="284"/>
      <c r="GCA41" s="284"/>
      <c r="GCB41" s="284"/>
      <c r="GCC41" s="284"/>
      <c r="GCD41" s="284"/>
      <c r="GCE41" s="284"/>
      <c r="GCF41" s="284"/>
      <c r="GCG41" s="284"/>
      <c r="GCH41" s="284"/>
      <c r="GCI41" s="284"/>
      <c r="GCJ41" s="284"/>
      <c r="GCK41" s="284"/>
      <c r="GCL41" s="284"/>
      <c r="GCM41" s="284"/>
      <c r="GCN41" s="284"/>
      <c r="GCO41" s="284"/>
      <c r="GCP41" s="284"/>
      <c r="GCQ41" s="284"/>
      <c r="GCR41" s="284"/>
      <c r="GCS41" s="284"/>
      <c r="GCT41" s="284"/>
      <c r="GCU41" s="284"/>
      <c r="GCV41" s="284"/>
      <c r="GCW41" s="284"/>
      <c r="GCX41" s="284"/>
      <c r="GCY41" s="284"/>
      <c r="GCZ41" s="284"/>
      <c r="GDA41" s="284"/>
      <c r="GDB41" s="284"/>
      <c r="GDC41" s="284"/>
      <c r="GDD41" s="284"/>
      <c r="GDE41" s="284"/>
      <c r="GDF41" s="284"/>
      <c r="GDG41" s="284"/>
      <c r="GDH41" s="284"/>
      <c r="GDI41" s="284"/>
      <c r="GDJ41" s="284"/>
      <c r="GDK41" s="284"/>
      <c r="GDL41" s="284"/>
      <c r="GDM41" s="284"/>
      <c r="GDN41" s="284"/>
      <c r="GDO41" s="284"/>
      <c r="GDP41" s="284"/>
      <c r="GDQ41" s="284"/>
      <c r="GDR41" s="284"/>
      <c r="GDS41" s="284"/>
      <c r="GDT41" s="284"/>
      <c r="GDU41" s="284"/>
      <c r="GDV41" s="284"/>
      <c r="GDW41" s="284"/>
      <c r="GDX41" s="284"/>
      <c r="GDY41" s="284"/>
      <c r="GDZ41" s="284"/>
      <c r="GEA41" s="284"/>
      <c r="GEB41" s="284"/>
      <c r="GEC41" s="284"/>
      <c r="GED41" s="284"/>
      <c r="GEE41" s="284"/>
      <c r="GEF41" s="284"/>
      <c r="GEG41" s="284"/>
      <c r="GEH41" s="284"/>
      <c r="GEI41" s="284"/>
      <c r="GEJ41" s="284"/>
      <c r="GEK41" s="284"/>
      <c r="GEL41" s="284"/>
      <c r="GEM41" s="284"/>
      <c r="GEN41" s="284"/>
      <c r="GEO41" s="284"/>
      <c r="GEP41" s="284"/>
      <c r="GEQ41" s="284"/>
      <c r="GER41" s="284"/>
      <c r="GES41" s="284"/>
      <c r="GET41" s="284"/>
      <c r="GEU41" s="284"/>
      <c r="GEV41" s="284"/>
      <c r="GEW41" s="284"/>
      <c r="GEX41" s="284"/>
      <c r="GEY41" s="284"/>
      <c r="GEZ41" s="284"/>
      <c r="GFA41" s="284"/>
      <c r="GFB41" s="284"/>
      <c r="GFC41" s="284"/>
      <c r="GFD41" s="284"/>
      <c r="GFE41" s="284"/>
      <c r="GFF41" s="284"/>
      <c r="GFG41" s="284"/>
      <c r="GFH41" s="284"/>
      <c r="GFI41" s="284"/>
      <c r="GFJ41" s="284"/>
      <c r="GFK41" s="284"/>
      <c r="GFL41" s="284"/>
      <c r="GFM41" s="284"/>
      <c r="GFN41" s="284"/>
      <c r="GFO41" s="284"/>
      <c r="GFP41" s="284"/>
      <c r="GFQ41" s="284"/>
      <c r="GFR41" s="284"/>
      <c r="GFS41" s="284"/>
      <c r="GFT41" s="284"/>
      <c r="GFU41" s="284"/>
      <c r="GFV41" s="284"/>
      <c r="GFW41" s="284"/>
      <c r="GFX41" s="284"/>
      <c r="GFY41" s="284"/>
      <c r="GFZ41" s="284"/>
      <c r="GGA41" s="284"/>
      <c r="GGB41" s="284"/>
      <c r="GGC41" s="284"/>
      <c r="GGD41" s="284"/>
      <c r="GGE41" s="284"/>
      <c r="GGF41" s="284"/>
      <c r="GGG41" s="284"/>
      <c r="GGH41" s="284"/>
      <c r="GGI41" s="284"/>
      <c r="GGJ41" s="284"/>
      <c r="GGK41" s="284"/>
      <c r="GGL41" s="284"/>
      <c r="GGM41" s="284"/>
      <c r="GGN41" s="284"/>
      <c r="GGO41" s="284"/>
      <c r="GGP41" s="284"/>
      <c r="GGQ41" s="284"/>
      <c r="GGR41" s="284"/>
      <c r="GGS41" s="284"/>
      <c r="GGT41" s="284"/>
      <c r="GGU41" s="284"/>
      <c r="GGV41" s="284"/>
      <c r="GGW41" s="284"/>
      <c r="GGX41" s="284"/>
      <c r="GGY41" s="284"/>
      <c r="GGZ41" s="284"/>
      <c r="GHA41" s="284"/>
      <c r="GHB41" s="284"/>
      <c r="GHC41" s="284"/>
      <c r="GHD41" s="284"/>
      <c r="GHE41" s="284"/>
      <c r="GHF41" s="284"/>
      <c r="GHG41" s="284"/>
      <c r="GHH41" s="284"/>
      <c r="GHI41" s="284"/>
      <c r="GHJ41" s="284"/>
      <c r="GHK41" s="284"/>
      <c r="GHL41" s="284"/>
      <c r="GHM41" s="284"/>
      <c r="GHN41" s="284"/>
      <c r="GHO41" s="284"/>
      <c r="GHP41" s="284"/>
      <c r="GHQ41" s="284"/>
      <c r="GHR41" s="284"/>
      <c r="GHS41" s="284"/>
      <c r="GHT41" s="284"/>
      <c r="GHU41" s="284"/>
      <c r="GHV41" s="284"/>
      <c r="GHW41" s="284"/>
      <c r="GHX41" s="284"/>
      <c r="GHY41" s="284"/>
      <c r="GHZ41" s="284"/>
      <c r="GIA41" s="284"/>
      <c r="GIB41" s="284"/>
      <c r="GIC41" s="284"/>
      <c r="GID41" s="284"/>
      <c r="GIE41" s="284"/>
      <c r="GIF41" s="284"/>
      <c r="GIG41" s="284"/>
      <c r="GIH41" s="284"/>
      <c r="GII41" s="284"/>
      <c r="GIJ41" s="284"/>
      <c r="GIK41" s="284"/>
      <c r="GIL41" s="284"/>
      <c r="GIM41" s="284"/>
      <c r="GIN41" s="284"/>
      <c r="GIO41" s="284"/>
      <c r="GIP41" s="284"/>
      <c r="GIQ41" s="284"/>
      <c r="GIR41" s="284"/>
      <c r="GIS41" s="284"/>
      <c r="GIT41" s="284"/>
      <c r="GIU41" s="284"/>
      <c r="GIV41" s="284"/>
      <c r="GIW41" s="284"/>
      <c r="GIX41" s="284"/>
      <c r="GIY41" s="284"/>
      <c r="GIZ41" s="284"/>
      <c r="GJA41" s="284"/>
      <c r="GJB41" s="284"/>
      <c r="GJC41" s="284"/>
      <c r="GJD41" s="284"/>
      <c r="GJE41" s="284"/>
      <c r="GJF41" s="284"/>
      <c r="GJG41" s="284"/>
      <c r="GJH41" s="284"/>
      <c r="GJI41" s="284"/>
      <c r="GJJ41" s="284"/>
      <c r="GJK41" s="284"/>
      <c r="GJL41" s="284"/>
      <c r="GJM41" s="284"/>
      <c r="GJN41" s="284"/>
      <c r="GJO41" s="284"/>
      <c r="GJP41" s="284"/>
      <c r="GJQ41" s="284"/>
      <c r="GJR41" s="284"/>
      <c r="GJS41" s="284"/>
      <c r="GJT41" s="284"/>
      <c r="GJU41" s="284"/>
      <c r="GJV41" s="284"/>
      <c r="GJW41" s="284"/>
      <c r="GJX41" s="284"/>
      <c r="GJY41" s="284"/>
      <c r="GJZ41" s="284"/>
      <c r="GKA41" s="284"/>
      <c r="GKB41" s="284"/>
      <c r="GKC41" s="284"/>
      <c r="GKD41" s="284"/>
      <c r="GKE41" s="284"/>
      <c r="GKF41" s="284"/>
      <c r="GKG41" s="284"/>
      <c r="GKH41" s="284"/>
      <c r="GKI41" s="284"/>
      <c r="GKJ41" s="284"/>
      <c r="GKK41" s="284"/>
      <c r="GKL41" s="284"/>
      <c r="GKM41" s="284"/>
      <c r="GKN41" s="284"/>
      <c r="GKO41" s="284"/>
      <c r="GKP41" s="284"/>
      <c r="GKQ41" s="284"/>
      <c r="GKR41" s="284"/>
      <c r="GKS41" s="284"/>
      <c r="GKT41" s="284"/>
      <c r="GKU41" s="284"/>
      <c r="GKV41" s="284"/>
      <c r="GKW41" s="284"/>
      <c r="GKX41" s="284"/>
      <c r="GKY41" s="284"/>
      <c r="GKZ41" s="284"/>
      <c r="GLA41" s="284"/>
      <c r="GLB41" s="284"/>
      <c r="GLC41" s="284"/>
      <c r="GLD41" s="284"/>
      <c r="GLE41" s="284"/>
      <c r="GLF41" s="284"/>
      <c r="GLG41" s="284"/>
      <c r="GLH41" s="284"/>
      <c r="GLI41" s="284"/>
      <c r="GLJ41" s="284"/>
      <c r="GLK41" s="284"/>
      <c r="GLL41" s="284"/>
      <c r="GLM41" s="284"/>
      <c r="GLN41" s="284"/>
      <c r="GLO41" s="284"/>
      <c r="GLP41" s="284"/>
      <c r="GLQ41" s="284"/>
      <c r="GLR41" s="284"/>
      <c r="GLS41" s="284"/>
      <c r="GLT41" s="284"/>
      <c r="GLU41" s="284"/>
      <c r="GLV41" s="284"/>
      <c r="GLW41" s="284"/>
      <c r="GLX41" s="284"/>
      <c r="GLY41" s="284"/>
      <c r="GLZ41" s="284"/>
      <c r="GMA41" s="284"/>
      <c r="GMB41" s="284"/>
      <c r="GMC41" s="284"/>
      <c r="GMD41" s="284"/>
      <c r="GME41" s="284"/>
      <c r="GMF41" s="284"/>
      <c r="GMG41" s="284"/>
      <c r="GMH41" s="284"/>
      <c r="GMI41" s="284"/>
      <c r="GMJ41" s="284"/>
      <c r="GMK41" s="284"/>
      <c r="GML41" s="284"/>
      <c r="GMM41" s="284"/>
      <c r="GMN41" s="284"/>
      <c r="GMO41" s="284"/>
      <c r="GMP41" s="284"/>
      <c r="GMQ41" s="284"/>
      <c r="GMR41" s="284"/>
      <c r="GMS41" s="284"/>
      <c r="GMT41" s="284"/>
      <c r="GMU41" s="284"/>
      <c r="GMV41" s="284"/>
      <c r="GMW41" s="284"/>
      <c r="GMX41" s="284"/>
      <c r="GMY41" s="284"/>
      <c r="GMZ41" s="284"/>
      <c r="GNA41" s="284"/>
      <c r="GNB41" s="284"/>
      <c r="GNC41" s="284"/>
      <c r="GND41" s="284"/>
      <c r="GNE41" s="284"/>
      <c r="GNF41" s="284"/>
      <c r="GNG41" s="284"/>
      <c r="GNH41" s="284"/>
      <c r="GNI41" s="284"/>
      <c r="GNJ41" s="284"/>
      <c r="GNK41" s="284"/>
      <c r="GNL41" s="284"/>
      <c r="GNM41" s="284"/>
      <c r="GNN41" s="284"/>
      <c r="GNO41" s="284"/>
      <c r="GNP41" s="284"/>
      <c r="GNQ41" s="284"/>
      <c r="GNR41" s="284"/>
      <c r="GNS41" s="284"/>
      <c r="GNT41" s="284"/>
      <c r="GNU41" s="284"/>
      <c r="GNV41" s="284"/>
      <c r="GNW41" s="284"/>
      <c r="GNX41" s="284"/>
      <c r="GNY41" s="284"/>
      <c r="GNZ41" s="284"/>
      <c r="GOA41" s="284"/>
      <c r="GOB41" s="284"/>
      <c r="GOC41" s="284"/>
      <c r="GOD41" s="284"/>
      <c r="GOE41" s="284"/>
      <c r="GOF41" s="284"/>
      <c r="GOG41" s="284"/>
      <c r="GOH41" s="284"/>
      <c r="GOI41" s="284"/>
      <c r="GOJ41" s="284"/>
      <c r="GOK41" s="284"/>
      <c r="GOL41" s="284"/>
      <c r="GOM41" s="284"/>
      <c r="GON41" s="284"/>
      <c r="GOO41" s="284"/>
      <c r="GOP41" s="284"/>
      <c r="GOQ41" s="284"/>
      <c r="GOR41" s="284"/>
      <c r="GOS41" s="284"/>
      <c r="GOT41" s="284"/>
      <c r="GOU41" s="284"/>
      <c r="GOV41" s="284"/>
      <c r="GOW41" s="284"/>
      <c r="GOX41" s="284"/>
      <c r="GOY41" s="284"/>
      <c r="GOZ41" s="284"/>
      <c r="GPA41" s="284"/>
      <c r="GPB41" s="284"/>
      <c r="GPC41" s="284"/>
      <c r="GPD41" s="284"/>
      <c r="GPE41" s="284"/>
      <c r="GPF41" s="284"/>
      <c r="GPG41" s="284"/>
      <c r="GPH41" s="284"/>
      <c r="GPI41" s="284"/>
      <c r="GPJ41" s="284"/>
      <c r="GPK41" s="284"/>
      <c r="GPL41" s="284"/>
      <c r="GPM41" s="284"/>
      <c r="GPN41" s="284"/>
      <c r="GPO41" s="284"/>
      <c r="GPP41" s="284"/>
      <c r="GPQ41" s="284"/>
      <c r="GPR41" s="284"/>
      <c r="GPS41" s="284"/>
      <c r="GPT41" s="284"/>
      <c r="GPU41" s="284"/>
      <c r="GPV41" s="284"/>
      <c r="GPW41" s="284"/>
      <c r="GPX41" s="284"/>
      <c r="GPY41" s="284"/>
      <c r="GPZ41" s="284"/>
      <c r="GQA41" s="284"/>
      <c r="GQB41" s="284"/>
      <c r="GQC41" s="284"/>
      <c r="GQD41" s="284"/>
      <c r="GQE41" s="284"/>
      <c r="GQF41" s="284"/>
      <c r="GQG41" s="284"/>
      <c r="GQH41" s="284"/>
      <c r="GQI41" s="284"/>
      <c r="GQJ41" s="284"/>
      <c r="GQK41" s="284"/>
      <c r="GQL41" s="284"/>
      <c r="GQM41" s="284"/>
      <c r="GQN41" s="284"/>
      <c r="GQO41" s="284"/>
      <c r="GQP41" s="284"/>
      <c r="GQQ41" s="284"/>
      <c r="GQR41" s="284"/>
      <c r="GQS41" s="284"/>
      <c r="GQT41" s="284"/>
      <c r="GQU41" s="284"/>
      <c r="GQV41" s="284"/>
      <c r="GQW41" s="284"/>
      <c r="GQX41" s="284"/>
      <c r="GQY41" s="284"/>
      <c r="GQZ41" s="284"/>
      <c r="GRA41" s="284"/>
      <c r="GRB41" s="284"/>
      <c r="GRC41" s="284"/>
      <c r="GRD41" s="284"/>
      <c r="GRE41" s="284"/>
      <c r="GRF41" s="284"/>
      <c r="GRG41" s="284"/>
      <c r="GRH41" s="284"/>
      <c r="GRI41" s="284"/>
      <c r="GRJ41" s="284"/>
      <c r="GRK41" s="284"/>
      <c r="GRL41" s="284"/>
      <c r="GRM41" s="284"/>
      <c r="GRN41" s="284"/>
      <c r="GRO41" s="284"/>
      <c r="GRP41" s="284"/>
      <c r="GRQ41" s="284"/>
      <c r="GRR41" s="284"/>
      <c r="GRS41" s="284"/>
      <c r="GRT41" s="284"/>
      <c r="GRU41" s="284"/>
      <c r="GRV41" s="284"/>
      <c r="GRW41" s="284"/>
      <c r="GRX41" s="284"/>
      <c r="GRY41" s="284"/>
      <c r="GRZ41" s="284"/>
      <c r="GSA41" s="284"/>
      <c r="GSB41" s="284"/>
      <c r="GSC41" s="284"/>
      <c r="GSD41" s="284"/>
      <c r="GSE41" s="284"/>
      <c r="GSF41" s="284"/>
      <c r="GSG41" s="284"/>
      <c r="GSH41" s="284"/>
      <c r="GSI41" s="284"/>
      <c r="GSJ41" s="284"/>
      <c r="GSK41" s="284"/>
      <c r="GSL41" s="284"/>
      <c r="GSM41" s="284"/>
      <c r="GSN41" s="284"/>
      <c r="GSO41" s="284"/>
      <c r="GSP41" s="284"/>
      <c r="GSQ41" s="284"/>
      <c r="GSR41" s="284"/>
      <c r="GSS41" s="284"/>
      <c r="GST41" s="284"/>
      <c r="GSU41" s="284"/>
      <c r="GSV41" s="284"/>
      <c r="GSW41" s="284"/>
      <c r="GSX41" s="284"/>
      <c r="GSY41" s="284"/>
      <c r="GSZ41" s="284"/>
      <c r="GTA41" s="284"/>
      <c r="GTB41" s="284"/>
      <c r="GTC41" s="284"/>
      <c r="GTD41" s="284"/>
      <c r="GTE41" s="284"/>
      <c r="GTF41" s="284"/>
      <c r="GTG41" s="284"/>
      <c r="GTH41" s="284"/>
      <c r="GTI41" s="284"/>
      <c r="GTJ41" s="284"/>
      <c r="GTK41" s="284"/>
      <c r="GTL41" s="284"/>
      <c r="GTM41" s="284"/>
      <c r="GTN41" s="284"/>
      <c r="GTO41" s="284"/>
      <c r="GTP41" s="284"/>
      <c r="GTQ41" s="284"/>
      <c r="GTR41" s="284"/>
      <c r="GTS41" s="284"/>
      <c r="GTT41" s="284"/>
      <c r="GTU41" s="284"/>
      <c r="GTV41" s="284"/>
      <c r="GTW41" s="284"/>
      <c r="GTX41" s="284"/>
      <c r="GTY41" s="284"/>
      <c r="GTZ41" s="284"/>
      <c r="GUA41" s="284"/>
      <c r="GUB41" s="284"/>
      <c r="GUC41" s="284"/>
      <c r="GUD41" s="284"/>
      <c r="GUE41" s="284"/>
      <c r="GUF41" s="284"/>
      <c r="GUG41" s="284"/>
      <c r="GUH41" s="284"/>
      <c r="GUI41" s="284"/>
      <c r="GUJ41" s="284"/>
      <c r="GUK41" s="284"/>
      <c r="GUL41" s="284"/>
      <c r="GUM41" s="284"/>
      <c r="GUN41" s="284"/>
      <c r="GUO41" s="284"/>
      <c r="GUP41" s="284"/>
      <c r="GUQ41" s="284"/>
      <c r="GUR41" s="284"/>
      <c r="GUS41" s="284"/>
      <c r="GUT41" s="284"/>
      <c r="GUU41" s="284"/>
      <c r="GUV41" s="284"/>
      <c r="GUW41" s="284"/>
      <c r="GUX41" s="284"/>
      <c r="GUY41" s="284"/>
      <c r="GUZ41" s="284"/>
      <c r="GVA41" s="284"/>
      <c r="GVB41" s="284"/>
      <c r="GVC41" s="284"/>
      <c r="GVD41" s="284"/>
      <c r="GVE41" s="284"/>
      <c r="GVF41" s="284"/>
      <c r="GVG41" s="284"/>
      <c r="GVH41" s="284"/>
      <c r="GVI41" s="284"/>
      <c r="GVJ41" s="284"/>
      <c r="GVK41" s="284"/>
      <c r="GVL41" s="284"/>
      <c r="GVM41" s="284"/>
      <c r="GVN41" s="284"/>
      <c r="GVO41" s="284"/>
      <c r="GVP41" s="284"/>
      <c r="GVQ41" s="284"/>
      <c r="GVR41" s="284"/>
      <c r="GVS41" s="284"/>
      <c r="GVT41" s="284"/>
      <c r="GVU41" s="284"/>
      <c r="GVV41" s="284"/>
      <c r="GVW41" s="284"/>
      <c r="GVX41" s="284"/>
      <c r="GVY41" s="284"/>
      <c r="GVZ41" s="284"/>
      <c r="GWA41" s="284"/>
      <c r="GWB41" s="284"/>
      <c r="GWC41" s="284"/>
      <c r="GWD41" s="284"/>
      <c r="GWE41" s="284"/>
      <c r="GWF41" s="284"/>
      <c r="GWG41" s="284"/>
      <c r="GWH41" s="284"/>
      <c r="GWI41" s="284"/>
      <c r="GWJ41" s="284"/>
      <c r="GWK41" s="284"/>
      <c r="GWL41" s="284"/>
      <c r="GWM41" s="284"/>
      <c r="GWN41" s="284"/>
      <c r="GWO41" s="284"/>
      <c r="GWP41" s="284"/>
      <c r="GWQ41" s="284"/>
      <c r="GWR41" s="284"/>
      <c r="GWS41" s="284"/>
      <c r="GWT41" s="284"/>
      <c r="GWU41" s="284"/>
      <c r="GWV41" s="284"/>
      <c r="GWW41" s="284"/>
      <c r="GWX41" s="284"/>
      <c r="GWY41" s="284"/>
      <c r="GWZ41" s="284"/>
      <c r="GXA41" s="284"/>
      <c r="GXB41" s="284"/>
      <c r="GXC41" s="284"/>
      <c r="GXD41" s="284"/>
      <c r="GXE41" s="284"/>
      <c r="GXF41" s="284"/>
      <c r="GXG41" s="284"/>
      <c r="GXH41" s="284"/>
      <c r="GXI41" s="284"/>
      <c r="GXJ41" s="284"/>
      <c r="GXK41" s="284"/>
      <c r="GXL41" s="284"/>
      <c r="GXM41" s="284"/>
      <c r="GXN41" s="284"/>
      <c r="GXO41" s="284"/>
      <c r="GXP41" s="284"/>
      <c r="GXQ41" s="284"/>
      <c r="GXR41" s="284"/>
      <c r="GXS41" s="284"/>
      <c r="GXT41" s="284"/>
      <c r="GXU41" s="284"/>
      <c r="GXV41" s="284"/>
      <c r="GXW41" s="284"/>
      <c r="GXX41" s="284"/>
      <c r="GXY41" s="284"/>
      <c r="GXZ41" s="284"/>
      <c r="GYA41" s="284"/>
      <c r="GYB41" s="284"/>
      <c r="GYC41" s="284"/>
      <c r="GYD41" s="284"/>
      <c r="GYE41" s="284"/>
      <c r="GYF41" s="284"/>
      <c r="GYG41" s="284"/>
      <c r="GYH41" s="284"/>
      <c r="GYI41" s="284"/>
      <c r="GYJ41" s="284"/>
      <c r="GYK41" s="284"/>
      <c r="GYL41" s="284"/>
      <c r="GYM41" s="284"/>
      <c r="GYN41" s="284"/>
      <c r="GYO41" s="284"/>
      <c r="GYP41" s="284"/>
      <c r="GYQ41" s="284"/>
      <c r="GYR41" s="284"/>
      <c r="GYS41" s="284"/>
      <c r="GYT41" s="284"/>
      <c r="GYU41" s="284"/>
      <c r="GYV41" s="284"/>
      <c r="GYW41" s="284"/>
      <c r="GYX41" s="284"/>
      <c r="GYY41" s="284"/>
      <c r="GYZ41" s="284"/>
      <c r="GZA41" s="284"/>
      <c r="GZB41" s="284"/>
      <c r="GZC41" s="284"/>
      <c r="GZD41" s="284"/>
      <c r="GZE41" s="284"/>
      <c r="GZF41" s="284"/>
      <c r="GZG41" s="284"/>
      <c r="GZH41" s="284"/>
      <c r="GZI41" s="284"/>
      <c r="GZJ41" s="284"/>
      <c r="GZK41" s="284"/>
      <c r="GZL41" s="284"/>
      <c r="GZM41" s="284"/>
      <c r="GZN41" s="284"/>
      <c r="GZO41" s="284"/>
      <c r="GZP41" s="284"/>
      <c r="GZQ41" s="284"/>
      <c r="GZR41" s="284"/>
      <c r="GZS41" s="284"/>
      <c r="GZT41" s="284"/>
      <c r="GZU41" s="284"/>
      <c r="GZV41" s="284"/>
      <c r="GZW41" s="284"/>
      <c r="GZX41" s="284"/>
      <c r="GZY41" s="284"/>
      <c r="GZZ41" s="284"/>
      <c r="HAA41" s="284"/>
      <c r="HAB41" s="284"/>
      <c r="HAC41" s="284"/>
      <c r="HAD41" s="284"/>
      <c r="HAE41" s="284"/>
      <c r="HAF41" s="284"/>
      <c r="HAG41" s="284"/>
      <c r="HAH41" s="284"/>
      <c r="HAI41" s="284"/>
      <c r="HAJ41" s="284"/>
      <c r="HAK41" s="284"/>
      <c r="HAL41" s="284"/>
      <c r="HAM41" s="284"/>
      <c r="HAN41" s="284"/>
      <c r="HAO41" s="284"/>
      <c r="HAP41" s="284"/>
      <c r="HAQ41" s="284"/>
      <c r="HAR41" s="284"/>
      <c r="HAS41" s="284"/>
      <c r="HAT41" s="284"/>
      <c r="HAU41" s="284"/>
      <c r="HAV41" s="284"/>
      <c r="HAW41" s="284"/>
      <c r="HAX41" s="284"/>
      <c r="HAY41" s="284"/>
      <c r="HAZ41" s="284"/>
      <c r="HBA41" s="284"/>
      <c r="HBB41" s="284"/>
      <c r="HBC41" s="284"/>
      <c r="HBD41" s="284"/>
      <c r="HBE41" s="284"/>
      <c r="HBF41" s="284"/>
      <c r="HBG41" s="284"/>
      <c r="HBH41" s="284"/>
      <c r="HBI41" s="284"/>
      <c r="HBJ41" s="284"/>
      <c r="HBK41" s="284"/>
      <c r="HBL41" s="284"/>
      <c r="HBM41" s="284"/>
      <c r="HBN41" s="284"/>
      <c r="HBO41" s="284"/>
      <c r="HBP41" s="284"/>
      <c r="HBQ41" s="284"/>
      <c r="HBR41" s="284"/>
      <c r="HBS41" s="284"/>
      <c r="HBT41" s="284"/>
      <c r="HBU41" s="284"/>
      <c r="HBV41" s="284"/>
      <c r="HBW41" s="284"/>
      <c r="HBX41" s="284"/>
      <c r="HBY41" s="284"/>
      <c r="HBZ41" s="284"/>
      <c r="HCA41" s="284"/>
      <c r="HCB41" s="284"/>
      <c r="HCC41" s="284"/>
      <c r="HCD41" s="284"/>
      <c r="HCE41" s="284"/>
      <c r="HCF41" s="284"/>
      <c r="HCG41" s="284"/>
      <c r="HCH41" s="284"/>
      <c r="HCI41" s="284"/>
      <c r="HCJ41" s="284"/>
      <c r="HCK41" s="284"/>
      <c r="HCL41" s="284"/>
      <c r="HCM41" s="284"/>
      <c r="HCN41" s="284"/>
      <c r="HCO41" s="284"/>
      <c r="HCP41" s="284"/>
      <c r="HCQ41" s="284"/>
      <c r="HCR41" s="284"/>
      <c r="HCS41" s="284"/>
      <c r="HCT41" s="284"/>
      <c r="HCU41" s="284"/>
      <c r="HCV41" s="284"/>
      <c r="HCW41" s="284"/>
      <c r="HCX41" s="284"/>
      <c r="HCY41" s="284"/>
      <c r="HCZ41" s="284"/>
      <c r="HDA41" s="284"/>
      <c r="HDB41" s="284"/>
      <c r="HDC41" s="284"/>
      <c r="HDD41" s="284"/>
      <c r="HDE41" s="284"/>
      <c r="HDF41" s="284"/>
      <c r="HDG41" s="284"/>
      <c r="HDH41" s="284"/>
      <c r="HDI41" s="284"/>
      <c r="HDJ41" s="284"/>
      <c r="HDK41" s="284"/>
      <c r="HDL41" s="284"/>
      <c r="HDM41" s="284"/>
      <c r="HDN41" s="284"/>
      <c r="HDO41" s="284"/>
      <c r="HDP41" s="284"/>
      <c r="HDQ41" s="284"/>
      <c r="HDR41" s="284"/>
      <c r="HDS41" s="284"/>
      <c r="HDT41" s="284"/>
      <c r="HDU41" s="284"/>
      <c r="HDV41" s="284"/>
      <c r="HDW41" s="284"/>
      <c r="HDX41" s="284"/>
      <c r="HDY41" s="284"/>
      <c r="HDZ41" s="284"/>
      <c r="HEA41" s="284"/>
      <c r="HEB41" s="284"/>
      <c r="HEC41" s="284"/>
      <c r="HED41" s="284"/>
      <c r="HEE41" s="284"/>
      <c r="HEF41" s="284"/>
      <c r="HEG41" s="284"/>
      <c r="HEH41" s="284"/>
      <c r="HEI41" s="284"/>
      <c r="HEJ41" s="284"/>
      <c r="HEK41" s="284"/>
      <c r="HEL41" s="284"/>
      <c r="HEM41" s="284"/>
      <c r="HEN41" s="284"/>
      <c r="HEO41" s="284"/>
      <c r="HEP41" s="284"/>
      <c r="HEQ41" s="284"/>
      <c r="HER41" s="284"/>
      <c r="HES41" s="284"/>
      <c r="HET41" s="284"/>
      <c r="HEU41" s="284"/>
      <c r="HEV41" s="284"/>
      <c r="HEW41" s="284"/>
      <c r="HEX41" s="284"/>
      <c r="HEY41" s="284"/>
      <c r="HEZ41" s="284"/>
      <c r="HFA41" s="284"/>
      <c r="HFB41" s="284"/>
      <c r="HFC41" s="284"/>
      <c r="HFD41" s="284"/>
      <c r="HFE41" s="284"/>
      <c r="HFF41" s="284"/>
      <c r="HFG41" s="284"/>
      <c r="HFH41" s="284"/>
      <c r="HFI41" s="284"/>
      <c r="HFJ41" s="284"/>
      <c r="HFK41" s="284"/>
      <c r="HFL41" s="284"/>
      <c r="HFM41" s="284"/>
      <c r="HFN41" s="284"/>
      <c r="HFO41" s="284"/>
      <c r="HFP41" s="284"/>
      <c r="HFQ41" s="284"/>
      <c r="HFR41" s="284"/>
      <c r="HFS41" s="284"/>
      <c r="HFT41" s="284"/>
      <c r="HFU41" s="284"/>
      <c r="HFV41" s="284"/>
      <c r="HFW41" s="284"/>
      <c r="HFX41" s="284"/>
      <c r="HFY41" s="284"/>
      <c r="HFZ41" s="284"/>
      <c r="HGA41" s="284"/>
      <c r="HGB41" s="284"/>
      <c r="HGC41" s="284"/>
      <c r="HGD41" s="284"/>
      <c r="HGE41" s="284"/>
      <c r="HGF41" s="284"/>
      <c r="HGG41" s="284"/>
      <c r="HGH41" s="284"/>
      <c r="HGI41" s="284"/>
      <c r="HGJ41" s="284"/>
      <c r="HGK41" s="284"/>
      <c r="HGL41" s="284"/>
      <c r="HGM41" s="284"/>
      <c r="HGN41" s="284"/>
      <c r="HGO41" s="284"/>
      <c r="HGP41" s="284"/>
      <c r="HGQ41" s="284"/>
      <c r="HGR41" s="284"/>
      <c r="HGS41" s="284"/>
      <c r="HGT41" s="284"/>
      <c r="HGU41" s="284"/>
      <c r="HGV41" s="284"/>
      <c r="HGW41" s="284"/>
      <c r="HGX41" s="284"/>
      <c r="HGY41" s="284"/>
      <c r="HGZ41" s="284"/>
      <c r="HHA41" s="284"/>
      <c r="HHB41" s="284"/>
      <c r="HHC41" s="284"/>
      <c r="HHD41" s="284"/>
      <c r="HHE41" s="284"/>
      <c r="HHF41" s="284"/>
      <c r="HHG41" s="284"/>
      <c r="HHH41" s="284"/>
      <c r="HHI41" s="284"/>
      <c r="HHJ41" s="284"/>
      <c r="HHK41" s="284"/>
      <c r="HHL41" s="284"/>
      <c r="HHM41" s="284"/>
      <c r="HHN41" s="284"/>
      <c r="HHO41" s="284"/>
      <c r="HHP41" s="284"/>
      <c r="HHQ41" s="284"/>
      <c r="HHR41" s="284"/>
      <c r="HHS41" s="284"/>
      <c r="HHT41" s="284"/>
      <c r="HHU41" s="284"/>
      <c r="HHV41" s="284"/>
      <c r="HHW41" s="284"/>
      <c r="HHX41" s="284"/>
      <c r="HHY41" s="284"/>
      <c r="HHZ41" s="284"/>
      <c r="HIA41" s="284"/>
      <c r="HIB41" s="284"/>
      <c r="HIC41" s="284"/>
      <c r="HID41" s="284"/>
      <c r="HIE41" s="284"/>
      <c r="HIF41" s="284"/>
      <c r="HIG41" s="284"/>
      <c r="HIH41" s="284"/>
      <c r="HII41" s="284"/>
      <c r="HIJ41" s="284"/>
      <c r="HIK41" s="284"/>
      <c r="HIL41" s="284"/>
      <c r="HIM41" s="284"/>
      <c r="HIN41" s="284"/>
      <c r="HIO41" s="284"/>
      <c r="HIP41" s="284"/>
      <c r="HIQ41" s="284"/>
      <c r="HIR41" s="284"/>
      <c r="HIS41" s="284"/>
      <c r="HIT41" s="284"/>
      <c r="HIU41" s="284"/>
      <c r="HIV41" s="284"/>
      <c r="HIW41" s="284"/>
      <c r="HIX41" s="284"/>
      <c r="HIY41" s="284"/>
      <c r="HIZ41" s="284"/>
      <c r="HJA41" s="284"/>
      <c r="HJB41" s="284"/>
      <c r="HJC41" s="284"/>
      <c r="HJD41" s="284"/>
      <c r="HJE41" s="284"/>
      <c r="HJF41" s="284"/>
      <c r="HJG41" s="284"/>
      <c r="HJH41" s="284"/>
      <c r="HJI41" s="284"/>
      <c r="HJJ41" s="284"/>
      <c r="HJK41" s="284"/>
      <c r="HJL41" s="284"/>
      <c r="HJM41" s="284"/>
      <c r="HJN41" s="284"/>
      <c r="HJO41" s="284"/>
      <c r="HJP41" s="284"/>
      <c r="HJQ41" s="284"/>
      <c r="HJR41" s="284"/>
      <c r="HJS41" s="284"/>
      <c r="HJT41" s="284"/>
      <c r="HJU41" s="284"/>
      <c r="HJV41" s="284"/>
      <c r="HJW41" s="284"/>
      <c r="HJX41" s="284"/>
      <c r="HJY41" s="284"/>
      <c r="HJZ41" s="284"/>
      <c r="HKA41" s="284"/>
      <c r="HKB41" s="284"/>
      <c r="HKC41" s="284"/>
      <c r="HKD41" s="284"/>
      <c r="HKE41" s="284"/>
      <c r="HKF41" s="284"/>
      <c r="HKG41" s="284"/>
      <c r="HKH41" s="284"/>
      <c r="HKI41" s="284"/>
      <c r="HKJ41" s="284"/>
      <c r="HKK41" s="284"/>
      <c r="HKL41" s="284"/>
      <c r="HKM41" s="284"/>
      <c r="HKN41" s="284"/>
      <c r="HKO41" s="284"/>
      <c r="HKP41" s="284"/>
      <c r="HKQ41" s="284"/>
      <c r="HKR41" s="284"/>
      <c r="HKS41" s="284"/>
      <c r="HKT41" s="284"/>
      <c r="HKU41" s="284"/>
      <c r="HKV41" s="284"/>
      <c r="HKW41" s="284"/>
      <c r="HKX41" s="284"/>
      <c r="HKY41" s="284"/>
      <c r="HKZ41" s="284"/>
      <c r="HLA41" s="284"/>
      <c r="HLB41" s="284"/>
      <c r="HLC41" s="284"/>
      <c r="HLD41" s="284"/>
      <c r="HLE41" s="284"/>
      <c r="HLF41" s="284"/>
      <c r="HLG41" s="284"/>
      <c r="HLH41" s="284"/>
      <c r="HLI41" s="284"/>
      <c r="HLJ41" s="284"/>
      <c r="HLK41" s="284"/>
      <c r="HLL41" s="284"/>
      <c r="HLM41" s="284"/>
      <c r="HLN41" s="284"/>
      <c r="HLO41" s="284"/>
      <c r="HLP41" s="284"/>
      <c r="HLQ41" s="284"/>
      <c r="HLR41" s="284"/>
      <c r="HLS41" s="284"/>
      <c r="HLT41" s="284"/>
      <c r="HLU41" s="284"/>
      <c r="HLV41" s="284"/>
      <c r="HLW41" s="284"/>
      <c r="HLX41" s="284"/>
      <c r="HLY41" s="284"/>
      <c r="HLZ41" s="284"/>
      <c r="HMA41" s="284"/>
      <c r="HMB41" s="284"/>
      <c r="HMC41" s="284"/>
      <c r="HMD41" s="284"/>
      <c r="HME41" s="284"/>
      <c r="HMF41" s="284"/>
      <c r="HMG41" s="284"/>
      <c r="HMH41" s="284"/>
      <c r="HMI41" s="284"/>
      <c r="HMJ41" s="284"/>
      <c r="HMK41" s="284"/>
      <c r="HML41" s="284"/>
      <c r="HMM41" s="284"/>
      <c r="HMN41" s="284"/>
      <c r="HMO41" s="284"/>
      <c r="HMP41" s="284"/>
      <c r="HMQ41" s="284"/>
      <c r="HMR41" s="284"/>
      <c r="HMS41" s="284"/>
      <c r="HMT41" s="284"/>
      <c r="HMU41" s="284"/>
      <c r="HMV41" s="284"/>
      <c r="HMW41" s="284"/>
      <c r="HMX41" s="284"/>
      <c r="HMY41" s="284"/>
      <c r="HMZ41" s="284"/>
      <c r="HNA41" s="284"/>
      <c r="HNB41" s="284"/>
      <c r="HNC41" s="284"/>
      <c r="HND41" s="284"/>
      <c r="HNE41" s="284"/>
      <c r="HNF41" s="284"/>
      <c r="HNG41" s="284"/>
      <c r="HNH41" s="284"/>
      <c r="HNI41" s="284"/>
      <c r="HNJ41" s="284"/>
      <c r="HNK41" s="284"/>
      <c r="HNL41" s="284"/>
      <c r="HNM41" s="284"/>
      <c r="HNN41" s="284"/>
      <c r="HNO41" s="284"/>
      <c r="HNP41" s="284"/>
      <c r="HNQ41" s="284"/>
      <c r="HNR41" s="284"/>
      <c r="HNS41" s="284"/>
      <c r="HNT41" s="284"/>
      <c r="HNU41" s="284"/>
      <c r="HNV41" s="284"/>
      <c r="HNW41" s="284"/>
      <c r="HNX41" s="284"/>
      <c r="HNY41" s="284"/>
      <c r="HNZ41" s="284"/>
      <c r="HOA41" s="284"/>
      <c r="HOB41" s="284"/>
      <c r="HOC41" s="284"/>
      <c r="HOD41" s="284"/>
      <c r="HOE41" s="284"/>
      <c r="HOF41" s="284"/>
      <c r="HOG41" s="284"/>
      <c r="HOH41" s="284"/>
      <c r="HOI41" s="284"/>
      <c r="HOJ41" s="284"/>
      <c r="HOK41" s="284"/>
      <c r="HOL41" s="284"/>
      <c r="HOM41" s="284"/>
      <c r="HON41" s="284"/>
      <c r="HOO41" s="284"/>
      <c r="HOP41" s="284"/>
      <c r="HOQ41" s="284"/>
      <c r="HOR41" s="284"/>
      <c r="HOS41" s="284"/>
      <c r="HOT41" s="284"/>
      <c r="HOU41" s="284"/>
      <c r="HOV41" s="284"/>
      <c r="HOW41" s="284"/>
      <c r="HOX41" s="284"/>
      <c r="HOY41" s="284"/>
      <c r="HOZ41" s="284"/>
      <c r="HPA41" s="284"/>
      <c r="HPB41" s="284"/>
      <c r="HPC41" s="284"/>
      <c r="HPD41" s="284"/>
      <c r="HPE41" s="284"/>
      <c r="HPF41" s="284"/>
      <c r="HPG41" s="284"/>
      <c r="HPH41" s="284"/>
      <c r="HPI41" s="284"/>
      <c r="HPJ41" s="284"/>
      <c r="HPK41" s="284"/>
      <c r="HPL41" s="284"/>
      <c r="HPM41" s="284"/>
      <c r="HPN41" s="284"/>
      <c r="HPO41" s="284"/>
      <c r="HPP41" s="284"/>
      <c r="HPQ41" s="284"/>
      <c r="HPR41" s="284"/>
      <c r="HPS41" s="284"/>
      <c r="HPT41" s="284"/>
      <c r="HPU41" s="284"/>
      <c r="HPV41" s="284"/>
      <c r="HPW41" s="284"/>
      <c r="HPX41" s="284"/>
      <c r="HPY41" s="284"/>
      <c r="HPZ41" s="284"/>
      <c r="HQA41" s="284"/>
      <c r="HQB41" s="284"/>
      <c r="HQC41" s="284"/>
      <c r="HQD41" s="284"/>
      <c r="HQE41" s="284"/>
      <c r="HQF41" s="284"/>
      <c r="HQG41" s="284"/>
      <c r="HQH41" s="284"/>
      <c r="HQI41" s="284"/>
      <c r="HQJ41" s="284"/>
      <c r="HQK41" s="284"/>
      <c r="HQL41" s="284"/>
      <c r="HQM41" s="284"/>
      <c r="HQN41" s="284"/>
      <c r="HQO41" s="284"/>
      <c r="HQP41" s="284"/>
      <c r="HQQ41" s="284"/>
      <c r="HQR41" s="284"/>
      <c r="HQS41" s="284"/>
      <c r="HQT41" s="284"/>
      <c r="HQU41" s="284"/>
      <c r="HQV41" s="284"/>
      <c r="HQW41" s="284"/>
      <c r="HQX41" s="284"/>
      <c r="HQY41" s="284"/>
      <c r="HQZ41" s="284"/>
      <c r="HRA41" s="284"/>
      <c r="HRB41" s="284"/>
      <c r="HRC41" s="284"/>
      <c r="HRD41" s="284"/>
      <c r="HRE41" s="284"/>
      <c r="HRF41" s="284"/>
      <c r="HRG41" s="284"/>
      <c r="HRH41" s="284"/>
      <c r="HRI41" s="284"/>
      <c r="HRJ41" s="284"/>
      <c r="HRK41" s="284"/>
      <c r="HRL41" s="284"/>
      <c r="HRM41" s="284"/>
      <c r="HRN41" s="284"/>
      <c r="HRO41" s="284"/>
      <c r="HRP41" s="284"/>
      <c r="HRQ41" s="284"/>
      <c r="HRR41" s="284"/>
      <c r="HRS41" s="284"/>
      <c r="HRT41" s="284"/>
      <c r="HRU41" s="284"/>
      <c r="HRV41" s="284"/>
      <c r="HRW41" s="284"/>
      <c r="HRX41" s="284"/>
      <c r="HRY41" s="284"/>
      <c r="HRZ41" s="284"/>
      <c r="HSA41" s="284"/>
      <c r="HSB41" s="284"/>
      <c r="HSC41" s="284"/>
      <c r="HSD41" s="284"/>
      <c r="HSE41" s="284"/>
      <c r="HSF41" s="284"/>
      <c r="HSG41" s="284"/>
      <c r="HSH41" s="284"/>
      <c r="HSI41" s="284"/>
      <c r="HSJ41" s="284"/>
      <c r="HSK41" s="284"/>
      <c r="HSL41" s="284"/>
      <c r="HSM41" s="284"/>
      <c r="HSN41" s="284"/>
      <c r="HSO41" s="284"/>
      <c r="HSP41" s="284"/>
      <c r="HSQ41" s="284"/>
      <c r="HSR41" s="284"/>
      <c r="HSS41" s="284"/>
      <c r="HST41" s="284"/>
      <c r="HSU41" s="284"/>
      <c r="HSV41" s="284"/>
      <c r="HSW41" s="284"/>
      <c r="HSX41" s="284"/>
      <c r="HSY41" s="284"/>
      <c r="HSZ41" s="284"/>
      <c r="HTA41" s="284"/>
      <c r="HTB41" s="284"/>
      <c r="HTC41" s="284"/>
      <c r="HTD41" s="284"/>
      <c r="HTE41" s="284"/>
      <c r="HTF41" s="284"/>
      <c r="HTG41" s="284"/>
      <c r="HTH41" s="284"/>
      <c r="HTI41" s="284"/>
      <c r="HTJ41" s="284"/>
      <c r="HTK41" s="284"/>
      <c r="HTL41" s="284"/>
      <c r="HTM41" s="284"/>
      <c r="HTN41" s="284"/>
      <c r="HTO41" s="284"/>
      <c r="HTP41" s="284"/>
      <c r="HTQ41" s="284"/>
      <c r="HTR41" s="284"/>
      <c r="HTS41" s="284"/>
      <c r="HTT41" s="284"/>
      <c r="HTU41" s="284"/>
      <c r="HTV41" s="284"/>
      <c r="HTW41" s="284"/>
      <c r="HTX41" s="284"/>
      <c r="HTY41" s="284"/>
      <c r="HTZ41" s="284"/>
      <c r="HUA41" s="284"/>
      <c r="HUB41" s="284"/>
      <c r="HUC41" s="284"/>
      <c r="HUD41" s="284"/>
      <c r="HUE41" s="284"/>
      <c r="HUF41" s="284"/>
      <c r="HUG41" s="284"/>
      <c r="HUH41" s="284"/>
      <c r="HUI41" s="284"/>
      <c r="HUJ41" s="284"/>
      <c r="HUK41" s="284"/>
      <c r="HUL41" s="284"/>
      <c r="HUM41" s="284"/>
      <c r="HUN41" s="284"/>
      <c r="HUO41" s="284"/>
      <c r="HUP41" s="284"/>
      <c r="HUQ41" s="284"/>
      <c r="HUR41" s="284"/>
      <c r="HUS41" s="284"/>
      <c r="HUT41" s="284"/>
      <c r="HUU41" s="284"/>
      <c r="HUV41" s="284"/>
      <c r="HUW41" s="284"/>
      <c r="HUX41" s="284"/>
      <c r="HUY41" s="284"/>
      <c r="HUZ41" s="284"/>
      <c r="HVA41" s="284"/>
      <c r="HVB41" s="284"/>
      <c r="HVC41" s="284"/>
      <c r="HVD41" s="284"/>
      <c r="HVE41" s="284"/>
      <c r="HVF41" s="284"/>
      <c r="HVG41" s="284"/>
      <c r="HVH41" s="284"/>
      <c r="HVI41" s="284"/>
      <c r="HVJ41" s="284"/>
      <c r="HVK41" s="284"/>
      <c r="HVL41" s="284"/>
      <c r="HVM41" s="284"/>
      <c r="HVN41" s="284"/>
      <c r="HVO41" s="284"/>
      <c r="HVP41" s="284"/>
      <c r="HVQ41" s="284"/>
      <c r="HVR41" s="284"/>
      <c r="HVS41" s="284"/>
      <c r="HVT41" s="284"/>
      <c r="HVU41" s="284"/>
      <c r="HVV41" s="284"/>
      <c r="HVW41" s="284"/>
      <c r="HVX41" s="284"/>
      <c r="HVY41" s="284"/>
      <c r="HVZ41" s="284"/>
      <c r="HWA41" s="284"/>
      <c r="HWB41" s="284"/>
      <c r="HWC41" s="284"/>
      <c r="HWD41" s="284"/>
      <c r="HWE41" s="284"/>
      <c r="HWF41" s="284"/>
      <c r="HWG41" s="284"/>
      <c r="HWH41" s="284"/>
      <c r="HWI41" s="284"/>
      <c r="HWJ41" s="284"/>
      <c r="HWK41" s="284"/>
      <c r="HWL41" s="284"/>
      <c r="HWM41" s="284"/>
      <c r="HWN41" s="284"/>
      <c r="HWO41" s="284"/>
      <c r="HWP41" s="284"/>
      <c r="HWQ41" s="284"/>
      <c r="HWR41" s="284"/>
      <c r="HWS41" s="284"/>
      <c r="HWT41" s="284"/>
      <c r="HWU41" s="284"/>
      <c r="HWV41" s="284"/>
      <c r="HWW41" s="284"/>
      <c r="HWX41" s="284"/>
      <c r="HWY41" s="284"/>
      <c r="HWZ41" s="284"/>
      <c r="HXA41" s="284"/>
      <c r="HXB41" s="284"/>
      <c r="HXC41" s="284"/>
      <c r="HXD41" s="284"/>
      <c r="HXE41" s="284"/>
      <c r="HXF41" s="284"/>
      <c r="HXG41" s="284"/>
      <c r="HXH41" s="284"/>
      <c r="HXI41" s="284"/>
      <c r="HXJ41" s="284"/>
      <c r="HXK41" s="284"/>
      <c r="HXL41" s="284"/>
      <c r="HXM41" s="284"/>
      <c r="HXN41" s="284"/>
      <c r="HXO41" s="284"/>
      <c r="HXP41" s="284"/>
      <c r="HXQ41" s="284"/>
      <c r="HXR41" s="284"/>
      <c r="HXS41" s="284"/>
      <c r="HXT41" s="284"/>
      <c r="HXU41" s="284"/>
      <c r="HXV41" s="284"/>
      <c r="HXW41" s="284"/>
      <c r="HXX41" s="284"/>
      <c r="HXY41" s="284"/>
      <c r="HXZ41" s="284"/>
      <c r="HYA41" s="284"/>
      <c r="HYB41" s="284"/>
      <c r="HYC41" s="284"/>
      <c r="HYD41" s="284"/>
      <c r="HYE41" s="284"/>
      <c r="HYF41" s="284"/>
      <c r="HYG41" s="284"/>
      <c r="HYH41" s="284"/>
      <c r="HYI41" s="284"/>
      <c r="HYJ41" s="284"/>
      <c r="HYK41" s="284"/>
      <c r="HYL41" s="284"/>
      <c r="HYM41" s="284"/>
      <c r="HYN41" s="284"/>
      <c r="HYO41" s="284"/>
      <c r="HYP41" s="284"/>
      <c r="HYQ41" s="284"/>
      <c r="HYR41" s="284"/>
      <c r="HYS41" s="284"/>
      <c r="HYT41" s="284"/>
      <c r="HYU41" s="284"/>
      <c r="HYV41" s="284"/>
      <c r="HYW41" s="284"/>
      <c r="HYX41" s="284"/>
      <c r="HYY41" s="284"/>
      <c r="HYZ41" s="284"/>
      <c r="HZA41" s="284"/>
      <c r="HZB41" s="284"/>
      <c r="HZC41" s="284"/>
      <c r="HZD41" s="284"/>
      <c r="HZE41" s="284"/>
      <c r="HZF41" s="284"/>
      <c r="HZG41" s="284"/>
      <c r="HZH41" s="284"/>
      <c r="HZI41" s="284"/>
      <c r="HZJ41" s="284"/>
      <c r="HZK41" s="284"/>
      <c r="HZL41" s="284"/>
      <c r="HZM41" s="284"/>
      <c r="HZN41" s="284"/>
      <c r="HZO41" s="284"/>
      <c r="HZP41" s="284"/>
      <c r="HZQ41" s="284"/>
      <c r="HZR41" s="284"/>
      <c r="HZS41" s="284"/>
      <c r="HZT41" s="284"/>
      <c r="HZU41" s="284"/>
      <c r="HZV41" s="284"/>
      <c r="HZW41" s="284"/>
      <c r="HZX41" s="284"/>
      <c r="HZY41" s="284"/>
      <c r="HZZ41" s="284"/>
      <c r="IAA41" s="284"/>
      <c r="IAB41" s="284"/>
      <c r="IAC41" s="284"/>
      <c r="IAD41" s="284"/>
      <c r="IAE41" s="284"/>
      <c r="IAF41" s="284"/>
      <c r="IAG41" s="284"/>
      <c r="IAH41" s="284"/>
      <c r="IAI41" s="284"/>
      <c r="IAJ41" s="284"/>
      <c r="IAK41" s="284"/>
      <c r="IAL41" s="284"/>
      <c r="IAM41" s="284"/>
      <c r="IAN41" s="284"/>
      <c r="IAO41" s="284"/>
      <c r="IAP41" s="284"/>
      <c r="IAQ41" s="284"/>
      <c r="IAR41" s="284"/>
      <c r="IAS41" s="284"/>
      <c r="IAT41" s="284"/>
      <c r="IAU41" s="284"/>
      <c r="IAV41" s="284"/>
      <c r="IAW41" s="284"/>
      <c r="IAX41" s="284"/>
      <c r="IAY41" s="284"/>
      <c r="IAZ41" s="284"/>
      <c r="IBA41" s="284"/>
      <c r="IBB41" s="284"/>
      <c r="IBC41" s="284"/>
      <c r="IBD41" s="284"/>
      <c r="IBE41" s="284"/>
      <c r="IBF41" s="284"/>
      <c r="IBG41" s="284"/>
      <c r="IBH41" s="284"/>
      <c r="IBI41" s="284"/>
      <c r="IBJ41" s="284"/>
      <c r="IBK41" s="284"/>
      <c r="IBL41" s="284"/>
      <c r="IBM41" s="284"/>
      <c r="IBN41" s="284"/>
      <c r="IBO41" s="284"/>
      <c r="IBP41" s="284"/>
      <c r="IBQ41" s="284"/>
      <c r="IBR41" s="284"/>
      <c r="IBS41" s="284"/>
      <c r="IBT41" s="284"/>
      <c r="IBU41" s="284"/>
      <c r="IBV41" s="284"/>
      <c r="IBW41" s="284"/>
      <c r="IBX41" s="284"/>
      <c r="IBY41" s="284"/>
      <c r="IBZ41" s="284"/>
      <c r="ICA41" s="284"/>
      <c r="ICB41" s="284"/>
      <c r="ICC41" s="284"/>
      <c r="ICD41" s="284"/>
      <c r="ICE41" s="284"/>
      <c r="ICF41" s="284"/>
      <c r="ICG41" s="284"/>
      <c r="ICH41" s="284"/>
      <c r="ICI41" s="284"/>
      <c r="ICJ41" s="284"/>
      <c r="ICK41" s="284"/>
      <c r="ICL41" s="284"/>
      <c r="ICM41" s="284"/>
      <c r="ICN41" s="284"/>
      <c r="ICO41" s="284"/>
      <c r="ICP41" s="284"/>
      <c r="ICQ41" s="284"/>
      <c r="ICR41" s="284"/>
      <c r="ICS41" s="284"/>
      <c r="ICT41" s="284"/>
      <c r="ICU41" s="284"/>
      <c r="ICV41" s="284"/>
      <c r="ICW41" s="284"/>
      <c r="ICX41" s="284"/>
      <c r="ICY41" s="284"/>
      <c r="ICZ41" s="284"/>
      <c r="IDA41" s="284"/>
      <c r="IDB41" s="284"/>
      <c r="IDC41" s="284"/>
      <c r="IDD41" s="284"/>
      <c r="IDE41" s="284"/>
      <c r="IDF41" s="284"/>
      <c r="IDG41" s="284"/>
      <c r="IDH41" s="284"/>
      <c r="IDI41" s="284"/>
      <c r="IDJ41" s="284"/>
      <c r="IDK41" s="284"/>
      <c r="IDL41" s="284"/>
      <c r="IDM41" s="284"/>
      <c r="IDN41" s="284"/>
      <c r="IDO41" s="284"/>
      <c r="IDP41" s="284"/>
      <c r="IDQ41" s="284"/>
      <c r="IDR41" s="284"/>
      <c r="IDS41" s="284"/>
      <c r="IDT41" s="284"/>
      <c r="IDU41" s="284"/>
      <c r="IDV41" s="284"/>
      <c r="IDW41" s="284"/>
      <c r="IDX41" s="284"/>
      <c r="IDY41" s="284"/>
      <c r="IDZ41" s="284"/>
      <c r="IEA41" s="284"/>
      <c r="IEB41" s="284"/>
      <c r="IEC41" s="284"/>
      <c r="IED41" s="284"/>
      <c r="IEE41" s="284"/>
      <c r="IEF41" s="284"/>
      <c r="IEG41" s="284"/>
      <c r="IEH41" s="284"/>
      <c r="IEI41" s="284"/>
      <c r="IEJ41" s="284"/>
      <c r="IEK41" s="284"/>
      <c r="IEL41" s="284"/>
      <c r="IEM41" s="284"/>
      <c r="IEN41" s="284"/>
      <c r="IEO41" s="284"/>
      <c r="IEP41" s="284"/>
      <c r="IEQ41" s="284"/>
      <c r="IER41" s="284"/>
      <c r="IES41" s="284"/>
      <c r="IET41" s="284"/>
      <c r="IEU41" s="284"/>
      <c r="IEV41" s="284"/>
      <c r="IEW41" s="284"/>
      <c r="IEX41" s="284"/>
      <c r="IEY41" s="284"/>
      <c r="IEZ41" s="284"/>
      <c r="IFA41" s="284"/>
      <c r="IFB41" s="284"/>
      <c r="IFC41" s="284"/>
      <c r="IFD41" s="284"/>
      <c r="IFE41" s="284"/>
      <c r="IFF41" s="284"/>
      <c r="IFG41" s="284"/>
      <c r="IFH41" s="284"/>
      <c r="IFI41" s="284"/>
      <c r="IFJ41" s="284"/>
      <c r="IFK41" s="284"/>
      <c r="IFL41" s="284"/>
      <c r="IFM41" s="284"/>
      <c r="IFN41" s="284"/>
      <c r="IFO41" s="284"/>
      <c r="IFP41" s="284"/>
      <c r="IFQ41" s="284"/>
      <c r="IFR41" s="284"/>
      <c r="IFS41" s="284"/>
      <c r="IFT41" s="284"/>
      <c r="IFU41" s="284"/>
      <c r="IFV41" s="284"/>
      <c r="IFW41" s="284"/>
      <c r="IFX41" s="284"/>
      <c r="IFY41" s="284"/>
      <c r="IFZ41" s="284"/>
      <c r="IGA41" s="284"/>
      <c r="IGB41" s="284"/>
      <c r="IGC41" s="284"/>
      <c r="IGD41" s="284"/>
      <c r="IGE41" s="284"/>
      <c r="IGF41" s="284"/>
      <c r="IGG41" s="284"/>
      <c r="IGH41" s="284"/>
      <c r="IGI41" s="284"/>
      <c r="IGJ41" s="284"/>
      <c r="IGK41" s="284"/>
      <c r="IGL41" s="284"/>
      <c r="IGM41" s="284"/>
      <c r="IGN41" s="284"/>
      <c r="IGO41" s="284"/>
      <c r="IGP41" s="284"/>
      <c r="IGQ41" s="284"/>
      <c r="IGR41" s="284"/>
      <c r="IGS41" s="284"/>
      <c r="IGT41" s="284"/>
      <c r="IGU41" s="284"/>
      <c r="IGV41" s="284"/>
      <c r="IGW41" s="284"/>
      <c r="IGX41" s="284"/>
      <c r="IGY41" s="284"/>
      <c r="IGZ41" s="284"/>
      <c r="IHA41" s="284"/>
      <c r="IHB41" s="284"/>
      <c r="IHC41" s="284"/>
      <c r="IHD41" s="284"/>
      <c r="IHE41" s="284"/>
      <c r="IHF41" s="284"/>
      <c r="IHG41" s="284"/>
      <c r="IHH41" s="284"/>
      <c r="IHI41" s="284"/>
      <c r="IHJ41" s="284"/>
      <c r="IHK41" s="284"/>
      <c r="IHL41" s="284"/>
      <c r="IHM41" s="284"/>
      <c r="IHN41" s="284"/>
      <c r="IHO41" s="284"/>
      <c r="IHP41" s="284"/>
      <c r="IHQ41" s="284"/>
      <c r="IHR41" s="284"/>
      <c r="IHS41" s="284"/>
      <c r="IHT41" s="284"/>
      <c r="IHU41" s="284"/>
      <c r="IHV41" s="284"/>
      <c r="IHW41" s="284"/>
      <c r="IHX41" s="284"/>
      <c r="IHY41" s="284"/>
      <c r="IHZ41" s="284"/>
      <c r="IIA41" s="284"/>
      <c r="IIB41" s="284"/>
      <c r="IIC41" s="284"/>
      <c r="IID41" s="284"/>
      <c r="IIE41" s="284"/>
      <c r="IIF41" s="284"/>
      <c r="IIG41" s="284"/>
      <c r="IIH41" s="284"/>
      <c r="III41" s="284"/>
      <c r="IIJ41" s="284"/>
      <c r="IIK41" s="284"/>
      <c r="IIL41" s="284"/>
      <c r="IIM41" s="284"/>
      <c r="IIN41" s="284"/>
      <c r="IIO41" s="284"/>
      <c r="IIP41" s="284"/>
      <c r="IIQ41" s="284"/>
      <c r="IIR41" s="284"/>
      <c r="IIS41" s="284"/>
      <c r="IIT41" s="284"/>
      <c r="IIU41" s="284"/>
      <c r="IIV41" s="284"/>
      <c r="IIW41" s="284"/>
      <c r="IIX41" s="284"/>
      <c r="IIY41" s="284"/>
      <c r="IIZ41" s="284"/>
      <c r="IJA41" s="284"/>
      <c r="IJB41" s="284"/>
      <c r="IJC41" s="284"/>
      <c r="IJD41" s="284"/>
      <c r="IJE41" s="284"/>
      <c r="IJF41" s="284"/>
      <c r="IJG41" s="284"/>
      <c r="IJH41" s="284"/>
      <c r="IJI41" s="284"/>
      <c r="IJJ41" s="284"/>
      <c r="IJK41" s="284"/>
      <c r="IJL41" s="284"/>
      <c r="IJM41" s="284"/>
      <c r="IJN41" s="284"/>
      <c r="IJO41" s="284"/>
      <c r="IJP41" s="284"/>
      <c r="IJQ41" s="284"/>
      <c r="IJR41" s="284"/>
      <c r="IJS41" s="284"/>
      <c r="IJT41" s="284"/>
      <c r="IJU41" s="284"/>
      <c r="IJV41" s="284"/>
      <c r="IJW41" s="284"/>
      <c r="IJX41" s="284"/>
      <c r="IJY41" s="284"/>
      <c r="IJZ41" s="284"/>
      <c r="IKA41" s="284"/>
      <c r="IKB41" s="284"/>
      <c r="IKC41" s="284"/>
      <c r="IKD41" s="284"/>
      <c r="IKE41" s="284"/>
      <c r="IKF41" s="284"/>
      <c r="IKG41" s="284"/>
      <c r="IKH41" s="284"/>
      <c r="IKI41" s="284"/>
      <c r="IKJ41" s="284"/>
      <c r="IKK41" s="284"/>
      <c r="IKL41" s="284"/>
      <c r="IKM41" s="284"/>
      <c r="IKN41" s="284"/>
      <c r="IKO41" s="284"/>
      <c r="IKP41" s="284"/>
      <c r="IKQ41" s="284"/>
      <c r="IKR41" s="284"/>
      <c r="IKS41" s="284"/>
      <c r="IKT41" s="284"/>
      <c r="IKU41" s="284"/>
      <c r="IKV41" s="284"/>
      <c r="IKW41" s="284"/>
      <c r="IKX41" s="284"/>
      <c r="IKY41" s="284"/>
      <c r="IKZ41" s="284"/>
      <c r="ILA41" s="284"/>
      <c r="ILB41" s="284"/>
      <c r="ILC41" s="284"/>
      <c r="ILD41" s="284"/>
      <c r="ILE41" s="284"/>
      <c r="ILF41" s="284"/>
      <c r="ILG41" s="284"/>
      <c r="ILH41" s="284"/>
      <c r="ILI41" s="284"/>
      <c r="ILJ41" s="284"/>
      <c r="ILK41" s="284"/>
      <c r="ILL41" s="284"/>
      <c r="ILM41" s="284"/>
      <c r="ILN41" s="284"/>
      <c r="ILO41" s="284"/>
      <c r="ILP41" s="284"/>
      <c r="ILQ41" s="284"/>
      <c r="ILR41" s="284"/>
      <c r="ILS41" s="284"/>
      <c r="ILT41" s="284"/>
      <c r="ILU41" s="284"/>
      <c r="ILV41" s="284"/>
      <c r="ILW41" s="284"/>
      <c r="ILX41" s="284"/>
      <c r="ILY41" s="284"/>
      <c r="ILZ41" s="284"/>
      <c r="IMA41" s="284"/>
      <c r="IMB41" s="284"/>
      <c r="IMC41" s="284"/>
      <c r="IMD41" s="284"/>
      <c r="IME41" s="284"/>
      <c r="IMF41" s="284"/>
      <c r="IMG41" s="284"/>
      <c r="IMH41" s="284"/>
      <c r="IMI41" s="284"/>
      <c r="IMJ41" s="284"/>
      <c r="IMK41" s="284"/>
      <c r="IML41" s="284"/>
      <c r="IMM41" s="284"/>
      <c r="IMN41" s="284"/>
      <c r="IMO41" s="284"/>
      <c r="IMP41" s="284"/>
      <c r="IMQ41" s="284"/>
      <c r="IMR41" s="284"/>
      <c r="IMS41" s="284"/>
      <c r="IMT41" s="284"/>
      <c r="IMU41" s="284"/>
      <c r="IMV41" s="284"/>
      <c r="IMW41" s="284"/>
      <c r="IMX41" s="284"/>
      <c r="IMY41" s="284"/>
      <c r="IMZ41" s="284"/>
      <c r="INA41" s="284"/>
      <c r="INB41" s="284"/>
      <c r="INC41" s="284"/>
      <c r="IND41" s="284"/>
      <c r="INE41" s="284"/>
      <c r="INF41" s="284"/>
      <c r="ING41" s="284"/>
      <c r="INH41" s="284"/>
      <c r="INI41" s="284"/>
      <c r="INJ41" s="284"/>
      <c r="INK41" s="284"/>
      <c r="INL41" s="284"/>
      <c r="INM41" s="284"/>
      <c r="INN41" s="284"/>
      <c r="INO41" s="284"/>
      <c r="INP41" s="284"/>
      <c r="INQ41" s="284"/>
      <c r="INR41" s="284"/>
      <c r="INS41" s="284"/>
      <c r="INT41" s="284"/>
      <c r="INU41" s="284"/>
      <c r="INV41" s="284"/>
      <c r="INW41" s="284"/>
      <c r="INX41" s="284"/>
      <c r="INY41" s="284"/>
      <c r="INZ41" s="284"/>
      <c r="IOA41" s="284"/>
      <c r="IOB41" s="284"/>
      <c r="IOC41" s="284"/>
      <c r="IOD41" s="284"/>
      <c r="IOE41" s="284"/>
      <c r="IOF41" s="284"/>
      <c r="IOG41" s="284"/>
      <c r="IOH41" s="284"/>
      <c r="IOI41" s="284"/>
      <c r="IOJ41" s="284"/>
      <c r="IOK41" s="284"/>
      <c r="IOL41" s="284"/>
      <c r="IOM41" s="284"/>
      <c r="ION41" s="284"/>
      <c r="IOO41" s="284"/>
      <c r="IOP41" s="284"/>
      <c r="IOQ41" s="284"/>
      <c r="IOR41" s="284"/>
      <c r="IOS41" s="284"/>
      <c r="IOT41" s="284"/>
      <c r="IOU41" s="284"/>
      <c r="IOV41" s="284"/>
      <c r="IOW41" s="284"/>
      <c r="IOX41" s="284"/>
      <c r="IOY41" s="284"/>
      <c r="IOZ41" s="284"/>
      <c r="IPA41" s="284"/>
      <c r="IPB41" s="284"/>
      <c r="IPC41" s="284"/>
      <c r="IPD41" s="284"/>
      <c r="IPE41" s="284"/>
      <c r="IPF41" s="284"/>
      <c r="IPG41" s="284"/>
      <c r="IPH41" s="284"/>
      <c r="IPI41" s="284"/>
      <c r="IPJ41" s="284"/>
      <c r="IPK41" s="284"/>
      <c r="IPL41" s="284"/>
      <c r="IPM41" s="284"/>
      <c r="IPN41" s="284"/>
      <c r="IPO41" s="284"/>
      <c r="IPP41" s="284"/>
      <c r="IPQ41" s="284"/>
      <c r="IPR41" s="284"/>
      <c r="IPS41" s="284"/>
      <c r="IPT41" s="284"/>
      <c r="IPU41" s="284"/>
      <c r="IPV41" s="284"/>
      <c r="IPW41" s="284"/>
      <c r="IPX41" s="284"/>
      <c r="IPY41" s="284"/>
      <c r="IPZ41" s="284"/>
      <c r="IQA41" s="284"/>
      <c r="IQB41" s="284"/>
      <c r="IQC41" s="284"/>
      <c r="IQD41" s="284"/>
      <c r="IQE41" s="284"/>
      <c r="IQF41" s="284"/>
      <c r="IQG41" s="284"/>
      <c r="IQH41" s="284"/>
      <c r="IQI41" s="284"/>
      <c r="IQJ41" s="284"/>
      <c r="IQK41" s="284"/>
      <c r="IQL41" s="284"/>
      <c r="IQM41" s="284"/>
      <c r="IQN41" s="284"/>
      <c r="IQO41" s="284"/>
      <c r="IQP41" s="284"/>
      <c r="IQQ41" s="284"/>
      <c r="IQR41" s="284"/>
      <c r="IQS41" s="284"/>
      <c r="IQT41" s="284"/>
      <c r="IQU41" s="284"/>
      <c r="IQV41" s="284"/>
      <c r="IQW41" s="284"/>
      <c r="IQX41" s="284"/>
      <c r="IQY41" s="284"/>
      <c r="IQZ41" s="284"/>
      <c r="IRA41" s="284"/>
      <c r="IRB41" s="284"/>
      <c r="IRC41" s="284"/>
      <c r="IRD41" s="284"/>
      <c r="IRE41" s="284"/>
      <c r="IRF41" s="284"/>
      <c r="IRG41" s="284"/>
      <c r="IRH41" s="284"/>
      <c r="IRI41" s="284"/>
      <c r="IRJ41" s="284"/>
      <c r="IRK41" s="284"/>
      <c r="IRL41" s="284"/>
      <c r="IRM41" s="284"/>
      <c r="IRN41" s="284"/>
      <c r="IRO41" s="284"/>
      <c r="IRP41" s="284"/>
      <c r="IRQ41" s="284"/>
      <c r="IRR41" s="284"/>
      <c r="IRS41" s="284"/>
      <c r="IRT41" s="284"/>
      <c r="IRU41" s="284"/>
      <c r="IRV41" s="284"/>
      <c r="IRW41" s="284"/>
      <c r="IRX41" s="284"/>
      <c r="IRY41" s="284"/>
      <c r="IRZ41" s="284"/>
      <c r="ISA41" s="284"/>
      <c r="ISB41" s="284"/>
      <c r="ISC41" s="284"/>
      <c r="ISD41" s="284"/>
      <c r="ISE41" s="284"/>
      <c r="ISF41" s="284"/>
      <c r="ISG41" s="284"/>
      <c r="ISH41" s="284"/>
      <c r="ISI41" s="284"/>
      <c r="ISJ41" s="284"/>
      <c r="ISK41" s="284"/>
      <c r="ISL41" s="284"/>
      <c r="ISM41" s="284"/>
      <c r="ISN41" s="284"/>
      <c r="ISO41" s="284"/>
      <c r="ISP41" s="284"/>
      <c r="ISQ41" s="284"/>
      <c r="ISR41" s="284"/>
      <c r="ISS41" s="284"/>
      <c r="IST41" s="284"/>
      <c r="ISU41" s="284"/>
      <c r="ISV41" s="284"/>
      <c r="ISW41" s="284"/>
      <c r="ISX41" s="284"/>
      <c r="ISY41" s="284"/>
      <c r="ISZ41" s="284"/>
      <c r="ITA41" s="284"/>
      <c r="ITB41" s="284"/>
      <c r="ITC41" s="284"/>
      <c r="ITD41" s="284"/>
      <c r="ITE41" s="284"/>
      <c r="ITF41" s="284"/>
      <c r="ITG41" s="284"/>
      <c r="ITH41" s="284"/>
      <c r="ITI41" s="284"/>
      <c r="ITJ41" s="284"/>
      <c r="ITK41" s="284"/>
      <c r="ITL41" s="284"/>
      <c r="ITM41" s="284"/>
      <c r="ITN41" s="284"/>
      <c r="ITO41" s="284"/>
      <c r="ITP41" s="284"/>
      <c r="ITQ41" s="284"/>
      <c r="ITR41" s="284"/>
      <c r="ITS41" s="284"/>
      <c r="ITT41" s="284"/>
      <c r="ITU41" s="284"/>
      <c r="ITV41" s="284"/>
      <c r="ITW41" s="284"/>
      <c r="ITX41" s="284"/>
      <c r="ITY41" s="284"/>
      <c r="ITZ41" s="284"/>
      <c r="IUA41" s="284"/>
      <c r="IUB41" s="284"/>
      <c r="IUC41" s="284"/>
      <c r="IUD41" s="284"/>
      <c r="IUE41" s="284"/>
      <c r="IUF41" s="284"/>
      <c r="IUG41" s="284"/>
      <c r="IUH41" s="284"/>
      <c r="IUI41" s="284"/>
      <c r="IUJ41" s="284"/>
      <c r="IUK41" s="284"/>
      <c r="IUL41" s="284"/>
      <c r="IUM41" s="284"/>
      <c r="IUN41" s="284"/>
      <c r="IUO41" s="284"/>
      <c r="IUP41" s="284"/>
      <c r="IUQ41" s="284"/>
      <c r="IUR41" s="284"/>
      <c r="IUS41" s="284"/>
      <c r="IUT41" s="284"/>
      <c r="IUU41" s="284"/>
      <c r="IUV41" s="284"/>
      <c r="IUW41" s="284"/>
      <c r="IUX41" s="284"/>
      <c r="IUY41" s="284"/>
      <c r="IUZ41" s="284"/>
      <c r="IVA41" s="284"/>
      <c r="IVB41" s="284"/>
      <c r="IVC41" s="284"/>
      <c r="IVD41" s="284"/>
      <c r="IVE41" s="284"/>
      <c r="IVF41" s="284"/>
      <c r="IVG41" s="284"/>
      <c r="IVH41" s="284"/>
      <c r="IVI41" s="284"/>
      <c r="IVJ41" s="284"/>
      <c r="IVK41" s="284"/>
      <c r="IVL41" s="284"/>
      <c r="IVM41" s="284"/>
      <c r="IVN41" s="284"/>
      <c r="IVO41" s="284"/>
      <c r="IVP41" s="284"/>
      <c r="IVQ41" s="284"/>
      <c r="IVR41" s="284"/>
      <c r="IVS41" s="284"/>
      <c r="IVT41" s="284"/>
      <c r="IVU41" s="284"/>
      <c r="IVV41" s="284"/>
      <c r="IVW41" s="284"/>
      <c r="IVX41" s="284"/>
      <c r="IVY41" s="284"/>
      <c r="IVZ41" s="284"/>
      <c r="IWA41" s="284"/>
      <c r="IWB41" s="284"/>
      <c r="IWC41" s="284"/>
      <c r="IWD41" s="284"/>
      <c r="IWE41" s="284"/>
      <c r="IWF41" s="284"/>
      <c r="IWG41" s="284"/>
      <c r="IWH41" s="284"/>
      <c r="IWI41" s="284"/>
      <c r="IWJ41" s="284"/>
      <c r="IWK41" s="284"/>
      <c r="IWL41" s="284"/>
      <c r="IWM41" s="284"/>
      <c r="IWN41" s="284"/>
      <c r="IWO41" s="284"/>
      <c r="IWP41" s="284"/>
      <c r="IWQ41" s="284"/>
      <c r="IWR41" s="284"/>
      <c r="IWS41" s="284"/>
      <c r="IWT41" s="284"/>
      <c r="IWU41" s="284"/>
      <c r="IWV41" s="284"/>
      <c r="IWW41" s="284"/>
      <c r="IWX41" s="284"/>
      <c r="IWY41" s="284"/>
      <c r="IWZ41" s="284"/>
      <c r="IXA41" s="284"/>
      <c r="IXB41" s="284"/>
      <c r="IXC41" s="284"/>
      <c r="IXD41" s="284"/>
      <c r="IXE41" s="284"/>
      <c r="IXF41" s="284"/>
      <c r="IXG41" s="284"/>
      <c r="IXH41" s="284"/>
      <c r="IXI41" s="284"/>
      <c r="IXJ41" s="284"/>
      <c r="IXK41" s="284"/>
      <c r="IXL41" s="284"/>
      <c r="IXM41" s="284"/>
      <c r="IXN41" s="284"/>
      <c r="IXO41" s="284"/>
      <c r="IXP41" s="284"/>
      <c r="IXQ41" s="284"/>
      <c r="IXR41" s="284"/>
      <c r="IXS41" s="284"/>
      <c r="IXT41" s="284"/>
      <c r="IXU41" s="284"/>
      <c r="IXV41" s="284"/>
      <c r="IXW41" s="284"/>
      <c r="IXX41" s="284"/>
      <c r="IXY41" s="284"/>
      <c r="IXZ41" s="284"/>
      <c r="IYA41" s="284"/>
      <c r="IYB41" s="284"/>
      <c r="IYC41" s="284"/>
      <c r="IYD41" s="284"/>
      <c r="IYE41" s="284"/>
      <c r="IYF41" s="284"/>
      <c r="IYG41" s="284"/>
      <c r="IYH41" s="284"/>
      <c r="IYI41" s="284"/>
      <c r="IYJ41" s="284"/>
      <c r="IYK41" s="284"/>
      <c r="IYL41" s="284"/>
      <c r="IYM41" s="284"/>
      <c r="IYN41" s="284"/>
      <c r="IYO41" s="284"/>
      <c r="IYP41" s="284"/>
      <c r="IYQ41" s="284"/>
      <c r="IYR41" s="284"/>
      <c r="IYS41" s="284"/>
      <c r="IYT41" s="284"/>
      <c r="IYU41" s="284"/>
      <c r="IYV41" s="284"/>
      <c r="IYW41" s="284"/>
      <c r="IYX41" s="284"/>
      <c r="IYY41" s="284"/>
      <c r="IYZ41" s="284"/>
      <c r="IZA41" s="284"/>
      <c r="IZB41" s="284"/>
      <c r="IZC41" s="284"/>
      <c r="IZD41" s="284"/>
      <c r="IZE41" s="284"/>
      <c r="IZF41" s="284"/>
      <c r="IZG41" s="284"/>
      <c r="IZH41" s="284"/>
      <c r="IZI41" s="284"/>
      <c r="IZJ41" s="284"/>
      <c r="IZK41" s="284"/>
      <c r="IZL41" s="284"/>
      <c r="IZM41" s="284"/>
      <c r="IZN41" s="284"/>
      <c r="IZO41" s="284"/>
      <c r="IZP41" s="284"/>
      <c r="IZQ41" s="284"/>
      <c r="IZR41" s="284"/>
      <c r="IZS41" s="284"/>
      <c r="IZT41" s="284"/>
      <c r="IZU41" s="284"/>
      <c r="IZV41" s="284"/>
      <c r="IZW41" s="284"/>
      <c r="IZX41" s="284"/>
      <c r="IZY41" s="284"/>
      <c r="IZZ41" s="284"/>
      <c r="JAA41" s="284"/>
      <c r="JAB41" s="284"/>
      <c r="JAC41" s="284"/>
      <c r="JAD41" s="284"/>
      <c r="JAE41" s="284"/>
      <c r="JAF41" s="284"/>
      <c r="JAG41" s="284"/>
      <c r="JAH41" s="284"/>
      <c r="JAI41" s="284"/>
      <c r="JAJ41" s="284"/>
      <c r="JAK41" s="284"/>
      <c r="JAL41" s="284"/>
      <c r="JAM41" s="284"/>
      <c r="JAN41" s="284"/>
      <c r="JAO41" s="284"/>
      <c r="JAP41" s="284"/>
      <c r="JAQ41" s="284"/>
      <c r="JAR41" s="284"/>
      <c r="JAS41" s="284"/>
      <c r="JAT41" s="284"/>
      <c r="JAU41" s="284"/>
      <c r="JAV41" s="284"/>
      <c r="JAW41" s="284"/>
      <c r="JAX41" s="284"/>
      <c r="JAY41" s="284"/>
      <c r="JAZ41" s="284"/>
      <c r="JBA41" s="284"/>
      <c r="JBB41" s="284"/>
      <c r="JBC41" s="284"/>
      <c r="JBD41" s="284"/>
      <c r="JBE41" s="284"/>
      <c r="JBF41" s="284"/>
      <c r="JBG41" s="284"/>
      <c r="JBH41" s="284"/>
      <c r="JBI41" s="284"/>
      <c r="JBJ41" s="284"/>
      <c r="JBK41" s="284"/>
      <c r="JBL41" s="284"/>
      <c r="JBM41" s="284"/>
      <c r="JBN41" s="284"/>
      <c r="JBO41" s="284"/>
      <c r="JBP41" s="284"/>
      <c r="JBQ41" s="284"/>
      <c r="JBR41" s="284"/>
      <c r="JBS41" s="284"/>
      <c r="JBT41" s="284"/>
      <c r="JBU41" s="284"/>
      <c r="JBV41" s="284"/>
      <c r="JBW41" s="284"/>
      <c r="JBX41" s="284"/>
      <c r="JBY41" s="284"/>
      <c r="JBZ41" s="284"/>
      <c r="JCA41" s="284"/>
      <c r="JCB41" s="284"/>
      <c r="JCC41" s="284"/>
      <c r="JCD41" s="284"/>
      <c r="JCE41" s="284"/>
      <c r="JCF41" s="284"/>
      <c r="JCG41" s="284"/>
      <c r="JCH41" s="284"/>
      <c r="JCI41" s="284"/>
      <c r="JCJ41" s="284"/>
      <c r="JCK41" s="284"/>
      <c r="JCL41" s="284"/>
      <c r="JCM41" s="284"/>
      <c r="JCN41" s="284"/>
      <c r="JCO41" s="284"/>
      <c r="JCP41" s="284"/>
      <c r="JCQ41" s="284"/>
      <c r="JCR41" s="284"/>
      <c r="JCS41" s="284"/>
      <c r="JCT41" s="284"/>
      <c r="JCU41" s="284"/>
      <c r="JCV41" s="284"/>
      <c r="JCW41" s="284"/>
      <c r="JCX41" s="284"/>
      <c r="JCY41" s="284"/>
      <c r="JCZ41" s="284"/>
      <c r="JDA41" s="284"/>
      <c r="JDB41" s="284"/>
      <c r="JDC41" s="284"/>
      <c r="JDD41" s="284"/>
      <c r="JDE41" s="284"/>
      <c r="JDF41" s="284"/>
      <c r="JDG41" s="284"/>
      <c r="JDH41" s="284"/>
      <c r="JDI41" s="284"/>
      <c r="JDJ41" s="284"/>
      <c r="JDK41" s="284"/>
      <c r="JDL41" s="284"/>
      <c r="JDM41" s="284"/>
      <c r="JDN41" s="284"/>
      <c r="JDO41" s="284"/>
      <c r="JDP41" s="284"/>
      <c r="JDQ41" s="284"/>
      <c r="JDR41" s="284"/>
      <c r="JDS41" s="284"/>
      <c r="JDT41" s="284"/>
      <c r="JDU41" s="284"/>
      <c r="JDV41" s="284"/>
      <c r="JDW41" s="284"/>
      <c r="JDX41" s="284"/>
      <c r="JDY41" s="284"/>
      <c r="JDZ41" s="284"/>
      <c r="JEA41" s="284"/>
      <c r="JEB41" s="284"/>
      <c r="JEC41" s="284"/>
      <c r="JED41" s="284"/>
      <c r="JEE41" s="284"/>
      <c r="JEF41" s="284"/>
      <c r="JEG41" s="284"/>
      <c r="JEH41" s="284"/>
      <c r="JEI41" s="284"/>
      <c r="JEJ41" s="284"/>
      <c r="JEK41" s="284"/>
      <c r="JEL41" s="284"/>
      <c r="JEM41" s="284"/>
      <c r="JEN41" s="284"/>
      <c r="JEO41" s="284"/>
      <c r="JEP41" s="284"/>
      <c r="JEQ41" s="284"/>
      <c r="JER41" s="284"/>
      <c r="JES41" s="284"/>
      <c r="JET41" s="284"/>
      <c r="JEU41" s="284"/>
      <c r="JEV41" s="284"/>
      <c r="JEW41" s="284"/>
      <c r="JEX41" s="284"/>
      <c r="JEY41" s="284"/>
      <c r="JEZ41" s="284"/>
      <c r="JFA41" s="284"/>
      <c r="JFB41" s="284"/>
      <c r="JFC41" s="284"/>
      <c r="JFD41" s="284"/>
      <c r="JFE41" s="284"/>
      <c r="JFF41" s="284"/>
      <c r="JFG41" s="284"/>
      <c r="JFH41" s="284"/>
      <c r="JFI41" s="284"/>
      <c r="JFJ41" s="284"/>
      <c r="JFK41" s="284"/>
      <c r="JFL41" s="284"/>
      <c r="JFM41" s="284"/>
      <c r="JFN41" s="284"/>
      <c r="JFO41" s="284"/>
      <c r="JFP41" s="284"/>
      <c r="JFQ41" s="284"/>
      <c r="JFR41" s="284"/>
      <c r="JFS41" s="284"/>
      <c r="JFT41" s="284"/>
      <c r="JFU41" s="284"/>
      <c r="JFV41" s="284"/>
      <c r="JFW41" s="284"/>
      <c r="JFX41" s="284"/>
      <c r="JFY41" s="284"/>
      <c r="JFZ41" s="284"/>
      <c r="JGA41" s="284"/>
      <c r="JGB41" s="284"/>
      <c r="JGC41" s="284"/>
      <c r="JGD41" s="284"/>
      <c r="JGE41" s="284"/>
      <c r="JGF41" s="284"/>
      <c r="JGG41" s="284"/>
      <c r="JGH41" s="284"/>
      <c r="JGI41" s="284"/>
      <c r="JGJ41" s="284"/>
      <c r="JGK41" s="284"/>
      <c r="JGL41" s="284"/>
      <c r="JGM41" s="284"/>
      <c r="JGN41" s="284"/>
      <c r="JGO41" s="284"/>
      <c r="JGP41" s="284"/>
      <c r="JGQ41" s="284"/>
      <c r="JGR41" s="284"/>
      <c r="JGS41" s="284"/>
      <c r="JGT41" s="284"/>
      <c r="JGU41" s="284"/>
      <c r="JGV41" s="284"/>
      <c r="JGW41" s="284"/>
      <c r="JGX41" s="284"/>
      <c r="JGY41" s="284"/>
      <c r="JGZ41" s="284"/>
      <c r="JHA41" s="284"/>
      <c r="JHB41" s="284"/>
      <c r="JHC41" s="284"/>
      <c r="JHD41" s="284"/>
      <c r="JHE41" s="284"/>
      <c r="JHF41" s="284"/>
      <c r="JHG41" s="284"/>
      <c r="JHH41" s="284"/>
      <c r="JHI41" s="284"/>
      <c r="JHJ41" s="284"/>
      <c r="JHK41" s="284"/>
      <c r="JHL41" s="284"/>
      <c r="JHM41" s="284"/>
      <c r="JHN41" s="284"/>
      <c r="JHO41" s="284"/>
      <c r="JHP41" s="284"/>
      <c r="JHQ41" s="284"/>
      <c r="JHR41" s="284"/>
      <c r="JHS41" s="284"/>
      <c r="JHT41" s="284"/>
      <c r="JHU41" s="284"/>
      <c r="JHV41" s="284"/>
      <c r="JHW41" s="284"/>
      <c r="JHX41" s="284"/>
      <c r="JHY41" s="284"/>
      <c r="JHZ41" s="284"/>
      <c r="JIA41" s="284"/>
      <c r="JIB41" s="284"/>
      <c r="JIC41" s="284"/>
      <c r="JID41" s="284"/>
      <c r="JIE41" s="284"/>
      <c r="JIF41" s="284"/>
      <c r="JIG41" s="284"/>
      <c r="JIH41" s="284"/>
      <c r="JII41" s="284"/>
      <c r="JIJ41" s="284"/>
      <c r="JIK41" s="284"/>
      <c r="JIL41" s="284"/>
      <c r="JIM41" s="284"/>
      <c r="JIN41" s="284"/>
      <c r="JIO41" s="284"/>
      <c r="JIP41" s="284"/>
      <c r="JIQ41" s="284"/>
      <c r="JIR41" s="284"/>
      <c r="JIS41" s="284"/>
      <c r="JIT41" s="284"/>
      <c r="JIU41" s="284"/>
      <c r="JIV41" s="284"/>
      <c r="JIW41" s="284"/>
      <c r="JIX41" s="284"/>
      <c r="JIY41" s="284"/>
      <c r="JIZ41" s="284"/>
      <c r="JJA41" s="284"/>
      <c r="JJB41" s="284"/>
      <c r="JJC41" s="284"/>
      <c r="JJD41" s="284"/>
      <c r="JJE41" s="284"/>
      <c r="JJF41" s="284"/>
      <c r="JJG41" s="284"/>
      <c r="JJH41" s="284"/>
      <c r="JJI41" s="284"/>
      <c r="JJJ41" s="284"/>
      <c r="JJK41" s="284"/>
      <c r="JJL41" s="284"/>
      <c r="JJM41" s="284"/>
      <c r="JJN41" s="284"/>
      <c r="JJO41" s="284"/>
      <c r="JJP41" s="284"/>
      <c r="JJQ41" s="284"/>
      <c r="JJR41" s="284"/>
      <c r="JJS41" s="284"/>
      <c r="JJT41" s="284"/>
      <c r="JJU41" s="284"/>
      <c r="JJV41" s="284"/>
      <c r="JJW41" s="284"/>
      <c r="JJX41" s="284"/>
      <c r="JJY41" s="284"/>
      <c r="JJZ41" s="284"/>
      <c r="JKA41" s="284"/>
      <c r="JKB41" s="284"/>
      <c r="JKC41" s="284"/>
      <c r="JKD41" s="284"/>
      <c r="JKE41" s="284"/>
      <c r="JKF41" s="284"/>
      <c r="JKG41" s="284"/>
      <c r="JKH41" s="284"/>
      <c r="JKI41" s="284"/>
      <c r="JKJ41" s="284"/>
      <c r="JKK41" s="284"/>
      <c r="JKL41" s="284"/>
      <c r="JKM41" s="284"/>
      <c r="JKN41" s="284"/>
      <c r="JKO41" s="284"/>
      <c r="JKP41" s="284"/>
      <c r="JKQ41" s="284"/>
      <c r="JKR41" s="284"/>
      <c r="JKS41" s="284"/>
      <c r="JKT41" s="284"/>
      <c r="JKU41" s="284"/>
      <c r="JKV41" s="284"/>
      <c r="JKW41" s="284"/>
      <c r="JKX41" s="284"/>
      <c r="JKY41" s="284"/>
      <c r="JKZ41" s="284"/>
      <c r="JLA41" s="284"/>
      <c r="JLB41" s="284"/>
      <c r="JLC41" s="284"/>
      <c r="JLD41" s="284"/>
      <c r="JLE41" s="284"/>
      <c r="JLF41" s="284"/>
      <c r="JLG41" s="284"/>
      <c r="JLH41" s="284"/>
      <c r="JLI41" s="284"/>
      <c r="JLJ41" s="284"/>
      <c r="JLK41" s="284"/>
      <c r="JLL41" s="284"/>
      <c r="JLM41" s="284"/>
      <c r="JLN41" s="284"/>
      <c r="JLO41" s="284"/>
      <c r="JLP41" s="284"/>
      <c r="JLQ41" s="284"/>
      <c r="JLR41" s="284"/>
      <c r="JLS41" s="284"/>
      <c r="JLT41" s="284"/>
      <c r="JLU41" s="284"/>
      <c r="JLV41" s="284"/>
      <c r="JLW41" s="284"/>
      <c r="JLX41" s="284"/>
      <c r="JLY41" s="284"/>
      <c r="JLZ41" s="284"/>
      <c r="JMA41" s="284"/>
      <c r="JMB41" s="284"/>
      <c r="JMC41" s="284"/>
      <c r="JMD41" s="284"/>
      <c r="JME41" s="284"/>
      <c r="JMF41" s="284"/>
      <c r="JMG41" s="284"/>
      <c r="JMH41" s="284"/>
      <c r="JMI41" s="284"/>
      <c r="JMJ41" s="284"/>
      <c r="JMK41" s="284"/>
      <c r="JML41" s="284"/>
      <c r="JMM41" s="284"/>
      <c r="JMN41" s="284"/>
      <c r="JMO41" s="284"/>
      <c r="JMP41" s="284"/>
      <c r="JMQ41" s="284"/>
      <c r="JMR41" s="284"/>
      <c r="JMS41" s="284"/>
      <c r="JMT41" s="284"/>
      <c r="JMU41" s="284"/>
      <c r="JMV41" s="284"/>
      <c r="JMW41" s="284"/>
      <c r="JMX41" s="284"/>
      <c r="JMY41" s="284"/>
      <c r="JMZ41" s="284"/>
      <c r="JNA41" s="284"/>
      <c r="JNB41" s="284"/>
      <c r="JNC41" s="284"/>
      <c r="JND41" s="284"/>
      <c r="JNE41" s="284"/>
      <c r="JNF41" s="284"/>
      <c r="JNG41" s="284"/>
      <c r="JNH41" s="284"/>
      <c r="JNI41" s="284"/>
      <c r="JNJ41" s="284"/>
      <c r="JNK41" s="284"/>
      <c r="JNL41" s="284"/>
      <c r="JNM41" s="284"/>
      <c r="JNN41" s="284"/>
      <c r="JNO41" s="284"/>
      <c r="JNP41" s="284"/>
      <c r="JNQ41" s="284"/>
      <c r="JNR41" s="284"/>
      <c r="JNS41" s="284"/>
      <c r="JNT41" s="284"/>
      <c r="JNU41" s="284"/>
      <c r="JNV41" s="284"/>
      <c r="JNW41" s="284"/>
      <c r="JNX41" s="284"/>
      <c r="JNY41" s="284"/>
      <c r="JNZ41" s="284"/>
      <c r="JOA41" s="284"/>
      <c r="JOB41" s="284"/>
      <c r="JOC41" s="284"/>
      <c r="JOD41" s="284"/>
      <c r="JOE41" s="284"/>
      <c r="JOF41" s="284"/>
      <c r="JOG41" s="284"/>
      <c r="JOH41" s="284"/>
      <c r="JOI41" s="284"/>
      <c r="JOJ41" s="284"/>
      <c r="JOK41" s="284"/>
      <c r="JOL41" s="284"/>
      <c r="JOM41" s="284"/>
      <c r="JON41" s="284"/>
      <c r="JOO41" s="284"/>
      <c r="JOP41" s="284"/>
      <c r="JOQ41" s="284"/>
      <c r="JOR41" s="284"/>
      <c r="JOS41" s="284"/>
      <c r="JOT41" s="284"/>
      <c r="JOU41" s="284"/>
      <c r="JOV41" s="284"/>
      <c r="JOW41" s="284"/>
      <c r="JOX41" s="284"/>
      <c r="JOY41" s="284"/>
      <c r="JOZ41" s="284"/>
      <c r="JPA41" s="284"/>
      <c r="JPB41" s="284"/>
      <c r="JPC41" s="284"/>
      <c r="JPD41" s="284"/>
      <c r="JPE41" s="284"/>
      <c r="JPF41" s="284"/>
      <c r="JPG41" s="284"/>
      <c r="JPH41" s="284"/>
      <c r="JPI41" s="284"/>
      <c r="JPJ41" s="284"/>
      <c r="JPK41" s="284"/>
      <c r="JPL41" s="284"/>
      <c r="JPM41" s="284"/>
      <c r="JPN41" s="284"/>
      <c r="JPO41" s="284"/>
      <c r="JPP41" s="284"/>
      <c r="JPQ41" s="284"/>
      <c r="JPR41" s="284"/>
      <c r="JPS41" s="284"/>
      <c r="JPT41" s="284"/>
      <c r="JPU41" s="284"/>
      <c r="JPV41" s="284"/>
      <c r="JPW41" s="284"/>
      <c r="JPX41" s="284"/>
      <c r="JPY41" s="284"/>
      <c r="JPZ41" s="284"/>
      <c r="JQA41" s="284"/>
      <c r="JQB41" s="284"/>
      <c r="JQC41" s="284"/>
      <c r="JQD41" s="284"/>
      <c r="JQE41" s="284"/>
      <c r="JQF41" s="284"/>
      <c r="JQG41" s="284"/>
      <c r="JQH41" s="284"/>
      <c r="JQI41" s="284"/>
      <c r="JQJ41" s="284"/>
      <c r="JQK41" s="284"/>
      <c r="JQL41" s="284"/>
      <c r="JQM41" s="284"/>
      <c r="JQN41" s="284"/>
      <c r="JQO41" s="284"/>
      <c r="JQP41" s="284"/>
      <c r="JQQ41" s="284"/>
      <c r="JQR41" s="284"/>
      <c r="JQS41" s="284"/>
      <c r="JQT41" s="284"/>
      <c r="JQU41" s="284"/>
      <c r="JQV41" s="284"/>
      <c r="JQW41" s="284"/>
      <c r="JQX41" s="284"/>
      <c r="JQY41" s="284"/>
      <c r="JQZ41" s="284"/>
      <c r="JRA41" s="284"/>
      <c r="JRB41" s="284"/>
      <c r="JRC41" s="284"/>
      <c r="JRD41" s="284"/>
      <c r="JRE41" s="284"/>
      <c r="JRF41" s="284"/>
      <c r="JRG41" s="284"/>
      <c r="JRH41" s="284"/>
      <c r="JRI41" s="284"/>
      <c r="JRJ41" s="284"/>
      <c r="JRK41" s="284"/>
      <c r="JRL41" s="284"/>
      <c r="JRM41" s="284"/>
      <c r="JRN41" s="284"/>
      <c r="JRO41" s="284"/>
      <c r="JRP41" s="284"/>
      <c r="JRQ41" s="284"/>
      <c r="JRR41" s="284"/>
      <c r="JRS41" s="284"/>
      <c r="JRT41" s="284"/>
      <c r="JRU41" s="284"/>
      <c r="JRV41" s="284"/>
      <c r="JRW41" s="284"/>
      <c r="JRX41" s="284"/>
      <c r="JRY41" s="284"/>
      <c r="JRZ41" s="284"/>
      <c r="JSA41" s="284"/>
      <c r="JSB41" s="284"/>
      <c r="JSC41" s="284"/>
      <c r="JSD41" s="284"/>
      <c r="JSE41" s="284"/>
      <c r="JSF41" s="284"/>
      <c r="JSG41" s="284"/>
      <c r="JSH41" s="284"/>
      <c r="JSI41" s="284"/>
      <c r="JSJ41" s="284"/>
      <c r="JSK41" s="284"/>
      <c r="JSL41" s="284"/>
      <c r="JSM41" s="284"/>
      <c r="JSN41" s="284"/>
      <c r="JSO41" s="284"/>
      <c r="JSP41" s="284"/>
      <c r="JSQ41" s="284"/>
      <c r="JSR41" s="284"/>
      <c r="JSS41" s="284"/>
      <c r="JST41" s="284"/>
      <c r="JSU41" s="284"/>
      <c r="JSV41" s="284"/>
      <c r="JSW41" s="284"/>
      <c r="JSX41" s="284"/>
      <c r="JSY41" s="284"/>
      <c r="JSZ41" s="284"/>
      <c r="JTA41" s="284"/>
      <c r="JTB41" s="284"/>
      <c r="JTC41" s="284"/>
      <c r="JTD41" s="284"/>
      <c r="JTE41" s="284"/>
      <c r="JTF41" s="284"/>
      <c r="JTG41" s="284"/>
      <c r="JTH41" s="284"/>
      <c r="JTI41" s="284"/>
      <c r="JTJ41" s="284"/>
      <c r="JTK41" s="284"/>
      <c r="JTL41" s="284"/>
      <c r="JTM41" s="284"/>
      <c r="JTN41" s="284"/>
      <c r="JTO41" s="284"/>
      <c r="JTP41" s="284"/>
      <c r="JTQ41" s="284"/>
      <c r="JTR41" s="284"/>
      <c r="JTS41" s="284"/>
      <c r="JTT41" s="284"/>
      <c r="JTU41" s="284"/>
      <c r="JTV41" s="284"/>
      <c r="JTW41" s="284"/>
      <c r="JTX41" s="284"/>
      <c r="JTY41" s="284"/>
      <c r="JTZ41" s="284"/>
      <c r="JUA41" s="284"/>
      <c r="JUB41" s="284"/>
      <c r="JUC41" s="284"/>
      <c r="JUD41" s="284"/>
      <c r="JUE41" s="284"/>
      <c r="JUF41" s="284"/>
      <c r="JUG41" s="284"/>
      <c r="JUH41" s="284"/>
      <c r="JUI41" s="284"/>
      <c r="JUJ41" s="284"/>
      <c r="JUK41" s="284"/>
      <c r="JUL41" s="284"/>
      <c r="JUM41" s="284"/>
      <c r="JUN41" s="284"/>
      <c r="JUO41" s="284"/>
      <c r="JUP41" s="284"/>
      <c r="JUQ41" s="284"/>
      <c r="JUR41" s="284"/>
      <c r="JUS41" s="284"/>
      <c r="JUT41" s="284"/>
      <c r="JUU41" s="284"/>
      <c r="JUV41" s="284"/>
      <c r="JUW41" s="284"/>
      <c r="JUX41" s="284"/>
      <c r="JUY41" s="284"/>
      <c r="JUZ41" s="284"/>
      <c r="JVA41" s="284"/>
      <c r="JVB41" s="284"/>
      <c r="JVC41" s="284"/>
      <c r="JVD41" s="284"/>
      <c r="JVE41" s="284"/>
      <c r="JVF41" s="284"/>
      <c r="JVG41" s="284"/>
      <c r="JVH41" s="284"/>
      <c r="JVI41" s="284"/>
      <c r="JVJ41" s="284"/>
      <c r="JVK41" s="284"/>
      <c r="JVL41" s="284"/>
      <c r="JVM41" s="284"/>
      <c r="JVN41" s="284"/>
      <c r="JVO41" s="284"/>
      <c r="JVP41" s="284"/>
      <c r="JVQ41" s="284"/>
      <c r="JVR41" s="284"/>
      <c r="JVS41" s="284"/>
      <c r="JVT41" s="284"/>
      <c r="JVU41" s="284"/>
      <c r="JVV41" s="284"/>
      <c r="JVW41" s="284"/>
      <c r="JVX41" s="284"/>
      <c r="JVY41" s="284"/>
      <c r="JVZ41" s="284"/>
      <c r="JWA41" s="284"/>
      <c r="JWB41" s="284"/>
      <c r="JWC41" s="284"/>
      <c r="JWD41" s="284"/>
      <c r="JWE41" s="284"/>
      <c r="JWF41" s="284"/>
      <c r="JWG41" s="284"/>
      <c r="JWH41" s="284"/>
      <c r="JWI41" s="284"/>
      <c r="JWJ41" s="284"/>
      <c r="JWK41" s="284"/>
      <c r="JWL41" s="284"/>
      <c r="JWM41" s="284"/>
      <c r="JWN41" s="284"/>
      <c r="JWO41" s="284"/>
      <c r="JWP41" s="284"/>
      <c r="JWQ41" s="284"/>
      <c r="JWR41" s="284"/>
      <c r="JWS41" s="284"/>
      <c r="JWT41" s="284"/>
      <c r="JWU41" s="284"/>
      <c r="JWV41" s="284"/>
      <c r="JWW41" s="284"/>
      <c r="JWX41" s="284"/>
      <c r="JWY41" s="284"/>
      <c r="JWZ41" s="284"/>
      <c r="JXA41" s="284"/>
      <c r="JXB41" s="284"/>
      <c r="JXC41" s="284"/>
      <c r="JXD41" s="284"/>
      <c r="JXE41" s="284"/>
      <c r="JXF41" s="284"/>
      <c r="JXG41" s="284"/>
      <c r="JXH41" s="284"/>
      <c r="JXI41" s="284"/>
      <c r="JXJ41" s="284"/>
      <c r="JXK41" s="284"/>
      <c r="JXL41" s="284"/>
      <c r="JXM41" s="284"/>
      <c r="JXN41" s="284"/>
      <c r="JXO41" s="284"/>
      <c r="JXP41" s="284"/>
      <c r="JXQ41" s="284"/>
      <c r="JXR41" s="284"/>
      <c r="JXS41" s="284"/>
      <c r="JXT41" s="284"/>
      <c r="JXU41" s="284"/>
      <c r="JXV41" s="284"/>
      <c r="JXW41" s="284"/>
      <c r="JXX41" s="284"/>
      <c r="JXY41" s="284"/>
      <c r="JXZ41" s="284"/>
      <c r="JYA41" s="284"/>
      <c r="JYB41" s="284"/>
      <c r="JYC41" s="284"/>
      <c r="JYD41" s="284"/>
      <c r="JYE41" s="284"/>
      <c r="JYF41" s="284"/>
      <c r="JYG41" s="284"/>
      <c r="JYH41" s="284"/>
      <c r="JYI41" s="284"/>
      <c r="JYJ41" s="284"/>
      <c r="JYK41" s="284"/>
      <c r="JYL41" s="284"/>
      <c r="JYM41" s="284"/>
      <c r="JYN41" s="284"/>
      <c r="JYO41" s="284"/>
      <c r="JYP41" s="284"/>
      <c r="JYQ41" s="284"/>
      <c r="JYR41" s="284"/>
      <c r="JYS41" s="284"/>
      <c r="JYT41" s="284"/>
      <c r="JYU41" s="284"/>
      <c r="JYV41" s="284"/>
      <c r="JYW41" s="284"/>
      <c r="JYX41" s="284"/>
      <c r="JYY41" s="284"/>
      <c r="JYZ41" s="284"/>
      <c r="JZA41" s="284"/>
      <c r="JZB41" s="284"/>
      <c r="JZC41" s="284"/>
      <c r="JZD41" s="284"/>
      <c r="JZE41" s="284"/>
      <c r="JZF41" s="284"/>
      <c r="JZG41" s="284"/>
      <c r="JZH41" s="284"/>
      <c r="JZI41" s="284"/>
      <c r="JZJ41" s="284"/>
      <c r="JZK41" s="284"/>
      <c r="JZL41" s="284"/>
      <c r="JZM41" s="284"/>
      <c r="JZN41" s="284"/>
      <c r="JZO41" s="284"/>
      <c r="JZP41" s="284"/>
      <c r="JZQ41" s="284"/>
      <c r="JZR41" s="284"/>
      <c r="JZS41" s="284"/>
      <c r="JZT41" s="284"/>
      <c r="JZU41" s="284"/>
      <c r="JZV41" s="284"/>
      <c r="JZW41" s="284"/>
      <c r="JZX41" s="284"/>
      <c r="JZY41" s="284"/>
      <c r="JZZ41" s="284"/>
      <c r="KAA41" s="284"/>
      <c r="KAB41" s="284"/>
      <c r="KAC41" s="284"/>
      <c r="KAD41" s="284"/>
      <c r="KAE41" s="284"/>
      <c r="KAF41" s="284"/>
      <c r="KAG41" s="284"/>
      <c r="KAH41" s="284"/>
      <c r="KAI41" s="284"/>
      <c r="KAJ41" s="284"/>
      <c r="KAK41" s="284"/>
      <c r="KAL41" s="284"/>
      <c r="KAM41" s="284"/>
      <c r="KAN41" s="284"/>
      <c r="KAO41" s="284"/>
      <c r="KAP41" s="284"/>
      <c r="KAQ41" s="284"/>
      <c r="KAR41" s="284"/>
      <c r="KAS41" s="284"/>
      <c r="KAT41" s="284"/>
      <c r="KAU41" s="284"/>
      <c r="KAV41" s="284"/>
      <c r="KAW41" s="284"/>
      <c r="KAX41" s="284"/>
      <c r="KAY41" s="284"/>
      <c r="KAZ41" s="284"/>
      <c r="KBA41" s="284"/>
      <c r="KBB41" s="284"/>
      <c r="KBC41" s="284"/>
      <c r="KBD41" s="284"/>
      <c r="KBE41" s="284"/>
      <c r="KBF41" s="284"/>
      <c r="KBG41" s="284"/>
      <c r="KBH41" s="284"/>
      <c r="KBI41" s="284"/>
      <c r="KBJ41" s="284"/>
      <c r="KBK41" s="284"/>
      <c r="KBL41" s="284"/>
      <c r="KBM41" s="284"/>
      <c r="KBN41" s="284"/>
      <c r="KBO41" s="284"/>
      <c r="KBP41" s="284"/>
      <c r="KBQ41" s="284"/>
      <c r="KBR41" s="284"/>
      <c r="KBS41" s="284"/>
      <c r="KBT41" s="284"/>
      <c r="KBU41" s="284"/>
      <c r="KBV41" s="284"/>
      <c r="KBW41" s="284"/>
      <c r="KBX41" s="284"/>
      <c r="KBY41" s="284"/>
      <c r="KBZ41" s="284"/>
      <c r="KCA41" s="284"/>
      <c r="KCB41" s="284"/>
      <c r="KCC41" s="284"/>
      <c r="KCD41" s="284"/>
      <c r="KCE41" s="284"/>
      <c r="KCF41" s="284"/>
      <c r="KCG41" s="284"/>
      <c r="KCH41" s="284"/>
      <c r="KCI41" s="284"/>
      <c r="KCJ41" s="284"/>
      <c r="KCK41" s="284"/>
      <c r="KCL41" s="284"/>
      <c r="KCM41" s="284"/>
      <c r="KCN41" s="284"/>
      <c r="KCO41" s="284"/>
      <c r="KCP41" s="284"/>
      <c r="KCQ41" s="284"/>
      <c r="KCR41" s="284"/>
      <c r="KCS41" s="284"/>
      <c r="KCT41" s="284"/>
      <c r="KCU41" s="284"/>
      <c r="KCV41" s="284"/>
      <c r="KCW41" s="284"/>
      <c r="KCX41" s="284"/>
      <c r="KCY41" s="284"/>
      <c r="KCZ41" s="284"/>
      <c r="KDA41" s="284"/>
      <c r="KDB41" s="284"/>
      <c r="KDC41" s="284"/>
      <c r="KDD41" s="284"/>
      <c r="KDE41" s="284"/>
      <c r="KDF41" s="284"/>
      <c r="KDG41" s="284"/>
      <c r="KDH41" s="284"/>
      <c r="KDI41" s="284"/>
      <c r="KDJ41" s="284"/>
      <c r="KDK41" s="284"/>
      <c r="KDL41" s="284"/>
      <c r="KDM41" s="284"/>
      <c r="KDN41" s="284"/>
      <c r="KDO41" s="284"/>
      <c r="KDP41" s="284"/>
      <c r="KDQ41" s="284"/>
      <c r="KDR41" s="284"/>
      <c r="KDS41" s="284"/>
      <c r="KDT41" s="284"/>
      <c r="KDU41" s="284"/>
      <c r="KDV41" s="284"/>
      <c r="KDW41" s="284"/>
      <c r="KDX41" s="284"/>
      <c r="KDY41" s="284"/>
      <c r="KDZ41" s="284"/>
      <c r="KEA41" s="284"/>
      <c r="KEB41" s="284"/>
      <c r="KEC41" s="284"/>
      <c r="KED41" s="284"/>
      <c r="KEE41" s="284"/>
      <c r="KEF41" s="284"/>
      <c r="KEG41" s="284"/>
      <c r="KEH41" s="284"/>
      <c r="KEI41" s="284"/>
      <c r="KEJ41" s="284"/>
      <c r="KEK41" s="284"/>
      <c r="KEL41" s="284"/>
      <c r="KEM41" s="284"/>
      <c r="KEN41" s="284"/>
      <c r="KEO41" s="284"/>
      <c r="KEP41" s="284"/>
      <c r="KEQ41" s="284"/>
      <c r="KER41" s="284"/>
      <c r="KES41" s="284"/>
      <c r="KET41" s="284"/>
      <c r="KEU41" s="284"/>
      <c r="KEV41" s="284"/>
      <c r="KEW41" s="284"/>
      <c r="KEX41" s="284"/>
      <c r="KEY41" s="284"/>
      <c r="KEZ41" s="284"/>
      <c r="KFA41" s="284"/>
      <c r="KFB41" s="284"/>
      <c r="KFC41" s="284"/>
      <c r="KFD41" s="284"/>
      <c r="KFE41" s="284"/>
      <c r="KFF41" s="284"/>
      <c r="KFG41" s="284"/>
      <c r="KFH41" s="284"/>
      <c r="KFI41" s="284"/>
      <c r="KFJ41" s="284"/>
      <c r="KFK41" s="284"/>
      <c r="KFL41" s="284"/>
      <c r="KFM41" s="284"/>
      <c r="KFN41" s="284"/>
      <c r="KFO41" s="284"/>
      <c r="KFP41" s="284"/>
      <c r="KFQ41" s="284"/>
      <c r="KFR41" s="284"/>
      <c r="KFS41" s="284"/>
      <c r="KFT41" s="284"/>
      <c r="KFU41" s="284"/>
      <c r="KFV41" s="284"/>
      <c r="KFW41" s="284"/>
      <c r="KFX41" s="284"/>
      <c r="KFY41" s="284"/>
      <c r="KFZ41" s="284"/>
      <c r="KGA41" s="284"/>
      <c r="KGB41" s="284"/>
      <c r="KGC41" s="284"/>
      <c r="KGD41" s="284"/>
      <c r="KGE41" s="284"/>
      <c r="KGF41" s="284"/>
      <c r="KGG41" s="284"/>
      <c r="KGH41" s="284"/>
      <c r="KGI41" s="284"/>
      <c r="KGJ41" s="284"/>
      <c r="KGK41" s="284"/>
      <c r="KGL41" s="284"/>
      <c r="KGM41" s="284"/>
      <c r="KGN41" s="284"/>
      <c r="KGO41" s="284"/>
      <c r="KGP41" s="284"/>
      <c r="KGQ41" s="284"/>
      <c r="KGR41" s="284"/>
      <c r="KGS41" s="284"/>
      <c r="KGT41" s="284"/>
      <c r="KGU41" s="284"/>
      <c r="KGV41" s="284"/>
      <c r="KGW41" s="284"/>
      <c r="KGX41" s="284"/>
      <c r="KGY41" s="284"/>
      <c r="KGZ41" s="284"/>
      <c r="KHA41" s="284"/>
      <c r="KHB41" s="284"/>
      <c r="KHC41" s="284"/>
      <c r="KHD41" s="284"/>
      <c r="KHE41" s="284"/>
      <c r="KHF41" s="284"/>
      <c r="KHG41" s="284"/>
      <c r="KHH41" s="284"/>
      <c r="KHI41" s="284"/>
      <c r="KHJ41" s="284"/>
      <c r="KHK41" s="284"/>
      <c r="KHL41" s="284"/>
      <c r="KHM41" s="284"/>
      <c r="KHN41" s="284"/>
      <c r="KHO41" s="284"/>
      <c r="KHP41" s="284"/>
      <c r="KHQ41" s="284"/>
      <c r="KHR41" s="284"/>
      <c r="KHS41" s="284"/>
      <c r="KHT41" s="284"/>
      <c r="KHU41" s="284"/>
      <c r="KHV41" s="284"/>
      <c r="KHW41" s="284"/>
      <c r="KHX41" s="284"/>
      <c r="KHY41" s="284"/>
      <c r="KHZ41" s="284"/>
      <c r="KIA41" s="284"/>
      <c r="KIB41" s="284"/>
      <c r="KIC41" s="284"/>
      <c r="KID41" s="284"/>
      <c r="KIE41" s="284"/>
      <c r="KIF41" s="284"/>
      <c r="KIG41" s="284"/>
      <c r="KIH41" s="284"/>
      <c r="KII41" s="284"/>
      <c r="KIJ41" s="284"/>
      <c r="KIK41" s="284"/>
      <c r="KIL41" s="284"/>
      <c r="KIM41" s="284"/>
      <c r="KIN41" s="284"/>
      <c r="KIO41" s="284"/>
      <c r="KIP41" s="284"/>
      <c r="KIQ41" s="284"/>
      <c r="KIR41" s="284"/>
      <c r="KIS41" s="284"/>
      <c r="KIT41" s="284"/>
      <c r="KIU41" s="284"/>
      <c r="KIV41" s="284"/>
      <c r="KIW41" s="284"/>
      <c r="KIX41" s="284"/>
      <c r="KIY41" s="284"/>
      <c r="KIZ41" s="284"/>
      <c r="KJA41" s="284"/>
      <c r="KJB41" s="284"/>
      <c r="KJC41" s="284"/>
      <c r="KJD41" s="284"/>
      <c r="KJE41" s="284"/>
      <c r="KJF41" s="284"/>
      <c r="KJG41" s="284"/>
      <c r="KJH41" s="284"/>
      <c r="KJI41" s="284"/>
      <c r="KJJ41" s="284"/>
      <c r="KJK41" s="284"/>
      <c r="KJL41" s="284"/>
      <c r="KJM41" s="284"/>
      <c r="KJN41" s="284"/>
      <c r="KJO41" s="284"/>
      <c r="KJP41" s="284"/>
      <c r="KJQ41" s="284"/>
      <c r="KJR41" s="284"/>
      <c r="KJS41" s="284"/>
      <c r="KJT41" s="284"/>
      <c r="KJU41" s="284"/>
      <c r="KJV41" s="284"/>
      <c r="KJW41" s="284"/>
      <c r="KJX41" s="284"/>
      <c r="KJY41" s="284"/>
      <c r="KJZ41" s="284"/>
      <c r="KKA41" s="284"/>
      <c r="KKB41" s="284"/>
      <c r="KKC41" s="284"/>
      <c r="KKD41" s="284"/>
      <c r="KKE41" s="284"/>
      <c r="KKF41" s="284"/>
      <c r="KKG41" s="284"/>
      <c r="KKH41" s="284"/>
      <c r="KKI41" s="284"/>
      <c r="KKJ41" s="284"/>
      <c r="KKK41" s="284"/>
      <c r="KKL41" s="284"/>
      <c r="KKM41" s="284"/>
      <c r="KKN41" s="284"/>
      <c r="KKO41" s="284"/>
      <c r="KKP41" s="284"/>
      <c r="KKQ41" s="284"/>
      <c r="KKR41" s="284"/>
      <c r="KKS41" s="284"/>
      <c r="KKT41" s="284"/>
      <c r="KKU41" s="284"/>
      <c r="KKV41" s="284"/>
      <c r="KKW41" s="284"/>
      <c r="KKX41" s="284"/>
      <c r="KKY41" s="284"/>
      <c r="KKZ41" s="284"/>
      <c r="KLA41" s="284"/>
      <c r="KLB41" s="284"/>
      <c r="KLC41" s="284"/>
      <c r="KLD41" s="284"/>
      <c r="KLE41" s="284"/>
      <c r="KLF41" s="284"/>
      <c r="KLG41" s="284"/>
      <c r="KLH41" s="284"/>
      <c r="KLI41" s="284"/>
      <c r="KLJ41" s="284"/>
      <c r="KLK41" s="284"/>
      <c r="KLL41" s="284"/>
      <c r="KLM41" s="284"/>
      <c r="KLN41" s="284"/>
      <c r="KLO41" s="284"/>
      <c r="KLP41" s="284"/>
      <c r="KLQ41" s="284"/>
      <c r="KLR41" s="284"/>
      <c r="KLS41" s="284"/>
      <c r="KLT41" s="284"/>
      <c r="KLU41" s="284"/>
      <c r="KLV41" s="284"/>
      <c r="KLW41" s="284"/>
      <c r="KLX41" s="284"/>
      <c r="KLY41" s="284"/>
      <c r="KLZ41" s="284"/>
      <c r="KMA41" s="284"/>
      <c r="KMB41" s="284"/>
      <c r="KMC41" s="284"/>
      <c r="KMD41" s="284"/>
      <c r="KME41" s="284"/>
      <c r="KMF41" s="284"/>
      <c r="KMG41" s="284"/>
      <c r="KMH41" s="284"/>
      <c r="KMI41" s="284"/>
      <c r="KMJ41" s="284"/>
      <c r="KMK41" s="284"/>
      <c r="KML41" s="284"/>
      <c r="KMM41" s="284"/>
      <c r="KMN41" s="284"/>
      <c r="KMO41" s="284"/>
      <c r="KMP41" s="284"/>
      <c r="KMQ41" s="284"/>
      <c r="KMR41" s="284"/>
      <c r="KMS41" s="284"/>
      <c r="KMT41" s="284"/>
      <c r="KMU41" s="284"/>
      <c r="KMV41" s="284"/>
      <c r="KMW41" s="284"/>
      <c r="KMX41" s="284"/>
      <c r="KMY41" s="284"/>
      <c r="KMZ41" s="284"/>
      <c r="KNA41" s="284"/>
      <c r="KNB41" s="284"/>
      <c r="KNC41" s="284"/>
      <c r="KND41" s="284"/>
      <c r="KNE41" s="284"/>
      <c r="KNF41" s="284"/>
      <c r="KNG41" s="284"/>
      <c r="KNH41" s="284"/>
      <c r="KNI41" s="284"/>
      <c r="KNJ41" s="284"/>
      <c r="KNK41" s="284"/>
      <c r="KNL41" s="284"/>
      <c r="KNM41" s="284"/>
      <c r="KNN41" s="284"/>
      <c r="KNO41" s="284"/>
      <c r="KNP41" s="284"/>
      <c r="KNQ41" s="284"/>
      <c r="KNR41" s="284"/>
      <c r="KNS41" s="284"/>
      <c r="KNT41" s="284"/>
      <c r="KNU41" s="284"/>
      <c r="KNV41" s="284"/>
      <c r="KNW41" s="284"/>
      <c r="KNX41" s="284"/>
      <c r="KNY41" s="284"/>
      <c r="KNZ41" s="284"/>
      <c r="KOA41" s="284"/>
      <c r="KOB41" s="284"/>
      <c r="KOC41" s="284"/>
      <c r="KOD41" s="284"/>
      <c r="KOE41" s="284"/>
      <c r="KOF41" s="284"/>
      <c r="KOG41" s="284"/>
      <c r="KOH41" s="284"/>
      <c r="KOI41" s="284"/>
      <c r="KOJ41" s="284"/>
      <c r="KOK41" s="284"/>
      <c r="KOL41" s="284"/>
      <c r="KOM41" s="284"/>
      <c r="KON41" s="284"/>
      <c r="KOO41" s="284"/>
      <c r="KOP41" s="284"/>
      <c r="KOQ41" s="284"/>
      <c r="KOR41" s="284"/>
      <c r="KOS41" s="284"/>
      <c r="KOT41" s="284"/>
      <c r="KOU41" s="284"/>
      <c r="KOV41" s="284"/>
      <c r="KOW41" s="284"/>
      <c r="KOX41" s="284"/>
      <c r="KOY41" s="284"/>
      <c r="KOZ41" s="284"/>
      <c r="KPA41" s="284"/>
      <c r="KPB41" s="284"/>
      <c r="KPC41" s="284"/>
      <c r="KPD41" s="284"/>
      <c r="KPE41" s="284"/>
      <c r="KPF41" s="284"/>
      <c r="KPG41" s="284"/>
      <c r="KPH41" s="284"/>
      <c r="KPI41" s="284"/>
      <c r="KPJ41" s="284"/>
      <c r="KPK41" s="284"/>
      <c r="KPL41" s="284"/>
      <c r="KPM41" s="284"/>
      <c r="KPN41" s="284"/>
      <c r="KPO41" s="284"/>
      <c r="KPP41" s="284"/>
      <c r="KPQ41" s="284"/>
      <c r="KPR41" s="284"/>
      <c r="KPS41" s="284"/>
      <c r="KPT41" s="284"/>
      <c r="KPU41" s="284"/>
      <c r="KPV41" s="284"/>
      <c r="KPW41" s="284"/>
      <c r="KPX41" s="284"/>
      <c r="KPY41" s="284"/>
      <c r="KPZ41" s="284"/>
      <c r="KQA41" s="284"/>
      <c r="KQB41" s="284"/>
      <c r="KQC41" s="284"/>
      <c r="KQD41" s="284"/>
      <c r="KQE41" s="284"/>
      <c r="KQF41" s="284"/>
      <c r="KQG41" s="284"/>
      <c r="KQH41" s="284"/>
      <c r="KQI41" s="284"/>
      <c r="KQJ41" s="284"/>
      <c r="KQK41" s="284"/>
      <c r="KQL41" s="284"/>
      <c r="KQM41" s="284"/>
      <c r="KQN41" s="284"/>
      <c r="KQO41" s="284"/>
      <c r="KQP41" s="284"/>
      <c r="KQQ41" s="284"/>
      <c r="KQR41" s="284"/>
      <c r="KQS41" s="284"/>
      <c r="KQT41" s="284"/>
      <c r="KQU41" s="284"/>
      <c r="KQV41" s="284"/>
      <c r="KQW41" s="284"/>
      <c r="KQX41" s="284"/>
      <c r="KQY41" s="284"/>
      <c r="KQZ41" s="284"/>
      <c r="KRA41" s="284"/>
      <c r="KRB41" s="284"/>
      <c r="KRC41" s="284"/>
      <c r="KRD41" s="284"/>
      <c r="KRE41" s="284"/>
      <c r="KRF41" s="284"/>
      <c r="KRG41" s="284"/>
      <c r="KRH41" s="284"/>
      <c r="KRI41" s="284"/>
      <c r="KRJ41" s="284"/>
      <c r="KRK41" s="284"/>
      <c r="KRL41" s="284"/>
      <c r="KRM41" s="284"/>
      <c r="KRN41" s="284"/>
      <c r="KRO41" s="284"/>
      <c r="KRP41" s="284"/>
      <c r="KRQ41" s="284"/>
      <c r="KRR41" s="284"/>
      <c r="KRS41" s="284"/>
      <c r="KRT41" s="284"/>
      <c r="KRU41" s="284"/>
      <c r="KRV41" s="284"/>
      <c r="KRW41" s="284"/>
      <c r="KRX41" s="284"/>
      <c r="KRY41" s="284"/>
      <c r="KRZ41" s="284"/>
      <c r="KSA41" s="284"/>
      <c r="KSB41" s="284"/>
      <c r="KSC41" s="284"/>
      <c r="KSD41" s="284"/>
      <c r="KSE41" s="284"/>
      <c r="KSF41" s="284"/>
      <c r="KSG41" s="284"/>
      <c r="KSH41" s="284"/>
      <c r="KSI41" s="284"/>
      <c r="KSJ41" s="284"/>
      <c r="KSK41" s="284"/>
      <c r="KSL41" s="284"/>
      <c r="KSM41" s="284"/>
      <c r="KSN41" s="284"/>
      <c r="KSO41" s="284"/>
      <c r="KSP41" s="284"/>
      <c r="KSQ41" s="284"/>
      <c r="KSR41" s="284"/>
      <c r="KSS41" s="284"/>
      <c r="KST41" s="284"/>
      <c r="KSU41" s="284"/>
      <c r="KSV41" s="284"/>
      <c r="KSW41" s="284"/>
      <c r="KSX41" s="284"/>
      <c r="KSY41" s="284"/>
      <c r="KSZ41" s="284"/>
      <c r="KTA41" s="284"/>
      <c r="KTB41" s="284"/>
      <c r="KTC41" s="284"/>
      <c r="KTD41" s="284"/>
      <c r="KTE41" s="284"/>
      <c r="KTF41" s="284"/>
      <c r="KTG41" s="284"/>
      <c r="KTH41" s="284"/>
      <c r="KTI41" s="284"/>
      <c r="KTJ41" s="284"/>
      <c r="KTK41" s="284"/>
      <c r="KTL41" s="284"/>
      <c r="KTM41" s="284"/>
      <c r="KTN41" s="284"/>
      <c r="KTO41" s="284"/>
      <c r="KTP41" s="284"/>
      <c r="KTQ41" s="284"/>
      <c r="KTR41" s="284"/>
      <c r="KTS41" s="284"/>
      <c r="KTT41" s="284"/>
      <c r="KTU41" s="284"/>
      <c r="KTV41" s="284"/>
      <c r="KTW41" s="284"/>
      <c r="KTX41" s="284"/>
      <c r="KTY41" s="284"/>
      <c r="KTZ41" s="284"/>
      <c r="KUA41" s="284"/>
      <c r="KUB41" s="284"/>
      <c r="KUC41" s="284"/>
      <c r="KUD41" s="284"/>
      <c r="KUE41" s="284"/>
      <c r="KUF41" s="284"/>
      <c r="KUG41" s="284"/>
      <c r="KUH41" s="284"/>
      <c r="KUI41" s="284"/>
      <c r="KUJ41" s="284"/>
      <c r="KUK41" s="284"/>
      <c r="KUL41" s="284"/>
      <c r="KUM41" s="284"/>
      <c r="KUN41" s="284"/>
      <c r="KUO41" s="284"/>
      <c r="KUP41" s="284"/>
      <c r="KUQ41" s="284"/>
      <c r="KUR41" s="284"/>
      <c r="KUS41" s="284"/>
      <c r="KUT41" s="284"/>
      <c r="KUU41" s="284"/>
      <c r="KUV41" s="284"/>
      <c r="KUW41" s="284"/>
      <c r="KUX41" s="284"/>
      <c r="KUY41" s="284"/>
      <c r="KUZ41" s="284"/>
      <c r="KVA41" s="284"/>
      <c r="KVB41" s="284"/>
      <c r="KVC41" s="284"/>
      <c r="KVD41" s="284"/>
      <c r="KVE41" s="284"/>
      <c r="KVF41" s="284"/>
      <c r="KVG41" s="284"/>
      <c r="KVH41" s="284"/>
      <c r="KVI41" s="284"/>
      <c r="KVJ41" s="284"/>
      <c r="KVK41" s="284"/>
      <c r="KVL41" s="284"/>
      <c r="KVM41" s="284"/>
      <c r="KVN41" s="284"/>
      <c r="KVO41" s="284"/>
      <c r="KVP41" s="284"/>
      <c r="KVQ41" s="284"/>
      <c r="KVR41" s="284"/>
      <c r="KVS41" s="284"/>
      <c r="KVT41" s="284"/>
      <c r="KVU41" s="284"/>
      <c r="KVV41" s="284"/>
      <c r="KVW41" s="284"/>
      <c r="KVX41" s="284"/>
      <c r="KVY41" s="284"/>
      <c r="KVZ41" s="284"/>
      <c r="KWA41" s="284"/>
      <c r="KWB41" s="284"/>
      <c r="KWC41" s="284"/>
      <c r="KWD41" s="284"/>
      <c r="KWE41" s="284"/>
      <c r="KWF41" s="284"/>
      <c r="KWG41" s="284"/>
      <c r="KWH41" s="284"/>
      <c r="KWI41" s="284"/>
      <c r="KWJ41" s="284"/>
      <c r="KWK41" s="284"/>
      <c r="KWL41" s="284"/>
      <c r="KWM41" s="284"/>
      <c r="KWN41" s="284"/>
      <c r="KWO41" s="284"/>
      <c r="KWP41" s="284"/>
      <c r="KWQ41" s="284"/>
      <c r="KWR41" s="284"/>
      <c r="KWS41" s="284"/>
      <c r="KWT41" s="284"/>
      <c r="KWU41" s="284"/>
      <c r="KWV41" s="284"/>
      <c r="KWW41" s="284"/>
      <c r="KWX41" s="284"/>
      <c r="KWY41" s="284"/>
      <c r="KWZ41" s="284"/>
      <c r="KXA41" s="284"/>
      <c r="KXB41" s="284"/>
      <c r="KXC41" s="284"/>
      <c r="KXD41" s="284"/>
      <c r="KXE41" s="284"/>
      <c r="KXF41" s="284"/>
      <c r="KXG41" s="284"/>
      <c r="KXH41" s="284"/>
      <c r="KXI41" s="284"/>
      <c r="KXJ41" s="284"/>
      <c r="KXK41" s="284"/>
      <c r="KXL41" s="284"/>
      <c r="KXM41" s="284"/>
      <c r="KXN41" s="284"/>
      <c r="KXO41" s="284"/>
      <c r="KXP41" s="284"/>
      <c r="KXQ41" s="284"/>
      <c r="KXR41" s="284"/>
      <c r="KXS41" s="284"/>
      <c r="KXT41" s="284"/>
      <c r="KXU41" s="284"/>
      <c r="KXV41" s="284"/>
      <c r="KXW41" s="284"/>
      <c r="KXX41" s="284"/>
      <c r="KXY41" s="284"/>
      <c r="KXZ41" s="284"/>
      <c r="KYA41" s="284"/>
      <c r="KYB41" s="284"/>
      <c r="KYC41" s="284"/>
      <c r="KYD41" s="284"/>
      <c r="KYE41" s="284"/>
      <c r="KYF41" s="284"/>
      <c r="KYG41" s="284"/>
      <c r="KYH41" s="284"/>
      <c r="KYI41" s="284"/>
      <c r="KYJ41" s="284"/>
      <c r="KYK41" s="284"/>
      <c r="KYL41" s="284"/>
      <c r="KYM41" s="284"/>
      <c r="KYN41" s="284"/>
      <c r="KYO41" s="284"/>
      <c r="KYP41" s="284"/>
      <c r="KYQ41" s="284"/>
      <c r="KYR41" s="284"/>
      <c r="KYS41" s="284"/>
      <c r="KYT41" s="284"/>
      <c r="KYU41" s="284"/>
      <c r="KYV41" s="284"/>
      <c r="KYW41" s="284"/>
      <c r="KYX41" s="284"/>
      <c r="KYY41" s="284"/>
      <c r="KYZ41" s="284"/>
      <c r="KZA41" s="284"/>
      <c r="KZB41" s="284"/>
      <c r="KZC41" s="284"/>
      <c r="KZD41" s="284"/>
      <c r="KZE41" s="284"/>
      <c r="KZF41" s="284"/>
      <c r="KZG41" s="284"/>
      <c r="KZH41" s="284"/>
      <c r="KZI41" s="284"/>
      <c r="KZJ41" s="284"/>
      <c r="KZK41" s="284"/>
      <c r="KZL41" s="284"/>
      <c r="KZM41" s="284"/>
      <c r="KZN41" s="284"/>
      <c r="KZO41" s="284"/>
      <c r="KZP41" s="284"/>
      <c r="KZQ41" s="284"/>
      <c r="KZR41" s="284"/>
      <c r="KZS41" s="284"/>
      <c r="KZT41" s="284"/>
      <c r="KZU41" s="284"/>
      <c r="KZV41" s="284"/>
      <c r="KZW41" s="284"/>
      <c r="KZX41" s="284"/>
      <c r="KZY41" s="284"/>
      <c r="KZZ41" s="284"/>
      <c r="LAA41" s="284"/>
      <c r="LAB41" s="284"/>
      <c r="LAC41" s="284"/>
      <c r="LAD41" s="284"/>
      <c r="LAE41" s="284"/>
      <c r="LAF41" s="284"/>
      <c r="LAG41" s="284"/>
      <c r="LAH41" s="284"/>
      <c r="LAI41" s="284"/>
      <c r="LAJ41" s="284"/>
      <c r="LAK41" s="284"/>
      <c r="LAL41" s="284"/>
      <c r="LAM41" s="284"/>
      <c r="LAN41" s="284"/>
      <c r="LAO41" s="284"/>
      <c r="LAP41" s="284"/>
      <c r="LAQ41" s="284"/>
      <c r="LAR41" s="284"/>
      <c r="LAS41" s="284"/>
      <c r="LAT41" s="284"/>
      <c r="LAU41" s="284"/>
      <c r="LAV41" s="284"/>
      <c r="LAW41" s="284"/>
      <c r="LAX41" s="284"/>
      <c r="LAY41" s="284"/>
      <c r="LAZ41" s="284"/>
      <c r="LBA41" s="284"/>
      <c r="LBB41" s="284"/>
      <c r="LBC41" s="284"/>
      <c r="LBD41" s="284"/>
      <c r="LBE41" s="284"/>
      <c r="LBF41" s="284"/>
      <c r="LBG41" s="284"/>
      <c r="LBH41" s="284"/>
      <c r="LBI41" s="284"/>
      <c r="LBJ41" s="284"/>
      <c r="LBK41" s="284"/>
      <c r="LBL41" s="284"/>
      <c r="LBM41" s="284"/>
      <c r="LBN41" s="284"/>
      <c r="LBO41" s="284"/>
      <c r="LBP41" s="284"/>
      <c r="LBQ41" s="284"/>
      <c r="LBR41" s="284"/>
      <c r="LBS41" s="284"/>
      <c r="LBT41" s="284"/>
      <c r="LBU41" s="284"/>
      <c r="LBV41" s="284"/>
      <c r="LBW41" s="284"/>
      <c r="LBX41" s="284"/>
      <c r="LBY41" s="284"/>
      <c r="LBZ41" s="284"/>
      <c r="LCA41" s="284"/>
      <c r="LCB41" s="284"/>
      <c r="LCC41" s="284"/>
      <c r="LCD41" s="284"/>
      <c r="LCE41" s="284"/>
      <c r="LCF41" s="284"/>
      <c r="LCG41" s="284"/>
      <c r="LCH41" s="284"/>
      <c r="LCI41" s="284"/>
      <c r="LCJ41" s="284"/>
      <c r="LCK41" s="284"/>
      <c r="LCL41" s="284"/>
      <c r="LCM41" s="284"/>
      <c r="LCN41" s="284"/>
      <c r="LCO41" s="284"/>
      <c r="LCP41" s="284"/>
      <c r="LCQ41" s="284"/>
      <c r="LCR41" s="284"/>
      <c r="LCS41" s="284"/>
      <c r="LCT41" s="284"/>
      <c r="LCU41" s="284"/>
      <c r="LCV41" s="284"/>
      <c r="LCW41" s="284"/>
      <c r="LCX41" s="284"/>
      <c r="LCY41" s="284"/>
      <c r="LCZ41" s="284"/>
      <c r="LDA41" s="284"/>
      <c r="LDB41" s="284"/>
      <c r="LDC41" s="284"/>
      <c r="LDD41" s="284"/>
      <c r="LDE41" s="284"/>
      <c r="LDF41" s="284"/>
      <c r="LDG41" s="284"/>
      <c r="LDH41" s="284"/>
      <c r="LDI41" s="284"/>
      <c r="LDJ41" s="284"/>
      <c r="LDK41" s="284"/>
      <c r="LDL41" s="284"/>
      <c r="LDM41" s="284"/>
      <c r="LDN41" s="284"/>
      <c r="LDO41" s="284"/>
      <c r="LDP41" s="284"/>
      <c r="LDQ41" s="284"/>
      <c r="LDR41" s="284"/>
      <c r="LDS41" s="284"/>
      <c r="LDT41" s="284"/>
      <c r="LDU41" s="284"/>
      <c r="LDV41" s="284"/>
      <c r="LDW41" s="284"/>
      <c r="LDX41" s="284"/>
      <c r="LDY41" s="284"/>
      <c r="LDZ41" s="284"/>
      <c r="LEA41" s="284"/>
      <c r="LEB41" s="284"/>
      <c r="LEC41" s="284"/>
      <c r="LED41" s="284"/>
      <c r="LEE41" s="284"/>
      <c r="LEF41" s="284"/>
      <c r="LEG41" s="284"/>
      <c r="LEH41" s="284"/>
      <c r="LEI41" s="284"/>
      <c r="LEJ41" s="284"/>
      <c r="LEK41" s="284"/>
      <c r="LEL41" s="284"/>
      <c r="LEM41" s="284"/>
      <c r="LEN41" s="284"/>
      <c r="LEO41" s="284"/>
      <c r="LEP41" s="284"/>
      <c r="LEQ41" s="284"/>
      <c r="LER41" s="284"/>
      <c r="LES41" s="284"/>
      <c r="LET41" s="284"/>
      <c r="LEU41" s="284"/>
      <c r="LEV41" s="284"/>
      <c r="LEW41" s="284"/>
      <c r="LEX41" s="284"/>
      <c r="LEY41" s="284"/>
      <c r="LEZ41" s="284"/>
      <c r="LFA41" s="284"/>
      <c r="LFB41" s="284"/>
      <c r="LFC41" s="284"/>
      <c r="LFD41" s="284"/>
      <c r="LFE41" s="284"/>
      <c r="LFF41" s="284"/>
      <c r="LFG41" s="284"/>
      <c r="LFH41" s="284"/>
      <c r="LFI41" s="284"/>
      <c r="LFJ41" s="284"/>
      <c r="LFK41" s="284"/>
      <c r="LFL41" s="284"/>
      <c r="LFM41" s="284"/>
      <c r="LFN41" s="284"/>
      <c r="LFO41" s="284"/>
      <c r="LFP41" s="284"/>
      <c r="LFQ41" s="284"/>
      <c r="LFR41" s="284"/>
      <c r="LFS41" s="284"/>
      <c r="LFT41" s="284"/>
      <c r="LFU41" s="284"/>
      <c r="LFV41" s="284"/>
      <c r="LFW41" s="284"/>
      <c r="LFX41" s="284"/>
      <c r="LFY41" s="284"/>
      <c r="LFZ41" s="284"/>
      <c r="LGA41" s="284"/>
      <c r="LGB41" s="284"/>
      <c r="LGC41" s="284"/>
      <c r="LGD41" s="284"/>
      <c r="LGE41" s="284"/>
      <c r="LGF41" s="284"/>
      <c r="LGG41" s="284"/>
      <c r="LGH41" s="284"/>
      <c r="LGI41" s="284"/>
      <c r="LGJ41" s="284"/>
      <c r="LGK41" s="284"/>
      <c r="LGL41" s="284"/>
      <c r="LGM41" s="284"/>
      <c r="LGN41" s="284"/>
      <c r="LGO41" s="284"/>
      <c r="LGP41" s="284"/>
      <c r="LGQ41" s="284"/>
      <c r="LGR41" s="284"/>
      <c r="LGS41" s="284"/>
      <c r="LGT41" s="284"/>
      <c r="LGU41" s="284"/>
      <c r="LGV41" s="284"/>
      <c r="LGW41" s="284"/>
      <c r="LGX41" s="284"/>
      <c r="LGY41" s="284"/>
      <c r="LGZ41" s="284"/>
      <c r="LHA41" s="284"/>
      <c r="LHB41" s="284"/>
      <c r="LHC41" s="284"/>
      <c r="LHD41" s="284"/>
      <c r="LHE41" s="284"/>
      <c r="LHF41" s="284"/>
      <c r="LHG41" s="284"/>
      <c r="LHH41" s="284"/>
      <c r="LHI41" s="284"/>
      <c r="LHJ41" s="284"/>
      <c r="LHK41" s="284"/>
      <c r="LHL41" s="284"/>
      <c r="LHM41" s="284"/>
      <c r="LHN41" s="284"/>
      <c r="LHO41" s="284"/>
      <c r="LHP41" s="284"/>
      <c r="LHQ41" s="284"/>
      <c r="LHR41" s="284"/>
      <c r="LHS41" s="284"/>
      <c r="LHT41" s="284"/>
      <c r="LHU41" s="284"/>
      <c r="LHV41" s="284"/>
      <c r="LHW41" s="284"/>
      <c r="LHX41" s="284"/>
      <c r="LHY41" s="284"/>
      <c r="LHZ41" s="284"/>
      <c r="LIA41" s="284"/>
      <c r="LIB41" s="284"/>
      <c r="LIC41" s="284"/>
      <c r="LID41" s="284"/>
      <c r="LIE41" s="284"/>
      <c r="LIF41" s="284"/>
      <c r="LIG41" s="284"/>
      <c r="LIH41" s="284"/>
      <c r="LII41" s="284"/>
      <c r="LIJ41" s="284"/>
      <c r="LIK41" s="284"/>
      <c r="LIL41" s="284"/>
      <c r="LIM41" s="284"/>
      <c r="LIN41" s="284"/>
      <c r="LIO41" s="284"/>
      <c r="LIP41" s="284"/>
      <c r="LIQ41" s="284"/>
      <c r="LIR41" s="284"/>
      <c r="LIS41" s="284"/>
      <c r="LIT41" s="284"/>
      <c r="LIU41" s="284"/>
      <c r="LIV41" s="284"/>
      <c r="LIW41" s="284"/>
      <c r="LIX41" s="284"/>
      <c r="LIY41" s="284"/>
      <c r="LIZ41" s="284"/>
      <c r="LJA41" s="284"/>
      <c r="LJB41" s="284"/>
      <c r="LJC41" s="284"/>
      <c r="LJD41" s="284"/>
      <c r="LJE41" s="284"/>
      <c r="LJF41" s="284"/>
      <c r="LJG41" s="284"/>
      <c r="LJH41" s="284"/>
      <c r="LJI41" s="284"/>
      <c r="LJJ41" s="284"/>
      <c r="LJK41" s="284"/>
      <c r="LJL41" s="284"/>
      <c r="LJM41" s="284"/>
      <c r="LJN41" s="284"/>
      <c r="LJO41" s="284"/>
      <c r="LJP41" s="284"/>
      <c r="LJQ41" s="284"/>
      <c r="LJR41" s="284"/>
      <c r="LJS41" s="284"/>
      <c r="LJT41" s="284"/>
      <c r="LJU41" s="284"/>
      <c r="LJV41" s="284"/>
      <c r="LJW41" s="284"/>
      <c r="LJX41" s="284"/>
      <c r="LJY41" s="284"/>
      <c r="LJZ41" s="284"/>
      <c r="LKA41" s="284"/>
      <c r="LKB41" s="284"/>
      <c r="LKC41" s="284"/>
      <c r="LKD41" s="284"/>
      <c r="LKE41" s="284"/>
      <c r="LKF41" s="284"/>
      <c r="LKG41" s="284"/>
      <c r="LKH41" s="284"/>
      <c r="LKI41" s="284"/>
      <c r="LKJ41" s="284"/>
      <c r="LKK41" s="284"/>
      <c r="LKL41" s="284"/>
      <c r="LKM41" s="284"/>
      <c r="LKN41" s="284"/>
      <c r="LKO41" s="284"/>
      <c r="LKP41" s="284"/>
      <c r="LKQ41" s="284"/>
      <c r="LKR41" s="284"/>
      <c r="LKS41" s="284"/>
      <c r="LKT41" s="284"/>
      <c r="LKU41" s="284"/>
      <c r="LKV41" s="284"/>
      <c r="LKW41" s="284"/>
      <c r="LKX41" s="284"/>
      <c r="LKY41" s="284"/>
      <c r="LKZ41" s="284"/>
      <c r="LLA41" s="284"/>
      <c r="LLB41" s="284"/>
      <c r="LLC41" s="284"/>
      <c r="LLD41" s="284"/>
      <c r="LLE41" s="284"/>
      <c r="LLF41" s="284"/>
      <c r="LLG41" s="284"/>
      <c r="LLH41" s="284"/>
      <c r="LLI41" s="284"/>
      <c r="LLJ41" s="284"/>
      <c r="LLK41" s="284"/>
      <c r="LLL41" s="284"/>
      <c r="LLM41" s="284"/>
      <c r="LLN41" s="284"/>
      <c r="LLO41" s="284"/>
      <c r="LLP41" s="284"/>
      <c r="LLQ41" s="284"/>
      <c r="LLR41" s="284"/>
      <c r="LLS41" s="284"/>
      <c r="LLT41" s="284"/>
      <c r="LLU41" s="284"/>
      <c r="LLV41" s="284"/>
      <c r="LLW41" s="284"/>
      <c r="LLX41" s="284"/>
      <c r="LLY41" s="284"/>
      <c r="LLZ41" s="284"/>
      <c r="LMA41" s="284"/>
      <c r="LMB41" s="284"/>
      <c r="LMC41" s="284"/>
      <c r="LMD41" s="284"/>
      <c r="LME41" s="284"/>
      <c r="LMF41" s="284"/>
      <c r="LMG41" s="284"/>
      <c r="LMH41" s="284"/>
      <c r="LMI41" s="284"/>
      <c r="LMJ41" s="284"/>
      <c r="LMK41" s="284"/>
      <c r="LML41" s="284"/>
      <c r="LMM41" s="284"/>
      <c r="LMN41" s="284"/>
      <c r="LMO41" s="284"/>
      <c r="LMP41" s="284"/>
      <c r="LMQ41" s="284"/>
      <c r="LMR41" s="284"/>
      <c r="LMS41" s="284"/>
      <c r="LMT41" s="284"/>
      <c r="LMU41" s="284"/>
      <c r="LMV41" s="284"/>
      <c r="LMW41" s="284"/>
      <c r="LMX41" s="284"/>
      <c r="LMY41" s="284"/>
      <c r="LMZ41" s="284"/>
      <c r="LNA41" s="284"/>
      <c r="LNB41" s="284"/>
      <c r="LNC41" s="284"/>
      <c r="LND41" s="284"/>
      <c r="LNE41" s="284"/>
      <c r="LNF41" s="284"/>
      <c r="LNG41" s="284"/>
      <c r="LNH41" s="284"/>
      <c r="LNI41" s="284"/>
      <c r="LNJ41" s="284"/>
      <c r="LNK41" s="284"/>
      <c r="LNL41" s="284"/>
      <c r="LNM41" s="284"/>
      <c r="LNN41" s="284"/>
      <c r="LNO41" s="284"/>
      <c r="LNP41" s="284"/>
      <c r="LNQ41" s="284"/>
      <c r="LNR41" s="284"/>
      <c r="LNS41" s="284"/>
      <c r="LNT41" s="284"/>
      <c r="LNU41" s="284"/>
      <c r="LNV41" s="284"/>
      <c r="LNW41" s="284"/>
      <c r="LNX41" s="284"/>
      <c r="LNY41" s="284"/>
      <c r="LNZ41" s="284"/>
      <c r="LOA41" s="284"/>
      <c r="LOB41" s="284"/>
      <c r="LOC41" s="284"/>
      <c r="LOD41" s="284"/>
      <c r="LOE41" s="284"/>
      <c r="LOF41" s="284"/>
      <c r="LOG41" s="284"/>
      <c r="LOH41" s="284"/>
      <c r="LOI41" s="284"/>
      <c r="LOJ41" s="284"/>
      <c r="LOK41" s="284"/>
      <c r="LOL41" s="284"/>
      <c r="LOM41" s="284"/>
      <c r="LON41" s="284"/>
      <c r="LOO41" s="284"/>
      <c r="LOP41" s="284"/>
      <c r="LOQ41" s="284"/>
      <c r="LOR41" s="284"/>
      <c r="LOS41" s="284"/>
      <c r="LOT41" s="284"/>
      <c r="LOU41" s="284"/>
      <c r="LOV41" s="284"/>
      <c r="LOW41" s="284"/>
      <c r="LOX41" s="284"/>
      <c r="LOY41" s="284"/>
      <c r="LOZ41" s="284"/>
      <c r="LPA41" s="284"/>
      <c r="LPB41" s="284"/>
      <c r="LPC41" s="284"/>
      <c r="LPD41" s="284"/>
      <c r="LPE41" s="284"/>
      <c r="LPF41" s="284"/>
      <c r="LPG41" s="284"/>
      <c r="LPH41" s="284"/>
      <c r="LPI41" s="284"/>
      <c r="LPJ41" s="284"/>
      <c r="LPK41" s="284"/>
      <c r="LPL41" s="284"/>
      <c r="LPM41" s="284"/>
      <c r="LPN41" s="284"/>
      <c r="LPO41" s="284"/>
      <c r="LPP41" s="284"/>
      <c r="LPQ41" s="284"/>
      <c r="LPR41" s="284"/>
      <c r="LPS41" s="284"/>
      <c r="LPT41" s="284"/>
      <c r="LPU41" s="284"/>
      <c r="LPV41" s="284"/>
      <c r="LPW41" s="284"/>
      <c r="LPX41" s="284"/>
      <c r="LPY41" s="284"/>
      <c r="LPZ41" s="284"/>
      <c r="LQA41" s="284"/>
      <c r="LQB41" s="284"/>
      <c r="LQC41" s="284"/>
      <c r="LQD41" s="284"/>
      <c r="LQE41" s="284"/>
      <c r="LQF41" s="284"/>
      <c r="LQG41" s="284"/>
      <c r="LQH41" s="284"/>
      <c r="LQI41" s="284"/>
      <c r="LQJ41" s="284"/>
      <c r="LQK41" s="284"/>
      <c r="LQL41" s="284"/>
      <c r="LQM41" s="284"/>
      <c r="LQN41" s="284"/>
      <c r="LQO41" s="284"/>
      <c r="LQP41" s="284"/>
      <c r="LQQ41" s="284"/>
      <c r="LQR41" s="284"/>
      <c r="LQS41" s="284"/>
      <c r="LQT41" s="284"/>
      <c r="LQU41" s="284"/>
      <c r="LQV41" s="284"/>
      <c r="LQW41" s="284"/>
      <c r="LQX41" s="284"/>
      <c r="LQY41" s="284"/>
      <c r="LQZ41" s="284"/>
      <c r="LRA41" s="284"/>
      <c r="LRB41" s="284"/>
      <c r="LRC41" s="284"/>
      <c r="LRD41" s="284"/>
      <c r="LRE41" s="284"/>
      <c r="LRF41" s="284"/>
      <c r="LRG41" s="284"/>
      <c r="LRH41" s="284"/>
      <c r="LRI41" s="284"/>
      <c r="LRJ41" s="284"/>
      <c r="LRK41" s="284"/>
      <c r="LRL41" s="284"/>
      <c r="LRM41" s="284"/>
      <c r="LRN41" s="284"/>
      <c r="LRO41" s="284"/>
      <c r="LRP41" s="284"/>
      <c r="LRQ41" s="284"/>
      <c r="LRR41" s="284"/>
      <c r="LRS41" s="284"/>
      <c r="LRT41" s="284"/>
      <c r="LRU41" s="284"/>
      <c r="LRV41" s="284"/>
      <c r="LRW41" s="284"/>
      <c r="LRX41" s="284"/>
      <c r="LRY41" s="284"/>
      <c r="LRZ41" s="284"/>
      <c r="LSA41" s="284"/>
      <c r="LSB41" s="284"/>
      <c r="LSC41" s="284"/>
      <c r="LSD41" s="284"/>
      <c r="LSE41" s="284"/>
      <c r="LSF41" s="284"/>
      <c r="LSG41" s="284"/>
      <c r="LSH41" s="284"/>
      <c r="LSI41" s="284"/>
      <c r="LSJ41" s="284"/>
      <c r="LSK41" s="284"/>
      <c r="LSL41" s="284"/>
      <c r="LSM41" s="284"/>
      <c r="LSN41" s="284"/>
      <c r="LSO41" s="284"/>
      <c r="LSP41" s="284"/>
      <c r="LSQ41" s="284"/>
      <c r="LSR41" s="284"/>
      <c r="LSS41" s="284"/>
      <c r="LST41" s="284"/>
      <c r="LSU41" s="284"/>
      <c r="LSV41" s="284"/>
      <c r="LSW41" s="284"/>
      <c r="LSX41" s="284"/>
      <c r="LSY41" s="284"/>
      <c r="LSZ41" s="284"/>
      <c r="LTA41" s="284"/>
      <c r="LTB41" s="284"/>
      <c r="LTC41" s="284"/>
      <c r="LTD41" s="284"/>
      <c r="LTE41" s="284"/>
      <c r="LTF41" s="284"/>
      <c r="LTG41" s="284"/>
      <c r="LTH41" s="284"/>
      <c r="LTI41" s="284"/>
      <c r="LTJ41" s="284"/>
      <c r="LTK41" s="284"/>
      <c r="LTL41" s="284"/>
      <c r="LTM41" s="284"/>
      <c r="LTN41" s="284"/>
      <c r="LTO41" s="284"/>
      <c r="LTP41" s="284"/>
      <c r="LTQ41" s="284"/>
      <c r="LTR41" s="284"/>
      <c r="LTS41" s="284"/>
      <c r="LTT41" s="284"/>
      <c r="LTU41" s="284"/>
      <c r="LTV41" s="284"/>
      <c r="LTW41" s="284"/>
      <c r="LTX41" s="284"/>
      <c r="LTY41" s="284"/>
      <c r="LTZ41" s="284"/>
      <c r="LUA41" s="284"/>
      <c r="LUB41" s="284"/>
      <c r="LUC41" s="284"/>
      <c r="LUD41" s="284"/>
      <c r="LUE41" s="284"/>
      <c r="LUF41" s="284"/>
      <c r="LUG41" s="284"/>
      <c r="LUH41" s="284"/>
      <c r="LUI41" s="284"/>
      <c r="LUJ41" s="284"/>
      <c r="LUK41" s="284"/>
      <c r="LUL41" s="284"/>
      <c r="LUM41" s="284"/>
      <c r="LUN41" s="284"/>
      <c r="LUO41" s="284"/>
      <c r="LUP41" s="284"/>
      <c r="LUQ41" s="284"/>
      <c r="LUR41" s="284"/>
      <c r="LUS41" s="284"/>
      <c r="LUT41" s="284"/>
      <c r="LUU41" s="284"/>
      <c r="LUV41" s="284"/>
      <c r="LUW41" s="284"/>
      <c r="LUX41" s="284"/>
      <c r="LUY41" s="284"/>
      <c r="LUZ41" s="284"/>
      <c r="LVA41" s="284"/>
      <c r="LVB41" s="284"/>
      <c r="LVC41" s="284"/>
      <c r="LVD41" s="284"/>
      <c r="LVE41" s="284"/>
      <c r="LVF41" s="284"/>
      <c r="LVG41" s="284"/>
      <c r="LVH41" s="284"/>
      <c r="LVI41" s="284"/>
      <c r="LVJ41" s="284"/>
      <c r="LVK41" s="284"/>
      <c r="LVL41" s="284"/>
      <c r="LVM41" s="284"/>
      <c r="LVN41" s="284"/>
      <c r="LVO41" s="284"/>
      <c r="LVP41" s="284"/>
      <c r="LVQ41" s="284"/>
      <c r="LVR41" s="284"/>
      <c r="LVS41" s="284"/>
      <c r="LVT41" s="284"/>
      <c r="LVU41" s="284"/>
      <c r="LVV41" s="284"/>
      <c r="LVW41" s="284"/>
      <c r="LVX41" s="284"/>
      <c r="LVY41" s="284"/>
      <c r="LVZ41" s="284"/>
      <c r="LWA41" s="284"/>
      <c r="LWB41" s="284"/>
      <c r="LWC41" s="284"/>
      <c r="LWD41" s="284"/>
      <c r="LWE41" s="284"/>
      <c r="LWF41" s="284"/>
      <c r="LWG41" s="284"/>
      <c r="LWH41" s="284"/>
      <c r="LWI41" s="284"/>
      <c r="LWJ41" s="284"/>
      <c r="LWK41" s="284"/>
      <c r="LWL41" s="284"/>
      <c r="LWM41" s="284"/>
      <c r="LWN41" s="284"/>
      <c r="LWO41" s="284"/>
      <c r="LWP41" s="284"/>
      <c r="LWQ41" s="284"/>
      <c r="LWR41" s="284"/>
      <c r="LWS41" s="284"/>
      <c r="LWT41" s="284"/>
      <c r="LWU41" s="284"/>
      <c r="LWV41" s="284"/>
      <c r="LWW41" s="284"/>
      <c r="LWX41" s="284"/>
      <c r="LWY41" s="284"/>
      <c r="LWZ41" s="284"/>
      <c r="LXA41" s="284"/>
      <c r="LXB41" s="284"/>
      <c r="LXC41" s="284"/>
      <c r="LXD41" s="284"/>
      <c r="LXE41" s="284"/>
      <c r="LXF41" s="284"/>
      <c r="LXG41" s="284"/>
      <c r="LXH41" s="284"/>
      <c r="LXI41" s="284"/>
      <c r="LXJ41" s="284"/>
      <c r="LXK41" s="284"/>
      <c r="LXL41" s="284"/>
      <c r="LXM41" s="284"/>
      <c r="LXN41" s="284"/>
      <c r="LXO41" s="284"/>
      <c r="LXP41" s="284"/>
      <c r="LXQ41" s="284"/>
      <c r="LXR41" s="284"/>
      <c r="LXS41" s="284"/>
      <c r="LXT41" s="284"/>
      <c r="LXU41" s="284"/>
      <c r="LXV41" s="284"/>
      <c r="LXW41" s="284"/>
      <c r="LXX41" s="284"/>
      <c r="LXY41" s="284"/>
      <c r="LXZ41" s="284"/>
      <c r="LYA41" s="284"/>
      <c r="LYB41" s="284"/>
      <c r="LYC41" s="284"/>
      <c r="LYD41" s="284"/>
      <c r="LYE41" s="284"/>
      <c r="LYF41" s="284"/>
      <c r="LYG41" s="284"/>
      <c r="LYH41" s="284"/>
      <c r="LYI41" s="284"/>
      <c r="LYJ41" s="284"/>
      <c r="LYK41" s="284"/>
      <c r="LYL41" s="284"/>
      <c r="LYM41" s="284"/>
      <c r="LYN41" s="284"/>
      <c r="LYO41" s="284"/>
      <c r="LYP41" s="284"/>
      <c r="LYQ41" s="284"/>
      <c r="LYR41" s="284"/>
      <c r="LYS41" s="284"/>
      <c r="LYT41" s="284"/>
      <c r="LYU41" s="284"/>
      <c r="LYV41" s="284"/>
      <c r="LYW41" s="284"/>
      <c r="LYX41" s="284"/>
      <c r="LYY41" s="284"/>
      <c r="LYZ41" s="284"/>
      <c r="LZA41" s="284"/>
      <c r="LZB41" s="284"/>
      <c r="LZC41" s="284"/>
      <c r="LZD41" s="284"/>
      <c r="LZE41" s="284"/>
      <c r="LZF41" s="284"/>
      <c r="LZG41" s="284"/>
      <c r="LZH41" s="284"/>
      <c r="LZI41" s="284"/>
      <c r="LZJ41" s="284"/>
      <c r="LZK41" s="284"/>
      <c r="LZL41" s="284"/>
      <c r="LZM41" s="284"/>
      <c r="LZN41" s="284"/>
      <c r="LZO41" s="284"/>
      <c r="LZP41" s="284"/>
      <c r="LZQ41" s="284"/>
      <c r="LZR41" s="284"/>
      <c r="LZS41" s="284"/>
      <c r="LZT41" s="284"/>
      <c r="LZU41" s="284"/>
      <c r="LZV41" s="284"/>
      <c r="LZW41" s="284"/>
      <c r="LZX41" s="284"/>
      <c r="LZY41" s="284"/>
      <c r="LZZ41" s="284"/>
      <c r="MAA41" s="284"/>
      <c r="MAB41" s="284"/>
      <c r="MAC41" s="284"/>
      <c r="MAD41" s="284"/>
      <c r="MAE41" s="284"/>
      <c r="MAF41" s="284"/>
      <c r="MAG41" s="284"/>
      <c r="MAH41" s="284"/>
      <c r="MAI41" s="284"/>
      <c r="MAJ41" s="284"/>
      <c r="MAK41" s="284"/>
      <c r="MAL41" s="284"/>
      <c r="MAM41" s="284"/>
      <c r="MAN41" s="284"/>
      <c r="MAO41" s="284"/>
      <c r="MAP41" s="284"/>
      <c r="MAQ41" s="284"/>
      <c r="MAR41" s="284"/>
      <c r="MAS41" s="284"/>
      <c r="MAT41" s="284"/>
      <c r="MAU41" s="284"/>
      <c r="MAV41" s="284"/>
      <c r="MAW41" s="284"/>
      <c r="MAX41" s="284"/>
      <c r="MAY41" s="284"/>
      <c r="MAZ41" s="284"/>
      <c r="MBA41" s="284"/>
      <c r="MBB41" s="284"/>
      <c r="MBC41" s="284"/>
      <c r="MBD41" s="284"/>
      <c r="MBE41" s="284"/>
      <c r="MBF41" s="284"/>
      <c r="MBG41" s="284"/>
      <c r="MBH41" s="284"/>
      <c r="MBI41" s="284"/>
      <c r="MBJ41" s="284"/>
      <c r="MBK41" s="284"/>
      <c r="MBL41" s="284"/>
      <c r="MBM41" s="284"/>
      <c r="MBN41" s="284"/>
      <c r="MBO41" s="284"/>
      <c r="MBP41" s="284"/>
      <c r="MBQ41" s="284"/>
      <c r="MBR41" s="284"/>
      <c r="MBS41" s="284"/>
      <c r="MBT41" s="284"/>
      <c r="MBU41" s="284"/>
      <c r="MBV41" s="284"/>
      <c r="MBW41" s="284"/>
      <c r="MBX41" s="284"/>
      <c r="MBY41" s="284"/>
      <c r="MBZ41" s="284"/>
      <c r="MCA41" s="284"/>
      <c r="MCB41" s="284"/>
      <c r="MCC41" s="284"/>
      <c r="MCD41" s="284"/>
      <c r="MCE41" s="284"/>
      <c r="MCF41" s="284"/>
      <c r="MCG41" s="284"/>
      <c r="MCH41" s="284"/>
      <c r="MCI41" s="284"/>
      <c r="MCJ41" s="284"/>
      <c r="MCK41" s="284"/>
      <c r="MCL41" s="284"/>
      <c r="MCM41" s="284"/>
      <c r="MCN41" s="284"/>
      <c r="MCO41" s="284"/>
      <c r="MCP41" s="284"/>
      <c r="MCQ41" s="284"/>
      <c r="MCR41" s="284"/>
      <c r="MCS41" s="284"/>
      <c r="MCT41" s="284"/>
      <c r="MCU41" s="284"/>
      <c r="MCV41" s="284"/>
      <c r="MCW41" s="284"/>
      <c r="MCX41" s="284"/>
      <c r="MCY41" s="284"/>
      <c r="MCZ41" s="284"/>
      <c r="MDA41" s="284"/>
      <c r="MDB41" s="284"/>
      <c r="MDC41" s="284"/>
      <c r="MDD41" s="284"/>
      <c r="MDE41" s="284"/>
      <c r="MDF41" s="284"/>
      <c r="MDG41" s="284"/>
      <c r="MDH41" s="284"/>
      <c r="MDI41" s="284"/>
      <c r="MDJ41" s="284"/>
      <c r="MDK41" s="284"/>
      <c r="MDL41" s="284"/>
      <c r="MDM41" s="284"/>
      <c r="MDN41" s="284"/>
      <c r="MDO41" s="284"/>
      <c r="MDP41" s="284"/>
      <c r="MDQ41" s="284"/>
      <c r="MDR41" s="284"/>
      <c r="MDS41" s="284"/>
      <c r="MDT41" s="284"/>
      <c r="MDU41" s="284"/>
      <c r="MDV41" s="284"/>
      <c r="MDW41" s="284"/>
      <c r="MDX41" s="284"/>
      <c r="MDY41" s="284"/>
      <c r="MDZ41" s="284"/>
      <c r="MEA41" s="284"/>
      <c r="MEB41" s="284"/>
      <c r="MEC41" s="284"/>
      <c r="MED41" s="284"/>
      <c r="MEE41" s="284"/>
      <c r="MEF41" s="284"/>
      <c r="MEG41" s="284"/>
      <c r="MEH41" s="284"/>
      <c r="MEI41" s="284"/>
      <c r="MEJ41" s="284"/>
      <c r="MEK41" s="284"/>
      <c r="MEL41" s="284"/>
      <c r="MEM41" s="284"/>
      <c r="MEN41" s="284"/>
      <c r="MEO41" s="284"/>
      <c r="MEP41" s="284"/>
      <c r="MEQ41" s="284"/>
      <c r="MER41" s="284"/>
      <c r="MES41" s="284"/>
      <c r="MET41" s="284"/>
      <c r="MEU41" s="284"/>
      <c r="MEV41" s="284"/>
      <c r="MEW41" s="284"/>
      <c r="MEX41" s="284"/>
      <c r="MEY41" s="284"/>
      <c r="MEZ41" s="284"/>
      <c r="MFA41" s="284"/>
      <c r="MFB41" s="284"/>
      <c r="MFC41" s="284"/>
      <c r="MFD41" s="284"/>
      <c r="MFE41" s="284"/>
      <c r="MFF41" s="284"/>
      <c r="MFG41" s="284"/>
      <c r="MFH41" s="284"/>
      <c r="MFI41" s="284"/>
      <c r="MFJ41" s="284"/>
      <c r="MFK41" s="284"/>
      <c r="MFL41" s="284"/>
      <c r="MFM41" s="284"/>
      <c r="MFN41" s="284"/>
      <c r="MFO41" s="284"/>
      <c r="MFP41" s="284"/>
      <c r="MFQ41" s="284"/>
      <c r="MFR41" s="284"/>
      <c r="MFS41" s="284"/>
      <c r="MFT41" s="284"/>
      <c r="MFU41" s="284"/>
      <c r="MFV41" s="284"/>
      <c r="MFW41" s="284"/>
      <c r="MFX41" s="284"/>
      <c r="MFY41" s="284"/>
      <c r="MFZ41" s="284"/>
      <c r="MGA41" s="284"/>
      <c r="MGB41" s="284"/>
      <c r="MGC41" s="284"/>
      <c r="MGD41" s="284"/>
      <c r="MGE41" s="284"/>
      <c r="MGF41" s="284"/>
      <c r="MGG41" s="284"/>
      <c r="MGH41" s="284"/>
      <c r="MGI41" s="284"/>
      <c r="MGJ41" s="284"/>
      <c r="MGK41" s="284"/>
      <c r="MGL41" s="284"/>
      <c r="MGM41" s="284"/>
      <c r="MGN41" s="284"/>
      <c r="MGO41" s="284"/>
      <c r="MGP41" s="284"/>
      <c r="MGQ41" s="284"/>
      <c r="MGR41" s="284"/>
      <c r="MGS41" s="284"/>
      <c r="MGT41" s="284"/>
      <c r="MGU41" s="284"/>
      <c r="MGV41" s="284"/>
      <c r="MGW41" s="284"/>
      <c r="MGX41" s="284"/>
      <c r="MGY41" s="284"/>
      <c r="MGZ41" s="284"/>
      <c r="MHA41" s="284"/>
      <c r="MHB41" s="284"/>
      <c r="MHC41" s="284"/>
      <c r="MHD41" s="284"/>
      <c r="MHE41" s="284"/>
      <c r="MHF41" s="284"/>
      <c r="MHG41" s="284"/>
      <c r="MHH41" s="284"/>
      <c r="MHI41" s="284"/>
      <c r="MHJ41" s="284"/>
      <c r="MHK41" s="284"/>
      <c r="MHL41" s="284"/>
      <c r="MHM41" s="284"/>
      <c r="MHN41" s="284"/>
      <c r="MHO41" s="284"/>
      <c r="MHP41" s="284"/>
      <c r="MHQ41" s="284"/>
      <c r="MHR41" s="284"/>
      <c r="MHS41" s="284"/>
      <c r="MHT41" s="284"/>
      <c r="MHU41" s="284"/>
      <c r="MHV41" s="284"/>
      <c r="MHW41" s="284"/>
      <c r="MHX41" s="284"/>
      <c r="MHY41" s="284"/>
      <c r="MHZ41" s="284"/>
      <c r="MIA41" s="284"/>
      <c r="MIB41" s="284"/>
      <c r="MIC41" s="284"/>
      <c r="MID41" s="284"/>
      <c r="MIE41" s="284"/>
      <c r="MIF41" s="284"/>
      <c r="MIG41" s="284"/>
      <c r="MIH41" s="284"/>
      <c r="MII41" s="284"/>
      <c r="MIJ41" s="284"/>
      <c r="MIK41" s="284"/>
      <c r="MIL41" s="284"/>
      <c r="MIM41" s="284"/>
      <c r="MIN41" s="284"/>
      <c r="MIO41" s="284"/>
      <c r="MIP41" s="284"/>
      <c r="MIQ41" s="284"/>
      <c r="MIR41" s="284"/>
      <c r="MIS41" s="284"/>
      <c r="MIT41" s="284"/>
      <c r="MIU41" s="284"/>
      <c r="MIV41" s="284"/>
      <c r="MIW41" s="284"/>
      <c r="MIX41" s="284"/>
      <c r="MIY41" s="284"/>
      <c r="MIZ41" s="284"/>
      <c r="MJA41" s="284"/>
      <c r="MJB41" s="284"/>
      <c r="MJC41" s="284"/>
      <c r="MJD41" s="284"/>
      <c r="MJE41" s="284"/>
      <c r="MJF41" s="284"/>
      <c r="MJG41" s="284"/>
      <c r="MJH41" s="284"/>
      <c r="MJI41" s="284"/>
      <c r="MJJ41" s="284"/>
      <c r="MJK41" s="284"/>
      <c r="MJL41" s="284"/>
      <c r="MJM41" s="284"/>
      <c r="MJN41" s="284"/>
      <c r="MJO41" s="284"/>
      <c r="MJP41" s="284"/>
      <c r="MJQ41" s="284"/>
      <c r="MJR41" s="284"/>
      <c r="MJS41" s="284"/>
      <c r="MJT41" s="284"/>
      <c r="MJU41" s="284"/>
      <c r="MJV41" s="284"/>
      <c r="MJW41" s="284"/>
      <c r="MJX41" s="284"/>
      <c r="MJY41" s="284"/>
      <c r="MJZ41" s="284"/>
      <c r="MKA41" s="284"/>
      <c r="MKB41" s="284"/>
      <c r="MKC41" s="284"/>
      <c r="MKD41" s="284"/>
      <c r="MKE41" s="284"/>
      <c r="MKF41" s="284"/>
      <c r="MKG41" s="284"/>
      <c r="MKH41" s="284"/>
      <c r="MKI41" s="284"/>
      <c r="MKJ41" s="284"/>
      <c r="MKK41" s="284"/>
      <c r="MKL41" s="284"/>
      <c r="MKM41" s="284"/>
      <c r="MKN41" s="284"/>
      <c r="MKO41" s="284"/>
      <c r="MKP41" s="284"/>
      <c r="MKQ41" s="284"/>
      <c r="MKR41" s="284"/>
      <c r="MKS41" s="284"/>
      <c r="MKT41" s="284"/>
      <c r="MKU41" s="284"/>
      <c r="MKV41" s="284"/>
      <c r="MKW41" s="284"/>
      <c r="MKX41" s="284"/>
      <c r="MKY41" s="284"/>
      <c r="MKZ41" s="284"/>
      <c r="MLA41" s="284"/>
      <c r="MLB41" s="284"/>
      <c r="MLC41" s="284"/>
      <c r="MLD41" s="284"/>
      <c r="MLE41" s="284"/>
      <c r="MLF41" s="284"/>
      <c r="MLG41" s="284"/>
      <c r="MLH41" s="284"/>
      <c r="MLI41" s="284"/>
      <c r="MLJ41" s="284"/>
      <c r="MLK41" s="284"/>
      <c r="MLL41" s="284"/>
      <c r="MLM41" s="284"/>
      <c r="MLN41" s="284"/>
      <c r="MLO41" s="284"/>
      <c r="MLP41" s="284"/>
      <c r="MLQ41" s="284"/>
      <c r="MLR41" s="284"/>
      <c r="MLS41" s="284"/>
      <c r="MLT41" s="284"/>
      <c r="MLU41" s="284"/>
      <c r="MLV41" s="284"/>
      <c r="MLW41" s="284"/>
      <c r="MLX41" s="284"/>
      <c r="MLY41" s="284"/>
      <c r="MLZ41" s="284"/>
      <c r="MMA41" s="284"/>
      <c r="MMB41" s="284"/>
      <c r="MMC41" s="284"/>
      <c r="MMD41" s="284"/>
      <c r="MME41" s="284"/>
      <c r="MMF41" s="284"/>
      <c r="MMG41" s="284"/>
      <c r="MMH41" s="284"/>
      <c r="MMI41" s="284"/>
      <c r="MMJ41" s="284"/>
      <c r="MMK41" s="284"/>
      <c r="MML41" s="284"/>
      <c r="MMM41" s="284"/>
      <c r="MMN41" s="284"/>
      <c r="MMO41" s="284"/>
      <c r="MMP41" s="284"/>
      <c r="MMQ41" s="284"/>
      <c r="MMR41" s="284"/>
      <c r="MMS41" s="284"/>
      <c r="MMT41" s="284"/>
      <c r="MMU41" s="284"/>
      <c r="MMV41" s="284"/>
      <c r="MMW41" s="284"/>
      <c r="MMX41" s="284"/>
      <c r="MMY41" s="284"/>
      <c r="MMZ41" s="284"/>
      <c r="MNA41" s="284"/>
      <c r="MNB41" s="284"/>
      <c r="MNC41" s="284"/>
      <c r="MND41" s="284"/>
      <c r="MNE41" s="284"/>
      <c r="MNF41" s="284"/>
      <c r="MNG41" s="284"/>
      <c r="MNH41" s="284"/>
      <c r="MNI41" s="284"/>
      <c r="MNJ41" s="284"/>
      <c r="MNK41" s="284"/>
      <c r="MNL41" s="284"/>
      <c r="MNM41" s="284"/>
      <c r="MNN41" s="284"/>
      <c r="MNO41" s="284"/>
      <c r="MNP41" s="284"/>
      <c r="MNQ41" s="284"/>
      <c r="MNR41" s="284"/>
      <c r="MNS41" s="284"/>
      <c r="MNT41" s="284"/>
      <c r="MNU41" s="284"/>
      <c r="MNV41" s="284"/>
      <c r="MNW41" s="284"/>
      <c r="MNX41" s="284"/>
      <c r="MNY41" s="284"/>
      <c r="MNZ41" s="284"/>
      <c r="MOA41" s="284"/>
      <c r="MOB41" s="284"/>
      <c r="MOC41" s="284"/>
      <c r="MOD41" s="284"/>
      <c r="MOE41" s="284"/>
      <c r="MOF41" s="284"/>
      <c r="MOG41" s="284"/>
      <c r="MOH41" s="284"/>
      <c r="MOI41" s="284"/>
      <c r="MOJ41" s="284"/>
      <c r="MOK41" s="284"/>
      <c r="MOL41" s="284"/>
      <c r="MOM41" s="284"/>
      <c r="MON41" s="284"/>
      <c r="MOO41" s="284"/>
      <c r="MOP41" s="284"/>
      <c r="MOQ41" s="284"/>
      <c r="MOR41" s="284"/>
      <c r="MOS41" s="284"/>
      <c r="MOT41" s="284"/>
      <c r="MOU41" s="284"/>
      <c r="MOV41" s="284"/>
      <c r="MOW41" s="284"/>
      <c r="MOX41" s="284"/>
      <c r="MOY41" s="284"/>
      <c r="MOZ41" s="284"/>
      <c r="MPA41" s="284"/>
      <c r="MPB41" s="284"/>
      <c r="MPC41" s="284"/>
      <c r="MPD41" s="284"/>
      <c r="MPE41" s="284"/>
      <c r="MPF41" s="284"/>
      <c r="MPG41" s="284"/>
      <c r="MPH41" s="284"/>
      <c r="MPI41" s="284"/>
      <c r="MPJ41" s="284"/>
      <c r="MPK41" s="284"/>
      <c r="MPL41" s="284"/>
      <c r="MPM41" s="284"/>
      <c r="MPN41" s="284"/>
      <c r="MPO41" s="284"/>
      <c r="MPP41" s="284"/>
      <c r="MPQ41" s="284"/>
      <c r="MPR41" s="284"/>
      <c r="MPS41" s="284"/>
      <c r="MPT41" s="284"/>
      <c r="MPU41" s="284"/>
      <c r="MPV41" s="284"/>
      <c r="MPW41" s="284"/>
      <c r="MPX41" s="284"/>
      <c r="MPY41" s="284"/>
      <c r="MPZ41" s="284"/>
      <c r="MQA41" s="284"/>
      <c r="MQB41" s="284"/>
      <c r="MQC41" s="284"/>
      <c r="MQD41" s="284"/>
      <c r="MQE41" s="284"/>
      <c r="MQF41" s="284"/>
      <c r="MQG41" s="284"/>
      <c r="MQH41" s="284"/>
      <c r="MQI41" s="284"/>
      <c r="MQJ41" s="284"/>
      <c r="MQK41" s="284"/>
      <c r="MQL41" s="284"/>
      <c r="MQM41" s="284"/>
      <c r="MQN41" s="284"/>
      <c r="MQO41" s="284"/>
      <c r="MQP41" s="284"/>
      <c r="MQQ41" s="284"/>
      <c r="MQR41" s="284"/>
      <c r="MQS41" s="284"/>
      <c r="MQT41" s="284"/>
      <c r="MQU41" s="284"/>
      <c r="MQV41" s="284"/>
      <c r="MQW41" s="284"/>
      <c r="MQX41" s="284"/>
      <c r="MQY41" s="284"/>
      <c r="MQZ41" s="284"/>
      <c r="MRA41" s="284"/>
      <c r="MRB41" s="284"/>
      <c r="MRC41" s="284"/>
      <c r="MRD41" s="284"/>
      <c r="MRE41" s="284"/>
      <c r="MRF41" s="284"/>
      <c r="MRG41" s="284"/>
      <c r="MRH41" s="284"/>
      <c r="MRI41" s="284"/>
      <c r="MRJ41" s="284"/>
      <c r="MRK41" s="284"/>
      <c r="MRL41" s="284"/>
      <c r="MRM41" s="284"/>
      <c r="MRN41" s="284"/>
      <c r="MRO41" s="284"/>
      <c r="MRP41" s="284"/>
      <c r="MRQ41" s="284"/>
      <c r="MRR41" s="284"/>
      <c r="MRS41" s="284"/>
      <c r="MRT41" s="284"/>
      <c r="MRU41" s="284"/>
      <c r="MRV41" s="284"/>
      <c r="MRW41" s="284"/>
      <c r="MRX41" s="284"/>
      <c r="MRY41" s="284"/>
      <c r="MRZ41" s="284"/>
      <c r="MSA41" s="284"/>
      <c r="MSB41" s="284"/>
      <c r="MSC41" s="284"/>
      <c r="MSD41" s="284"/>
      <c r="MSE41" s="284"/>
      <c r="MSF41" s="284"/>
      <c r="MSG41" s="284"/>
      <c r="MSH41" s="284"/>
      <c r="MSI41" s="284"/>
      <c r="MSJ41" s="284"/>
      <c r="MSK41" s="284"/>
      <c r="MSL41" s="284"/>
      <c r="MSM41" s="284"/>
      <c r="MSN41" s="284"/>
      <c r="MSO41" s="284"/>
      <c r="MSP41" s="284"/>
      <c r="MSQ41" s="284"/>
      <c r="MSR41" s="284"/>
      <c r="MSS41" s="284"/>
      <c r="MST41" s="284"/>
      <c r="MSU41" s="284"/>
      <c r="MSV41" s="284"/>
      <c r="MSW41" s="284"/>
      <c r="MSX41" s="284"/>
      <c r="MSY41" s="284"/>
      <c r="MSZ41" s="284"/>
      <c r="MTA41" s="284"/>
      <c r="MTB41" s="284"/>
      <c r="MTC41" s="284"/>
      <c r="MTD41" s="284"/>
      <c r="MTE41" s="284"/>
      <c r="MTF41" s="284"/>
      <c r="MTG41" s="284"/>
      <c r="MTH41" s="284"/>
      <c r="MTI41" s="284"/>
      <c r="MTJ41" s="284"/>
      <c r="MTK41" s="284"/>
      <c r="MTL41" s="284"/>
      <c r="MTM41" s="284"/>
      <c r="MTN41" s="284"/>
      <c r="MTO41" s="284"/>
      <c r="MTP41" s="284"/>
      <c r="MTQ41" s="284"/>
      <c r="MTR41" s="284"/>
      <c r="MTS41" s="284"/>
      <c r="MTT41" s="284"/>
      <c r="MTU41" s="284"/>
      <c r="MTV41" s="284"/>
      <c r="MTW41" s="284"/>
      <c r="MTX41" s="284"/>
      <c r="MTY41" s="284"/>
      <c r="MTZ41" s="284"/>
      <c r="MUA41" s="284"/>
      <c r="MUB41" s="284"/>
      <c r="MUC41" s="284"/>
      <c r="MUD41" s="284"/>
      <c r="MUE41" s="284"/>
      <c r="MUF41" s="284"/>
      <c r="MUG41" s="284"/>
      <c r="MUH41" s="284"/>
      <c r="MUI41" s="284"/>
      <c r="MUJ41" s="284"/>
      <c r="MUK41" s="284"/>
      <c r="MUL41" s="284"/>
      <c r="MUM41" s="284"/>
      <c r="MUN41" s="284"/>
      <c r="MUO41" s="284"/>
      <c r="MUP41" s="284"/>
      <c r="MUQ41" s="284"/>
      <c r="MUR41" s="284"/>
      <c r="MUS41" s="284"/>
      <c r="MUT41" s="284"/>
      <c r="MUU41" s="284"/>
      <c r="MUV41" s="284"/>
      <c r="MUW41" s="284"/>
      <c r="MUX41" s="284"/>
      <c r="MUY41" s="284"/>
      <c r="MUZ41" s="284"/>
      <c r="MVA41" s="284"/>
      <c r="MVB41" s="284"/>
      <c r="MVC41" s="284"/>
      <c r="MVD41" s="284"/>
      <c r="MVE41" s="284"/>
      <c r="MVF41" s="284"/>
      <c r="MVG41" s="284"/>
      <c r="MVH41" s="284"/>
      <c r="MVI41" s="284"/>
      <c r="MVJ41" s="284"/>
      <c r="MVK41" s="284"/>
      <c r="MVL41" s="284"/>
      <c r="MVM41" s="284"/>
      <c r="MVN41" s="284"/>
      <c r="MVO41" s="284"/>
      <c r="MVP41" s="284"/>
      <c r="MVQ41" s="284"/>
      <c r="MVR41" s="284"/>
      <c r="MVS41" s="284"/>
      <c r="MVT41" s="284"/>
      <c r="MVU41" s="284"/>
      <c r="MVV41" s="284"/>
      <c r="MVW41" s="284"/>
      <c r="MVX41" s="284"/>
      <c r="MVY41" s="284"/>
      <c r="MVZ41" s="284"/>
      <c r="MWA41" s="284"/>
      <c r="MWB41" s="284"/>
      <c r="MWC41" s="284"/>
      <c r="MWD41" s="284"/>
      <c r="MWE41" s="284"/>
      <c r="MWF41" s="284"/>
      <c r="MWG41" s="284"/>
      <c r="MWH41" s="284"/>
      <c r="MWI41" s="284"/>
      <c r="MWJ41" s="284"/>
      <c r="MWK41" s="284"/>
      <c r="MWL41" s="284"/>
      <c r="MWM41" s="284"/>
      <c r="MWN41" s="284"/>
      <c r="MWO41" s="284"/>
      <c r="MWP41" s="284"/>
      <c r="MWQ41" s="284"/>
      <c r="MWR41" s="284"/>
      <c r="MWS41" s="284"/>
      <c r="MWT41" s="284"/>
      <c r="MWU41" s="284"/>
      <c r="MWV41" s="284"/>
      <c r="MWW41" s="284"/>
      <c r="MWX41" s="284"/>
      <c r="MWY41" s="284"/>
      <c r="MWZ41" s="284"/>
      <c r="MXA41" s="284"/>
      <c r="MXB41" s="284"/>
      <c r="MXC41" s="284"/>
      <c r="MXD41" s="284"/>
      <c r="MXE41" s="284"/>
      <c r="MXF41" s="284"/>
      <c r="MXG41" s="284"/>
      <c r="MXH41" s="284"/>
      <c r="MXI41" s="284"/>
      <c r="MXJ41" s="284"/>
      <c r="MXK41" s="284"/>
      <c r="MXL41" s="284"/>
      <c r="MXM41" s="284"/>
      <c r="MXN41" s="284"/>
      <c r="MXO41" s="284"/>
      <c r="MXP41" s="284"/>
      <c r="MXQ41" s="284"/>
      <c r="MXR41" s="284"/>
      <c r="MXS41" s="284"/>
      <c r="MXT41" s="284"/>
      <c r="MXU41" s="284"/>
      <c r="MXV41" s="284"/>
      <c r="MXW41" s="284"/>
      <c r="MXX41" s="284"/>
      <c r="MXY41" s="284"/>
      <c r="MXZ41" s="284"/>
      <c r="MYA41" s="284"/>
      <c r="MYB41" s="284"/>
      <c r="MYC41" s="284"/>
      <c r="MYD41" s="284"/>
      <c r="MYE41" s="284"/>
      <c r="MYF41" s="284"/>
      <c r="MYG41" s="284"/>
      <c r="MYH41" s="284"/>
      <c r="MYI41" s="284"/>
      <c r="MYJ41" s="284"/>
      <c r="MYK41" s="284"/>
      <c r="MYL41" s="284"/>
      <c r="MYM41" s="284"/>
      <c r="MYN41" s="284"/>
      <c r="MYO41" s="284"/>
      <c r="MYP41" s="284"/>
      <c r="MYQ41" s="284"/>
      <c r="MYR41" s="284"/>
      <c r="MYS41" s="284"/>
      <c r="MYT41" s="284"/>
      <c r="MYU41" s="284"/>
      <c r="MYV41" s="284"/>
      <c r="MYW41" s="284"/>
      <c r="MYX41" s="284"/>
      <c r="MYY41" s="284"/>
      <c r="MYZ41" s="284"/>
      <c r="MZA41" s="284"/>
      <c r="MZB41" s="284"/>
      <c r="MZC41" s="284"/>
      <c r="MZD41" s="284"/>
      <c r="MZE41" s="284"/>
      <c r="MZF41" s="284"/>
      <c r="MZG41" s="284"/>
      <c r="MZH41" s="284"/>
      <c r="MZI41" s="284"/>
      <c r="MZJ41" s="284"/>
      <c r="MZK41" s="284"/>
      <c r="MZL41" s="284"/>
      <c r="MZM41" s="284"/>
      <c r="MZN41" s="284"/>
      <c r="MZO41" s="284"/>
      <c r="MZP41" s="284"/>
      <c r="MZQ41" s="284"/>
      <c r="MZR41" s="284"/>
      <c r="MZS41" s="284"/>
      <c r="MZT41" s="284"/>
      <c r="MZU41" s="284"/>
      <c r="MZV41" s="284"/>
      <c r="MZW41" s="284"/>
      <c r="MZX41" s="284"/>
      <c r="MZY41" s="284"/>
      <c r="MZZ41" s="284"/>
      <c r="NAA41" s="284"/>
      <c r="NAB41" s="284"/>
      <c r="NAC41" s="284"/>
      <c r="NAD41" s="284"/>
      <c r="NAE41" s="284"/>
      <c r="NAF41" s="284"/>
      <c r="NAG41" s="284"/>
      <c r="NAH41" s="284"/>
      <c r="NAI41" s="284"/>
      <c r="NAJ41" s="284"/>
      <c r="NAK41" s="284"/>
      <c r="NAL41" s="284"/>
      <c r="NAM41" s="284"/>
      <c r="NAN41" s="284"/>
      <c r="NAO41" s="284"/>
      <c r="NAP41" s="284"/>
      <c r="NAQ41" s="284"/>
      <c r="NAR41" s="284"/>
      <c r="NAS41" s="284"/>
      <c r="NAT41" s="284"/>
      <c r="NAU41" s="284"/>
      <c r="NAV41" s="284"/>
      <c r="NAW41" s="284"/>
      <c r="NAX41" s="284"/>
      <c r="NAY41" s="284"/>
      <c r="NAZ41" s="284"/>
      <c r="NBA41" s="284"/>
      <c r="NBB41" s="284"/>
      <c r="NBC41" s="284"/>
      <c r="NBD41" s="284"/>
      <c r="NBE41" s="284"/>
      <c r="NBF41" s="284"/>
      <c r="NBG41" s="284"/>
      <c r="NBH41" s="284"/>
      <c r="NBI41" s="284"/>
      <c r="NBJ41" s="284"/>
      <c r="NBK41" s="284"/>
      <c r="NBL41" s="284"/>
      <c r="NBM41" s="284"/>
      <c r="NBN41" s="284"/>
      <c r="NBO41" s="284"/>
      <c r="NBP41" s="284"/>
      <c r="NBQ41" s="284"/>
      <c r="NBR41" s="284"/>
      <c r="NBS41" s="284"/>
      <c r="NBT41" s="284"/>
      <c r="NBU41" s="284"/>
      <c r="NBV41" s="284"/>
      <c r="NBW41" s="284"/>
      <c r="NBX41" s="284"/>
      <c r="NBY41" s="284"/>
      <c r="NBZ41" s="284"/>
      <c r="NCA41" s="284"/>
      <c r="NCB41" s="284"/>
      <c r="NCC41" s="284"/>
      <c r="NCD41" s="284"/>
      <c r="NCE41" s="284"/>
      <c r="NCF41" s="284"/>
      <c r="NCG41" s="284"/>
      <c r="NCH41" s="284"/>
      <c r="NCI41" s="284"/>
      <c r="NCJ41" s="284"/>
      <c r="NCK41" s="284"/>
      <c r="NCL41" s="284"/>
      <c r="NCM41" s="284"/>
      <c r="NCN41" s="284"/>
      <c r="NCO41" s="284"/>
      <c r="NCP41" s="284"/>
      <c r="NCQ41" s="284"/>
      <c r="NCR41" s="284"/>
      <c r="NCS41" s="284"/>
      <c r="NCT41" s="284"/>
      <c r="NCU41" s="284"/>
      <c r="NCV41" s="284"/>
      <c r="NCW41" s="284"/>
      <c r="NCX41" s="284"/>
      <c r="NCY41" s="284"/>
      <c r="NCZ41" s="284"/>
      <c r="NDA41" s="284"/>
      <c r="NDB41" s="284"/>
      <c r="NDC41" s="284"/>
      <c r="NDD41" s="284"/>
      <c r="NDE41" s="284"/>
      <c r="NDF41" s="284"/>
      <c r="NDG41" s="284"/>
      <c r="NDH41" s="284"/>
      <c r="NDI41" s="284"/>
      <c r="NDJ41" s="284"/>
      <c r="NDK41" s="284"/>
      <c r="NDL41" s="284"/>
      <c r="NDM41" s="284"/>
      <c r="NDN41" s="284"/>
      <c r="NDO41" s="284"/>
      <c r="NDP41" s="284"/>
      <c r="NDQ41" s="284"/>
      <c r="NDR41" s="284"/>
      <c r="NDS41" s="284"/>
      <c r="NDT41" s="284"/>
      <c r="NDU41" s="284"/>
      <c r="NDV41" s="284"/>
      <c r="NDW41" s="284"/>
      <c r="NDX41" s="284"/>
      <c r="NDY41" s="284"/>
      <c r="NDZ41" s="284"/>
      <c r="NEA41" s="284"/>
      <c r="NEB41" s="284"/>
      <c r="NEC41" s="284"/>
      <c r="NED41" s="284"/>
      <c r="NEE41" s="284"/>
      <c r="NEF41" s="284"/>
      <c r="NEG41" s="284"/>
      <c r="NEH41" s="284"/>
      <c r="NEI41" s="284"/>
      <c r="NEJ41" s="284"/>
      <c r="NEK41" s="284"/>
      <c r="NEL41" s="284"/>
      <c r="NEM41" s="284"/>
      <c r="NEN41" s="284"/>
      <c r="NEO41" s="284"/>
      <c r="NEP41" s="284"/>
      <c r="NEQ41" s="284"/>
      <c r="NER41" s="284"/>
      <c r="NES41" s="284"/>
      <c r="NET41" s="284"/>
      <c r="NEU41" s="284"/>
      <c r="NEV41" s="284"/>
      <c r="NEW41" s="284"/>
      <c r="NEX41" s="284"/>
      <c r="NEY41" s="284"/>
      <c r="NEZ41" s="284"/>
      <c r="NFA41" s="284"/>
      <c r="NFB41" s="284"/>
      <c r="NFC41" s="284"/>
      <c r="NFD41" s="284"/>
      <c r="NFE41" s="284"/>
      <c r="NFF41" s="284"/>
      <c r="NFG41" s="284"/>
      <c r="NFH41" s="284"/>
      <c r="NFI41" s="284"/>
      <c r="NFJ41" s="284"/>
      <c r="NFK41" s="284"/>
      <c r="NFL41" s="284"/>
      <c r="NFM41" s="284"/>
      <c r="NFN41" s="284"/>
      <c r="NFO41" s="284"/>
      <c r="NFP41" s="284"/>
      <c r="NFQ41" s="284"/>
      <c r="NFR41" s="284"/>
      <c r="NFS41" s="284"/>
      <c r="NFT41" s="284"/>
      <c r="NFU41" s="284"/>
      <c r="NFV41" s="284"/>
      <c r="NFW41" s="284"/>
      <c r="NFX41" s="284"/>
      <c r="NFY41" s="284"/>
      <c r="NFZ41" s="284"/>
      <c r="NGA41" s="284"/>
      <c r="NGB41" s="284"/>
      <c r="NGC41" s="284"/>
      <c r="NGD41" s="284"/>
      <c r="NGE41" s="284"/>
      <c r="NGF41" s="284"/>
      <c r="NGG41" s="284"/>
      <c r="NGH41" s="284"/>
      <c r="NGI41" s="284"/>
      <c r="NGJ41" s="284"/>
      <c r="NGK41" s="284"/>
      <c r="NGL41" s="284"/>
      <c r="NGM41" s="284"/>
      <c r="NGN41" s="284"/>
      <c r="NGO41" s="284"/>
      <c r="NGP41" s="284"/>
      <c r="NGQ41" s="284"/>
      <c r="NGR41" s="284"/>
      <c r="NGS41" s="284"/>
      <c r="NGT41" s="284"/>
      <c r="NGU41" s="284"/>
      <c r="NGV41" s="284"/>
      <c r="NGW41" s="284"/>
      <c r="NGX41" s="284"/>
      <c r="NGY41" s="284"/>
      <c r="NGZ41" s="284"/>
      <c r="NHA41" s="284"/>
      <c r="NHB41" s="284"/>
      <c r="NHC41" s="284"/>
      <c r="NHD41" s="284"/>
      <c r="NHE41" s="284"/>
      <c r="NHF41" s="284"/>
      <c r="NHG41" s="284"/>
      <c r="NHH41" s="284"/>
      <c r="NHI41" s="284"/>
      <c r="NHJ41" s="284"/>
      <c r="NHK41" s="284"/>
      <c r="NHL41" s="284"/>
      <c r="NHM41" s="284"/>
      <c r="NHN41" s="284"/>
      <c r="NHO41" s="284"/>
      <c r="NHP41" s="284"/>
      <c r="NHQ41" s="284"/>
      <c r="NHR41" s="284"/>
      <c r="NHS41" s="284"/>
      <c r="NHT41" s="284"/>
      <c r="NHU41" s="284"/>
      <c r="NHV41" s="284"/>
      <c r="NHW41" s="284"/>
      <c r="NHX41" s="284"/>
      <c r="NHY41" s="284"/>
      <c r="NHZ41" s="284"/>
      <c r="NIA41" s="284"/>
      <c r="NIB41" s="284"/>
      <c r="NIC41" s="284"/>
      <c r="NID41" s="284"/>
      <c r="NIE41" s="284"/>
      <c r="NIF41" s="284"/>
      <c r="NIG41" s="284"/>
      <c r="NIH41" s="284"/>
      <c r="NII41" s="284"/>
      <c r="NIJ41" s="284"/>
      <c r="NIK41" s="284"/>
      <c r="NIL41" s="284"/>
      <c r="NIM41" s="284"/>
      <c r="NIN41" s="284"/>
      <c r="NIO41" s="284"/>
      <c r="NIP41" s="284"/>
      <c r="NIQ41" s="284"/>
      <c r="NIR41" s="284"/>
      <c r="NIS41" s="284"/>
      <c r="NIT41" s="284"/>
      <c r="NIU41" s="284"/>
      <c r="NIV41" s="284"/>
      <c r="NIW41" s="284"/>
      <c r="NIX41" s="284"/>
      <c r="NIY41" s="284"/>
      <c r="NIZ41" s="284"/>
      <c r="NJA41" s="284"/>
      <c r="NJB41" s="284"/>
      <c r="NJC41" s="284"/>
      <c r="NJD41" s="284"/>
      <c r="NJE41" s="284"/>
      <c r="NJF41" s="284"/>
      <c r="NJG41" s="284"/>
      <c r="NJH41" s="284"/>
      <c r="NJI41" s="284"/>
      <c r="NJJ41" s="284"/>
      <c r="NJK41" s="284"/>
      <c r="NJL41" s="284"/>
      <c r="NJM41" s="284"/>
      <c r="NJN41" s="284"/>
      <c r="NJO41" s="284"/>
      <c r="NJP41" s="284"/>
      <c r="NJQ41" s="284"/>
      <c r="NJR41" s="284"/>
      <c r="NJS41" s="284"/>
      <c r="NJT41" s="284"/>
      <c r="NJU41" s="284"/>
      <c r="NJV41" s="284"/>
      <c r="NJW41" s="284"/>
      <c r="NJX41" s="284"/>
      <c r="NJY41" s="284"/>
      <c r="NJZ41" s="284"/>
      <c r="NKA41" s="284"/>
      <c r="NKB41" s="284"/>
      <c r="NKC41" s="284"/>
      <c r="NKD41" s="284"/>
      <c r="NKE41" s="284"/>
      <c r="NKF41" s="284"/>
      <c r="NKG41" s="284"/>
      <c r="NKH41" s="284"/>
      <c r="NKI41" s="284"/>
      <c r="NKJ41" s="284"/>
      <c r="NKK41" s="284"/>
      <c r="NKL41" s="284"/>
      <c r="NKM41" s="284"/>
      <c r="NKN41" s="284"/>
      <c r="NKO41" s="284"/>
      <c r="NKP41" s="284"/>
      <c r="NKQ41" s="284"/>
      <c r="NKR41" s="284"/>
      <c r="NKS41" s="284"/>
      <c r="NKT41" s="284"/>
      <c r="NKU41" s="284"/>
      <c r="NKV41" s="284"/>
      <c r="NKW41" s="284"/>
      <c r="NKX41" s="284"/>
      <c r="NKY41" s="284"/>
      <c r="NKZ41" s="284"/>
      <c r="NLA41" s="284"/>
      <c r="NLB41" s="284"/>
      <c r="NLC41" s="284"/>
      <c r="NLD41" s="284"/>
      <c r="NLE41" s="284"/>
      <c r="NLF41" s="284"/>
      <c r="NLG41" s="284"/>
      <c r="NLH41" s="284"/>
      <c r="NLI41" s="284"/>
      <c r="NLJ41" s="284"/>
      <c r="NLK41" s="284"/>
      <c r="NLL41" s="284"/>
      <c r="NLM41" s="284"/>
      <c r="NLN41" s="284"/>
      <c r="NLO41" s="284"/>
      <c r="NLP41" s="284"/>
      <c r="NLQ41" s="284"/>
      <c r="NLR41" s="284"/>
      <c r="NLS41" s="284"/>
      <c r="NLT41" s="284"/>
      <c r="NLU41" s="284"/>
      <c r="NLV41" s="284"/>
      <c r="NLW41" s="284"/>
      <c r="NLX41" s="284"/>
      <c r="NLY41" s="284"/>
      <c r="NLZ41" s="284"/>
      <c r="NMA41" s="284"/>
      <c r="NMB41" s="284"/>
      <c r="NMC41" s="284"/>
      <c r="NMD41" s="284"/>
      <c r="NME41" s="284"/>
      <c r="NMF41" s="284"/>
      <c r="NMG41" s="284"/>
      <c r="NMH41" s="284"/>
      <c r="NMI41" s="284"/>
      <c r="NMJ41" s="284"/>
      <c r="NMK41" s="284"/>
      <c r="NML41" s="284"/>
      <c r="NMM41" s="284"/>
      <c r="NMN41" s="284"/>
      <c r="NMO41" s="284"/>
      <c r="NMP41" s="284"/>
      <c r="NMQ41" s="284"/>
      <c r="NMR41" s="284"/>
      <c r="NMS41" s="284"/>
      <c r="NMT41" s="284"/>
      <c r="NMU41" s="284"/>
      <c r="NMV41" s="284"/>
      <c r="NMW41" s="284"/>
      <c r="NMX41" s="284"/>
      <c r="NMY41" s="284"/>
      <c r="NMZ41" s="284"/>
      <c r="NNA41" s="284"/>
      <c r="NNB41" s="284"/>
      <c r="NNC41" s="284"/>
      <c r="NND41" s="284"/>
      <c r="NNE41" s="284"/>
      <c r="NNF41" s="284"/>
      <c r="NNG41" s="284"/>
      <c r="NNH41" s="284"/>
      <c r="NNI41" s="284"/>
      <c r="NNJ41" s="284"/>
      <c r="NNK41" s="284"/>
      <c r="NNL41" s="284"/>
      <c r="NNM41" s="284"/>
      <c r="NNN41" s="284"/>
      <c r="NNO41" s="284"/>
      <c r="NNP41" s="284"/>
      <c r="NNQ41" s="284"/>
      <c r="NNR41" s="284"/>
      <c r="NNS41" s="284"/>
      <c r="NNT41" s="284"/>
      <c r="NNU41" s="284"/>
      <c r="NNV41" s="284"/>
      <c r="NNW41" s="284"/>
      <c r="NNX41" s="284"/>
      <c r="NNY41" s="284"/>
      <c r="NNZ41" s="284"/>
      <c r="NOA41" s="284"/>
      <c r="NOB41" s="284"/>
      <c r="NOC41" s="284"/>
      <c r="NOD41" s="284"/>
      <c r="NOE41" s="284"/>
      <c r="NOF41" s="284"/>
      <c r="NOG41" s="284"/>
      <c r="NOH41" s="284"/>
      <c r="NOI41" s="284"/>
      <c r="NOJ41" s="284"/>
      <c r="NOK41" s="284"/>
      <c r="NOL41" s="284"/>
      <c r="NOM41" s="284"/>
      <c r="NON41" s="284"/>
      <c r="NOO41" s="284"/>
      <c r="NOP41" s="284"/>
      <c r="NOQ41" s="284"/>
      <c r="NOR41" s="284"/>
      <c r="NOS41" s="284"/>
      <c r="NOT41" s="284"/>
      <c r="NOU41" s="284"/>
      <c r="NOV41" s="284"/>
      <c r="NOW41" s="284"/>
      <c r="NOX41" s="284"/>
      <c r="NOY41" s="284"/>
      <c r="NOZ41" s="284"/>
      <c r="NPA41" s="284"/>
      <c r="NPB41" s="284"/>
      <c r="NPC41" s="284"/>
      <c r="NPD41" s="284"/>
      <c r="NPE41" s="284"/>
      <c r="NPF41" s="284"/>
      <c r="NPG41" s="284"/>
      <c r="NPH41" s="284"/>
      <c r="NPI41" s="284"/>
      <c r="NPJ41" s="284"/>
      <c r="NPK41" s="284"/>
      <c r="NPL41" s="284"/>
      <c r="NPM41" s="284"/>
      <c r="NPN41" s="284"/>
      <c r="NPO41" s="284"/>
      <c r="NPP41" s="284"/>
      <c r="NPQ41" s="284"/>
      <c r="NPR41" s="284"/>
      <c r="NPS41" s="284"/>
      <c r="NPT41" s="284"/>
      <c r="NPU41" s="284"/>
      <c r="NPV41" s="284"/>
      <c r="NPW41" s="284"/>
      <c r="NPX41" s="284"/>
      <c r="NPY41" s="284"/>
      <c r="NPZ41" s="284"/>
      <c r="NQA41" s="284"/>
      <c r="NQB41" s="284"/>
      <c r="NQC41" s="284"/>
      <c r="NQD41" s="284"/>
      <c r="NQE41" s="284"/>
      <c r="NQF41" s="284"/>
      <c r="NQG41" s="284"/>
      <c r="NQH41" s="284"/>
      <c r="NQI41" s="284"/>
      <c r="NQJ41" s="284"/>
      <c r="NQK41" s="284"/>
      <c r="NQL41" s="284"/>
      <c r="NQM41" s="284"/>
      <c r="NQN41" s="284"/>
      <c r="NQO41" s="284"/>
      <c r="NQP41" s="284"/>
      <c r="NQQ41" s="284"/>
      <c r="NQR41" s="284"/>
      <c r="NQS41" s="284"/>
      <c r="NQT41" s="284"/>
      <c r="NQU41" s="284"/>
      <c r="NQV41" s="284"/>
      <c r="NQW41" s="284"/>
      <c r="NQX41" s="284"/>
      <c r="NQY41" s="284"/>
      <c r="NQZ41" s="284"/>
      <c r="NRA41" s="284"/>
      <c r="NRB41" s="284"/>
      <c r="NRC41" s="284"/>
      <c r="NRD41" s="284"/>
      <c r="NRE41" s="284"/>
      <c r="NRF41" s="284"/>
      <c r="NRG41" s="284"/>
      <c r="NRH41" s="284"/>
      <c r="NRI41" s="284"/>
      <c r="NRJ41" s="284"/>
      <c r="NRK41" s="284"/>
      <c r="NRL41" s="284"/>
      <c r="NRM41" s="284"/>
      <c r="NRN41" s="284"/>
      <c r="NRO41" s="284"/>
      <c r="NRP41" s="284"/>
      <c r="NRQ41" s="284"/>
      <c r="NRR41" s="284"/>
      <c r="NRS41" s="284"/>
      <c r="NRT41" s="284"/>
      <c r="NRU41" s="284"/>
      <c r="NRV41" s="284"/>
      <c r="NRW41" s="284"/>
      <c r="NRX41" s="284"/>
      <c r="NRY41" s="284"/>
      <c r="NRZ41" s="284"/>
      <c r="NSA41" s="284"/>
      <c r="NSB41" s="284"/>
      <c r="NSC41" s="284"/>
      <c r="NSD41" s="284"/>
      <c r="NSE41" s="284"/>
      <c r="NSF41" s="284"/>
      <c r="NSG41" s="284"/>
      <c r="NSH41" s="284"/>
      <c r="NSI41" s="284"/>
      <c r="NSJ41" s="284"/>
      <c r="NSK41" s="284"/>
      <c r="NSL41" s="284"/>
      <c r="NSM41" s="284"/>
      <c r="NSN41" s="284"/>
      <c r="NSO41" s="284"/>
      <c r="NSP41" s="284"/>
      <c r="NSQ41" s="284"/>
      <c r="NSR41" s="284"/>
      <c r="NSS41" s="284"/>
      <c r="NST41" s="284"/>
      <c r="NSU41" s="284"/>
      <c r="NSV41" s="284"/>
      <c r="NSW41" s="284"/>
      <c r="NSX41" s="284"/>
      <c r="NSY41" s="284"/>
      <c r="NSZ41" s="284"/>
      <c r="NTA41" s="284"/>
      <c r="NTB41" s="284"/>
      <c r="NTC41" s="284"/>
      <c r="NTD41" s="284"/>
      <c r="NTE41" s="284"/>
      <c r="NTF41" s="284"/>
      <c r="NTG41" s="284"/>
      <c r="NTH41" s="284"/>
      <c r="NTI41" s="284"/>
      <c r="NTJ41" s="284"/>
      <c r="NTK41" s="284"/>
      <c r="NTL41" s="284"/>
      <c r="NTM41" s="284"/>
      <c r="NTN41" s="284"/>
      <c r="NTO41" s="284"/>
      <c r="NTP41" s="284"/>
      <c r="NTQ41" s="284"/>
      <c r="NTR41" s="284"/>
      <c r="NTS41" s="284"/>
      <c r="NTT41" s="284"/>
      <c r="NTU41" s="284"/>
      <c r="NTV41" s="284"/>
      <c r="NTW41" s="284"/>
      <c r="NTX41" s="284"/>
      <c r="NTY41" s="284"/>
      <c r="NTZ41" s="284"/>
      <c r="NUA41" s="284"/>
      <c r="NUB41" s="284"/>
      <c r="NUC41" s="284"/>
      <c r="NUD41" s="284"/>
      <c r="NUE41" s="284"/>
      <c r="NUF41" s="284"/>
      <c r="NUG41" s="284"/>
      <c r="NUH41" s="284"/>
      <c r="NUI41" s="284"/>
      <c r="NUJ41" s="284"/>
      <c r="NUK41" s="284"/>
      <c r="NUL41" s="284"/>
      <c r="NUM41" s="284"/>
      <c r="NUN41" s="284"/>
      <c r="NUO41" s="284"/>
      <c r="NUP41" s="284"/>
      <c r="NUQ41" s="284"/>
      <c r="NUR41" s="284"/>
      <c r="NUS41" s="284"/>
      <c r="NUT41" s="284"/>
      <c r="NUU41" s="284"/>
      <c r="NUV41" s="284"/>
      <c r="NUW41" s="284"/>
      <c r="NUX41" s="284"/>
      <c r="NUY41" s="284"/>
      <c r="NUZ41" s="284"/>
      <c r="NVA41" s="284"/>
      <c r="NVB41" s="284"/>
      <c r="NVC41" s="284"/>
      <c r="NVD41" s="284"/>
      <c r="NVE41" s="284"/>
      <c r="NVF41" s="284"/>
      <c r="NVG41" s="284"/>
      <c r="NVH41" s="284"/>
      <c r="NVI41" s="284"/>
      <c r="NVJ41" s="284"/>
      <c r="NVK41" s="284"/>
      <c r="NVL41" s="284"/>
      <c r="NVM41" s="284"/>
      <c r="NVN41" s="284"/>
      <c r="NVO41" s="284"/>
      <c r="NVP41" s="284"/>
      <c r="NVQ41" s="284"/>
      <c r="NVR41" s="284"/>
      <c r="NVS41" s="284"/>
      <c r="NVT41" s="284"/>
      <c r="NVU41" s="284"/>
      <c r="NVV41" s="284"/>
      <c r="NVW41" s="284"/>
      <c r="NVX41" s="284"/>
      <c r="NVY41" s="284"/>
      <c r="NVZ41" s="284"/>
      <c r="NWA41" s="284"/>
      <c r="NWB41" s="284"/>
      <c r="NWC41" s="284"/>
      <c r="NWD41" s="284"/>
      <c r="NWE41" s="284"/>
      <c r="NWF41" s="284"/>
      <c r="NWG41" s="284"/>
      <c r="NWH41" s="284"/>
      <c r="NWI41" s="284"/>
      <c r="NWJ41" s="284"/>
      <c r="NWK41" s="284"/>
      <c r="NWL41" s="284"/>
      <c r="NWM41" s="284"/>
      <c r="NWN41" s="284"/>
      <c r="NWO41" s="284"/>
      <c r="NWP41" s="284"/>
      <c r="NWQ41" s="284"/>
      <c r="NWR41" s="284"/>
      <c r="NWS41" s="284"/>
      <c r="NWT41" s="284"/>
      <c r="NWU41" s="284"/>
      <c r="NWV41" s="284"/>
      <c r="NWW41" s="284"/>
      <c r="NWX41" s="284"/>
      <c r="NWY41" s="284"/>
      <c r="NWZ41" s="284"/>
      <c r="NXA41" s="284"/>
      <c r="NXB41" s="284"/>
      <c r="NXC41" s="284"/>
      <c r="NXD41" s="284"/>
      <c r="NXE41" s="284"/>
      <c r="NXF41" s="284"/>
      <c r="NXG41" s="284"/>
      <c r="NXH41" s="284"/>
      <c r="NXI41" s="284"/>
      <c r="NXJ41" s="284"/>
      <c r="NXK41" s="284"/>
      <c r="NXL41" s="284"/>
      <c r="NXM41" s="284"/>
      <c r="NXN41" s="284"/>
      <c r="NXO41" s="284"/>
      <c r="NXP41" s="284"/>
      <c r="NXQ41" s="284"/>
      <c r="NXR41" s="284"/>
      <c r="NXS41" s="284"/>
      <c r="NXT41" s="284"/>
      <c r="NXU41" s="284"/>
      <c r="NXV41" s="284"/>
      <c r="NXW41" s="284"/>
      <c r="NXX41" s="284"/>
      <c r="NXY41" s="284"/>
      <c r="NXZ41" s="284"/>
      <c r="NYA41" s="284"/>
      <c r="NYB41" s="284"/>
      <c r="NYC41" s="284"/>
      <c r="NYD41" s="284"/>
      <c r="NYE41" s="284"/>
      <c r="NYF41" s="284"/>
      <c r="NYG41" s="284"/>
      <c r="NYH41" s="284"/>
      <c r="NYI41" s="284"/>
      <c r="NYJ41" s="284"/>
      <c r="NYK41" s="284"/>
      <c r="NYL41" s="284"/>
      <c r="NYM41" s="284"/>
      <c r="NYN41" s="284"/>
      <c r="NYO41" s="284"/>
      <c r="NYP41" s="284"/>
      <c r="NYQ41" s="284"/>
      <c r="NYR41" s="284"/>
      <c r="NYS41" s="284"/>
      <c r="NYT41" s="284"/>
      <c r="NYU41" s="284"/>
      <c r="NYV41" s="284"/>
      <c r="NYW41" s="284"/>
      <c r="NYX41" s="284"/>
      <c r="NYY41" s="284"/>
      <c r="NYZ41" s="284"/>
      <c r="NZA41" s="284"/>
      <c r="NZB41" s="284"/>
      <c r="NZC41" s="284"/>
      <c r="NZD41" s="284"/>
      <c r="NZE41" s="284"/>
      <c r="NZF41" s="284"/>
      <c r="NZG41" s="284"/>
      <c r="NZH41" s="284"/>
      <c r="NZI41" s="284"/>
      <c r="NZJ41" s="284"/>
      <c r="NZK41" s="284"/>
      <c r="NZL41" s="284"/>
      <c r="NZM41" s="284"/>
      <c r="NZN41" s="284"/>
      <c r="NZO41" s="284"/>
      <c r="NZP41" s="284"/>
      <c r="NZQ41" s="284"/>
      <c r="NZR41" s="284"/>
      <c r="NZS41" s="284"/>
      <c r="NZT41" s="284"/>
      <c r="NZU41" s="284"/>
      <c r="NZV41" s="284"/>
      <c r="NZW41" s="284"/>
      <c r="NZX41" s="284"/>
      <c r="NZY41" s="284"/>
      <c r="NZZ41" s="284"/>
      <c r="OAA41" s="284"/>
      <c r="OAB41" s="284"/>
      <c r="OAC41" s="284"/>
      <c r="OAD41" s="284"/>
      <c r="OAE41" s="284"/>
      <c r="OAF41" s="284"/>
      <c r="OAG41" s="284"/>
      <c r="OAH41" s="284"/>
      <c r="OAI41" s="284"/>
      <c r="OAJ41" s="284"/>
      <c r="OAK41" s="284"/>
      <c r="OAL41" s="284"/>
      <c r="OAM41" s="284"/>
      <c r="OAN41" s="284"/>
      <c r="OAO41" s="284"/>
      <c r="OAP41" s="284"/>
      <c r="OAQ41" s="284"/>
      <c r="OAR41" s="284"/>
      <c r="OAS41" s="284"/>
      <c r="OAT41" s="284"/>
      <c r="OAU41" s="284"/>
      <c r="OAV41" s="284"/>
      <c r="OAW41" s="284"/>
      <c r="OAX41" s="284"/>
      <c r="OAY41" s="284"/>
      <c r="OAZ41" s="284"/>
      <c r="OBA41" s="284"/>
      <c r="OBB41" s="284"/>
      <c r="OBC41" s="284"/>
      <c r="OBD41" s="284"/>
      <c r="OBE41" s="284"/>
      <c r="OBF41" s="284"/>
      <c r="OBG41" s="284"/>
      <c r="OBH41" s="284"/>
      <c r="OBI41" s="284"/>
      <c r="OBJ41" s="284"/>
      <c r="OBK41" s="284"/>
      <c r="OBL41" s="284"/>
      <c r="OBM41" s="284"/>
      <c r="OBN41" s="284"/>
      <c r="OBO41" s="284"/>
      <c r="OBP41" s="284"/>
      <c r="OBQ41" s="284"/>
      <c r="OBR41" s="284"/>
      <c r="OBS41" s="284"/>
      <c r="OBT41" s="284"/>
      <c r="OBU41" s="284"/>
      <c r="OBV41" s="284"/>
      <c r="OBW41" s="284"/>
      <c r="OBX41" s="284"/>
      <c r="OBY41" s="284"/>
      <c r="OBZ41" s="284"/>
      <c r="OCA41" s="284"/>
      <c r="OCB41" s="284"/>
      <c r="OCC41" s="284"/>
      <c r="OCD41" s="284"/>
      <c r="OCE41" s="284"/>
      <c r="OCF41" s="284"/>
      <c r="OCG41" s="284"/>
      <c r="OCH41" s="284"/>
      <c r="OCI41" s="284"/>
      <c r="OCJ41" s="284"/>
      <c r="OCK41" s="284"/>
      <c r="OCL41" s="284"/>
      <c r="OCM41" s="284"/>
      <c r="OCN41" s="284"/>
      <c r="OCO41" s="284"/>
      <c r="OCP41" s="284"/>
      <c r="OCQ41" s="284"/>
      <c r="OCR41" s="284"/>
      <c r="OCS41" s="284"/>
      <c r="OCT41" s="284"/>
      <c r="OCU41" s="284"/>
      <c r="OCV41" s="284"/>
      <c r="OCW41" s="284"/>
      <c r="OCX41" s="284"/>
      <c r="OCY41" s="284"/>
      <c r="OCZ41" s="284"/>
      <c r="ODA41" s="284"/>
      <c r="ODB41" s="284"/>
      <c r="ODC41" s="284"/>
      <c r="ODD41" s="284"/>
      <c r="ODE41" s="284"/>
      <c r="ODF41" s="284"/>
      <c r="ODG41" s="284"/>
      <c r="ODH41" s="284"/>
      <c r="ODI41" s="284"/>
      <c r="ODJ41" s="284"/>
      <c r="ODK41" s="284"/>
      <c r="ODL41" s="284"/>
      <c r="ODM41" s="284"/>
      <c r="ODN41" s="284"/>
      <c r="ODO41" s="284"/>
      <c r="ODP41" s="284"/>
      <c r="ODQ41" s="284"/>
      <c r="ODR41" s="284"/>
      <c r="ODS41" s="284"/>
      <c r="ODT41" s="284"/>
      <c r="ODU41" s="284"/>
      <c r="ODV41" s="284"/>
      <c r="ODW41" s="284"/>
      <c r="ODX41" s="284"/>
      <c r="ODY41" s="284"/>
      <c r="ODZ41" s="284"/>
      <c r="OEA41" s="284"/>
      <c r="OEB41" s="284"/>
      <c r="OEC41" s="284"/>
      <c r="OED41" s="284"/>
      <c r="OEE41" s="284"/>
      <c r="OEF41" s="284"/>
      <c r="OEG41" s="284"/>
      <c r="OEH41" s="284"/>
      <c r="OEI41" s="284"/>
      <c r="OEJ41" s="284"/>
      <c r="OEK41" s="284"/>
      <c r="OEL41" s="284"/>
      <c r="OEM41" s="284"/>
      <c r="OEN41" s="284"/>
      <c r="OEO41" s="284"/>
      <c r="OEP41" s="284"/>
      <c r="OEQ41" s="284"/>
      <c r="OER41" s="284"/>
      <c r="OES41" s="284"/>
      <c r="OET41" s="284"/>
      <c r="OEU41" s="284"/>
      <c r="OEV41" s="284"/>
      <c r="OEW41" s="284"/>
      <c r="OEX41" s="284"/>
      <c r="OEY41" s="284"/>
      <c r="OEZ41" s="284"/>
      <c r="OFA41" s="284"/>
      <c r="OFB41" s="284"/>
      <c r="OFC41" s="284"/>
      <c r="OFD41" s="284"/>
      <c r="OFE41" s="284"/>
      <c r="OFF41" s="284"/>
      <c r="OFG41" s="284"/>
      <c r="OFH41" s="284"/>
      <c r="OFI41" s="284"/>
      <c r="OFJ41" s="284"/>
      <c r="OFK41" s="284"/>
      <c r="OFL41" s="284"/>
      <c r="OFM41" s="284"/>
      <c r="OFN41" s="284"/>
      <c r="OFO41" s="284"/>
      <c r="OFP41" s="284"/>
      <c r="OFQ41" s="284"/>
      <c r="OFR41" s="284"/>
      <c r="OFS41" s="284"/>
      <c r="OFT41" s="284"/>
      <c r="OFU41" s="284"/>
      <c r="OFV41" s="284"/>
      <c r="OFW41" s="284"/>
      <c r="OFX41" s="284"/>
      <c r="OFY41" s="284"/>
      <c r="OFZ41" s="284"/>
      <c r="OGA41" s="284"/>
      <c r="OGB41" s="284"/>
      <c r="OGC41" s="284"/>
      <c r="OGD41" s="284"/>
      <c r="OGE41" s="284"/>
      <c r="OGF41" s="284"/>
      <c r="OGG41" s="284"/>
      <c r="OGH41" s="284"/>
      <c r="OGI41" s="284"/>
      <c r="OGJ41" s="284"/>
      <c r="OGK41" s="284"/>
      <c r="OGL41" s="284"/>
      <c r="OGM41" s="284"/>
      <c r="OGN41" s="284"/>
      <c r="OGO41" s="284"/>
      <c r="OGP41" s="284"/>
      <c r="OGQ41" s="284"/>
      <c r="OGR41" s="284"/>
      <c r="OGS41" s="284"/>
      <c r="OGT41" s="284"/>
      <c r="OGU41" s="284"/>
      <c r="OGV41" s="284"/>
      <c r="OGW41" s="284"/>
      <c r="OGX41" s="284"/>
      <c r="OGY41" s="284"/>
      <c r="OGZ41" s="284"/>
      <c r="OHA41" s="284"/>
      <c r="OHB41" s="284"/>
      <c r="OHC41" s="284"/>
      <c r="OHD41" s="284"/>
      <c r="OHE41" s="284"/>
      <c r="OHF41" s="284"/>
      <c r="OHG41" s="284"/>
      <c r="OHH41" s="284"/>
      <c r="OHI41" s="284"/>
      <c r="OHJ41" s="284"/>
      <c r="OHK41" s="284"/>
      <c r="OHL41" s="284"/>
      <c r="OHM41" s="284"/>
      <c r="OHN41" s="284"/>
      <c r="OHO41" s="284"/>
      <c r="OHP41" s="284"/>
      <c r="OHQ41" s="284"/>
      <c r="OHR41" s="284"/>
      <c r="OHS41" s="284"/>
      <c r="OHT41" s="284"/>
      <c r="OHU41" s="284"/>
      <c r="OHV41" s="284"/>
      <c r="OHW41" s="284"/>
      <c r="OHX41" s="284"/>
      <c r="OHY41" s="284"/>
      <c r="OHZ41" s="284"/>
      <c r="OIA41" s="284"/>
      <c r="OIB41" s="284"/>
      <c r="OIC41" s="284"/>
      <c r="OID41" s="284"/>
      <c r="OIE41" s="284"/>
      <c r="OIF41" s="284"/>
      <c r="OIG41" s="284"/>
      <c r="OIH41" s="284"/>
      <c r="OII41" s="284"/>
      <c r="OIJ41" s="284"/>
      <c r="OIK41" s="284"/>
      <c r="OIL41" s="284"/>
      <c r="OIM41" s="284"/>
      <c r="OIN41" s="284"/>
      <c r="OIO41" s="284"/>
      <c r="OIP41" s="284"/>
      <c r="OIQ41" s="284"/>
      <c r="OIR41" s="284"/>
      <c r="OIS41" s="284"/>
      <c r="OIT41" s="284"/>
      <c r="OIU41" s="284"/>
      <c r="OIV41" s="284"/>
      <c r="OIW41" s="284"/>
      <c r="OIX41" s="284"/>
      <c r="OIY41" s="284"/>
      <c r="OIZ41" s="284"/>
      <c r="OJA41" s="284"/>
      <c r="OJB41" s="284"/>
      <c r="OJC41" s="284"/>
      <c r="OJD41" s="284"/>
      <c r="OJE41" s="284"/>
      <c r="OJF41" s="284"/>
      <c r="OJG41" s="284"/>
      <c r="OJH41" s="284"/>
      <c r="OJI41" s="284"/>
      <c r="OJJ41" s="284"/>
      <c r="OJK41" s="284"/>
      <c r="OJL41" s="284"/>
      <c r="OJM41" s="284"/>
      <c r="OJN41" s="284"/>
      <c r="OJO41" s="284"/>
      <c r="OJP41" s="284"/>
      <c r="OJQ41" s="284"/>
      <c r="OJR41" s="284"/>
      <c r="OJS41" s="284"/>
      <c r="OJT41" s="284"/>
      <c r="OJU41" s="284"/>
      <c r="OJV41" s="284"/>
      <c r="OJW41" s="284"/>
      <c r="OJX41" s="284"/>
      <c r="OJY41" s="284"/>
      <c r="OJZ41" s="284"/>
      <c r="OKA41" s="284"/>
      <c r="OKB41" s="284"/>
      <c r="OKC41" s="284"/>
      <c r="OKD41" s="284"/>
      <c r="OKE41" s="284"/>
      <c r="OKF41" s="284"/>
      <c r="OKG41" s="284"/>
      <c r="OKH41" s="284"/>
      <c r="OKI41" s="284"/>
      <c r="OKJ41" s="284"/>
      <c r="OKK41" s="284"/>
      <c r="OKL41" s="284"/>
      <c r="OKM41" s="284"/>
      <c r="OKN41" s="284"/>
      <c r="OKO41" s="284"/>
      <c r="OKP41" s="284"/>
      <c r="OKQ41" s="284"/>
      <c r="OKR41" s="284"/>
      <c r="OKS41" s="284"/>
      <c r="OKT41" s="284"/>
      <c r="OKU41" s="284"/>
      <c r="OKV41" s="284"/>
      <c r="OKW41" s="284"/>
      <c r="OKX41" s="284"/>
      <c r="OKY41" s="284"/>
      <c r="OKZ41" s="284"/>
      <c r="OLA41" s="284"/>
      <c r="OLB41" s="284"/>
      <c r="OLC41" s="284"/>
      <c r="OLD41" s="284"/>
      <c r="OLE41" s="284"/>
      <c r="OLF41" s="284"/>
      <c r="OLG41" s="284"/>
      <c r="OLH41" s="284"/>
      <c r="OLI41" s="284"/>
      <c r="OLJ41" s="284"/>
      <c r="OLK41" s="284"/>
      <c r="OLL41" s="284"/>
      <c r="OLM41" s="284"/>
      <c r="OLN41" s="284"/>
      <c r="OLO41" s="284"/>
      <c r="OLP41" s="284"/>
      <c r="OLQ41" s="284"/>
      <c r="OLR41" s="284"/>
      <c r="OLS41" s="284"/>
      <c r="OLT41" s="284"/>
      <c r="OLU41" s="284"/>
      <c r="OLV41" s="284"/>
      <c r="OLW41" s="284"/>
      <c r="OLX41" s="284"/>
      <c r="OLY41" s="284"/>
      <c r="OLZ41" s="284"/>
      <c r="OMA41" s="284"/>
      <c r="OMB41" s="284"/>
      <c r="OMC41" s="284"/>
      <c r="OMD41" s="284"/>
      <c r="OME41" s="284"/>
      <c r="OMF41" s="284"/>
      <c r="OMG41" s="284"/>
      <c r="OMH41" s="284"/>
      <c r="OMI41" s="284"/>
      <c r="OMJ41" s="284"/>
      <c r="OMK41" s="284"/>
      <c r="OML41" s="284"/>
      <c r="OMM41" s="284"/>
      <c r="OMN41" s="284"/>
      <c r="OMO41" s="284"/>
      <c r="OMP41" s="284"/>
      <c r="OMQ41" s="284"/>
      <c r="OMR41" s="284"/>
      <c r="OMS41" s="284"/>
      <c r="OMT41" s="284"/>
      <c r="OMU41" s="284"/>
      <c r="OMV41" s="284"/>
      <c r="OMW41" s="284"/>
      <c r="OMX41" s="284"/>
      <c r="OMY41" s="284"/>
      <c r="OMZ41" s="284"/>
      <c r="ONA41" s="284"/>
      <c r="ONB41" s="284"/>
      <c r="ONC41" s="284"/>
      <c r="OND41" s="284"/>
      <c r="ONE41" s="284"/>
      <c r="ONF41" s="284"/>
      <c r="ONG41" s="284"/>
      <c r="ONH41" s="284"/>
      <c r="ONI41" s="284"/>
      <c r="ONJ41" s="284"/>
      <c r="ONK41" s="284"/>
      <c r="ONL41" s="284"/>
      <c r="ONM41" s="284"/>
      <c r="ONN41" s="284"/>
      <c r="ONO41" s="284"/>
      <c r="ONP41" s="284"/>
      <c r="ONQ41" s="284"/>
      <c r="ONR41" s="284"/>
      <c r="ONS41" s="284"/>
      <c r="ONT41" s="284"/>
      <c r="ONU41" s="284"/>
      <c r="ONV41" s="284"/>
      <c r="ONW41" s="284"/>
      <c r="ONX41" s="284"/>
      <c r="ONY41" s="284"/>
      <c r="ONZ41" s="284"/>
      <c r="OOA41" s="284"/>
      <c r="OOB41" s="284"/>
      <c r="OOC41" s="284"/>
      <c r="OOD41" s="284"/>
      <c r="OOE41" s="284"/>
      <c r="OOF41" s="284"/>
      <c r="OOG41" s="284"/>
      <c r="OOH41" s="284"/>
      <c r="OOI41" s="284"/>
      <c r="OOJ41" s="284"/>
      <c r="OOK41" s="284"/>
      <c r="OOL41" s="284"/>
      <c r="OOM41" s="284"/>
      <c r="OON41" s="284"/>
      <c r="OOO41" s="284"/>
      <c r="OOP41" s="284"/>
      <c r="OOQ41" s="284"/>
      <c r="OOR41" s="284"/>
      <c r="OOS41" s="284"/>
      <c r="OOT41" s="284"/>
      <c r="OOU41" s="284"/>
      <c r="OOV41" s="284"/>
      <c r="OOW41" s="284"/>
      <c r="OOX41" s="284"/>
      <c r="OOY41" s="284"/>
      <c r="OOZ41" s="284"/>
      <c r="OPA41" s="284"/>
      <c r="OPB41" s="284"/>
      <c r="OPC41" s="284"/>
      <c r="OPD41" s="284"/>
      <c r="OPE41" s="284"/>
      <c r="OPF41" s="284"/>
      <c r="OPG41" s="284"/>
      <c r="OPH41" s="284"/>
      <c r="OPI41" s="284"/>
      <c r="OPJ41" s="284"/>
      <c r="OPK41" s="284"/>
      <c r="OPL41" s="284"/>
      <c r="OPM41" s="284"/>
      <c r="OPN41" s="284"/>
      <c r="OPO41" s="284"/>
      <c r="OPP41" s="284"/>
      <c r="OPQ41" s="284"/>
      <c r="OPR41" s="284"/>
      <c r="OPS41" s="284"/>
      <c r="OPT41" s="284"/>
      <c r="OPU41" s="284"/>
      <c r="OPV41" s="284"/>
      <c r="OPW41" s="284"/>
      <c r="OPX41" s="284"/>
      <c r="OPY41" s="284"/>
      <c r="OPZ41" s="284"/>
      <c r="OQA41" s="284"/>
      <c r="OQB41" s="284"/>
      <c r="OQC41" s="284"/>
      <c r="OQD41" s="284"/>
      <c r="OQE41" s="284"/>
      <c r="OQF41" s="284"/>
      <c r="OQG41" s="284"/>
      <c r="OQH41" s="284"/>
      <c r="OQI41" s="284"/>
      <c r="OQJ41" s="284"/>
      <c r="OQK41" s="284"/>
      <c r="OQL41" s="284"/>
      <c r="OQM41" s="284"/>
      <c r="OQN41" s="284"/>
      <c r="OQO41" s="284"/>
      <c r="OQP41" s="284"/>
      <c r="OQQ41" s="284"/>
      <c r="OQR41" s="284"/>
      <c r="OQS41" s="284"/>
      <c r="OQT41" s="284"/>
      <c r="OQU41" s="284"/>
      <c r="OQV41" s="284"/>
      <c r="OQW41" s="284"/>
      <c r="OQX41" s="284"/>
      <c r="OQY41" s="284"/>
      <c r="OQZ41" s="284"/>
      <c r="ORA41" s="284"/>
      <c r="ORB41" s="284"/>
      <c r="ORC41" s="284"/>
      <c r="ORD41" s="284"/>
      <c r="ORE41" s="284"/>
      <c r="ORF41" s="284"/>
      <c r="ORG41" s="284"/>
      <c r="ORH41" s="284"/>
      <c r="ORI41" s="284"/>
      <c r="ORJ41" s="284"/>
      <c r="ORK41" s="284"/>
      <c r="ORL41" s="284"/>
      <c r="ORM41" s="284"/>
      <c r="ORN41" s="284"/>
      <c r="ORO41" s="284"/>
      <c r="ORP41" s="284"/>
      <c r="ORQ41" s="284"/>
      <c r="ORR41" s="284"/>
      <c r="ORS41" s="284"/>
      <c r="ORT41" s="284"/>
      <c r="ORU41" s="284"/>
      <c r="ORV41" s="284"/>
      <c r="ORW41" s="284"/>
      <c r="ORX41" s="284"/>
      <c r="ORY41" s="284"/>
      <c r="ORZ41" s="284"/>
      <c r="OSA41" s="284"/>
      <c r="OSB41" s="284"/>
      <c r="OSC41" s="284"/>
      <c r="OSD41" s="284"/>
      <c r="OSE41" s="284"/>
      <c r="OSF41" s="284"/>
      <c r="OSG41" s="284"/>
      <c r="OSH41" s="284"/>
      <c r="OSI41" s="284"/>
      <c r="OSJ41" s="284"/>
      <c r="OSK41" s="284"/>
      <c r="OSL41" s="284"/>
      <c r="OSM41" s="284"/>
      <c r="OSN41" s="284"/>
      <c r="OSO41" s="284"/>
      <c r="OSP41" s="284"/>
      <c r="OSQ41" s="284"/>
      <c r="OSR41" s="284"/>
      <c r="OSS41" s="284"/>
      <c r="OST41" s="284"/>
      <c r="OSU41" s="284"/>
      <c r="OSV41" s="284"/>
      <c r="OSW41" s="284"/>
      <c r="OSX41" s="284"/>
      <c r="OSY41" s="284"/>
      <c r="OSZ41" s="284"/>
      <c r="OTA41" s="284"/>
      <c r="OTB41" s="284"/>
      <c r="OTC41" s="284"/>
      <c r="OTD41" s="284"/>
      <c r="OTE41" s="284"/>
      <c r="OTF41" s="284"/>
      <c r="OTG41" s="284"/>
      <c r="OTH41" s="284"/>
      <c r="OTI41" s="284"/>
      <c r="OTJ41" s="284"/>
      <c r="OTK41" s="284"/>
      <c r="OTL41" s="284"/>
      <c r="OTM41" s="284"/>
      <c r="OTN41" s="284"/>
      <c r="OTO41" s="284"/>
      <c r="OTP41" s="284"/>
      <c r="OTQ41" s="284"/>
      <c r="OTR41" s="284"/>
      <c r="OTS41" s="284"/>
      <c r="OTT41" s="284"/>
      <c r="OTU41" s="284"/>
      <c r="OTV41" s="284"/>
      <c r="OTW41" s="284"/>
      <c r="OTX41" s="284"/>
      <c r="OTY41" s="284"/>
      <c r="OTZ41" s="284"/>
      <c r="OUA41" s="284"/>
      <c r="OUB41" s="284"/>
      <c r="OUC41" s="284"/>
      <c r="OUD41" s="284"/>
      <c r="OUE41" s="284"/>
      <c r="OUF41" s="284"/>
      <c r="OUG41" s="284"/>
      <c r="OUH41" s="284"/>
      <c r="OUI41" s="284"/>
      <c r="OUJ41" s="284"/>
      <c r="OUK41" s="284"/>
      <c r="OUL41" s="284"/>
      <c r="OUM41" s="284"/>
      <c r="OUN41" s="284"/>
      <c r="OUO41" s="284"/>
      <c r="OUP41" s="284"/>
      <c r="OUQ41" s="284"/>
      <c r="OUR41" s="284"/>
      <c r="OUS41" s="284"/>
      <c r="OUT41" s="284"/>
      <c r="OUU41" s="284"/>
      <c r="OUV41" s="284"/>
      <c r="OUW41" s="284"/>
      <c r="OUX41" s="284"/>
      <c r="OUY41" s="284"/>
      <c r="OUZ41" s="284"/>
      <c r="OVA41" s="284"/>
      <c r="OVB41" s="284"/>
      <c r="OVC41" s="284"/>
      <c r="OVD41" s="284"/>
      <c r="OVE41" s="284"/>
      <c r="OVF41" s="284"/>
      <c r="OVG41" s="284"/>
      <c r="OVH41" s="284"/>
      <c r="OVI41" s="284"/>
      <c r="OVJ41" s="284"/>
      <c r="OVK41" s="284"/>
      <c r="OVL41" s="284"/>
      <c r="OVM41" s="284"/>
      <c r="OVN41" s="284"/>
      <c r="OVO41" s="284"/>
      <c r="OVP41" s="284"/>
      <c r="OVQ41" s="284"/>
      <c r="OVR41" s="284"/>
      <c r="OVS41" s="284"/>
      <c r="OVT41" s="284"/>
      <c r="OVU41" s="284"/>
      <c r="OVV41" s="284"/>
      <c r="OVW41" s="284"/>
      <c r="OVX41" s="284"/>
      <c r="OVY41" s="284"/>
      <c r="OVZ41" s="284"/>
      <c r="OWA41" s="284"/>
      <c r="OWB41" s="284"/>
      <c r="OWC41" s="284"/>
      <c r="OWD41" s="284"/>
      <c r="OWE41" s="284"/>
      <c r="OWF41" s="284"/>
      <c r="OWG41" s="284"/>
      <c r="OWH41" s="284"/>
      <c r="OWI41" s="284"/>
      <c r="OWJ41" s="284"/>
      <c r="OWK41" s="284"/>
      <c r="OWL41" s="284"/>
      <c r="OWM41" s="284"/>
      <c r="OWN41" s="284"/>
      <c r="OWO41" s="284"/>
      <c r="OWP41" s="284"/>
      <c r="OWQ41" s="284"/>
      <c r="OWR41" s="284"/>
      <c r="OWS41" s="284"/>
      <c r="OWT41" s="284"/>
      <c r="OWU41" s="284"/>
      <c r="OWV41" s="284"/>
      <c r="OWW41" s="284"/>
      <c r="OWX41" s="284"/>
      <c r="OWY41" s="284"/>
      <c r="OWZ41" s="284"/>
      <c r="OXA41" s="284"/>
      <c r="OXB41" s="284"/>
      <c r="OXC41" s="284"/>
      <c r="OXD41" s="284"/>
      <c r="OXE41" s="284"/>
      <c r="OXF41" s="284"/>
      <c r="OXG41" s="284"/>
      <c r="OXH41" s="284"/>
      <c r="OXI41" s="284"/>
      <c r="OXJ41" s="284"/>
      <c r="OXK41" s="284"/>
      <c r="OXL41" s="284"/>
      <c r="OXM41" s="284"/>
      <c r="OXN41" s="284"/>
      <c r="OXO41" s="284"/>
      <c r="OXP41" s="284"/>
      <c r="OXQ41" s="284"/>
      <c r="OXR41" s="284"/>
      <c r="OXS41" s="284"/>
      <c r="OXT41" s="284"/>
      <c r="OXU41" s="284"/>
      <c r="OXV41" s="284"/>
      <c r="OXW41" s="284"/>
      <c r="OXX41" s="284"/>
      <c r="OXY41" s="284"/>
      <c r="OXZ41" s="284"/>
      <c r="OYA41" s="284"/>
      <c r="OYB41" s="284"/>
      <c r="OYC41" s="284"/>
      <c r="OYD41" s="284"/>
      <c r="OYE41" s="284"/>
      <c r="OYF41" s="284"/>
      <c r="OYG41" s="284"/>
      <c r="OYH41" s="284"/>
      <c r="OYI41" s="284"/>
      <c r="OYJ41" s="284"/>
      <c r="OYK41" s="284"/>
      <c r="OYL41" s="284"/>
      <c r="OYM41" s="284"/>
      <c r="OYN41" s="284"/>
      <c r="OYO41" s="284"/>
      <c r="OYP41" s="284"/>
      <c r="OYQ41" s="284"/>
      <c r="OYR41" s="284"/>
      <c r="OYS41" s="284"/>
      <c r="OYT41" s="284"/>
      <c r="OYU41" s="284"/>
      <c r="OYV41" s="284"/>
      <c r="OYW41" s="284"/>
      <c r="OYX41" s="284"/>
      <c r="OYY41" s="284"/>
      <c r="OYZ41" s="284"/>
      <c r="OZA41" s="284"/>
      <c r="OZB41" s="284"/>
      <c r="OZC41" s="284"/>
      <c r="OZD41" s="284"/>
      <c r="OZE41" s="284"/>
      <c r="OZF41" s="284"/>
      <c r="OZG41" s="284"/>
      <c r="OZH41" s="284"/>
      <c r="OZI41" s="284"/>
      <c r="OZJ41" s="284"/>
      <c r="OZK41" s="284"/>
      <c r="OZL41" s="284"/>
      <c r="OZM41" s="284"/>
      <c r="OZN41" s="284"/>
      <c r="OZO41" s="284"/>
      <c r="OZP41" s="284"/>
      <c r="OZQ41" s="284"/>
      <c r="OZR41" s="284"/>
      <c r="OZS41" s="284"/>
      <c r="OZT41" s="284"/>
      <c r="OZU41" s="284"/>
      <c r="OZV41" s="284"/>
      <c r="OZW41" s="284"/>
      <c r="OZX41" s="284"/>
      <c r="OZY41" s="284"/>
      <c r="OZZ41" s="284"/>
      <c r="PAA41" s="284"/>
      <c r="PAB41" s="284"/>
      <c r="PAC41" s="284"/>
      <c r="PAD41" s="284"/>
      <c r="PAE41" s="284"/>
      <c r="PAF41" s="284"/>
      <c r="PAG41" s="284"/>
      <c r="PAH41" s="284"/>
      <c r="PAI41" s="284"/>
      <c r="PAJ41" s="284"/>
      <c r="PAK41" s="284"/>
      <c r="PAL41" s="284"/>
      <c r="PAM41" s="284"/>
      <c r="PAN41" s="284"/>
      <c r="PAO41" s="284"/>
      <c r="PAP41" s="284"/>
      <c r="PAQ41" s="284"/>
      <c r="PAR41" s="284"/>
      <c r="PAS41" s="284"/>
      <c r="PAT41" s="284"/>
      <c r="PAU41" s="284"/>
      <c r="PAV41" s="284"/>
      <c r="PAW41" s="284"/>
      <c r="PAX41" s="284"/>
      <c r="PAY41" s="284"/>
      <c r="PAZ41" s="284"/>
      <c r="PBA41" s="284"/>
      <c r="PBB41" s="284"/>
      <c r="PBC41" s="284"/>
      <c r="PBD41" s="284"/>
      <c r="PBE41" s="284"/>
      <c r="PBF41" s="284"/>
      <c r="PBG41" s="284"/>
      <c r="PBH41" s="284"/>
      <c r="PBI41" s="284"/>
      <c r="PBJ41" s="284"/>
      <c r="PBK41" s="284"/>
      <c r="PBL41" s="284"/>
      <c r="PBM41" s="284"/>
      <c r="PBN41" s="284"/>
      <c r="PBO41" s="284"/>
      <c r="PBP41" s="284"/>
      <c r="PBQ41" s="284"/>
      <c r="PBR41" s="284"/>
      <c r="PBS41" s="284"/>
      <c r="PBT41" s="284"/>
      <c r="PBU41" s="284"/>
      <c r="PBV41" s="284"/>
      <c r="PBW41" s="284"/>
      <c r="PBX41" s="284"/>
      <c r="PBY41" s="284"/>
      <c r="PBZ41" s="284"/>
      <c r="PCA41" s="284"/>
      <c r="PCB41" s="284"/>
      <c r="PCC41" s="284"/>
      <c r="PCD41" s="284"/>
      <c r="PCE41" s="284"/>
      <c r="PCF41" s="284"/>
      <c r="PCG41" s="284"/>
      <c r="PCH41" s="284"/>
      <c r="PCI41" s="284"/>
      <c r="PCJ41" s="284"/>
      <c r="PCK41" s="284"/>
      <c r="PCL41" s="284"/>
      <c r="PCM41" s="284"/>
      <c r="PCN41" s="284"/>
      <c r="PCO41" s="284"/>
      <c r="PCP41" s="284"/>
      <c r="PCQ41" s="284"/>
      <c r="PCR41" s="284"/>
      <c r="PCS41" s="284"/>
      <c r="PCT41" s="284"/>
      <c r="PCU41" s="284"/>
      <c r="PCV41" s="284"/>
      <c r="PCW41" s="284"/>
      <c r="PCX41" s="284"/>
      <c r="PCY41" s="284"/>
      <c r="PCZ41" s="284"/>
      <c r="PDA41" s="284"/>
      <c r="PDB41" s="284"/>
      <c r="PDC41" s="284"/>
      <c r="PDD41" s="284"/>
      <c r="PDE41" s="284"/>
      <c r="PDF41" s="284"/>
      <c r="PDG41" s="284"/>
      <c r="PDH41" s="284"/>
      <c r="PDI41" s="284"/>
      <c r="PDJ41" s="284"/>
      <c r="PDK41" s="284"/>
      <c r="PDL41" s="284"/>
      <c r="PDM41" s="284"/>
      <c r="PDN41" s="284"/>
      <c r="PDO41" s="284"/>
      <c r="PDP41" s="284"/>
      <c r="PDQ41" s="284"/>
      <c r="PDR41" s="284"/>
      <c r="PDS41" s="284"/>
      <c r="PDT41" s="284"/>
      <c r="PDU41" s="284"/>
      <c r="PDV41" s="284"/>
      <c r="PDW41" s="284"/>
      <c r="PDX41" s="284"/>
      <c r="PDY41" s="284"/>
      <c r="PDZ41" s="284"/>
      <c r="PEA41" s="284"/>
      <c r="PEB41" s="284"/>
      <c r="PEC41" s="284"/>
      <c r="PED41" s="284"/>
      <c r="PEE41" s="284"/>
      <c r="PEF41" s="284"/>
      <c r="PEG41" s="284"/>
      <c r="PEH41" s="284"/>
      <c r="PEI41" s="284"/>
      <c r="PEJ41" s="284"/>
      <c r="PEK41" s="284"/>
      <c r="PEL41" s="284"/>
      <c r="PEM41" s="284"/>
      <c r="PEN41" s="284"/>
      <c r="PEO41" s="284"/>
      <c r="PEP41" s="284"/>
      <c r="PEQ41" s="284"/>
      <c r="PER41" s="284"/>
      <c r="PES41" s="284"/>
      <c r="PET41" s="284"/>
      <c r="PEU41" s="284"/>
      <c r="PEV41" s="284"/>
      <c r="PEW41" s="284"/>
      <c r="PEX41" s="284"/>
      <c r="PEY41" s="284"/>
      <c r="PEZ41" s="284"/>
      <c r="PFA41" s="284"/>
      <c r="PFB41" s="284"/>
      <c r="PFC41" s="284"/>
      <c r="PFD41" s="284"/>
      <c r="PFE41" s="284"/>
      <c r="PFF41" s="284"/>
      <c r="PFG41" s="284"/>
      <c r="PFH41" s="284"/>
      <c r="PFI41" s="284"/>
      <c r="PFJ41" s="284"/>
      <c r="PFK41" s="284"/>
      <c r="PFL41" s="284"/>
      <c r="PFM41" s="284"/>
      <c r="PFN41" s="284"/>
      <c r="PFO41" s="284"/>
      <c r="PFP41" s="284"/>
      <c r="PFQ41" s="284"/>
      <c r="PFR41" s="284"/>
      <c r="PFS41" s="284"/>
      <c r="PFT41" s="284"/>
      <c r="PFU41" s="284"/>
      <c r="PFV41" s="284"/>
      <c r="PFW41" s="284"/>
      <c r="PFX41" s="284"/>
      <c r="PFY41" s="284"/>
      <c r="PFZ41" s="284"/>
      <c r="PGA41" s="284"/>
      <c r="PGB41" s="284"/>
      <c r="PGC41" s="284"/>
      <c r="PGD41" s="284"/>
      <c r="PGE41" s="284"/>
      <c r="PGF41" s="284"/>
      <c r="PGG41" s="284"/>
      <c r="PGH41" s="284"/>
      <c r="PGI41" s="284"/>
      <c r="PGJ41" s="284"/>
      <c r="PGK41" s="284"/>
      <c r="PGL41" s="284"/>
      <c r="PGM41" s="284"/>
      <c r="PGN41" s="284"/>
      <c r="PGO41" s="284"/>
      <c r="PGP41" s="284"/>
      <c r="PGQ41" s="284"/>
      <c r="PGR41" s="284"/>
      <c r="PGS41" s="284"/>
      <c r="PGT41" s="284"/>
      <c r="PGU41" s="284"/>
      <c r="PGV41" s="284"/>
      <c r="PGW41" s="284"/>
      <c r="PGX41" s="284"/>
      <c r="PGY41" s="284"/>
      <c r="PGZ41" s="284"/>
      <c r="PHA41" s="284"/>
      <c r="PHB41" s="284"/>
      <c r="PHC41" s="284"/>
      <c r="PHD41" s="284"/>
      <c r="PHE41" s="284"/>
      <c r="PHF41" s="284"/>
      <c r="PHG41" s="284"/>
      <c r="PHH41" s="284"/>
      <c r="PHI41" s="284"/>
      <c r="PHJ41" s="284"/>
      <c r="PHK41" s="284"/>
      <c r="PHL41" s="284"/>
      <c r="PHM41" s="284"/>
      <c r="PHN41" s="284"/>
      <c r="PHO41" s="284"/>
      <c r="PHP41" s="284"/>
      <c r="PHQ41" s="284"/>
      <c r="PHR41" s="284"/>
      <c r="PHS41" s="284"/>
      <c r="PHT41" s="284"/>
      <c r="PHU41" s="284"/>
      <c r="PHV41" s="284"/>
      <c r="PHW41" s="284"/>
      <c r="PHX41" s="284"/>
      <c r="PHY41" s="284"/>
      <c r="PHZ41" s="284"/>
      <c r="PIA41" s="284"/>
      <c r="PIB41" s="284"/>
      <c r="PIC41" s="284"/>
      <c r="PID41" s="284"/>
      <c r="PIE41" s="284"/>
      <c r="PIF41" s="284"/>
      <c r="PIG41" s="284"/>
      <c r="PIH41" s="284"/>
      <c r="PII41" s="284"/>
      <c r="PIJ41" s="284"/>
      <c r="PIK41" s="284"/>
      <c r="PIL41" s="284"/>
      <c r="PIM41" s="284"/>
      <c r="PIN41" s="284"/>
      <c r="PIO41" s="284"/>
      <c r="PIP41" s="284"/>
      <c r="PIQ41" s="284"/>
      <c r="PIR41" s="284"/>
      <c r="PIS41" s="284"/>
      <c r="PIT41" s="284"/>
      <c r="PIU41" s="284"/>
      <c r="PIV41" s="284"/>
      <c r="PIW41" s="284"/>
      <c r="PIX41" s="284"/>
      <c r="PIY41" s="284"/>
      <c r="PIZ41" s="284"/>
      <c r="PJA41" s="284"/>
      <c r="PJB41" s="284"/>
      <c r="PJC41" s="284"/>
      <c r="PJD41" s="284"/>
      <c r="PJE41" s="284"/>
      <c r="PJF41" s="284"/>
      <c r="PJG41" s="284"/>
      <c r="PJH41" s="284"/>
      <c r="PJI41" s="284"/>
      <c r="PJJ41" s="284"/>
      <c r="PJK41" s="284"/>
      <c r="PJL41" s="284"/>
      <c r="PJM41" s="284"/>
      <c r="PJN41" s="284"/>
      <c r="PJO41" s="284"/>
      <c r="PJP41" s="284"/>
      <c r="PJQ41" s="284"/>
      <c r="PJR41" s="284"/>
      <c r="PJS41" s="284"/>
      <c r="PJT41" s="284"/>
      <c r="PJU41" s="284"/>
      <c r="PJV41" s="284"/>
      <c r="PJW41" s="284"/>
      <c r="PJX41" s="284"/>
      <c r="PJY41" s="284"/>
      <c r="PJZ41" s="284"/>
      <c r="PKA41" s="284"/>
      <c r="PKB41" s="284"/>
      <c r="PKC41" s="284"/>
      <c r="PKD41" s="284"/>
      <c r="PKE41" s="284"/>
      <c r="PKF41" s="284"/>
      <c r="PKG41" s="284"/>
      <c r="PKH41" s="284"/>
      <c r="PKI41" s="284"/>
      <c r="PKJ41" s="284"/>
      <c r="PKK41" s="284"/>
      <c r="PKL41" s="284"/>
      <c r="PKM41" s="284"/>
      <c r="PKN41" s="284"/>
      <c r="PKO41" s="284"/>
      <c r="PKP41" s="284"/>
      <c r="PKQ41" s="284"/>
      <c r="PKR41" s="284"/>
      <c r="PKS41" s="284"/>
      <c r="PKT41" s="284"/>
      <c r="PKU41" s="284"/>
      <c r="PKV41" s="284"/>
      <c r="PKW41" s="284"/>
      <c r="PKX41" s="284"/>
      <c r="PKY41" s="284"/>
      <c r="PKZ41" s="284"/>
      <c r="PLA41" s="284"/>
      <c r="PLB41" s="284"/>
      <c r="PLC41" s="284"/>
      <c r="PLD41" s="284"/>
      <c r="PLE41" s="284"/>
      <c r="PLF41" s="284"/>
      <c r="PLG41" s="284"/>
      <c r="PLH41" s="284"/>
      <c r="PLI41" s="284"/>
      <c r="PLJ41" s="284"/>
      <c r="PLK41" s="284"/>
      <c r="PLL41" s="284"/>
      <c r="PLM41" s="284"/>
      <c r="PLN41" s="284"/>
      <c r="PLO41" s="284"/>
      <c r="PLP41" s="284"/>
      <c r="PLQ41" s="284"/>
      <c r="PLR41" s="284"/>
      <c r="PLS41" s="284"/>
      <c r="PLT41" s="284"/>
      <c r="PLU41" s="284"/>
      <c r="PLV41" s="284"/>
      <c r="PLW41" s="284"/>
      <c r="PLX41" s="284"/>
      <c r="PLY41" s="284"/>
      <c r="PLZ41" s="284"/>
      <c r="PMA41" s="284"/>
      <c r="PMB41" s="284"/>
      <c r="PMC41" s="284"/>
      <c r="PMD41" s="284"/>
      <c r="PME41" s="284"/>
      <c r="PMF41" s="284"/>
      <c r="PMG41" s="284"/>
      <c r="PMH41" s="284"/>
      <c r="PMI41" s="284"/>
      <c r="PMJ41" s="284"/>
      <c r="PMK41" s="284"/>
      <c r="PML41" s="284"/>
      <c r="PMM41" s="284"/>
      <c r="PMN41" s="284"/>
      <c r="PMO41" s="284"/>
      <c r="PMP41" s="284"/>
      <c r="PMQ41" s="284"/>
      <c r="PMR41" s="284"/>
      <c r="PMS41" s="284"/>
      <c r="PMT41" s="284"/>
      <c r="PMU41" s="284"/>
      <c r="PMV41" s="284"/>
      <c r="PMW41" s="284"/>
      <c r="PMX41" s="284"/>
      <c r="PMY41" s="284"/>
      <c r="PMZ41" s="284"/>
      <c r="PNA41" s="284"/>
      <c r="PNB41" s="284"/>
      <c r="PNC41" s="284"/>
      <c r="PND41" s="284"/>
      <c r="PNE41" s="284"/>
      <c r="PNF41" s="284"/>
      <c r="PNG41" s="284"/>
      <c r="PNH41" s="284"/>
      <c r="PNI41" s="284"/>
      <c r="PNJ41" s="284"/>
      <c r="PNK41" s="284"/>
      <c r="PNL41" s="284"/>
      <c r="PNM41" s="284"/>
      <c r="PNN41" s="284"/>
      <c r="PNO41" s="284"/>
      <c r="PNP41" s="284"/>
      <c r="PNQ41" s="284"/>
      <c r="PNR41" s="284"/>
      <c r="PNS41" s="284"/>
      <c r="PNT41" s="284"/>
      <c r="PNU41" s="284"/>
      <c r="PNV41" s="284"/>
      <c r="PNW41" s="284"/>
      <c r="PNX41" s="284"/>
      <c r="PNY41" s="284"/>
      <c r="PNZ41" s="284"/>
      <c r="POA41" s="284"/>
      <c r="POB41" s="284"/>
      <c r="POC41" s="284"/>
      <c r="POD41" s="284"/>
      <c r="POE41" s="284"/>
      <c r="POF41" s="284"/>
      <c r="POG41" s="284"/>
      <c r="POH41" s="284"/>
      <c r="POI41" s="284"/>
      <c r="POJ41" s="284"/>
      <c r="POK41" s="284"/>
      <c r="POL41" s="284"/>
      <c r="POM41" s="284"/>
      <c r="PON41" s="284"/>
      <c r="POO41" s="284"/>
      <c r="POP41" s="284"/>
      <c r="POQ41" s="284"/>
      <c r="POR41" s="284"/>
      <c r="POS41" s="284"/>
      <c r="POT41" s="284"/>
      <c r="POU41" s="284"/>
      <c r="POV41" s="284"/>
      <c r="POW41" s="284"/>
      <c r="POX41" s="284"/>
      <c r="POY41" s="284"/>
      <c r="POZ41" s="284"/>
      <c r="PPA41" s="284"/>
      <c r="PPB41" s="284"/>
      <c r="PPC41" s="284"/>
      <c r="PPD41" s="284"/>
      <c r="PPE41" s="284"/>
      <c r="PPF41" s="284"/>
      <c r="PPG41" s="284"/>
      <c r="PPH41" s="284"/>
      <c r="PPI41" s="284"/>
      <c r="PPJ41" s="284"/>
      <c r="PPK41" s="284"/>
      <c r="PPL41" s="284"/>
      <c r="PPM41" s="284"/>
      <c r="PPN41" s="284"/>
      <c r="PPO41" s="284"/>
      <c r="PPP41" s="284"/>
      <c r="PPQ41" s="284"/>
      <c r="PPR41" s="284"/>
      <c r="PPS41" s="284"/>
      <c r="PPT41" s="284"/>
      <c r="PPU41" s="284"/>
      <c r="PPV41" s="284"/>
      <c r="PPW41" s="284"/>
      <c r="PPX41" s="284"/>
      <c r="PPY41" s="284"/>
      <c r="PPZ41" s="284"/>
      <c r="PQA41" s="284"/>
      <c r="PQB41" s="284"/>
      <c r="PQC41" s="284"/>
      <c r="PQD41" s="284"/>
      <c r="PQE41" s="284"/>
      <c r="PQF41" s="284"/>
      <c r="PQG41" s="284"/>
      <c r="PQH41" s="284"/>
      <c r="PQI41" s="284"/>
      <c r="PQJ41" s="284"/>
      <c r="PQK41" s="284"/>
      <c r="PQL41" s="284"/>
      <c r="PQM41" s="284"/>
      <c r="PQN41" s="284"/>
      <c r="PQO41" s="284"/>
      <c r="PQP41" s="284"/>
      <c r="PQQ41" s="284"/>
      <c r="PQR41" s="284"/>
      <c r="PQS41" s="284"/>
      <c r="PQT41" s="284"/>
      <c r="PQU41" s="284"/>
      <c r="PQV41" s="284"/>
      <c r="PQW41" s="284"/>
      <c r="PQX41" s="284"/>
      <c r="PQY41" s="284"/>
      <c r="PQZ41" s="284"/>
      <c r="PRA41" s="284"/>
      <c r="PRB41" s="284"/>
      <c r="PRC41" s="284"/>
      <c r="PRD41" s="284"/>
      <c r="PRE41" s="284"/>
      <c r="PRF41" s="284"/>
      <c r="PRG41" s="284"/>
      <c r="PRH41" s="284"/>
      <c r="PRI41" s="284"/>
      <c r="PRJ41" s="284"/>
      <c r="PRK41" s="284"/>
      <c r="PRL41" s="284"/>
      <c r="PRM41" s="284"/>
      <c r="PRN41" s="284"/>
      <c r="PRO41" s="284"/>
      <c r="PRP41" s="284"/>
      <c r="PRQ41" s="284"/>
      <c r="PRR41" s="284"/>
      <c r="PRS41" s="284"/>
      <c r="PRT41" s="284"/>
      <c r="PRU41" s="284"/>
      <c r="PRV41" s="284"/>
      <c r="PRW41" s="284"/>
      <c r="PRX41" s="284"/>
      <c r="PRY41" s="284"/>
      <c r="PRZ41" s="284"/>
      <c r="PSA41" s="284"/>
      <c r="PSB41" s="284"/>
      <c r="PSC41" s="284"/>
      <c r="PSD41" s="284"/>
      <c r="PSE41" s="284"/>
      <c r="PSF41" s="284"/>
      <c r="PSG41" s="284"/>
      <c r="PSH41" s="284"/>
      <c r="PSI41" s="284"/>
      <c r="PSJ41" s="284"/>
      <c r="PSK41" s="284"/>
      <c r="PSL41" s="284"/>
      <c r="PSM41" s="284"/>
      <c r="PSN41" s="284"/>
      <c r="PSO41" s="284"/>
      <c r="PSP41" s="284"/>
      <c r="PSQ41" s="284"/>
      <c r="PSR41" s="284"/>
      <c r="PSS41" s="284"/>
      <c r="PST41" s="284"/>
      <c r="PSU41" s="284"/>
      <c r="PSV41" s="284"/>
      <c r="PSW41" s="284"/>
      <c r="PSX41" s="284"/>
      <c r="PSY41" s="284"/>
      <c r="PSZ41" s="284"/>
      <c r="PTA41" s="284"/>
      <c r="PTB41" s="284"/>
      <c r="PTC41" s="284"/>
      <c r="PTD41" s="284"/>
      <c r="PTE41" s="284"/>
      <c r="PTF41" s="284"/>
      <c r="PTG41" s="284"/>
      <c r="PTH41" s="284"/>
      <c r="PTI41" s="284"/>
      <c r="PTJ41" s="284"/>
      <c r="PTK41" s="284"/>
      <c r="PTL41" s="284"/>
      <c r="PTM41" s="284"/>
      <c r="PTN41" s="284"/>
      <c r="PTO41" s="284"/>
      <c r="PTP41" s="284"/>
      <c r="PTQ41" s="284"/>
      <c r="PTR41" s="284"/>
      <c r="PTS41" s="284"/>
      <c r="PTT41" s="284"/>
      <c r="PTU41" s="284"/>
      <c r="PTV41" s="284"/>
      <c r="PTW41" s="284"/>
      <c r="PTX41" s="284"/>
      <c r="PTY41" s="284"/>
      <c r="PTZ41" s="284"/>
      <c r="PUA41" s="284"/>
      <c r="PUB41" s="284"/>
      <c r="PUC41" s="284"/>
      <c r="PUD41" s="284"/>
      <c r="PUE41" s="284"/>
      <c r="PUF41" s="284"/>
      <c r="PUG41" s="284"/>
      <c r="PUH41" s="284"/>
      <c r="PUI41" s="284"/>
      <c r="PUJ41" s="284"/>
      <c r="PUK41" s="284"/>
      <c r="PUL41" s="284"/>
      <c r="PUM41" s="284"/>
      <c r="PUN41" s="284"/>
      <c r="PUO41" s="284"/>
      <c r="PUP41" s="284"/>
      <c r="PUQ41" s="284"/>
      <c r="PUR41" s="284"/>
      <c r="PUS41" s="284"/>
      <c r="PUT41" s="284"/>
      <c r="PUU41" s="284"/>
      <c r="PUV41" s="284"/>
      <c r="PUW41" s="284"/>
      <c r="PUX41" s="284"/>
      <c r="PUY41" s="284"/>
      <c r="PUZ41" s="284"/>
      <c r="PVA41" s="284"/>
      <c r="PVB41" s="284"/>
      <c r="PVC41" s="284"/>
      <c r="PVD41" s="284"/>
      <c r="PVE41" s="284"/>
      <c r="PVF41" s="284"/>
      <c r="PVG41" s="284"/>
      <c r="PVH41" s="284"/>
      <c r="PVI41" s="284"/>
      <c r="PVJ41" s="284"/>
      <c r="PVK41" s="284"/>
      <c r="PVL41" s="284"/>
      <c r="PVM41" s="284"/>
      <c r="PVN41" s="284"/>
      <c r="PVO41" s="284"/>
      <c r="PVP41" s="284"/>
      <c r="PVQ41" s="284"/>
      <c r="PVR41" s="284"/>
      <c r="PVS41" s="284"/>
      <c r="PVT41" s="284"/>
      <c r="PVU41" s="284"/>
      <c r="PVV41" s="284"/>
      <c r="PVW41" s="284"/>
      <c r="PVX41" s="284"/>
      <c r="PVY41" s="284"/>
      <c r="PVZ41" s="284"/>
      <c r="PWA41" s="284"/>
      <c r="PWB41" s="284"/>
      <c r="PWC41" s="284"/>
      <c r="PWD41" s="284"/>
      <c r="PWE41" s="284"/>
      <c r="PWF41" s="284"/>
      <c r="PWG41" s="284"/>
      <c r="PWH41" s="284"/>
      <c r="PWI41" s="284"/>
      <c r="PWJ41" s="284"/>
      <c r="PWK41" s="284"/>
      <c r="PWL41" s="284"/>
      <c r="PWM41" s="284"/>
      <c r="PWN41" s="284"/>
      <c r="PWO41" s="284"/>
      <c r="PWP41" s="284"/>
      <c r="PWQ41" s="284"/>
      <c r="PWR41" s="284"/>
      <c r="PWS41" s="284"/>
      <c r="PWT41" s="284"/>
      <c r="PWU41" s="284"/>
      <c r="PWV41" s="284"/>
      <c r="PWW41" s="284"/>
      <c r="PWX41" s="284"/>
      <c r="PWY41" s="284"/>
      <c r="PWZ41" s="284"/>
      <c r="PXA41" s="284"/>
      <c r="PXB41" s="284"/>
      <c r="PXC41" s="284"/>
      <c r="PXD41" s="284"/>
      <c r="PXE41" s="284"/>
      <c r="PXF41" s="284"/>
      <c r="PXG41" s="284"/>
      <c r="PXH41" s="284"/>
      <c r="PXI41" s="284"/>
      <c r="PXJ41" s="284"/>
      <c r="PXK41" s="284"/>
      <c r="PXL41" s="284"/>
      <c r="PXM41" s="284"/>
      <c r="PXN41" s="284"/>
      <c r="PXO41" s="284"/>
      <c r="PXP41" s="284"/>
      <c r="PXQ41" s="284"/>
      <c r="PXR41" s="284"/>
      <c r="PXS41" s="284"/>
      <c r="PXT41" s="284"/>
      <c r="PXU41" s="284"/>
      <c r="PXV41" s="284"/>
      <c r="PXW41" s="284"/>
      <c r="PXX41" s="284"/>
      <c r="PXY41" s="284"/>
      <c r="PXZ41" s="284"/>
      <c r="PYA41" s="284"/>
      <c r="PYB41" s="284"/>
      <c r="PYC41" s="284"/>
      <c r="PYD41" s="284"/>
      <c r="PYE41" s="284"/>
      <c r="PYF41" s="284"/>
      <c r="PYG41" s="284"/>
      <c r="PYH41" s="284"/>
      <c r="PYI41" s="284"/>
      <c r="PYJ41" s="284"/>
      <c r="PYK41" s="284"/>
      <c r="PYL41" s="284"/>
      <c r="PYM41" s="284"/>
      <c r="PYN41" s="284"/>
      <c r="PYO41" s="284"/>
      <c r="PYP41" s="284"/>
      <c r="PYQ41" s="284"/>
      <c r="PYR41" s="284"/>
      <c r="PYS41" s="284"/>
      <c r="PYT41" s="284"/>
      <c r="PYU41" s="284"/>
      <c r="PYV41" s="284"/>
      <c r="PYW41" s="284"/>
      <c r="PYX41" s="284"/>
      <c r="PYY41" s="284"/>
      <c r="PYZ41" s="284"/>
      <c r="PZA41" s="284"/>
      <c r="PZB41" s="284"/>
      <c r="PZC41" s="284"/>
      <c r="PZD41" s="284"/>
      <c r="PZE41" s="284"/>
      <c r="PZF41" s="284"/>
      <c r="PZG41" s="284"/>
      <c r="PZH41" s="284"/>
      <c r="PZI41" s="284"/>
      <c r="PZJ41" s="284"/>
      <c r="PZK41" s="284"/>
      <c r="PZL41" s="284"/>
      <c r="PZM41" s="284"/>
      <c r="PZN41" s="284"/>
      <c r="PZO41" s="284"/>
      <c r="PZP41" s="284"/>
      <c r="PZQ41" s="284"/>
      <c r="PZR41" s="284"/>
      <c r="PZS41" s="284"/>
      <c r="PZT41" s="284"/>
      <c r="PZU41" s="284"/>
      <c r="PZV41" s="284"/>
      <c r="PZW41" s="284"/>
      <c r="PZX41" s="284"/>
      <c r="PZY41" s="284"/>
      <c r="PZZ41" s="284"/>
      <c r="QAA41" s="284"/>
      <c r="QAB41" s="284"/>
      <c r="QAC41" s="284"/>
      <c r="QAD41" s="284"/>
      <c r="QAE41" s="284"/>
      <c r="QAF41" s="284"/>
      <c r="QAG41" s="284"/>
      <c r="QAH41" s="284"/>
      <c r="QAI41" s="284"/>
      <c r="QAJ41" s="284"/>
      <c r="QAK41" s="284"/>
      <c r="QAL41" s="284"/>
      <c r="QAM41" s="284"/>
      <c r="QAN41" s="284"/>
      <c r="QAO41" s="284"/>
      <c r="QAP41" s="284"/>
      <c r="QAQ41" s="284"/>
      <c r="QAR41" s="284"/>
      <c r="QAS41" s="284"/>
      <c r="QAT41" s="284"/>
      <c r="QAU41" s="284"/>
      <c r="QAV41" s="284"/>
      <c r="QAW41" s="284"/>
      <c r="QAX41" s="284"/>
      <c r="QAY41" s="284"/>
      <c r="QAZ41" s="284"/>
      <c r="QBA41" s="284"/>
      <c r="QBB41" s="284"/>
      <c r="QBC41" s="284"/>
      <c r="QBD41" s="284"/>
      <c r="QBE41" s="284"/>
      <c r="QBF41" s="284"/>
      <c r="QBG41" s="284"/>
      <c r="QBH41" s="284"/>
      <c r="QBI41" s="284"/>
      <c r="QBJ41" s="284"/>
      <c r="QBK41" s="284"/>
      <c r="QBL41" s="284"/>
      <c r="QBM41" s="284"/>
      <c r="QBN41" s="284"/>
      <c r="QBO41" s="284"/>
      <c r="QBP41" s="284"/>
      <c r="QBQ41" s="284"/>
      <c r="QBR41" s="284"/>
      <c r="QBS41" s="284"/>
      <c r="QBT41" s="284"/>
      <c r="QBU41" s="284"/>
      <c r="QBV41" s="284"/>
      <c r="QBW41" s="284"/>
      <c r="QBX41" s="284"/>
      <c r="QBY41" s="284"/>
      <c r="QBZ41" s="284"/>
      <c r="QCA41" s="284"/>
      <c r="QCB41" s="284"/>
      <c r="QCC41" s="284"/>
      <c r="QCD41" s="284"/>
      <c r="QCE41" s="284"/>
      <c r="QCF41" s="284"/>
      <c r="QCG41" s="284"/>
      <c r="QCH41" s="284"/>
      <c r="QCI41" s="284"/>
      <c r="QCJ41" s="284"/>
      <c r="QCK41" s="284"/>
      <c r="QCL41" s="284"/>
      <c r="QCM41" s="284"/>
      <c r="QCN41" s="284"/>
      <c r="QCO41" s="284"/>
      <c r="QCP41" s="284"/>
      <c r="QCQ41" s="284"/>
      <c r="QCR41" s="284"/>
      <c r="QCS41" s="284"/>
      <c r="QCT41" s="284"/>
      <c r="QCU41" s="284"/>
      <c r="QCV41" s="284"/>
      <c r="QCW41" s="284"/>
      <c r="QCX41" s="284"/>
      <c r="QCY41" s="284"/>
      <c r="QCZ41" s="284"/>
      <c r="QDA41" s="284"/>
      <c r="QDB41" s="284"/>
      <c r="QDC41" s="284"/>
      <c r="QDD41" s="284"/>
      <c r="QDE41" s="284"/>
      <c r="QDF41" s="284"/>
      <c r="QDG41" s="284"/>
      <c r="QDH41" s="284"/>
      <c r="QDI41" s="284"/>
      <c r="QDJ41" s="284"/>
      <c r="QDK41" s="284"/>
      <c r="QDL41" s="284"/>
      <c r="QDM41" s="284"/>
      <c r="QDN41" s="284"/>
      <c r="QDO41" s="284"/>
      <c r="QDP41" s="284"/>
      <c r="QDQ41" s="284"/>
      <c r="QDR41" s="284"/>
      <c r="QDS41" s="284"/>
      <c r="QDT41" s="284"/>
      <c r="QDU41" s="284"/>
      <c r="QDV41" s="284"/>
      <c r="QDW41" s="284"/>
      <c r="QDX41" s="284"/>
      <c r="QDY41" s="284"/>
      <c r="QDZ41" s="284"/>
      <c r="QEA41" s="284"/>
      <c r="QEB41" s="284"/>
      <c r="QEC41" s="284"/>
      <c r="QED41" s="284"/>
      <c r="QEE41" s="284"/>
      <c r="QEF41" s="284"/>
      <c r="QEG41" s="284"/>
      <c r="QEH41" s="284"/>
      <c r="QEI41" s="284"/>
      <c r="QEJ41" s="284"/>
      <c r="QEK41" s="284"/>
      <c r="QEL41" s="284"/>
      <c r="QEM41" s="284"/>
      <c r="QEN41" s="284"/>
      <c r="QEO41" s="284"/>
      <c r="QEP41" s="284"/>
      <c r="QEQ41" s="284"/>
      <c r="QER41" s="284"/>
      <c r="QES41" s="284"/>
      <c r="QET41" s="284"/>
      <c r="QEU41" s="284"/>
      <c r="QEV41" s="284"/>
      <c r="QEW41" s="284"/>
      <c r="QEX41" s="284"/>
      <c r="QEY41" s="284"/>
      <c r="QEZ41" s="284"/>
      <c r="QFA41" s="284"/>
      <c r="QFB41" s="284"/>
      <c r="QFC41" s="284"/>
      <c r="QFD41" s="284"/>
      <c r="QFE41" s="284"/>
      <c r="QFF41" s="284"/>
      <c r="QFG41" s="284"/>
      <c r="QFH41" s="284"/>
      <c r="QFI41" s="284"/>
      <c r="QFJ41" s="284"/>
      <c r="QFK41" s="284"/>
      <c r="QFL41" s="284"/>
      <c r="QFM41" s="284"/>
      <c r="QFN41" s="284"/>
      <c r="QFO41" s="284"/>
      <c r="QFP41" s="284"/>
      <c r="QFQ41" s="284"/>
      <c r="QFR41" s="284"/>
      <c r="QFS41" s="284"/>
      <c r="QFT41" s="284"/>
      <c r="QFU41" s="284"/>
      <c r="QFV41" s="284"/>
      <c r="QFW41" s="284"/>
      <c r="QFX41" s="284"/>
      <c r="QFY41" s="284"/>
      <c r="QFZ41" s="284"/>
      <c r="QGA41" s="284"/>
      <c r="QGB41" s="284"/>
      <c r="QGC41" s="284"/>
      <c r="QGD41" s="284"/>
      <c r="QGE41" s="284"/>
      <c r="QGF41" s="284"/>
      <c r="QGG41" s="284"/>
      <c r="QGH41" s="284"/>
      <c r="QGI41" s="284"/>
      <c r="QGJ41" s="284"/>
      <c r="QGK41" s="284"/>
      <c r="QGL41" s="284"/>
      <c r="QGM41" s="284"/>
      <c r="QGN41" s="284"/>
      <c r="QGO41" s="284"/>
      <c r="QGP41" s="284"/>
      <c r="QGQ41" s="284"/>
      <c r="QGR41" s="284"/>
      <c r="QGS41" s="284"/>
      <c r="QGT41" s="284"/>
      <c r="QGU41" s="284"/>
      <c r="QGV41" s="284"/>
      <c r="QGW41" s="284"/>
      <c r="QGX41" s="284"/>
      <c r="QGY41" s="284"/>
      <c r="QGZ41" s="284"/>
      <c r="QHA41" s="284"/>
      <c r="QHB41" s="284"/>
      <c r="QHC41" s="284"/>
      <c r="QHD41" s="284"/>
      <c r="QHE41" s="284"/>
      <c r="QHF41" s="284"/>
      <c r="QHG41" s="284"/>
      <c r="QHH41" s="284"/>
      <c r="QHI41" s="284"/>
      <c r="QHJ41" s="284"/>
      <c r="QHK41" s="284"/>
      <c r="QHL41" s="284"/>
      <c r="QHM41" s="284"/>
      <c r="QHN41" s="284"/>
      <c r="QHO41" s="284"/>
      <c r="QHP41" s="284"/>
      <c r="QHQ41" s="284"/>
      <c r="QHR41" s="284"/>
      <c r="QHS41" s="284"/>
      <c r="QHT41" s="284"/>
      <c r="QHU41" s="284"/>
      <c r="QHV41" s="284"/>
      <c r="QHW41" s="284"/>
      <c r="QHX41" s="284"/>
      <c r="QHY41" s="284"/>
      <c r="QHZ41" s="284"/>
      <c r="QIA41" s="284"/>
      <c r="QIB41" s="284"/>
      <c r="QIC41" s="284"/>
      <c r="QID41" s="284"/>
      <c r="QIE41" s="284"/>
      <c r="QIF41" s="284"/>
      <c r="QIG41" s="284"/>
      <c r="QIH41" s="284"/>
      <c r="QII41" s="284"/>
      <c r="QIJ41" s="284"/>
      <c r="QIK41" s="284"/>
      <c r="QIL41" s="284"/>
      <c r="QIM41" s="284"/>
      <c r="QIN41" s="284"/>
      <c r="QIO41" s="284"/>
      <c r="QIP41" s="284"/>
      <c r="QIQ41" s="284"/>
      <c r="QIR41" s="284"/>
      <c r="QIS41" s="284"/>
      <c r="QIT41" s="284"/>
      <c r="QIU41" s="284"/>
      <c r="QIV41" s="284"/>
      <c r="QIW41" s="284"/>
      <c r="QIX41" s="284"/>
      <c r="QIY41" s="284"/>
      <c r="QIZ41" s="284"/>
      <c r="QJA41" s="284"/>
      <c r="QJB41" s="284"/>
      <c r="QJC41" s="284"/>
      <c r="QJD41" s="284"/>
      <c r="QJE41" s="284"/>
      <c r="QJF41" s="284"/>
      <c r="QJG41" s="284"/>
      <c r="QJH41" s="284"/>
      <c r="QJI41" s="284"/>
      <c r="QJJ41" s="284"/>
      <c r="QJK41" s="284"/>
      <c r="QJL41" s="284"/>
      <c r="QJM41" s="284"/>
      <c r="QJN41" s="284"/>
      <c r="QJO41" s="284"/>
      <c r="QJP41" s="284"/>
      <c r="QJQ41" s="284"/>
      <c r="QJR41" s="284"/>
      <c r="QJS41" s="284"/>
      <c r="QJT41" s="284"/>
      <c r="QJU41" s="284"/>
      <c r="QJV41" s="284"/>
      <c r="QJW41" s="284"/>
      <c r="QJX41" s="284"/>
      <c r="QJY41" s="284"/>
      <c r="QJZ41" s="284"/>
      <c r="QKA41" s="284"/>
      <c r="QKB41" s="284"/>
      <c r="QKC41" s="284"/>
      <c r="QKD41" s="284"/>
      <c r="QKE41" s="284"/>
      <c r="QKF41" s="284"/>
      <c r="QKG41" s="284"/>
      <c r="QKH41" s="284"/>
      <c r="QKI41" s="284"/>
      <c r="QKJ41" s="284"/>
      <c r="QKK41" s="284"/>
      <c r="QKL41" s="284"/>
      <c r="QKM41" s="284"/>
      <c r="QKN41" s="284"/>
      <c r="QKO41" s="284"/>
      <c r="QKP41" s="284"/>
      <c r="QKQ41" s="284"/>
      <c r="QKR41" s="284"/>
      <c r="QKS41" s="284"/>
      <c r="QKT41" s="284"/>
      <c r="QKU41" s="284"/>
      <c r="QKV41" s="284"/>
      <c r="QKW41" s="284"/>
      <c r="QKX41" s="284"/>
      <c r="QKY41" s="284"/>
      <c r="QKZ41" s="284"/>
      <c r="QLA41" s="284"/>
      <c r="QLB41" s="284"/>
      <c r="QLC41" s="284"/>
      <c r="QLD41" s="284"/>
      <c r="QLE41" s="284"/>
      <c r="QLF41" s="284"/>
      <c r="QLG41" s="284"/>
      <c r="QLH41" s="284"/>
      <c r="QLI41" s="284"/>
      <c r="QLJ41" s="284"/>
      <c r="QLK41" s="284"/>
      <c r="QLL41" s="284"/>
      <c r="QLM41" s="284"/>
      <c r="QLN41" s="284"/>
      <c r="QLO41" s="284"/>
      <c r="QLP41" s="284"/>
      <c r="QLQ41" s="284"/>
      <c r="QLR41" s="284"/>
      <c r="QLS41" s="284"/>
      <c r="QLT41" s="284"/>
      <c r="QLU41" s="284"/>
      <c r="QLV41" s="284"/>
      <c r="QLW41" s="284"/>
      <c r="QLX41" s="284"/>
      <c r="QLY41" s="284"/>
      <c r="QLZ41" s="284"/>
      <c r="QMA41" s="284"/>
      <c r="QMB41" s="284"/>
      <c r="QMC41" s="284"/>
      <c r="QMD41" s="284"/>
      <c r="QME41" s="284"/>
      <c r="QMF41" s="284"/>
      <c r="QMG41" s="284"/>
      <c r="QMH41" s="284"/>
      <c r="QMI41" s="284"/>
      <c r="QMJ41" s="284"/>
      <c r="QMK41" s="284"/>
      <c r="QML41" s="284"/>
      <c r="QMM41" s="284"/>
      <c r="QMN41" s="284"/>
      <c r="QMO41" s="284"/>
      <c r="QMP41" s="284"/>
      <c r="QMQ41" s="284"/>
      <c r="QMR41" s="284"/>
      <c r="QMS41" s="284"/>
      <c r="QMT41" s="284"/>
      <c r="QMU41" s="284"/>
      <c r="QMV41" s="284"/>
      <c r="QMW41" s="284"/>
      <c r="QMX41" s="284"/>
      <c r="QMY41" s="284"/>
      <c r="QMZ41" s="284"/>
      <c r="QNA41" s="284"/>
      <c r="QNB41" s="284"/>
      <c r="QNC41" s="284"/>
      <c r="QND41" s="284"/>
      <c r="QNE41" s="284"/>
      <c r="QNF41" s="284"/>
      <c r="QNG41" s="284"/>
      <c r="QNH41" s="284"/>
      <c r="QNI41" s="284"/>
      <c r="QNJ41" s="284"/>
      <c r="QNK41" s="284"/>
      <c r="QNL41" s="284"/>
      <c r="QNM41" s="284"/>
      <c r="QNN41" s="284"/>
      <c r="QNO41" s="284"/>
      <c r="QNP41" s="284"/>
      <c r="QNQ41" s="284"/>
      <c r="QNR41" s="284"/>
      <c r="QNS41" s="284"/>
      <c r="QNT41" s="284"/>
      <c r="QNU41" s="284"/>
      <c r="QNV41" s="284"/>
      <c r="QNW41" s="284"/>
      <c r="QNX41" s="284"/>
      <c r="QNY41" s="284"/>
      <c r="QNZ41" s="284"/>
      <c r="QOA41" s="284"/>
      <c r="QOB41" s="284"/>
      <c r="QOC41" s="284"/>
      <c r="QOD41" s="284"/>
      <c r="QOE41" s="284"/>
      <c r="QOF41" s="284"/>
      <c r="QOG41" s="284"/>
      <c r="QOH41" s="284"/>
      <c r="QOI41" s="284"/>
      <c r="QOJ41" s="284"/>
      <c r="QOK41" s="284"/>
      <c r="QOL41" s="284"/>
      <c r="QOM41" s="284"/>
      <c r="QON41" s="284"/>
      <c r="QOO41" s="284"/>
      <c r="QOP41" s="284"/>
      <c r="QOQ41" s="284"/>
      <c r="QOR41" s="284"/>
      <c r="QOS41" s="284"/>
      <c r="QOT41" s="284"/>
      <c r="QOU41" s="284"/>
      <c r="QOV41" s="284"/>
      <c r="QOW41" s="284"/>
      <c r="QOX41" s="284"/>
      <c r="QOY41" s="284"/>
      <c r="QOZ41" s="284"/>
      <c r="QPA41" s="284"/>
      <c r="QPB41" s="284"/>
      <c r="QPC41" s="284"/>
      <c r="QPD41" s="284"/>
      <c r="QPE41" s="284"/>
      <c r="QPF41" s="284"/>
      <c r="QPG41" s="284"/>
      <c r="QPH41" s="284"/>
      <c r="QPI41" s="284"/>
      <c r="QPJ41" s="284"/>
      <c r="QPK41" s="284"/>
      <c r="QPL41" s="284"/>
      <c r="QPM41" s="284"/>
      <c r="QPN41" s="284"/>
      <c r="QPO41" s="284"/>
      <c r="QPP41" s="284"/>
      <c r="QPQ41" s="284"/>
      <c r="QPR41" s="284"/>
      <c r="QPS41" s="284"/>
      <c r="QPT41" s="284"/>
      <c r="QPU41" s="284"/>
      <c r="QPV41" s="284"/>
      <c r="QPW41" s="284"/>
      <c r="QPX41" s="284"/>
      <c r="QPY41" s="284"/>
      <c r="QPZ41" s="284"/>
      <c r="QQA41" s="284"/>
      <c r="QQB41" s="284"/>
      <c r="QQC41" s="284"/>
      <c r="QQD41" s="284"/>
      <c r="QQE41" s="284"/>
      <c r="QQF41" s="284"/>
      <c r="QQG41" s="284"/>
      <c r="QQH41" s="284"/>
      <c r="QQI41" s="284"/>
      <c r="QQJ41" s="284"/>
      <c r="QQK41" s="284"/>
      <c r="QQL41" s="284"/>
      <c r="QQM41" s="284"/>
      <c r="QQN41" s="284"/>
      <c r="QQO41" s="284"/>
      <c r="QQP41" s="284"/>
      <c r="QQQ41" s="284"/>
      <c r="QQR41" s="284"/>
      <c r="QQS41" s="284"/>
      <c r="QQT41" s="284"/>
      <c r="QQU41" s="284"/>
      <c r="QQV41" s="284"/>
      <c r="QQW41" s="284"/>
      <c r="QQX41" s="284"/>
      <c r="QQY41" s="284"/>
      <c r="QQZ41" s="284"/>
      <c r="QRA41" s="284"/>
      <c r="QRB41" s="284"/>
      <c r="QRC41" s="284"/>
      <c r="QRD41" s="284"/>
      <c r="QRE41" s="284"/>
      <c r="QRF41" s="284"/>
      <c r="QRG41" s="284"/>
      <c r="QRH41" s="284"/>
      <c r="QRI41" s="284"/>
      <c r="QRJ41" s="284"/>
      <c r="QRK41" s="284"/>
      <c r="QRL41" s="284"/>
      <c r="QRM41" s="284"/>
      <c r="QRN41" s="284"/>
      <c r="QRO41" s="284"/>
      <c r="QRP41" s="284"/>
      <c r="QRQ41" s="284"/>
      <c r="QRR41" s="284"/>
      <c r="QRS41" s="284"/>
      <c r="QRT41" s="284"/>
      <c r="QRU41" s="284"/>
      <c r="QRV41" s="284"/>
      <c r="QRW41" s="284"/>
      <c r="QRX41" s="284"/>
      <c r="QRY41" s="284"/>
      <c r="QRZ41" s="284"/>
      <c r="QSA41" s="284"/>
      <c r="QSB41" s="284"/>
      <c r="QSC41" s="284"/>
      <c r="QSD41" s="284"/>
      <c r="QSE41" s="284"/>
      <c r="QSF41" s="284"/>
      <c r="QSG41" s="284"/>
      <c r="QSH41" s="284"/>
      <c r="QSI41" s="284"/>
      <c r="QSJ41" s="284"/>
      <c r="QSK41" s="284"/>
      <c r="QSL41" s="284"/>
      <c r="QSM41" s="284"/>
      <c r="QSN41" s="284"/>
      <c r="QSO41" s="284"/>
      <c r="QSP41" s="284"/>
      <c r="QSQ41" s="284"/>
      <c r="QSR41" s="284"/>
      <c r="QSS41" s="284"/>
      <c r="QST41" s="284"/>
      <c r="QSU41" s="284"/>
      <c r="QSV41" s="284"/>
      <c r="QSW41" s="284"/>
      <c r="QSX41" s="284"/>
      <c r="QSY41" s="284"/>
      <c r="QSZ41" s="284"/>
      <c r="QTA41" s="284"/>
      <c r="QTB41" s="284"/>
      <c r="QTC41" s="284"/>
      <c r="QTD41" s="284"/>
      <c r="QTE41" s="284"/>
      <c r="QTF41" s="284"/>
      <c r="QTG41" s="284"/>
      <c r="QTH41" s="284"/>
      <c r="QTI41" s="284"/>
      <c r="QTJ41" s="284"/>
      <c r="QTK41" s="284"/>
      <c r="QTL41" s="284"/>
      <c r="QTM41" s="284"/>
      <c r="QTN41" s="284"/>
      <c r="QTO41" s="284"/>
      <c r="QTP41" s="284"/>
      <c r="QTQ41" s="284"/>
      <c r="QTR41" s="284"/>
      <c r="QTS41" s="284"/>
      <c r="QTT41" s="284"/>
      <c r="QTU41" s="284"/>
      <c r="QTV41" s="284"/>
      <c r="QTW41" s="284"/>
      <c r="QTX41" s="284"/>
      <c r="QTY41" s="284"/>
      <c r="QTZ41" s="284"/>
      <c r="QUA41" s="284"/>
      <c r="QUB41" s="284"/>
      <c r="QUC41" s="284"/>
      <c r="QUD41" s="284"/>
      <c r="QUE41" s="284"/>
      <c r="QUF41" s="284"/>
      <c r="QUG41" s="284"/>
      <c r="QUH41" s="284"/>
      <c r="QUI41" s="284"/>
      <c r="QUJ41" s="284"/>
      <c r="QUK41" s="284"/>
      <c r="QUL41" s="284"/>
      <c r="QUM41" s="284"/>
      <c r="QUN41" s="284"/>
      <c r="QUO41" s="284"/>
      <c r="QUP41" s="284"/>
      <c r="QUQ41" s="284"/>
      <c r="QUR41" s="284"/>
      <c r="QUS41" s="284"/>
      <c r="QUT41" s="284"/>
      <c r="QUU41" s="284"/>
      <c r="QUV41" s="284"/>
      <c r="QUW41" s="284"/>
      <c r="QUX41" s="284"/>
      <c r="QUY41" s="284"/>
      <c r="QUZ41" s="284"/>
      <c r="QVA41" s="284"/>
      <c r="QVB41" s="284"/>
      <c r="QVC41" s="284"/>
      <c r="QVD41" s="284"/>
      <c r="QVE41" s="284"/>
      <c r="QVF41" s="284"/>
      <c r="QVG41" s="284"/>
      <c r="QVH41" s="284"/>
      <c r="QVI41" s="284"/>
      <c r="QVJ41" s="284"/>
      <c r="QVK41" s="284"/>
      <c r="QVL41" s="284"/>
      <c r="QVM41" s="284"/>
      <c r="QVN41" s="284"/>
      <c r="QVO41" s="284"/>
      <c r="QVP41" s="284"/>
      <c r="QVQ41" s="284"/>
      <c r="QVR41" s="284"/>
      <c r="QVS41" s="284"/>
      <c r="QVT41" s="284"/>
      <c r="QVU41" s="284"/>
      <c r="QVV41" s="284"/>
      <c r="QVW41" s="284"/>
      <c r="QVX41" s="284"/>
      <c r="QVY41" s="284"/>
      <c r="QVZ41" s="284"/>
      <c r="QWA41" s="284"/>
      <c r="QWB41" s="284"/>
      <c r="QWC41" s="284"/>
      <c r="QWD41" s="284"/>
      <c r="QWE41" s="284"/>
      <c r="QWF41" s="284"/>
      <c r="QWG41" s="284"/>
      <c r="QWH41" s="284"/>
      <c r="QWI41" s="284"/>
      <c r="QWJ41" s="284"/>
      <c r="QWK41" s="284"/>
      <c r="QWL41" s="284"/>
      <c r="QWM41" s="284"/>
      <c r="QWN41" s="284"/>
      <c r="QWO41" s="284"/>
      <c r="QWP41" s="284"/>
      <c r="QWQ41" s="284"/>
      <c r="QWR41" s="284"/>
      <c r="QWS41" s="284"/>
      <c r="QWT41" s="284"/>
      <c r="QWU41" s="284"/>
      <c r="QWV41" s="284"/>
      <c r="QWW41" s="284"/>
      <c r="QWX41" s="284"/>
      <c r="QWY41" s="284"/>
      <c r="QWZ41" s="284"/>
      <c r="QXA41" s="284"/>
      <c r="QXB41" s="284"/>
      <c r="QXC41" s="284"/>
      <c r="QXD41" s="284"/>
      <c r="QXE41" s="284"/>
      <c r="QXF41" s="284"/>
      <c r="QXG41" s="284"/>
      <c r="QXH41" s="284"/>
      <c r="QXI41" s="284"/>
      <c r="QXJ41" s="284"/>
      <c r="QXK41" s="284"/>
      <c r="QXL41" s="284"/>
      <c r="QXM41" s="284"/>
      <c r="QXN41" s="284"/>
      <c r="QXO41" s="284"/>
      <c r="QXP41" s="284"/>
      <c r="QXQ41" s="284"/>
      <c r="QXR41" s="284"/>
      <c r="QXS41" s="284"/>
      <c r="QXT41" s="284"/>
      <c r="QXU41" s="284"/>
      <c r="QXV41" s="284"/>
      <c r="QXW41" s="284"/>
      <c r="QXX41" s="284"/>
      <c r="QXY41" s="284"/>
      <c r="QXZ41" s="284"/>
      <c r="QYA41" s="284"/>
      <c r="QYB41" s="284"/>
      <c r="QYC41" s="284"/>
      <c r="QYD41" s="284"/>
      <c r="QYE41" s="284"/>
      <c r="QYF41" s="284"/>
      <c r="QYG41" s="284"/>
      <c r="QYH41" s="284"/>
      <c r="QYI41" s="284"/>
      <c r="QYJ41" s="284"/>
      <c r="QYK41" s="284"/>
      <c r="QYL41" s="284"/>
      <c r="QYM41" s="284"/>
      <c r="QYN41" s="284"/>
      <c r="QYO41" s="284"/>
      <c r="QYP41" s="284"/>
      <c r="QYQ41" s="284"/>
      <c r="QYR41" s="284"/>
      <c r="QYS41" s="284"/>
      <c r="QYT41" s="284"/>
      <c r="QYU41" s="284"/>
      <c r="QYV41" s="284"/>
      <c r="QYW41" s="284"/>
      <c r="QYX41" s="284"/>
      <c r="QYY41" s="284"/>
      <c r="QYZ41" s="284"/>
      <c r="QZA41" s="284"/>
      <c r="QZB41" s="284"/>
      <c r="QZC41" s="284"/>
      <c r="QZD41" s="284"/>
      <c r="QZE41" s="284"/>
      <c r="QZF41" s="284"/>
      <c r="QZG41" s="284"/>
      <c r="QZH41" s="284"/>
      <c r="QZI41" s="284"/>
      <c r="QZJ41" s="284"/>
      <c r="QZK41" s="284"/>
      <c r="QZL41" s="284"/>
      <c r="QZM41" s="284"/>
      <c r="QZN41" s="284"/>
      <c r="QZO41" s="284"/>
      <c r="QZP41" s="284"/>
      <c r="QZQ41" s="284"/>
      <c r="QZR41" s="284"/>
      <c r="QZS41" s="284"/>
      <c r="QZT41" s="284"/>
      <c r="QZU41" s="284"/>
      <c r="QZV41" s="284"/>
      <c r="QZW41" s="284"/>
      <c r="QZX41" s="284"/>
      <c r="QZY41" s="284"/>
      <c r="QZZ41" s="284"/>
      <c r="RAA41" s="284"/>
      <c r="RAB41" s="284"/>
      <c r="RAC41" s="284"/>
      <c r="RAD41" s="284"/>
      <c r="RAE41" s="284"/>
      <c r="RAF41" s="284"/>
      <c r="RAG41" s="284"/>
      <c r="RAH41" s="284"/>
      <c r="RAI41" s="284"/>
      <c r="RAJ41" s="284"/>
      <c r="RAK41" s="284"/>
      <c r="RAL41" s="284"/>
      <c r="RAM41" s="284"/>
      <c r="RAN41" s="284"/>
      <c r="RAO41" s="284"/>
      <c r="RAP41" s="284"/>
      <c r="RAQ41" s="284"/>
      <c r="RAR41" s="284"/>
      <c r="RAS41" s="284"/>
      <c r="RAT41" s="284"/>
      <c r="RAU41" s="284"/>
      <c r="RAV41" s="284"/>
      <c r="RAW41" s="284"/>
      <c r="RAX41" s="284"/>
      <c r="RAY41" s="284"/>
      <c r="RAZ41" s="284"/>
      <c r="RBA41" s="284"/>
      <c r="RBB41" s="284"/>
      <c r="RBC41" s="284"/>
      <c r="RBD41" s="284"/>
      <c r="RBE41" s="284"/>
      <c r="RBF41" s="284"/>
      <c r="RBG41" s="284"/>
      <c r="RBH41" s="284"/>
      <c r="RBI41" s="284"/>
      <c r="RBJ41" s="284"/>
      <c r="RBK41" s="284"/>
      <c r="RBL41" s="284"/>
      <c r="RBM41" s="284"/>
      <c r="RBN41" s="284"/>
      <c r="RBO41" s="284"/>
      <c r="RBP41" s="284"/>
      <c r="RBQ41" s="284"/>
      <c r="RBR41" s="284"/>
      <c r="RBS41" s="284"/>
      <c r="RBT41" s="284"/>
      <c r="RBU41" s="284"/>
      <c r="RBV41" s="284"/>
      <c r="RBW41" s="284"/>
      <c r="RBX41" s="284"/>
      <c r="RBY41" s="284"/>
      <c r="RBZ41" s="284"/>
      <c r="RCA41" s="284"/>
      <c r="RCB41" s="284"/>
      <c r="RCC41" s="284"/>
      <c r="RCD41" s="284"/>
      <c r="RCE41" s="284"/>
      <c r="RCF41" s="284"/>
      <c r="RCG41" s="284"/>
      <c r="RCH41" s="284"/>
      <c r="RCI41" s="284"/>
      <c r="RCJ41" s="284"/>
      <c r="RCK41" s="284"/>
      <c r="RCL41" s="284"/>
      <c r="RCM41" s="284"/>
      <c r="RCN41" s="284"/>
      <c r="RCO41" s="284"/>
      <c r="RCP41" s="284"/>
      <c r="RCQ41" s="284"/>
      <c r="RCR41" s="284"/>
      <c r="RCS41" s="284"/>
      <c r="RCT41" s="284"/>
      <c r="RCU41" s="284"/>
      <c r="RCV41" s="284"/>
      <c r="RCW41" s="284"/>
      <c r="RCX41" s="284"/>
      <c r="RCY41" s="284"/>
      <c r="RCZ41" s="284"/>
      <c r="RDA41" s="284"/>
      <c r="RDB41" s="284"/>
      <c r="RDC41" s="284"/>
      <c r="RDD41" s="284"/>
      <c r="RDE41" s="284"/>
      <c r="RDF41" s="284"/>
      <c r="RDG41" s="284"/>
      <c r="RDH41" s="284"/>
      <c r="RDI41" s="284"/>
      <c r="RDJ41" s="284"/>
      <c r="RDK41" s="284"/>
      <c r="RDL41" s="284"/>
      <c r="RDM41" s="284"/>
      <c r="RDN41" s="284"/>
      <c r="RDO41" s="284"/>
      <c r="RDP41" s="284"/>
      <c r="RDQ41" s="284"/>
      <c r="RDR41" s="284"/>
      <c r="RDS41" s="284"/>
      <c r="RDT41" s="284"/>
      <c r="RDU41" s="284"/>
      <c r="RDV41" s="284"/>
      <c r="RDW41" s="284"/>
      <c r="RDX41" s="284"/>
      <c r="RDY41" s="284"/>
      <c r="RDZ41" s="284"/>
      <c r="REA41" s="284"/>
      <c r="REB41" s="284"/>
      <c r="REC41" s="284"/>
      <c r="RED41" s="284"/>
      <c r="REE41" s="284"/>
      <c r="REF41" s="284"/>
      <c r="REG41" s="284"/>
      <c r="REH41" s="284"/>
      <c r="REI41" s="284"/>
      <c r="REJ41" s="284"/>
      <c r="REK41" s="284"/>
      <c r="REL41" s="284"/>
      <c r="REM41" s="284"/>
      <c r="REN41" s="284"/>
      <c r="REO41" s="284"/>
      <c r="REP41" s="284"/>
      <c r="REQ41" s="284"/>
      <c r="RER41" s="284"/>
      <c r="RES41" s="284"/>
      <c r="RET41" s="284"/>
      <c r="REU41" s="284"/>
      <c r="REV41" s="284"/>
      <c r="REW41" s="284"/>
      <c r="REX41" s="284"/>
      <c r="REY41" s="284"/>
      <c r="REZ41" s="284"/>
      <c r="RFA41" s="284"/>
      <c r="RFB41" s="284"/>
      <c r="RFC41" s="284"/>
      <c r="RFD41" s="284"/>
      <c r="RFE41" s="284"/>
      <c r="RFF41" s="284"/>
      <c r="RFG41" s="284"/>
      <c r="RFH41" s="284"/>
      <c r="RFI41" s="284"/>
      <c r="RFJ41" s="284"/>
      <c r="RFK41" s="284"/>
      <c r="RFL41" s="284"/>
      <c r="RFM41" s="284"/>
      <c r="RFN41" s="284"/>
      <c r="RFO41" s="284"/>
      <c r="RFP41" s="284"/>
      <c r="RFQ41" s="284"/>
      <c r="RFR41" s="284"/>
      <c r="RFS41" s="284"/>
      <c r="RFT41" s="284"/>
      <c r="RFU41" s="284"/>
      <c r="RFV41" s="284"/>
      <c r="RFW41" s="284"/>
      <c r="RFX41" s="284"/>
      <c r="RFY41" s="284"/>
      <c r="RFZ41" s="284"/>
      <c r="RGA41" s="284"/>
      <c r="RGB41" s="284"/>
      <c r="RGC41" s="284"/>
      <c r="RGD41" s="284"/>
      <c r="RGE41" s="284"/>
      <c r="RGF41" s="284"/>
      <c r="RGG41" s="284"/>
      <c r="RGH41" s="284"/>
      <c r="RGI41" s="284"/>
      <c r="RGJ41" s="284"/>
      <c r="RGK41" s="284"/>
      <c r="RGL41" s="284"/>
      <c r="RGM41" s="284"/>
      <c r="RGN41" s="284"/>
      <c r="RGO41" s="284"/>
      <c r="RGP41" s="284"/>
      <c r="RGQ41" s="284"/>
      <c r="RGR41" s="284"/>
      <c r="RGS41" s="284"/>
      <c r="RGT41" s="284"/>
      <c r="RGU41" s="284"/>
      <c r="RGV41" s="284"/>
      <c r="RGW41" s="284"/>
      <c r="RGX41" s="284"/>
      <c r="RGY41" s="284"/>
      <c r="RGZ41" s="284"/>
      <c r="RHA41" s="284"/>
      <c r="RHB41" s="284"/>
      <c r="RHC41" s="284"/>
      <c r="RHD41" s="284"/>
      <c r="RHE41" s="284"/>
      <c r="RHF41" s="284"/>
      <c r="RHG41" s="284"/>
      <c r="RHH41" s="284"/>
      <c r="RHI41" s="284"/>
      <c r="RHJ41" s="284"/>
      <c r="RHK41" s="284"/>
      <c r="RHL41" s="284"/>
      <c r="RHM41" s="284"/>
      <c r="RHN41" s="284"/>
      <c r="RHO41" s="284"/>
      <c r="RHP41" s="284"/>
      <c r="RHQ41" s="284"/>
      <c r="RHR41" s="284"/>
      <c r="RHS41" s="284"/>
      <c r="RHT41" s="284"/>
      <c r="RHU41" s="284"/>
      <c r="RHV41" s="284"/>
      <c r="RHW41" s="284"/>
      <c r="RHX41" s="284"/>
      <c r="RHY41" s="284"/>
      <c r="RHZ41" s="284"/>
      <c r="RIA41" s="284"/>
      <c r="RIB41" s="284"/>
      <c r="RIC41" s="284"/>
      <c r="RID41" s="284"/>
      <c r="RIE41" s="284"/>
      <c r="RIF41" s="284"/>
      <c r="RIG41" s="284"/>
      <c r="RIH41" s="284"/>
      <c r="RII41" s="284"/>
      <c r="RIJ41" s="284"/>
      <c r="RIK41" s="284"/>
      <c r="RIL41" s="284"/>
      <c r="RIM41" s="284"/>
      <c r="RIN41" s="284"/>
      <c r="RIO41" s="284"/>
      <c r="RIP41" s="284"/>
      <c r="RIQ41" s="284"/>
      <c r="RIR41" s="284"/>
      <c r="RIS41" s="284"/>
      <c r="RIT41" s="284"/>
      <c r="RIU41" s="284"/>
      <c r="RIV41" s="284"/>
      <c r="RIW41" s="284"/>
      <c r="RIX41" s="284"/>
      <c r="RIY41" s="284"/>
      <c r="RIZ41" s="284"/>
      <c r="RJA41" s="284"/>
      <c r="RJB41" s="284"/>
      <c r="RJC41" s="284"/>
      <c r="RJD41" s="284"/>
      <c r="RJE41" s="284"/>
      <c r="RJF41" s="284"/>
      <c r="RJG41" s="284"/>
      <c r="RJH41" s="284"/>
      <c r="RJI41" s="284"/>
      <c r="RJJ41" s="284"/>
      <c r="RJK41" s="284"/>
      <c r="RJL41" s="284"/>
      <c r="RJM41" s="284"/>
      <c r="RJN41" s="284"/>
      <c r="RJO41" s="284"/>
      <c r="RJP41" s="284"/>
      <c r="RJQ41" s="284"/>
      <c r="RJR41" s="284"/>
      <c r="RJS41" s="284"/>
      <c r="RJT41" s="284"/>
      <c r="RJU41" s="284"/>
      <c r="RJV41" s="284"/>
      <c r="RJW41" s="284"/>
      <c r="RJX41" s="284"/>
      <c r="RJY41" s="284"/>
      <c r="RJZ41" s="284"/>
      <c r="RKA41" s="284"/>
      <c r="RKB41" s="284"/>
      <c r="RKC41" s="284"/>
      <c r="RKD41" s="284"/>
      <c r="RKE41" s="284"/>
      <c r="RKF41" s="284"/>
      <c r="RKG41" s="284"/>
      <c r="RKH41" s="284"/>
      <c r="RKI41" s="284"/>
      <c r="RKJ41" s="284"/>
      <c r="RKK41" s="284"/>
      <c r="RKL41" s="284"/>
      <c r="RKM41" s="284"/>
      <c r="RKN41" s="284"/>
      <c r="RKO41" s="284"/>
      <c r="RKP41" s="284"/>
      <c r="RKQ41" s="284"/>
      <c r="RKR41" s="284"/>
      <c r="RKS41" s="284"/>
      <c r="RKT41" s="284"/>
      <c r="RKU41" s="284"/>
      <c r="RKV41" s="284"/>
      <c r="RKW41" s="284"/>
      <c r="RKX41" s="284"/>
      <c r="RKY41" s="284"/>
      <c r="RKZ41" s="284"/>
      <c r="RLA41" s="284"/>
      <c r="RLB41" s="284"/>
      <c r="RLC41" s="284"/>
      <c r="RLD41" s="284"/>
      <c r="RLE41" s="284"/>
      <c r="RLF41" s="284"/>
      <c r="RLG41" s="284"/>
      <c r="RLH41" s="284"/>
      <c r="RLI41" s="284"/>
      <c r="RLJ41" s="284"/>
      <c r="RLK41" s="284"/>
      <c r="RLL41" s="284"/>
      <c r="RLM41" s="284"/>
      <c r="RLN41" s="284"/>
      <c r="RLO41" s="284"/>
      <c r="RLP41" s="284"/>
      <c r="RLQ41" s="284"/>
      <c r="RLR41" s="284"/>
      <c r="RLS41" s="284"/>
      <c r="RLT41" s="284"/>
      <c r="RLU41" s="284"/>
      <c r="RLV41" s="284"/>
      <c r="RLW41" s="284"/>
      <c r="RLX41" s="284"/>
      <c r="RLY41" s="284"/>
      <c r="RLZ41" s="284"/>
      <c r="RMA41" s="284"/>
      <c r="RMB41" s="284"/>
      <c r="RMC41" s="284"/>
      <c r="RMD41" s="284"/>
      <c r="RME41" s="284"/>
      <c r="RMF41" s="284"/>
      <c r="RMG41" s="284"/>
      <c r="RMH41" s="284"/>
      <c r="RMI41" s="284"/>
      <c r="RMJ41" s="284"/>
      <c r="RMK41" s="284"/>
      <c r="RML41" s="284"/>
      <c r="RMM41" s="284"/>
      <c r="RMN41" s="284"/>
      <c r="RMO41" s="284"/>
      <c r="RMP41" s="284"/>
      <c r="RMQ41" s="284"/>
      <c r="RMR41" s="284"/>
      <c r="RMS41" s="284"/>
      <c r="RMT41" s="284"/>
      <c r="RMU41" s="284"/>
      <c r="RMV41" s="284"/>
      <c r="RMW41" s="284"/>
      <c r="RMX41" s="284"/>
      <c r="RMY41" s="284"/>
      <c r="RMZ41" s="284"/>
      <c r="RNA41" s="284"/>
      <c r="RNB41" s="284"/>
      <c r="RNC41" s="284"/>
      <c r="RND41" s="284"/>
      <c r="RNE41" s="284"/>
      <c r="RNF41" s="284"/>
      <c r="RNG41" s="284"/>
      <c r="RNH41" s="284"/>
      <c r="RNI41" s="284"/>
      <c r="RNJ41" s="284"/>
      <c r="RNK41" s="284"/>
      <c r="RNL41" s="284"/>
      <c r="RNM41" s="284"/>
      <c r="RNN41" s="284"/>
      <c r="RNO41" s="284"/>
      <c r="RNP41" s="284"/>
      <c r="RNQ41" s="284"/>
      <c r="RNR41" s="284"/>
      <c r="RNS41" s="284"/>
      <c r="RNT41" s="284"/>
      <c r="RNU41" s="284"/>
      <c r="RNV41" s="284"/>
      <c r="RNW41" s="284"/>
      <c r="RNX41" s="284"/>
      <c r="RNY41" s="284"/>
      <c r="RNZ41" s="284"/>
      <c r="ROA41" s="284"/>
      <c r="ROB41" s="284"/>
      <c r="ROC41" s="284"/>
      <c r="ROD41" s="284"/>
      <c r="ROE41" s="284"/>
      <c r="ROF41" s="284"/>
      <c r="ROG41" s="284"/>
      <c r="ROH41" s="284"/>
      <c r="ROI41" s="284"/>
      <c r="ROJ41" s="284"/>
      <c r="ROK41" s="284"/>
      <c r="ROL41" s="284"/>
      <c r="ROM41" s="284"/>
      <c r="RON41" s="284"/>
      <c r="ROO41" s="284"/>
      <c r="ROP41" s="284"/>
      <c r="ROQ41" s="284"/>
      <c r="ROR41" s="284"/>
      <c r="ROS41" s="284"/>
      <c r="ROT41" s="284"/>
      <c r="ROU41" s="284"/>
      <c r="ROV41" s="284"/>
      <c r="ROW41" s="284"/>
      <c r="ROX41" s="284"/>
      <c r="ROY41" s="284"/>
      <c r="ROZ41" s="284"/>
      <c r="RPA41" s="284"/>
      <c r="RPB41" s="284"/>
      <c r="RPC41" s="284"/>
      <c r="RPD41" s="284"/>
      <c r="RPE41" s="284"/>
      <c r="RPF41" s="284"/>
      <c r="RPG41" s="284"/>
      <c r="RPH41" s="284"/>
      <c r="RPI41" s="284"/>
      <c r="RPJ41" s="284"/>
      <c r="RPK41" s="284"/>
      <c r="RPL41" s="284"/>
      <c r="RPM41" s="284"/>
      <c r="RPN41" s="284"/>
      <c r="RPO41" s="284"/>
      <c r="RPP41" s="284"/>
      <c r="RPQ41" s="284"/>
      <c r="RPR41" s="284"/>
      <c r="RPS41" s="284"/>
      <c r="RPT41" s="284"/>
      <c r="RPU41" s="284"/>
      <c r="RPV41" s="284"/>
      <c r="RPW41" s="284"/>
      <c r="RPX41" s="284"/>
      <c r="RPY41" s="284"/>
      <c r="RPZ41" s="284"/>
      <c r="RQA41" s="284"/>
      <c r="RQB41" s="284"/>
      <c r="RQC41" s="284"/>
      <c r="RQD41" s="284"/>
      <c r="RQE41" s="284"/>
      <c r="RQF41" s="284"/>
      <c r="RQG41" s="284"/>
      <c r="RQH41" s="284"/>
      <c r="RQI41" s="284"/>
      <c r="RQJ41" s="284"/>
      <c r="RQK41" s="284"/>
      <c r="RQL41" s="284"/>
      <c r="RQM41" s="284"/>
      <c r="RQN41" s="284"/>
      <c r="RQO41" s="284"/>
      <c r="RQP41" s="284"/>
      <c r="RQQ41" s="284"/>
      <c r="RQR41" s="284"/>
      <c r="RQS41" s="284"/>
      <c r="RQT41" s="284"/>
      <c r="RQU41" s="284"/>
      <c r="RQV41" s="284"/>
      <c r="RQW41" s="284"/>
      <c r="RQX41" s="284"/>
      <c r="RQY41" s="284"/>
      <c r="RQZ41" s="284"/>
      <c r="RRA41" s="284"/>
      <c r="RRB41" s="284"/>
      <c r="RRC41" s="284"/>
      <c r="RRD41" s="284"/>
      <c r="RRE41" s="284"/>
      <c r="RRF41" s="284"/>
      <c r="RRG41" s="284"/>
      <c r="RRH41" s="284"/>
      <c r="RRI41" s="284"/>
      <c r="RRJ41" s="284"/>
      <c r="RRK41" s="284"/>
      <c r="RRL41" s="284"/>
      <c r="RRM41" s="284"/>
      <c r="RRN41" s="284"/>
      <c r="RRO41" s="284"/>
      <c r="RRP41" s="284"/>
      <c r="RRQ41" s="284"/>
      <c r="RRR41" s="284"/>
      <c r="RRS41" s="284"/>
      <c r="RRT41" s="284"/>
      <c r="RRU41" s="284"/>
      <c r="RRV41" s="284"/>
      <c r="RRW41" s="284"/>
      <c r="RRX41" s="284"/>
      <c r="RRY41" s="284"/>
      <c r="RRZ41" s="284"/>
      <c r="RSA41" s="284"/>
      <c r="RSB41" s="284"/>
      <c r="RSC41" s="284"/>
      <c r="RSD41" s="284"/>
      <c r="RSE41" s="284"/>
      <c r="RSF41" s="284"/>
      <c r="RSG41" s="284"/>
      <c r="RSH41" s="284"/>
      <c r="RSI41" s="284"/>
      <c r="RSJ41" s="284"/>
      <c r="RSK41" s="284"/>
      <c r="RSL41" s="284"/>
      <c r="RSM41" s="284"/>
      <c r="RSN41" s="284"/>
      <c r="RSO41" s="284"/>
      <c r="RSP41" s="284"/>
      <c r="RSQ41" s="284"/>
      <c r="RSR41" s="284"/>
      <c r="RSS41" s="284"/>
      <c r="RST41" s="284"/>
      <c r="RSU41" s="284"/>
      <c r="RSV41" s="284"/>
      <c r="RSW41" s="284"/>
      <c r="RSX41" s="284"/>
      <c r="RSY41" s="284"/>
      <c r="RSZ41" s="284"/>
      <c r="RTA41" s="284"/>
      <c r="RTB41" s="284"/>
      <c r="RTC41" s="284"/>
      <c r="RTD41" s="284"/>
      <c r="RTE41" s="284"/>
      <c r="RTF41" s="284"/>
      <c r="RTG41" s="284"/>
      <c r="RTH41" s="284"/>
      <c r="RTI41" s="284"/>
      <c r="RTJ41" s="284"/>
      <c r="RTK41" s="284"/>
      <c r="RTL41" s="284"/>
      <c r="RTM41" s="284"/>
      <c r="RTN41" s="284"/>
      <c r="RTO41" s="284"/>
      <c r="RTP41" s="284"/>
      <c r="RTQ41" s="284"/>
      <c r="RTR41" s="284"/>
      <c r="RTS41" s="284"/>
      <c r="RTT41" s="284"/>
      <c r="RTU41" s="284"/>
      <c r="RTV41" s="284"/>
      <c r="RTW41" s="284"/>
      <c r="RTX41" s="284"/>
      <c r="RTY41" s="284"/>
      <c r="RTZ41" s="284"/>
      <c r="RUA41" s="284"/>
      <c r="RUB41" s="284"/>
      <c r="RUC41" s="284"/>
      <c r="RUD41" s="284"/>
      <c r="RUE41" s="284"/>
      <c r="RUF41" s="284"/>
      <c r="RUG41" s="284"/>
      <c r="RUH41" s="284"/>
      <c r="RUI41" s="284"/>
      <c r="RUJ41" s="284"/>
      <c r="RUK41" s="284"/>
      <c r="RUL41" s="284"/>
      <c r="RUM41" s="284"/>
      <c r="RUN41" s="284"/>
      <c r="RUO41" s="284"/>
      <c r="RUP41" s="284"/>
      <c r="RUQ41" s="284"/>
      <c r="RUR41" s="284"/>
      <c r="RUS41" s="284"/>
      <c r="RUT41" s="284"/>
      <c r="RUU41" s="284"/>
      <c r="RUV41" s="284"/>
      <c r="RUW41" s="284"/>
      <c r="RUX41" s="284"/>
      <c r="RUY41" s="284"/>
      <c r="RUZ41" s="284"/>
      <c r="RVA41" s="284"/>
      <c r="RVB41" s="284"/>
      <c r="RVC41" s="284"/>
      <c r="RVD41" s="284"/>
      <c r="RVE41" s="284"/>
      <c r="RVF41" s="284"/>
      <c r="RVG41" s="284"/>
      <c r="RVH41" s="284"/>
      <c r="RVI41" s="284"/>
      <c r="RVJ41" s="284"/>
      <c r="RVK41" s="284"/>
      <c r="RVL41" s="284"/>
      <c r="RVM41" s="284"/>
      <c r="RVN41" s="284"/>
      <c r="RVO41" s="284"/>
      <c r="RVP41" s="284"/>
      <c r="RVQ41" s="284"/>
      <c r="RVR41" s="284"/>
      <c r="RVS41" s="284"/>
      <c r="RVT41" s="284"/>
      <c r="RVU41" s="284"/>
      <c r="RVV41" s="284"/>
      <c r="RVW41" s="284"/>
      <c r="RVX41" s="284"/>
      <c r="RVY41" s="284"/>
      <c r="RVZ41" s="284"/>
      <c r="RWA41" s="284"/>
      <c r="RWB41" s="284"/>
      <c r="RWC41" s="284"/>
      <c r="RWD41" s="284"/>
      <c r="RWE41" s="284"/>
      <c r="RWF41" s="284"/>
      <c r="RWG41" s="284"/>
      <c r="RWH41" s="284"/>
      <c r="RWI41" s="284"/>
      <c r="RWJ41" s="284"/>
      <c r="RWK41" s="284"/>
      <c r="RWL41" s="284"/>
      <c r="RWM41" s="284"/>
      <c r="RWN41" s="284"/>
      <c r="RWO41" s="284"/>
      <c r="RWP41" s="284"/>
      <c r="RWQ41" s="284"/>
      <c r="RWR41" s="284"/>
      <c r="RWS41" s="284"/>
      <c r="RWT41" s="284"/>
      <c r="RWU41" s="284"/>
      <c r="RWV41" s="284"/>
      <c r="RWW41" s="284"/>
      <c r="RWX41" s="284"/>
      <c r="RWY41" s="284"/>
      <c r="RWZ41" s="284"/>
      <c r="RXA41" s="284"/>
      <c r="RXB41" s="284"/>
      <c r="RXC41" s="284"/>
      <c r="RXD41" s="284"/>
      <c r="RXE41" s="284"/>
      <c r="RXF41" s="284"/>
      <c r="RXG41" s="284"/>
      <c r="RXH41" s="284"/>
      <c r="RXI41" s="284"/>
      <c r="RXJ41" s="284"/>
      <c r="RXK41" s="284"/>
      <c r="RXL41" s="284"/>
      <c r="RXM41" s="284"/>
      <c r="RXN41" s="284"/>
      <c r="RXO41" s="284"/>
      <c r="RXP41" s="284"/>
      <c r="RXQ41" s="284"/>
      <c r="RXR41" s="284"/>
      <c r="RXS41" s="284"/>
      <c r="RXT41" s="284"/>
      <c r="RXU41" s="284"/>
      <c r="RXV41" s="284"/>
      <c r="RXW41" s="284"/>
      <c r="RXX41" s="284"/>
      <c r="RXY41" s="284"/>
      <c r="RXZ41" s="284"/>
      <c r="RYA41" s="284"/>
      <c r="RYB41" s="284"/>
      <c r="RYC41" s="284"/>
      <c r="RYD41" s="284"/>
      <c r="RYE41" s="284"/>
      <c r="RYF41" s="284"/>
      <c r="RYG41" s="284"/>
      <c r="RYH41" s="284"/>
      <c r="RYI41" s="284"/>
      <c r="RYJ41" s="284"/>
      <c r="RYK41" s="284"/>
      <c r="RYL41" s="284"/>
      <c r="RYM41" s="284"/>
      <c r="RYN41" s="284"/>
      <c r="RYO41" s="284"/>
      <c r="RYP41" s="284"/>
      <c r="RYQ41" s="284"/>
      <c r="RYR41" s="284"/>
      <c r="RYS41" s="284"/>
      <c r="RYT41" s="284"/>
      <c r="RYU41" s="284"/>
      <c r="RYV41" s="284"/>
      <c r="RYW41" s="284"/>
      <c r="RYX41" s="284"/>
      <c r="RYY41" s="284"/>
      <c r="RYZ41" s="284"/>
      <c r="RZA41" s="284"/>
      <c r="RZB41" s="284"/>
      <c r="RZC41" s="284"/>
      <c r="RZD41" s="284"/>
      <c r="RZE41" s="284"/>
      <c r="RZF41" s="284"/>
      <c r="RZG41" s="284"/>
      <c r="RZH41" s="284"/>
      <c r="RZI41" s="284"/>
      <c r="RZJ41" s="284"/>
      <c r="RZK41" s="284"/>
      <c r="RZL41" s="284"/>
      <c r="RZM41" s="284"/>
      <c r="RZN41" s="284"/>
      <c r="RZO41" s="284"/>
      <c r="RZP41" s="284"/>
      <c r="RZQ41" s="284"/>
      <c r="RZR41" s="284"/>
      <c r="RZS41" s="284"/>
      <c r="RZT41" s="284"/>
      <c r="RZU41" s="284"/>
      <c r="RZV41" s="284"/>
      <c r="RZW41" s="284"/>
      <c r="RZX41" s="284"/>
      <c r="RZY41" s="284"/>
      <c r="RZZ41" s="284"/>
      <c r="SAA41" s="284"/>
      <c r="SAB41" s="284"/>
      <c r="SAC41" s="284"/>
      <c r="SAD41" s="284"/>
      <c r="SAE41" s="284"/>
      <c r="SAF41" s="284"/>
      <c r="SAG41" s="284"/>
      <c r="SAH41" s="284"/>
      <c r="SAI41" s="284"/>
      <c r="SAJ41" s="284"/>
      <c r="SAK41" s="284"/>
      <c r="SAL41" s="284"/>
      <c r="SAM41" s="284"/>
      <c r="SAN41" s="284"/>
      <c r="SAO41" s="284"/>
      <c r="SAP41" s="284"/>
      <c r="SAQ41" s="284"/>
      <c r="SAR41" s="284"/>
      <c r="SAS41" s="284"/>
      <c r="SAT41" s="284"/>
      <c r="SAU41" s="284"/>
      <c r="SAV41" s="284"/>
      <c r="SAW41" s="284"/>
      <c r="SAX41" s="284"/>
      <c r="SAY41" s="284"/>
      <c r="SAZ41" s="284"/>
      <c r="SBA41" s="284"/>
      <c r="SBB41" s="284"/>
      <c r="SBC41" s="284"/>
      <c r="SBD41" s="284"/>
      <c r="SBE41" s="284"/>
      <c r="SBF41" s="284"/>
      <c r="SBG41" s="284"/>
      <c r="SBH41" s="284"/>
      <c r="SBI41" s="284"/>
      <c r="SBJ41" s="284"/>
      <c r="SBK41" s="284"/>
      <c r="SBL41" s="284"/>
      <c r="SBM41" s="284"/>
      <c r="SBN41" s="284"/>
      <c r="SBO41" s="284"/>
      <c r="SBP41" s="284"/>
      <c r="SBQ41" s="284"/>
      <c r="SBR41" s="284"/>
      <c r="SBS41" s="284"/>
      <c r="SBT41" s="284"/>
      <c r="SBU41" s="284"/>
      <c r="SBV41" s="284"/>
      <c r="SBW41" s="284"/>
      <c r="SBX41" s="284"/>
      <c r="SBY41" s="284"/>
      <c r="SBZ41" s="284"/>
      <c r="SCA41" s="284"/>
      <c r="SCB41" s="284"/>
      <c r="SCC41" s="284"/>
      <c r="SCD41" s="284"/>
      <c r="SCE41" s="284"/>
      <c r="SCF41" s="284"/>
      <c r="SCG41" s="284"/>
      <c r="SCH41" s="284"/>
      <c r="SCI41" s="284"/>
      <c r="SCJ41" s="284"/>
      <c r="SCK41" s="284"/>
      <c r="SCL41" s="284"/>
      <c r="SCM41" s="284"/>
      <c r="SCN41" s="284"/>
      <c r="SCO41" s="284"/>
      <c r="SCP41" s="284"/>
      <c r="SCQ41" s="284"/>
      <c r="SCR41" s="284"/>
      <c r="SCS41" s="284"/>
      <c r="SCT41" s="284"/>
      <c r="SCU41" s="284"/>
      <c r="SCV41" s="284"/>
      <c r="SCW41" s="284"/>
      <c r="SCX41" s="284"/>
      <c r="SCY41" s="284"/>
      <c r="SCZ41" s="284"/>
      <c r="SDA41" s="284"/>
      <c r="SDB41" s="284"/>
      <c r="SDC41" s="284"/>
      <c r="SDD41" s="284"/>
      <c r="SDE41" s="284"/>
      <c r="SDF41" s="284"/>
      <c r="SDG41" s="284"/>
      <c r="SDH41" s="284"/>
      <c r="SDI41" s="284"/>
      <c r="SDJ41" s="284"/>
      <c r="SDK41" s="284"/>
      <c r="SDL41" s="284"/>
      <c r="SDM41" s="284"/>
      <c r="SDN41" s="284"/>
      <c r="SDO41" s="284"/>
      <c r="SDP41" s="284"/>
      <c r="SDQ41" s="284"/>
      <c r="SDR41" s="284"/>
      <c r="SDS41" s="284"/>
      <c r="SDT41" s="284"/>
      <c r="SDU41" s="284"/>
      <c r="SDV41" s="284"/>
      <c r="SDW41" s="284"/>
      <c r="SDX41" s="284"/>
      <c r="SDY41" s="284"/>
      <c r="SDZ41" s="284"/>
      <c r="SEA41" s="284"/>
      <c r="SEB41" s="284"/>
      <c r="SEC41" s="284"/>
      <c r="SED41" s="284"/>
      <c r="SEE41" s="284"/>
      <c r="SEF41" s="284"/>
      <c r="SEG41" s="284"/>
      <c r="SEH41" s="284"/>
      <c r="SEI41" s="284"/>
      <c r="SEJ41" s="284"/>
      <c r="SEK41" s="284"/>
      <c r="SEL41" s="284"/>
      <c r="SEM41" s="284"/>
      <c r="SEN41" s="284"/>
      <c r="SEO41" s="284"/>
      <c r="SEP41" s="284"/>
      <c r="SEQ41" s="284"/>
      <c r="SER41" s="284"/>
      <c r="SES41" s="284"/>
      <c r="SET41" s="284"/>
      <c r="SEU41" s="284"/>
      <c r="SEV41" s="284"/>
      <c r="SEW41" s="284"/>
      <c r="SEX41" s="284"/>
      <c r="SEY41" s="284"/>
      <c r="SEZ41" s="284"/>
      <c r="SFA41" s="284"/>
      <c r="SFB41" s="284"/>
      <c r="SFC41" s="284"/>
      <c r="SFD41" s="284"/>
      <c r="SFE41" s="284"/>
      <c r="SFF41" s="284"/>
      <c r="SFG41" s="284"/>
      <c r="SFH41" s="284"/>
      <c r="SFI41" s="284"/>
      <c r="SFJ41" s="284"/>
      <c r="SFK41" s="284"/>
      <c r="SFL41" s="284"/>
      <c r="SFM41" s="284"/>
      <c r="SFN41" s="284"/>
      <c r="SFO41" s="284"/>
      <c r="SFP41" s="284"/>
      <c r="SFQ41" s="284"/>
      <c r="SFR41" s="284"/>
      <c r="SFS41" s="284"/>
      <c r="SFT41" s="284"/>
      <c r="SFU41" s="284"/>
      <c r="SFV41" s="284"/>
      <c r="SFW41" s="284"/>
      <c r="SFX41" s="284"/>
      <c r="SFY41" s="284"/>
      <c r="SFZ41" s="284"/>
      <c r="SGA41" s="284"/>
      <c r="SGB41" s="284"/>
      <c r="SGC41" s="284"/>
      <c r="SGD41" s="284"/>
      <c r="SGE41" s="284"/>
      <c r="SGF41" s="284"/>
      <c r="SGG41" s="284"/>
      <c r="SGH41" s="284"/>
      <c r="SGI41" s="284"/>
      <c r="SGJ41" s="284"/>
      <c r="SGK41" s="284"/>
      <c r="SGL41" s="284"/>
      <c r="SGM41" s="284"/>
      <c r="SGN41" s="284"/>
      <c r="SGO41" s="284"/>
      <c r="SGP41" s="284"/>
      <c r="SGQ41" s="284"/>
      <c r="SGR41" s="284"/>
      <c r="SGS41" s="284"/>
      <c r="SGT41" s="284"/>
      <c r="SGU41" s="284"/>
      <c r="SGV41" s="284"/>
      <c r="SGW41" s="284"/>
      <c r="SGX41" s="284"/>
      <c r="SGY41" s="284"/>
      <c r="SGZ41" s="284"/>
      <c r="SHA41" s="284"/>
      <c r="SHB41" s="284"/>
      <c r="SHC41" s="284"/>
      <c r="SHD41" s="284"/>
      <c r="SHE41" s="284"/>
      <c r="SHF41" s="284"/>
      <c r="SHG41" s="284"/>
      <c r="SHH41" s="284"/>
      <c r="SHI41" s="284"/>
      <c r="SHJ41" s="284"/>
      <c r="SHK41" s="284"/>
      <c r="SHL41" s="284"/>
      <c r="SHM41" s="284"/>
      <c r="SHN41" s="284"/>
      <c r="SHO41" s="284"/>
      <c r="SHP41" s="284"/>
      <c r="SHQ41" s="284"/>
      <c r="SHR41" s="284"/>
      <c r="SHS41" s="284"/>
      <c r="SHT41" s="284"/>
      <c r="SHU41" s="284"/>
      <c r="SHV41" s="284"/>
      <c r="SHW41" s="284"/>
      <c r="SHX41" s="284"/>
      <c r="SHY41" s="284"/>
      <c r="SHZ41" s="284"/>
      <c r="SIA41" s="284"/>
      <c r="SIB41" s="284"/>
      <c r="SIC41" s="284"/>
      <c r="SID41" s="284"/>
      <c r="SIE41" s="284"/>
      <c r="SIF41" s="284"/>
      <c r="SIG41" s="284"/>
      <c r="SIH41" s="284"/>
      <c r="SII41" s="284"/>
      <c r="SIJ41" s="284"/>
      <c r="SIK41" s="284"/>
      <c r="SIL41" s="284"/>
      <c r="SIM41" s="284"/>
      <c r="SIN41" s="284"/>
      <c r="SIO41" s="284"/>
      <c r="SIP41" s="284"/>
      <c r="SIQ41" s="284"/>
      <c r="SIR41" s="284"/>
      <c r="SIS41" s="284"/>
      <c r="SIT41" s="284"/>
      <c r="SIU41" s="284"/>
      <c r="SIV41" s="284"/>
      <c r="SIW41" s="284"/>
      <c r="SIX41" s="284"/>
      <c r="SIY41" s="284"/>
      <c r="SIZ41" s="284"/>
      <c r="SJA41" s="284"/>
      <c r="SJB41" s="284"/>
      <c r="SJC41" s="284"/>
      <c r="SJD41" s="284"/>
      <c r="SJE41" s="284"/>
      <c r="SJF41" s="284"/>
      <c r="SJG41" s="284"/>
      <c r="SJH41" s="284"/>
      <c r="SJI41" s="284"/>
      <c r="SJJ41" s="284"/>
      <c r="SJK41" s="284"/>
      <c r="SJL41" s="284"/>
      <c r="SJM41" s="284"/>
      <c r="SJN41" s="284"/>
      <c r="SJO41" s="284"/>
      <c r="SJP41" s="284"/>
      <c r="SJQ41" s="284"/>
      <c r="SJR41" s="284"/>
      <c r="SJS41" s="284"/>
      <c r="SJT41" s="284"/>
      <c r="SJU41" s="284"/>
      <c r="SJV41" s="284"/>
      <c r="SJW41" s="284"/>
      <c r="SJX41" s="284"/>
      <c r="SJY41" s="284"/>
      <c r="SJZ41" s="284"/>
      <c r="SKA41" s="284"/>
      <c r="SKB41" s="284"/>
      <c r="SKC41" s="284"/>
      <c r="SKD41" s="284"/>
      <c r="SKE41" s="284"/>
      <c r="SKF41" s="284"/>
      <c r="SKG41" s="284"/>
      <c r="SKH41" s="284"/>
      <c r="SKI41" s="284"/>
      <c r="SKJ41" s="284"/>
      <c r="SKK41" s="284"/>
      <c r="SKL41" s="284"/>
      <c r="SKM41" s="284"/>
      <c r="SKN41" s="284"/>
      <c r="SKO41" s="284"/>
      <c r="SKP41" s="284"/>
      <c r="SKQ41" s="284"/>
      <c r="SKR41" s="284"/>
      <c r="SKS41" s="284"/>
      <c r="SKT41" s="284"/>
      <c r="SKU41" s="284"/>
      <c r="SKV41" s="284"/>
      <c r="SKW41" s="284"/>
      <c r="SKX41" s="284"/>
      <c r="SKY41" s="284"/>
      <c r="SKZ41" s="284"/>
      <c r="SLA41" s="284"/>
      <c r="SLB41" s="284"/>
      <c r="SLC41" s="284"/>
      <c r="SLD41" s="284"/>
      <c r="SLE41" s="284"/>
      <c r="SLF41" s="284"/>
      <c r="SLG41" s="284"/>
      <c r="SLH41" s="284"/>
      <c r="SLI41" s="284"/>
      <c r="SLJ41" s="284"/>
      <c r="SLK41" s="284"/>
      <c r="SLL41" s="284"/>
      <c r="SLM41" s="284"/>
      <c r="SLN41" s="284"/>
      <c r="SLO41" s="284"/>
      <c r="SLP41" s="284"/>
      <c r="SLQ41" s="284"/>
      <c r="SLR41" s="284"/>
      <c r="SLS41" s="284"/>
      <c r="SLT41" s="284"/>
      <c r="SLU41" s="284"/>
      <c r="SLV41" s="284"/>
      <c r="SLW41" s="284"/>
      <c r="SLX41" s="284"/>
      <c r="SLY41" s="284"/>
      <c r="SLZ41" s="284"/>
      <c r="SMA41" s="284"/>
      <c r="SMB41" s="284"/>
      <c r="SMC41" s="284"/>
      <c r="SMD41" s="284"/>
      <c r="SME41" s="284"/>
      <c r="SMF41" s="284"/>
      <c r="SMG41" s="284"/>
      <c r="SMH41" s="284"/>
      <c r="SMI41" s="284"/>
      <c r="SMJ41" s="284"/>
      <c r="SMK41" s="284"/>
      <c r="SML41" s="284"/>
      <c r="SMM41" s="284"/>
      <c r="SMN41" s="284"/>
      <c r="SMO41" s="284"/>
      <c r="SMP41" s="284"/>
      <c r="SMQ41" s="284"/>
      <c r="SMR41" s="284"/>
      <c r="SMS41" s="284"/>
      <c r="SMT41" s="284"/>
      <c r="SMU41" s="284"/>
      <c r="SMV41" s="284"/>
      <c r="SMW41" s="284"/>
      <c r="SMX41" s="284"/>
      <c r="SMY41" s="284"/>
      <c r="SMZ41" s="284"/>
      <c r="SNA41" s="284"/>
      <c r="SNB41" s="284"/>
      <c r="SNC41" s="284"/>
      <c r="SND41" s="284"/>
      <c r="SNE41" s="284"/>
      <c r="SNF41" s="284"/>
      <c r="SNG41" s="284"/>
      <c r="SNH41" s="284"/>
      <c r="SNI41" s="284"/>
      <c r="SNJ41" s="284"/>
      <c r="SNK41" s="284"/>
      <c r="SNL41" s="284"/>
      <c r="SNM41" s="284"/>
      <c r="SNN41" s="284"/>
      <c r="SNO41" s="284"/>
      <c r="SNP41" s="284"/>
      <c r="SNQ41" s="284"/>
      <c r="SNR41" s="284"/>
      <c r="SNS41" s="284"/>
      <c r="SNT41" s="284"/>
      <c r="SNU41" s="284"/>
      <c r="SNV41" s="284"/>
      <c r="SNW41" s="284"/>
      <c r="SNX41" s="284"/>
      <c r="SNY41" s="284"/>
      <c r="SNZ41" s="284"/>
      <c r="SOA41" s="284"/>
      <c r="SOB41" s="284"/>
      <c r="SOC41" s="284"/>
      <c r="SOD41" s="284"/>
      <c r="SOE41" s="284"/>
      <c r="SOF41" s="284"/>
      <c r="SOG41" s="284"/>
      <c r="SOH41" s="284"/>
      <c r="SOI41" s="284"/>
      <c r="SOJ41" s="284"/>
      <c r="SOK41" s="284"/>
      <c r="SOL41" s="284"/>
      <c r="SOM41" s="284"/>
      <c r="SON41" s="284"/>
      <c r="SOO41" s="284"/>
      <c r="SOP41" s="284"/>
      <c r="SOQ41" s="284"/>
      <c r="SOR41" s="284"/>
      <c r="SOS41" s="284"/>
      <c r="SOT41" s="284"/>
      <c r="SOU41" s="284"/>
      <c r="SOV41" s="284"/>
      <c r="SOW41" s="284"/>
      <c r="SOX41" s="284"/>
      <c r="SOY41" s="284"/>
      <c r="SOZ41" s="284"/>
      <c r="SPA41" s="284"/>
      <c r="SPB41" s="284"/>
      <c r="SPC41" s="284"/>
      <c r="SPD41" s="284"/>
      <c r="SPE41" s="284"/>
      <c r="SPF41" s="284"/>
      <c r="SPG41" s="284"/>
      <c r="SPH41" s="284"/>
      <c r="SPI41" s="284"/>
      <c r="SPJ41" s="284"/>
      <c r="SPK41" s="284"/>
      <c r="SPL41" s="284"/>
      <c r="SPM41" s="284"/>
      <c r="SPN41" s="284"/>
      <c r="SPO41" s="284"/>
      <c r="SPP41" s="284"/>
      <c r="SPQ41" s="284"/>
      <c r="SPR41" s="284"/>
      <c r="SPS41" s="284"/>
      <c r="SPT41" s="284"/>
      <c r="SPU41" s="284"/>
      <c r="SPV41" s="284"/>
      <c r="SPW41" s="284"/>
      <c r="SPX41" s="284"/>
      <c r="SPY41" s="284"/>
      <c r="SPZ41" s="284"/>
      <c r="SQA41" s="284"/>
      <c r="SQB41" s="284"/>
      <c r="SQC41" s="284"/>
      <c r="SQD41" s="284"/>
      <c r="SQE41" s="284"/>
      <c r="SQF41" s="284"/>
      <c r="SQG41" s="284"/>
      <c r="SQH41" s="284"/>
      <c r="SQI41" s="284"/>
      <c r="SQJ41" s="284"/>
      <c r="SQK41" s="284"/>
      <c r="SQL41" s="284"/>
      <c r="SQM41" s="284"/>
      <c r="SQN41" s="284"/>
      <c r="SQO41" s="284"/>
      <c r="SQP41" s="284"/>
      <c r="SQQ41" s="284"/>
      <c r="SQR41" s="284"/>
      <c r="SQS41" s="284"/>
      <c r="SQT41" s="284"/>
      <c r="SQU41" s="284"/>
      <c r="SQV41" s="284"/>
      <c r="SQW41" s="284"/>
      <c r="SQX41" s="284"/>
      <c r="SQY41" s="284"/>
      <c r="SQZ41" s="284"/>
      <c r="SRA41" s="284"/>
      <c r="SRB41" s="284"/>
      <c r="SRC41" s="284"/>
      <c r="SRD41" s="284"/>
      <c r="SRE41" s="284"/>
      <c r="SRF41" s="284"/>
      <c r="SRG41" s="284"/>
      <c r="SRH41" s="284"/>
      <c r="SRI41" s="284"/>
      <c r="SRJ41" s="284"/>
      <c r="SRK41" s="284"/>
      <c r="SRL41" s="284"/>
      <c r="SRM41" s="284"/>
      <c r="SRN41" s="284"/>
      <c r="SRO41" s="284"/>
      <c r="SRP41" s="284"/>
      <c r="SRQ41" s="284"/>
      <c r="SRR41" s="284"/>
      <c r="SRS41" s="284"/>
      <c r="SRT41" s="284"/>
      <c r="SRU41" s="284"/>
      <c r="SRV41" s="284"/>
      <c r="SRW41" s="284"/>
      <c r="SRX41" s="284"/>
      <c r="SRY41" s="284"/>
      <c r="SRZ41" s="284"/>
      <c r="SSA41" s="284"/>
      <c r="SSB41" s="284"/>
      <c r="SSC41" s="284"/>
      <c r="SSD41" s="284"/>
      <c r="SSE41" s="284"/>
      <c r="SSF41" s="284"/>
      <c r="SSG41" s="284"/>
      <c r="SSH41" s="284"/>
      <c r="SSI41" s="284"/>
      <c r="SSJ41" s="284"/>
      <c r="SSK41" s="284"/>
      <c r="SSL41" s="284"/>
      <c r="SSM41" s="284"/>
      <c r="SSN41" s="284"/>
      <c r="SSO41" s="284"/>
      <c r="SSP41" s="284"/>
      <c r="SSQ41" s="284"/>
      <c r="SSR41" s="284"/>
      <c r="SSS41" s="284"/>
      <c r="SST41" s="284"/>
      <c r="SSU41" s="284"/>
      <c r="SSV41" s="284"/>
      <c r="SSW41" s="284"/>
      <c r="SSX41" s="284"/>
      <c r="SSY41" s="284"/>
      <c r="SSZ41" s="284"/>
      <c r="STA41" s="284"/>
      <c r="STB41" s="284"/>
      <c r="STC41" s="284"/>
      <c r="STD41" s="284"/>
      <c r="STE41" s="284"/>
      <c r="STF41" s="284"/>
      <c r="STG41" s="284"/>
      <c r="STH41" s="284"/>
      <c r="STI41" s="284"/>
      <c r="STJ41" s="284"/>
      <c r="STK41" s="284"/>
      <c r="STL41" s="284"/>
      <c r="STM41" s="284"/>
      <c r="STN41" s="284"/>
      <c r="STO41" s="284"/>
      <c r="STP41" s="284"/>
      <c r="STQ41" s="284"/>
      <c r="STR41" s="284"/>
      <c r="STS41" s="284"/>
      <c r="STT41" s="284"/>
      <c r="STU41" s="284"/>
      <c r="STV41" s="284"/>
      <c r="STW41" s="284"/>
      <c r="STX41" s="284"/>
      <c r="STY41" s="284"/>
      <c r="STZ41" s="284"/>
      <c r="SUA41" s="284"/>
      <c r="SUB41" s="284"/>
      <c r="SUC41" s="284"/>
      <c r="SUD41" s="284"/>
      <c r="SUE41" s="284"/>
      <c r="SUF41" s="284"/>
      <c r="SUG41" s="284"/>
      <c r="SUH41" s="284"/>
      <c r="SUI41" s="284"/>
      <c r="SUJ41" s="284"/>
      <c r="SUK41" s="284"/>
      <c r="SUL41" s="284"/>
      <c r="SUM41" s="284"/>
      <c r="SUN41" s="284"/>
      <c r="SUO41" s="284"/>
      <c r="SUP41" s="284"/>
      <c r="SUQ41" s="284"/>
      <c r="SUR41" s="284"/>
      <c r="SUS41" s="284"/>
      <c r="SUT41" s="284"/>
      <c r="SUU41" s="284"/>
      <c r="SUV41" s="284"/>
      <c r="SUW41" s="284"/>
      <c r="SUX41" s="284"/>
      <c r="SUY41" s="284"/>
      <c r="SUZ41" s="284"/>
      <c r="SVA41" s="284"/>
      <c r="SVB41" s="284"/>
      <c r="SVC41" s="284"/>
      <c r="SVD41" s="284"/>
      <c r="SVE41" s="284"/>
      <c r="SVF41" s="284"/>
      <c r="SVG41" s="284"/>
      <c r="SVH41" s="284"/>
      <c r="SVI41" s="284"/>
      <c r="SVJ41" s="284"/>
      <c r="SVK41" s="284"/>
      <c r="SVL41" s="284"/>
      <c r="SVM41" s="284"/>
      <c r="SVN41" s="284"/>
      <c r="SVO41" s="284"/>
      <c r="SVP41" s="284"/>
      <c r="SVQ41" s="284"/>
      <c r="SVR41" s="284"/>
      <c r="SVS41" s="284"/>
      <c r="SVT41" s="284"/>
      <c r="SVU41" s="284"/>
      <c r="SVV41" s="284"/>
      <c r="SVW41" s="284"/>
      <c r="SVX41" s="284"/>
      <c r="SVY41" s="284"/>
      <c r="SVZ41" s="284"/>
      <c r="SWA41" s="284"/>
      <c r="SWB41" s="284"/>
      <c r="SWC41" s="284"/>
      <c r="SWD41" s="284"/>
      <c r="SWE41" s="284"/>
      <c r="SWF41" s="284"/>
      <c r="SWG41" s="284"/>
      <c r="SWH41" s="284"/>
      <c r="SWI41" s="284"/>
      <c r="SWJ41" s="284"/>
      <c r="SWK41" s="284"/>
      <c r="SWL41" s="284"/>
      <c r="SWM41" s="284"/>
      <c r="SWN41" s="284"/>
      <c r="SWO41" s="284"/>
      <c r="SWP41" s="284"/>
      <c r="SWQ41" s="284"/>
      <c r="SWR41" s="284"/>
      <c r="SWS41" s="284"/>
      <c r="SWT41" s="284"/>
      <c r="SWU41" s="284"/>
      <c r="SWV41" s="284"/>
      <c r="SWW41" s="284"/>
      <c r="SWX41" s="284"/>
      <c r="SWY41" s="284"/>
      <c r="SWZ41" s="284"/>
      <c r="SXA41" s="284"/>
      <c r="SXB41" s="284"/>
      <c r="SXC41" s="284"/>
      <c r="SXD41" s="284"/>
      <c r="SXE41" s="284"/>
      <c r="SXF41" s="284"/>
      <c r="SXG41" s="284"/>
      <c r="SXH41" s="284"/>
      <c r="SXI41" s="284"/>
      <c r="SXJ41" s="284"/>
      <c r="SXK41" s="284"/>
      <c r="SXL41" s="284"/>
      <c r="SXM41" s="284"/>
      <c r="SXN41" s="284"/>
      <c r="SXO41" s="284"/>
      <c r="SXP41" s="284"/>
      <c r="SXQ41" s="284"/>
      <c r="SXR41" s="284"/>
      <c r="SXS41" s="284"/>
      <c r="SXT41" s="284"/>
      <c r="SXU41" s="284"/>
      <c r="SXV41" s="284"/>
      <c r="SXW41" s="284"/>
      <c r="SXX41" s="284"/>
      <c r="SXY41" s="284"/>
      <c r="SXZ41" s="284"/>
      <c r="SYA41" s="284"/>
      <c r="SYB41" s="284"/>
      <c r="SYC41" s="284"/>
      <c r="SYD41" s="284"/>
      <c r="SYE41" s="284"/>
      <c r="SYF41" s="284"/>
      <c r="SYG41" s="284"/>
      <c r="SYH41" s="284"/>
      <c r="SYI41" s="284"/>
      <c r="SYJ41" s="284"/>
      <c r="SYK41" s="284"/>
      <c r="SYL41" s="284"/>
      <c r="SYM41" s="284"/>
      <c r="SYN41" s="284"/>
      <c r="SYO41" s="284"/>
      <c r="SYP41" s="284"/>
      <c r="SYQ41" s="284"/>
      <c r="SYR41" s="284"/>
      <c r="SYS41" s="284"/>
      <c r="SYT41" s="284"/>
      <c r="SYU41" s="284"/>
      <c r="SYV41" s="284"/>
      <c r="SYW41" s="284"/>
      <c r="SYX41" s="284"/>
      <c r="SYY41" s="284"/>
      <c r="SYZ41" s="284"/>
      <c r="SZA41" s="284"/>
      <c r="SZB41" s="284"/>
      <c r="SZC41" s="284"/>
      <c r="SZD41" s="284"/>
      <c r="SZE41" s="284"/>
      <c r="SZF41" s="284"/>
      <c r="SZG41" s="284"/>
      <c r="SZH41" s="284"/>
      <c r="SZI41" s="284"/>
      <c r="SZJ41" s="284"/>
      <c r="SZK41" s="284"/>
      <c r="SZL41" s="284"/>
      <c r="SZM41" s="284"/>
      <c r="SZN41" s="284"/>
      <c r="SZO41" s="284"/>
      <c r="SZP41" s="284"/>
      <c r="SZQ41" s="284"/>
      <c r="SZR41" s="284"/>
      <c r="SZS41" s="284"/>
      <c r="SZT41" s="284"/>
      <c r="SZU41" s="284"/>
      <c r="SZV41" s="284"/>
      <c r="SZW41" s="284"/>
      <c r="SZX41" s="284"/>
      <c r="SZY41" s="284"/>
      <c r="SZZ41" s="284"/>
      <c r="TAA41" s="284"/>
      <c r="TAB41" s="284"/>
      <c r="TAC41" s="284"/>
      <c r="TAD41" s="284"/>
      <c r="TAE41" s="284"/>
      <c r="TAF41" s="284"/>
      <c r="TAG41" s="284"/>
      <c r="TAH41" s="284"/>
      <c r="TAI41" s="284"/>
      <c r="TAJ41" s="284"/>
      <c r="TAK41" s="284"/>
      <c r="TAL41" s="284"/>
      <c r="TAM41" s="284"/>
      <c r="TAN41" s="284"/>
      <c r="TAO41" s="284"/>
      <c r="TAP41" s="284"/>
      <c r="TAQ41" s="284"/>
      <c r="TAR41" s="284"/>
      <c r="TAS41" s="284"/>
      <c r="TAT41" s="284"/>
      <c r="TAU41" s="284"/>
      <c r="TAV41" s="284"/>
      <c r="TAW41" s="284"/>
      <c r="TAX41" s="284"/>
      <c r="TAY41" s="284"/>
      <c r="TAZ41" s="284"/>
      <c r="TBA41" s="284"/>
      <c r="TBB41" s="284"/>
      <c r="TBC41" s="284"/>
      <c r="TBD41" s="284"/>
      <c r="TBE41" s="284"/>
      <c r="TBF41" s="284"/>
      <c r="TBG41" s="284"/>
      <c r="TBH41" s="284"/>
      <c r="TBI41" s="284"/>
      <c r="TBJ41" s="284"/>
      <c r="TBK41" s="284"/>
      <c r="TBL41" s="284"/>
      <c r="TBM41" s="284"/>
      <c r="TBN41" s="284"/>
      <c r="TBO41" s="284"/>
      <c r="TBP41" s="284"/>
      <c r="TBQ41" s="284"/>
      <c r="TBR41" s="284"/>
      <c r="TBS41" s="284"/>
      <c r="TBT41" s="284"/>
      <c r="TBU41" s="284"/>
      <c r="TBV41" s="284"/>
      <c r="TBW41" s="284"/>
      <c r="TBX41" s="284"/>
      <c r="TBY41" s="284"/>
      <c r="TBZ41" s="284"/>
      <c r="TCA41" s="284"/>
      <c r="TCB41" s="284"/>
      <c r="TCC41" s="284"/>
      <c r="TCD41" s="284"/>
      <c r="TCE41" s="284"/>
      <c r="TCF41" s="284"/>
      <c r="TCG41" s="284"/>
      <c r="TCH41" s="284"/>
      <c r="TCI41" s="284"/>
      <c r="TCJ41" s="284"/>
      <c r="TCK41" s="284"/>
      <c r="TCL41" s="284"/>
      <c r="TCM41" s="284"/>
      <c r="TCN41" s="284"/>
      <c r="TCO41" s="284"/>
      <c r="TCP41" s="284"/>
      <c r="TCQ41" s="284"/>
      <c r="TCR41" s="284"/>
      <c r="TCS41" s="284"/>
      <c r="TCT41" s="284"/>
      <c r="TCU41" s="284"/>
      <c r="TCV41" s="284"/>
      <c r="TCW41" s="284"/>
      <c r="TCX41" s="284"/>
      <c r="TCY41" s="284"/>
      <c r="TCZ41" s="284"/>
      <c r="TDA41" s="284"/>
      <c r="TDB41" s="284"/>
      <c r="TDC41" s="284"/>
      <c r="TDD41" s="284"/>
      <c r="TDE41" s="284"/>
      <c r="TDF41" s="284"/>
      <c r="TDG41" s="284"/>
      <c r="TDH41" s="284"/>
      <c r="TDI41" s="284"/>
      <c r="TDJ41" s="284"/>
      <c r="TDK41" s="284"/>
      <c r="TDL41" s="284"/>
      <c r="TDM41" s="284"/>
      <c r="TDN41" s="284"/>
      <c r="TDO41" s="284"/>
      <c r="TDP41" s="284"/>
      <c r="TDQ41" s="284"/>
      <c r="TDR41" s="284"/>
      <c r="TDS41" s="284"/>
      <c r="TDT41" s="284"/>
      <c r="TDU41" s="284"/>
      <c r="TDV41" s="284"/>
      <c r="TDW41" s="284"/>
      <c r="TDX41" s="284"/>
      <c r="TDY41" s="284"/>
      <c r="TDZ41" s="284"/>
      <c r="TEA41" s="284"/>
      <c r="TEB41" s="284"/>
      <c r="TEC41" s="284"/>
      <c r="TED41" s="284"/>
      <c r="TEE41" s="284"/>
      <c r="TEF41" s="284"/>
      <c r="TEG41" s="284"/>
      <c r="TEH41" s="284"/>
      <c r="TEI41" s="284"/>
      <c r="TEJ41" s="284"/>
      <c r="TEK41" s="284"/>
      <c r="TEL41" s="284"/>
      <c r="TEM41" s="284"/>
      <c r="TEN41" s="284"/>
      <c r="TEO41" s="284"/>
      <c r="TEP41" s="284"/>
      <c r="TEQ41" s="284"/>
      <c r="TER41" s="284"/>
      <c r="TES41" s="284"/>
      <c r="TET41" s="284"/>
      <c r="TEU41" s="284"/>
      <c r="TEV41" s="284"/>
      <c r="TEW41" s="284"/>
      <c r="TEX41" s="284"/>
      <c r="TEY41" s="284"/>
      <c r="TEZ41" s="284"/>
      <c r="TFA41" s="284"/>
      <c r="TFB41" s="284"/>
      <c r="TFC41" s="284"/>
      <c r="TFD41" s="284"/>
      <c r="TFE41" s="284"/>
      <c r="TFF41" s="284"/>
      <c r="TFG41" s="284"/>
      <c r="TFH41" s="284"/>
      <c r="TFI41" s="284"/>
      <c r="TFJ41" s="284"/>
      <c r="TFK41" s="284"/>
      <c r="TFL41" s="284"/>
      <c r="TFM41" s="284"/>
      <c r="TFN41" s="284"/>
      <c r="TFO41" s="284"/>
      <c r="TFP41" s="284"/>
      <c r="TFQ41" s="284"/>
      <c r="TFR41" s="284"/>
      <c r="TFS41" s="284"/>
      <c r="TFT41" s="284"/>
      <c r="TFU41" s="284"/>
      <c r="TFV41" s="284"/>
      <c r="TFW41" s="284"/>
      <c r="TFX41" s="284"/>
      <c r="TFY41" s="284"/>
      <c r="TFZ41" s="284"/>
      <c r="TGA41" s="284"/>
      <c r="TGB41" s="284"/>
      <c r="TGC41" s="284"/>
      <c r="TGD41" s="284"/>
      <c r="TGE41" s="284"/>
      <c r="TGF41" s="284"/>
      <c r="TGG41" s="284"/>
      <c r="TGH41" s="284"/>
      <c r="TGI41" s="284"/>
      <c r="TGJ41" s="284"/>
      <c r="TGK41" s="284"/>
      <c r="TGL41" s="284"/>
      <c r="TGM41" s="284"/>
      <c r="TGN41" s="284"/>
      <c r="TGO41" s="284"/>
      <c r="TGP41" s="284"/>
      <c r="TGQ41" s="284"/>
      <c r="TGR41" s="284"/>
      <c r="TGS41" s="284"/>
      <c r="TGT41" s="284"/>
      <c r="TGU41" s="284"/>
      <c r="TGV41" s="284"/>
      <c r="TGW41" s="284"/>
      <c r="TGX41" s="284"/>
      <c r="TGY41" s="284"/>
      <c r="TGZ41" s="284"/>
      <c r="THA41" s="284"/>
      <c r="THB41" s="284"/>
      <c r="THC41" s="284"/>
      <c r="THD41" s="284"/>
      <c r="THE41" s="284"/>
      <c r="THF41" s="284"/>
      <c r="THG41" s="284"/>
      <c r="THH41" s="284"/>
      <c r="THI41" s="284"/>
      <c r="THJ41" s="284"/>
      <c r="THK41" s="284"/>
      <c r="THL41" s="284"/>
      <c r="THM41" s="284"/>
      <c r="THN41" s="284"/>
      <c r="THO41" s="284"/>
      <c r="THP41" s="284"/>
      <c r="THQ41" s="284"/>
      <c r="THR41" s="284"/>
      <c r="THS41" s="284"/>
      <c r="THT41" s="284"/>
      <c r="THU41" s="284"/>
      <c r="THV41" s="284"/>
      <c r="THW41" s="284"/>
      <c r="THX41" s="284"/>
      <c r="THY41" s="284"/>
      <c r="THZ41" s="284"/>
      <c r="TIA41" s="284"/>
      <c r="TIB41" s="284"/>
      <c r="TIC41" s="284"/>
      <c r="TID41" s="284"/>
      <c r="TIE41" s="284"/>
      <c r="TIF41" s="284"/>
      <c r="TIG41" s="284"/>
      <c r="TIH41" s="284"/>
      <c r="TII41" s="284"/>
      <c r="TIJ41" s="284"/>
      <c r="TIK41" s="284"/>
      <c r="TIL41" s="284"/>
      <c r="TIM41" s="284"/>
      <c r="TIN41" s="284"/>
      <c r="TIO41" s="284"/>
      <c r="TIP41" s="284"/>
      <c r="TIQ41" s="284"/>
      <c r="TIR41" s="284"/>
      <c r="TIS41" s="284"/>
      <c r="TIT41" s="284"/>
      <c r="TIU41" s="284"/>
      <c r="TIV41" s="284"/>
      <c r="TIW41" s="284"/>
      <c r="TIX41" s="284"/>
      <c r="TIY41" s="284"/>
      <c r="TIZ41" s="284"/>
      <c r="TJA41" s="284"/>
      <c r="TJB41" s="284"/>
      <c r="TJC41" s="284"/>
      <c r="TJD41" s="284"/>
      <c r="TJE41" s="284"/>
      <c r="TJF41" s="284"/>
      <c r="TJG41" s="284"/>
      <c r="TJH41" s="284"/>
      <c r="TJI41" s="284"/>
      <c r="TJJ41" s="284"/>
      <c r="TJK41" s="284"/>
      <c r="TJL41" s="284"/>
      <c r="TJM41" s="284"/>
      <c r="TJN41" s="284"/>
      <c r="TJO41" s="284"/>
      <c r="TJP41" s="284"/>
      <c r="TJQ41" s="284"/>
      <c r="TJR41" s="284"/>
      <c r="TJS41" s="284"/>
      <c r="TJT41" s="284"/>
      <c r="TJU41" s="284"/>
      <c r="TJV41" s="284"/>
      <c r="TJW41" s="284"/>
      <c r="TJX41" s="284"/>
      <c r="TJY41" s="284"/>
      <c r="TJZ41" s="284"/>
      <c r="TKA41" s="284"/>
      <c r="TKB41" s="284"/>
      <c r="TKC41" s="284"/>
      <c r="TKD41" s="284"/>
      <c r="TKE41" s="284"/>
      <c r="TKF41" s="284"/>
      <c r="TKG41" s="284"/>
      <c r="TKH41" s="284"/>
      <c r="TKI41" s="284"/>
      <c r="TKJ41" s="284"/>
      <c r="TKK41" s="284"/>
      <c r="TKL41" s="284"/>
      <c r="TKM41" s="284"/>
      <c r="TKN41" s="284"/>
      <c r="TKO41" s="284"/>
      <c r="TKP41" s="284"/>
      <c r="TKQ41" s="284"/>
      <c r="TKR41" s="284"/>
      <c r="TKS41" s="284"/>
      <c r="TKT41" s="284"/>
      <c r="TKU41" s="284"/>
      <c r="TKV41" s="284"/>
      <c r="TKW41" s="284"/>
      <c r="TKX41" s="284"/>
      <c r="TKY41" s="284"/>
      <c r="TKZ41" s="284"/>
      <c r="TLA41" s="284"/>
      <c r="TLB41" s="284"/>
      <c r="TLC41" s="284"/>
      <c r="TLD41" s="284"/>
      <c r="TLE41" s="284"/>
      <c r="TLF41" s="284"/>
      <c r="TLG41" s="284"/>
      <c r="TLH41" s="284"/>
      <c r="TLI41" s="284"/>
      <c r="TLJ41" s="284"/>
      <c r="TLK41" s="284"/>
      <c r="TLL41" s="284"/>
      <c r="TLM41" s="284"/>
      <c r="TLN41" s="284"/>
      <c r="TLO41" s="284"/>
      <c r="TLP41" s="284"/>
      <c r="TLQ41" s="284"/>
      <c r="TLR41" s="284"/>
      <c r="TLS41" s="284"/>
      <c r="TLT41" s="284"/>
      <c r="TLU41" s="284"/>
      <c r="TLV41" s="284"/>
      <c r="TLW41" s="284"/>
      <c r="TLX41" s="284"/>
      <c r="TLY41" s="284"/>
      <c r="TLZ41" s="284"/>
      <c r="TMA41" s="284"/>
      <c r="TMB41" s="284"/>
      <c r="TMC41" s="284"/>
      <c r="TMD41" s="284"/>
      <c r="TME41" s="284"/>
      <c r="TMF41" s="284"/>
      <c r="TMG41" s="284"/>
      <c r="TMH41" s="284"/>
      <c r="TMI41" s="284"/>
      <c r="TMJ41" s="284"/>
      <c r="TMK41" s="284"/>
      <c r="TML41" s="284"/>
      <c r="TMM41" s="284"/>
      <c r="TMN41" s="284"/>
      <c r="TMO41" s="284"/>
      <c r="TMP41" s="284"/>
      <c r="TMQ41" s="284"/>
      <c r="TMR41" s="284"/>
      <c r="TMS41" s="284"/>
      <c r="TMT41" s="284"/>
      <c r="TMU41" s="284"/>
      <c r="TMV41" s="284"/>
      <c r="TMW41" s="284"/>
      <c r="TMX41" s="284"/>
      <c r="TMY41" s="284"/>
      <c r="TMZ41" s="284"/>
      <c r="TNA41" s="284"/>
      <c r="TNB41" s="284"/>
      <c r="TNC41" s="284"/>
      <c r="TND41" s="284"/>
      <c r="TNE41" s="284"/>
      <c r="TNF41" s="284"/>
      <c r="TNG41" s="284"/>
      <c r="TNH41" s="284"/>
      <c r="TNI41" s="284"/>
      <c r="TNJ41" s="284"/>
      <c r="TNK41" s="284"/>
      <c r="TNL41" s="284"/>
      <c r="TNM41" s="284"/>
      <c r="TNN41" s="284"/>
      <c r="TNO41" s="284"/>
      <c r="TNP41" s="284"/>
      <c r="TNQ41" s="284"/>
      <c r="TNR41" s="284"/>
      <c r="TNS41" s="284"/>
      <c r="TNT41" s="284"/>
      <c r="TNU41" s="284"/>
      <c r="TNV41" s="284"/>
      <c r="TNW41" s="284"/>
      <c r="TNX41" s="284"/>
      <c r="TNY41" s="284"/>
      <c r="TNZ41" s="284"/>
      <c r="TOA41" s="284"/>
      <c r="TOB41" s="284"/>
      <c r="TOC41" s="284"/>
      <c r="TOD41" s="284"/>
      <c r="TOE41" s="284"/>
      <c r="TOF41" s="284"/>
      <c r="TOG41" s="284"/>
      <c r="TOH41" s="284"/>
      <c r="TOI41" s="284"/>
      <c r="TOJ41" s="284"/>
      <c r="TOK41" s="284"/>
      <c r="TOL41" s="284"/>
      <c r="TOM41" s="284"/>
      <c r="TON41" s="284"/>
      <c r="TOO41" s="284"/>
      <c r="TOP41" s="284"/>
      <c r="TOQ41" s="284"/>
      <c r="TOR41" s="284"/>
      <c r="TOS41" s="284"/>
      <c r="TOT41" s="284"/>
      <c r="TOU41" s="284"/>
      <c r="TOV41" s="284"/>
      <c r="TOW41" s="284"/>
      <c r="TOX41" s="284"/>
      <c r="TOY41" s="284"/>
      <c r="TOZ41" s="284"/>
      <c r="TPA41" s="284"/>
      <c r="TPB41" s="284"/>
      <c r="TPC41" s="284"/>
      <c r="TPD41" s="284"/>
      <c r="TPE41" s="284"/>
      <c r="TPF41" s="284"/>
      <c r="TPG41" s="284"/>
      <c r="TPH41" s="284"/>
      <c r="TPI41" s="284"/>
      <c r="TPJ41" s="284"/>
      <c r="TPK41" s="284"/>
      <c r="TPL41" s="284"/>
      <c r="TPM41" s="284"/>
      <c r="TPN41" s="284"/>
      <c r="TPO41" s="284"/>
      <c r="TPP41" s="284"/>
      <c r="TPQ41" s="284"/>
      <c r="TPR41" s="284"/>
      <c r="TPS41" s="284"/>
      <c r="TPT41" s="284"/>
      <c r="TPU41" s="284"/>
      <c r="TPV41" s="284"/>
      <c r="TPW41" s="284"/>
      <c r="TPX41" s="284"/>
      <c r="TPY41" s="284"/>
      <c r="TPZ41" s="284"/>
      <c r="TQA41" s="284"/>
      <c r="TQB41" s="284"/>
      <c r="TQC41" s="284"/>
      <c r="TQD41" s="284"/>
      <c r="TQE41" s="284"/>
      <c r="TQF41" s="284"/>
      <c r="TQG41" s="284"/>
      <c r="TQH41" s="284"/>
      <c r="TQI41" s="284"/>
      <c r="TQJ41" s="284"/>
      <c r="TQK41" s="284"/>
      <c r="TQL41" s="284"/>
      <c r="TQM41" s="284"/>
      <c r="TQN41" s="284"/>
      <c r="TQO41" s="284"/>
      <c r="TQP41" s="284"/>
      <c r="TQQ41" s="284"/>
      <c r="TQR41" s="284"/>
      <c r="TQS41" s="284"/>
      <c r="TQT41" s="284"/>
      <c r="TQU41" s="284"/>
      <c r="TQV41" s="284"/>
      <c r="TQW41" s="284"/>
      <c r="TQX41" s="284"/>
      <c r="TQY41" s="284"/>
      <c r="TQZ41" s="284"/>
      <c r="TRA41" s="284"/>
      <c r="TRB41" s="284"/>
      <c r="TRC41" s="284"/>
      <c r="TRD41" s="284"/>
      <c r="TRE41" s="284"/>
      <c r="TRF41" s="284"/>
      <c r="TRG41" s="284"/>
      <c r="TRH41" s="284"/>
      <c r="TRI41" s="284"/>
      <c r="TRJ41" s="284"/>
      <c r="TRK41" s="284"/>
      <c r="TRL41" s="284"/>
      <c r="TRM41" s="284"/>
      <c r="TRN41" s="284"/>
      <c r="TRO41" s="284"/>
      <c r="TRP41" s="284"/>
      <c r="TRQ41" s="284"/>
      <c r="TRR41" s="284"/>
      <c r="TRS41" s="284"/>
      <c r="TRT41" s="284"/>
      <c r="TRU41" s="284"/>
      <c r="TRV41" s="284"/>
      <c r="TRW41" s="284"/>
      <c r="TRX41" s="284"/>
      <c r="TRY41" s="284"/>
      <c r="TRZ41" s="284"/>
      <c r="TSA41" s="284"/>
      <c r="TSB41" s="284"/>
      <c r="TSC41" s="284"/>
      <c r="TSD41" s="284"/>
      <c r="TSE41" s="284"/>
      <c r="TSF41" s="284"/>
      <c r="TSG41" s="284"/>
      <c r="TSH41" s="284"/>
      <c r="TSI41" s="284"/>
      <c r="TSJ41" s="284"/>
      <c r="TSK41" s="284"/>
      <c r="TSL41" s="284"/>
      <c r="TSM41" s="284"/>
      <c r="TSN41" s="284"/>
      <c r="TSO41" s="284"/>
      <c r="TSP41" s="284"/>
      <c r="TSQ41" s="284"/>
      <c r="TSR41" s="284"/>
      <c r="TSS41" s="284"/>
      <c r="TST41" s="284"/>
      <c r="TSU41" s="284"/>
      <c r="TSV41" s="284"/>
      <c r="TSW41" s="284"/>
      <c r="TSX41" s="284"/>
      <c r="TSY41" s="284"/>
      <c r="TSZ41" s="284"/>
      <c r="TTA41" s="284"/>
      <c r="TTB41" s="284"/>
      <c r="TTC41" s="284"/>
      <c r="TTD41" s="284"/>
      <c r="TTE41" s="284"/>
      <c r="TTF41" s="284"/>
      <c r="TTG41" s="284"/>
      <c r="TTH41" s="284"/>
      <c r="TTI41" s="284"/>
      <c r="TTJ41" s="284"/>
      <c r="TTK41" s="284"/>
      <c r="TTL41" s="284"/>
      <c r="TTM41" s="284"/>
      <c r="TTN41" s="284"/>
      <c r="TTO41" s="284"/>
      <c r="TTP41" s="284"/>
      <c r="TTQ41" s="284"/>
      <c r="TTR41" s="284"/>
      <c r="TTS41" s="284"/>
      <c r="TTT41" s="284"/>
      <c r="TTU41" s="284"/>
      <c r="TTV41" s="284"/>
      <c r="TTW41" s="284"/>
      <c r="TTX41" s="284"/>
      <c r="TTY41" s="284"/>
      <c r="TTZ41" s="284"/>
      <c r="TUA41" s="284"/>
      <c r="TUB41" s="284"/>
      <c r="TUC41" s="284"/>
      <c r="TUD41" s="284"/>
      <c r="TUE41" s="284"/>
      <c r="TUF41" s="284"/>
      <c r="TUG41" s="284"/>
      <c r="TUH41" s="284"/>
      <c r="TUI41" s="284"/>
      <c r="TUJ41" s="284"/>
      <c r="TUK41" s="284"/>
      <c r="TUL41" s="284"/>
      <c r="TUM41" s="284"/>
      <c r="TUN41" s="284"/>
      <c r="TUO41" s="284"/>
      <c r="TUP41" s="284"/>
      <c r="TUQ41" s="284"/>
      <c r="TUR41" s="284"/>
      <c r="TUS41" s="284"/>
      <c r="TUT41" s="284"/>
      <c r="TUU41" s="284"/>
      <c r="TUV41" s="284"/>
      <c r="TUW41" s="284"/>
      <c r="TUX41" s="284"/>
      <c r="TUY41" s="284"/>
      <c r="TUZ41" s="284"/>
      <c r="TVA41" s="284"/>
      <c r="TVB41" s="284"/>
      <c r="TVC41" s="284"/>
      <c r="TVD41" s="284"/>
      <c r="TVE41" s="284"/>
      <c r="TVF41" s="284"/>
      <c r="TVG41" s="284"/>
      <c r="TVH41" s="284"/>
      <c r="TVI41" s="284"/>
      <c r="TVJ41" s="284"/>
      <c r="TVK41" s="284"/>
      <c r="TVL41" s="284"/>
      <c r="TVM41" s="284"/>
      <c r="TVN41" s="284"/>
      <c r="TVO41" s="284"/>
      <c r="TVP41" s="284"/>
      <c r="TVQ41" s="284"/>
      <c r="TVR41" s="284"/>
      <c r="TVS41" s="284"/>
      <c r="TVT41" s="284"/>
      <c r="TVU41" s="284"/>
      <c r="TVV41" s="284"/>
      <c r="TVW41" s="284"/>
      <c r="TVX41" s="284"/>
      <c r="TVY41" s="284"/>
      <c r="TVZ41" s="284"/>
      <c r="TWA41" s="284"/>
      <c r="TWB41" s="284"/>
      <c r="TWC41" s="284"/>
      <c r="TWD41" s="284"/>
      <c r="TWE41" s="284"/>
      <c r="TWF41" s="284"/>
      <c r="TWG41" s="284"/>
      <c r="TWH41" s="284"/>
      <c r="TWI41" s="284"/>
      <c r="TWJ41" s="284"/>
      <c r="TWK41" s="284"/>
      <c r="TWL41" s="284"/>
      <c r="TWM41" s="284"/>
      <c r="TWN41" s="284"/>
      <c r="TWO41" s="284"/>
      <c r="TWP41" s="284"/>
      <c r="TWQ41" s="284"/>
      <c r="TWR41" s="284"/>
      <c r="TWS41" s="284"/>
      <c r="TWT41" s="284"/>
      <c r="TWU41" s="284"/>
      <c r="TWV41" s="284"/>
      <c r="TWW41" s="284"/>
      <c r="TWX41" s="284"/>
      <c r="TWY41" s="284"/>
      <c r="TWZ41" s="284"/>
      <c r="TXA41" s="284"/>
      <c r="TXB41" s="284"/>
      <c r="TXC41" s="284"/>
      <c r="TXD41" s="284"/>
      <c r="TXE41" s="284"/>
      <c r="TXF41" s="284"/>
      <c r="TXG41" s="284"/>
      <c r="TXH41" s="284"/>
      <c r="TXI41" s="284"/>
      <c r="TXJ41" s="284"/>
      <c r="TXK41" s="284"/>
      <c r="TXL41" s="284"/>
      <c r="TXM41" s="284"/>
      <c r="TXN41" s="284"/>
      <c r="TXO41" s="284"/>
      <c r="TXP41" s="284"/>
      <c r="TXQ41" s="284"/>
      <c r="TXR41" s="284"/>
      <c r="TXS41" s="284"/>
      <c r="TXT41" s="284"/>
      <c r="TXU41" s="284"/>
      <c r="TXV41" s="284"/>
      <c r="TXW41" s="284"/>
      <c r="TXX41" s="284"/>
      <c r="TXY41" s="284"/>
      <c r="TXZ41" s="284"/>
      <c r="TYA41" s="284"/>
      <c r="TYB41" s="284"/>
      <c r="TYC41" s="284"/>
      <c r="TYD41" s="284"/>
      <c r="TYE41" s="284"/>
      <c r="TYF41" s="284"/>
      <c r="TYG41" s="284"/>
      <c r="TYH41" s="284"/>
      <c r="TYI41" s="284"/>
      <c r="TYJ41" s="284"/>
      <c r="TYK41" s="284"/>
      <c r="TYL41" s="284"/>
      <c r="TYM41" s="284"/>
      <c r="TYN41" s="284"/>
      <c r="TYO41" s="284"/>
      <c r="TYP41" s="284"/>
      <c r="TYQ41" s="284"/>
      <c r="TYR41" s="284"/>
      <c r="TYS41" s="284"/>
      <c r="TYT41" s="284"/>
      <c r="TYU41" s="284"/>
      <c r="TYV41" s="284"/>
      <c r="TYW41" s="284"/>
      <c r="TYX41" s="284"/>
      <c r="TYY41" s="284"/>
      <c r="TYZ41" s="284"/>
      <c r="TZA41" s="284"/>
      <c r="TZB41" s="284"/>
      <c r="TZC41" s="284"/>
      <c r="TZD41" s="284"/>
      <c r="TZE41" s="284"/>
      <c r="TZF41" s="284"/>
      <c r="TZG41" s="284"/>
      <c r="TZH41" s="284"/>
      <c r="TZI41" s="284"/>
      <c r="TZJ41" s="284"/>
      <c r="TZK41" s="284"/>
      <c r="TZL41" s="284"/>
      <c r="TZM41" s="284"/>
      <c r="TZN41" s="284"/>
      <c r="TZO41" s="284"/>
      <c r="TZP41" s="284"/>
      <c r="TZQ41" s="284"/>
      <c r="TZR41" s="284"/>
      <c r="TZS41" s="284"/>
      <c r="TZT41" s="284"/>
      <c r="TZU41" s="284"/>
      <c r="TZV41" s="284"/>
      <c r="TZW41" s="284"/>
      <c r="TZX41" s="284"/>
      <c r="TZY41" s="284"/>
      <c r="TZZ41" s="284"/>
      <c r="UAA41" s="284"/>
      <c r="UAB41" s="284"/>
      <c r="UAC41" s="284"/>
      <c r="UAD41" s="284"/>
      <c r="UAE41" s="284"/>
      <c r="UAF41" s="284"/>
      <c r="UAG41" s="284"/>
      <c r="UAH41" s="284"/>
      <c r="UAI41" s="284"/>
      <c r="UAJ41" s="284"/>
      <c r="UAK41" s="284"/>
      <c r="UAL41" s="284"/>
      <c r="UAM41" s="284"/>
      <c r="UAN41" s="284"/>
      <c r="UAO41" s="284"/>
      <c r="UAP41" s="284"/>
      <c r="UAQ41" s="284"/>
      <c r="UAR41" s="284"/>
      <c r="UAS41" s="284"/>
      <c r="UAT41" s="284"/>
      <c r="UAU41" s="284"/>
      <c r="UAV41" s="284"/>
      <c r="UAW41" s="284"/>
      <c r="UAX41" s="284"/>
      <c r="UAY41" s="284"/>
      <c r="UAZ41" s="284"/>
      <c r="UBA41" s="284"/>
      <c r="UBB41" s="284"/>
      <c r="UBC41" s="284"/>
      <c r="UBD41" s="284"/>
      <c r="UBE41" s="284"/>
      <c r="UBF41" s="284"/>
      <c r="UBG41" s="284"/>
      <c r="UBH41" s="284"/>
      <c r="UBI41" s="284"/>
      <c r="UBJ41" s="284"/>
      <c r="UBK41" s="284"/>
      <c r="UBL41" s="284"/>
      <c r="UBM41" s="284"/>
      <c r="UBN41" s="284"/>
      <c r="UBO41" s="284"/>
      <c r="UBP41" s="284"/>
      <c r="UBQ41" s="284"/>
      <c r="UBR41" s="284"/>
      <c r="UBS41" s="284"/>
      <c r="UBT41" s="284"/>
      <c r="UBU41" s="284"/>
      <c r="UBV41" s="284"/>
      <c r="UBW41" s="284"/>
      <c r="UBX41" s="284"/>
      <c r="UBY41" s="284"/>
      <c r="UBZ41" s="284"/>
      <c r="UCA41" s="284"/>
      <c r="UCB41" s="284"/>
      <c r="UCC41" s="284"/>
      <c r="UCD41" s="284"/>
      <c r="UCE41" s="284"/>
      <c r="UCF41" s="284"/>
      <c r="UCG41" s="284"/>
      <c r="UCH41" s="284"/>
      <c r="UCI41" s="284"/>
      <c r="UCJ41" s="284"/>
      <c r="UCK41" s="284"/>
      <c r="UCL41" s="284"/>
      <c r="UCM41" s="284"/>
      <c r="UCN41" s="284"/>
      <c r="UCO41" s="284"/>
      <c r="UCP41" s="284"/>
      <c r="UCQ41" s="284"/>
      <c r="UCR41" s="284"/>
      <c r="UCS41" s="284"/>
      <c r="UCT41" s="284"/>
      <c r="UCU41" s="284"/>
      <c r="UCV41" s="284"/>
      <c r="UCW41" s="284"/>
      <c r="UCX41" s="284"/>
      <c r="UCY41" s="284"/>
      <c r="UCZ41" s="284"/>
      <c r="UDA41" s="284"/>
      <c r="UDB41" s="284"/>
      <c r="UDC41" s="284"/>
      <c r="UDD41" s="284"/>
      <c r="UDE41" s="284"/>
      <c r="UDF41" s="284"/>
      <c r="UDG41" s="284"/>
      <c r="UDH41" s="284"/>
      <c r="UDI41" s="284"/>
      <c r="UDJ41" s="284"/>
      <c r="UDK41" s="284"/>
      <c r="UDL41" s="284"/>
      <c r="UDM41" s="284"/>
      <c r="UDN41" s="284"/>
      <c r="UDO41" s="284"/>
      <c r="UDP41" s="284"/>
      <c r="UDQ41" s="284"/>
      <c r="UDR41" s="284"/>
      <c r="UDS41" s="284"/>
      <c r="UDT41" s="284"/>
      <c r="UDU41" s="284"/>
      <c r="UDV41" s="284"/>
      <c r="UDW41" s="284"/>
      <c r="UDX41" s="284"/>
      <c r="UDY41" s="284"/>
      <c r="UDZ41" s="284"/>
      <c r="UEA41" s="284"/>
      <c r="UEB41" s="284"/>
      <c r="UEC41" s="284"/>
      <c r="UED41" s="284"/>
      <c r="UEE41" s="284"/>
      <c r="UEF41" s="284"/>
      <c r="UEG41" s="284"/>
      <c r="UEH41" s="284"/>
      <c r="UEI41" s="284"/>
      <c r="UEJ41" s="284"/>
      <c r="UEK41" s="284"/>
      <c r="UEL41" s="284"/>
      <c r="UEM41" s="284"/>
      <c r="UEN41" s="284"/>
      <c r="UEO41" s="284"/>
      <c r="UEP41" s="284"/>
      <c r="UEQ41" s="284"/>
      <c r="UER41" s="284"/>
      <c r="UES41" s="284"/>
      <c r="UET41" s="284"/>
      <c r="UEU41" s="284"/>
      <c r="UEV41" s="284"/>
      <c r="UEW41" s="284"/>
      <c r="UEX41" s="284"/>
      <c r="UEY41" s="284"/>
      <c r="UEZ41" s="284"/>
      <c r="UFA41" s="284"/>
      <c r="UFB41" s="284"/>
      <c r="UFC41" s="284"/>
      <c r="UFD41" s="284"/>
      <c r="UFE41" s="284"/>
      <c r="UFF41" s="284"/>
      <c r="UFG41" s="284"/>
      <c r="UFH41" s="284"/>
      <c r="UFI41" s="284"/>
      <c r="UFJ41" s="284"/>
      <c r="UFK41" s="284"/>
      <c r="UFL41" s="284"/>
      <c r="UFM41" s="284"/>
      <c r="UFN41" s="284"/>
      <c r="UFO41" s="284"/>
      <c r="UFP41" s="284"/>
      <c r="UFQ41" s="284"/>
      <c r="UFR41" s="284"/>
      <c r="UFS41" s="284"/>
      <c r="UFT41" s="284"/>
      <c r="UFU41" s="284"/>
      <c r="UFV41" s="284"/>
      <c r="UFW41" s="284"/>
      <c r="UFX41" s="284"/>
      <c r="UFY41" s="284"/>
      <c r="UFZ41" s="284"/>
      <c r="UGA41" s="284"/>
      <c r="UGB41" s="284"/>
      <c r="UGC41" s="284"/>
      <c r="UGD41" s="284"/>
      <c r="UGE41" s="284"/>
      <c r="UGF41" s="284"/>
      <c r="UGG41" s="284"/>
      <c r="UGH41" s="284"/>
      <c r="UGI41" s="284"/>
      <c r="UGJ41" s="284"/>
      <c r="UGK41" s="284"/>
      <c r="UGL41" s="284"/>
      <c r="UGM41" s="284"/>
      <c r="UGN41" s="284"/>
      <c r="UGO41" s="284"/>
      <c r="UGP41" s="284"/>
      <c r="UGQ41" s="284"/>
      <c r="UGR41" s="284"/>
      <c r="UGS41" s="284"/>
      <c r="UGT41" s="284"/>
      <c r="UGU41" s="284"/>
      <c r="UGV41" s="284"/>
      <c r="UGW41" s="284"/>
      <c r="UGX41" s="284"/>
      <c r="UGY41" s="284"/>
      <c r="UGZ41" s="284"/>
      <c r="UHA41" s="284"/>
      <c r="UHB41" s="284"/>
      <c r="UHC41" s="284"/>
      <c r="UHD41" s="284"/>
      <c r="UHE41" s="284"/>
      <c r="UHF41" s="284"/>
      <c r="UHG41" s="284"/>
      <c r="UHH41" s="284"/>
      <c r="UHI41" s="284"/>
      <c r="UHJ41" s="284"/>
      <c r="UHK41" s="284"/>
      <c r="UHL41" s="284"/>
      <c r="UHM41" s="284"/>
      <c r="UHN41" s="284"/>
      <c r="UHO41" s="284"/>
      <c r="UHP41" s="284"/>
      <c r="UHQ41" s="284"/>
      <c r="UHR41" s="284"/>
      <c r="UHS41" s="284"/>
      <c r="UHT41" s="284"/>
      <c r="UHU41" s="284"/>
      <c r="UHV41" s="284"/>
      <c r="UHW41" s="284"/>
      <c r="UHX41" s="284"/>
      <c r="UHY41" s="284"/>
      <c r="UHZ41" s="284"/>
      <c r="UIA41" s="284"/>
      <c r="UIB41" s="284"/>
      <c r="UIC41" s="284"/>
      <c r="UID41" s="284"/>
      <c r="UIE41" s="284"/>
      <c r="UIF41" s="284"/>
      <c r="UIG41" s="284"/>
      <c r="UIH41" s="284"/>
      <c r="UII41" s="284"/>
      <c r="UIJ41" s="284"/>
      <c r="UIK41" s="284"/>
      <c r="UIL41" s="284"/>
      <c r="UIM41" s="284"/>
      <c r="UIN41" s="284"/>
      <c r="UIO41" s="284"/>
      <c r="UIP41" s="284"/>
      <c r="UIQ41" s="284"/>
      <c r="UIR41" s="284"/>
      <c r="UIS41" s="284"/>
      <c r="UIT41" s="284"/>
      <c r="UIU41" s="284"/>
      <c r="UIV41" s="284"/>
      <c r="UIW41" s="284"/>
      <c r="UIX41" s="284"/>
      <c r="UIY41" s="284"/>
      <c r="UIZ41" s="284"/>
      <c r="UJA41" s="284"/>
      <c r="UJB41" s="284"/>
      <c r="UJC41" s="284"/>
      <c r="UJD41" s="284"/>
      <c r="UJE41" s="284"/>
      <c r="UJF41" s="284"/>
      <c r="UJG41" s="284"/>
      <c r="UJH41" s="284"/>
      <c r="UJI41" s="284"/>
      <c r="UJJ41" s="284"/>
      <c r="UJK41" s="284"/>
      <c r="UJL41" s="284"/>
      <c r="UJM41" s="284"/>
      <c r="UJN41" s="284"/>
      <c r="UJO41" s="284"/>
      <c r="UJP41" s="284"/>
      <c r="UJQ41" s="284"/>
      <c r="UJR41" s="284"/>
      <c r="UJS41" s="284"/>
      <c r="UJT41" s="284"/>
      <c r="UJU41" s="284"/>
      <c r="UJV41" s="284"/>
      <c r="UJW41" s="284"/>
      <c r="UJX41" s="284"/>
      <c r="UJY41" s="284"/>
      <c r="UJZ41" s="284"/>
      <c r="UKA41" s="284"/>
      <c r="UKB41" s="284"/>
      <c r="UKC41" s="284"/>
      <c r="UKD41" s="284"/>
      <c r="UKE41" s="284"/>
      <c r="UKF41" s="284"/>
      <c r="UKG41" s="284"/>
      <c r="UKH41" s="284"/>
      <c r="UKI41" s="284"/>
      <c r="UKJ41" s="284"/>
      <c r="UKK41" s="284"/>
      <c r="UKL41" s="284"/>
      <c r="UKM41" s="284"/>
      <c r="UKN41" s="284"/>
      <c r="UKO41" s="284"/>
      <c r="UKP41" s="284"/>
      <c r="UKQ41" s="284"/>
      <c r="UKR41" s="284"/>
      <c r="UKS41" s="284"/>
      <c r="UKT41" s="284"/>
      <c r="UKU41" s="284"/>
      <c r="UKV41" s="284"/>
      <c r="UKW41" s="284"/>
      <c r="UKX41" s="284"/>
      <c r="UKY41" s="284"/>
      <c r="UKZ41" s="284"/>
      <c r="ULA41" s="284"/>
      <c r="ULB41" s="284"/>
      <c r="ULC41" s="284"/>
      <c r="ULD41" s="284"/>
      <c r="ULE41" s="284"/>
      <c r="ULF41" s="284"/>
      <c r="ULG41" s="284"/>
      <c r="ULH41" s="284"/>
      <c r="ULI41" s="284"/>
      <c r="ULJ41" s="284"/>
      <c r="ULK41" s="284"/>
      <c r="ULL41" s="284"/>
      <c r="ULM41" s="284"/>
      <c r="ULN41" s="284"/>
      <c r="ULO41" s="284"/>
      <c r="ULP41" s="284"/>
      <c r="ULQ41" s="284"/>
      <c r="ULR41" s="284"/>
      <c r="ULS41" s="284"/>
      <c r="ULT41" s="284"/>
      <c r="ULU41" s="284"/>
      <c r="ULV41" s="284"/>
      <c r="ULW41" s="284"/>
      <c r="ULX41" s="284"/>
      <c r="ULY41" s="284"/>
      <c r="ULZ41" s="284"/>
      <c r="UMA41" s="284"/>
      <c r="UMB41" s="284"/>
      <c r="UMC41" s="284"/>
      <c r="UMD41" s="284"/>
      <c r="UME41" s="284"/>
      <c r="UMF41" s="284"/>
      <c r="UMG41" s="284"/>
      <c r="UMH41" s="284"/>
      <c r="UMI41" s="284"/>
      <c r="UMJ41" s="284"/>
      <c r="UMK41" s="284"/>
      <c r="UML41" s="284"/>
      <c r="UMM41" s="284"/>
      <c r="UMN41" s="284"/>
      <c r="UMO41" s="284"/>
      <c r="UMP41" s="284"/>
      <c r="UMQ41" s="284"/>
      <c r="UMR41" s="284"/>
      <c r="UMS41" s="284"/>
      <c r="UMT41" s="284"/>
      <c r="UMU41" s="284"/>
      <c r="UMV41" s="284"/>
      <c r="UMW41" s="284"/>
      <c r="UMX41" s="284"/>
      <c r="UMY41" s="284"/>
      <c r="UMZ41" s="284"/>
      <c r="UNA41" s="284"/>
      <c r="UNB41" s="284"/>
      <c r="UNC41" s="284"/>
      <c r="UND41" s="284"/>
      <c r="UNE41" s="284"/>
      <c r="UNF41" s="284"/>
      <c r="UNG41" s="284"/>
      <c r="UNH41" s="284"/>
      <c r="UNI41" s="284"/>
      <c r="UNJ41" s="284"/>
      <c r="UNK41" s="284"/>
      <c r="UNL41" s="284"/>
      <c r="UNM41" s="284"/>
      <c r="UNN41" s="284"/>
      <c r="UNO41" s="284"/>
      <c r="UNP41" s="284"/>
      <c r="UNQ41" s="284"/>
      <c r="UNR41" s="284"/>
      <c r="UNS41" s="284"/>
      <c r="UNT41" s="284"/>
      <c r="UNU41" s="284"/>
      <c r="UNV41" s="284"/>
      <c r="UNW41" s="284"/>
      <c r="UNX41" s="284"/>
      <c r="UNY41" s="284"/>
      <c r="UNZ41" s="284"/>
      <c r="UOA41" s="284"/>
      <c r="UOB41" s="284"/>
      <c r="UOC41" s="284"/>
      <c r="UOD41" s="284"/>
      <c r="UOE41" s="284"/>
      <c r="UOF41" s="284"/>
      <c r="UOG41" s="284"/>
      <c r="UOH41" s="284"/>
      <c r="UOI41" s="284"/>
      <c r="UOJ41" s="284"/>
      <c r="UOK41" s="284"/>
      <c r="UOL41" s="284"/>
      <c r="UOM41" s="284"/>
      <c r="UON41" s="284"/>
      <c r="UOO41" s="284"/>
      <c r="UOP41" s="284"/>
      <c r="UOQ41" s="284"/>
      <c r="UOR41" s="284"/>
      <c r="UOS41" s="284"/>
      <c r="UOT41" s="284"/>
      <c r="UOU41" s="284"/>
      <c r="UOV41" s="284"/>
      <c r="UOW41" s="284"/>
      <c r="UOX41" s="284"/>
      <c r="UOY41" s="284"/>
      <c r="UOZ41" s="284"/>
      <c r="UPA41" s="284"/>
      <c r="UPB41" s="284"/>
      <c r="UPC41" s="284"/>
      <c r="UPD41" s="284"/>
      <c r="UPE41" s="284"/>
      <c r="UPF41" s="284"/>
      <c r="UPG41" s="284"/>
      <c r="UPH41" s="284"/>
      <c r="UPI41" s="284"/>
      <c r="UPJ41" s="284"/>
      <c r="UPK41" s="284"/>
      <c r="UPL41" s="284"/>
      <c r="UPM41" s="284"/>
      <c r="UPN41" s="284"/>
      <c r="UPO41" s="284"/>
      <c r="UPP41" s="284"/>
      <c r="UPQ41" s="284"/>
      <c r="UPR41" s="284"/>
      <c r="UPS41" s="284"/>
      <c r="UPT41" s="284"/>
      <c r="UPU41" s="284"/>
      <c r="UPV41" s="284"/>
      <c r="UPW41" s="284"/>
      <c r="UPX41" s="284"/>
      <c r="UPY41" s="284"/>
      <c r="UPZ41" s="284"/>
      <c r="UQA41" s="284"/>
      <c r="UQB41" s="284"/>
      <c r="UQC41" s="284"/>
      <c r="UQD41" s="284"/>
      <c r="UQE41" s="284"/>
      <c r="UQF41" s="284"/>
      <c r="UQG41" s="284"/>
      <c r="UQH41" s="284"/>
      <c r="UQI41" s="284"/>
      <c r="UQJ41" s="284"/>
      <c r="UQK41" s="284"/>
      <c r="UQL41" s="284"/>
      <c r="UQM41" s="284"/>
      <c r="UQN41" s="284"/>
      <c r="UQO41" s="284"/>
      <c r="UQP41" s="284"/>
      <c r="UQQ41" s="284"/>
      <c r="UQR41" s="284"/>
      <c r="UQS41" s="284"/>
      <c r="UQT41" s="284"/>
      <c r="UQU41" s="284"/>
      <c r="UQV41" s="284"/>
      <c r="UQW41" s="284"/>
      <c r="UQX41" s="284"/>
      <c r="UQY41" s="284"/>
      <c r="UQZ41" s="284"/>
      <c r="URA41" s="284"/>
      <c r="URB41" s="284"/>
      <c r="URC41" s="284"/>
      <c r="URD41" s="284"/>
      <c r="URE41" s="284"/>
      <c r="URF41" s="284"/>
      <c r="URG41" s="284"/>
      <c r="URH41" s="284"/>
      <c r="URI41" s="284"/>
      <c r="URJ41" s="284"/>
      <c r="URK41" s="284"/>
      <c r="URL41" s="284"/>
      <c r="URM41" s="284"/>
      <c r="URN41" s="284"/>
      <c r="URO41" s="284"/>
      <c r="URP41" s="284"/>
      <c r="URQ41" s="284"/>
      <c r="URR41" s="284"/>
      <c r="URS41" s="284"/>
      <c r="URT41" s="284"/>
      <c r="URU41" s="284"/>
      <c r="URV41" s="284"/>
      <c r="URW41" s="284"/>
      <c r="URX41" s="284"/>
      <c r="URY41" s="284"/>
      <c r="URZ41" s="284"/>
      <c r="USA41" s="284"/>
      <c r="USB41" s="284"/>
      <c r="USC41" s="284"/>
      <c r="USD41" s="284"/>
      <c r="USE41" s="284"/>
      <c r="USF41" s="284"/>
      <c r="USG41" s="284"/>
      <c r="USH41" s="284"/>
      <c r="USI41" s="284"/>
      <c r="USJ41" s="284"/>
      <c r="USK41" s="284"/>
      <c r="USL41" s="284"/>
      <c r="USM41" s="284"/>
      <c r="USN41" s="284"/>
      <c r="USO41" s="284"/>
      <c r="USP41" s="284"/>
      <c r="USQ41" s="284"/>
      <c r="USR41" s="284"/>
      <c r="USS41" s="284"/>
      <c r="UST41" s="284"/>
      <c r="USU41" s="284"/>
      <c r="USV41" s="284"/>
      <c r="USW41" s="284"/>
      <c r="USX41" s="284"/>
      <c r="USY41" s="284"/>
      <c r="USZ41" s="284"/>
      <c r="UTA41" s="284"/>
      <c r="UTB41" s="284"/>
      <c r="UTC41" s="284"/>
      <c r="UTD41" s="284"/>
      <c r="UTE41" s="284"/>
      <c r="UTF41" s="284"/>
      <c r="UTG41" s="284"/>
      <c r="UTH41" s="284"/>
      <c r="UTI41" s="284"/>
      <c r="UTJ41" s="284"/>
      <c r="UTK41" s="284"/>
      <c r="UTL41" s="284"/>
      <c r="UTM41" s="284"/>
      <c r="UTN41" s="284"/>
      <c r="UTO41" s="284"/>
      <c r="UTP41" s="284"/>
      <c r="UTQ41" s="284"/>
      <c r="UTR41" s="284"/>
      <c r="UTS41" s="284"/>
      <c r="UTT41" s="284"/>
      <c r="UTU41" s="284"/>
      <c r="UTV41" s="284"/>
      <c r="UTW41" s="284"/>
      <c r="UTX41" s="284"/>
      <c r="UTY41" s="284"/>
      <c r="UTZ41" s="284"/>
      <c r="UUA41" s="284"/>
      <c r="UUB41" s="284"/>
      <c r="UUC41" s="284"/>
      <c r="UUD41" s="284"/>
      <c r="UUE41" s="284"/>
      <c r="UUF41" s="284"/>
      <c r="UUG41" s="284"/>
      <c r="UUH41" s="284"/>
      <c r="UUI41" s="284"/>
      <c r="UUJ41" s="284"/>
      <c r="UUK41" s="284"/>
      <c r="UUL41" s="284"/>
      <c r="UUM41" s="284"/>
      <c r="UUN41" s="284"/>
      <c r="UUO41" s="284"/>
      <c r="UUP41" s="284"/>
      <c r="UUQ41" s="284"/>
      <c r="UUR41" s="284"/>
      <c r="UUS41" s="284"/>
      <c r="UUT41" s="284"/>
      <c r="UUU41" s="284"/>
      <c r="UUV41" s="284"/>
      <c r="UUW41" s="284"/>
      <c r="UUX41" s="284"/>
      <c r="UUY41" s="284"/>
      <c r="UUZ41" s="284"/>
      <c r="UVA41" s="284"/>
      <c r="UVB41" s="284"/>
      <c r="UVC41" s="284"/>
      <c r="UVD41" s="284"/>
      <c r="UVE41" s="284"/>
      <c r="UVF41" s="284"/>
      <c r="UVG41" s="284"/>
      <c r="UVH41" s="284"/>
      <c r="UVI41" s="284"/>
      <c r="UVJ41" s="284"/>
      <c r="UVK41" s="284"/>
      <c r="UVL41" s="284"/>
      <c r="UVM41" s="284"/>
      <c r="UVN41" s="284"/>
      <c r="UVO41" s="284"/>
      <c r="UVP41" s="284"/>
      <c r="UVQ41" s="284"/>
      <c r="UVR41" s="284"/>
      <c r="UVS41" s="284"/>
      <c r="UVT41" s="284"/>
      <c r="UVU41" s="284"/>
      <c r="UVV41" s="284"/>
      <c r="UVW41" s="284"/>
      <c r="UVX41" s="284"/>
      <c r="UVY41" s="284"/>
      <c r="UVZ41" s="284"/>
      <c r="UWA41" s="284"/>
      <c r="UWB41" s="284"/>
      <c r="UWC41" s="284"/>
      <c r="UWD41" s="284"/>
      <c r="UWE41" s="284"/>
      <c r="UWF41" s="284"/>
      <c r="UWG41" s="284"/>
      <c r="UWH41" s="284"/>
      <c r="UWI41" s="284"/>
      <c r="UWJ41" s="284"/>
      <c r="UWK41" s="284"/>
      <c r="UWL41" s="284"/>
      <c r="UWM41" s="284"/>
      <c r="UWN41" s="284"/>
      <c r="UWO41" s="284"/>
      <c r="UWP41" s="284"/>
      <c r="UWQ41" s="284"/>
      <c r="UWR41" s="284"/>
      <c r="UWS41" s="284"/>
      <c r="UWT41" s="284"/>
      <c r="UWU41" s="284"/>
      <c r="UWV41" s="284"/>
      <c r="UWW41" s="284"/>
      <c r="UWX41" s="284"/>
      <c r="UWY41" s="284"/>
      <c r="UWZ41" s="284"/>
      <c r="UXA41" s="284"/>
      <c r="UXB41" s="284"/>
      <c r="UXC41" s="284"/>
      <c r="UXD41" s="284"/>
      <c r="UXE41" s="284"/>
      <c r="UXF41" s="284"/>
      <c r="UXG41" s="284"/>
      <c r="UXH41" s="284"/>
      <c r="UXI41" s="284"/>
      <c r="UXJ41" s="284"/>
      <c r="UXK41" s="284"/>
      <c r="UXL41" s="284"/>
      <c r="UXM41" s="284"/>
      <c r="UXN41" s="284"/>
      <c r="UXO41" s="284"/>
      <c r="UXP41" s="284"/>
      <c r="UXQ41" s="284"/>
      <c r="UXR41" s="284"/>
      <c r="UXS41" s="284"/>
      <c r="UXT41" s="284"/>
      <c r="UXU41" s="284"/>
      <c r="UXV41" s="284"/>
      <c r="UXW41" s="284"/>
      <c r="UXX41" s="284"/>
      <c r="UXY41" s="284"/>
      <c r="UXZ41" s="284"/>
      <c r="UYA41" s="284"/>
      <c r="UYB41" s="284"/>
      <c r="UYC41" s="284"/>
      <c r="UYD41" s="284"/>
      <c r="UYE41" s="284"/>
      <c r="UYF41" s="284"/>
      <c r="UYG41" s="284"/>
      <c r="UYH41" s="284"/>
      <c r="UYI41" s="284"/>
      <c r="UYJ41" s="284"/>
      <c r="UYK41" s="284"/>
      <c r="UYL41" s="284"/>
      <c r="UYM41" s="284"/>
      <c r="UYN41" s="284"/>
      <c r="UYO41" s="284"/>
      <c r="UYP41" s="284"/>
      <c r="UYQ41" s="284"/>
      <c r="UYR41" s="284"/>
      <c r="UYS41" s="284"/>
      <c r="UYT41" s="284"/>
      <c r="UYU41" s="284"/>
      <c r="UYV41" s="284"/>
      <c r="UYW41" s="284"/>
      <c r="UYX41" s="284"/>
      <c r="UYY41" s="284"/>
      <c r="UYZ41" s="284"/>
      <c r="UZA41" s="284"/>
      <c r="UZB41" s="284"/>
      <c r="UZC41" s="284"/>
      <c r="UZD41" s="284"/>
      <c r="UZE41" s="284"/>
      <c r="UZF41" s="284"/>
      <c r="UZG41" s="284"/>
      <c r="UZH41" s="284"/>
      <c r="UZI41" s="284"/>
      <c r="UZJ41" s="284"/>
      <c r="UZK41" s="284"/>
      <c r="UZL41" s="284"/>
      <c r="UZM41" s="284"/>
      <c r="UZN41" s="284"/>
      <c r="UZO41" s="284"/>
      <c r="UZP41" s="284"/>
      <c r="UZQ41" s="284"/>
      <c r="UZR41" s="284"/>
      <c r="UZS41" s="284"/>
      <c r="UZT41" s="284"/>
      <c r="UZU41" s="284"/>
      <c r="UZV41" s="284"/>
      <c r="UZW41" s="284"/>
      <c r="UZX41" s="284"/>
      <c r="UZY41" s="284"/>
      <c r="UZZ41" s="284"/>
      <c r="VAA41" s="284"/>
      <c r="VAB41" s="284"/>
      <c r="VAC41" s="284"/>
      <c r="VAD41" s="284"/>
      <c r="VAE41" s="284"/>
      <c r="VAF41" s="284"/>
      <c r="VAG41" s="284"/>
      <c r="VAH41" s="284"/>
      <c r="VAI41" s="284"/>
      <c r="VAJ41" s="284"/>
      <c r="VAK41" s="284"/>
      <c r="VAL41" s="284"/>
      <c r="VAM41" s="284"/>
      <c r="VAN41" s="284"/>
      <c r="VAO41" s="284"/>
      <c r="VAP41" s="284"/>
      <c r="VAQ41" s="284"/>
      <c r="VAR41" s="284"/>
      <c r="VAS41" s="284"/>
      <c r="VAT41" s="284"/>
      <c r="VAU41" s="284"/>
      <c r="VAV41" s="284"/>
      <c r="VAW41" s="284"/>
      <c r="VAX41" s="284"/>
      <c r="VAY41" s="284"/>
      <c r="VAZ41" s="284"/>
      <c r="VBA41" s="284"/>
      <c r="VBB41" s="284"/>
      <c r="VBC41" s="284"/>
      <c r="VBD41" s="284"/>
      <c r="VBE41" s="284"/>
      <c r="VBF41" s="284"/>
      <c r="VBG41" s="284"/>
      <c r="VBH41" s="284"/>
      <c r="VBI41" s="284"/>
      <c r="VBJ41" s="284"/>
      <c r="VBK41" s="284"/>
      <c r="VBL41" s="284"/>
      <c r="VBM41" s="284"/>
      <c r="VBN41" s="284"/>
      <c r="VBO41" s="284"/>
      <c r="VBP41" s="284"/>
      <c r="VBQ41" s="284"/>
      <c r="VBR41" s="284"/>
      <c r="VBS41" s="284"/>
      <c r="VBT41" s="284"/>
      <c r="VBU41" s="284"/>
      <c r="VBV41" s="284"/>
      <c r="VBW41" s="284"/>
      <c r="VBX41" s="284"/>
      <c r="VBY41" s="284"/>
      <c r="VBZ41" s="284"/>
      <c r="VCA41" s="284"/>
      <c r="VCB41" s="284"/>
      <c r="VCC41" s="284"/>
      <c r="VCD41" s="284"/>
      <c r="VCE41" s="284"/>
      <c r="VCF41" s="284"/>
      <c r="VCG41" s="284"/>
      <c r="VCH41" s="284"/>
      <c r="VCI41" s="284"/>
      <c r="VCJ41" s="284"/>
      <c r="VCK41" s="284"/>
      <c r="VCL41" s="284"/>
      <c r="VCM41" s="284"/>
      <c r="VCN41" s="284"/>
      <c r="VCO41" s="284"/>
      <c r="VCP41" s="284"/>
      <c r="VCQ41" s="284"/>
      <c r="VCR41" s="284"/>
      <c r="VCS41" s="284"/>
      <c r="VCT41" s="284"/>
      <c r="VCU41" s="284"/>
      <c r="VCV41" s="284"/>
      <c r="VCW41" s="284"/>
      <c r="VCX41" s="284"/>
      <c r="VCY41" s="284"/>
      <c r="VCZ41" s="284"/>
      <c r="VDA41" s="284"/>
      <c r="VDB41" s="284"/>
      <c r="VDC41" s="284"/>
      <c r="VDD41" s="284"/>
      <c r="VDE41" s="284"/>
      <c r="VDF41" s="284"/>
      <c r="VDG41" s="284"/>
      <c r="VDH41" s="284"/>
      <c r="VDI41" s="284"/>
      <c r="VDJ41" s="284"/>
      <c r="VDK41" s="284"/>
      <c r="VDL41" s="284"/>
      <c r="VDM41" s="284"/>
      <c r="VDN41" s="284"/>
      <c r="VDO41" s="284"/>
      <c r="VDP41" s="284"/>
      <c r="VDQ41" s="284"/>
      <c r="VDR41" s="284"/>
      <c r="VDS41" s="284"/>
      <c r="VDT41" s="284"/>
      <c r="VDU41" s="284"/>
      <c r="VDV41" s="284"/>
      <c r="VDW41" s="284"/>
      <c r="VDX41" s="284"/>
      <c r="VDY41" s="284"/>
      <c r="VDZ41" s="284"/>
      <c r="VEA41" s="284"/>
      <c r="VEB41" s="284"/>
      <c r="VEC41" s="284"/>
      <c r="VED41" s="284"/>
      <c r="VEE41" s="284"/>
      <c r="VEF41" s="284"/>
      <c r="VEG41" s="284"/>
      <c r="VEH41" s="284"/>
      <c r="VEI41" s="284"/>
      <c r="VEJ41" s="284"/>
      <c r="VEK41" s="284"/>
      <c r="VEL41" s="284"/>
      <c r="VEM41" s="284"/>
      <c r="VEN41" s="284"/>
      <c r="VEO41" s="284"/>
      <c r="VEP41" s="284"/>
      <c r="VEQ41" s="284"/>
      <c r="VER41" s="284"/>
      <c r="VES41" s="284"/>
      <c r="VET41" s="284"/>
      <c r="VEU41" s="284"/>
      <c r="VEV41" s="284"/>
      <c r="VEW41" s="284"/>
      <c r="VEX41" s="284"/>
      <c r="VEY41" s="284"/>
      <c r="VEZ41" s="284"/>
      <c r="VFA41" s="284"/>
      <c r="VFB41" s="284"/>
      <c r="VFC41" s="284"/>
      <c r="VFD41" s="284"/>
      <c r="VFE41" s="284"/>
      <c r="VFF41" s="284"/>
      <c r="VFG41" s="284"/>
      <c r="VFH41" s="284"/>
      <c r="VFI41" s="284"/>
      <c r="VFJ41" s="284"/>
      <c r="VFK41" s="284"/>
      <c r="VFL41" s="284"/>
      <c r="VFM41" s="284"/>
      <c r="VFN41" s="284"/>
      <c r="VFO41" s="284"/>
      <c r="VFP41" s="284"/>
      <c r="VFQ41" s="284"/>
      <c r="VFR41" s="284"/>
      <c r="VFS41" s="284"/>
      <c r="VFT41" s="284"/>
      <c r="VFU41" s="284"/>
      <c r="VFV41" s="284"/>
      <c r="VFW41" s="284"/>
      <c r="VFX41" s="284"/>
      <c r="VFY41" s="284"/>
      <c r="VFZ41" s="284"/>
      <c r="VGA41" s="284"/>
      <c r="VGB41" s="284"/>
      <c r="VGC41" s="284"/>
      <c r="VGD41" s="284"/>
      <c r="VGE41" s="284"/>
      <c r="VGF41" s="284"/>
      <c r="VGG41" s="284"/>
      <c r="VGH41" s="284"/>
      <c r="VGI41" s="284"/>
      <c r="VGJ41" s="284"/>
      <c r="VGK41" s="284"/>
      <c r="VGL41" s="284"/>
      <c r="VGM41" s="284"/>
      <c r="VGN41" s="284"/>
      <c r="VGO41" s="284"/>
      <c r="VGP41" s="284"/>
      <c r="VGQ41" s="284"/>
      <c r="VGR41" s="284"/>
      <c r="VGS41" s="284"/>
      <c r="VGT41" s="284"/>
      <c r="VGU41" s="284"/>
      <c r="VGV41" s="284"/>
      <c r="VGW41" s="284"/>
      <c r="VGX41" s="284"/>
      <c r="VGY41" s="284"/>
      <c r="VGZ41" s="284"/>
      <c r="VHA41" s="284"/>
      <c r="VHB41" s="284"/>
      <c r="VHC41" s="284"/>
      <c r="VHD41" s="284"/>
      <c r="VHE41" s="284"/>
      <c r="VHF41" s="284"/>
      <c r="VHG41" s="284"/>
      <c r="VHH41" s="284"/>
      <c r="VHI41" s="284"/>
      <c r="VHJ41" s="284"/>
      <c r="VHK41" s="284"/>
      <c r="VHL41" s="284"/>
      <c r="VHM41" s="284"/>
      <c r="VHN41" s="284"/>
      <c r="VHO41" s="284"/>
      <c r="VHP41" s="284"/>
      <c r="VHQ41" s="284"/>
      <c r="VHR41" s="284"/>
      <c r="VHS41" s="284"/>
      <c r="VHT41" s="284"/>
      <c r="VHU41" s="284"/>
      <c r="VHV41" s="284"/>
      <c r="VHW41" s="284"/>
      <c r="VHX41" s="284"/>
      <c r="VHY41" s="284"/>
      <c r="VHZ41" s="284"/>
      <c r="VIA41" s="284"/>
      <c r="VIB41" s="284"/>
      <c r="VIC41" s="284"/>
      <c r="VID41" s="284"/>
      <c r="VIE41" s="284"/>
      <c r="VIF41" s="284"/>
      <c r="VIG41" s="284"/>
      <c r="VIH41" s="284"/>
      <c r="VII41" s="284"/>
      <c r="VIJ41" s="284"/>
      <c r="VIK41" s="284"/>
      <c r="VIL41" s="284"/>
      <c r="VIM41" s="284"/>
      <c r="VIN41" s="284"/>
      <c r="VIO41" s="284"/>
      <c r="VIP41" s="284"/>
      <c r="VIQ41" s="284"/>
      <c r="VIR41" s="284"/>
      <c r="VIS41" s="284"/>
      <c r="VIT41" s="284"/>
      <c r="VIU41" s="284"/>
      <c r="VIV41" s="284"/>
      <c r="VIW41" s="284"/>
      <c r="VIX41" s="284"/>
      <c r="VIY41" s="284"/>
      <c r="VIZ41" s="284"/>
      <c r="VJA41" s="284"/>
      <c r="VJB41" s="284"/>
      <c r="VJC41" s="284"/>
      <c r="VJD41" s="284"/>
      <c r="VJE41" s="284"/>
      <c r="VJF41" s="284"/>
      <c r="VJG41" s="284"/>
      <c r="VJH41" s="284"/>
      <c r="VJI41" s="284"/>
      <c r="VJJ41" s="284"/>
      <c r="VJK41" s="284"/>
      <c r="VJL41" s="284"/>
      <c r="VJM41" s="284"/>
      <c r="VJN41" s="284"/>
      <c r="VJO41" s="284"/>
      <c r="VJP41" s="284"/>
      <c r="VJQ41" s="284"/>
      <c r="VJR41" s="284"/>
      <c r="VJS41" s="284"/>
      <c r="VJT41" s="284"/>
      <c r="VJU41" s="284"/>
      <c r="VJV41" s="284"/>
      <c r="VJW41" s="284"/>
      <c r="VJX41" s="284"/>
      <c r="VJY41" s="284"/>
      <c r="VJZ41" s="284"/>
      <c r="VKA41" s="284"/>
      <c r="VKB41" s="284"/>
      <c r="VKC41" s="284"/>
      <c r="VKD41" s="284"/>
      <c r="VKE41" s="284"/>
      <c r="VKF41" s="284"/>
      <c r="VKG41" s="284"/>
      <c r="VKH41" s="284"/>
      <c r="VKI41" s="284"/>
      <c r="VKJ41" s="284"/>
      <c r="VKK41" s="284"/>
      <c r="VKL41" s="284"/>
      <c r="VKM41" s="284"/>
      <c r="VKN41" s="284"/>
      <c r="VKO41" s="284"/>
      <c r="VKP41" s="284"/>
      <c r="VKQ41" s="284"/>
      <c r="VKR41" s="284"/>
      <c r="VKS41" s="284"/>
      <c r="VKT41" s="284"/>
      <c r="VKU41" s="284"/>
      <c r="VKV41" s="284"/>
      <c r="VKW41" s="284"/>
      <c r="VKX41" s="284"/>
      <c r="VKY41" s="284"/>
      <c r="VKZ41" s="284"/>
      <c r="VLA41" s="284"/>
      <c r="VLB41" s="284"/>
      <c r="VLC41" s="284"/>
      <c r="VLD41" s="284"/>
      <c r="VLE41" s="284"/>
      <c r="VLF41" s="284"/>
      <c r="VLG41" s="284"/>
      <c r="VLH41" s="284"/>
      <c r="VLI41" s="284"/>
      <c r="VLJ41" s="284"/>
      <c r="VLK41" s="284"/>
      <c r="VLL41" s="284"/>
      <c r="VLM41" s="284"/>
      <c r="VLN41" s="284"/>
      <c r="VLO41" s="284"/>
      <c r="VLP41" s="284"/>
      <c r="VLQ41" s="284"/>
      <c r="VLR41" s="284"/>
      <c r="VLS41" s="284"/>
      <c r="VLT41" s="284"/>
      <c r="VLU41" s="284"/>
      <c r="VLV41" s="284"/>
      <c r="VLW41" s="284"/>
      <c r="VLX41" s="284"/>
      <c r="VLY41" s="284"/>
      <c r="VLZ41" s="284"/>
      <c r="VMA41" s="284"/>
      <c r="VMB41" s="284"/>
      <c r="VMC41" s="284"/>
      <c r="VMD41" s="284"/>
      <c r="VME41" s="284"/>
      <c r="VMF41" s="284"/>
      <c r="VMG41" s="284"/>
      <c r="VMH41" s="284"/>
      <c r="VMI41" s="284"/>
      <c r="VMJ41" s="284"/>
      <c r="VMK41" s="284"/>
      <c r="VML41" s="284"/>
      <c r="VMM41" s="284"/>
      <c r="VMN41" s="284"/>
      <c r="VMO41" s="284"/>
      <c r="VMP41" s="284"/>
      <c r="VMQ41" s="284"/>
      <c r="VMR41" s="284"/>
      <c r="VMS41" s="284"/>
      <c r="VMT41" s="284"/>
      <c r="VMU41" s="284"/>
      <c r="VMV41" s="284"/>
      <c r="VMW41" s="284"/>
      <c r="VMX41" s="284"/>
      <c r="VMY41" s="284"/>
      <c r="VMZ41" s="284"/>
      <c r="VNA41" s="284"/>
      <c r="VNB41" s="284"/>
      <c r="VNC41" s="284"/>
      <c r="VND41" s="284"/>
      <c r="VNE41" s="284"/>
      <c r="VNF41" s="284"/>
      <c r="VNG41" s="284"/>
      <c r="VNH41" s="284"/>
      <c r="VNI41" s="284"/>
      <c r="VNJ41" s="284"/>
      <c r="VNK41" s="284"/>
      <c r="VNL41" s="284"/>
      <c r="VNM41" s="284"/>
      <c r="VNN41" s="284"/>
      <c r="VNO41" s="284"/>
      <c r="VNP41" s="284"/>
      <c r="VNQ41" s="284"/>
      <c r="VNR41" s="284"/>
      <c r="VNS41" s="284"/>
      <c r="VNT41" s="284"/>
      <c r="VNU41" s="284"/>
      <c r="VNV41" s="284"/>
      <c r="VNW41" s="284"/>
      <c r="VNX41" s="284"/>
      <c r="VNY41" s="284"/>
      <c r="VNZ41" s="284"/>
      <c r="VOA41" s="284"/>
      <c r="VOB41" s="284"/>
      <c r="VOC41" s="284"/>
      <c r="VOD41" s="284"/>
      <c r="VOE41" s="284"/>
      <c r="VOF41" s="284"/>
      <c r="VOG41" s="284"/>
      <c r="VOH41" s="284"/>
      <c r="VOI41" s="284"/>
      <c r="VOJ41" s="284"/>
      <c r="VOK41" s="284"/>
      <c r="VOL41" s="284"/>
      <c r="VOM41" s="284"/>
      <c r="VON41" s="284"/>
      <c r="VOO41" s="284"/>
      <c r="VOP41" s="284"/>
      <c r="VOQ41" s="284"/>
      <c r="VOR41" s="284"/>
      <c r="VOS41" s="284"/>
      <c r="VOT41" s="284"/>
      <c r="VOU41" s="284"/>
      <c r="VOV41" s="284"/>
      <c r="VOW41" s="284"/>
      <c r="VOX41" s="284"/>
      <c r="VOY41" s="284"/>
      <c r="VOZ41" s="284"/>
      <c r="VPA41" s="284"/>
      <c r="VPB41" s="284"/>
      <c r="VPC41" s="284"/>
      <c r="VPD41" s="284"/>
      <c r="VPE41" s="284"/>
      <c r="VPF41" s="284"/>
      <c r="VPG41" s="284"/>
      <c r="VPH41" s="284"/>
      <c r="VPI41" s="284"/>
      <c r="VPJ41" s="284"/>
      <c r="VPK41" s="284"/>
      <c r="VPL41" s="284"/>
      <c r="VPM41" s="284"/>
      <c r="VPN41" s="284"/>
      <c r="VPO41" s="284"/>
      <c r="VPP41" s="284"/>
      <c r="VPQ41" s="284"/>
      <c r="VPR41" s="284"/>
      <c r="VPS41" s="284"/>
      <c r="VPT41" s="284"/>
      <c r="VPU41" s="284"/>
      <c r="VPV41" s="284"/>
      <c r="VPW41" s="284"/>
      <c r="VPX41" s="284"/>
      <c r="VPY41" s="284"/>
      <c r="VPZ41" s="284"/>
      <c r="VQA41" s="284"/>
      <c r="VQB41" s="284"/>
      <c r="VQC41" s="284"/>
      <c r="VQD41" s="284"/>
      <c r="VQE41" s="284"/>
      <c r="VQF41" s="284"/>
      <c r="VQG41" s="284"/>
      <c r="VQH41" s="284"/>
      <c r="VQI41" s="284"/>
      <c r="VQJ41" s="284"/>
      <c r="VQK41" s="284"/>
      <c r="VQL41" s="284"/>
      <c r="VQM41" s="284"/>
      <c r="VQN41" s="284"/>
      <c r="VQO41" s="284"/>
      <c r="VQP41" s="284"/>
      <c r="VQQ41" s="284"/>
      <c r="VQR41" s="284"/>
      <c r="VQS41" s="284"/>
      <c r="VQT41" s="284"/>
      <c r="VQU41" s="284"/>
      <c r="VQV41" s="284"/>
      <c r="VQW41" s="284"/>
      <c r="VQX41" s="284"/>
      <c r="VQY41" s="284"/>
      <c r="VQZ41" s="284"/>
      <c r="VRA41" s="284"/>
      <c r="VRB41" s="284"/>
      <c r="VRC41" s="284"/>
      <c r="VRD41" s="284"/>
      <c r="VRE41" s="284"/>
      <c r="VRF41" s="284"/>
      <c r="VRG41" s="284"/>
      <c r="VRH41" s="284"/>
      <c r="VRI41" s="284"/>
      <c r="VRJ41" s="284"/>
      <c r="VRK41" s="284"/>
      <c r="VRL41" s="284"/>
      <c r="VRM41" s="284"/>
      <c r="VRN41" s="284"/>
      <c r="VRO41" s="284"/>
      <c r="VRP41" s="284"/>
      <c r="VRQ41" s="284"/>
      <c r="VRR41" s="284"/>
      <c r="VRS41" s="284"/>
      <c r="VRT41" s="284"/>
      <c r="VRU41" s="284"/>
      <c r="VRV41" s="284"/>
      <c r="VRW41" s="284"/>
      <c r="VRX41" s="284"/>
      <c r="VRY41" s="284"/>
      <c r="VRZ41" s="284"/>
      <c r="VSA41" s="284"/>
      <c r="VSB41" s="284"/>
      <c r="VSC41" s="284"/>
      <c r="VSD41" s="284"/>
      <c r="VSE41" s="284"/>
      <c r="VSF41" s="284"/>
      <c r="VSG41" s="284"/>
      <c r="VSH41" s="284"/>
      <c r="VSI41" s="284"/>
      <c r="VSJ41" s="284"/>
      <c r="VSK41" s="284"/>
      <c r="VSL41" s="284"/>
      <c r="VSM41" s="284"/>
      <c r="VSN41" s="284"/>
      <c r="VSO41" s="284"/>
      <c r="VSP41" s="284"/>
      <c r="VSQ41" s="284"/>
      <c r="VSR41" s="284"/>
      <c r="VSS41" s="284"/>
      <c r="VST41" s="284"/>
      <c r="VSU41" s="284"/>
      <c r="VSV41" s="284"/>
      <c r="VSW41" s="284"/>
      <c r="VSX41" s="284"/>
      <c r="VSY41" s="284"/>
      <c r="VSZ41" s="284"/>
      <c r="VTA41" s="284"/>
      <c r="VTB41" s="284"/>
      <c r="VTC41" s="284"/>
      <c r="VTD41" s="284"/>
      <c r="VTE41" s="284"/>
      <c r="VTF41" s="284"/>
      <c r="VTG41" s="284"/>
      <c r="VTH41" s="284"/>
      <c r="VTI41" s="284"/>
      <c r="VTJ41" s="284"/>
      <c r="VTK41" s="284"/>
      <c r="VTL41" s="284"/>
      <c r="VTM41" s="284"/>
      <c r="VTN41" s="284"/>
      <c r="VTO41" s="284"/>
      <c r="VTP41" s="284"/>
      <c r="VTQ41" s="284"/>
      <c r="VTR41" s="284"/>
      <c r="VTS41" s="284"/>
      <c r="VTT41" s="284"/>
      <c r="VTU41" s="284"/>
      <c r="VTV41" s="284"/>
      <c r="VTW41" s="284"/>
      <c r="VTX41" s="284"/>
      <c r="VTY41" s="284"/>
      <c r="VTZ41" s="284"/>
      <c r="VUA41" s="284"/>
      <c r="VUB41" s="284"/>
      <c r="VUC41" s="284"/>
      <c r="VUD41" s="284"/>
      <c r="VUE41" s="284"/>
      <c r="VUF41" s="284"/>
      <c r="VUG41" s="284"/>
      <c r="VUH41" s="284"/>
      <c r="VUI41" s="284"/>
      <c r="VUJ41" s="284"/>
      <c r="VUK41" s="284"/>
      <c r="VUL41" s="284"/>
      <c r="VUM41" s="284"/>
      <c r="VUN41" s="284"/>
      <c r="VUO41" s="284"/>
      <c r="VUP41" s="284"/>
      <c r="VUQ41" s="284"/>
      <c r="VUR41" s="284"/>
      <c r="VUS41" s="284"/>
      <c r="VUT41" s="284"/>
      <c r="VUU41" s="284"/>
      <c r="VUV41" s="284"/>
      <c r="VUW41" s="284"/>
      <c r="VUX41" s="284"/>
      <c r="VUY41" s="284"/>
      <c r="VUZ41" s="284"/>
      <c r="VVA41" s="284"/>
      <c r="VVB41" s="284"/>
      <c r="VVC41" s="284"/>
      <c r="VVD41" s="284"/>
      <c r="VVE41" s="284"/>
      <c r="VVF41" s="284"/>
      <c r="VVG41" s="284"/>
      <c r="VVH41" s="284"/>
      <c r="VVI41" s="284"/>
      <c r="VVJ41" s="284"/>
      <c r="VVK41" s="284"/>
      <c r="VVL41" s="284"/>
      <c r="VVM41" s="284"/>
      <c r="VVN41" s="284"/>
      <c r="VVO41" s="284"/>
      <c r="VVP41" s="284"/>
      <c r="VVQ41" s="284"/>
      <c r="VVR41" s="284"/>
      <c r="VVS41" s="284"/>
      <c r="VVT41" s="284"/>
      <c r="VVU41" s="284"/>
      <c r="VVV41" s="284"/>
      <c r="VVW41" s="284"/>
      <c r="VVX41" s="284"/>
      <c r="VVY41" s="284"/>
      <c r="VVZ41" s="284"/>
      <c r="VWA41" s="284"/>
      <c r="VWB41" s="284"/>
      <c r="VWC41" s="284"/>
      <c r="VWD41" s="284"/>
      <c r="VWE41" s="284"/>
      <c r="VWF41" s="284"/>
      <c r="VWG41" s="284"/>
      <c r="VWH41" s="284"/>
      <c r="VWI41" s="284"/>
      <c r="VWJ41" s="284"/>
      <c r="VWK41" s="284"/>
      <c r="VWL41" s="284"/>
      <c r="VWM41" s="284"/>
      <c r="VWN41" s="284"/>
      <c r="VWO41" s="284"/>
      <c r="VWP41" s="284"/>
      <c r="VWQ41" s="284"/>
      <c r="VWR41" s="284"/>
      <c r="VWS41" s="284"/>
      <c r="VWT41" s="284"/>
      <c r="VWU41" s="284"/>
      <c r="VWV41" s="284"/>
      <c r="VWW41" s="284"/>
      <c r="VWX41" s="284"/>
      <c r="VWY41" s="284"/>
      <c r="VWZ41" s="284"/>
      <c r="VXA41" s="284"/>
      <c r="VXB41" s="284"/>
      <c r="VXC41" s="284"/>
      <c r="VXD41" s="284"/>
      <c r="VXE41" s="284"/>
      <c r="VXF41" s="284"/>
      <c r="VXG41" s="284"/>
      <c r="VXH41" s="284"/>
      <c r="VXI41" s="284"/>
      <c r="VXJ41" s="284"/>
      <c r="VXK41" s="284"/>
      <c r="VXL41" s="284"/>
      <c r="VXM41" s="284"/>
      <c r="VXN41" s="284"/>
      <c r="VXO41" s="284"/>
      <c r="VXP41" s="284"/>
      <c r="VXQ41" s="284"/>
      <c r="VXR41" s="284"/>
      <c r="VXS41" s="284"/>
      <c r="VXT41" s="284"/>
      <c r="VXU41" s="284"/>
      <c r="VXV41" s="284"/>
      <c r="VXW41" s="284"/>
      <c r="VXX41" s="284"/>
      <c r="VXY41" s="284"/>
      <c r="VXZ41" s="284"/>
      <c r="VYA41" s="284"/>
      <c r="VYB41" s="284"/>
      <c r="VYC41" s="284"/>
      <c r="VYD41" s="284"/>
      <c r="VYE41" s="284"/>
      <c r="VYF41" s="284"/>
      <c r="VYG41" s="284"/>
      <c r="VYH41" s="284"/>
      <c r="VYI41" s="284"/>
      <c r="VYJ41" s="284"/>
      <c r="VYK41" s="284"/>
      <c r="VYL41" s="284"/>
      <c r="VYM41" s="284"/>
      <c r="VYN41" s="284"/>
      <c r="VYO41" s="284"/>
      <c r="VYP41" s="284"/>
      <c r="VYQ41" s="284"/>
      <c r="VYR41" s="284"/>
      <c r="VYS41" s="284"/>
      <c r="VYT41" s="284"/>
      <c r="VYU41" s="284"/>
      <c r="VYV41" s="284"/>
      <c r="VYW41" s="284"/>
      <c r="VYX41" s="284"/>
      <c r="VYY41" s="284"/>
      <c r="VYZ41" s="284"/>
      <c r="VZA41" s="284"/>
      <c r="VZB41" s="284"/>
      <c r="VZC41" s="284"/>
      <c r="VZD41" s="284"/>
      <c r="VZE41" s="284"/>
      <c r="VZF41" s="284"/>
      <c r="VZG41" s="284"/>
      <c r="VZH41" s="284"/>
      <c r="VZI41" s="284"/>
      <c r="VZJ41" s="284"/>
      <c r="VZK41" s="284"/>
      <c r="VZL41" s="284"/>
      <c r="VZM41" s="284"/>
      <c r="VZN41" s="284"/>
      <c r="VZO41" s="284"/>
      <c r="VZP41" s="284"/>
      <c r="VZQ41" s="284"/>
      <c r="VZR41" s="284"/>
      <c r="VZS41" s="284"/>
      <c r="VZT41" s="284"/>
      <c r="VZU41" s="284"/>
      <c r="VZV41" s="284"/>
      <c r="VZW41" s="284"/>
      <c r="VZX41" s="284"/>
      <c r="VZY41" s="284"/>
      <c r="VZZ41" s="284"/>
      <c r="WAA41" s="284"/>
      <c r="WAB41" s="284"/>
      <c r="WAC41" s="284"/>
      <c r="WAD41" s="284"/>
      <c r="WAE41" s="284"/>
      <c r="WAF41" s="284"/>
      <c r="WAG41" s="284"/>
      <c r="WAH41" s="284"/>
      <c r="WAI41" s="284"/>
      <c r="WAJ41" s="284"/>
      <c r="WAK41" s="284"/>
      <c r="WAL41" s="284"/>
      <c r="WAM41" s="284"/>
      <c r="WAN41" s="284"/>
      <c r="WAO41" s="284"/>
      <c r="WAP41" s="284"/>
      <c r="WAQ41" s="284"/>
      <c r="WAR41" s="284"/>
      <c r="WAS41" s="284"/>
      <c r="WAT41" s="284"/>
      <c r="WAU41" s="284"/>
      <c r="WAV41" s="284"/>
      <c r="WAW41" s="284"/>
      <c r="WAX41" s="284"/>
      <c r="WAY41" s="284"/>
      <c r="WAZ41" s="284"/>
      <c r="WBA41" s="284"/>
      <c r="WBB41" s="284"/>
      <c r="WBC41" s="284"/>
      <c r="WBD41" s="284"/>
      <c r="WBE41" s="284"/>
      <c r="WBF41" s="284"/>
      <c r="WBG41" s="284"/>
      <c r="WBH41" s="284"/>
      <c r="WBI41" s="284"/>
      <c r="WBJ41" s="284"/>
      <c r="WBK41" s="284"/>
      <c r="WBL41" s="284"/>
      <c r="WBM41" s="284"/>
      <c r="WBN41" s="284"/>
      <c r="WBO41" s="284"/>
      <c r="WBP41" s="284"/>
      <c r="WBQ41" s="284"/>
      <c r="WBR41" s="284"/>
      <c r="WBS41" s="284"/>
      <c r="WBT41" s="284"/>
      <c r="WBU41" s="284"/>
      <c r="WBV41" s="284"/>
      <c r="WBW41" s="284"/>
      <c r="WBX41" s="284"/>
      <c r="WBY41" s="284"/>
      <c r="WBZ41" s="284"/>
      <c r="WCA41" s="284"/>
      <c r="WCB41" s="284"/>
      <c r="WCC41" s="284"/>
      <c r="WCD41" s="284"/>
      <c r="WCE41" s="284"/>
      <c r="WCF41" s="284"/>
      <c r="WCG41" s="284"/>
      <c r="WCH41" s="284"/>
      <c r="WCI41" s="284"/>
      <c r="WCJ41" s="284"/>
      <c r="WCK41" s="284"/>
      <c r="WCL41" s="284"/>
      <c r="WCM41" s="284"/>
      <c r="WCN41" s="284"/>
      <c r="WCO41" s="284"/>
      <c r="WCP41" s="284"/>
      <c r="WCQ41" s="284"/>
      <c r="WCR41" s="284"/>
      <c r="WCS41" s="284"/>
      <c r="WCT41" s="284"/>
      <c r="WCU41" s="284"/>
      <c r="WCV41" s="284"/>
      <c r="WCW41" s="284"/>
      <c r="WCX41" s="284"/>
      <c r="WCY41" s="284"/>
      <c r="WCZ41" s="284"/>
      <c r="WDA41" s="284"/>
      <c r="WDB41" s="284"/>
      <c r="WDC41" s="284"/>
      <c r="WDD41" s="284"/>
      <c r="WDE41" s="284"/>
      <c r="WDF41" s="284"/>
      <c r="WDG41" s="284"/>
      <c r="WDH41" s="284"/>
      <c r="WDI41" s="284"/>
      <c r="WDJ41" s="284"/>
      <c r="WDK41" s="284"/>
      <c r="WDL41" s="284"/>
      <c r="WDM41" s="284"/>
      <c r="WDN41" s="284"/>
      <c r="WDO41" s="284"/>
      <c r="WDP41" s="284"/>
      <c r="WDQ41" s="284"/>
      <c r="WDR41" s="284"/>
      <c r="WDS41" s="284"/>
      <c r="WDT41" s="284"/>
      <c r="WDU41" s="284"/>
      <c r="WDV41" s="284"/>
      <c r="WDW41" s="284"/>
      <c r="WDX41" s="284"/>
      <c r="WDY41" s="284"/>
      <c r="WDZ41" s="284"/>
      <c r="WEA41" s="284"/>
      <c r="WEB41" s="284"/>
      <c r="WEC41" s="284"/>
      <c r="WED41" s="284"/>
      <c r="WEE41" s="284"/>
      <c r="WEF41" s="284"/>
      <c r="WEG41" s="284"/>
      <c r="WEH41" s="284"/>
      <c r="WEI41" s="284"/>
      <c r="WEJ41" s="284"/>
      <c r="WEK41" s="284"/>
      <c r="WEL41" s="284"/>
      <c r="WEM41" s="284"/>
      <c r="WEN41" s="284"/>
      <c r="WEO41" s="284"/>
      <c r="WEP41" s="284"/>
      <c r="WEQ41" s="284"/>
      <c r="WER41" s="284"/>
      <c r="WES41" s="284"/>
      <c r="WET41" s="284"/>
      <c r="WEU41" s="284"/>
      <c r="WEV41" s="284"/>
      <c r="WEW41" s="284"/>
      <c r="WEX41" s="284"/>
      <c r="WEY41" s="284"/>
      <c r="WEZ41" s="284"/>
      <c r="WFA41" s="284"/>
      <c r="WFB41" s="284"/>
      <c r="WFC41" s="284"/>
      <c r="WFD41" s="284"/>
      <c r="WFE41" s="284"/>
      <c r="WFF41" s="284"/>
      <c r="WFG41" s="284"/>
      <c r="WFH41" s="284"/>
      <c r="WFI41" s="284"/>
      <c r="WFJ41" s="284"/>
      <c r="WFK41" s="284"/>
      <c r="WFL41" s="284"/>
      <c r="WFM41" s="284"/>
      <c r="WFN41" s="284"/>
      <c r="WFO41" s="284"/>
      <c r="WFP41" s="284"/>
      <c r="WFQ41" s="284"/>
      <c r="WFR41" s="284"/>
      <c r="WFS41" s="284"/>
      <c r="WFT41" s="284"/>
      <c r="WFU41" s="284"/>
      <c r="WFV41" s="284"/>
      <c r="WFW41" s="284"/>
      <c r="WFX41" s="284"/>
      <c r="WFY41" s="284"/>
      <c r="WFZ41" s="284"/>
      <c r="WGA41" s="284"/>
      <c r="WGB41" s="284"/>
      <c r="WGC41" s="284"/>
      <c r="WGD41" s="284"/>
      <c r="WGE41" s="284"/>
      <c r="WGF41" s="284"/>
      <c r="WGG41" s="284"/>
      <c r="WGH41" s="284"/>
      <c r="WGI41" s="284"/>
      <c r="WGJ41" s="284"/>
      <c r="WGK41" s="284"/>
      <c r="WGL41" s="284"/>
      <c r="WGM41" s="284"/>
      <c r="WGN41" s="284"/>
      <c r="WGO41" s="284"/>
      <c r="WGP41" s="284"/>
      <c r="WGQ41" s="284"/>
      <c r="WGR41" s="284"/>
      <c r="WGS41" s="284"/>
      <c r="WGT41" s="284"/>
      <c r="WGU41" s="284"/>
      <c r="WGV41" s="284"/>
      <c r="WGW41" s="284"/>
      <c r="WGX41" s="284"/>
      <c r="WGY41" s="284"/>
      <c r="WGZ41" s="284"/>
      <c r="WHA41" s="284"/>
      <c r="WHB41" s="284"/>
      <c r="WHC41" s="284"/>
      <c r="WHD41" s="284"/>
      <c r="WHE41" s="284"/>
      <c r="WHF41" s="284"/>
      <c r="WHG41" s="284"/>
      <c r="WHH41" s="284"/>
      <c r="WHI41" s="284"/>
      <c r="WHJ41" s="284"/>
      <c r="WHK41" s="284"/>
      <c r="WHL41" s="284"/>
      <c r="WHM41" s="284"/>
      <c r="WHN41" s="284"/>
      <c r="WHO41" s="284"/>
      <c r="WHP41" s="284"/>
      <c r="WHQ41" s="284"/>
      <c r="WHR41" s="284"/>
      <c r="WHS41" s="284"/>
      <c r="WHT41" s="284"/>
      <c r="WHU41" s="284"/>
      <c r="WHV41" s="284"/>
      <c r="WHW41" s="284"/>
      <c r="WHX41" s="284"/>
      <c r="WHY41" s="284"/>
      <c r="WHZ41" s="284"/>
      <c r="WIA41" s="284"/>
      <c r="WIB41" s="284"/>
      <c r="WIC41" s="284"/>
      <c r="WID41" s="284"/>
      <c r="WIE41" s="284"/>
      <c r="WIF41" s="284"/>
      <c r="WIG41" s="284"/>
      <c r="WIH41" s="284"/>
      <c r="WII41" s="284"/>
      <c r="WIJ41" s="284"/>
      <c r="WIK41" s="284"/>
      <c r="WIL41" s="284"/>
      <c r="WIM41" s="284"/>
      <c r="WIN41" s="284"/>
      <c r="WIO41" s="284"/>
      <c r="WIP41" s="284"/>
      <c r="WIQ41" s="284"/>
      <c r="WIR41" s="284"/>
      <c r="WIS41" s="284"/>
      <c r="WIT41" s="284"/>
      <c r="WIU41" s="284"/>
      <c r="WIV41" s="284"/>
      <c r="WIW41" s="284"/>
      <c r="WIX41" s="284"/>
      <c r="WIY41" s="284"/>
      <c r="WIZ41" s="284"/>
      <c r="WJA41" s="284"/>
      <c r="WJB41" s="284"/>
      <c r="WJC41" s="284"/>
      <c r="WJD41" s="284"/>
      <c r="WJE41" s="284"/>
      <c r="WJF41" s="284"/>
      <c r="WJG41" s="284"/>
      <c r="WJH41" s="284"/>
      <c r="WJI41" s="284"/>
      <c r="WJJ41" s="284"/>
      <c r="WJK41" s="284"/>
      <c r="WJL41" s="284"/>
      <c r="WJM41" s="284"/>
      <c r="WJN41" s="284"/>
      <c r="WJO41" s="284"/>
      <c r="WJP41" s="284"/>
      <c r="WJQ41" s="284"/>
      <c r="WJR41" s="284"/>
      <c r="WJS41" s="284"/>
      <c r="WJT41" s="284"/>
      <c r="WJU41" s="284"/>
      <c r="WJV41" s="284"/>
      <c r="WJW41" s="284"/>
      <c r="WJX41" s="284"/>
      <c r="WJY41" s="284"/>
      <c r="WJZ41" s="284"/>
      <c r="WKA41" s="284"/>
      <c r="WKB41" s="284"/>
      <c r="WKC41" s="284"/>
      <c r="WKD41" s="284"/>
      <c r="WKE41" s="284"/>
      <c r="WKF41" s="284"/>
      <c r="WKG41" s="284"/>
      <c r="WKH41" s="284"/>
      <c r="WKI41" s="284"/>
      <c r="WKJ41" s="284"/>
      <c r="WKK41" s="284"/>
      <c r="WKL41" s="284"/>
      <c r="WKM41" s="284"/>
      <c r="WKN41" s="284"/>
      <c r="WKO41" s="284"/>
      <c r="WKP41" s="284"/>
      <c r="WKQ41" s="284"/>
      <c r="WKR41" s="284"/>
      <c r="WKS41" s="284"/>
      <c r="WKT41" s="284"/>
      <c r="WKU41" s="284"/>
      <c r="WKV41" s="284"/>
      <c r="WKW41" s="284"/>
      <c r="WKX41" s="284"/>
      <c r="WKY41" s="284"/>
      <c r="WKZ41" s="284"/>
      <c r="WLA41" s="284"/>
      <c r="WLB41" s="284"/>
      <c r="WLC41" s="284"/>
      <c r="WLD41" s="284"/>
      <c r="WLE41" s="284"/>
      <c r="WLF41" s="284"/>
      <c r="WLG41" s="284"/>
      <c r="WLH41" s="284"/>
      <c r="WLI41" s="284"/>
      <c r="WLJ41" s="284"/>
      <c r="WLK41" s="284"/>
      <c r="WLL41" s="284"/>
      <c r="WLM41" s="284"/>
      <c r="WLN41" s="284"/>
      <c r="WLO41" s="284"/>
      <c r="WLP41" s="284"/>
      <c r="WLQ41" s="284"/>
      <c r="WLR41" s="284"/>
      <c r="WLS41" s="284"/>
      <c r="WLT41" s="284"/>
      <c r="WLU41" s="284"/>
      <c r="WLV41" s="284"/>
      <c r="WLW41" s="284"/>
      <c r="WLX41" s="284"/>
      <c r="WLY41" s="284"/>
      <c r="WLZ41" s="284"/>
      <c r="WMA41" s="284"/>
      <c r="WMB41" s="284"/>
      <c r="WMC41" s="284"/>
      <c r="WMD41" s="284"/>
      <c r="WME41" s="284"/>
      <c r="WMF41" s="284"/>
      <c r="WMG41" s="284"/>
      <c r="WMH41" s="284"/>
      <c r="WMI41" s="284"/>
      <c r="WMJ41" s="284"/>
      <c r="WMK41" s="284"/>
      <c r="WML41" s="284"/>
      <c r="WMM41" s="284"/>
      <c r="WMN41" s="284"/>
      <c r="WMO41" s="284"/>
      <c r="WMP41" s="284"/>
      <c r="WMQ41" s="284"/>
      <c r="WMR41" s="284"/>
      <c r="WMS41" s="284"/>
      <c r="WMT41" s="284"/>
      <c r="WMU41" s="284"/>
      <c r="WMV41" s="284"/>
      <c r="WMW41" s="284"/>
      <c r="WMX41" s="284"/>
      <c r="WMY41" s="284"/>
      <c r="WMZ41" s="284"/>
      <c r="WNA41" s="284"/>
      <c r="WNB41" s="284"/>
      <c r="WNC41" s="284"/>
      <c r="WND41" s="284"/>
      <c r="WNE41" s="284"/>
      <c r="WNF41" s="284"/>
      <c r="WNG41" s="284"/>
      <c r="WNH41" s="284"/>
      <c r="WNI41" s="284"/>
      <c r="WNJ41" s="284"/>
      <c r="WNK41" s="284"/>
      <c r="WNL41" s="284"/>
      <c r="WNM41" s="284"/>
      <c r="WNN41" s="284"/>
      <c r="WNO41" s="284"/>
      <c r="WNP41" s="284"/>
      <c r="WNQ41" s="284"/>
      <c r="WNR41" s="284"/>
      <c r="WNS41" s="284"/>
      <c r="WNT41" s="284"/>
      <c r="WNU41" s="284"/>
      <c r="WNV41" s="284"/>
      <c r="WNW41" s="284"/>
      <c r="WNX41" s="284"/>
      <c r="WNY41" s="284"/>
      <c r="WNZ41" s="284"/>
      <c r="WOA41" s="284"/>
      <c r="WOB41" s="284"/>
      <c r="WOC41" s="284"/>
      <c r="WOD41" s="284"/>
      <c r="WOE41" s="284"/>
      <c r="WOF41" s="284"/>
      <c r="WOG41" s="284"/>
      <c r="WOH41" s="284"/>
      <c r="WOI41" s="284"/>
      <c r="WOJ41" s="284"/>
      <c r="WOK41" s="284"/>
      <c r="WOL41" s="284"/>
      <c r="WOM41" s="284"/>
      <c r="WON41" s="284"/>
      <c r="WOO41" s="284"/>
      <c r="WOP41" s="284"/>
      <c r="WOQ41" s="284"/>
      <c r="WOR41" s="284"/>
      <c r="WOS41" s="284"/>
      <c r="WOT41" s="284"/>
      <c r="WOU41" s="284"/>
      <c r="WOV41" s="284"/>
      <c r="WOW41" s="284"/>
      <c r="WOX41" s="284"/>
      <c r="WOY41" s="284"/>
      <c r="WOZ41" s="284"/>
      <c r="WPA41" s="284"/>
      <c r="WPB41" s="284"/>
      <c r="WPC41" s="284"/>
      <c r="WPD41" s="284"/>
      <c r="WPE41" s="284"/>
      <c r="WPF41" s="284"/>
      <c r="WPG41" s="284"/>
      <c r="WPH41" s="284"/>
      <c r="WPI41" s="284"/>
      <c r="WPJ41" s="284"/>
      <c r="WPK41" s="284"/>
      <c r="WPL41" s="284"/>
      <c r="WPM41" s="284"/>
      <c r="WPN41" s="284"/>
      <c r="WPO41" s="284"/>
      <c r="WPP41" s="284"/>
      <c r="WPQ41" s="284"/>
      <c r="WPR41" s="284"/>
      <c r="WPS41" s="284"/>
      <c r="WPT41" s="284"/>
      <c r="WPU41" s="284"/>
      <c r="WPV41" s="284"/>
      <c r="WPW41" s="284"/>
      <c r="WPX41" s="284"/>
      <c r="WPY41" s="284"/>
      <c r="WPZ41" s="284"/>
      <c r="WQA41" s="284"/>
      <c r="WQB41" s="284"/>
      <c r="WQC41" s="284"/>
      <c r="WQD41" s="284"/>
      <c r="WQE41" s="284"/>
      <c r="WQF41" s="284"/>
      <c r="WQG41" s="284"/>
      <c r="WQH41" s="284"/>
      <c r="WQI41" s="284"/>
      <c r="WQJ41" s="284"/>
      <c r="WQK41" s="284"/>
      <c r="WQL41" s="284"/>
      <c r="WQM41" s="284"/>
      <c r="WQN41" s="284"/>
      <c r="WQO41" s="284"/>
      <c r="WQP41" s="284"/>
      <c r="WQQ41" s="284"/>
      <c r="WQR41" s="284"/>
      <c r="WQS41" s="284"/>
      <c r="WQT41" s="284"/>
      <c r="WQU41" s="284"/>
      <c r="WQV41" s="284"/>
      <c r="WQW41" s="284"/>
      <c r="WQX41" s="284"/>
      <c r="WQY41" s="284"/>
      <c r="WQZ41" s="284"/>
      <c r="WRA41" s="284"/>
      <c r="WRB41" s="284"/>
      <c r="WRC41" s="284"/>
      <c r="WRD41" s="284"/>
      <c r="WRE41" s="284"/>
      <c r="WRF41" s="284"/>
      <c r="WRG41" s="284"/>
      <c r="WRH41" s="284"/>
      <c r="WRI41" s="284"/>
      <c r="WRJ41" s="284"/>
      <c r="WRK41" s="284"/>
      <c r="WRL41" s="284"/>
      <c r="WRM41" s="284"/>
      <c r="WRN41" s="284"/>
      <c r="WRO41" s="284"/>
      <c r="WRP41" s="284"/>
      <c r="WRQ41" s="284"/>
      <c r="WRR41" s="284"/>
      <c r="WRS41" s="284"/>
      <c r="WRT41" s="284"/>
      <c r="WRU41" s="284"/>
      <c r="WRV41" s="284"/>
      <c r="WRW41" s="284"/>
      <c r="WRX41" s="284"/>
      <c r="WRY41" s="284"/>
      <c r="WRZ41" s="284"/>
      <c r="WSA41" s="284"/>
      <c r="WSB41" s="284"/>
      <c r="WSC41" s="284"/>
      <c r="WSD41" s="284"/>
      <c r="WSE41" s="284"/>
      <c r="WSF41" s="284"/>
      <c r="WSG41" s="284"/>
      <c r="WSH41" s="284"/>
      <c r="WSI41" s="284"/>
      <c r="WSJ41" s="284"/>
      <c r="WSK41" s="284"/>
      <c r="WSL41" s="284"/>
      <c r="WSM41" s="284"/>
      <c r="WSN41" s="284"/>
      <c r="WSO41" s="284"/>
      <c r="WSP41" s="284"/>
      <c r="WSQ41" s="284"/>
      <c r="WSR41" s="284"/>
      <c r="WSS41" s="284"/>
      <c r="WST41" s="284"/>
      <c r="WSU41" s="284"/>
      <c r="WSV41" s="284"/>
      <c r="WSW41" s="284"/>
      <c r="WSX41" s="284"/>
      <c r="WSY41" s="284"/>
      <c r="WSZ41" s="284"/>
      <c r="WTA41" s="284"/>
      <c r="WTB41" s="284"/>
      <c r="WTC41" s="284"/>
      <c r="WTD41" s="284"/>
      <c r="WTE41" s="284"/>
      <c r="WTF41" s="284"/>
      <c r="WTG41" s="284"/>
      <c r="WTH41" s="284"/>
      <c r="WTI41" s="284"/>
      <c r="WTJ41" s="284"/>
      <c r="WTK41" s="284"/>
      <c r="WTL41" s="284"/>
      <c r="WTM41" s="284"/>
      <c r="WTN41" s="284"/>
      <c r="WTO41" s="284"/>
      <c r="WTP41" s="284"/>
      <c r="WTQ41" s="284"/>
      <c r="WTR41" s="284"/>
      <c r="WTS41" s="284"/>
      <c r="WTT41" s="284"/>
      <c r="WTU41" s="284"/>
      <c r="WTV41" s="284"/>
      <c r="WTW41" s="284"/>
      <c r="WTX41" s="284"/>
      <c r="WTY41" s="284"/>
      <c r="WTZ41" s="284"/>
      <c r="WUA41" s="284"/>
      <c r="WUB41" s="284"/>
      <c r="WUC41" s="284"/>
      <c r="WUD41" s="284"/>
      <c r="WUE41" s="284"/>
      <c r="WUF41" s="284"/>
      <c r="WUG41" s="284"/>
      <c r="WUH41" s="284"/>
      <c r="WUI41" s="284"/>
      <c r="WUJ41" s="284"/>
      <c r="WUK41" s="284"/>
      <c r="WUL41" s="329"/>
      <c r="WUM41" s="329"/>
      <c r="WUN41" s="329"/>
      <c r="WUO41" s="329"/>
      <c r="WUP41" s="329"/>
      <c r="WUQ41" s="329"/>
      <c r="WUR41" s="329"/>
      <c r="WUS41" s="329"/>
      <c r="WUT41" s="329"/>
      <c r="WUU41" s="329"/>
      <c r="WUV41" s="329"/>
      <c r="WUW41" s="329"/>
      <c r="WUX41" s="329"/>
      <c r="WUY41" s="329"/>
      <c r="WUZ41" s="329"/>
      <c r="WVA41" s="329"/>
      <c r="WVB41" s="329"/>
      <c r="WVC41" s="329"/>
      <c r="WVD41" s="329"/>
      <c r="WVE41" s="329"/>
      <c r="WVF41" s="329"/>
      <c r="WVG41" s="329"/>
      <c r="WVH41" s="329"/>
      <c r="WVI41" s="329"/>
      <c r="WVJ41" s="329"/>
      <c r="WVK41" s="330"/>
      <c r="WVL41" s="330"/>
      <c r="WVM41" s="330"/>
      <c r="WVN41" s="330"/>
      <c r="WVO41" s="330"/>
      <c r="WVP41" s="330"/>
      <c r="WVQ41" s="330"/>
      <c r="WVR41" s="330"/>
      <c r="WVS41" s="330"/>
      <c r="WVT41" s="330"/>
      <c r="WVU41" s="330"/>
      <c r="WVV41" s="330"/>
      <c r="WVW41" s="330"/>
      <c r="WVX41" s="330"/>
      <c r="WVY41" s="330"/>
      <c r="WVZ41" s="330"/>
      <c r="WWA41" s="330"/>
      <c r="WWB41" s="330"/>
      <c r="WWC41" s="330"/>
      <c r="WWD41" s="330"/>
      <c r="WWE41" s="330"/>
      <c r="WWF41" s="330"/>
      <c r="WWG41" s="330"/>
      <c r="WWH41" s="330"/>
      <c r="WWI41" s="330"/>
      <c r="WWJ41" s="330"/>
      <c r="WWK41" s="330"/>
      <c r="WWL41" s="330"/>
      <c r="WWM41" s="330"/>
      <c r="WWN41" s="330"/>
      <c r="WWO41" s="330"/>
      <c r="WWP41" s="330"/>
      <c r="WWQ41" s="330"/>
      <c r="WWR41" s="330"/>
      <c r="WWS41" s="330"/>
      <c r="WWT41" s="330"/>
      <c r="WWU41" s="330"/>
      <c r="WWV41" s="330"/>
      <c r="WWW41" s="330"/>
      <c r="WWX41" s="330"/>
      <c r="WWY41" s="330"/>
      <c r="WWZ41" s="330"/>
      <c r="WXA41" s="330"/>
      <c r="WXB41" s="330"/>
      <c r="WXC41" s="330"/>
      <c r="WXD41" s="330"/>
      <c r="WXE41" s="330"/>
      <c r="WXF41" s="330"/>
      <c r="WXG41" s="330"/>
      <c r="WXH41" s="330"/>
      <c r="WXI41" s="330"/>
      <c r="WXJ41" s="330"/>
      <c r="WXK41" s="330"/>
      <c r="WXL41" s="330"/>
      <c r="WXM41" s="330"/>
      <c r="WXN41" s="330"/>
      <c r="WXO41" s="330"/>
      <c r="WXP41" s="330"/>
      <c r="WXQ41" s="330"/>
      <c r="WXR41" s="330"/>
      <c r="WXS41" s="330"/>
      <c r="WXT41" s="330"/>
      <c r="WXU41" s="330"/>
      <c r="WXV41" s="330"/>
      <c r="WXW41" s="330"/>
      <c r="WXX41" s="330"/>
      <c r="WXY41" s="330"/>
      <c r="WXZ41" s="330"/>
      <c r="WYA41" s="330"/>
      <c r="WYB41" s="330"/>
      <c r="WYC41" s="330"/>
      <c r="WYD41" s="330"/>
      <c r="WYE41" s="330"/>
      <c r="WYF41" s="330"/>
      <c r="WYG41" s="330"/>
      <c r="WYH41" s="330"/>
      <c r="WYI41" s="330"/>
      <c r="WYJ41" s="330"/>
      <c r="WYK41" s="330"/>
      <c r="WYL41" s="330"/>
      <c r="WYM41" s="330"/>
      <c r="WYN41" s="330"/>
      <c r="WYO41" s="330"/>
      <c r="WYP41" s="330"/>
      <c r="WYQ41" s="330"/>
      <c r="WYR41" s="330"/>
      <c r="WYS41" s="330"/>
      <c r="WYT41" s="330"/>
      <c r="WYU41" s="330"/>
      <c r="WYV41" s="330"/>
      <c r="WYW41" s="330"/>
      <c r="WYX41" s="330"/>
      <c r="WYY41" s="330"/>
      <c r="WYZ41" s="330"/>
      <c r="WZA41" s="330"/>
      <c r="WZB41" s="330"/>
      <c r="WZC41" s="330"/>
      <c r="WZD41" s="330"/>
      <c r="WZE41" s="330"/>
      <c r="WZF41" s="330"/>
      <c r="WZG41" s="330"/>
      <c r="WZH41" s="330"/>
      <c r="WZI41" s="330"/>
      <c r="WZJ41" s="330"/>
      <c r="WZK41" s="330"/>
      <c r="WZL41" s="330"/>
      <c r="WZM41" s="330"/>
    </row>
    <row r="42" s="205" customFormat="1" ht="16.5" outlineLevel="1" spans="1:21">
      <c r="A42" s="310" t="s">
        <v>1308</v>
      </c>
      <c r="B42" s="312" t="s">
        <v>1296</v>
      </c>
      <c r="C42" s="227" t="s">
        <v>1309</v>
      </c>
      <c r="D42" s="228" t="s">
        <v>168</v>
      </c>
      <c r="E42" s="229">
        <f t="shared" si="8"/>
        <v>3</v>
      </c>
      <c r="F42" s="229">
        <v>1</v>
      </c>
      <c r="G42" s="229">
        <v>1</v>
      </c>
      <c r="H42" s="229">
        <v>0</v>
      </c>
      <c r="I42" s="229">
        <v>0</v>
      </c>
      <c r="J42" s="229">
        <v>1</v>
      </c>
      <c r="K42" s="166">
        <f t="shared" si="9"/>
        <v>96.25</v>
      </c>
      <c r="L42" s="230">
        <v>29.06</v>
      </c>
      <c r="M42" s="230">
        <v>52.57</v>
      </c>
      <c r="N42" s="230">
        <v>7.49</v>
      </c>
      <c r="O42" s="257">
        <v>0.08</v>
      </c>
      <c r="P42" s="260">
        <f t="shared" si="10"/>
        <v>96.25</v>
      </c>
      <c r="Q42" s="260">
        <f t="shared" si="11"/>
        <v>96.25</v>
      </c>
      <c r="R42" s="260">
        <f t="shared" si="12"/>
        <v>0</v>
      </c>
      <c r="S42" s="260">
        <f t="shared" si="13"/>
        <v>0</v>
      </c>
      <c r="T42" s="260">
        <f t="shared" si="14"/>
        <v>96.25</v>
      </c>
      <c r="U42" s="259"/>
    </row>
    <row r="43" s="205" customFormat="1" ht="16.5" outlineLevel="1" spans="1:21">
      <c r="A43" s="310" t="s">
        <v>1310</v>
      </c>
      <c r="B43" s="312" t="s">
        <v>1296</v>
      </c>
      <c r="C43" s="227" t="s">
        <v>1311</v>
      </c>
      <c r="D43" s="228" t="s">
        <v>168</v>
      </c>
      <c r="E43" s="229">
        <f t="shared" si="8"/>
        <v>3</v>
      </c>
      <c r="F43" s="229">
        <v>1</v>
      </c>
      <c r="G43" s="229">
        <v>1</v>
      </c>
      <c r="H43" s="229">
        <v>0</v>
      </c>
      <c r="I43" s="229">
        <v>0</v>
      </c>
      <c r="J43" s="229">
        <v>1</v>
      </c>
      <c r="K43" s="166">
        <f t="shared" si="9"/>
        <v>144.86</v>
      </c>
      <c r="L43" s="230">
        <v>29.06</v>
      </c>
      <c r="M43" s="230">
        <v>97.58</v>
      </c>
      <c r="N43" s="230">
        <v>7.49</v>
      </c>
      <c r="O43" s="257">
        <v>0.08</v>
      </c>
      <c r="P43" s="260">
        <f t="shared" si="10"/>
        <v>144.86</v>
      </c>
      <c r="Q43" s="260">
        <f t="shared" si="11"/>
        <v>144.86</v>
      </c>
      <c r="R43" s="260">
        <f t="shared" si="12"/>
        <v>0</v>
      </c>
      <c r="S43" s="260">
        <f t="shared" si="13"/>
        <v>0</v>
      </c>
      <c r="T43" s="260">
        <f t="shared" si="14"/>
        <v>144.86</v>
      </c>
      <c r="U43" s="259"/>
    </row>
    <row r="44" s="205" customFormat="1" ht="16.5" outlineLevel="1" spans="1:21">
      <c r="A44" s="310" t="s">
        <v>1312</v>
      </c>
      <c r="B44" s="312" t="s">
        <v>1296</v>
      </c>
      <c r="C44" s="227" t="s">
        <v>1313</v>
      </c>
      <c r="D44" s="228" t="s">
        <v>168</v>
      </c>
      <c r="E44" s="229">
        <f t="shared" si="8"/>
        <v>572</v>
      </c>
      <c r="F44" s="229">
        <v>519</v>
      </c>
      <c r="G44" s="229">
        <v>24</v>
      </c>
      <c r="H44" s="229">
        <v>3</v>
      </c>
      <c r="I44" s="229">
        <v>7</v>
      </c>
      <c r="J44" s="229">
        <v>19</v>
      </c>
      <c r="K44" s="166">
        <f t="shared" si="9"/>
        <v>222.56</v>
      </c>
      <c r="L44" s="230">
        <v>47.7</v>
      </c>
      <c r="M44" s="230">
        <v>146.38</v>
      </c>
      <c r="N44" s="230">
        <v>11.99</v>
      </c>
      <c r="O44" s="257">
        <v>0.08</v>
      </c>
      <c r="P44" s="260">
        <f t="shared" si="10"/>
        <v>115508.64</v>
      </c>
      <c r="Q44" s="260">
        <f t="shared" si="11"/>
        <v>5341.44</v>
      </c>
      <c r="R44" s="260">
        <f t="shared" si="12"/>
        <v>667.68</v>
      </c>
      <c r="S44" s="260">
        <f t="shared" si="13"/>
        <v>1557.92</v>
      </c>
      <c r="T44" s="260">
        <f t="shared" si="14"/>
        <v>4228.64</v>
      </c>
      <c r="U44" s="259"/>
    </row>
    <row r="45" s="205" customFormat="1" ht="16.5" outlineLevel="1" spans="1:21">
      <c r="A45" s="310" t="s">
        <v>1314</v>
      </c>
      <c r="B45" s="312" t="s">
        <v>1296</v>
      </c>
      <c r="C45" s="227" t="s">
        <v>1315</v>
      </c>
      <c r="D45" s="228" t="s">
        <v>168</v>
      </c>
      <c r="E45" s="229">
        <f t="shared" si="8"/>
        <v>3</v>
      </c>
      <c r="F45" s="229">
        <v>1</v>
      </c>
      <c r="G45" s="229">
        <v>1</v>
      </c>
      <c r="H45" s="229">
        <v>0</v>
      </c>
      <c r="I45" s="229">
        <v>0</v>
      </c>
      <c r="J45" s="229">
        <v>1</v>
      </c>
      <c r="K45" s="166">
        <f t="shared" si="9"/>
        <v>151.74</v>
      </c>
      <c r="L45" s="230">
        <v>47.7</v>
      </c>
      <c r="M45" s="230">
        <v>80.81</v>
      </c>
      <c r="N45" s="230">
        <v>11.99</v>
      </c>
      <c r="O45" s="257">
        <v>0.08</v>
      </c>
      <c r="P45" s="260">
        <f t="shared" si="10"/>
        <v>151.74</v>
      </c>
      <c r="Q45" s="260">
        <f t="shared" si="11"/>
        <v>151.74</v>
      </c>
      <c r="R45" s="260">
        <f t="shared" si="12"/>
        <v>0</v>
      </c>
      <c r="S45" s="260">
        <f t="shared" si="13"/>
        <v>0</v>
      </c>
      <c r="T45" s="260">
        <f t="shared" si="14"/>
        <v>151.74</v>
      </c>
      <c r="U45" s="259"/>
    </row>
    <row r="46" s="205" customFormat="1" ht="16.5" outlineLevel="1" spans="1:21">
      <c r="A46" s="310" t="s">
        <v>1316</v>
      </c>
      <c r="B46" s="312" t="s">
        <v>1296</v>
      </c>
      <c r="C46" s="227" t="s">
        <v>1317</v>
      </c>
      <c r="D46" s="228" t="s">
        <v>168</v>
      </c>
      <c r="E46" s="229">
        <f t="shared" si="8"/>
        <v>3</v>
      </c>
      <c r="F46" s="229">
        <v>1</v>
      </c>
      <c r="G46" s="229">
        <v>1</v>
      </c>
      <c r="H46" s="229">
        <v>0</v>
      </c>
      <c r="I46" s="229">
        <v>0</v>
      </c>
      <c r="J46" s="229">
        <v>1</v>
      </c>
      <c r="K46" s="166">
        <f t="shared" si="9"/>
        <v>195.38</v>
      </c>
      <c r="L46" s="230">
        <v>47.7</v>
      </c>
      <c r="M46" s="230">
        <v>121.22</v>
      </c>
      <c r="N46" s="230">
        <v>11.99</v>
      </c>
      <c r="O46" s="257">
        <v>0.08</v>
      </c>
      <c r="P46" s="260">
        <f t="shared" si="10"/>
        <v>195.38</v>
      </c>
      <c r="Q46" s="260">
        <f t="shared" si="11"/>
        <v>195.38</v>
      </c>
      <c r="R46" s="260">
        <f t="shared" si="12"/>
        <v>0</v>
      </c>
      <c r="S46" s="260">
        <f t="shared" si="13"/>
        <v>0</v>
      </c>
      <c r="T46" s="260">
        <f t="shared" si="14"/>
        <v>195.38</v>
      </c>
      <c r="U46" s="259"/>
    </row>
    <row r="47" s="205" customFormat="1" ht="16.5" outlineLevel="1" spans="1:21">
      <c r="A47" s="310" t="s">
        <v>1318</v>
      </c>
      <c r="B47" s="312" t="s">
        <v>1296</v>
      </c>
      <c r="C47" s="227" t="s">
        <v>1319</v>
      </c>
      <c r="D47" s="228" t="s">
        <v>168</v>
      </c>
      <c r="E47" s="229">
        <f t="shared" si="8"/>
        <v>261</v>
      </c>
      <c r="F47" s="229">
        <v>234</v>
      </c>
      <c r="G47" s="229">
        <v>12</v>
      </c>
      <c r="H47" s="229">
        <v>2</v>
      </c>
      <c r="I47" s="229">
        <v>4</v>
      </c>
      <c r="J47" s="229">
        <v>9</v>
      </c>
      <c r="K47" s="166">
        <f t="shared" si="9"/>
        <v>209.51</v>
      </c>
      <c r="L47" s="230">
        <v>47.7</v>
      </c>
      <c r="M47" s="230">
        <v>134.3</v>
      </c>
      <c r="N47" s="230">
        <v>11.99</v>
      </c>
      <c r="O47" s="257">
        <v>0.08</v>
      </c>
      <c r="P47" s="260">
        <f t="shared" si="10"/>
        <v>49025.34</v>
      </c>
      <c r="Q47" s="260">
        <f t="shared" si="11"/>
        <v>2514.12</v>
      </c>
      <c r="R47" s="260">
        <f t="shared" si="12"/>
        <v>419.02</v>
      </c>
      <c r="S47" s="260">
        <f t="shared" si="13"/>
        <v>838.04</v>
      </c>
      <c r="T47" s="260">
        <f t="shared" si="14"/>
        <v>1885.59</v>
      </c>
      <c r="U47" s="259"/>
    </row>
    <row r="48" s="205" customFormat="1" ht="16.5" outlineLevel="1" spans="1:21">
      <c r="A48" s="310" t="s">
        <v>1320</v>
      </c>
      <c r="B48" s="312" t="s">
        <v>1296</v>
      </c>
      <c r="C48" s="227" t="s">
        <v>1321</v>
      </c>
      <c r="D48" s="228" t="s">
        <v>168</v>
      </c>
      <c r="E48" s="229">
        <f t="shared" si="8"/>
        <v>3</v>
      </c>
      <c r="F48" s="229">
        <v>1</v>
      </c>
      <c r="G48" s="229">
        <v>1</v>
      </c>
      <c r="H48" s="229">
        <v>0</v>
      </c>
      <c r="I48" s="229">
        <v>0</v>
      </c>
      <c r="J48" s="229">
        <v>1</v>
      </c>
      <c r="K48" s="166">
        <f t="shared" si="9"/>
        <v>220.72</v>
      </c>
      <c r="L48" s="230">
        <v>47.7</v>
      </c>
      <c r="M48" s="230">
        <v>144.68</v>
      </c>
      <c r="N48" s="230">
        <v>11.99</v>
      </c>
      <c r="O48" s="257">
        <v>0.08</v>
      </c>
      <c r="P48" s="260">
        <f t="shared" si="10"/>
        <v>220.72</v>
      </c>
      <c r="Q48" s="260">
        <f t="shared" si="11"/>
        <v>220.72</v>
      </c>
      <c r="R48" s="260">
        <f t="shared" si="12"/>
        <v>0</v>
      </c>
      <c r="S48" s="260">
        <f t="shared" si="13"/>
        <v>0</v>
      </c>
      <c r="T48" s="260">
        <f t="shared" si="14"/>
        <v>220.72</v>
      </c>
      <c r="U48" s="259"/>
    </row>
    <row r="49" s="205" customFormat="1" ht="16.5" outlineLevel="1" spans="1:21">
      <c r="A49" s="310" t="s">
        <v>1322</v>
      </c>
      <c r="B49" s="312" t="s">
        <v>1296</v>
      </c>
      <c r="C49" s="227" t="s">
        <v>1323</v>
      </c>
      <c r="D49" s="228" t="s">
        <v>168</v>
      </c>
      <c r="E49" s="229">
        <f t="shared" si="8"/>
        <v>3</v>
      </c>
      <c r="F49" s="229">
        <v>1</v>
      </c>
      <c r="G49" s="229">
        <v>1</v>
      </c>
      <c r="H49" s="229">
        <v>0</v>
      </c>
      <c r="I49" s="229">
        <v>0</v>
      </c>
      <c r="J49" s="229">
        <v>1</v>
      </c>
      <c r="K49" s="166">
        <f t="shared" si="9"/>
        <v>219.49</v>
      </c>
      <c r="L49" s="230">
        <v>47.7</v>
      </c>
      <c r="M49" s="230">
        <v>143.54</v>
      </c>
      <c r="N49" s="230">
        <v>11.99</v>
      </c>
      <c r="O49" s="257">
        <v>0.08</v>
      </c>
      <c r="P49" s="260">
        <f t="shared" si="10"/>
        <v>219.49</v>
      </c>
      <c r="Q49" s="260">
        <f t="shared" si="11"/>
        <v>219.49</v>
      </c>
      <c r="R49" s="260">
        <f t="shared" si="12"/>
        <v>0</v>
      </c>
      <c r="S49" s="260">
        <f t="shared" si="13"/>
        <v>0</v>
      </c>
      <c r="T49" s="260">
        <f t="shared" si="14"/>
        <v>219.49</v>
      </c>
      <c r="U49" s="259"/>
    </row>
    <row r="50" s="205" customFormat="1" ht="16.5" outlineLevel="1" spans="1:21">
      <c r="A50" s="310" t="s">
        <v>1324</v>
      </c>
      <c r="B50" s="312" t="s">
        <v>1296</v>
      </c>
      <c r="C50" s="227" t="s">
        <v>1325</v>
      </c>
      <c r="D50" s="228" t="s">
        <v>168</v>
      </c>
      <c r="E50" s="229">
        <f t="shared" si="8"/>
        <v>101</v>
      </c>
      <c r="F50" s="229">
        <v>99</v>
      </c>
      <c r="G50" s="229">
        <v>1</v>
      </c>
      <c r="H50" s="229">
        <v>0</v>
      </c>
      <c r="I50" s="229">
        <v>0</v>
      </c>
      <c r="J50" s="229">
        <v>1</v>
      </c>
      <c r="K50" s="166">
        <f t="shared" si="9"/>
        <v>260.92</v>
      </c>
      <c r="L50" s="230">
        <v>66.94</v>
      </c>
      <c r="M50" s="230">
        <v>158.4</v>
      </c>
      <c r="N50" s="230">
        <v>16.25</v>
      </c>
      <c r="O50" s="257">
        <v>0.08</v>
      </c>
      <c r="P50" s="260">
        <f t="shared" si="10"/>
        <v>25831.08</v>
      </c>
      <c r="Q50" s="260">
        <f t="shared" si="11"/>
        <v>260.92</v>
      </c>
      <c r="R50" s="260">
        <f t="shared" si="12"/>
        <v>0</v>
      </c>
      <c r="S50" s="260">
        <f t="shared" si="13"/>
        <v>0</v>
      </c>
      <c r="T50" s="260">
        <f t="shared" si="14"/>
        <v>260.92</v>
      </c>
      <c r="U50" s="259"/>
    </row>
    <row r="51" s="205" customFormat="1" ht="16.5" outlineLevel="1" spans="1:21">
      <c r="A51" s="310" t="s">
        <v>1326</v>
      </c>
      <c r="B51" s="312" t="s">
        <v>1296</v>
      </c>
      <c r="C51" s="227" t="s">
        <v>1327</v>
      </c>
      <c r="D51" s="228" t="s">
        <v>168</v>
      </c>
      <c r="E51" s="229">
        <f t="shared" si="8"/>
        <v>3</v>
      </c>
      <c r="F51" s="229">
        <v>1</v>
      </c>
      <c r="G51" s="229">
        <v>1</v>
      </c>
      <c r="H51" s="229">
        <v>0</v>
      </c>
      <c r="I51" s="229">
        <v>0</v>
      </c>
      <c r="J51" s="229">
        <v>1</v>
      </c>
      <c r="K51" s="166">
        <f t="shared" si="9"/>
        <v>271.56</v>
      </c>
      <c r="L51" s="230">
        <v>66.94</v>
      </c>
      <c r="M51" s="230">
        <v>168.25</v>
      </c>
      <c r="N51" s="230">
        <v>16.25</v>
      </c>
      <c r="O51" s="257">
        <v>0.08</v>
      </c>
      <c r="P51" s="260">
        <f t="shared" si="10"/>
        <v>271.56</v>
      </c>
      <c r="Q51" s="260">
        <f t="shared" si="11"/>
        <v>271.56</v>
      </c>
      <c r="R51" s="260">
        <f t="shared" si="12"/>
        <v>0</v>
      </c>
      <c r="S51" s="260">
        <f t="shared" si="13"/>
        <v>0</v>
      </c>
      <c r="T51" s="260">
        <f t="shared" si="14"/>
        <v>271.56</v>
      </c>
      <c r="U51" s="259"/>
    </row>
    <row r="52" s="205" customFormat="1" ht="16.5" outlineLevel="1" spans="1:21">
      <c r="A52" s="310" t="s">
        <v>1328</v>
      </c>
      <c r="B52" s="312" t="s">
        <v>1296</v>
      </c>
      <c r="C52" s="227" t="s">
        <v>1329</v>
      </c>
      <c r="D52" s="228" t="s">
        <v>168</v>
      </c>
      <c r="E52" s="229">
        <f t="shared" si="8"/>
        <v>3</v>
      </c>
      <c r="F52" s="229">
        <v>1</v>
      </c>
      <c r="G52" s="229">
        <v>1</v>
      </c>
      <c r="H52" s="229">
        <v>0</v>
      </c>
      <c r="I52" s="229">
        <v>0</v>
      </c>
      <c r="J52" s="229">
        <v>1</v>
      </c>
      <c r="K52" s="166">
        <f t="shared" si="9"/>
        <v>684</v>
      </c>
      <c r="L52" s="230">
        <v>66.94</v>
      </c>
      <c r="M52" s="230">
        <v>550.14</v>
      </c>
      <c r="N52" s="230">
        <v>16.25</v>
      </c>
      <c r="O52" s="257">
        <v>0.08</v>
      </c>
      <c r="P52" s="260">
        <f t="shared" si="10"/>
        <v>684</v>
      </c>
      <c r="Q52" s="260">
        <f t="shared" si="11"/>
        <v>684</v>
      </c>
      <c r="R52" s="260">
        <f t="shared" si="12"/>
        <v>0</v>
      </c>
      <c r="S52" s="260">
        <f t="shared" si="13"/>
        <v>0</v>
      </c>
      <c r="T52" s="260">
        <f t="shared" si="14"/>
        <v>684</v>
      </c>
      <c r="U52" s="259"/>
    </row>
    <row r="53" s="205" customFormat="1" ht="16.5" outlineLevel="1" spans="1:21">
      <c r="A53" s="310" t="s">
        <v>1330</v>
      </c>
      <c r="B53" s="312" t="s">
        <v>1296</v>
      </c>
      <c r="C53" s="227" t="s">
        <v>1331</v>
      </c>
      <c r="D53" s="228" t="s">
        <v>168</v>
      </c>
      <c r="E53" s="229">
        <f t="shared" si="8"/>
        <v>152</v>
      </c>
      <c r="F53" s="229">
        <v>150</v>
      </c>
      <c r="G53" s="229">
        <v>1</v>
      </c>
      <c r="H53" s="229">
        <v>0</v>
      </c>
      <c r="I53" s="229">
        <v>0</v>
      </c>
      <c r="J53" s="229">
        <v>1</v>
      </c>
      <c r="K53" s="166">
        <f t="shared" si="9"/>
        <v>349.28</v>
      </c>
      <c r="L53" s="230">
        <v>66.94</v>
      </c>
      <c r="M53" s="230">
        <v>240.22</v>
      </c>
      <c r="N53" s="230">
        <v>16.25</v>
      </c>
      <c r="O53" s="257">
        <v>0.08</v>
      </c>
      <c r="P53" s="260">
        <f t="shared" si="10"/>
        <v>52392</v>
      </c>
      <c r="Q53" s="260">
        <f t="shared" si="11"/>
        <v>349.28</v>
      </c>
      <c r="R53" s="260">
        <f t="shared" si="12"/>
        <v>0</v>
      </c>
      <c r="S53" s="260">
        <f t="shared" si="13"/>
        <v>0</v>
      </c>
      <c r="T53" s="260">
        <f t="shared" si="14"/>
        <v>349.28</v>
      </c>
      <c r="U53" s="259"/>
    </row>
    <row r="54" s="205" customFormat="1" ht="16.5" outlineLevel="1" spans="1:21">
      <c r="A54" s="310" t="s">
        <v>1332</v>
      </c>
      <c r="B54" s="312" t="s">
        <v>1296</v>
      </c>
      <c r="C54" s="227" t="s">
        <v>1333</v>
      </c>
      <c r="D54" s="228" t="s">
        <v>168</v>
      </c>
      <c r="E54" s="229">
        <f t="shared" si="8"/>
        <v>3</v>
      </c>
      <c r="F54" s="229">
        <v>1</v>
      </c>
      <c r="G54" s="229">
        <v>1</v>
      </c>
      <c r="H54" s="229">
        <v>0</v>
      </c>
      <c r="I54" s="229">
        <v>0</v>
      </c>
      <c r="J54" s="229">
        <v>1</v>
      </c>
      <c r="K54" s="166">
        <f t="shared" si="9"/>
        <v>437.73</v>
      </c>
      <c r="L54" s="230">
        <v>66.94</v>
      </c>
      <c r="M54" s="230">
        <v>322.12</v>
      </c>
      <c r="N54" s="230">
        <v>16.25</v>
      </c>
      <c r="O54" s="257">
        <v>0.08</v>
      </c>
      <c r="P54" s="260">
        <f t="shared" si="10"/>
        <v>437.73</v>
      </c>
      <c r="Q54" s="260">
        <f t="shared" si="11"/>
        <v>437.73</v>
      </c>
      <c r="R54" s="260">
        <f t="shared" si="12"/>
        <v>0</v>
      </c>
      <c r="S54" s="260">
        <f t="shared" si="13"/>
        <v>0</v>
      </c>
      <c r="T54" s="260">
        <f t="shared" si="14"/>
        <v>437.73</v>
      </c>
      <c r="U54" s="259"/>
    </row>
    <row r="55" s="205" customFormat="1" ht="16.5" outlineLevel="1" spans="1:21">
      <c r="A55" s="310" t="s">
        <v>1334</v>
      </c>
      <c r="B55" s="312" t="s">
        <v>1296</v>
      </c>
      <c r="C55" s="227" t="s">
        <v>1335</v>
      </c>
      <c r="D55" s="228" t="s">
        <v>168</v>
      </c>
      <c r="E55" s="229">
        <f t="shared" si="8"/>
        <v>3</v>
      </c>
      <c r="F55" s="229">
        <v>1</v>
      </c>
      <c r="G55" s="229">
        <v>1</v>
      </c>
      <c r="H55" s="229">
        <v>0</v>
      </c>
      <c r="I55" s="229">
        <v>0</v>
      </c>
      <c r="J55" s="229">
        <v>1</v>
      </c>
      <c r="K55" s="166">
        <f t="shared" si="9"/>
        <v>413.89</v>
      </c>
      <c r="L55" s="230">
        <v>86.46</v>
      </c>
      <c r="M55" s="230">
        <v>276.1</v>
      </c>
      <c r="N55" s="230">
        <v>20.67</v>
      </c>
      <c r="O55" s="257">
        <v>0.08</v>
      </c>
      <c r="P55" s="260">
        <f t="shared" si="10"/>
        <v>413.89</v>
      </c>
      <c r="Q55" s="260">
        <f t="shared" si="11"/>
        <v>413.89</v>
      </c>
      <c r="R55" s="260">
        <f t="shared" si="12"/>
        <v>0</v>
      </c>
      <c r="S55" s="260">
        <f t="shared" si="13"/>
        <v>0</v>
      </c>
      <c r="T55" s="260">
        <f t="shared" si="14"/>
        <v>413.89</v>
      </c>
      <c r="U55" s="259"/>
    </row>
    <row r="56" s="205" customFormat="1" ht="16.5" outlineLevel="1" spans="1:21">
      <c r="A56" s="310" t="s">
        <v>1336</v>
      </c>
      <c r="B56" s="312" t="s">
        <v>1296</v>
      </c>
      <c r="C56" s="227" t="s">
        <v>1337</v>
      </c>
      <c r="D56" s="228" t="s">
        <v>168</v>
      </c>
      <c r="E56" s="229">
        <f t="shared" si="8"/>
        <v>33</v>
      </c>
      <c r="F56" s="229">
        <v>31</v>
      </c>
      <c r="G56" s="229">
        <v>1</v>
      </c>
      <c r="H56" s="229">
        <v>0</v>
      </c>
      <c r="I56" s="229">
        <v>0</v>
      </c>
      <c r="J56" s="229">
        <v>1</v>
      </c>
      <c r="K56" s="166">
        <f t="shared" si="9"/>
        <v>435.76</v>
      </c>
      <c r="L56" s="230">
        <v>86.46</v>
      </c>
      <c r="M56" s="230">
        <v>296.35</v>
      </c>
      <c r="N56" s="230">
        <v>20.67</v>
      </c>
      <c r="O56" s="257">
        <v>0.08</v>
      </c>
      <c r="P56" s="260">
        <f t="shared" si="10"/>
        <v>13508.56</v>
      </c>
      <c r="Q56" s="260">
        <f t="shared" si="11"/>
        <v>435.76</v>
      </c>
      <c r="R56" s="260">
        <f t="shared" si="12"/>
        <v>0</v>
      </c>
      <c r="S56" s="260">
        <f t="shared" si="13"/>
        <v>0</v>
      </c>
      <c r="T56" s="260">
        <f t="shared" si="14"/>
        <v>435.76</v>
      </c>
      <c r="U56" s="259"/>
    </row>
    <row r="57" s="205" customFormat="1" ht="16.5" outlineLevel="1" spans="1:21">
      <c r="A57" s="310" t="s">
        <v>1338</v>
      </c>
      <c r="B57" s="312" t="s">
        <v>1296</v>
      </c>
      <c r="C57" s="227" t="s">
        <v>1339</v>
      </c>
      <c r="D57" s="228" t="s">
        <v>168</v>
      </c>
      <c r="E57" s="229">
        <f t="shared" si="8"/>
        <v>3</v>
      </c>
      <c r="F57" s="229">
        <v>1</v>
      </c>
      <c r="G57" s="229">
        <v>1</v>
      </c>
      <c r="H57" s="229">
        <v>0</v>
      </c>
      <c r="I57" s="229">
        <v>0</v>
      </c>
      <c r="J57" s="229">
        <v>1</v>
      </c>
      <c r="K57" s="166">
        <f t="shared" si="9"/>
        <v>543.88</v>
      </c>
      <c r="L57" s="230">
        <v>86.46</v>
      </c>
      <c r="M57" s="230">
        <v>396.46</v>
      </c>
      <c r="N57" s="230">
        <v>20.67</v>
      </c>
      <c r="O57" s="257">
        <v>0.08</v>
      </c>
      <c r="P57" s="260">
        <f t="shared" si="10"/>
        <v>543.88</v>
      </c>
      <c r="Q57" s="260">
        <f t="shared" si="11"/>
        <v>543.88</v>
      </c>
      <c r="R57" s="260">
        <f t="shared" si="12"/>
        <v>0</v>
      </c>
      <c r="S57" s="260">
        <f t="shared" si="13"/>
        <v>0</v>
      </c>
      <c r="T57" s="260">
        <f t="shared" si="14"/>
        <v>543.88</v>
      </c>
      <c r="U57" s="259"/>
    </row>
    <row r="58" s="205" customFormat="1" ht="144" outlineLevel="1" spans="1:21">
      <c r="A58" s="310" t="s">
        <v>208</v>
      </c>
      <c r="B58" s="309" t="s">
        <v>1340</v>
      </c>
      <c r="C58" s="227" t="s">
        <v>1341</v>
      </c>
      <c r="D58" s="228"/>
      <c r="E58" s="229"/>
      <c r="F58" s="229"/>
      <c r="G58" s="229"/>
      <c r="H58" s="229"/>
      <c r="I58" s="229"/>
      <c r="J58" s="229"/>
      <c r="K58" s="166"/>
      <c r="L58" s="230"/>
      <c r="M58" s="230"/>
      <c r="N58" s="230"/>
      <c r="O58" s="257"/>
      <c r="P58" s="260"/>
      <c r="Q58" s="260"/>
      <c r="R58" s="260"/>
      <c r="S58" s="260"/>
      <c r="T58" s="260"/>
      <c r="U58" s="259"/>
    </row>
    <row r="59" s="205" customFormat="1" ht="16.5" outlineLevel="1" spans="1:21">
      <c r="A59" s="310" t="s">
        <v>1342</v>
      </c>
      <c r="B59" s="309" t="s">
        <v>1343</v>
      </c>
      <c r="C59" s="309" t="s">
        <v>1344</v>
      </c>
      <c r="D59" s="228" t="s">
        <v>168</v>
      </c>
      <c r="E59" s="229">
        <f t="shared" ref="E59:E84" si="15">SUM(F59:J59)</f>
        <v>3</v>
      </c>
      <c r="F59" s="229">
        <v>1</v>
      </c>
      <c r="G59" s="229">
        <v>1</v>
      </c>
      <c r="H59" s="229">
        <v>0</v>
      </c>
      <c r="I59" s="229">
        <v>0</v>
      </c>
      <c r="J59" s="229">
        <v>1</v>
      </c>
      <c r="K59" s="166">
        <f t="shared" ref="K59:K84" si="16">ROUND((L59+M59+N59)*(1+O59),2)</f>
        <v>134.57</v>
      </c>
      <c r="L59" s="260">
        <v>41.21</v>
      </c>
      <c r="M59" s="230">
        <v>72</v>
      </c>
      <c r="N59" s="260">
        <v>11.39</v>
      </c>
      <c r="O59" s="323">
        <v>0.08</v>
      </c>
      <c r="P59" s="260">
        <f t="shared" ref="P59:P84" si="17">F59*K59</f>
        <v>134.57</v>
      </c>
      <c r="Q59" s="260">
        <f t="shared" ref="Q59:Q84" si="18">G59*K59</f>
        <v>134.57</v>
      </c>
      <c r="R59" s="260">
        <f t="shared" ref="R59:R84" si="19">H59*K59</f>
        <v>0</v>
      </c>
      <c r="S59" s="260">
        <f t="shared" ref="S59:S84" si="20">I59*K59</f>
        <v>0</v>
      </c>
      <c r="T59" s="260">
        <f t="shared" ref="T59:T84" si="21">J59*K59</f>
        <v>134.57</v>
      </c>
      <c r="U59" s="259"/>
    </row>
    <row r="60" s="205" customFormat="1" ht="16.5" outlineLevel="1" spans="1:21">
      <c r="A60" s="310" t="s">
        <v>1345</v>
      </c>
      <c r="B60" s="309" t="s">
        <v>1343</v>
      </c>
      <c r="C60" s="309" t="s">
        <v>1346</v>
      </c>
      <c r="D60" s="228" t="s">
        <v>168</v>
      </c>
      <c r="E60" s="229">
        <f t="shared" si="15"/>
        <v>3</v>
      </c>
      <c r="F60" s="229">
        <v>1</v>
      </c>
      <c r="G60" s="229">
        <v>1</v>
      </c>
      <c r="H60" s="229">
        <v>0</v>
      </c>
      <c r="I60" s="229">
        <v>0</v>
      </c>
      <c r="J60" s="229">
        <v>1</v>
      </c>
      <c r="K60" s="166">
        <f t="shared" si="16"/>
        <v>116.73</v>
      </c>
      <c r="L60" s="230">
        <v>36.66</v>
      </c>
      <c r="M60" s="230">
        <v>61.05</v>
      </c>
      <c r="N60" s="230">
        <v>10.37</v>
      </c>
      <c r="O60" s="257">
        <v>0.08</v>
      </c>
      <c r="P60" s="260">
        <f t="shared" si="17"/>
        <v>116.73</v>
      </c>
      <c r="Q60" s="260">
        <f t="shared" si="18"/>
        <v>116.73</v>
      </c>
      <c r="R60" s="260">
        <f t="shared" si="19"/>
        <v>0</v>
      </c>
      <c r="S60" s="260">
        <f t="shared" si="20"/>
        <v>0</v>
      </c>
      <c r="T60" s="260">
        <f t="shared" si="21"/>
        <v>116.73</v>
      </c>
      <c r="U60" s="259"/>
    </row>
    <row r="61" s="205" customFormat="1" ht="16.5" outlineLevel="1" spans="1:21">
      <c r="A61" s="310" t="s">
        <v>1347</v>
      </c>
      <c r="B61" s="309" t="s">
        <v>1343</v>
      </c>
      <c r="C61" s="309" t="s">
        <v>1348</v>
      </c>
      <c r="D61" s="228" t="s">
        <v>168</v>
      </c>
      <c r="E61" s="229">
        <f t="shared" si="15"/>
        <v>3</v>
      </c>
      <c r="F61" s="229">
        <v>1</v>
      </c>
      <c r="G61" s="229">
        <v>1</v>
      </c>
      <c r="H61" s="229">
        <v>0</v>
      </c>
      <c r="I61" s="229">
        <v>0</v>
      </c>
      <c r="J61" s="229">
        <v>1</v>
      </c>
      <c r="K61" s="166">
        <f t="shared" si="16"/>
        <v>97.73</v>
      </c>
      <c r="L61" s="230">
        <v>34.07</v>
      </c>
      <c r="M61" s="230">
        <v>47.51</v>
      </c>
      <c r="N61" s="230">
        <v>8.91</v>
      </c>
      <c r="O61" s="257">
        <v>0.08</v>
      </c>
      <c r="P61" s="260">
        <f t="shared" si="17"/>
        <v>97.73</v>
      </c>
      <c r="Q61" s="260">
        <f t="shared" si="18"/>
        <v>97.73</v>
      </c>
      <c r="R61" s="260">
        <f t="shared" si="19"/>
        <v>0</v>
      </c>
      <c r="S61" s="260">
        <f t="shared" si="20"/>
        <v>0</v>
      </c>
      <c r="T61" s="260">
        <f t="shared" si="21"/>
        <v>97.73</v>
      </c>
      <c r="U61" s="259"/>
    </row>
    <row r="62" s="205" customFormat="1" ht="16.5" outlineLevel="1" spans="1:21">
      <c r="A62" s="310" t="s">
        <v>1349</v>
      </c>
      <c r="B62" s="309" t="s">
        <v>1343</v>
      </c>
      <c r="C62" s="309" t="s">
        <v>1350</v>
      </c>
      <c r="D62" s="228" t="s">
        <v>168</v>
      </c>
      <c r="E62" s="229">
        <f t="shared" si="15"/>
        <v>3</v>
      </c>
      <c r="F62" s="229">
        <v>1</v>
      </c>
      <c r="G62" s="229">
        <v>1</v>
      </c>
      <c r="H62" s="229">
        <v>0</v>
      </c>
      <c r="I62" s="229">
        <v>0</v>
      </c>
      <c r="J62" s="229">
        <v>1</v>
      </c>
      <c r="K62" s="166">
        <f t="shared" si="16"/>
        <v>76.83</v>
      </c>
      <c r="L62" s="230">
        <v>26.7</v>
      </c>
      <c r="M62" s="230">
        <v>37.19</v>
      </c>
      <c r="N62" s="230">
        <v>7.25</v>
      </c>
      <c r="O62" s="257">
        <v>0.08</v>
      </c>
      <c r="P62" s="260">
        <f t="shared" si="17"/>
        <v>76.83</v>
      </c>
      <c r="Q62" s="260">
        <f t="shared" si="18"/>
        <v>76.83</v>
      </c>
      <c r="R62" s="260">
        <f t="shared" si="19"/>
        <v>0</v>
      </c>
      <c r="S62" s="260">
        <f t="shared" si="20"/>
        <v>0</v>
      </c>
      <c r="T62" s="260">
        <f t="shared" si="21"/>
        <v>76.83</v>
      </c>
      <c r="U62" s="259"/>
    </row>
    <row r="63" s="205" customFormat="1" ht="16.5" outlineLevel="1" spans="1:21">
      <c r="A63" s="310" t="s">
        <v>1351</v>
      </c>
      <c r="B63" s="309" t="s">
        <v>1343</v>
      </c>
      <c r="C63" s="309" t="s">
        <v>1352</v>
      </c>
      <c r="D63" s="228" t="s">
        <v>168</v>
      </c>
      <c r="E63" s="229">
        <f t="shared" si="15"/>
        <v>3</v>
      </c>
      <c r="F63" s="229">
        <v>1</v>
      </c>
      <c r="G63" s="229">
        <v>1</v>
      </c>
      <c r="H63" s="229">
        <v>0</v>
      </c>
      <c r="I63" s="229">
        <v>0</v>
      </c>
      <c r="J63" s="229">
        <v>1</v>
      </c>
      <c r="K63" s="166">
        <f t="shared" si="16"/>
        <v>45.98</v>
      </c>
      <c r="L63" s="230">
        <v>15.62</v>
      </c>
      <c r="M63" s="230">
        <v>22.93</v>
      </c>
      <c r="N63" s="230">
        <v>4.02</v>
      </c>
      <c r="O63" s="257">
        <v>0.08</v>
      </c>
      <c r="P63" s="260">
        <f t="shared" si="17"/>
        <v>45.98</v>
      </c>
      <c r="Q63" s="260">
        <f t="shared" si="18"/>
        <v>45.98</v>
      </c>
      <c r="R63" s="260">
        <f t="shared" si="19"/>
        <v>0</v>
      </c>
      <c r="S63" s="260">
        <f t="shared" si="20"/>
        <v>0</v>
      </c>
      <c r="T63" s="260">
        <f t="shared" si="21"/>
        <v>45.98</v>
      </c>
      <c r="U63" s="259"/>
    </row>
    <row r="64" s="205" customFormat="1" ht="16.5" outlineLevel="1" spans="1:21">
      <c r="A64" s="310" t="s">
        <v>1353</v>
      </c>
      <c r="B64" s="309" t="s">
        <v>1343</v>
      </c>
      <c r="C64" s="227" t="s">
        <v>1354</v>
      </c>
      <c r="D64" s="228" t="s">
        <v>168</v>
      </c>
      <c r="E64" s="229">
        <f t="shared" si="15"/>
        <v>400</v>
      </c>
      <c r="F64" s="229">
        <v>363</v>
      </c>
      <c r="G64" s="229">
        <v>17</v>
      </c>
      <c r="H64" s="229">
        <v>2</v>
      </c>
      <c r="I64" s="229">
        <v>5</v>
      </c>
      <c r="J64" s="229">
        <v>13</v>
      </c>
      <c r="K64" s="166">
        <f t="shared" si="16"/>
        <v>39.69</v>
      </c>
      <c r="L64" s="230">
        <v>11.05</v>
      </c>
      <c r="M64" s="230">
        <v>22.93</v>
      </c>
      <c r="N64" s="230">
        <v>2.77</v>
      </c>
      <c r="O64" s="257">
        <v>0.08</v>
      </c>
      <c r="P64" s="260">
        <f t="shared" si="17"/>
        <v>14407.47</v>
      </c>
      <c r="Q64" s="260">
        <f t="shared" si="18"/>
        <v>674.73</v>
      </c>
      <c r="R64" s="260">
        <f t="shared" si="19"/>
        <v>79.38</v>
      </c>
      <c r="S64" s="260">
        <f t="shared" si="20"/>
        <v>198.45</v>
      </c>
      <c r="T64" s="260">
        <f t="shared" si="21"/>
        <v>515.97</v>
      </c>
      <c r="U64" s="259"/>
    </row>
    <row r="65" s="205" customFormat="1" ht="16.5" outlineLevel="1" spans="1:21">
      <c r="A65" s="310" t="s">
        <v>1355</v>
      </c>
      <c r="B65" s="309" t="s">
        <v>1343</v>
      </c>
      <c r="C65" s="227" t="s">
        <v>1356</v>
      </c>
      <c r="D65" s="228" t="s">
        <v>168</v>
      </c>
      <c r="E65" s="229">
        <f t="shared" si="15"/>
        <v>3</v>
      </c>
      <c r="F65" s="229">
        <v>1</v>
      </c>
      <c r="G65" s="229">
        <v>1</v>
      </c>
      <c r="H65" s="229">
        <v>0</v>
      </c>
      <c r="I65" s="229">
        <v>0</v>
      </c>
      <c r="J65" s="229">
        <v>1</v>
      </c>
      <c r="K65" s="166">
        <f t="shared" si="16"/>
        <v>33.37</v>
      </c>
      <c r="L65" s="230">
        <v>11.05</v>
      </c>
      <c r="M65" s="230">
        <v>17.08</v>
      </c>
      <c r="N65" s="230">
        <v>2.77</v>
      </c>
      <c r="O65" s="257">
        <v>0.08</v>
      </c>
      <c r="P65" s="260">
        <f t="shared" si="17"/>
        <v>33.37</v>
      </c>
      <c r="Q65" s="260">
        <f t="shared" si="18"/>
        <v>33.37</v>
      </c>
      <c r="R65" s="260">
        <f t="shared" si="19"/>
        <v>0</v>
      </c>
      <c r="S65" s="260">
        <f t="shared" si="20"/>
        <v>0</v>
      </c>
      <c r="T65" s="260">
        <f t="shared" si="21"/>
        <v>33.37</v>
      </c>
      <c r="U65" s="259"/>
    </row>
    <row r="66" s="205" customFormat="1" ht="16.5" outlineLevel="1" spans="1:21">
      <c r="A66" s="310" t="s">
        <v>1357</v>
      </c>
      <c r="B66" s="309" t="s">
        <v>1343</v>
      </c>
      <c r="C66" s="227" t="s">
        <v>1358</v>
      </c>
      <c r="D66" s="228" t="s">
        <v>168</v>
      </c>
      <c r="E66" s="229">
        <f t="shared" si="15"/>
        <v>6</v>
      </c>
      <c r="F66" s="229">
        <v>4</v>
      </c>
      <c r="G66" s="229">
        <v>1</v>
      </c>
      <c r="H66" s="229">
        <v>0</v>
      </c>
      <c r="I66" s="229">
        <v>0</v>
      </c>
      <c r="J66" s="229">
        <v>1</v>
      </c>
      <c r="K66" s="166">
        <f t="shared" si="16"/>
        <v>29.53</v>
      </c>
      <c r="L66" s="230">
        <v>11.05</v>
      </c>
      <c r="M66" s="230">
        <v>13.52</v>
      </c>
      <c r="N66" s="230">
        <v>2.77</v>
      </c>
      <c r="O66" s="257">
        <v>0.08</v>
      </c>
      <c r="P66" s="260">
        <f t="shared" si="17"/>
        <v>118.12</v>
      </c>
      <c r="Q66" s="260">
        <f t="shared" si="18"/>
        <v>29.53</v>
      </c>
      <c r="R66" s="260">
        <f t="shared" si="19"/>
        <v>0</v>
      </c>
      <c r="S66" s="260">
        <f t="shared" si="20"/>
        <v>0</v>
      </c>
      <c r="T66" s="260">
        <f t="shared" si="21"/>
        <v>29.53</v>
      </c>
      <c r="U66" s="259"/>
    </row>
    <row r="67" s="205" customFormat="1" ht="16.5" outlineLevel="1" spans="1:21">
      <c r="A67" s="310" t="s">
        <v>1359</v>
      </c>
      <c r="B67" s="309" t="s">
        <v>1343</v>
      </c>
      <c r="C67" s="227" t="s">
        <v>1360</v>
      </c>
      <c r="D67" s="228" t="s">
        <v>168</v>
      </c>
      <c r="E67" s="229">
        <f t="shared" si="15"/>
        <v>560</v>
      </c>
      <c r="F67" s="229">
        <v>558</v>
      </c>
      <c r="G67" s="229">
        <v>1</v>
      </c>
      <c r="H67" s="229">
        <v>0</v>
      </c>
      <c r="I67" s="229">
        <v>0</v>
      </c>
      <c r="J67" s="229">
        <v>1</v>
      </c>
      <c r="K67" s="166">
        <f t="shared" si="16"/>
        <v>21.35</v>
      </c>
      <c r="L67" s="230">
        <v>7.24</v>
      </c>
      <c r="M67" s="230">
        <v>10.72</v>
      </c>
      <c r="N67" s="230">
        <v>1.81</v>
      </c>
      <c r="O67" s="257">
        <v>0.08</v>
      </c>
      <c r="P67" s="260">
        <f t="shared" si="17"/>
        <v>11913.3</v>
      </c>
      <c r="Q67" s="260">
        <f t="shared" si="18"/>
        <v>21.35</v>
      </c>
      <c r="R67" s="260">
        <f t="shared" si="19"/>
        <v>0</v>
      </c>
      <c r="S67" s="260">
        <f t="shared" si="20"/>
        <v>0</v>
      </c>
      <c r="T67" s="260">
        <f t="shared" si="21"/>
        <v>21.35</v>
      </c>
      <c r="U67" s="259"/>
    </row>
    <row r="68" s="205" customFormat="1" ht="16.5" outlineLevel="1" spans="1:21">
      <c r="A68" s="310" t="s">
        <v>1361</v>
      </c>
      <c r="B68" s="309" t="s">
        <v>1343</v>
      </c>
      <c r="C68" s="227" t="s">
        <v>1362</v>
      </c>
      <c r="D68" s="228" t="s">
        <v>168</v>
      </c>
      <c r="E68" s="229">
        <f t="shared" si="15"/>
        <v>3</v>
      </c>
      <c r="F68" s="229">
        <v>1</v>
      </c>
      <c r="G68" s="229">
        <v>1</v>
      </c>
      <c r="H68" s="229">
        <v>0</v>
      </c>
      <c r="I68" s="229">
        <v>0</v>
      </c>
      <c r="J68" s="229">
        <v>1</v>
      </c>
      <c r="K68" s="166">
        <f t="shared" si="16"/>
        <v>18.62</v>
      </c>
      <c r="L68" s="230">
        <v>7.24</v>
      </c>
      <c r="M68" s="230">
        <v>8.19</v>
      </c>
      <c r="N68" s="230">
        <v>1.81</v>
      </c>
      <c r="O68" s="257">
        <v>0.08</v>
      </c>
      <c r="P68" s="260">
        <f t="shared" si="17"/>
        <v>18.62</v>
      </c>
      <c r="Q68" s="260">
        <f t="shared" si="18"/>
        <v>18.62</v>
      </c>
      <c r="R68" s="260">
        <f t="shared" si="19"/>
        <v>0</v>
      </c>
      <c r="S68" s="260">
        <f t="shared" si="20"/>
        <v>0</v>
      </c>
      <c r="T68" s="260">
        <f t="shared" si="21"/>
        <v>18.62</v>
      </c>
      <c r="U68" s="259"/>
    </row>
    <row r="69" s="205" customFormat="1" ht="16.5" outlineLevel="1" spans="1:21">
      <c r="A69" s="310" t="s">
        <v>1363</v>
      </c>
      <c r="B69" s="309" t="s">
        <v>1343</v>
      </c>
      <c r="C69" s="227" t="s">
        <v>1364</v>
      </c>
      <c r="D69" s="228" t="s">
        <v>168</v>
      </c>
      <c r="E69" s="229">
        <f t="shared" si="15"/>
        <v>3</v>
      </c>
      <c r="F69" s="229">
        <v>1</v>
      </c>
      <c r="G69" s="229">
        <v>1</v>
      </c>
      <c r="H69" s="229">
        <v>0</v>
      </c>
      <c r="I69" s="229">
        <v>0</v>
      </c>
      <c r="J69" s="229">
        <v>1</v>
      </c>
      <c r="K69" s="166">
        <f t="shared" si="16"/>
        <v>15.71</v>
      </c>
      <c r="L69" s="230">
        <v>6.98</v>
      </c>
      <c r="M69" s="230">
        <v>6.28</v>
      </c>
      <c r="N69" s="230">
        <v>1.29</v>
      </c>
      <c r="O69" s="257">
        <v>0.08</v>
      </c>
      <c r="P69" s="260">
        <f t="shared" si="17"/>
        <v>15.71</v>
      </c>
      <c r="Q69" s="260">
        <f t="shared" si="18"/>
        <v>15.71</v>
      </c>
      <c r="R69" s="260">
        <f t="shared" si="19"/>
        <v>0</v>
      </c>
      <c r="S69" s="260">
        <f t="shared" si="20"/>
        <v>0</v>
      </c>
      <c r="T69" s="260">
        <f t="shared" si="21"/>
        <v>15.71</v>
      </c>
      <c r="U69" s="259"/>
    </row>
    <row r="70" s="205" customFormat="1" ht="16.5" outlineLevel="1" spans="1:21">
      <c r="A70" s="310" t="s">
        <v>1365</v>
      </c>
      <c r="B70" s="309" t="s">
        <v>1366</v>
      </c>
      <c r="C70" s="227" t="s">
        <v>1367</v>
      </c>
      <c r="D70" s="228" t="s">
        <v>168</v>
      </c>
      <c r="E70" s="229">
        <f t="shared" si="15"/>
        <v>3</v>
      </c>
      <c r="F70" s="229">
        <v>1</v>
      </c>
      <c r="G70" s="229">
        <v>1</v>
      </c>
      <c r="H70" s="229">
        <v>0</v>
      </c>
      <c r="I70" s="229">
        <v>0</v>
      </c>
      <c r="J70" s="229">
        <v>1</v>
      </c>
      <c r="K70" s="166">
        <f t="shared" si="16"/>
        <v>28.34</v>
      </c>
      <c r="L70" s="230">
        <v>10.35</v>
      </c>
      <c r="M70" s="230">
        <v>13.34</v>
      </c>
      <c r="N70" s="230">
        <v>2.55</v>
      </c>
      <c r="O70" s="257">
        <v>0.08</v>
      </c>
      <c r="P70" s="260">
        <f t="shared" si="17"/>
        <v>28.34</v>
      </c>
      <c r="Q70" s="260">
        <f t="shared" si="18"/>
        <v>28.34</v>
      </c>
      <c r="R70" s="260">
        <f t="shared" si="19"/>
        <v>0</v>
      </c>
      <c r="S70" s="260">
        <f t="shared" si="20"/>
        <v>0</v>
      </c>
      <c r="T70" s="260">
        <f t="shared" si="21"/>
        <v>28.34</v>
      </c>
      <c r="U70" s="259"/>
    </row>
    <row r="71" s="282" customFormat="1" ht="16.5" outlineLevel="1" spans="1:21">
      <c r="A71" s="310" t="s">
        <v>1368</v>
      </c>
      <c r="B71" s="309" t="s">
        <v>1366</v>
      </c>
      <c r="C71" s="227" t="s">
        <v>1369</v>
      </c>
      <c r="D71" s="228" t="s">
        <v>168</v>
      </c>
      <c r="E71" s="229">
        <f t="shared" si="15"/>
        <v>57</v>
      </c>
      <c r="F71" s="229">
        <v>37</v>
      </c>
      <c r="G71" s="229">
        <v>9</v>
      </c>
      <c r="H71" s="229">
        <v>1</v>
      </c>
      <c r="I71" s="229">
        <v>3</v>
      </c>
      <c r="J71" s="229">
        <v>7</v>
      </c>
      <c r="K71" s="166">
        <f t="shared" si="16"/>
        <v>24.33</v>
      </c>
      <c r="L71" s="230">
        <v>9.32</v>
      </c>
      <c r="M71" s="230">
        <v>10.82</v>
      </c>
      <c r="N71" s="230">
        <v>2.39</v>
      </c>
      <c r="O71" s="257">
        <v>0.08</v>
      </c>
      <c r="P71" s="260">
        <f t="shared" si="17"/>
        <v>900.21</v>
      </c>
      <c r="Q71" s="260">
        <f t="shared" si="18"/>
        <v>218.97</v>
      </c>
      <c r="R71" s="260">
        <f t="shared" si="19"/>
        <v>24.33</v>
      </c>
      <c r="S71" s="260">
        <f t="shared" si="20"/>
        <v>72.99</v>
      </c>
      <c r="T71" s="260">
        <f t="shared" si="21"/>
        <v>170.31</v>
      </c>
      <c r="U71" s="259"/>
    </row>
    <row r="72" s="205" customFormat="1" ht="16.5" outlineLevel="1" spans="1:21">
      <c r="A72" s="310" t="s">
        <v>1370</v>
      </c>
      <c r="B72" s="309" t="s">
        <v>1366</v>
      </c>
      <c r="C72" s="227" t="s">
        <v>1371</v>
      </c>
      <c r="D72" s="228" t="s">
        <v>168</v>
      </c>
      <c r="E72" s="229">
        <f t="shared" si="15"/>
        <v>4835</v>
      </c>
      <c r="F72" s="229">
        <v>4028</v>
      </c>
      <c r="G72" s="229">
        <v>368</v>
      </c>
      <c r="H72" s="229">
        <v>49</v>
      </c>
      <c r="I72" s="229">
        <v>111</v>
      </c>
      <c r="J72" s="229">
        <v>279</v>
      </c>
      <c r="K72" s="166">
        <f t="shared" si="16"/>
        <v>16.51</v>
      </c>
      <c r="L72" s="230">
        <v>7.21</v>
      </c>
      <c r="M72" s="230">
        <v>6.2</v>
      </c>
      <c r="N72" s="230">
        <v>1.88</v>
      </c>
      <c r="O72" s="257">
        <v>0.08</v>
      </c>
      <c r="P72" s="260">
        <f t="shared" si="17"/>
        <v>66502.28</v>
      </c>
      <c r="Q72" s="260">
        <f t="shared" si="18"/>
        <v>6075.68</v>
      </c>
      <c r="R72" s="260">
        <f t="shared" si="19"/>
        <v>808.99</v>
      </c>
      <c r="S72" s="260">
        <f t="shared" si="20"/>
        <v>1832.61</v>
      </c>
      <c r="T72" s="260">
        <f t="shared" si="21"/>
        <v>4606.29</v>
      </c>
      <c r="U72" s="259"/>
    </row>
    <row r="73" s="205" customFormat="1" ht="16.5" outlineLevel="1" spans="1:21">
      <c r="A73" s="310" t="s">
        <v>1372</v>
      </c>
      <c r="B73" s="309" t="s">
        <v>1366</v>
      </c>
      <c r="C73" s="227" t="s">
        <v>1373</v>
      </c>
      <c r="D73" s="228" t="s">
        <v>168</v>
      </c>
      <c r="E73" s="229">
        <f t="shared" si="15"/>
        <v>199</v>
      </c>
      <c r="F73" s="229">
        <v>172</v>
      </c>
      <c r="G73" s="229">
        <v>12</v>
      </c>
      <c r="H73" s="229">
        <v>2</v>
      </c>
      <c r="I73" s="229">
        <v>4</v>
      </c>
      <c r="J73" s="229">
        <v>9</v>
      </c>
      <c r="K73" s="166">
        <f t="shared" si="16"/>
        <v>14.14</v>
      </c>
      <c r="L73" s="230">
        <v>6.51</v>
      </c>
      <c r="M73" s="230">
        <v>4.82</v>
      </c>
      <c r="N73" s="230">
        <v>1.76</v>
      </c>
      <c r="O73" s="257">
        <v>0.08</v>
      </c>
      <c r="P73" s="260">
        <f t="shared" si="17"/>
        <v>2432.08</v>
      </c>
      <c r="Q73" s="260">
        <f t="shared" si="18"/>
        <v>169.68</v>
      </c>
      <c r="R73" s="260">
        <f t="shared" si="19"/>
        <v>28.28</v>
      </c>
      <c r="S73" s="260">
        <f t="shared" si="20"/>
        <v>56.56</v>
      </c>
      <c r="T73" s="260">
        <f t="shared" si="21"/>
        <v>127.26</v>
      </c>
      <c r="U73" s="259"/>
    </row>
    <row r="74" s="282" customFormat="1" ht="16.5" outlineLevel="1" spans="1:21">
      <c r="A74" s="310" t="s">
        <v>1374</v>
      </c>
      <c r="B74" s="309" t="s">
        <v>1366</v>
      </c>
      <c r="C74" s="227" t="s">
        <v>1375</v>
      </c>
      <c r="D74" s="228" t="s">
        <v>168</v>
      </c>
      <c r="E74" s="229">
        <f t="shared" si="15"/>
        <v>28679</v>
      </c>
      <c r="F74" s="229">
        <v>8781</v>
      </c>
      <c r="G74" s="229">
        <v>9947</v>
      </c>
      <c r="H74" s="229">
        <v>1314</v>
      </c>
      <c r="I74" s="229">
        <v>1089</v>
      </c>
      <c r="J74" s="229">
        <v>7548</v>
      </c>
      <c r="K74" s="166">
        <f t="shared" si="16"/>
        <v>12.3</v>
      </c>
      <c r="L74" s="230">
        <v>6.09</v>
      </c>
      <c r="M74" s="230">
        <v>3.69</v>
      </c>
      <c r="N74" s="230">
        <v>1.61</v>
      </c>
      <c r="O74" s="257">
        <v>0.08</v>
      </c>
      <c r="P74" s="260">
        <f t="shared" si="17"/>
        <v>108006.3</v>
      </c>
      <c r="Q74" s="260">
        <f t="shared" si="18"/>
        <v>122348.1</v>
      </c>
      <c r="R74" s="260">
        <f t="shared" si="19"/>
        <v>16162.2</v>
      </c>
      <c r="S74" s="260">
        <f t="shared" si="20"/>
        <v>13394.7</v>
      </c>
      <c r="T74" s="260">
        <f t="shared" si="21"/>
        <v>92840.4</v>
      </c>
      <c r="U74" s="259"/>
    </row>
    <row r="75" s="282" customFormat="1" ht="16.5" outlineLevel="1" spans="1:21">
      <c r="A75" s="310" t="s">
        <v>1376</v>
      </c>
      <c r="B75" s="309" t="s">
        <v>1366</v>
      </c>
      <c r="C75" s="227" t="s">
        <v>1377</v>
      </c>
      <c r="D75" s="228" t="s">
        <v>168</v>
      </c>
      <c r="E75" s="229">
        <f t="shared" si="15"/>
        <v>3</v>
      </c>
      <c r="F75" s="229">
        <v>1</v>
      </c>
      <c r="G75" s="229">
        <v>1</v>
      </c>
      <c r="H75" s="229">
        <v>0</v>
      </c>
      <c r="I75" s="229">
        <v>0</v>
      </c>
      <c r="J75" s="229">
        <v>1</v>
      </c>
      <c r="K75" s="166">
        <f t="shared" si="16"/>
        <v>10.76</v>
      </c>
      <c r="L75" s="230">
        <v>5.54</v>
      </c>
      <c r="M75" s="230">
        <v>2.9</v>
      </c>
      <c r="N75" s="230">
        <v>1.52</v>
      </c>
      <c r="O75" s="257">
        <v>0.08</v>
      </c>
      <c r="P75" s="260">
        <f t="shared" si="17"/>
        <v>10.76</v>
      </c>
      <c r="Q75" s="260">
        <f t="shared" si="18"/>
        <v>10.76</v>
      </c>
      <c r="R75" s="260">
        <f t="shared" si="19"/>
        <v>0</v>
      </c>
      <c r="S75" s="260">
        <f t="shared" si="20"/>
        <v>0</v>
      </c>
      <c r="T75" s="260">
        <f t="shared" si="21"/>
        <v>10.76</v>
      </c>
      <c r="U75" s="259"/>
    </row>
    <row r="76" s="282" customFormat="1" ht="16.5" outlineLevel="1" spans="1:21">
      <c r="A76" s="310" t="s">
        <v>1378</v>
      </c>
      <c r="B76" s="309" t="s">
        <v>1379</v>
      </c>
      <c r="C76" s="227" t="s">
        <v>1380</v>
      </c>
      <c r="D76" s="228" t="s">
        <v>168</v>
      </c>
      <c r="E76" s="229">
        <f t="shared" si="15"/>
        <v>3</v>
      </c>
      <c r="F76" s="229">
        <v>1</v>
      </c>
      <c r="G76" s="229">
        <v>1</v>
      </c>
      <c r="H76" s="229">
        <v>0</v>
      </c>
      <c r="I76" s="229">
        <v>0</v>
      </c>
      <c r="J76" s="229">
        <v>1</v>
      </c>
      <c r="K76" s="166">
        <f t="shared" si="16"/>
        <v>15.35</v>
      </c>
      <c r="L76" s="230">
        <v>7.48</v>
      </c>
      <c r="M76" s="230">
        <v>4.47</v>
      </c>
      <c r="N76" s="230">
        <v>2.26</v>
      </c>
      <c r="O76" s="257">
        <v>0.08</v>
      </c>
      <c r="P76" s="260">
        <f t="shared" si="17"/>
        <v>15.35</v>
      </c>
      <c r="Q76" s="260">
        <f t="shared" si="18"/>
        <v>15.35</v>
      </c>
      <c r="R76" s="260">
        <f t="shared" si="19"/>
        <v>0</v>
      </c>
      <c r="S76" s="260">
        <f t="shared" si="20"/>
        <v>0</v>
      </c>
      <c r="T76" s="260">
        <f t="shared" si="21"/>
        <v>15.35</v>
      </c>
      <c r="U76" s="259"/>
    </row>
    <row r="77" s="282" customFormat="1" ht="16.5" outlineLevel="1" spans="1:21">
      <c r="A77" s="310" t="s">
        <v>1381</v>
      </c>
      <c r="B77" s="309" t="s">
        <v>1379</v>
      </c>
      <c r="C77" s="227" t="s">
        <v>1382</v>
      </c>
      <c r="D77" s="228" t="s">
        <v>168</v>
      </c>
      <c r="E77" s="229">
        <f t="shared" si="15"/>
        <v>3</v>
      </c>
      <c r="F77" s="229">
        <v>1</v>
      </c>
      <c r="G77" s="229">
        <v>1</v>
      </c>
      <c r="H77" s="229">
        <v>0</v>
      </c>
      <c r="I77" s="229">
        <v>0</v>
      </c>
      <c r="J77" s="229">
        <v>1</v>
      </c>
      <c r="K77" s="166">
        <f t="shared" si="16"/>
        <v>13.41</v>
      </c>
      <c r="L77" s="230">
        <v>6.97</v>
      </c>
      <c r="M77" s="230">
        <v>3.28</v>
      </c>
      <c r="N77" s="230">
        <v>2.17</v>
      </c>
      <c r="O77" s="257">
        <v>0.08</v>
      </c>
      <c r="P77" s="260">
        <f t="shared" si="17"/>
        <v>13.41</v>
      </c>
      <c r="Q77" s="260">
        <f t="shared" si="18"/>
        <v>13.41</v>
      </c>
      <c r="R77" s="260">
        <f t="shared" si="19"/>
        <v>0</v>
      </c>
      <c r="S77" s="260">
        <f t="shared" si="20"/>
        <v>0</v>
      </c>
      <c r="T77" s="260">
        <f t="shared" si="21"/>
        <v>13.41</v>
      </c>
      <c r="U77" s="259"/>
    </row>
    <row r="78" s="282" customFormat="1" ht="16.5" outlineLevel="1" spans="1:21">
      <c r="A78" s="310" t="s">
        <v>1383</v>
      </c>
      <c r="B78" s="309" t="s">
        <v>1379</v>
      </c>
      <c r="C78" s="227" t="s">
        <v>1384</v>
      </c>
      <c r="D78" s="228" t="s">
        <v>168</v>
      </c>
      <c r="E78" s="229">
        <f t="shared" si="15"/>
        <v>4916</v>
      </c>
      <c r="F78" s="229">
        <v>1</v>
      </c>
      <c r="G78" s="229">
        <v>2243</v>
      </c>
      <c r="H78" s="229">
        <v>296</v>
      </c>
      <c r="I78" s="229">
        <v>674</v>
      </c>
      <c r="J78" s="229">
        <v>1702</v>
      </c>
      <c r="K78" s="166">
        <f t="shared" si="16"/>
        <v>11.98</v>
      </c>
      <c r="L78" s="230">
        <v>6.54</v>
      </c>
      <c r="M78" s="230">
        <v>2.49</v>
      </c>
      <c r="N78" s="230">
        <v>2.06</v>
      </c>
      <c r="O78" s="257">
        <v>0.08</v>
      </c>
      <c r="P78" s="260">
        <f t="shared" si="17"/>
        <v>11.98</v>
      </c>
      <c r="Q78" s="260">
        <f t="shared" si="18"/>
        <v>26871.14</v>
      </c>
      <c r="R78" s="260">
        <f t="shared" si="19"/>
        <v>3546.08</v>
      </c>
      <c r="S78" s="260">
        <f t="shared" si="20"/>
        <v>8074.52</v>
      </c>
      <c r="T78" s="260">
        <f t="shared" si="21"/>
        <v>20389.96</v>
      </c>
      <c r="U78" s="259"/>
    </row>
    <row r="79" s="282" customFormat="1" ht="16.5" outlineLevel="1" spans="1:21">
      <c r="A79" s="310" t="s">
        <v>1385</v>
      </c>
      <c r="B79" s="309" t="s">
        <v>1379</v>
      </c>
      <c r="C79" s="227" t="s">
        <v>1386</v>
      </c>
      <c r="D79" s="228" t="s">
        <v>168</v>
      </c>
      <c r="E79" s="229">
        <f t="shared" si="15"/>
        <v>31548</v>
      </c>
      <c r="F79" s="229">
        <v>1</v>
      </c>
      <c r="G79" s="229">
        <v>15765</v>
      </c>
      <c r="H79" s="229">
        <v>2082</v>
      </c>
      <c r="I79" s="229">
        <v>1738</v>
      </c>
      <c r="J79" s="229">
        <v>11962</v>
      </c>
      <c r="K79" s="166">
        <f t="shared" si="16"/>
        <v>10.44</v>
      </c>
      <c r="L79" s="230">
        <v>6.17</v>
      </c>
      <c r="M79" s="230">
        <v>1.55</v>
      </c>
      <c r="N79" s="230">
        <v>1.95</v>
      </c>
      <c r="O79" s="257">
        <v>0.08</v>
      </c>
      <c r="P79" s="260">
        <f t="shared" si="17"/>
        <v>10.44</v>
      </c>
      <c r="Q79" s="260">
        <f t="shared" si="18"/>
        <v>164586.6</v>
      </c>
      <c r="R79" s="260">
        <f t="shared" si="19"/>
        <v>21736.08</v>
      </c>
      <c r="S79" s="260">
        <f t="shared" si="20"/>
        <v>18144.72</v>
      </c>
      <c r="T79" s="260">
        <f t="shared" si="21"/>
        <v>124883.28</v>
      </c>
      <c r="U79" s="259"/>
    </row>
    <row r="80" s="282" customFormat="1" ht="16.5" outlineLevel="1" spans="1:21">
      <c r="A80" s="310" t="s">
        <v>1387</v>
      </c>
      <c r="B80" s="309" t="s">
        <v>1379</v>
      </c>
      <c r="C80" s="227" t="s">
        <v>1388</v>
      </c>
      <c r="D80" s="228" t="s">
        <v>168</v>
      </c>
      <c r="E80" s="229">
        <f t="shared" si="15"/>
        <v>196362</v>
      </c>
      <c r="F80" s="229">
        <v>4437</v>
      </c>
      <c r="G80" s="229">
        <v>90777</v>
      </c>
      <c r="H80" s="229">
        <v>11990</v>
      </c>
      <c r="I80" s="229">
        <v>20279</v>
      </c>
      <c r="J80" s="229">
        <v>68879</v>
      </c>
      <c r="K80" s="166">
        <f t="shared" si="16"/>
        <v>9.35</v>
      </c>
      <c r="L80" s="230">
        <v>5.78</v>
      </c>
      <c r="M80" s="230">
        <v>1.06</v>
      </c>
      <c r="N80" s="230">
        <v>1.82</v>
      </c>
      <c r="O80" s="257">
        <v>0.08</v>
      </c>
      <c r="P80" s="260">
        <f t="shared" si="17"/>
        <v>41485.95</v>
      </c>
      <c r="Q80" s="260">
        <f t="shared" si="18"/>
        <v>848764.95</v>
      </c>
      <c r="R80" s="260">
        <f t="shared" si="19"/>
        <v>112106.5</v>
      </c>
      <c r="S80" s="260">
        <f t="shared" si="20"/>
        <v>189608.65</v>
      </c>
      <c r="T80" s="260">
        <f t="shared" si="21"/>
        <v>644018.65</v>
      </c>
      <c r="U80" s="259"/>
    </row>
    <row r="81" s="282" customFormat="1" ht="16.5" outlineLevel="1" spans="1:21">
      <c r="A81" s="310" t="s">
        <v>1389</v>
      </c>
      <c r="B81" s="309" t="s">
        <v>1379</v>
      </c>
      <c r="C81" s="227" t="s">
        <v>1390</v>
      </c>
      <c r="D81" s="228" t="s">
        <v>168</v>
      </c>
      <c r="E81" s="229">
        <f t="shared" si="15"/>
        <v>3</v>
      </c>
      <c r="F81" s="229">
        <v>1</v>
      </c>
      <c r="G81" s="229">
        <v>1</v>
      </c>
      <c r="H81" s="229">
        <v>0</v>
      </c>
      <c r="I81" s="229">
        <v>0</v>
      </c>
      <c r="J81" s="229">
        <v>1</v>
      </c>
      <c r="K81" s="166">
        <f t="shared" si="16"/>
        <v>8.38</v>
      </c>
      <c r="L81" s="230">
        <v>5.3</v>
      </c>
      <c r="M81" s="230">
        <v>0.78</v>
      </c>
      <c r="N81" s="230">
        <v>1.68</v>
      </c>
      <c r="O81" s="257">
        <v>0.08</v>
      </c>
      <c r="P81" s="260">
        <f t="shared" si="17"/>
        <v>8.38</v>
      </c>
      <c r="Q81" s="260">
        <f t="shared" si="18"/>
        <v>8.38</v>
      </c>
      <c r="R81" s="260">
        <f t="shared" si="19"/>
        <v>0</v>
      </c>
      <c r="S81" s="260">
        <f t="shared" si="20"/>
        <v>0</v>
      </c>
      <c r="T81" s="260">
        <f t="shared" si="21"/>
        <v>8.38</v>
      </c>
      <c r="U81" s="259"/>
    </row>
    <row r="82" s="282" customFormat="1" ht="16.5" outlineLevel="1" spans="1:21">
      <c r="A82" s="310" t="s">
        <v>1391</v>
      </c>
      <c r="B82" s="309" t="s">
        <v>1392</v>
      </c>
      <c r="C82" s="227" t="s">
        <v>1393</v>
      </c>
      <c r="D82" s="228" t="s">
        <v>168</v>
      </c>
      <c r="E82" s="229">
        <f t="shared" si="15"/>
        <v>6952</v>
      </c>
      <c r="F82" s="229">
        <v>1</v>
      </c>
      <c r="G82" s="229">
        <v>3172</v>
      </c>
      <c r="H82" s="229">
        <v>419</v>
      </c>
      <c r="I82" s="229">
        <v>953</v>
      </c>
      <c r="J82" s="229">
        <v>2407</v>
      </c>
      <c r="K82" s="166">
        <f t="shared" si="16"/>
        <v>7.68</v>
      </c>
      <c r="L82" s="230">
        <v>4.71</v>
      </c>
      <c r="M82" s="230">
        <v>1.2</v>
      </c>
      <c r="N82" s="230">
        <v>1.2</v>
      </c>
      <c r="O82" s="257">
        <v>0.08</v>
      </c>
      <c r="P82" s="260">
        <f t="shared" si="17"/>
        <v>7.68</v>
      </c>
      <c r="Q82" s="260">
        <f t="shared" si="18"/>
        <v>24360.96</v>
      </c>
      <c r="R82" s="260">
        <f t="shared" si="19"/>
        <v>3217.92</v>
      </c>
      <c r="S82" s="260">
        <f t="shared" si="20"/>
        <v>7319.04</v>
      </c>
      <c r="T82" s="260">
        <f t="shared" si="21"/>
        <v>18485.76</v>
      </c>
      <c r="U82" s="259"/>
    </row>
    <row r="83" s="282" customFormat="1" ht="16.5" outlineLevel="1" spans="1:21">
      <c r="A83" s="310" t="s">
        <v>1394</v>
      </c>
      <c r="B83" s="309" t="s">
        <v>1392</v>
      </c>
      <c r="C83" s="227" t="s">
        <v>1395</v>
      </c>
      <c r="D83" s="228" t="s">
        <v>168</v>
      </c>
      <c r="E83" s="229">
        <f t="shared" si="15"/>
        <v>3</v>
      </c>
      <c r="F83" s="229">
        <v>1</v>
      </c>
      <c r="G83" s="229">
        <v>1</v>
      </c>
      <c r="H83" s="229">
        <v>0</v>
      </c>
      <c r="I83" s="229">
        <v>0</v>
      </c>
      <c r="J83" s="229">
        <v>1</v>
      </c>
      <c r="K83" s="166">
        <f t="shared" si="16"/>
        <v>9.51</v>
      </c>
      <c r="L83" s="230">
        <v>5.72</v>
      </c>
      <c r="M83" s="230">
        <v>1.6</v>
      </c>
      <c r="N83" s="230">
        <v>1.49</v>
      </c>
      <c r="O83" s="257">
        <v>0.08</v>
      </c>
      <c r="P83" s="260">
        <f t="shared" si="17"/>
        <v>9.51</v>
      </c>
      <c r="Q83" s="260">
        <f t="shared" si="18"/>
        <v>9.51</v>
      </c>
      <c r="R83" s="260">
        <f t="shared" si="19"/>
        <v>0</v>
      </c>
      <c r="S83" s="260">
        <f t="shared" si="20"/>
        <v>0</v>
      </c>
      <c r="T83" s="260">
        <f t="shared" si="21"/>
        <v>9.51</v>
      </c>
      <c r="U83" s="259"/>
    </row>
    <row r="84" s="282" customFormat="1" ht="16.5" outlineLevel="1" spans="1:21">
      <c r="A84" s="310" t="s">
        <v>1396</v>
      </c>
      <c r="B84" s="309" t="s">
        <v>1392</v>
      </c>
      <c r="C84" s="227" t="s">
        <v>1397</v>
      </c>
      <c r="D84" s="228" t="s">
        <v>168</v>
      </c>
      <c r="E84" s="229">
        <f t="shared" si="15"/>
        <v>3</v>
      </c>
      <c r="F84" s="229">
        <v>1</v>
      </c>
      <c r="G84" s="229">
        <v>1</v>
      </c>
      <c r="H84" s="229">
        <v>0</v>
      </c>
      <c r="I84" s="229">
        <v>0</v>
      </c>
      <c r="J84" s="229">
        <v>1</v>
      </c>
      <c r="K84" s="166">
        <f t="shared" si="16"/>
        <v>12.41</v>
      </c>
      <c r="L84" s="230">
        <v>7.2</v>
      </c>
      <c r="M84" s="230">
        <v>2.8</v>
      </c>
      <c r="N84" s="230">
        <v>1.49</v>
      </c>
      <c r="O84" s="257">
        <v>0.08</v>
      </c>
      <c r="P84" s="260">
        <f t="shared" si="17"/>
        <v>12.41</v>
      </c>
      <c r="Q84" s="260">
        <f t="shared" si="18"/>
        <v>12.41</v>
      </c>
      <c r="R84" s="260">
        <f t="shared" si="19"/>
        <v>0</v>
      </c>
      <c r="S84" s="260">
        <f t="shared" si="20"/>
        <v>0</v>
      </c>
      <c r="T84" s="260">
        <f t="shared" si="21"/>
        <v>12.41</v>
      </c>
      <c r="U84" s="259"/>
    </row>
    <row r="85" s="205" customFormat="1" ht="72" outlineLevel="1" spans="1:21">
      <c r="A85" s="310" t="s">
        <v>1398</v>
      </c>
      <c r="B85" s="309" t="s">
        <v>282</v>
      </c>
      <c r="C85" s="331" t="s">
        <v>1399</v>
      </c>
      <c r="D85" s="228"/>
      <c r="E85" s="229"/>
      <c r="F85" s="229"/>
      <c r="G85" s="229"/>
      <c r="H85" s="229"/>
      <c r="I85" s="229"/>
      <c r="J85" s="229"/>
      <c r="K85" s="166"/>
      <c r="L85" s="230"/>
      <c r="M85" s="230"/>
      <c r="N85" s="230"/>
      <c r="O85" s="257"/>
      <c r="P85" s="260"/>
      <c r="Q85" s="260"/>
      <c r="R85" s="260"/>
      <c r="S85" s="260"/>
      <c r="T85" s="260"/>
      <c r="U85" s="259"/>
    </row>
    <row r="86" s="205" customFormat="1" ht="16.5" outlineLevel="1" spans="1:21">
      <c r="A86" s="310" t="s">
        <v>1400</v>
      </c>
      <c r="B86" s="309" t="s">
        <v>1401</v>
      </c>
      <c r="C86" s="227" t="s">
        <v>1402</v>
      </c>
      <c r="D86" s="228" t="s">
        <v>168</v>
      </c>
      <c r="E86" s="229">
        <f t="shared" ref="E86:E149" si="22">SUM(F86:J86)</f>
        <v>3</v>
      </c>
      <c r="F86" s="229">
        <v>1</v>
      </c>
      <c r="G86" s="229">
        <v>1</v>
      </c>
      <c r="H86" s="229">
        <v>0</v>
      </c>
      <c r="I86" s="229">
        <v>0</v>
      </c>
      <c r="J86" s="229">
        <v>1</v>
      </c>
      <c r="K86" s="166">
        <f t="shared" ref="K86:K149" si="23">ROUND((L86+M86+N86)*(1+O86),2)</f>
        <v>58.85</v>
      </c>
      <c r="L86" s="260">
        <v>4.59</v>
      </c>
      <c r="M86" s="230">
        <v>48.71</v>
      </c>
      <c r="N86" s="260">
        <v>1.19</v>
      </c>
      <c r="O86" s="323">
        <v>0.08</v>
      </c>
      <c r="P86" s="260">
        <f t="shared" ref="P86:P149" si="24">F86*K86</f>
        <v>58.85</v>
      </c>
      <c r="Q86" s="260">
        <f t="shared" ref="Q86:Q149" si="25">G86*K86</f>
        <v>58.85</v>
      </c>
      <c r="R86" s="260">
        <f t="shared" ref="R86:R149" si="26">H86*K86</f>
        <v>0</v>
      </c>
      <c r="S86" s="260">
        <f t="shared" ref="S86:S149" si="27">I86*K86</f>
        <v>0</v>
      </c>
      <c r="T86" s="260">
        <f t="shared" ref="T86:T149" si="28">J86*K86</f>
        <v>58.85</v>
      </c>
      <c r="U86" s="327"/>
    </row>
    <row r="87" s="205" customFormat="1" ht="16.5" outlineLevel="1" spans="1:21">
      <c r="A87" s="310" t="s">
        <v>1403</v>
      </c>
      <c r="B87" s="309" t="s">
        <v>1401</v>
      </c>
      <c r="C87" s="227" t="s">
        <v>1404</v>
      </c>
      <c r="D87" s="228" t="s">
        <v>168</v>
      </c>
      <c r="E87" s="229">
        <f t="shared" si="22"/>
        <v>2173</v>
      </c>
      <c r="F87" s="229">
        <v>1818</v>
      </c>
      <c r="G87" s="229">
        <v>162</v>
      </c>
      <c r="H87" s="229">
        <v>21</v>
      </c>
      <c r="I87" s="229">
        <v>49</v>
      </c>
      <c r="J87" s="229">
        <v>123</v>
      </c>
      <c r="K87" s="166">
        <f t="shared" si="23"/>
        <v>90.17</v>
      </c>
      <c r="L87" s="230">
        <v>8.01</v>
      </c>
      <c r="M87" s="230">
        <v>73.33</v>
      </c>
      <c r="N87" s="230">
        <v>2.15</v>
      </c>
      <c r="O87" s="257">
        <v>0.08</v>
      </c>
      <c r="P87" s="260">
        <f t="shared" si="24"/>
        <v>163929.06</v>
      </c>
      <c r="Q87" s="260">
        <f t="shared" si="25"/>
        <v>14607.54</v>
      </c>
      <c r="R87" s="260">
        <f t="shared" si="26"/>
        <v>1893.57</v>
      </c>
      <c r="S87" s="260">
        <f t="shared" si="27"/>
        <v>4418.33</v>
      </c>
      <c r="T87" s="260">
        <f t="shared" si="28"/>
        <v>11090.91</v>
      </c>
      <c r="U87" s="327"/>
    </row>
    <row r="88" s="205" customFormat="1" ht="16.5" outlineLevel="1" spans="1:21">
      <c r="A88" s="310" t="s">
        <v>1405</v>
      </c>
      <c r="B88" s="309" t="s">
        <v>1401</v>
      </c>
      <c r="C88" s="227" t="s">
        <v>1406</v>
      </c>
      <c r="D88" s="228" t="s">
        <v>168</v>
      </c>
      <c r="E88" s="229">
        <f t="shared" si="22"/>
        <v>3</v>
      </c>
      <c r="F88" s="229">
        <v>1</v>
      </c>
      <c r="G88" s="229">
        <v>1</v>
      </c>
      <c r="H88" s="229">
        <v>0</v>
      </c>
      <c r="I88" s="229">
        <v>0</v>
      </c>
      <c r="J88" s="229">
        <v>1</v>
      </c>
      <c r="K88" s="166">
        <f t="shared" si="23"/>
        <v>104.66</v>
      </c>
      <c r="L88" s="230">
        <v>8.01</v>
      </c>
      <c r="M88" s="230">
        <v>86.75</v>
      </c>
      <c r="N88" s="230">
        <v>2.15</v>
      </c>
      <c r="O88" s="257">
        <v>0.08</v>
      </c>
      <c r="P88" s="260">
        <f t="shared" si="24"/>
        <v>104.66</v>
      </c>
      <c r="Q88" s="260">
        <f t="shared" si="25"/>
        <v>104.66</v>
      </c>
      <c r="R88" s="260">
        <f t="shared" si="26"/>
        <v>0</v>
      </c>
      <c r="S88" s="260">
        <f t="shared" si="27"/>
        <v>0</v>
      </c>
      <c r="T88" s="260">
        <f t="shared" si="28"/>
        <v>104.66</v>
      </c>
      <c r="U88" s="327"/>
    </row>
    <row r="89" s="205" customFormat="1" ht="16.5" outlineLevel="1" spans="1:21">
      <c r="A89" s="310" t="s">
        <v>1407</v>
      </c>
      <c r="B89" s="309" t="s">
        <v>1401</v>
      </c>
      <c r="C89" s="227" t="s">
        <v>1408</v>
      </c>
      <c r="D89" s="228" t="s">
        <v>168</v>
      </c>
      <c r="E89" s="229">
        <f t="shared" si="22"/>
        <v>3</v>
      </c>
      <c r="F89" s="229">
        <v>1</v>
      </c>
      <c r="G89" s="229">
        <v>1</v>
      </c>
      <c r="H89" s="229">
        <v>0</v>
      </c>
      <c r="I89" s="229">
        <v>0</v>
      </c>
      <c r="J89" s="229">
        <v>1</v>
      </c>
      <c r="K89" s="166">
        <f t="shared" si="23"/>
        <v>135.15</v>
      </c>
      <c r="L89" s="230">
        <v>8.01</v>
      </c>
      <c r="M89" s="230">
        <v>114.98</v>
      </c>
      <c r="N89" s="230">
        <v>2.15</v>
      </c>
      <c r="O89" s="257">
        <v>0.08</v>
      </c>
      <c r="P89" s="260">
        <f t="shared" si="24"/>
        <v>135.15</v>
      </c>
      <c r="Q89" s="260">
        <f t="shared" si="25"/>
        <v>135.15</v>
      </c>
      <c r="R89" s="260">
        <f t="shared" si="26"/>
        <v>0</v>
      </c>
      <c r="S89" s="260">
        <f t="shared" si="27"/>
        <v>0</v>
      </c>
      <c r="T89" s="260">
        <f t="shared" si="28"/>
        <v>135.15</v>
      </c>
      <c r="U89" s="327"/>
    </row>
    <row r="90" s="205" customFormat="1" ht="16.5" outlineLevel="1" spans="1:21">
      <c r="A90" s="310" t="s">
        <v>1409</v>
      </c>
      <c r="B90" s="309" t="s">
        <v>1401</v>
      </c>
      <c r="C90" s="227" t="s">
        <v>1410</v>
      </c>
      <c r="D90" s="228" t="s">
        <v>168</v>
      </c>
      <c r="E90" s="229">
        <f t="shared" si="22"/>
        <v>1717</v>
      </c>
      <c r="F90" s="229">
        <v>501</v>
      </c>
      <c r="G90" s="229">
        <v>555</v>
      </c>
      <c r="H90" s="229">
        <v>73</v>
      </c>
      <c r="I90" s="229">
        <v>167</v>
      </c>
      <c r="J90" s="229">
        <v>421</v>
      </c>
      <c r="K90" s="166">
        <f t="shared" si="23"/>
        <v>183.95</v>
      </c>
      <c r="L90" s="230">
        <v>14.68</v>
      </c>
      <c r="M90" s="230">
        <v>151.61</v>
      </c>
      <c r="N90" s="230">
        <v>4.03</v>
      </c>
      <c r="O90" s="257">
        <v>0.08</v>
      </c>
      <c r="P90" s="260">
        <f t="shared" si="24"/>
        <v>92158.95</v>
      </c>
      <c r="Q90" s="260">
        <f t="shared" si="25"/>
        <v>102092.25</v>
      </c>
      <c r="R90" s="260">
        <f t="shared" si="26"/>
        <v>13428.35</v>
      </c>
      <c r="S90" s="260">
        <f t="shared" si="27"/>
        <v>30719.65</v>
      </c>
      <c r="T90" s="260">
        <f t="shared" si="28"/>
        <v>77442.95</v>
      </c>
      <c r="U90" s="327"/>
    </row>
    <row r="91" s="205" customFormat="1" ht="16.5" outlineLevel="1" spans="1:21">
      <c r="A91" s="310" t="s">
        <v>1411</v>
      </c>
      <c r="B91" s="309" t="s">
        <v>1401</v>
      </c>
      <c r="C91" s="227" t="s">
        <v>1412</v>
      </c>
      <c r="D91" s="228" t="s">
        <v>168</v>
      </c>
      <c r="E91" s="229">
        <f t="shared" si="22"/>
        <v>3</v>
      </c>
      <c r="F91" s="229">
        <v>1</v>
      </c>
      <c r="G91" s="229">
        <v>1</v>
      </c>
      <c r="H91" s="229">
        <v>0</v>
      </c>
      <c r="I91" s="229">
        <v>0</v>
      </c>
      <c r="J91" s="229">
        <v>1</v>
      </c>
      <c r="K91" s="166">
        <f t="shared" si="23"/>
        <v>246.43</v>
      </c>
      <c r="L91" s="230">
        <v>14.68</v>
      </c>
      <c r="M91" s="230">
        <v>209.47</v>
      </c>
      <c r="N91" s="230">
        <v>4.03</v>
      </c>
      <c r="O91" s="257">
        <v>0.08</v>
      </c>
      <c r="P91" s="260">
        <f t="shared" si="24"/>
        <v>246.43</v>
      </c>
      <c r="Q91" s="260">
        <f t="shared" si="25"/>
        <v>246.43</v>
      </c>
      <c r="R91" s="260">
        <f t="shared" si="26"/>
        <v>0</v>
      </c>
      <c r="S91" s="260">
        <f t="shared" si="27"/>
        <v>0</v>
      </c>
      <c r="T91" s="260">
        <f t="shared" si="28"/>
        <v>246.43</v>
      </c>
      <c r="U91" s="327"/>
    </row>
    <row r="92" s="205" customFormat="1" ht="16.5" outlineLevel="1" spans="1:21">
      <c r="A92" s="310" t="s">
        <v>1413</v>
      </c>
      <c r="B92" s="309" t="s">
        <v>1401</v>
      </c>
      <c r="C92" s="227" t="s">
        <v>1414</v>
      </c>
      <c r="D92" s="228" t="s">
        <v>168</v>
      </c>
      <c r="E92" s="229">
        <f t="shared" si="22"/>
        <v>3</v>
      </c>
      <c r="F92" s="229">
        <v>1</v>
      </c>
      <c r="G92" s="229">
        <v>1</v>
      </c>
      <c r="H92" s="229">
        <v>0</v>
      </c>
      <c r="I92" s="229">
        <v>0</v>
      </c>
      <c r="J92" s="229">
        <v>1</v>
      </c>
      <c r="K92" s="166">
        <f t="shared" si="23"/>
        <v>328.24</v>
      </c>
      <c r="L92" s="230">
        <v>14.68</v>
      </c>
      <c r="M92" s="230">
        <v>285.22</v>
      </c>
      <c r="N92" s="230">
        <v>4.03</v>
      </c>
      <c r="O92" s="257">
        <v>0.08</v>
      </c>
      <c r="P92" s="260">
        <f t="shared" si="24"/>
        <v>328.24</v>
      </c>
      <c r="Q92" s="260">
        <f t="shared" si="25"/>
        <v>328.24</v>
      </c>
      <c r="R92" s="260">
        <f t="shared" si="26"/>
        <v>0</v>
      </c>
      <c r="S92" s="260">
        <f t="shared" si="27"/>
        <v>0</v>
      </c>
      <c r="T92" s="260">
        <f t="shared" si="28"/>
        <v>328.24</v>
      </c>
      <c r="U92" s="327"/>
    </row>
    <row r="93" s="205" customFormat="1" ht="16.5" outlineLevel="1" spans="1:21">
      <c r="A93" s="310" t="s">
        <v>1415</v>
      </c>
      <c r="B93" s="309" t="s">
        <v>1401</v>
      </c>
      <c r="C93" s="227" t="s">
        <v>1416</v>
      </c>
      <c r="D93" s="228" t="s">
        <v>168</v>
      </c>
      <c r="E93" s="229">
        <f t="shared" si="22"/>
        <v>3</v>
      </c>
      <c r="F93" s="229">
        <v>1</v>
      </c>
      <c r="G93" s="229">
        <v>1</v>
      </c>
      <c r="H93" s="229">
        <v>0</v>
      </c>
      <c r="I93" s="229">
        <v>0</v>
      </c>
      <c r="J93" s="229">
        <v>1</v>
      </c>
      <c r="K93" s="166">
        <f t="shared" si="23"/>
        <v>403.78</v>
      </c>
      <c r="L93" s="230">
        <v>14.68</v>
      </c>
      <c r="M93" s="230">
        <v>355.16</v>
      </c>
      <c r="N93" s="230">
        <v>4.03</v>
      </c>
      <c r="O93" s="257">
        <v>0.08</v>
      </c>
      <c r="P93" s="260">
        <f t="shared" si="24"/>
        <v>403.78</v>
      </c>
      <c r="Q93" s="260">
        <f t="shared" si="25"/>
        <v>403.78</v>
      </c>
      <c r="R93" s="260">
        <f t="shared" si="26"/>
        <v>0</v>
      </c>
      <c r="S93" s="260">
        <f t="shared" si="27"/>
        <v>0</v>
      </c>
      <c r="T93" s="260">
        <f t="shared" si="28"/>
        <v>403.78</v>
      </c>
      <c r="U93" s="327"/>
    </row>
    <row r="94" s="205" customFormat="1" ht="16.5" outlineLevel="1" spans="1:21">
      <c r="A94" s="310" t="s">
        <v>1417</v>
      </c>
      <c r="B94" s="309" t="s">
        <v>1401</v>
      </c>
      <c r="C94" s="227" t="s">
        <v>1418</v>
      </c>
      <c r="D94" s="228" t="s">
        <v>168</v>
      </c>
      <c r="E94" s="229">
        <f t="shared" si="22"/>
        <v>506</v>
      </c>
      <c r="F94" s="229">
        <v>504</v>
      </c>
      <c r="G94" s="229">
        <v>1</v>
      </c>
      <c r="H94" s="229">
        <v>0</v>
      </c>
      <c r="I94" s="229">
        <v>0</v>
      </c>
      <c r="J94" s="229">
        <v>1</v>
      </c>
      <c r="K94" s="166">
        <f t="shared" si="23"/>
        <v>473.23</v>
      </c>
      <c r="L94" s="230">
        <v>22.24</v>
      </c>
      <c r="M94" s="230">
        <v>410.32</v>
      </c>
      <c r="N94" s="230">
        <v>5.62</v>
      </c>
      <c r="O94" s="257">
        <v>0.08</v>
      </c>
      <c r="P94" s="260">
        <f t="shared" si="24"/>
        <v>238507.92</v>
      </c>
      <c r="Q94" s="260">
        <f t="shared" si="25"/>
        <v>473.23</v>
      </c>
      <c r="R94" s="260">
        <f t="shared" si="26"/>
        <v>0</v>
      </c>
      <c r="S94" s="260">
        <f t="shared" si="27"/>
        <v>0</v>
      </c>
      <c r="T94" s="260">
        <f t="shared" si="28"/>
        <v>473.23</v>
      </c>
      <c r="U94" s="327"/>
    </row>
    <row r="95" s="205" customFormat="1" ht="16.5" outlineLevel="1" spans="1:21">
      <c r="A95" s="310" t="s">
        <v>1419</v>
      </c>
      <c r="B95" s="309" t="s">
        <v>1401</v>
      </c>
      <c r="C95" s="227" t="s">
        <v>1420</v>
      </c>
      <c r="D95" s="228" t="s">
        <v>168</v>
      </c>
      <c r="E95" s="229">
        <f t="shared" si="22"/>
        <v>510</v>
      </c>
      <c r="F95" s="229">
        <v>508</v>
      </c>
      <c r="G95" s="229">
        <v>1</v>
      </c>
      <c r="H95" s="229">
        <v>0</v>
      </c>
      <c r="I95" s="229">
        <v>0</v>
      </c>
      <c r="J95" s="229">
        <v>1</v>
      </c>
      <c r="K95" s="166">
        <f t="shared" si="23"/>
        <v>695.87</v>
      </c>
      <c r="L95" s="230">
        <v>22.24</v>
      </c>
      <c r="M95" s="230">
        <v>616.46</v>
      </c>
      <c r="N95" s="230">
        <v>5.62</v>
      </c>
      <c r="O95" s="257">
        <v>0.08</v>
      </c>
      <c r="P95" s="260">
        <f t="shared" si="24"/>
        <v>353501.96</v>
      </c>
      <c r="Q95" s="260">
        <f t="shared" si="25"/>
        <v>695.87</v>
      </c>
      <c r="R95" s="260">
        <f t="shared" si="26"/>
        <v>0</v>
      </c>
      <c r="S95" s="260">
        <f t="shared" si="27"/>
        <v>0</v>
      </c>
      <c r="T95" s="260">
        <f t="shared" si="28"/>
        <v>695.87</v>
      </c>
      <c r="U95" s="327"/>
    </row>
    <row r="96" s="205" customFormat="1" ht="16.5" outlineLevel="1" spans="1:21">
      <c r="A96" s="310" t="s">
        <v>1421</v>
      </c>
      <c r="B96" s="309" t="s">
        <v>1401</v>
      </c>
      <c r="C96" s="227" t="s">
        <v>1422</v>
      </c>
      <c r="D96" s="228" t="s">
        <v>168</v>
      </c>
      <c r="E96" s="229">
        <f t="shared" si="22"/>
        <v>3</v>
      </c>
      <c r="F96" s="229">
        <v>1</v>
      </c>
      <c r="G96" s="229">
        <v>1</v>
      </c>
      <c r="H96" s="229">
        <v>0</v>
      </c>
      <c r="I96" s="229">
        <v>0</v>
      </c>
      <c r="J96" s="229">
        <v>1</v>
      </c>
      <c r="K96" s="166">
        <f t="shared" si="23"/>
        <v>761.3</v>
      </c>
      <c r="L96" s="230">
        <v>22.24</v>
      </c>
      <c r="M96" s="230">
        <v>677.05</v>
      </c>
      <c r="N96" s="230">
        <v>5.62</v>
      </c>
      <c r="O96" s="257">
        <v>0.08</v>
      </c>
      <c r="P96" s="260">
        <f t="shared" si="24"/>
        <v>761.3</v>
      </c>
      <c r="Q96" s="260">
        <f t="shared" si="25"/>
        <v>761.3</v>
      </c>
      <c r="R96" s="260">
        <f t="shared" si="26"/>
        <v>0</v>
      </c>
      <c r="S96" s="260">
        <f t="shared" si="27"/>
        <v>0</v>
      </c>
      <c r="T96" s="260">
        <f t="shared" si="28"/>
        <v>761.3</v>
      </c>
      <c r="U96" s="327"/>
    </row>
    <row r="97" s="205" customFormat="1" ht="16.5" outlineLevel="1" spans="1:21">
      <c r="A97" s="310" t="s">
        <v>1423</v>
      </c>
      <c r="B97" s="309" t="s">
        <v>1401</v>
      </c>
      <c r="C97" s="227" t="s">
        <v>1424</v>
      </c>
      <c r="D97" s="228" t="s">
        <v>168</v>
      </c>
      <c r="E97" s="229">
        <f t="shared" si="22"/>
        <v>3</v>
      </c>
      <c r="F97" s="229">
        <v>1</v>
      </c>
      <c r="G97" s="229">
        <v>1</v>
      </c>
      <c r="H97" s="229">
        <v>0</v>
      </c>
      <c r="I97" s="229">
        <v>0</v>
      </c>
      <c r="J97" s="229">
        <v>1</v>
      </c>
      <c r="K97" s="166">
        <f t="shared" si="23"/>
        <v>110.56</v>
      </c>
      <c r="L97" s="230">
        <v>8.01</v>
      </c>
      <c r="M97" s="230">
        <v>92.21</v>
      </c>
      <c r="N97" s="230">
        <v>2.15</v>
      </c>
      <c r="O97" s="257">
        <v>0.08</v>
      </c>
      <c r="P97" s="260">
        <f t="shared" si="24"/>
        <v>110.56</v>
      </c>
      <c r="Q97" s="260">
        <f t="shared" si="25"/>
        <v>110.56</v>
      </c>
      <c r="R97" s="260">
        <f t="shared" si="26"/>
        <v>0</v>
      </c>
      <c r="S97" s="260">
        <f t="shared" si="27"/>
        <v>0</v>
      </c>
      <c r="T97" s="260">
        <f t="shared" si="28"/>
        <v>110.56</v>
      </c>
      <c r="U97" s="327"/>
    </row>
    <row r="98" s="205" customFormat="1" ht="16.5" outlineLevel="1" spans="1:21">
      <c r="A98" s="310" t="s">
        <v>1425</v>
      </c>
      <c r="B98" s="309" t="s">
        <v>1401</v>
      </c>
      <c r="C98" s="227" t="s">
        <v>1426</v>
      </c>
      <c r="D98" s="228" t="s">
        <v>168</v>
      </c>
      <c r="E98" s="229">
        <f t="shared" si="22"/>
        <v>3</v>
      </c>
      <c r="F98" s="229">
        <v>1</v>
      </c>
      <c r="G98" s="229">
        <v>1</v>
      </c>
      <c r="H98" s="229">
        <v>0</v>
      </c>
      <c r="I98" s="229">
        <v>0</v>
      </c>
      <c r="J98" s="229">
        <v>1</v>
      </c>
      <c r="K98" s="166">
        <f t="shared" si="23"/>
        <v>152.37</v>
      </c>
      <c r="L98" s="230">
        <v>8.01</v>
      </c>
      <c r="M98" s="230">
        <v>130.92</v>
      </c>
      <c r="N98" s="230">
        <v>2.15</v>
      </c>
      <c r="O98" s="257">
        <v>0.08</v>
      </c>
      <c r="P98" s="260">
        <f t="shared" si="24"/>
        <v>152.37</v>
      </c>
      <c r="Q98" s="260">
        <f t="shared" si="25"/>
        <v>152.37</v>
      </c>
      <c r="R98" s="260">
        <f t="shared" si="26"/>
        <v>0</v>
      </c>
      <c r="S98" s="260">
        <f t="shared" si="27"/>
        <v>0</v>
      </c>
      <c r="T98" s="260">
        <f t="shared" si="28"/>
        <v>152.37</v>
      </c>
      <c r="U98" s="327"/>
    </row>
    <row r="99" s="205" customFormat="1" ht="16.5" outlineLevel="1" spans="1:21">
      <c r="A99" s="310" t="s">
        <v>1427</v>
      </c>
      <c r="B99" s="309" t="s">
        <v>1401</v>
      </c>
      <c r="C99" s="227" t="s">
        <v>1428</v>
      </c>
      <c r="D99" s="228" t="s">
        <v>168</v>
      </c>
      <c r="E99" s="229">
        <f t="shared" si="22"/>
        <v>2737</v>
      </c>
      <c r="F99" s="229">
        <v>1649</v>
      </c>
      <c r="G99" s="229">
        <v>496</v>
      </c>
      <c r="H99" s="229">
        <v>66</v>
      </c>
      <c r="I99" s="229">
        <v>149</v>
      </c>
      <c r="J99" s="229">
        <v>377</v>
      </c>
      <c r="K99" s="166">
        <f t="shared" si="23"/>
        <v>219.76</v>
      </c>
      <c r="L99" s="230">
        <v>14.68</v>
      </c>
      <c r="M99" s="230">
        <v>184.77</v>
      </c>
      <c r="N99" s="230">
        <v>4.03</v>
      </c>
      <c r="O99" s="257">
        <v>0.08</v>
      </c>
      <c r="P99" s="260">
        <f t="shared" si="24"/>
        <v>362384.24</v>
      </c>
      <c r="Q99" s="260">
        <f t="shared" si="25"/>
        <v>109000.96</v>
      </c>
      <c r="R99" s="260">
        <f t="shared" si="26"/>
        <v>14504.16</v>
      </c>
      <c r="S99" s="260">
        <f t="shared" si="27"/>
        <v>32744.24</v>
      </c>
      <c r="T99" s="260">
        <f t="shared" si="28"/>
        <v>82849.52</v>
      </c>
      <c r="U99" s="327"/>
    </row>
    <row r="100" s="205" customFormat="1" ht="16.5" outlineLevel="1" spans="1:21">
      <c r="A100" s="310" t="s">
        <v>1429</v>
      </c>
      <c r="B100" s="309" t="s">
        <v>1401</v>
      </c>
      <c r="C100" s="227" t="s">
        <v>1430</v>
      </c>
      <c r="D100" s="228" t="s">
        <v>168</v>
      </c>
      <c r="E100" s="229">
        <f t="shared" si="22"/>
        <v>3</v>
      </c>
      <c r="F100" s="229">
        <v>1</v>
      </c>
      <c r="G100" s="229">
        <v>1</v>
      </c>
      <c r="H100" s="229">
        <v>0</v>
      </c>
      <c r="I100" s="229">
        <v>0</v>
      </c>
      <c r="J100" s="229">
        <v>1</v>
      </c>
      <c r="K100" s="166">
        <f t="shared" si="23"/>
        <v>302.93</v>
      </c>
      <c r="L100" s="230">
        <v>14.68</v>
      </c>
      <c r="M100" s="230">
        <v>261.78</v>
      </c>
      <c r="N100" s="230">
        <v>4.03</v>
      </c>
      <c r="O100" s="257">
        <v>0.08</v>
      </c>
      <c r="P100" s="260">
        <f t="shared" si="24"/>
        <v>302.93</v>
      </c>
      <c r="Q100" s="260">
        <f t="shared" si="25"/>
        <v>302.93</v>
      </c>
      <c r="R100" s="260">
        <f t="shared" si="26"/>
        <v>0</v>
      </c>
      <c r="S100" s="260">
        <f t="shared" si="27"/>
        <v>0</v>
      </c>
      <c r="T100" s="260">
        <f t="shared" si="28"/>
        <v>302.93</v>
      </c>
      <c r="U100" s="327"/>
    </row>
    <row r="101" s="205" customFormat="1" ht="16.5" outlineLevel="1" spans="1:21">
      <c r="A101" s="310" t="s">
        <v>1431</v>
      </c>
      <c r="B101" s="309" t="s">
        <v>1401</v>
      </c>
      <c r="C101" s="227" t="s">
        <v>1432</v>
      </c>
      <c r="D101" s="228" t="s">
        <v>168</v>
      </c>
      <c r="E101" s="229">
        <f t="shared" si="22"/>
        <v>3</v>
      </c>
      <c r="F101" s="229">
        <v>1</v>
      </c>
      <c r="G101" s="229">
        <v>1</v>
      </c>
      <c r="H101" s="229">
        <v>0</v>
      </c>
      <c r="I101" s="229">
        <v>0</v>
      </c>
      <c r="J101" s="229">
        <v>1</v>
      </c>
      <c r="K101" s="166">
        <f t="shared" si="23"/>
        <v>337.9</v>
      </c>
      <c r="L101" s="230">
        <v>14.68</v>
      </c>
      <c r="M101" s="230">
        <v>294.16</v>
      </c>
      <c r="N101" s="230">
        <v>4.03</v>
      </c>
      <c r="O101" s="257">
        <v>0.08</v>
      </c>
      <c r="P101" s="260">
        <f t="shared" si="24"/>
        <v>337.9</v>
      </c>
      <c r="Q101" s="260">
        <f t="shared" si="25"/>
        <v>337.9</v>
      </c>
      <c r="R101" s="260">
        <f t="shared" si="26"/>
        <v>0</v>
      </c>
      <c r="S101" s="260">
        <f t="shared" si="27"/>
        <v>0</v>
      </c>
      <c r="T101" s="260">
        <f t="shared" si="28"/>
        <v>337.9</v>
      </c>
      <c r="U101" s="327"/>
    </row>
    <row r="102" s="205" customFormat="1" ht="16.5" outlineLevel="1" spans="1:21">
      <c r="A102" s="310" t="s">
        <v>1433</v>
      </c>
      <c r="B102" s="309" t="s">
        <v>1401</v>
      </c>
      <c r="C102" s="227" t="s">
        <v>1434</v>
      </c>
      <c r="D102" s="228" t="s">
        <v>168</v>
      </c>
      <c r="E102" s="229">
        <f t="shared" si="22"/>
        <v>3</v>
      </c>
      <c r="F102" s="229">
        <v>1</v>
      </c>
      <c r="G102" s="229">
        <v>1</v>
      </c>
      <c r="H102" s="229">
        <v>0</v>
      </c>
      <c r="I102" s="229">
        <v>0</v>
      </c>
      <c r="J102" s="229">
        <v>1</v>
      </c>
      <c r="K102" s="166">
        <f t="shared" si="23"/>
        <v>487.51</v>
      </c>
      <c r="L102" s="230">
        <v>14.68</v>
      </c>
      <c r="M102" s="230">
        <v>432.69</v>
      </c>
      <c r="N102" s="230">
        <v>4.03</v>
      </c>
      <c r="O102" s="257">
        <v>0.08</v>
      </c>
      <c r="P102" s="260">
        <f t="shared" si="24"/>
        <v>487.51</v>
      </c>
      <c r="Q102" s="260">
        <f t="shared" si="25"/>
        <v>487.51</v>
      </c>
      <c r="R102" s="260">
        <f t="shared" si="26"/>
        <v>0</v>
      </c>
      <c r="S102" s="260">
        <f t="shared" si="27"/>
        <v>0</v>
      </c>
      <c r="T102" s="260">
        <f t="shared" si="28"/>
        <v>487.51</v>
      </c>
      <c r="U102" s="327"/>
    </row>
    <row r="103" s="205" customFormat="1" ht="16.5" outlineLevel="1" spans="1:21">
      <c r="A103" s="310" t="s">
        <v>1435</v>
      </c>
      <c r="B103" s="309" t="s">
        <v>1401</v>
      </c>
      <c r="C103" s="227" t="s">
        <v>1436</v>
      </c>
      <c r="D103" s="228" t="s">
        <v>168</v>
      </c>
      <c r="E103" s="229">
        <f t="shared" si="22"/>
        <v>3</v>
      </c>
      <c r="F103" s="229">
        <v>1</v>
      </c>
      <c r="G103" s="229">
        <v>1</v>
      </c>
      <c r="H103" s="229">
        <v>0</v>
      </c>
      <c r="I103" s="229">
        <v>0</v>
      </c>
      <c r="J103" s="229">
        <v>1</v>
      </c>
      <c r="K103" s="166">
        <f t="shared" si="23"/>
        <v>535.05</v>
      </c>
      <c r="L103" s="230">
        <v>22.24</v>
      </c>
      <c r="M103" s="230">
        <v>467.56</v>
      </c>
      <c r="N103" s="230">
        <v>5.62</v>
      </c>
      <c r="O103" s="257">
        <v>0.08</v>
      </c>
      <c r="P103" s="260">
        <f t="shared" si="24"/>
        <v>535.05</v>
      </c>
      <c r="Q103" s="260">
        <f t="shared" si="25"/>
        <v>535.05</v>
      </c>
      <c r="R103" s="260">
        <f t="shared" si="26"/>
        <v>0</v>
      </c>
      <c r="S103" s="260">
        <f t="shared" si="27"/>
        <v>0</v>
      </c>
      <c r="T103" s="260">
        <f t="shared" si="28"/>
        <v>535.05</v>
      </c>
      <c r="U103" s="327"/>
    </row>
    <row r="104" s="205" customFormat="1" ht="16.5" outlineLevel="1" spans="1:21">
      <c r="A104" s="310" t="s">
        <v>1437</v>
      </c>
      <c r="B104" s="309" t="s">
        <v>1401</v>
      </c>
      <c r="C104" s="227" t="s">
        <v>1438</v>
      </c>
      <c r="D104" s="228" t="s">
        <v>168</v>
      </c>
      <c r="E104" s="229">
        <f t="shared" si="22"/>
        <v>3</v>
      </c>
      <c r="F104" s="229">
        <v>1</v>
      </c>
      <c r="G104" s="229">
        <v>1</v>
      </c>
      <c r="H104" s="229">
        <v>0</v>
      </c>
      <c r="I104" s="229">
        <v>0</v>
      </c>
      <c r="J104" s="229">
        <v>1</v>
      </c>
      <c r="K104" s="166">
        <f t="shared" si="23"/>
        <v>730.76</v>
      </c>
      <c r="L104" s="230">
        <v>22.24</v>
      </c>
      <c r="M104" s="230">
        <v>648.77</v>
      </c>
      <c r="N104" s="230">
        <v>5.62</v>
      </c>
      <c r="O104" s="257">
        <v>0.08</v>
      </c>
      <c r="P104" s="260">
        <f t="shared" si="24"/>
        <v>730.76</v>
      </c>
      <c r="Q104" s="260">
        <f t="shared" si="25"/>
        <v>730.76</v>
      </c>
      <c r="R104" s="260">
        <f t="shared" si="26"/>
        <v>0</v>
      </c>
      <c r="S104" s="260">
        <f t="shared" si="27"/>
        <v>0</v>
      </c>
      <c r="T104" s="260">
        <f t="shared" si="28"/>
        <v>730.76</v>
      </c>
      <c r="U104" s="327"/>
    </row>
    <row r="105" s="205" customFormat="1" ht="16.5" outlineLevel="1" spans="1:21">
      <c r="A105" s="310" t="s">
        <v>1439</v>
      </c>
      <c r="B105" s="309" t="s">
        <v>1401</v>
      </c>
      <c r="C105" s="227" t="s">
        <v>1440</v>
      </c>
      <c r="D105" s="228" t="s">
        <v>168</v>
      </c>
      <c r="E105" s="229">
        <f t="shared" si="22"/>
        <v>3</v>
      </c>
      <c r="F105" s="229">
        <v>1</v>
      </c>
      <c r="G105" s="229">
        <v>1</v>
      </c>
      <c r="H105" s="229">
        <v>0</v>
      </c>
      <c r="I105" s="229">
        <v>0</v>
      </c>
      <c r="J105" s="229">
        <v>1</v>
      </c>
      <c r="K105" s="166">
        <f t="shared" si="23"/>
        <v>850.88</v>
      </c>
      <c r="L105" s="230">
        <v>22.24</v>
      </c>
      <c r="M105" s="230">
        <v>759.99</v>
      </c>
      <c r="N105" s="230">
        <v>5.62</v>
      </c>
      <c r="O105" s="257">
        <v>0.08</v>
      </c>
      <c r="P105" s="260">
        <f t="shared" si="24"/>
        <v>850.88</v>
      </c>
      <c r="Q105" s="260">
        <f t="shared" si="25"/>
        <v>850.88</v>
      </c>
      <c r="R105" s="260">
        <f t="shared" si="26"/>
        <v>0</v>
      </c>
      <c r="S105" s="260">
        <f t="shared" si="27"/>
        <v>0</v>
      </c>
      <c r="T105" s="260">
        <f t="shared" si="28"/>
        <v>850.88</v>
      </c>
      <c r="U105" s="327"/>
    </row>
    <row r="106" s="205" customFormat="1" ht="16.5" outlineLevel="1" spans="1:21">
      <c r="A106" s="310" t="s">
        <v>1441</v>
      </c>
      <c r="B106" s="309" t="s">
        <v>284</v>
      </c>
      <c r="C106" s="227" t="s">
        <v>1442</v>
      </c>
      <c r="D106" s="228" t="s">
        <v>168</v>
      </c>
      <c r="E106" s="229">
        <f t="shared" si="22"/>
        <v>3</v>
      </c>
      <c r="F106" s="229">
        <v>1</v>
      </c>
      <c r="G106" s="229">
        <v>1</v>
      </c>
      <c r="H106" s="229">
        <v>0</v>
      </c>
      <c r="I106" s="229">
        <v>0</v>
      </c>
      <c r="J106" s="229">
        <v>1</v>
      </c>
      <c r="K106" s="166">
        <f t="shared" si="23"/>
        <v>8.64</v>
      </c>
      <c r="L106" s="230">
        <v>3.4</v>
      </c>
      <c r="M106" s="230">
        <v>3.62</v>
      </c>
      <c r="N106" s="230">
        <v>0.98</v>
      </c>
      <c r="O106" s="257">
        <v>0.08</v>
      </c>
      <c r="P106" s="260">
        <f t="shared" si="24"/>
        <v>8.64</v>
      </c>
      <c r="Q106" s="260">
        <f t="shared" si="25"/>
        <v>8.64</v>
      </c>
      <c r="R106" s="260">
        <f t="shared" si="26"/>
        <v>0</v>
      </c>
      <c r="S106" s="260">
        <f t="shared" si="27"/>
        <v>0</v>
      </c>
      <c r="T106" s="260">
        <f t="shared" si="28"/>
        <v>8.64</v>
      </c>
      <c r="U106" s="327"/>
    </row>
    <row r="107" s="205" customFormat="1" ht="16.5" outlineLevel="1" spans="1:21">
      <c r="A107" s="310" t="s">
        <v>1443</v>
      </c>
      <c r="B107" s="309" t="s">
        <v>284</v>
      </c>
      <c r="C107" s="227" t="s">
        <v>1444</v>
      </c>
      <c r="D107" s="228" t="s">
        <v>168</v>
      </c>
      <c r="E107" s="229">
        <f t="shared" si="22"/>
        <v>3</v>
      </c>
      <c r="F107" s="229">
        <v>1</v>
      </c>
      <c r="G107" s="229">
        <v>1</v>
      </c>
      <c r="H107" s="229">
        <v>0</v>
      </c>
      <c r="I107" s="229">
        <v>0</v>
      </c>
      <c r="J107" s="229">
        <v>1</v>
      </c>
      <c r="K107" s="166">
        <f t="shared" si="23"/>
        <v>9.83</v>
      </c>
      <c r="L107" s="230">
        <v>3.4</v>
      </c>
      <c r="M107" s="230">
        <v>4.72</v>
      </c>
      <c r="N107" s="230">
        <v>0.98</v>
      </c>
      <c r="O107" s="257">
        <v>0.08</v>
      </c>
      <c r="P107" s="260">
        <f t="shared" si="24"/>
        <v>9.83</v>
      </c>
      <c r="Q107" s="260">
        <f t="shared" si="25"/>
        <v>9.83</v>
      </c>
      <c r="R107" s="260">
        <f t="shared" si="26"/>
        <v>0</v>
      </c>
      <c r="S107" s="260">
        <f t="shared" si="27"/>
        <v>0</v>
      </c>
      <c r="T107" s="260">
        <f t="shared" si="28"/>
        <v>9.83</v>
      </c>
      <c r="U107" s="327"/>
    </row>
    <row r="108" s="205" customFormat="1" ht="16.5" outlineLevel="1" spans="1:21">
      <c r="A108" s="310" t="s">
        <v>1445</v>
      </c>
      <c r="B108" s="309" t="s">
        <v>284</v>
      </c>
      <c r="C108" s="227" t="s">
        <v>1446</v>
      </c>
      <c r="D108" s="228" t="s">
        <v>168</v>
      </c>
      <c r="E108" s="229">
        <f t="shared" si="22"/>
        <v>3</v>
      </c>
      <c r="F108" s="229">
        <v>1</v>
      </c>
      <c r="G108" s="229">
        <v>1</v>
      </c>
      <c r="H108" s="229">
        <v>0</v>
      </c>
      <c r="I108" s="229">
        <v>0</v>
      </c>
      <c r="J108" s="229">
        <v>1</v>
      </c>
      <c r="K108" s="166">
        <f t="shared" si="23"/>
        <v>9.95</v>
      </c>
      <c r="L108" s="230">
        <v>3.4</v>
      </c>
      <c r="M108" s="230">
        <v>4.83</v>
      </c>
      <c r="N108" s="230">
        <v>0.98</v>
      </c>
      <c r="O108" s="257">
        <v>0.08</v>
      </c>
      <c r="P108" s="260">
        <f t="shared" si="24"/>
        <v>9.95</v>
      </c>
      <c r="Q108" s="260">
        <f t="shared" si="25"/>
        <v>9.95</v>
      </c>
      <c r="R108" s="260">
        <f t="shared" si="26"/>
        <v>0</v>
      </c>
      <c r="S108" s="260">
        <f t="shared" si="27"/>
        <v>0</v>
      </c>
      <c r="T108" s="260">
        <f t="shared" si="28"/>
        <v>9.95</v>
      </c>
      <c r="U108" s="327"/>
    </row>
    <row r="109" s="205" customFormat="1" ht="16.5" outlineLevel="1" spans="1:21">
      <c r="A109" s="310" t="s">
        <v>1447</v>
      </c>
      <c r="B109" s="309" t="s">
        <v>284</v>
      </c>
      <c r="C109" s="227" t="s">
        <v>1448</v>
      </c>
      <c r="D109" s="228" t="s">
        <v>168</v>
      </c>
      <c r="E109" s="229">
        <f t="shared" si="22"/>
        <v>3</v>
      </c>
      <c r="F109" s="229">
        <v>1</v>
      </c>
      <c r="G109" s="229">
        <v>1</v>
      </c>
      <c r="H109" s="229">
        <v>0</v>
      </c>
      <c r="I109" s="229">
        <v>0</v>
      </c>
      <c r="J109" s="229">
        <v>1</v>
      </c>
      <c r="K109" s="166">
        <f t="shared" si="23"/>
        <v>13.14</v>
      </c>
      <c r="L109" s="230">
        <v>3.4</v>
      </c>
      <c r="M109" s="230">
        <v>7.79</v>
      </c>
      <c r="N109" s="230">
        <v>0.98</v>
      </c>
      <c r="O109" s="257">
        <v>0.08</v>
      </c>
      <c r="P109" s="260">
        <f t="shared" si="24"/>
        <v>13.14</v>
      </c>
      <c r="Q109" s="260">
        <f t="shared" si="25"/>
        <v>13.14</v>
      </c>
      <c r="R109" s="260">
        <f t="shared" si="26"/>
        <v>0</v>
      </c>
      <c r="S109" s="260">
        <f t="shared" si="27"/>
        <v>0</v>
      </c>
      <c r="T109" s="260">
        <f t="shared" si="28"/>
        <v>13.14</v>
      </c>
      <c r="U109" s="327"/>
    </row>
    <row r="110" s="205" customFormat="1" ht="16.5" outlineLevel="1" spans="1:21">
      <c r="A110" s="310" t="s">
        <v>1449</v>
      </c>
      <c r="B110" s="309" t="s">
        <v>284</v>
      </c>
      <c r="C110" s="227" t="s">
        <v>1450</v>
      </c>
      <c r="D110" s="228" t="s">
        <v>168</v>
      </c>
      <c r="E110" s="229">
        <f t="shared" si="22"/>
        <v>3</v>
      </c>
      <c r="F110" s="229">
        <v>1</v>
      </c>
      <c r="G110" s="229">
        <v>1</v>
      </c>
      <c r="H110" s="229">
        <v>0</v>
      </c>
      <c r="I110" s="229">
        <v>0</v>
      </c>
      <c r="J110" s="229">
        <v>1</v>
      </c>
      <c r="K110" s="166">
        <f t="shared" si="23"/>
        <v>14.23</v>
      </c>
      <c r="L110" s="230">
        <v>3.4</v>
      </c>
      <c r="M110" s="230">
        <v>8.8</v>
      </c>
      <c r="N110" s="230">
        <v>0.98</v>
      </c>
      <c r="O110" s="257">
        <v>0.08</v>
      </c>
      <c r="P110" s="260">
        <f t="shared" si="24"/>
        <v>14.23</v>
      </c>
      <c r="Q110" s="260">
        <f t="shared" si="25"/>
        <v>14.23</v>
      </c>
      <c r="R110" s="260">
        <f t="shared" si="26"/>
        <v>0</v>
      </c>
      <c r="S110" s="260">
        <f t="shared" si="27"/>
        <v>0</v>
      </c>
      <c r="T110" s="260">
        <f t="shared" si="28"/>
        <v>14.23</v>
      </c>
      <c r="U110" s="327"/>
    </row>
    <row r="111" s="205" customFormat="1" ht="16.5" outlineLevel="1" spans="1:21">
      <c r="A111" s="310" t="s">
        <v>1451</v>
      </c>
      <c r="B111" s="309" t="s">
        <v>284</v>
      </c>
      <c r="C111" s="227" t="s">
        <v>1452</v>
      </c>
      <c r="D111" s="228" t="s">
        <v>168</v>
      </c>
      <c r="E111" s="229">
        <f t="shared" si="22"/>
        <v>1685</v>
      </c>
      <c r="F111" s="229">
        <v>1683</v>
      </c>
      <c r="G111" s="229">
        <v>1</v>
      </c>
      <c r="H111" s="229">
        <v>0</v>
      </c>
      <c r="I111" s="229">
        <v>0</v>
      </c>
      <c r="J111" s="229">
        <v>1</v>
      </c>
      <c r="K111" s="166">
        <f t="shared" si="23"/>
        <v>16.46</v>
      </c>
      <c r="L111" s="230">
        <v>3.81</v>
      </c>
      <c r="M111" s="230">
        <v>10.35</v>
      </c>
      <c r="N111" s="230">
        <v>1.08</v>
      </c>
      <c r="O111" s="257">
        <v>0.08</v>
      </c>
      <c r="P111" s="260">
        <f t="shared" si="24"/>
        <v>27702.18</v>
      </c>
      <c r="Q111" s="260">
        <f t="shared" si="25"/>
        <v>16.46</v>
      </c>
      <c r="R111" s="260">
        <f t="shared" si="26"/>
        <v>0</v>
      </c>
      <c r="S111" s="260">
        <f t="shared" si="27"/>
        <v>0</v>
      </c>
      <c r="T111" s="260">
        <f t="shared" si="28"/>
        <v>16.46</v>
      </c>
      <c r="U111" s="327"/>
    </row>
    <row r="112" s="205" customFormat="1" ht="16.5" outlineLevel="1" spans="1:21">
      <c r="A112" s="310" t="s">
        <v>1453</v>
      </c>
      <c r="B112" s="309" t="s">
        <v>1454</v>
      </c>
      <c r="C112" s="227" t="s">
        <v>1455</v>
      </c>
      <c r="D112" s="228" t="s">
        <v>168</v>
      </c>
      <c r="E112" s="229">
        <f t="shared" si="22"/>
        <v>269</v>
      </c>
      <c r="F112" s="229">
        <v>267</v>
      </c>
      <c r="G112" s="229">
        <v>1</v>
      </c>
      <c r="H112" s="229">
        <v>0</v>
      </c>
      <c r="I112" s="229">
        <v>0</v>
      </c>
      <c r="J112" s="229">
        <v>1</v>
      </c>
      <c r="K112" s="166">
        <f t="shared" si="23"/>
        <v>20.92</v>
      </c>
      <c r="L112" s="230">
        <v>3.53</v>
      </c>
      <c r="M112" s="230">
        <v>14.93</v>
      </c>
      <c r="N112" s="230">
        <v>0.91</v>
      </c>
      <c r="O112" s="257">
        <v>0.08</v>
      </c>
      <c r="P112" s="260">
        <f t="shared" si="24"/>
        <v>5585.64</v>
      </c>
      <c r="Q112" s="260">
        <f t="shared" si="25"/>
        <v>20.92</v>
      </c>
      <c r="R112" s="260">
        <f t="shared" si="26"/>
        <v>0</v>
      </c>
      <c r="S112" s="260">
        <f t="shared" si="27"/>
        <v>0</v>
      </c>
      <c r="T112" s="260">
        <f t="shared" si="28"/>
        <v>20.92</v>
      </c>
      <c r="U112" s="327"/>
    </row>
    <row r="113" s="205" customFormat="1" ht="16.5" outlineLevel="1" spans="1:21">
      <c r="A113" s="310" t="s">
        <v>1456</v>
      </c>
      <c r="B113" s="309" t="s">
        <v>1454</v>
      </c>
      <c r="C113" s="227" t="s">
        <v>1457</v>
      </c>
      <c r="D113" s="228" t="s">
        <v>168</v>
      </c>
      <c r="E113" s="229">
        <f t="shared" si="22"/>
        <v>421</v>
      </c>
      <c r="F113" s="229">
        <v>419</v>
      </c>
      <c r="G113" s="229">
        <v>1</v>
      </c>
      <c r="H113" s="229">
        <v>0</v>
      </c>
      <c r="I113" s="229">
        <v>0</v>
      </c>
      <c r="J113" s="229">
        <v>1</v>
      </c>
      <c r="K113" s="166">
        <f t="shared" si="23"/>
        <v>18.85</v>
      </c>
      <c r="L113" s="230">
        <v>3.53</v>
      </c>
      <c r="M113" s="230">
        <v>13.01</v>
      </c>
      <c r="N113" s="230">
        <v>0.91</v>
      </c>
      <c r="O113" s="257">
        <v>0.08</v>
      </c>
      <c r="P113" s="260">
        <f t="shared" si="24"/>
        <v>7898.15</v>
      </c>
      <c r="Q113" s="260">
        <f t="shared" si="25"/>
        <v>18.85</v>
      </c>
      <c r="R113" s="260">
        <f t="shared" si="26"/>
        <v>0</v>
      </c>
      <c r="S113" s="260">
        <f t="shared" si="27"/>
        <v>0</v>
      </c>
      <c r="T113" s="260">
        <f t="shared" si="28"/>
        <v>18.85</v>
      </c>
      <c r="U113" s="327"/>
    </row>
    <row r="114" s="205" customFormat="1" ht="16.5" outlineLevel="1" spans="1:21">
      <c r="A114" s="310" t="s">
        <v>1458</v>
      </c>
      <c r="B114" s="309" t="s">
        <v>1454</v>
      </c>
      <c r="C114" s="227" t="s">
        <v>1459</v>
      </c>
      <c r="D114" s="228" t="s">
        <v>168</v>
      </c>
      <c r="E114" s="229">
        <f t="shared" si="22"/>
        <v>132</v>
      </c>
      <c r="F114" s="229">
        <v>130</v>
      </c>
      <c r="G114" s="229">
        <v>1</v>
      </c>
      <c r="H114" s="229">
        <v>0</v>
      </c>
      <c r="I114" s="229">
        <v>0</v>
      </c>
      <c r="J114" s="229">
        <v>1</v>
      </c>
      <c r="K114" s="166">
        <f t="shared" si="23"/>
        <v>82.14</v>
      </c>
      <c r="L114" s="230">
        <v>6.16</v>
      </c>
      <c r="M114" s="230">
        <v>68.25</v>
      </c>
      <c r="N114" s="230">
        <v>1.65</v>
      </c>
      <c r="O114" s="257">
        <v>0.08</v>
      </c>
      <c r="P114" s="260">
        <f t="shared" si="24"/>
        <v>10678.2</v>
      </c>
      <c r="Q114" s="260">
        <f t="shared" si="25"/>
        <v>82.14</v>
      </c>
      <c r="R114" s="260">
        <f t="shared" si="26"/>
        <v>0</v>
      </c>
      <c r="S114" s="260">
        <f t="shared" si="27"/>
        <v>0</v>
      </c>
      <c r="T114" s="260">
        <f t="shared" si="28"/>
        <v>82.14</v>
      </c>
      <c r="U114" s="327"/>
    </row>
    <row r="115" s="205" customFormat="1" ht="16.5" outlineLevel="1" spans="1:21">
      <c r="A115" s="310" t="s">
        <v>1460</v>
      </c>
      <c r="B115" s="309" t="s">
        <v>1454</v>
      </c>
      <c r="C115" s="227" t="s">
        <v>1461</v>
      </c>
      <c r="D115" s="228" t="s">
        <v>168</v>
      </c>
      <c r="E115" s="229">
        <f t="shared" si="22"/>
        <v>3</v>
      </c>
      <c r="F115" s="229">
        <v>1</v>
      </c>
      <c r="G115" s="229">
        <v>1</v>
      </c>
      <c r="H115" s="229">
        <v>0</v>
      </c>
      <c r="I115" s="229">
        <v>0</v>
      </c>
      <c r="J115" s="229">
        <v>1</v>
      </c>
      <c r="K115" s="166">
        <f t="shared" si="23"/>
        <v>116.63</v>
      </c>
      <c r="L115" s="230">
        <v>6.16</v>
      </c>
      <c r="M115" s="230">
        <v>100.18</v>
      </c>
      <c r="N115" s="230">
        <v>1.65</v>
      </c>
      <c r="O115" s="257">
        <v>0.08</v>
      </c>
      <c r="P115" s="260">
        <f t="shared" si="24"/>
        <v>116.63</v>
      </c>
      <c r="Q115" s="260">
        <f t="shared" si="25"/>
        <v>116.63</v>
      </c>
      <c r="R115" s="260">
        <f t="shared" si="26"/>
        <v>0</v>
      </c>
      <c r="S115" s="260">
        <f t="shared" si="27"/>
        <v>0</v>
      </c>
      <c r="T115" s="260">
        <f t="shared" si="28"/>
        <v>116.63</v>
      </c>
      <c r="U115" s="327"/>
    </row>
    <row r="116" s="205" customFormat="1" ht="16.5" outlineLevel="1" spans="1:21">
      <c r="A116" s="310" t="s">
        <v>1462</v>
      </c>
      <c r="B116" s="309" t="s">
        <v>1454</v>
      </c>
      <c r="C116" s="227" t="s">
        <v>1463</v>
      </c>
      <c r="D116" s="228" t="s">
        <v>168</v>
      </c>
      <c r="E116" s="229">
        <f t="shared" si="22"/>
        <v>135</v>
      </c>
      <c r="F116" s="229">
        <v>133</v>
      </c>
      <c r="G116" s="229">
        <v>1</v>
      </c>
      <c r="H116" s="229">
        <v>0</v>
      </c>
      <c r="I116" s="229">
        <v>0</v>
      </c>
      <c r="J116" s="229">
        <v>1</v>
      </c>
      <c r="K116" s="166">
        <f t="shared" si="23"/>
        <v>224.96</v>
      </c>
      <c r="L116" s="230">
        <v>11.3</v>
      </c>
      <c r="M116" s="230">
        <v>193.9</v>
      </c>
      <c r="N116" s="230">
        <v>3.1</v>
      </c>
      <c r="O116" s="257">
        <v>0.08</v>
      </c>
      <c r="P116" s="260">
        <f t="shared" si="24"/>
        <v>29919.68</v>
      </c>
      <c r="Q116" s="260">
        <f t="shared" si="25"/>
        <v>224.96</v>
      </c>
      <c r="R116" s="260">
        <f t="shared" si="26"/>
        <v>0</v>
      </c>
      <c r="S116" s="260">
        <f t="shared" si="27"/>
        <v>0</v>
      </c>
      <c r="T116" s="260">
        <f t="shared" si="28"/>
        <v>224.96</v>
      </c>
      <c r="U116" s="327"/>
    </row>
    <row r="117" s="205" customFormat="1" ht="16.5" outlineLevel="1" spans="1:21">
      <c r="A117" s="310" t="s">
        <v>1464</v>
      </c>
      <c r="B117" s="309" t="s">
        <v>1454</v>
      </c>
      <c r="C117" s="227" t="s">
        <v>1465</v>
      </c>
      <c r="D117" s="228" t="s">
        <v>168</v>
      </c>
      <c r="E117" s="229">
        <f t="shared" si="22"/>
        <v>48</v>
      </c>
      <c r="F117" s="229">
        <v>46</v>
      </c>
      <c r="G117" s="229">
        <v>1</v>
      </c>
      <c r="H117" s="229">
        <v>0</v>
      </c>
      <c r="I117" s="229">
        <v>0</v>
      </c>
      <c r="J117" s="229">
        <v>1</v>
      </c>
      <c r="K117" s="166">
        <f t="shared" si="23"/>
        <v>373.66</v>
      </c>
      <c r="L117" s="230">
        <v>11.3</v>
      </c>
      <c r="M117" s="230">
        <v>331.58</v>
      </c>
      <c r="N117" s="230">
        <v>3.1</v>
      </c>
      <c r="O117" s="257">
        <v>0.08</v>
      </c>
      <c r="P117" s="260">
        <f t="shared" si="24"/>
        <v>17188.36</v>
      </c>
      <c r="Q117" s="260">
        <f t="shared" si="25"/>
        <v>373.66</v>
      </c>
      <c r="R117" s="260">
        <f t="shared" si="26"/>
        <v>0</v>
      </c>
      <c r="S117" s="260">
        <f t="shared" si="27"/>
        <v>0</v>
      </c>
      <c r="T117" s="260">
        <f t="shared" si="28"/>
        <v>373.66</v>
      </c>
      <c r="U117" s="327"/>
    </row>
    <row r="118" s="205" customFormat="1" ht="16.5" outlineLevel="1" spans="1:21">
      <c r="A118" s="310" t="s">
        <v>1466</v>
      </c>
      <c r="B118" s="309" t="s">
        <v>1454</v>
      </c>
      <c r="C118" s="227" t="s">
        <v>1467</v>
      </c>
      <c r="D118" s="228" t="s">
        <v>168</v>
      </c>
      <c r="E118" s="229">
        <f t="shared" si="22"/>
        <v>390</v>
      </c>
      <c r="F118" s="229">
        <v>388</v>
      </c>
      <c r="G118" s="229">
        <v>1</v>
      </c>
      <c r="H118" s="229">
        <v>0</v>
      </c>
      <c r="I118" s="229">
        <v>0</v>
      </c>
      <c r="J118" s="229">
        <v>1</v>
      </c>
      <c r="K118" s="166">
        <f t="shared" si="23"/>
        <v>17.59</v>
      </c>
      <c r="L118" s="230">
        <v>3.53</v>
      </c>
      <c r="M118" s="230">
        <v>11.85</v>
      </c>
      <c r="N118" s="230">
        <v>0.91</v>
      </c>
      <c r="O118" s="257">
        <v>0.08</v>
      </c>
      <c r="P118" s="260">
        <f t="shared" si="24"/>
        <v>6824.92</v>
      </c>
      <c r="Q118" s="260">
        <f t="shared" si="25"/>
        <v>17.59</v>
      </c>
      <c r="R118" s="260">
        <f t="shared" si="26"/>
        <v>0</v>
      </c>
      <c r="S118" s="260">
        <f t="shared" si="27"/>
        <v>0</v>
      </c>
      <c r="T118" s="260">
        <f t="shared" si="28"/>
        <v>17.59</v>
      </c>
      <c r="U118" s="327"/>
    </row>
    <row r="119" s="205" customFormat="1" ht="16.5" outlineLevel="1" spans="1:21">
      <c r="A119" s="310" t="s">
        <v>1468</v>
      </c>
      <c r="B119" s="309" t="s">
        <v>1454</v>
      </c>
      <c r="C119" s="227" t="s">
        <v>1469</v>
      </c>
      <c r="D119" s="228" t="s">
        <v>168</v>
      </c>
      <c r="E119" s="229">
        <f t="shared" si="22"/>
        <v>3</v>
      </c>
      <c r="F119" s="229">
        <v>1</v>
      </c>
      <c r="G119" s="229">
        <v>1</v>
      </c>
      <c r="H119" s="229">
        <v>0</v>
      </c>
      <c r="I119" s="229">
        <v>0</v>
      </c>
      <c r="J119" s="229">
        <v>1</v>
      </c>
      <c r="K119" s="166">
        <f t="shared" si="23"/>
        <v>25.93</v>
      </c>
      <c r="L119" s="230">
        <v>3.53</v>
      </c>
      <c r="M119" s="230">
        <v>19.57</v>
      </c>
      <c r="N119" s="230">
        <v>0.91</v>
      </c>
      <c r="O119" s="257">
        <v>0.08</v>
      </c>
      <c r="P119" s="260">
        <f t="shared" si="24"/>
        <v>25.93</v>
      </c>
      <c r="Q119" s="260">
        <f t="shared" si="25"/>
        <v>25.93</v>
      </c>
      <c r="R119" s="260">
        <f t="shared" si="26"/>
        <v>0</v>
      </c>
      <c r="S119" s="260">
        <f t="shared" si="27"/>
        <v>0</v>
      </c>
      <c r="T119" s="260">
        <f t="shared" si="28"/>
        <v>25.93</v>
      </c>
      <c r="U119" s="327"/>
    </row>
    <row r="120" s="205" customFormat="1" ht="16.5" outlineLevel="1" spans="1:21">
      <c r="A120" s="310" t="s">
        <v>1470</v>
      </c>
      <c r="B120" s="309" t="s">
        <v>1454</v>
      </c>
      <c r="C120" s="227" t="s">
        <v>1471</v>
      </c>
      <c r="D120" s="228" t="s">
        <v>168</v>
      </c>
      <c r="E120" s="229">
        <f t="shared" si="22"/>
        <v>503</v>
      </c>
      <c r="F120" s="229">
        <v>501</v>
      </c>
      <c r="G120" s="229">
        <v>1</v>
      </c>
      <c r="H120" s="229">
        <v>0</v>
      </c>
      <c r="I120" s="229">
        <v>0</v>
      </c>
      <c r="J120" s="229">
        <v>1</v>
      </c>
      <c r="K120" s="166">
        <f t="shared" si="23"/>
        <v>32.28</v>
      </c>
      <c r="L120" s="230">
        <v>3.53</v>
      </c>
      <c r="M120" s="230">
        <v>25.45</v>
      </c>
      <c r="N120" s="230">
        <v>0.91</v>
      </c>
      <c r="O120" s="257">
        <v>0.08</v>
      </c>
      <c r="P120" s="260">
        <f t="shared" si="24"/>
        <v>16172.28</v>
      </c>
      <c r="Q120" s="260">
        <f t="shared" si="25"/>
        <v>32.28</v>
      </c>
      <c r="R120" s="260">
        <f t="shared" si="26"/>
        <v>0</v>
      </c>
      <c r="S120" s="260">
        <f t="shared" si="27"/>
        <v>0</v>
      </c>
      <c r="T120" s="260">
        <f t="shared" si="28"/>
        <v>32.28</v>
      </c>
      <c r="U120" s="327"/>
    </row>
    <row r="121" s="205" customFormat="1" ht="16.5" outlineLevel="1" spans="1:21">
      <c r="A121" s="310" t="s">
        <v>1472</v>
      </c>
      <c r="B121" s="309" t="s">
        <v>1454</v>
      </c>
      <c r="C121" s="227" t="s">
        <v>1473</v>
      </c>
      <c r="D121" s="228" t="s">
        <v>168</v>
      </c>
      <c r="E121" s="229">
        <f t="shared" si="22"/>
        <v>3</v>
      </c>
      <c r="F121" s="229">
        <v>1</v>
      </c>
      <c r="G121" s="229">
        <v>1</v>
      </c>
      <c r="H121" s="229">
        <v>0</v>
      </c>
      <c r="I121" s="229">
        <v>0</v>
      </c>
      <c r="J121" s="229">
        <v>1</v>
      </c>
      <c r="K121" s="166">
        <f t="shared" si="23"/>
        <v>47.14</v>
      </c>
      <c r="L121" s="230">
        <v>3.53</v>
      </c>
      <c r="M121" s="230">
        <v>39.21</v>
      </c>
      <c r="N121" s="230">
        <v>0.91</v>
      </c>
      <c r="O121" s="257">
        <v>0.08</v>
      </c>
      <c r="P121" s="260">
        <f t="shared" si="24"/>
        <v>47.14</v>
      </c>
      <c r="Q121" s="260">
        <f t="shared" si="25"/>
        <v>47.14</v>
      </c>
      <c r="R121" s="260">
        <f t="shared" si="26"/>
        <v>0</v>
      </c>
      <c r="S121" s="260">
        <f t="shared" si="27"/>
        <v>0</v>
      </c>
      <c r="T121" s="260">
        <f t="shared" si="28"/>
        <v>47.14</v>
      </c>
      <c r="U121" s="327"/>
    </row>
    <row r="122" s="205" customFormat="1" ht="16.5" outlineLevel="1" spans="1:21">
      <c r="A122" s="310" t="s">
        <v>1474</v>
      </c>
      <c r="B122" s="309" t="s">
        <v>1454</v>
      </c>
      <c r="C122" s="227" t="s">
        <v>1475</v>
      </c>
      <c r="D122" s="228" t="s">
        <v>168</v>
      </c>
      <c r="E122" s="229">
        <f t="shared" si="22"/>
        <v>325</v>
      </c>
      <c r="F122" s="229">
        <v>323</v>
      </c>
      <c r="G122" s="229">
        <v>1</v>
      </c>
      <c r="H122" s="229">
        <v>0</v>
      </c>
      <c r="I122" s="229">
        <v>0</v>
      </c>
      <c r="J122" s="229">
        <v>1</v>
      </c>
      <c r="K122" s="166">
        <f t="shared" si="23"/>
        <v>75.76</v>
      </c>
      <c r="L122" s="230">
        <v>6.16</v>
      </c>
      <c r="M122" s="230">
        <v>62.34</v>
      </c>
      <c r="N122" s="230">
        <v>1.65</v>
      </c>
      <c r="O122" s="257">
        <v>0.08</v>
      </c>
      <c r="P122" s="260">
        <f t="shared" si="24"/>
        <v>24470.48</v>
      </c>
      <c r="Q122" s="260">
        <f t="shared" si="25"/>
        <v>75.76</v>
      </c>
      <c r="R122" s="260">
        <f t="shared" si="26"/>
        <v>0</v>
      </c>
      <c r="S122" s="260">
        <f t="shared" si="27"/>
        <v>0</v>
      </c>
      <c r="T122" s="260">
        <f t="shared" si="28"/>
        <v>75.76</v>
      </c>
      <c r="U122" s="327"/>
    </row>
    <row r="123" s="205" customFormat="1" ht="16.5" outlineLevel="1" spans="1:21">
      <c r="A123" s="310" t="s">
        <v>1476</v>
      </c>
      <c r="B123" s="309" t="s">
        <v>1454</v>
      </c>
      <c r="C123" s="227" t="s">
        <v>1477</v>
      </c>
      <c r="D123" s="228" t="s">
        <v>168</v>
      </c>
      <c r="E123" s="229">
        <f t="shared" si="22"/>
        <v>132</v>
      </c>
      <c r="F123" s="229">
        <v>130</v>
      </c>
      <c r="G123" s="229">
        <v>1</v>
      </c>
      <c r="H123" s="229">
        <v>0</v>
      </c>
      <c r="I123" s="229">
        <v>0</v>
      </c>
      <c r="J123" s="229">
        <v>1</v>
      </c>
      <c r="K123" s="166">
        <f t="shared" si="23"/>
        <v>111.52</v>
      </c>
      <c r="L123" s="230">
        <v>6.16</v>
      </c>
      <c r="M123" s="230">
        <v>95.45</v>
      </c>
      <c r="N123" s="230">
        <v>1.65</v>
      </c>
      <c r="O123" s="257">
        <v>0.08</v>
      </c>
      <c r="P123" s="260">
        <f t="shared" si="24"/>
        <v>14497.6</v>
      </c>
      <c r="Q123" s="260">
        <f t="shared" si="25"/>
        <v>111.52</v>
      </c>
      <c r="R123" s="260">
        <f t="shared" si="26"/>
        <v>0</v>
      </c>
      <c r="S123" s="260">
        <f t="shared" si="27"/>
        <v>0</v>
      </c>
      <c r="T123" s="260">
        <f t="shared" si="28"/>
        <v>111.52</v>
      </c>
      <c r="U123" s="327"/>
    </row>
    <row r="124" s="205" customFormat="1" ht="16.5" outlineLevel="1" spans="1:21">
      <c r="A124" s="310" t="s">
        <v>1478</v>
      </c>
      <c r="B124" s="309" t="s">
        <v>1454</v>
      </c>
      <c r="C124" s="227" t="s">
        <v>1479</v>
      </c>
      <c r="D124" s="228" t="s">
        <v>168</v>
      </c>
      <c r="E124" s="229">
        <f t="shared" si="22"/>
        <v>3</v>
      </c>
      <c r="F124" s="229">
        <v>1</v>
      </c>
      <c r="G124" s="229">
        <v>1</v>
      </c>
      <c r="H124" s="229">
        <v>0</v>
      </c>
      <c r="I124" s="229">
        <v>0</v>
      </c>
      <c r="J124" s="229">
        <v>1</v>
      </c>
      <c r="K124" s="166">
        <f t="shared" si="23"/>
        <v>149.67</v>
      </c>
      <c r="L124" s="230">
        <v>6.16</v>
      </c>
      <c r="M124" s="230">
        <v>130.77</v>
      </c>
      <c r="N124" s="230">
        <v>1.65</v>
      </c>
      <c r="O124" s="257">
        <v>0.08</v>
      </c>
      <c r="P124" s="260">
        <f t="shared" si="24"/>
        <v>149.67</v>
      </c>
      <c r="Q124" s="260">
        <f t="shared" si="25"/>
        <v>149.67</v>
      </c>
      <c r="R124" s="260">
        <f t="shared" si="26"/>
        <v>0</v>
      </c>
      <c r="S124" s="260">
        <f t="shared" si="27"/>
        <v>0</v>
      </c>
      <c r="T124" s="260">
        <f t="shared" si="28"/>
        <v>149.67</v>
      </c>
      <c r="U124" s="327"/>
    </row>
    <row r="125" s="205" customFormat="1" ht="16.5" outlineLevel="1" spans="1:21">
      <c r="A125" s="310" t="s">
        <v>1480</v>
      </c>
      <c r="B125" s="309" t="s">
        <v>1454</v>
      </c>
      <c r="C125" s="227" t="s">
        <v>1481</v>
      </c>
      <c r="D125" s="228" t="s">
        <v>168</v>
      </c>
      <c r="E125" s="229">
        <f t="shared" si="22"/>
        <v>135</v>
      </c>
      <c r="F125" s="229">
        <v>133</v>
      </c>
      <c r="G125" s="229">
        <v>1</v>
      </c>
      <c r="H125" s="229">
        <v>0</v>
      </c>
      <c r="I125" s="229">
        <v>0</v>
      </c>
      <c r="J125" s="229">
        <v>1</v>
      </c>
      <c r="K125" s="166">
        <f t="shared" si="23"/>
        <v>207</v>
      </c>
      <c r="L125" s="230">
        <v>11.3</v>
      </c>
      <c r="M125" s="230">
        <v>177.27</v>
      </c>
      <c r="N125" s="230">
        <v>3.1</v>
      </c>
      <c r="O125" s="257">
        <v>0.08</v>
      </c>
      <c r="P125" s="260">
        <f t="shared" si="24"/>
        <v>27531</v>
      </c>
      <c r="Q125" s="260">
        <f t="shared" si="25"/>
        <v>207</v>
      </c>
      <c r="R125" s="260">
        <f t="shared" si="26"/>
        <v>0</v>
      </c>
      <c r="S125" s="260">
        <f t="shared" si="27"/>
        <v>0</v>
      </c>
      <c r="T125" s="260">
        <f t="shared" si="28"/>
        <v>207</v>
      </c>
      <c r="U125" s="327"/>
    </row>
    <row r="126" s="205" customFormat="1" ht="16.5" outlineLevel="1" spans="1:21">
      <c r="A126" s="310" t="s">
        <v>1482</v>
      </c>
      <c r="B126" s="309" t="s">
        <v>1454</v>
      </c>
      <c r="C126" s="227" t="s">
        <v>1483</v>
      </c>
      <c r="D126" s="228" t="s">
        <v>168</v>
      </c>
      <c r="E126" s="229">
        <f t="shared" si="22"/>
        <v>48</v>
      </c>
      <c r="F126" s="229">
        <v>46</v>
      </c>
      <c r="G126" s="229">
        <v>1</v>
      </c>
      <c r="H126" s="229">
        <v>0</v>
      </c>
      <c r="I126" s="229">
        <v>0</v>
      </c>
      <c r="J126" s="229">
        <v>1</v>
      </c>
      <c r="K126" s="166">
        <f t="shared" si="23"/>
        <v>483.81</v>
      </c>
      <c r="L126" s="230">
        <v>11.3</v>
      </c>
      <c r="M126" s="230">
        <v>433.57</v>
      </c>
      <c r="N126" s="230">
        <v>3.1</v>
      </c>
      <c r="O126" s="257">
        <v>0.08</v>
      </c>
      <c r="P126" s="260">
        <f t="shared" si="24"/>
        <v>22255.26</v>
      </c>
      <c r="Q126" s="260">
        <f t="shared" si="25"/>
        <v>483.81</v>
      </c>
      <c r="R126" s="260">
        <f t="shared" si="26"/>
        <v>0</v>
      </c>
      <c r="S126" s="260">
        <f t="shared" si="27"/>
        <v>0</v>
      </c>
      <c r="T126" s="260">
        <f t="shared" si="28"/>
        <v>483.81</v>
      </c>
      <c r="U126" s="327"/>
    </row>
    <row r="127" s="205" customFormat="1" ht="16.5" outlineLevel="1" spans="1:21">
      <c r="A127" s="310" t="s">
        <v>1484</v>
      </c>
      <c r="B127" s="309" t="s">
        <v>1454</v>
      </c>
      <c r="C127" s="227" t="s">
        <v>1485</v>
      </c>
      <c r="D127" s="228" t="s">
        <v>168</v>
      </c>
      <c r="E127" s="229">
        <f t="shared" si="22"/>
        <v>3</v>
      </c>
      <c r="F127" s="229">
        <v>1</v>
      </c>
      <c r="G127" s="229">
        <v>1</v>
      </c>
      <c r="H127" s="229">
        <v>0</v>
      </c>
      <c r="I127" s="229">
        <v>0</v>
      </c>
      <c r="J127" s="229">
        <v>1</v>
      </c>
      <c r="K127" s="166">
        <f t="shared" si="23"/>
        <v>24.66</v>
      </c>
      <c r="L127" s="230">
        <v>4.59</v>
      </c>
      <c r="M127" s="230">
        <v>17.05</v>
      </c>
      <c r="N127" s="230">
        <v>1.19</v>
      </c>
      <c r="O127" s="257">
        <v>0.08</v>
      </c>
      <c r="P127" s="260">
        <f t="shared" si="24"/>
        <v>24.66</v>
      </c>
      <c r="Q127" s="260">
        <f t="shared" si="25"/>
        <v>24.66</v>
      </c>
      <c r="R127" s="260">
        <f t="shared" si="26"/>
        <v>0</v>
      </c>
      <c r="S127" s="260">
        <f t="shared" si="27"/>
        <v>0</v>
      </c>
      <c r="T127" s="260">
        <f t="shared" si="28"/>
        <v>24.66</v>
      </c>
      <c r="U127" s="327"/>
    </row>
    <row r="128" s="205" customFormat="1" ht="16.5" outlineLevel="1" spans="1:21">
      <c r="A128" s="310" t="s">
        <v>1486</v>
      </c>
      <c r="B128" s="309" t="s">
        <v>1454</v>
      </c>
      <c r="C128" s="227" t="s">
        <v>1487</v>
      </c>
      <c r="D128" s="228" t="s">
        <v>168</v>
      </c>
      <c r="E128" s="229">
        <f t="shared" si="22"/>
        <v>3</v>
      </c>
      <c r="F128" s="229">
        <v>1</v>
      </c>
      <c r="G128" s="229">
        <v>1</v>
      </c>
      <c r="H128" s="229">
        <v>0</v>
      </c>
      <c r="I128" s="229">
        <v>0</v>
      </c>
      <c r="J128" s="229">
        <v>1</v>
      </c>
      <c r="K128" s="166">
        <f t="shared" si="23"/>
        <v>22.84</v>
      </c>
      <c r="L128" s="230">
        <v>4.59</v>
      </c>
      <c r="M128" s="230">
        <v>15.37</v>
      </c>
      <c r="N128" s="230">
        <v>1.19</v>
      </c>
      <c r="O128" s="257">
        <v>0.08</v>
      </c>
      <c r="P128" s="260">
        <f t="shared" si="24"/>
        <v>22.84</v>
      </c>
      <c r="Q128" s="260">
        <f t="shared" si="25"/>
        <v>22.84</v>
      </c>
      <c r="R128" s="260">
        <f t="shared" si="26"/>
        <v>0</v>
      </c>
      <c r="S128" s="260">
        <f t="shared" si="27"/>
        <v>0</v>
      </c>
      <c r="T128" s="260">
        <f t="shared" si="28"/>
        <v>22.84</v>
      </c>
      <c r="U128" s="327"/>
    </row>
    <row r="129" s="281" customFormat="1" ht="16.5" outlineLevel="1" spans="1:16237">
      <c r="A129" s="310" t="s">
        <v>1488</v>
      </c>
      <c r="B129" s="309" t="s">
        <v>1454</v>
      </c>
      <c r="C129" s="227" t="s">
        <v>1489</v>
      </c>
      <c r="D129" s="228" t="s">
        <v>168</v>
      </c>
      <c r="E129" s="229">
        <f t="shared" si="22"/>
        <v>9190</v>
      </c>
      <c r="F129" s="229">
        <v>7204</v>
      </c>
      <c r="G129" s="229">
        <v>500</v>
      </c>
      <c r="H129" s="229">
        <v>165</v>
      </c>
      <c r="I129" s="229">
        <v>375</v>
      </c>
      <c r="J129" s="229">
        <v>946</v>
      </c>
      <c r="K129" s="166">
        <f t="shared" si="23"/>
        <v>39.77</v>
      </c>
      <c r="L129" s="230">
        <v>4.59</v>
      </c>
      <c r="M129" s="230">
        <v>31.04</v>
      </c>
      <c r="N129" s="230">
        <v>1.19</v>
      </c>
      <c r="O129" s="257">
        <v>0.08</v>
      </c>
      <c r="P129" s="260">
        <f t="shared" si="24"/>
        <v>286503.08</v>
      </c>
      <c r="Q129" s="260">
        <f t="shared" si="25"/>
        <v>19885</v>
      </c>
      <c r="R129" s="260">
        <f t="shared" si="26"/>
        <v>6562.05</v>
      </c>
      <c r="S129" s="260">
        <f t="shared" si="27"/>
        <v>14913.75</v>
      </c>
      <c r="T129" s="260">
        <f t="shared" si="28"/>
        <v>37622.42</v>
      </c>
      <c r="U129" s="327"/>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284"/>
      <c r="AR129" s="284"/>
      <c r="AS129" s="284"/>
      <c r="AT129" s="284"/>
      <c r="AU129" s="284"/>
      <c r="AV129" s="284"/>
      <c r="AW129" s="284"/>
      <c r="AX129" s="284"/>
      <c r="AY129" s="284"/>
      <c r="AZ129" s="284"/>
      <c r="BA129" s="284"/>
      <c r="BB129" s="284"/>
      <c r="BC129" s="284"/>
      <c r="BD129" s="284"/>
      <c r="BE129" s="284"/>
      <c r="BF129" s="284"/>
      <c r="BG129" s="284"/>
      <c r="BH129" s="284"/>
      <c r="BI129" s="284"/>
      <c r="BJ129" s="284"/>
      <c r="BK129" s="284"/>
      <c r="BL129" s="284"/>
      <c r="BM129" s="284"/>
      <c r="BN129" s="284"/>
      <c r="BO129" s="284"/>
      <c r="BP129" s="284"/>
      <c r="BQ129" s="284"/>
      <c r="BR129" s="284"/>
      <c r="BS129" s="284"/>
      <c r="BT129" s="284"/>
      <c r="BU129" s="284"/>
      <c r="BV129" s="284"/>
      <c r="BW129" s="284"/>
      <c r="BX129" s="284"/>
      <c r="BY129" s="284"/>
      <c r="BZ129" s="284"/>
      <c r="CA129" s="284"/>
      <c r="CB129" s="284"/>
      <c r="CC129" s="284"/>
      <c r="CD129" s="284"/>
      <c r="CE129" s="284"/>
      <c r="CF129" s="284"/>
      <c r="CG129" s="284"/>
      <c r="CH129" s="284"/>
      <c r="CI129" s="284"/>
      <c r="CJ129" s="284"/>
      <c r="CK129" s="284"/>
      <c r="CL129" s="284"/>
      <c r="CM129" s="284"/>
      <c r="CN129" s="284"/>
      <c r="CO129" s="284"/>
      <c r="CP129" s="284"/>
      <c r="CQ129" s="284"/>
      <c r="CR129" s="284"/>
      <c r="CS129" s="284"/>
      <c r="CT129" s="284"/>
      <c r="CU129" s="284"/>
      <c r="CV129" s="284"/>
      <c r="CW129" s="284"/>
      <c r="CX129" s="284"/>
      <c r="CY129" s="284"/>
      <c r="CZ129" s="284"/>
      <c r="DA129" s="284"/>
      <c r="DB129" s="284"/>
      <c r="DC129" s="284"/>
      <c r="DD129" s="284"/>
      <c r="DE129" s="284"/>
      <c r="DF129" s="284"/>
      <c r="DG129" s="284"/>
      <c r="DH129" s="284"/>
      <c r="DI129" s="284"/>
      <c r="DJ129" s="284"/>
      <c r="DK129" s="284"/>
      <c r="DL129" s="284"/>
      <c r="DM129" s="284"/>
      <c r="DN129" s="284"/>
      <c r="DO129" s="284"/>
      <c r="DP129" s="284"/>
      <c r="DQ129" s="284"/>
      <c r="DR129" s="284"/>
      <c r="DS129" s="284"/>
      <c r="DT129" s="284"/>
      <c r="DU129" s="284"/>
      <c r="DV129" s="284"/>
      <c r="DW129" s="284"/>
      <c r="DX129" s="284"/>
      <c r="DY129" s="284"/>
      <c r="DZ129" s="284"/>
      <c r="EA129" s="284"/>
      <c r="EB129" s="284"/>
      <c r="EC129" s="284"/>
      <c r="ED129" s="284"/>
      <c r="EE129" s="284"/>
      <c r="EF129" s="284"/>
      <c r="EG129" s="284"/>
      <c r="EH129" s="284"/>
      <c r="EI129" s="284"/>
      <c r="EJ129" s="284"/>
      <c r="EK129" s="284"/>
      <c r="EL129" s="284"/>
      <c r="EM129" s="284"/>
      <c r="EN129" s="284"/>
      <c r="EO129" s="284"/>
      <c r="EP129" s="284"/>
      <c r="EQ129" s="284"/>
      <c r="ER129" s="284"/>
      <c r="ES129" s="284"/>
      <c r="ET129" s="284"/>
      <c r="EU129" s="284"/>
      <c r="EV129" s="284"/>
      <c r="EW129" s="284"/>
      <c r="EX129" s="284"/>
      <c r="EY129" s="284"/>
      <c r="EZ129" s="284"/>
      <c r="FA129" s="284"/>
      <c r="FB129" s="284"/>
      <c r="FC129" s="284"/>
      <c r="FD129" s="284"/>
      <c r="FE129" s="284"/>
      <c r="FF129" s="284"/>
      <c r="FG129" s="284"/>
      <c r="FH129" s="284"/>
      <c r="FI129" s="284"/>
      <c r="FJ129" s="284"/>
      <c r="FK129" s="284"/>
      <c r="FL129" s="284"/>
      <c r="FM129" s="284"/>
      <c r="FN129" s="284"/>
      <c r="FO129" s="284"/>
      <c r="FP129" s="284"/>
      <c r="FQ129" s="284"/>
      <c r="FR129" s="284"/>
      <c r="FS129" s="284"/>
      <c r="FT129" s="284"/>
      <c r="FU129" s="284"/>
      <c r="FV129" s="284"/>
      <c r="FW129" s="284"/>
      <c r="FX129" s="284"/>
      <c r="FY129" s="284"/>
      <c r="FZ129" s="284"/>
      <c r="GA129" s="284"/>
      <c r="GB129" s="284"/>
      <c r="GC129" s="284"/>
      <c r="GD129" s="284"/>
      <c r="GE129" s="284"/>
      <c r="GF129" s="284"/>
      <c r="GG129" s="284"/>
      <c r="GH129" s="284"/>
      <c r="GI129" s="284"/>
      <c r="GJ129" s="284"/>
      <c r="GK129" s="284"/>
      <c r="GL129" s="284"/>
      <c r="GM129" s="284"/>
      <c r="GN129" s="284"/>
      <c r="GO129" s="284"/>
      <c r="GP129" s="284"/>
      <c r="GQ129" s="284"/>
      <c r="GR129" s="284"/>
      <c r="GS129" s="284"/>
      <c r="GT129" s="284"/>
      <c r="GU129" s="284"/>
      <c r="GV129" s="284"/>
      <c r="GW129" s="284"/>
      <c r="GX129" s="284"/>
      <c r="GY129" s="284"/>
      <c r="GZ129" s="284"/>
      <c r="HA129" s="284"/>
      <c r="HB129" s="284"/>
      <c r="HC129" s="284"/>
      <c r="HD129" s="284"/>
      <c r="HE129" s="284"/>
      <c r="HF129" s="284"/>
      <c r="HG129" s="284"/>
      <c r="HH129" s="284"/>
      <c r="HI129" s="284"/>
      <c r="HJ129" s="284"/>
      <c r="HK129" s="284"/>
      <c r="HL129" s="284"/>
      <c r="HM129" s="284"/>
      <c r="HN129" s="284"/>
      <c r="HO129" s="284"/>
      <c r="HP129" s="284"/>
      <c r="HQ129" s="284"/>
      <c r="HR129" s="284"/>
      <c r="HS129" s="284"/>
      <c r="HT129" s="284"/>
      <c r="HU129" s="284"/>
      <c r="HV129" s="284"/>
      <c r="HW129" s="284"/>
      <c r="HX129" s="284"/>
      <c r="HY129" s="284"/>
      <c r="HZ129" s="284"/>
      <c r="IA129" s="284"/>
      <c r="IB129" s="284"/>
      <c r="IC129" s="284"/>
      <c r="ID129" s="284"/>
      <c r="IE129" s="284"/>
      <c r="IF129" s="284"/>
      <c r="IG129" s="284"/>
      <c r="IH129" s="284"/>
      <c r="II129" s="284"/>
      <c r="IJ129" s="284"/>
      <c r="IK129" s="284"/>
      <c r="IL129" s="284"/>
      <c r="IM129" s="284"/>
      <c r="IN129" s="284"/>
      <c r="IO129" s="284"/>
      <c r="IP129" s="284"/>
      <c r="IQ129" s="284"/>
      <c r="IR129" s="284"/>
      <c r="IS129" s="284"/>
      <c r="IT129" s="284"/>
      <c r="IU129" s="284"/>
      <c r="IV129" s="284"/>
      <c r="IW129" s="284"/>
      <c r="IX129" s="284"/>
      <c r="IY129" s="284"/>
      <c r="IZ129" s="284"/>
      <c r="JA129" s="284"/>
      <c r="JB129" s="284"/>
      <c r="JC129" s="284"/>
      <c r="JD129" s="284"/>
      <c r="JE129" s="284"/>
      <c r="JF129" s="284"/>
      <c r="JG129" s="284"/>
      <c r="JH129" s="284"/>
      <c r="JI129" s="284"/>
      <c r="JJ129" s="284"/>
      <c r="JK129" s="284"/>
      <c r="JL129" s="284"/>
      <c r="JM129" s="284"/>
      <c r="JN129" s="284"/>
      <c r="JO129" s="284"/>
      <c r="JP129" s="284"/>
      <c r="JQ129" s="284"/>
      <c r="JR129" s="284"/>
      <c r="JS129" s="284"/>
      <c r="JT129" s="284"/>
      <c r="JU129" s="284"/>
      <c r="JV129" s="284"/>
      <c r="JW129" s="284"/>
      <c r="JX129" s="284"/>
      <c r="JY129" s="284"/>
      <c r="JZ129" s="284"/>
      <c r="KA129" s="284"/>
      <c r="KB129" s="284"/>
      <c r="KC129" s="284"/>
      <c r="KD129" s="284"/>
      <c r="KE129" s="284"/>
      <c r="KF129" s="284"/>
      <c r="KG129" s="284"/>
      <c r="KH129" s="284"/>
      <c r="KI129" s="284"/>
      <c r="KJ129" s="284"/>
      <c r="KK129" s="284"/>
      <c r="KL129" s="284"/>
      <c r="KM129" s="284"/>
      <c r="KN129" s="284"/>
      <c r="KO129" s="284"/>
      <c r="KP129" s="284"/>
      <c r="KQ129" s="284"/>
      <c r="KR129" s="284"/>
      <c r="KS129" s="284"/>
      <c r="KT129" s="284"/>
      <c r="KU129" s="284"/>
      <c r="KV129" s="284"/>
      <c r="KW129" s="284"/>
      <c r="KX129" s="284"/>
      <c r="KY129" s="284"/>
      <c r="KZ129" s="284"/>
      <c r="LA129" s="284"/>
      <c r="LB129" s="284"/>
      <c r="LC129" s="284"/>
      <c r="LD129" s="284"/>
      <c r="LE129" s="284"/>
      <c r="LF129" s="284"/>
      <c r="LG129" s="284"/>
      <c r="LH129" s="284"/>
      <c r="LI129" s="284"/>
      <c r="LJ129" s="284"/>
      <c r="LK129" s="284"/>
      <c r="LL129" s="284"/>
      <c r="LM129" s="284"/>
      <c r="LN129" s="284"/>
      <c r="LO129" s="284"/>
      <c r="LP129" s="284"/>
      <c r="LQ129" s="284"/>
      <c r="LR129" s="284"/>
      <c r="LS129" s="284"/>
      <c r="LT129" s="284"/>
      <c r="LU129" s="284"/>
      <c r="LV129" s="284"/>
      <c r="LW129" s="284"/>
      <c r="LX129" s="284"/>
      <c r="LY129" s="284"/>
      <c r="LZ129" s="284"/>
      <c r="MA129" s="284"/>
      <c r="MB129" s="284"/>
      <c r="MC129" s="284"/>
      <c r="MD129" s="284"/>
      <c r="ME129" s="284"/>
      <c r="MF129" s="284"/>
      <c r="MG129" s="284"/>
      <c r="MH129" s="284"/>
      <c r="MI129" s="284"/>
      <c r="MJ129" s="284"/>
      <c r="MK129" s="284"/>
      <c r="ML129" s="284"/>
      <c r="MM129" s="284"/>
      <c r="MN129" s="284"/>
      <c r="MO129" s="284"/>
      <c r="MP129" s="284"/>
      <c r="MQ129" s="284"/>
      <c r="MR129" s="284"/>
      <c r="MS129" s="284"/>
      <c r="MT129" s="284"/>
      <c r="MU129" s="284"/>
      <c r="MV129" s="284"/>
      <c r="MW129" s="284"/>
      <c r="MX129" s="284"/>
      <c r="MY129" s="284"/>
      <c r="MZ129" s="284"/>
      <c r="NA129" s="284"/>
      <c r="NB129" s="284"/>
      <c r="NC129" s="284"/>
      <c r="ND129" s="284"/>
      <c r="NE129" s="284"/>
      <c r="NF129" s="284"/>
      <c r="NG129" s="284"/>
      <c r="NH129" s="284"/>
      <c r="NI129" s="284"/>
      <c r="NJ129" s="284"/>
      <c r="NK129" s="284"/>
      <c r="NL129" s="284"/>
      <c r="NM129" s="284"/>
      <c r="NN129" s="284"/>
      <c r="NO129" s="284"/>
      <c r="NP129" s="284"/>
      <c r="NQ129" s="284"/>
      <c r="NR129" s="284"/>
      <c r="NS129" s="284"/>
      <c r="NT129" s="284"/>
      <c r="NU129" s="284"/>
      <c r="NV129" s="284"/>
      <c r="NW129" s="284"/>
      <c r="NX129" s="284"/>
      <c r="NY129" s="284"/>
      <c r="NZ129" s="284"/>
      <c r="OA129" s="284"/>
      <c r="OB129" s="284"/>
      <c r="OC129" s="284"/>
      <c r="OD129" s="284"/>
      <c r="OE129" s="284"/>
      <c r="OF129" s="284"/>
      <c r="OG129" s="284"/>
      <c r="OH129" s="284"/>
      <c r="OI129" s="284"/>
      <c r="OJ129" s="284"/>
      <c r="OK129" s="284"/>
      <c r="OL129" s="284"/>
      <c r="OM129" s="284"/>
      <c r="ON129" s="284"/>
      <c r="OO129" s="284"/>
      <c r="OP129" s="284"/>
      <c r="OQ129" s="284"/>
      <c r="OR129" s="284"/>
      <c r="OS129" s="284"/>
      <c r="OT129" s="284"/>
      <c r="OU129" s="284"/>
      <c r="OV129" s="284"/>
      <c r="OW129" s="284"/>
      <c r="OX129" s="284"/>
      <c r="OY129" s="284"/>
      <c r="OZ129" s="284"/>
      <c r="PA129" s="284"/>
      <c r="PB129" s="284"/>
      <c r="PC129" s="284"/>
      <c r="PD129" s="284"/>
      <c r="PE129" s="284"/>
      <c r="PF129" s="284"/>
      <c r="PG129" s="284"/>
      <c r="PH129" s="284"/>
      <c r="PI129" s="284"/>
      <c r="PJ129" s="284"/>
      <c r="PK129" s="284"/>
      <c r="PL129" s="284"/>
      <c r="PM129" s="284"/>
      <c r="PN129" s="284"/>
      <c r="PO129" s="284"/>
      <c r="PP129" s="284"/>
      <c r="PQ129" s="284"/>
      <c r="PR129" s="284"/>
      <c r="PS129" s="284"/>
      <c r="PT129" s="284"/>
      <c r="PU129" s="284"/>
      <c r="PV129" s="284"/>
      <c r="PW129" s="284"/>
      <c r="PX129" s="284"/>
      <c r="PY129" s="284"/>
      <c r="PZ129" s="284"/>
      <c r="QA129" s="284"/>
      <c r="QB129" s="284"/>
      <c r="QC129" s="284"/>
      <c r="QD129" s="284"/>
      <c r="QE129" s="284"/>
      <c r="QF129" s="284"/>
      <c r="QG129" s="284"/>
      <c r="QH129" s="284"/>
      <c r="QI129" s="284"/>
      <c r="QJ129" s="284"/>
      <c r="QK129" s="284"/>
      <c r="QL129" s="284"/>
      <c r="QM129" s="284"/>
      <c r="QN129" s="284"/>
      <c r="QO129" s="284"/>
      <c r="QP129" s="284"/>
      <c r="QQ129" s="284"/>
      <c r="QR129" s="284"/>
      <c r="QS129" s="284"/>
      <c r="QT129" s="284"/>
      <c r="QU129" s="284"/>
      <c r="QV129" s="284"/>
      <c r="QW129" s="284"/>
      <c r="QX129" s="284"/>
      <c r="QY129" s="284"/>
      <c r="QZ129" s="284"/>
      <c r="RA129" s="284"/>
      <c r="RB129" s="284"/>
      <c r="RC129" s="284"/>
      <c r="RD129" s="284"/>
      <c r="RE129" s="284"/>
      <c r="RF129" s="284"/>
      <c r="RG129" s="284"/>
      <c r="RH129" s="284"/>
      <c r="RI129" s="284"/>
      <c r="RJ129" s="284"/>
      <c r="RK129" s="284"/>
      <c r="RL129" s="284"/>
      <c r="RM129" s="284"/>
      <c r="RN129" s="284"/>
      <c r="RO129" s="284"/>
      <c r="RP129" s="284"/>
      <c r="RQ129" s="284"/>
      <c r="RR129" s="284"/>
      <c r="RS129" s="284"/>
      <c r="RT129" s="284"/>
      <c r="RU129" s="284"/>
      <c r="RV129" s="284"/>
      <c r="RW129" s="284"/>
      <c r="RX129" s="284"/>
      <c r="RY129" s="284"/>
      <c r="RZ129" s="284"/>
      <c r="SA129" s="284"/>
      <c r="SB129" s="284"/>
      <c r="SC129" s="284"/>
      <c r="SD129" s="284"/>
      <c r="SE129" s="284"/>
      <c r="SF129" s="284"/>
      <c r="SG129" s="284"/>
      <c r="SH129" s="284"/>
      <c r="SI129" s="284"/>
      <c r="SJ129" s="284"/>
      <c r="SK129" s="284"/>
      <c r="SL129" s="284"/>
      <c r="SM129" s="284"/>
      <c r="SN129" s="284"/>
      <c r="SO129" s="284"/>
      <c r="SP129" s="284"/>
      <c r="SQ129" s="284"/>
      <c r="SR129" s="284"/>
      <c r="SS129" s="284"/>
      <c r="ST129" s="284"/>
      <c r="SU129" s="284"/>
      <c r="SV129" s="284"/>
      <c r="SW129" s="284"/>
      <c r="SX129" s="284"/>
      <c r="SY129" s="284"/>
      <c r="SZ129" s="284"/>
      <c r="TA129" s="284"/>
      <c r="TB129" s="284"/>
      <c r="TC129" s="284"/>
      <c r="TD129" s="284"/>
      <c r="TE129" s="284"/>
      <c r="TF129" s="284"/>
      <c r="TG129" s="284"/>
      <c r="TH129" s="284"/>
      <c r="TI129" s="284"/>
      <c r="TJ129" s="284"/>
      <c r="TK129" s="284"/>
      <c r="TL129" s="284"/>
      <c r="TM129" s="284"/>
      <c r="TN129" s="284"/>
      <c r="TO129" s="284"/>
      <c r="TP129" s="284"/>
      <c r="TQ129" s="284"/>
      <c r="TR129" s="284"/>
      <c r="TS129" s="284"/>
      <c r="TT129" s="284"/>
      <c r="TU129" s="284"/>
      <c r="TV129" s="284"/>
      <c r="TW129" s="284"/>
      <c r="TX129" s="284"/>
      <c r="TY129" s="284"/>
      <c r="TZ129" s="284"/>
      <c r="UA129" s="284"/>
      <c r="UB129" s="284"/>
      <c r="UC129" s="284"/>
      <c r="UD129" s="284"/>
      <c r="UE129" s="284"/>
      <c r="UF129" s="284"/>
      <c r="UG129" s="284"/>
      <c r="UH129" s="284"/>
      <c r="UI129" s="284"/>
      <c r="UJ129" s="284"/>
      <c r="UK129" s="284"/>
      <c r="UL129" s="284"/>
      <c r="UM129" s="284"/>
      <c r="UN129" s="284"/>
      <c r="UO129" s="284"/>
      <c r="UP129" s="284"/>
      <c r="UQ129" s="284"/>
      <c r="UR129" s="284"/>
      <c r="US129" s="284"/>
      <c r="UT129" s="284"/>
      <c r="UU129" s="284"/>
      <c r="UV129" s="284"/>
      <c r="UW129" s="284"/>
      <c r="UX129" s="284"/>
      <c r="UY129" s="284"/>
      <c r="UZ129" s="284"/>
      <c r="VA129" s="284"/>
      <c r="VB129" s="284"/>
      <c r="VC129" s="284"/>
      <c r="VD129" s="284"/>
      <c r="VE129" s="284"/>
      <c r="VF129" s="284"/>
      <c r="VG129" s="284"/>
      <c r="VH129" s="284"/>
      <c r="VI129" s="284"/>
      <c r="VJ129" s="284"/>
      <c r="VK129" s="284"/>
      <c r="VL129" s="284"/>
      <c r="VM129" s="284"/>
      <c r="VN129" s="284"/>
      <c r="VO129" s="284"/>
      <c r="VP129" s="284"/>
      <c r="VQ129" s="284"/>
      <c r="VR129" s="284"/>
      <c r="VS129" s="284"/>
      <c r="VT129" s="284"/>
      <c r="VU129" s="284"/>
      <c r="VV129" s="284"/>
      <c r="VW129" s="284"/>
      <c r="VX129" s="284"/>
      <c r="VY129" s="284"/>
      <c r="VZ129" s="284"/>
      <c r="WA129" s="284"/>
      <c r="WB129" s="284"/>
      <c r="WC129" s="284"/>
      <c r="WD129" s="284"/>
      <c r="WE129" s="284"/>
      <c r="WF129" s="284"/>
      <c r="WG129" s="284"/>
      <c r="WH129" s="284"/>
      <c r="WI129" s="284"/>
      <c r="WJ129" s="284"/>
      <c r="WK129" s="284"/>
      <c r="WL129" s="284"/>
      <c r="WM129" s="284"/>
      <c r="WN129" s="284"/>
      <c r="WO129" s="284"/>
      <c r="WP129" s="284"/>
      <c r="WQ129" s="284"/>
      <c r="WR129" s="284"/>
      <c r="WS129" s="284"/>
      <c r="WT129" s="284"/>
      <c r="WU129" s="284"/>
      <c r="WV129" s="284"/>
      <c r="WW129" s="284"/>
      <c r="WX129" s="284"/>
      <c r="WY129" s="284"/>
      <c r="WZ129" s="284"/>
      <c r="XA129" s="284"/>
      <c r="XB129" s="284"/>
      <c r="XC129" s="284"/>
      <c r="XD129" s="284"/>
      <c r="XE129" s="284"/>
      <c r="XF129" s="284"/>
      <c r="XG129" s="284"/>
      <c r="XH129" s="284"/>
      <c r="XI129" s="284"/>
      <c r="XJ129" s="284"/>
      <c r="XK129" s="284"/>
      <c r="XL129" s="284"/>
      <c r="XM129" s="284"/>
      <c r="XN129" s="284"/>
      <c r="XO129" s="284"/>
      <c r="XP129" s="284"/>
      <c r="XQ129" s="284"/>
      <c r="XR129" s="284"/>
      <c r="XS129" s="284"/>
      <c r="XT129" s="284"/>
      <c r="XU129" s="284"/>
      <c r="XV129" s="284"/>
      <c r="XW129" s="284"/>
      <c r="XX129" s="284"/>
      <c r="XY129" s="284"/>
      <c r="XZ129" s="284"/>
      <c r="YA129" s="284"/>
      <c r="YB129" s="284"/>
      <c r="YC129" s="284"/>
      <c r="YD129" s="284"/>
      <c r="YE129" s="284"/>
      <c r="YF129" s="284"/>
      <c r="YG129" s="284"/>
      <c r="YH129" s="284"/>
      <c r="YI129" s="284"/>
      <c r="YJ129" s="284"/>
      <c r="YK129" s="284"/>
      <c r="YL129" s="284"/>
      <c r="YM129" s="284"/>
      <c r="YN129" s="284"/>
      <c r="YO129" s="284"/>
      <c r="YP129" s="284"/>
      <c r="YQ129" s="284"/>
      <c r="YR129" s="284"/>
      <c r="YS129" s="284"/>
      <c r="YT129" s="284"/>
      <c r="YU129" s="284"/>
      <c r="YV129" s="284"/>
      <c r="YW129" s="284"/>
      <c r="YX129" s="284"/>
      <c r="YY129" s="284"/>
      <c r="YZ129" s="284"/>
      <c r="ZA129" s="284"/>
      <c r="ZB129" s="284"/>
      <c r="ZC129" s="284"/>
      <c r="ZD129" s="284"/>
      <c r="ZE129" s="284"/>
      <c r="ZF129" s="284"/>
      <c r="ZG129" s="284"/>
      <c r="ZH129" s="284"/>
      <c r="ZI129" s="284"/>
      <c r="ZJ129" s="284"/>
      <c r="ZK129" s="284"/>
      <c r="ZL129" s="284"/>
      <c r="ZM129" s="284"/>
      <c r="ZN129" s="284"/>
      <c r="ZO129" s="284"/>
      <c r="ZP129" s="284"/>
      <c r="ZQ129" s="284"/>
      <c r="ZR129" s="284"/>
      <c r="ZS129" s="284"/>
      <c r="ZT129" s="284"/>
      <c r="ZU129" s="284"/>
      <c r="ZV129" s="284"/>
      <c r="ZW129" s="284"/>
      <c r="ZX129" s="284"/>
      <c r="ZY129" s="284"/>
      <c r="ZZ129" s="284"/>
      <c r="AAA129" s="284"/>
      <c r="AAB129" s="284"/>
      <c r="AAC129" s="284"/>
      <c r="AAD129" s="284"/>
      <c r="AAE129" s="284"/>
      <c r="AAF129" s="284"/>
      <c r="AAG129" s="284"/>
      <c r="AAH129" s="284"/>
      <c r="AAI129" s="284"/>
      <c r="AAJ129" s="284"/>
      <c r="AAK129" s="284"/>
      <c r="AAL129" s="284"/>
      <c r="AAM129" s="284"/>
      <c r="AAN129" s="284"/>
      <c r="AAO129" s="284"/>
      <c r="AAP129" s="284"/>
      <c r="AAQ129" s="284"/>
      <c r="AAR129" s="284"/>
      <c r="AAS129" s="284"/>
      <c r="AAT129" s="284"/>
      <c r="AAU129" s="284"/>
      <c r="AAV129" s="284"/>
      <c r="AAW129" s="284"/>
      <c r="AAX129" s="284"/>
      <c r="AAY129" s="284"/>
      <c r="AAZ129" s="284"/>
      <c r="ABA129" s="284"/>
      <c r="ABB129" s="284"/>
      <c r="ABC129" s="284"/>
      <c r="ABD129" s="284"/>
      <c r="ABE129" s="284"/>
      <c r="ABF129" s="284"/>
      <c r="ABG129" s="284"/>
      <c r="ABH129" s="284"/>
      <c r="ABI129" s="284"/>
      <c r="ABJ129" s="284"/>
      <c r="ABK129" s="284"/>
      <c r="ABL129" s="284"/>
      <c r="ABM129" s="284"/>
      <c r="ABN129" s="284"/>
      <c r="ABO129" s="284"/>
      <c r="ABP129" s="284"/>
      <c r="ABQ129" s="284"/>
      <c r="ABR129" s="284"/>
      <c r="ABS129" s="284"/>
      <c r="ABT129" s="284"/>
      <c r="ABU129" s="284"/>
      <c r="ABV129" s="284"/>
      <c r="ABW129" s="284"/>
      <c r="ABX129" s="284"/>
      <c r="ABY129" s="284"/>
      <c r="ABZ129" s="284"/>
      <c r="ACA129" s="284"/>
      <c r="ACB129" s="284"/>
      <c r="ACC129" s="284"/>
      <c r="ACD129" s="284"/>
      <c r="ACE129" s="284"/>
      <c r="ACF129" s="284"/>
      <c r="ACG129" s="284"/>
      <c r="ACH129" s="284"/>
      <c r="ACI129" s="284"/>
      <c r="ACJ129" s="284"/>
      <c r="ACK129" s="284"/>
      <c r="ACL129" s="284"/>
      <c r="ACM129" s="284"/>
      <c r="ACN129" s="284"/>
      <c r="ACO129" s="284"/>
      <c r="ACP129" s="284"/>
      <c r="ACQ129" s="284"/>
      <c r="ACR129" s="284"/>
      <c r="ACS129" s="284"/>
      <c r="ACT129" s="284"/>
      <c r="ACU129" s="284"/>
      <c r="ACV129" s="284"/>
      <c r="ACW129" s="284"/>
      <c r="ACX129" s="284"/>
      <c r="ACY129" s="284"/>
      <c r="ACZ129" s="284"/>
      <c r="ADA129" s="284"/>
      <c r="ADB129" s="284"/>
      <c r="ADC129" s="284"/>
      <c r="ADD129" s="284"/>
      <c r="ADE129" s="284"/>
      <c r="ADF129" s="284"/>
      <c r="ADG129" s="284"/>
      <c r="ADH129" s="284"/>
      <c r="ADI129" s="284"/>
      <c r="ADJ129" s="284"/>
      <c r="ADK129" s="284"/>
      <c r="ADL129" s="284"/>
      <c r="ADM129" s="284"/>
      <c r="ADN129" s="284"/>
      <c r="ADO129" s="284"/>
      <c r="ADP129" s="284"/>
      <c r="ADQ129" s="284"/>
      <c r="ADR129" s="284"/>
      <c r="ADS129" s="284"/>
      <c r="ADT129" s="284"/>
      <c r="ADU129" s="284"/>
      <c r="ADV129" s="284"/>
      <c r="ADW129" s="284"/>
      <c r="ADX129" s="284"/>
      <c r="ADY129" s="284"/>
      <c r="ADZ129" s="284"/>
      <c r="AEA129" s="284"/>
      <c r="AEB129" s="284"/>
      <c r="AEC129" s="284"/>
      <c r="AED129" s="284"/>
      <c r="AEE129" s="284"/>
      <c r="AEF129" s="284"/>
      <c r="AEG129" s="284"/>
      <c r="AEH129" s="284"/>
      <c r="AEI129" s="284"/>
      <c r="AEJ129" s="284"/>
      <c r="AEK129" s="284"/>
      <c r="AEL129" s="284"/>
      <c r="AEM129" s="284"/>
      <c r="AEN129" s="284"/>
      <c r="AEO129" s="284"/>
      <c r="AEP129" s="284"/>
      <c r="AEQ129" s="284"/>
      <c r="AER129" s="284"/>
      <c r="AES129" s="284"/>
      <c r="AET129" s="284"/>
      <c r="AEU129" s="284"/>
      <c r="AEV129" s="284"/>
      <c r="AEW129" s="284"/>
      <c r="AEX129" s="284"/>
      <c r="AEY129" s="284"/>
      <c r="AEZ129" s="284"/>
      <c r="AFA129" s="284"/>
      <c r="AFB129" s="284"/>
      <c r="AFC129" s="284"/>
      <c r="AFD129" s="284"/>
      <c r="AFE129" s="284"/>
      <c r="AFF129" s="284"/>
      <c r="AFG129" s="284"/>
      <c r="AFH129" s="284"/>
      <c r="AFI129" s="284"/>
      <c r="AFJ129" s="284"/>
      <c r="AFK129" s="284"/>
      <c r="AFL129" s="284"/>
      <c r="AFM129" s="284"/>
      <c r="AFN129" s="284"/>
      <c r="AFO129" s="284"/>
      <c r="AFP129" s="284"/>
      <c r="AFQ129" s="284"/>
      <c r="AFR129" s="284"/>
      <c r="AFS129" s="284"/>
      <c r="AFT129" s="284"/>
      <c r="AFU129" s="284"/>
      <c r="AFV129" s="284"/>
      <c r="AFW129" s="284"/>
      <c r="AFX129" s="284"/>
      <c r="AFY129" s="284"/>
      <c r="AFZ129" s="284"/>
      <c r="AGA129" s="284"/>
      <c r="AGB129" s="284"/>
      <c r="AGC129" s="284"/>
      <c r="AGD129" s="284"/>
      <c r="AGE129" s="284"/>
      <c r="AGF129" s="284"/>
      <c r="AGG129" s="284"/>
      <c r="AGH129" s="284"/>
      <c r="AGI129" s="284"/>
      <c r="AGJ129" s="284"/>
      <c r="AGK129" s="284"/>
      <c r="AGL129" s="284"/>
      <c r="AGM129" s="284"/>
      <c r="AGN129" s="284"/>
      <c r="AGO129" s="284"/>
      <c r="AGP129" s="284"/>
      <c r="AGQ129" s="284"/>
      <c r="AGR129" s="284"/>
      <c r="AGS129" s="284"/>
      <c r="AGT129" s="284"/>
      <c r="AGU129" s="284"/>
      <c r="AGV129" s="284"/>
      <c r="AGW129" s="284"/>
      <c r="AGX129" s="284"/>
      <c r="AGY129" s="284"/>
      <c r="AGZ129" s="284"/>
      <c r="AHA129" s="284"/>
      <c r="AHB129" s="284"/>
      <c r="AHC129" s="284"/>
      <c r="AHD129" s="284"/>
      <c r="AHE129" s="284"/>
      <c r="AHF129" s="284"/>
      <c r="AHG129" s="284"/>
      <c r="AHH129" s="284"/>
      <c r="AHI129" s="284"/>
      <c r="AHJ129" s="284"/>
      <c r="AHK129" s="284"/>
      <c r="AHL129" s="284"/>
      <c r="AHM129" s="284"/>
      <c r="AHN129" s="284"/>
      <c r="AHO129" s="284"/>
      <c r="AHP129" s="284"/>
      <c r="AHQ129" s="284"/>
      <c r="AHR129" s="284"/>
      <c r="AHS129" s="284"/>
      <c r="AHT129" s="284"/>
      <c r="AHU129" s="284"/>
      <c r="AHV129" s="284"/>
      <c r="AHW129" s="284"/>
      <c r="AHX129" s="284"/>
      <c r="AHY129" s="284"/>
      <c r="AHZ129" s="284"/>
      <c r="AIA129" s="284"/>
      <c r="AIB129" s="284"/>
      <c r="AIC129" s="284"/>
      <c r="AID129" s="284"/>
      <c r="AIE129" s="284"/>
      <c r="AIF129" s="284"/>
      <c r="AIG129" s="284"/>
      <c r="AIH129" s="284"/>
      <c r="AII129" s="284"/>
      <c r="AIJ129" s="284"/>
      <c r="AIK129" s="284"/>
      <c r="AIL129" s="284"/>
      <c r="AIM129" s="284"/>
      <c r="AIN129" s="284"/>
      <c r="AIO129" s="284"/>
      <c r="AIP129" s="284"/>
      <c r="AIQ129" s="284"/>
      <c r="AIR129" s="284"/>
      <c r="AIS129" s="284"/>
      <c r="AIT129" s="284"/>
      <c r="AIU129" s="284"/>
      <c r="AIV129" s="284"/>
      <c r="AIW129" s="284"/>
      <c r="AIX129" s="284"/>
      <c r="AIY129" s="284"/>
      <c r="AIZ129" s="284"/>
      <c r="AJA129" s="284"/>
      <c r="AJB129" s="284"/>
      <c r="AJC129" s="284"/>
      <c r="AJD129" s="284"/>
      <c r="AJE129" s="284"/>
      <c r="AJF129" s="284"/>
      <c r="AJG129" s="284"/>
      <c r="AJH129" s="284"/>
      <c r="AJI129" s="284"/>
      <c r="AJJ129" s="284"/>
      <c r="AJK129" s="284"/>
      <c r="AJL129" s="284"/>
      <c r="AJM129" s="284"/>
      <c r="AJN129" s="284"/>
      <c r="AJO129" s="284"/>
      <c r="AJP129" s="284"/>
      <c r="AJQ129" s="284"/>
      <c r="AJR129" s="284"/>
      <c r="AJS129" s="284"/>
      <c r="AJT129" s="284"/>
      <c r="AJU129" s="284"/>
      <c r="AJV129" s="284"/>
      <c r="AJW129" s="284"/>
      <c r="AJX129" s="284"/>
      <c r="AJY129" s="284"/>
      <c r="AJZ129" s="284"/>
      <c r="AKA129" s="284"/>
      <c r="AKB129" s="284"/>
      <c r="AKC129" s="284"/>
      <c r="AKD129" s="284"/>
      <c r="AKE129" s="284"/>
      <c r="AKF129" s="284"/>
      <c r="AKG129" s="284"/>
      <c r="AKH129" s="284"/>
      <c r="AKI129" s="284"/>
      <c r="AKJ129" s="284"/>
      <c r="AKK129" s="284"/>
      <c r="AKL129" s="284"/>
      <c r="AKM129" s="284"/>
      <c r="AKN129" s="284"/>
      <c r="AKO129" s="284"/>
      <c r="AKP129" s="284"/>
      <c r="AKQ129" s="284"/>
      <c r="AKR129" s="284"/>
      <c r="AKS129" s="284"/>
      <c r="AKT129" s="284"/>
      <c r="AKU129" s="284"/>
      <c r="AKV129" s="284"/>
      <c r="AKW129" s="284"/>
      <c r="AKX129" s="284"/>
      <c r="AKY129" s="284"/>
      <c r="AKZ129" s="284"/>
      <c r="ALA129" s="284"/>
      <c r="ALB129" s="284"/>
      <c r="ALC129" s="284"/>
      <c r="ALD129" s="284"/>
      <c r="ALE129" s="284"/>
      <c r="ALF129" s="284"/>
      <c r="ALG129" s="284"/>
      <c r="ALH129" s="284"/>
      <c r="ALI129" s="284"/>
      <c r="ALJ129" s="284"/>
      <c r="ALK129" s="284"/>
      <c r="ALL129" s="284"/>
      <c r="ALM129" s="284"/>
      <c r="ALN129" s="284"/>
      <c r="ALO129" s="284"/>
      <c r="ALP129" s="284"/>
      <c r="ALQ129" s="284"/>
      <c r="ALR129" s="284"/>
      <c r="ALS129" s="284"/>
      <c r="ALT129" s="284"/>
      <c r="ALU129" s="284"/>
      <c r="ALV129" s="284"/>
      <c r="ALW129" s="284"/>
      <c r="ALX129" s="284"/>
      <c r="ALY129" s="284"/>
      <c r="ALZ129" s="284"/>
      <c r="AMA129" s="284"/>
      <c r="AMB129" s="284"/>
      <c r="AMC129" s="284"/>
      <c r="AMD129" s="284"/>
      <c r="AME129" s="284"/>
      <c r="AMF129" s="284"/>
      <c r="AMG129" s="284"/>
      <c r="AMH129" s="284"/>
      <c r="AMI129" s="284"/>
      <c r="AMJ129" s="284"/>
      <c r="AMK129" s="284"/>
      <c r="AML129" s="284"/>
      <c r="AMM129" s="284"/>
      <c r="AMN129" s="284"/>
      <c r="AMO129" s="284"/>
      <c r="AMP129" s="284"/>
      <c r="AMQ129" s="284"/>
      <c r="AMR129" s="284"/>
      <c r="AMS129" s="284"/>
      <c r="AMT129" s="284"/>
      <c r="AMU129" s="284"/>
      <c r="AMV129" s="284"/>
      <c r="AMW129" s="284"/>
      <c r="AMX129" s="284"/>
      <c r="AMY129" s="284"/>
      <c r="AMZ129" s="284"/>
      <c r="ANA129" s="284"/>
      <c r="ANB129" s="284"/>
      <c r="ANC129" s="284"/>
      <c r="AND129" s="284"/>
      <c r="ANE129" s="284"/>
      <c r="ANF129" s="284"/>
      <c r="ANG129" s="284"/>
      <c r="ANH129" s="284"/>
      <c r="ANI129" s="284"/>
      <c r="ANJ129" s="284"/>
      <c r="ANK129" s="284"/>
      <c r="ANL129" s="284"/>
      <c r="ANM129" s="284"/>
      <c r="ANN129" s="284"/>
      <c r="ANO129" s="284"/>
      <c r="ANP129" s="284"/>
      <c r="ANQ129" s="284"/>
      <c r="ANR129" s="284"/>
      <c r="ANS129" s="284"/>
      <c r="ANT129" s="284"/>
      <c r="ANU129" s="284"/>
      <c r="ANV129" s="284"/>
      <c r="ANW129" s="284"/>
      <c r="ANX129" s="284"/>
      <c r="ANY129" s="284"/>
      <c r="ANZ129" s="284"/>
      <c r="AOA129" s="284"/>
      <c r="AOB129" s="284"/>
      <c r="AOC129" s="284"/>
      <c r="AOD129" s="284"/>
      <c r="AOE129" s="284"/>
      <c r="AOF129" s="284"/>
      <c r="AOG129" s="284"/>
      <c r="AOH129" s="284"/>
      <c r="AOI129" s="284"/>
      <c r="AOJ129" s="284"/>
      <c r="AOK129" s="284"/>
      <c r="AOL129" s="284"/>
      <c r="AOM129" s="284"/>
      <c r="AON129" s="284"/>
      <c r="AOO129" s="284"/>
      <c r="AOP129" s="284"/>
      <c r="AOQ129" s="284"/>
      <c r="AOR129" s="284"/>
      <c r="AOS129" s="284"/>
      <c r="AOT129" s="284"/>
      <c r="AOU129" s="284"/>
      <c r="AOV129" s="284"/>
      <c r="AOW129" s="284"/>
      <c r="AOX129" s="284"/>
      <c r="AOY129" s="284"/>
      <c r="AOZ129" s="284"/>
      <c r="APA129" s="284"/>
      <c r="APB129" s="284"/>
      <c r="APC129" s="284"/>
      <c r="APD129" s="284"/>
      <c r="APE129" s="284"/>
      <c r="APF129" s="284"/>
      <c r="APG129" s="284"/>
      <c r="APH129" s="284"/>
      <c r="API129" s="284"/>
      <c r="APJ129" s="284"/>
      <c r="APK129" s="284"/>
      <c r="APL129" s="284"/>
      <c r="APM129" s="284"/>
      <c r="APN129" s="284"/>
      <c r="APO129" s="284"/>
      <c r="APP129" s="284"/>
      <c r="APQ129" s="284"/>
      <c r="APR129" s="284"/>
      <c r="APS129" s="284"/>
      <c r="APT129" s="284"/>
      <c r="APU129" s="284"/>
      <c r="APV129" s="284"/>
      <c r="APW129" s="284"/>
      <c r="APX129" s="284"/>
      <c r="APY129" s="284"/>
      <c r="APZ129" s="284"/>
      <c r="AQA129" s="284"/>
      <c r="AQB129" s="284"/>
      <c r="AQC129" s="284"/>
      <c r="AQD129" s="284"/>
      <c r="AQE129" s="284"/>
      <c r="AQF129" s="284"/>
      <c r="AQG129" s="284"/>
      <c r="AQH129" s="284"/>
      <c r="AQI129" s="284"/>
      <c r="AQJ129" s="284"/>
      <c r="AQK129" s="284"/>
      <c r="AQL129" s="284"/>
      <c r="AQM129" s="284"/>
      <c r="AQN129" s="284"/>
      <c r="AQO129" s="284"/>
      <c r="AQP129" s="284"/>
      <c r="AQQ129" s="284"/>
      <c r="AQR129" s="284"/>
      <c r="AQS129" s="284"/>
      <c r="AQT129" s="284"/>
      <c r="AQU129" s="284"/>
      <c r="AQV129" s="284"/>
      <c r="AQW129" s="284"/>
      <c r="AQX129" s="284"/>
      <c r="AQY129" s="284"/>
      <c r="AQZ129" s="284"/>
      <c r="ARA129" s="284"/>
      <c r="ARB129" s="284"/>
      <c r="ARC129" s="284"/>
      <c r="ARD129" s="284"/>
      <c r="ARE129" s="284"/>
      <c r="ARF129" s="284"/>
      <c r="ARG129" s="284"/>
      <c r="ARH129" s="284"/>
      <c r="ARI129" s="284"/>
      <c r="ARJ129" s="284"/>
      <c r="ARK129" s="284"/>
      <c r="ARL129" s="284"/>
      <c r="ARM129" s="284"/>
      <c r="ARN129" s="284"/>
      <c r="ARO129" s="284"/>
      <c r="ARP129" s="284"/>
      <c r="ARQ129" s="284"/>
      <c r="ARR129" s="284"/>
      <c r="ARS129" s="284"/>
      <c r="ART129" s="284"/>
      <c r="ARU129" s="284"/>
      <c r="ARV129" s="284"/>
      <c r="ARW129" s="284"/>
      <c r="ARX129" s="284"/>
      <c r="ARY129" s="284"/>
      <c r="ARZ129" s="284"/>
      <c r="ASA129" s="284"/>
      <c r="ASB129" s="284"/>
      <c r="ASC129" s="284"/>
      <c r="ASD129" s="284"/>
      <c r="ASE129" s="284"/>
      <c r="ASF129" s="284"/>
      <c r="ASG129" s="284"/>
      <c r="ASH129" s="284"/>
      <c r="ASI129" s="284"/>
      <c r="ASJ129" s="284"/>
      <c r="ASK129" s="284"/>
      <c r="ASL129" s="284"/>
      <c r="ASM129" s="284"/>
      <c r="ASN129" s="284"/>
      <c r="ASO129" s="284"/>
      <c r="ASP129" s="284"/>
      <c r="ASQ129" s="284"/>
      <c r="ASR129" s="284"/>
      <c r="ASS129" s="284"/>
      <c r="AST129" s="284"/>
      <c r="ASU129" s="284"/>
      <c r="ASV129" s="284"/>
      <c r="ASW129" s="284"/>
      <c r="ASX129" s="284"/>
      <c r="ASY129" s="284"/>
      <c r="ASZ129" s="284"/>
      <c r="ATA129" s="284"/>
      <c r="ATB129" s="284"/>
      <c r="ATC129" s="284"/>
      <c r="ATD129" s="284"/>
      <c r="ATE129" s="284"/>
      <c r="ATF129" s="284"/>
      <c r="ATG129" s="284"/>
      <c r="ATH129" s="284"/>
      <c r="ATI129" s="284"/>
      <c r="ATJ129" s="284"/>
      <c r="ATK129" s="284"/>
      <c r="ATL129" s="284"/>
      <c r="ATM129" s="284"/>
      <c r="ATN129" s="284"/>
      <c r="ATO129" s="284"/>
      <c r="ATP129" s="284"/>
      <c r="ATQ129" s="284"/>
      <c r="ATR129" s="284"/>
      <c r="ATS129" s="284"/>
      <c r="ATT129" s="284"/>
      <c r="ATU129" s="284"/>
      <c r="ATV129" s="284"/>
      <c r="ATW129" s="284"/>
      <c r="ATX129" s="284"/>
      <c r="ATY129" s="284"/>
      <c r="ATZ129" s="284"/>
      <c r="AUA129" s="284"/>
      <c r="AUB129" s="284"/>
      <c r="AUC129" s="284"/>
      <c r="AUD129" s="284"/>
      <c r="AUE129" s="284"/>
      <c r="AUF129" s="284"/>
      <c r="AUG129" s="284"/>
      <c r="AUH129" s="284"/>
      <c r="AUI129" s="284"/>
      <c r="AUJ129" s="284"/>
      <c r="AUK129" s="284"/>
      <c r="AUL129" s="284"/>
      <c r="AUM129" s="284"/>
      <c r="AUN129" s="284"/>
      <c r="AUO129" s="284"/>
      <c r="AUP129" s="284"/>
      <c r="AUQ129" s="284"/>
      <c r="AUR129" s="284"/>
      <c r="AUS129" s="284"/>
      <c r="AUT129" s="284"/>
      <c r="AUU129" s="284"/>
      <c r="AUV129" s="284"/>
      <c r="AUW129" s="284"/>
      <c r="AUX129" s="284"/>
      <c r="AUY129" s="284"/>
      <c r="AUZ129" s="284"/>
      <c r="AVA129" s="284"/>
      <c r="AVB129" s="284"/>
      <c r="AVC129" s="284"/>
      <c r="AVD129" s="284"/>
      <c r="AVE129" s="284"/>
      <c r="AVF129" s="284"/>
      <c r="AVG129" s="284"/>
      <c r="AVH129" s="284"/>
      <c r="AVI129" s="284"/>
      <c r="AVJ129" s="284"/>
      <c r="AVK129" s="284"/>
      <c r="AVL129" s="284"/>
      <c r="AVM129" s="284"/>
      <c r="AVN129" s="284"/>
      <c r="AVO129" s="284"/>
      <c r="AVP129" s="284"/>
      <c r="AVQ129" s="284"/>
      <c r="AVR129" s="284"/>
      <c r="AVS129" s="284"/>
      <c r="AVT129" s="284"/>
      <c r="AVU129" s="284"/>
      <c r="AVV129" s="284"/>
      <c r="AVW129" s="284"/>
      <c r="AVX129" s="284"/>
      <c r="AVY129" s="284"/>
      <c r="AVZ129" s="284"/>
      <c r="AWA129" s="284"/>
      <c r="AWB129" s="284"/>
      <c r="AWC129" s="284"/>
      <c r="AWD129" s="284"/>
      <c r="AWE129" s="284"/>
      <c r="AWF129" s="284"/>
      <c r="AWG129" s="284"/>
      <c r="AWH129" s="284"/>
      <c r="AWI129" s="284"/>
      <c r="AWJ129" s="284"/>
      <c r="AWK129" s="284"/>
      <c r="AWL129" s="284"/>
      <c r="AWM129" s="284"/>
      <c r="AWN129" s="284"/>
      <c r="AWO129" s="284"/>
      <c r="AWP129" s="284"/>
      <c r="AWQ129" s="284"/>
      <c r="AWR129" s="284"/>
      <c r="AWS129" s="284"/>
      <c r="AWT129" s="284"/>
      <c r="AWU129" s="284"/>
      <c r="AWV129" s="284"/>
      <c r="AWW129" s="284"/>
      <c r="AWX129" s="284"/>
      <c r="AWY129" s="284"/>
      <c r="AWZ129" s="284"/>
      <c r="AXA129" s="284"/>
      <c r="AXB129" s="284"/>
      <c r="AXC129" s="284"/>
      <c r="AXD129" s="284"/>
      <c r="AXE129" s="284"/>
      <c r="AXF129" s="284"/>
      <c r="AXG129" s="284"/>
      <c r="AXH129" s="284"/>
      <c r="AXI129" s="284"/>
      <c r="AXJ129" s="284"/>
      <c r="AXK129" s="284"/>
      <c r="AXL129" s="284"/>
      <c r="AXM129" s="284"/>
      <c r="AXN129" s="284"/>
      <c r="AXO129" s="284"/>
      <c r="AXP129" s="284"/>
      <c r="AXQ129" s="284"/>
      <c r="AXR129" s="284"/>
      <c r="AXS129" s="284"/>
      <c r="AXT129" s="284"/>
      <c r="AXU129" s="284"/>
      <c r="AXV129" s="284"/>
      <c r="AXW129" s="284"/>
      <c r="AXX129" s="284"/>
      <c r="AXY129" s="284"/>
      <c r="AXZ129" s="284"/>
      <c r="AYA129" s="284"/>
      <c r="AYB129" s="284"/>
      <c r="AYC129" s="284"/>
      <c r="AYD129" s="284"/>
      <c r="AYE129" s="284"/>
      <c r="AYF129" s="284"/>
      <c r="AYG129" s="284"/>
      <c r="AYH129" s="284"/>
      <c r="AYI129" s="284"/>
      <c r="AYJ129" s="284"/>
      <c r="AYK129" s="284"/>
      <c r="AYL129" s="284"/>
      <c r="AYM129" s="284"/>
      <c r="AYN129" s="284"/>
      <c r="AYO129" s="284"/>
      <c r="AYP129" s="284"/>
      <c r="AYQ129" s="284"/>
      <c r="AYR129" s="284"/>
      <c r="AYS129" s="284"/>
      <c r="AYT129" s="284"/>
      <c r="AYU129" s="284"/>
      <c r="AYV129" s="284"/>
      <c r="AYW129" s="284"/>
      <c r="AYX129" s="284"/>
      <c r="AYY129" s="284"/>
      <c r="AYZ129" s="284"/>
      <c r="AZA129" s="284"/>
      <c r="AZB129" s="284"/>
      <c r="AZC129" s="284"/>
      <c r="AZD129" s="284"/>
      <c r="AZE129" s="284"/>
      <c r="AZF129" s="284"/>
      <c r="AZG129" s="284"/>
      <c r="AZH129" s="284"/>
      <c r="AZI129" s="284"/>
      <c r="AZJ129" s="284"/>
      <c r="AZK129" s="284"/>
      <c r="AZL129" s="284"/>
      <c r="AZM129" s="284"/>
      <c r="AZN129" s="284"/>
      <c r="AZO129" s="284"/>
      <c r="AZP129" s="284"/>
      <c r="AZQ129" s="284"/>
      <c r="AZR129" s="284"/>
      <c r="AZS129" s="284"/>
      <c r="AZT129" s="284"/>
      <c r="AZU129" s="284"/>
      <c r="AZV129" s="284"/>
      <c r="AZW129" s="284"/>
      <c r="AZX129" s="284"/>
      <c r="AZY129" s="284"/>
      <c r="AZZ129" s="284"/>
      <c r="BAA129" s="284"/>
      <c r="BAB129" s="284"/>
      <c r="BAC129" s="284"/>
      <c r="BAD129" s="284"/>
      <c r="BAE129" s="284"/>
      <c r="BAF129" s="284"/>
      <c r="BAG129" s="284"/>
      <c r="BAH129" s="284"/>
      <c r="BAI129" s="284"/>
      <c r="BAJ129" s="284"/>
      <c r="BAK129" s="284"/>
      <c r="BAL129" s="284"/>
      <c r="BAM129" s="284"/>
      <c r="BAN129" s="284"/>
      <c r="BAO129" s="284"/>
      <c r="BAP129" s="284"/>
      <c r="BAQ129" s="284"/>
      <c r="BAR129" s="284"/>
      <c r="BAS129" s="284"/>
      <c r="BAT129" s="284"/>
      <c r="BAU129" s="284"/>
      <c r="BAV129" s="284"/>
      <c r="BAW129" s="284"/>
      <c r="BAX129" s="284"/>
      <c r="BAY129" s="284"/>
      <c r="BAZ129" s="284"/>
      <c r="BBA129" s="284"/>
      <c r="BBB129" s="284"/>
      <c r="BBC129" s="284"/>
      <c r="BBD129" s="284"/>
      <c r="BBE129" s="284"/>
      <c r="BBF129" s="284"/>
      <c r="BBG129" s="284"/>
      <c r="BBH129" s="284"/>
      <c r="BBI129" s="284"/>
      <c r="BBJ129" s="284"/>
      <c r="BBK129" s="284"/>
      <c r="BBL129" s="284"/>
      <c r="BBM129" s="284"/>
      <c r="BBN129" s="284"/>
      <c r="BBO129" s="284"/>
      <c r="BBP129" s="284"/>
      <c r="BBQ129" s="284"/>
      <c r="BBR129" s="284"/>
      <c r="BBS129" s="284"/>
      <c r="BBT129" s="284"/>
      <c r="BBU129" s="284"/>
      <c r="BBV129" s="284"/>
      <c r="BBW129" s="284"/>
      <c r="BBX129" s="284"/>
      <c r="BBY129" s="284"/>
      <c r="BBZ129" s="284"/>
      <c r="BCA129" s="284"/>
      <c r="BCB129" s="284"/>
      <c r="BCC129" s="284"/>
      <c r="BCD129" s="284"/>
      <c r="BCE129" s="284"/>
      <c r="BCF129" s="284"/>
      <c r="BCG129" s="284"/>
      <c r="BCH129" s="284"/>
      <c r="BCI129" s="284"/>
      <c r="BCJ129" s="284"/>
      <c r="BCK129" s="284"/>
      <c r="BCL129" s="284"/>
      <c r="BCM129" s="284"/>
      <c r="BCN129" s="284"/>
      <c r="BCO129" s="284"/>
      <c r="BCP129" s="284"/>
      <c r="BCQ129" s="284"/>
      <c r="BCR129" s="284"/>
      <c r="BCS129" s="284"/>
      <c r="BCT129" s="284"/>
      <c r="BCU129" s="284"/>
      <c r="BCV129" s="284"/>
      <c r="BCW129" s="284"/>
      <c r="BCX129" s="284"/>
      <c r="BCY129" s="284"/>
      <c r="BCZ129" s="284"/>
      <c r="BDA129" s="284"/>
      <c r="BDB129" s="284"/>
      <c r="BDC129" s="284"/>
      <c r="BDD129" s="284"/>
      <c r="BDE129" s="284"/>
      <c r="BDF129" s="284"/>
      <c r="BDG129" s="284"/>
      <c r="BDH129" s="284"/>
      <c r="BDI129" s="284"/>
      <c r="BDJ129" s="284"/>
      <c r="BDK129" s="284"/>
      <c r="BDL129" s="284"/>
      <c r="BDM129" s="284"/>
      <c r="BDN129" s="284"/>
      <c r="BDO129" s="284"/>
      <c r="BDP129" s="284"/>
      <c r="BDQ129" s="284"/>
      <c r="BDR129" s="284"/>
      <c r="BDS129" s="284"/>
      <c r="BDT129" s="284"/>
      <c r="BDU129" s="284"/>
      <c r="BDV129" s="284"/>
      <c r="BDW129" s="284"/>
      <c r="BDX129" s="284"/>
      <c r="BDY129" s="284"/>
      <c r="BDZ129" s="284"/>
      <c r="BEA129" s="284"/>
      <c r="BEB129" s="284"/>
      <c r="BEC129" s="284"/>
      <c r="BED129" s="284"/>
      <c r="BEE129" s="284"/>
      <c r="BEF129" s="284"/>
      <c r="BEG129" s="284"/>
      <c r="BEH129" s="284"/>
      <c r="BEI129" s="284"/>
      <c r="BEJ129" s="284"/>
      <c r="BEK129" s="284"/>
      <c r="BEL129" s="284"/>
      <c r="BEM129" s="284"/>
      <c r="BEN129" s="284"/>
      <c r="BEO129" s="284"/>
      <c r="BEP129" s="284"/>
      <c r="BEQ129" s="284"/>
      <c r="BER129" s="284"/>
      <c r="BES129" s="284"/>
      <c r="BET129" s="284"/>
      <c r="BEU129" s="284"/>
      <c r="BEV129" s="284"/>
      <c r="BEW129" s="284"/>
      <c r="BEX129" s="284"/>
      <c r="BEY129" s="284"/>
      <c r="BEZ129" s="284"/>
      <c r="BFA129" s="284"/>
      <c r="BFB129" s="284"/>
      <c r="BFC129" s="284"/>
      <c r="BFD129" s="284"/>
      <c r="BFE129" s="284"/>
      <c r="BFF129" s="284"/>
      <c r="BFG129" s="284"/>
      <c r="BFH129" s="284"/>
      <c r="BFI129" s="284"/>
      <c r="BFJ129" s="284"/>
      <c r="BFK129" s="284"/>
      <c r="BFL129" s="284"/>
      <c r="BFM129" s="284"/>
      <c r="BFN129" s="284"/>
      <c r="BFO129" s="284"/>
      <c r="BFP129" s="284"/>
      <c r="BFQ129" s="284"/>
      <c r="BFR129" s="284"/>
      <c r="BFS129" s="284"/>
      <c r="BFT129" s="284"/>
      <c r="BFU129" s="284"/>
      <c r="BFV129" s="284"/>
      <c r="BFW129" s="284"/>
      <c r="BFX129" s="284"/>
      <c r="BFY129" s="284"/>
      <c r="BFZ129" s="284"/>
      <c r="BGA129" s="284"/>
      <c r="BGB129" s="284"/>
      <c r="BGC129" s="284"/>
      <c r="BGD129" s="284"/>
      <c r="BGE129" s="284"/>
      <c r="BGF129" s="284"/>
      <c r="BGG129" s="284"/>
      <c r="BGH129" s="284"/>
      <c r="BGI129" s="284"/>
      <c r="BGJ129" s="284"/>
      <c r="BGK129" s="284"/>
      <c r="BGL129" s="284"/>
      <c r="BGM129" s="284"/>
      <c r="BGN129" s="284"/>
      <c r="BGO129" s="284"/>
      <c r="BGP129" s="284"/>
      <c r="BGQ129" s="284"/>
      <c r="BGR129" s="284"/>
      <c r="BGS129" s="284"/>
      <c r="BGT129" s="284"/>
      <c r="BGU129" s="284"/>
      <c r="BGV129" s="284"/>
      <c r="BGW129" s="284"/>
      <c r="BGX129" s="284"/>
      <c r="BGY129" s="284"/>
      <c r="BGZ129" s="284"/>
      <c r="BHA129" s="284"/>
      <c r="BHB129" s="284"/>
      <c r="BHC129" s="284"/>
      <c r="BHD129" s="284"/>
      <c r="BHE129" s="284"/>
      <c r="BHF129" s="284"/>
      <c r="BHG129" s="284"/>
      <c r="BHH129" s="284"/>
      <c r="BHI129" s="284"/>
      <c r="BHJ129" s="284"/>
      <c r="BHK129" s="284"/>
      <c r="BHL129" s="284"/>
      <c r="BHM129" s="284"/>
      <c r="BHN129" s="284"/>
      <c r="BHO129" s="284"/>
      <c r="BHP129" s="284"/>
      <c r="BHQ129" s="284"/>
      <c r="BHR129" s="284"/>
      <c r="BHS129" s="284"/>
      <c r="BHT129" s="284"/>
      <c r="BHU129" s="284"/>
      <c r="BHV129" s="284"/>
      <c r="BHW129" s="284"/>
      <c r="BHX129" s="284"/>
      <c r="BHY129" s="284"/>
      <c r="BHZ129" s="284"/>
      <c r="BIA129" s="284"/>
      <c r="BIB129" s="284"/>
      <c r="BIC129" s="284"/>
      <c r="BID129" s="284"/>
      <c r="BIE129" s="284"/>
      <c r="BIF129" s="284"/>
      <c r="BIG129" s="284"/>
      <c r="BIH129" s="284"/>
      <c r="BII129" s="284"/>
      <c r="BIJ129" s="284"/>
      <c r="BIK129" s="284"/>
      <c r="BIL129" s="284"/>
      <c r="BIM129" s="284"/>
      <c r="BIN129" s="284"/>
      <c r="BIO129" s="284"/>
      <c r="BIP129" s="284"/>
      <c r="BIQ129" s="284"/>
      <c r="BIR129" s="284"/>
      <c r="BIS129" s="284"/>
      <c r="BIT129" s="284"/>
      <c r="BIU129" s="284"/>
      <c r="BIV129" s="284"/>
      <c r="BIW129" s="284"/>
      <c r="BIX129" s="284"/>
      <c r="BIY129" s="284"/>
      <c r="BIZ129" s="284"/>
      <c r="BJA129" s="284"/>
      <c r="BJB129" s="284"/>
      <c r="BJC129" s="284"/>
      <c r="BJD129" s="284"/>
      <c r="BJE129" s="284"/>
      <c r="BJF129" s="284"/>
      <c r="BJG129" s="284"/>
      <c r="BJH129" s="284"/>
      <c r="BJI129" s="284"/>
      <c r="BJJ129" s="284"/>
      <c r="BJK129" s="284"/>
      <c r="BJL129" s="284"/>
      <c r="BJM129" s="284"/>
      <c r="BJN129" s="284"/>
      <c r="BJO129" s="284"/>
      <c r="BJP129" s="284"/>
      <c r="BJQ129" s="284"/>
      <c r="BJR129" s="284"/>
      <c r="BJS129" s="284"/>
      <c r="BJT129" s="284"/>
      <c r="BJU129" s="284"/>
      <c r="BJV129" s="284"/>
      <c r="BJW129" s="284"/>
      <c r="BJX129" s="284"/>
      <c r="BJY129" s="284"/>
      <c r="BJZ129" s="284"/>
      <c r="BKA129" s="284"/>
      <c r="BKB129" s="284"/>
      <c r="BKC129" s="284"/>
      <c r="BKD129" s="284"/>
      <c r="BKE129" s="284"/>
      <c r="BKF129" s="284"/>
      <c r="BKG129" s="284"/>
      <c r="BKH129" s="284"/>
      <c r="BKI129" s="284"/>
      <c r="BKJ129" s="284"/>
      <c r="BKK129" s="284"/>
      <c r="BKL129" s="284"/>
      <c r="BKM129" s="284"/>
      <c r="BKN129" s="284"/>
      <c r="BKO129" s="284"/>
      <c r="BKP129" s="284"/>
      <c r="BKQ129" s="284"/>
      <c r="BKR129" s="284"/>
      <c r="BKS129" s="284"/>
      <c r="BKT129" s="284"/>
      <c r="BKU129" s="284"/>
      <c r="BKV129" s="284"/>
      <c r="BKW129" s="284"/>
      <c r="BKX129" s="284"/>
      <c r="BKY129" s="284"/>
      <c r="BKZ129" s="284"/>
      <c r="BLA129" s="284"/>
      <c r="BLB129" s="284"/>
      <c r="BLC129" s="284"/>
      <c r="BLD129" s="284"/>
      <c r="BLE129" s="284"/>
      <c r="BLF129" s="284"/>
      <c r="BLG129" s="284"/>
      <c r="BLH129" s="284"/>
      <c r="BLI129" s="284"/>
      <c r="BLJ129" s="284"/>
      <c r="BLK129" s="284"/>
      <c r="BLL129" s="284"/>
      <c r="BLM129" s="284"/>
      <c r="BLN129" s="284"/>
      <c r="BLO129" s="284"/>
      <c r="BLP129" s="284"/>
      <c r="BLQ129" s="284"/>
      <c r="BLR129" s="284"/>
      <c r="BLS129" s="284"/>
      <c r="BLT129" s="284"/>
      <c r="BLU129" s="284"/>
      <c r="BLV129" s="284"/>
      <c r="BLW129" s="284"/>
      <c r="BLX129" s="284"/>
      <c r="BLY129" s="284"/>
      <c r="BLZ129" s="284"/>
      <c r="BMA129" s="284"/>
      <c r="BMB129" s="284"/>
      <c r="BMC129" s="284"/>
      <c r="BMD129" s="284"/>
      <c r="BME129" s="284"/>
      <c r="BMF129" s="284"/>
      <c r="BMG129" s="284"/>
      <c r="BMH129" s="284"/>
      <c r="BMI129" s="284"/>
      <c r="BMJ129" s="284"/>
      <c r="BMK129" s="284"/>
      <c r="BML129" s="284"/>
      <c r="BMM129" s="284"/>
      <c r="BMN129" s="284"/>
      <c r="BMO129" s="284"/>
      <c r="BMP129" s="284"/>
      <c r="BMQ129" s="284"/>
      <c r="BMR129" s="284"/>
      <c r="BMS129" s="284"/>
      <c r="BMT129" s="284"/>
      <c r="BMU129" s="284"/>
      <c r="BMV129" s="284"/>
      <c r="BMW129" s="284"/>
      <c r="BMX129" s="284"/>
      <c r="BMY129" s="284"/>
      <c r="BMZ129" s="284"/>
      <c r="BNA129" s="284"/>
      <c r="BNB129" s="284"/>
      <c r="BNC129" s="284"/>
      <c r="BND129" s="284"/>
      <c r="BNE129" s="284"/>
      <c r="BNF129" s="284"/>
      <c r="BNG129" s="284"/>
      <c r="BNH129" s="284"/>
      <c r="BNI129" s="284"/>
      <c r="BNJ129" s="284"/>
      <c r="BNK129" s="284"/>
      <c r="BNL129" s="284"/>
      <c r="BNM129" s="284"/>
      <c r="BNN129" s="284"/>
      <c r="BNO129" s="284"/>
      <c r="BNP129" s="284"/>
      <c r="BNQ129" s="284"/>
      <c r="BNR129" s="284"/>
      <c r="BNS129" s="284"/>
      <c r="BNT129" s="284"/>
      <c r="BNU129" s="284"/>
      <c r="BNV129" s="284"/>
      <c r="BNW129" s="284"/>
      <c r="BNX129" s="284"/>
      <c r="BNY129" s="284"/>
      <c r="BNZ129" s="284"/>
      <c r="BOA129" s="284"/>
      <c r="BOB129" s="284"/>
      <c r="BOC129" s="284"/>
      <c r="BOD129" s="284"/>
      <c r="BOE129" s="284"/>
      <c r="BOF129" s="284"/>
      <c r="BOG129" s="284"/>
      <c r="BOH129" s="284"/>
      <c r="BOI129" s="284"/>
      <c r="BOJ129" s="284"/>
      <c r="BOK129" s="284"/>
      <c r="BOL129" s="284"/>
      <c r="BOM129" s="284"/>
      <c r="BON129" s="284"/>
      <c r="BOO129" s="284"/>
      <c r="BOP129" s="284"/>
      <c r="BOQ129" s="284"/>
      <c r="BOR129" s="284"/>
      <c r="BOS129" s="284"/>
      <c r="BOT129" s="284"/>
      <c r="BOU129" s="284"/>
      <c r="BOV129" s="284"/>
      <c r="BOW129" s="284"/>
      <c r="BOX129" s="284"/>
      <c r="BOY129" s="284"/>
      <c r="BOZ129" s="284"/>
      <c r="BPA129" s="284"/>
      <c r="BPB129" s="284"/>
      <c r="BPC129" s="284"/>
      <c r="BPD129" s="284"/>
      <c r="BPE129" s="284"/>
      <c r="BPF129" s="284"/>
      <c r="BPG129" s="284"/>
      <c r="BPH129" s="284"/>
      <c r="BPI129" s="284"/>
      <c r="BPJ129" s="284"/>
      <c r="BPK129" s="284"/>
      <c r="BPL129" s="284"/>
      <c r="BPM129" s="284"/>
      <c r="BPN129" s="284"/>
      <c r="BPO129" s="284"/>
      <c r="BPP129" s="284"/>
      <c r="BPQ129" s="284"/>
      <c r="BPR129" s="284"/>
      <c r="BPS129" s="284"/>
      <c r="BPT129" s="284"/>
      <c r="BPU129" s="284"/>
      <c r="BPV129" s="284"/>
      <c r="BPW129" s="284"/>
      <c r="BPX129" s="284"/>
      <c r="BPY129" s="284"/>
      <c r="BPZ129" s="284"/>
      <c r="BQA129" s="284"/>
      <c r="BQB129" s="284"/>
      <c r="BQC129" s="284"/>
      <c r="BQD129" s="284"/>
      <c r="BQE129" s="284"/>
      <c r="BQF129" s="284"/>
      <c r="BQG129" s="284"/>
      <c r="BQH129" s="284"/>
      <c r="BQI129" s="284"/>
      <c r="BQJ129" s="284"/>
      <c r="BQK129" s="284"/>
      <c r="BQL129" s="284"/>
      <c r="BQM129" s="284"/>
      <c r="BQN129" s="284"/>
      <c r="BQO129" s="284"/>
      <c r="BQP129" s="284"/>
      <c r="BQQ129" s="284"/>
      <c r="BQR129" s="284"/>
      <c r="BQS129" s="284"/>
      <c r="BQT129" s="284"/>
      <c r="BQU129" s="284"/>
      <c r="BQV129" s="284"/>
      <c r="BQW129" s="284"/>
      <c r="BQX129" s="284"/>
      <c r="BQY129" s="284"/>
      <c r="BQZ129" s="284"/>
      <c r="BRA129" s="284"/>
      <c r="BRB129" s="284"/>
      <c r="BRC129" s="284"/>
      <c r="BRD129" s="284"/>
      <c r="BRE129" s="284"/>
      <c r="BRF129" s="284"/>
      <c r="BRG129" s="284"/>
      <c r="BRH129" s="284"/>
      <c r="BRI129" s="284"/>
      <c r="BRJ129" s="284"/>
      <c r="BRK129" s="284"/>
      <c r="BRL129" s="284"/>
      <c r="BRM129" s="284"/>
      <c r="BRN129" s="284"/>
      <c r="BRO129" s="284"/>
      <c r="BRP129" s="284"/>
      <c r="BRQ129" s="284"/>
      <c r="BRR129" s="284"/>
      <c r="BRS129" s="284"/>
      <c r="BRT129" s="284"/>
      <c r="BRU129" s="284"/>
      <c r="BRV129" s="284"/>
      <c r="BRW129" s="284"/>
      <c r="BRX129" s="284"/>
      <c r="BRY129" s="284"/>
      <c r="BRZ129" s="284"/>
      <c r="BSA129" s="284"/>
      <c r="BSB129" s="284"/>
      <c r="BSC129" s="284"/>
      <c r="BSD129" s="284"/>
      <c r="BSE129" s="284"/>
      <c r="BSF129" s="284"/>
      <c r="BSG129" s="284"/>
      <c r="BSH129" s="284"/>
      <c r="BSI129" s="284"/>
      <c r="BSJ129" s="284"/>
      <c r="BSK129" s="284"/>
      <c r="BSL129" s="284"/>
      <c r="BSM129" s="284"/>
      <c r="BSN129" s="284"/>
      <c r="BSO129" s="284"/>
      <c r="BSP129" s="284"/>
      <c r="BSQ129" s="284"/>
      <c r="BSR129" s="284"/>
      <c r="BSS129" s="284"/>
      <c r="BST129" s="284"/>
      <c r="BSU129" s="284"/>
      <c r="BSV129" s="284"/>
      <c r="BSW129" s="284"/>
      <c r="BSX129" s="284"/>
      <c r="BSY129" s="284"/>
      <c r="BSZ129" s="284"/>
      <c r="BTA129" s="284"/>
      <c r="BTB129" s="284"/>
      <c r="BTC129" s="284"/>
      <c r="BTD129" s="284"/>
      <c r="BTE129" s="284"/>
      <c r="BTF129" s="284"/>
      <c r="BTG129" s="284"/>
      <c r="BTH129" s="284"/>
      <c r="BTI129" s="284"/>
      <c r="BTJ129" s="284"/>
      <c r="BTK129" s="284"/>
      <c r="BTL129" s="284"/>
      <c r="BTM129" s="284"/>
      <c r="BTN129" s="284"/>
      <c r="BTO129" s="284"/>
      <c r="BTP129" s="284"/>
      <c r="BTQ129" s="284"/>
      <c r="BTR129" s="284"/>
      <c r="BTS129" s="284"/>
      <c r="BTT129" s="284"/>
      <c r="BTU129" s="284"/>
      <c r="BTV129" s="284"/>
      <c r="BTW129" s="284"/>
      <c r="BTX129" s="284"/>
      <c r="BTY129" s="284"/>
      <c r="BTZ129" s="284"/>
      <c r="BUA129" s="284"/>
      <c r="BUB129" s="284"/>
      <c r="BUC129" s="284"/>
      <c r="BUD129" s="284"/>
      <c r="BUE129" s="284"/>
      <c r="BUF129" s="284"/>
      <c r="BUG129" s="284"/>
      <c r="BUH129" s="284"/>
      <c r="BUI129" s="284"/>
      <c r="BUJ129" s="284"/>
      <c r="BUK129" s="284"/>
      <c r="BUL129" s="284"/>
      <c r="BUM129" s="284"/>
      <c r="BUN129" s="284"/>
      <c r="BUO129" s="284"/>
      <c r="BUP129" s="284"/>
      <c r="BUQ129" s="284"/>
      <c r="BUR129" s="284"/>
      <c r="BUS129" s="284"/>
      <c r="BUT129" s="284"/>
      <c r="BUU129" s="284"/>
      <c r="BUV129" s="284"/>
      <c r="BUW129" s="284"/>
      <c r="BUX129" s="284"/>
      <c r="BUY129" s="284"/>
      <c r="BUZ129" s="284"/>
      <c r="BVA129" s="284"/>
      <c r="BVB129" s="284"/>
      <c r="BVC129" s="284"/>
      <c r="BVD129" s="284"/>
      <c r="BVE129" s="284"/>
      <c r="BVF129" s="284"/>
      <c r="BVG129" s="284"/>
      <c r="BVH129" s="284"/>
      <c r="BVI129" s="284"/>
      <c r="BVJ129" s="284"/>
      <c r="BVK129" s="284"/>
      <c r="BVL129" s="284"/>
      <c r="BVM129" s="284"/>
      <c r="BVN129" s="284"/>
      <c r="BVO129" s="284"/>
      <c r="BVP129" s="284"/>
      <c r="BVQ129" s="284"/>
      <c r="BVR129" s="284"/>
      <c r="BVS129" s="284"/>
      <c r="BVT129" s="284"/>
      <c r="BVU129" s="284"/>
      <c r="BVV129" s="284"/>
      <c r="BVW129" s="284"/>
      <c r="BVX129" s="284"/>
      <c r="BVY129" s="284"/>
      <c r="BVZ129" s="284"/>
      <c r="BWA129" s="284"/>
      <c r="BWB129" s="284"/>
      <c r="BWC129" s="284"/>
      <c r="BWD129" s="284"/>
      <c r="BWE129" s="284"/>
      <c r="BWF129" s="284"/>
      <c r="BWG129" s="284"/>
      <c r="BWH129" s="284"/>
      <c r="BWI129" s="284"/>
      <c r="BWJ129" s="284"/>
      <c r="BWK129" s="284"/>
      <c r="BWL129" s="284"/>
      <c r="BWM129" s="284"/>
      <c r="BWN129" s="284"/>
      <c r="BWO129" s="284"/>
      <c r="BWP129" s="284"/>
      <c r="BWQ129" s="284"/>
      <c r="BWR129" s="284"/>
      <c r="BWS129" s="284"/>
      <c r="BWT129" s="284"/>
      <c r="BWU129" s="284"/>
      <c r="BWV129" s="284"/>
      <c r="BWW129" s="284"/>
      <c r="BWX129" s="284"/>
      <c r="BWY129" s="284"/>
      <c r="BWZ129" s="284"/>
      <c r="BXA129" s="284"/>
      <c r="BXB129" s="284"/>
      <c r="BXC129" s="284"/>
      <c r="BXD129" s="284"/>
      <c r="BXE129" s="284"/>
      <c r="BXF129" s="284"/>
      <c r="BXG129" s="284"/>
      <c r="BXH129" s="284"/>
      <c r="BXI129" s="284"/>
      <c r="BXJ129" s="284"/>
      <c r="BXK129" s="284"/>
      <c r="BXL129" s="284"/>
      <c r="BXM129" s="284"/>
      <c r="BXN129" s="284"/>
      <c r="BXO129" s="284"/>
      <c r="BXP129" s="284"/>
      <c r="BXQ129" s="284"/>
      <c r="BXR129" s="284"/>
      <c r="BXS129" s="284"/>
      <c r="BXT129" s="284"/>
      <c r="BXU129" s="284"/>
      <c r="BXV129" s="284"/>
      <c r="BXW129" s="284"/>
      <c r="BXX129" s="284"/>
      <c r="BXY129" s="284"/>
      <c r="BXZ129" s="284"/>
      <c r="BYA129" s="284"/>
      <c r="BYB129" s="284"/>
      <c r="BYC129" s="284"/>
      <c r="BYD129" s="284"/>
      <c r="BYE129" s="284"/>
      <c r="BYF129" s="284"/>
      <c r="BYG129" s="284"/>
      <c r="BYH129" s="284"/>
      <c r="BYI129" s="284"/>
      <c r="BYJ129" s="284"/>
      <c r="BYK129" s="284"/>
      <c r="BYL129" s="284"/>
      <c r="BYM129" s="284"/>
      <c r="BYN129" s="284"/>
      <c r="BYO129" s="284"/>
      <c r="BYP129" s="284"/>
      <c r="BYQ129" s="284"/>
      <c r="BYR129" s="284"/>
      <c r="BYS129" s="284"/>
      <c r="BYT129" s="284"/>
      <c r="BYU129" s="284"/>
      <c r="BYV129" s="284"/>
      <c r="BYW129" s="284"/>
      <c r="BYX129" s="284"/>
      <c r="BYY129" s="284"/>
      <c r="BYZ129" s="284"/>
      <c r="BZA129" s="284"/>
      <c r="BZB129" s="284"/>
      <c r="BZC129" s="284"/>
      <c r="BZD129" s="284"/>
      <c r="BZE129" s="284"/>
      <c r="BZF129" s="284"/>
      <c r="BZG129" s="284"/>
      <c r="BZH129" s="284"/>
      <c r="BZI129" s="284"/>
      <c r="BZJ129" s="284"/>
      <c r="BZK129" s="284"/>
      <c r="BZL129" s="284"/>
      <c r="BZM129" s="284"/>
      <c r="BZN129" s="284"/>
      <c r="BZO129" s="284"/>
      <c r="BZP129" s="284"/>
      <c r="BZQ129" s="284"/>
      <c r="BZR129" s="284"/>
      <c r="BZS129" s="284"/>
      <c r="BZT129" s="284"/>
      <c r="BZU129" s="284"/>
      <c r="BZV129" s="284"/>
      <c r="BZW129" s="284"/>
      <c r="BZX129" s="284"/>
      <c r="BZY129" s="284"/>
      <c r="BZZ129" s="284"/>
      <c r="CAA129" s="284"/>
      <c r="CAB129" s="284"/>
      <c r="CAC129" s="284"/>
      <c r="CAD129" s="284"/>
      <c r="CAE129" s="284"/>
      <c r="CAF129" s="284"/>
      <c r="CAG129" s="284"/>
      <c r="CAH129" s="284"/>
      <c r="CAI129" s="284"/>
      <c r="CAJ129" s="284"/>
      <c r="CAK129" s="284"/>
      <c r="CAL129" s="284"/>
      <c r="CAM129" s="284"/>
      <c r="CAN129" s="284"/>
      <c r="CAO129" s="284"/>
      <c r="CAP129" s="284"/>
      <c r="CAQ129" s="284"/>
      <c r="CAR129" s="284"/>
      <c r="CAS129" s="284"/>
      <c r="CAT129" s="284"/>
      <c r="CAU129" s="284"/>
      <c r="CAV129" s="284"/>
      <c r="CAW129" s="284"/>
      <c r="CAX129" s="284"/>
      <c r="CAY129" s="284"/>
      <c r="CAZ129" s="284"/>
      <c r="CBA129" s="284"/>
      <c r="CBB129" s="284"/>
      <c r="CBC129" s="284"/>
      <c r="CBD129" s="284"/>
      <c r="CBE129" s="284"/>
      <c r="CBF129" s="284"/>
      <c r="CBG129" s="284"/>
      <c r="CBH129" s="284"/>
      <c r="CBI129" s="284"/>
      <c r="CBJ129" s="284"/>
      <c r="CBK129" s="284"/>
      <c r="CBL129" s="284"/>
      <c r="CBM129" s="284"/>
      <c r="CBN129" s="284"/>
      <c r="CBO129" s="284"/>
      <c r="CBP129" s="284"/>
      <c r="CBQ129" s="284"/>
      <c r="CBR129" s="284"/>
      <c r="CBS129" s="284"/>
      <c r="CBT129" s="284"/>
      <c r="CBU129" s="284"/>
      <c r="CBV129" s="284"/>
      <c r="CBW129" s="284"/>
      <c r="CBX129" s="284"/>
      <c r="CBY129" s="284"/>
      <c r="CBZ129" s="284"/>
      <c r="CCA129" s="284"/>
      <c r="CCB129" s="284"/>
      <c r="CCC129" s="284"/>
      <c r="CCD129" s="284"/>
      <c r="CCE129" s="284"/>
      <c r="CCF129" s="284"/>
      <c r="CCG129" s="284"/>
      <c r="CCH129" s="284"/>
      <c r="CCI129" s="284"/>
      <c r="CCJ129" s="284"/>
      <c r="CCK129" s="284"/>
      <c r="CCL129" s="284"/>
      <c r="CCM129" s="284"/>
      <c r="CCN129" s="284"/>
      <c r="CCO129" s="284"/>
      <c r="CCP129" s="284"/>
      <c r="CCQ129" s="284"/>
      <c r="CCR129" s="284"/>
      <c r="CCS129" s="284"/>
      <c r="CCT129" s="284"/>
      <c r="CCU129" s="284"/>
      <c r="CCV129" s="284"/>
      <c r="CCW129" s="284"/>
      <c r="CCX129" s="284"/>
      <c r="CCY129" s="284"/>
      <c r="CCZ129" s="284"/>
      <c r="CDA129" s="284"/>
      <c r="CDB129" s="284"/>
      <c r="CDC129" s="284"/>
      <c r="CDD129" s="284"/>
      <c r="CDE129" s="284"/>
      <c r="CDF129" s="284"/>
      <c r="CDG129" s="284"/>
      <c r="CDH129" s="284"/>
      <c r="CDI129" s="284"/>
      <c r="CDJ129" s="284"/>
      <c r="CDK129" s="284"/>
      <c r="CDL129" s="284"/>
      <c r="CDM129" s="284"/>
      <c r="CDN129" s="284"/>
      <c r="CDO129" s="284"/>
      <c r="CDP129" s="284"/>
      <c r="CDQ129" s="284"/>
      <c r="CDR129" s="284"/>
      <c r="CDS129" s="284"/>
      <c r="CDT129" s="284"/>
      <c r="CDU129" s="284"/>
      <c r="CDV129" s="284"/>
      <c r="CDW129" s="284"/>
      <c r="CDX129" s="284"/>
      <c r="CDY129" s="284"/>
      <c r="CDZ129" s="284"/>
      <c r="CEA129" s="284"/>
      <c r="CEB129" s="284"/>
      <c r="CEC129" s="284"/>
      <c r="CED129" s="284"/>
      <c r="CEE129" s="284"/>
      <c r="CEF129" s="284"/>
      <c r="CEG129" s="284"/>
      <c r="CEH129" s="284"/>
      <c r="CEI129" s="284"/>
      <c r="CEJ129" s="284"/>
      <c r="CEK129" s="284"/>
      <c r="CEL129" s="284"/>
      <c r="CEM129" s="284"/>
      <c r="CEN129" s="284"/>
      <c r="CEO129" s="284"/>
      <c r="CEP129" s="284"/>
      <c r="CEQ129" s="284"/>
      <c r="CER129" s="284"/>
      <c r="CES129" s="284"/>
      <c r="CET129" s="284"/>
      <c r="CEU129" s="284"/>
      <c r="CEV129" s="284"/>
      <c r="CEW129" s="284"/>
      <c r="CEX129" s="284"/>
      <c r="CEY129" s="284"/>
      <c r="CEZ129" s="284"/>
      <c r="CFA129" s="284"/>
      <c r="CFB129" s="284"/>
      <c r="CFC129" s="284"/>
      <c r="CFD129" s="284"/>
      <c r="CFE129" s="284"/>
      <c r="CFF129" s="284"/>
      <c r="CFG129" s="284"/>
      <c r="CFH129" s="284"/>
      <c r="CFI129" s="284"/>
      <c r="CFJ129" s="284"/>
      <c r="CFK129" s="284"/>
      <c r="CFL129" s="284"/>
      <c r="CFM129" s="284"/>
      <c r="CFN129" s="284"/>
      <c r="CFO129" s="284"/>
      <c r="CFP129" s="284"/>
      <c r="CFQ129" s="284"/>
      <c r="CFR129" s="284"/>
      <c r="CFS129" s="284"/>
      <c r="CFT129" s="284"/>
      <c r="CFU129" s="284"/>
      <c r="CFV129" s="284"/>
      <c r="CFW129" s="284"/>
      <c r="CFX129" s="284"/>
      <c r="CFY129" s="284"/>
      <c r="CFZ129" s="284"/>
      <c r="CGA129" s="284"/>
      <c r="CGB129" s="284"/>
      <c r="CGC129" s="284"/>
      <c r="CGD129" s="284"/>
      <c r="CGE129" s="284"/>
      <c r="CGF129" s="284"/>
      <c r="CGG129" s="284"/>
      <c r="CGH129" s="284"/>
      <c r="CGI129" s="284"/>
      <c r="CGJ129" s="284"/>
      <c r="CGK129" s="284"/>
      <c r="CGL129" s="284"/>
      <c r="CGM129" s="284"/>
      <c r="CGN129" s="284"/>
      <c r="CGO129" s="284"/>
      <c r="CGP129" s="284"/>
      <c r="CGQ129" s="284"/>
      <c r="CGR129" s="284"/>
      <c r="CGS129" s="284"/>
      <c r="CGT129" s="284"/>
      <c r="CGU129" s="284"/>
      <c r="CGV129" s="284"/>
      <c r="CGW129" s="284"/>
      <c r="CGX129" s="284"/>
      <c r="CGY129" s="284"/>
      <c r="CGZ129" s="284"/>
      <c r="CHA129" s="284"/>
      <c r="CHB129" s="284"/>
      <c r="CHC129" s="284"/>
      <c r="CHD129" s="284"/>
      <c r="CHE129" s="284"/>
      <c r="CHF129" s="284"/>
      <c r="CHG129" s="284"/>
      <c r="CHH129" s="284"/>
      <c r="CHI129" s="284"/>
      <c r="CHJ129" s="284"/>
      <c r="CHK129" s="284"/>
      <c r="CHL129" s="284"/>
      <c r="CHM129" s="284"/>
      <c r="CHN129" s="284"/>
      <c r="CHO129" s="284"/>
      <c r="CHP129" s="284"/>
      <c r="CHQ129" s="284"/>
      <c r="CHR129" s="284"/>
      <c r="CHS129" s="284"/>
      <c r="CHT129" s="284"/>
      <c r="CHU129" s="284"/>
      <c r="CHV129" s="284"/>
      <c r="CHW129" s="284"/>
      <c r="CHX129" s="284"/>
      <c r="CHY129" s="284"/>
      <c r="CHZ129" s="284"/>
      <c r="CIA129" s="284"/>
      <c r="CIB129" s="284"/>
      <c r="CIC129" s="284"/>
      <c r="CID129" s="284"/>
      <c r="CIE129" s="284"/>
      <c r="CIF129" s="284"/>
      <c r="CIG129" s="284"/>
      <c r="CIH129" s="284"/>
      <c r="CII129" s="284"/>
      <c r="CIJ129" s="284"/>
      <c r="CIK129" s="284"/>
      <c r="CIL129" s="284"/>
      <c r="CIM129" s="284"/>
      <c r="CIN129" s="284"/>
      <c r="CIO129" s="284"/>
      <c r="CIP129" s="284"/>
      <c r="CIQ129" s="284"/>
      <c r="CIR129" s="284"/>
      <c r="CIS129" s="284"/>
      <c r="CIT129" s="284"/>
      <c r="CIU129" s="284"/>
      <c r="CIV129" s="284"/>
      <c r="CIW129" s="284"/>
      <c r="CIX129" s="284"/>
      <c r="CIY129" s="284"/>
      <c r="CIZ129" s="284"/>
      <c r="CJA129" s="284"/>
      <c r="CJB129" s="284"/>
      <c r="CJC129" s="284"/>
      <c r="CJD129" s="284"/>
      <c r="CJE129" s="284"/>
      <c r="CJF129" s="284"/>
      <c r="CJG129" s="284"/>
      <c r="CJH129" s="284"/>
      <c r="CJI129" s="284"/>
      <c r="CJJ129" s="284"/>
      <c r="CJK129" s="284"/>
      <c r="CJL129" s="284"/>
      <c r="CJM129" s="284"/>
      <c r="CJN129" s="284"/>
      <c r="CJO129" s="284"/>
      <c r="CJP129" s="284"/>
      <c r="CJQ129" s="284"/>
      <c r="CJR129" s="284"/>
      <c r="CJS129" s="284"/>
      <c r="CJT129" s="284"/>
      <c r="CJU129" s="284"/>
      <c r="CJV129" s="284"/>
      <c r="CJW129" s="284"/>
      <c r="CJX129" s="284"/>
      <c r="CJY129" s="284"/>
      <c r="CJZ129" s="284"/>
      <c r="CKA129" s="284"/>
      <c r="CKB129" s="284"/>
      <c r="CKC129" s="284"/>
      <c r="CKD129" s="284"/>
      <c r="CKE129" s="284"/>
      <c r="CKF129" s="284"/>
      <c r="CKG129" s="284"/>
      <c r="CKH129" s="284"/>
      <c r="CKI129" s="284"/>
      <c r="CKJ129" s="284"/>
      <c r="CKK129" s="284"/>
      <c r="CKL129" s="284"/>
      <c r="CKM129" s="284"/>
      <c r="CKN129" s="284"/>
      <c r="CKO129" s="284"/>
      <c r="CKP129" s="284"/>
      <c r="CKQ129" s="284"/>
      <c r="CKR129" s="284"/>
      <c r="CKS129" s="284"/>
      <c r="CKT129" s="284"/>
      <c r="CKU129" s="284"/>
      <c r="CKV129" s="284"/>
      <c r="CKW129" s="284"/>
      <c r="CKX129" s="284"/>
      <c r="CKY129" s="284"/>
      <c r="CKZ129" s="284"/>
      <c r="CLA129" s="284"/>
      <c r="CLB129" s="284"/>
      <c r="CLC129" s="284"/>
      <c r="CLD129" s="284"/>
      <c r="CLE129" s="284"/>
      <c r="CLF129" s="284"/>
      <c r="CLG129" s="284"/>
      <c r="CLH129" s="284"/>
      <c r="CLI129" s="284"/>
      <c r="CLJ129" s="284"/>
      <c r="CLK129" s="284"/>
      <c r="CLL129" s="284"/>
      <c r="CLM129" s="284"/>
      <c r="CLN129" s="284"/>
      <c r="CLO129" s="284"/>
      <c r="CLP129" s="284"/>
      <c r="CLQ129" s="284"/>
      <c r="CLR129" s="284"/>
      <c r="CLS129" s="284"/>
      <c r="CLT129" s="284"/>
      <c r="CLU129" s="284"/>
      <c r="CLV129" s="284"/>
      <c r="CLW129" s="284"/>
      <c r="CLX129" s="284"/>
      <c r="CLY129" s="284"/>
      <c r="CLZ129" s="284"/>
      <c r="CMA129" s="284"/>
      <c r="CMB129" s="284"/>
      <c r="CMC129" s="284"/>
      <c r="CMD129" s="284"/>
      <c r="CME129" s="284"/>
      <c r="CMF129" s="284"/>
      <c r="CMG129" s="284"/>
      <c r="CMH129" s="284"/>
      <c r="CMI129" s="284"/>
      <c r="CMJ129" s="284"/>
      <c r="CMK129" s="284"/>
      <c r="CML129" s="284"/>
      <c r="CMM129" s="284"/>
      <c r="CMN129" s="284"/>
      <c r="CMO129" s="284"/>
      <c r="CMP129" s="284"/>
      <c r="CMQ129" s="284"/>
      <c r="CMR129" s="284"/>
      <c r="CMS129" s="284"/>
      <c r="CMT129" s="284"/>
      <c r="CMU129" s="284"/>
      <c r="CMV129" s="284"/>
      <c r="CMW129" s="284"/>
      <c r="CMX129" s="284"/>
      <c r="CMY129" s="284"/>
      <c r="CMZ129" s="284"/>
      <c r="CNA129" s="284"/>
      <c r="CNB129" s="284"/>
      <c r="CNC129" s="284"/>
      <c r="CND129" s="284"/>
      <c r="CNE129" s="284"/>
      <c r="CNF129" s="284"/>
      <c r="CNG129" s="284"/>
      <c r="CNH129" s="284"/>
      <c r="CNI129" s="284"/>
      <c r="CNJ129" s="284"/>
      <c r="CNK129" s="284"/>
      <c r="CNL129" s="284"/>
      <c r="CNM129" s="284"/>
      <c r="CNN129" s="284"/>
      <c r="CNO129" s="284"/>
      <c r="CNP129" s="284"/>
      <c r="CNQ129" s="284"/>
      <c r="CNR129" s="284"/>
      <c r="CNS129" s="284"/>
      <c r="CNT129" s="284"/>
      <c r="CNU129" s="284"/>
      <c r="CNV129" s="284"/>
      <c r="CNW129" s="284"/>
      <c r="CNX129" s="284"/>
      <c r="CNY129" s="284"/>
      <c r="CNZ129" s="284"/>
      <c r="COA129" s="284"/>
      <c r="COB129" s="284"/>
      <c r="COC129" s="284"/>
      <c r="COD129" s="284"/>
      <c r="COE129" s="284"/>
      <c r="COF129" s="284"/>
      <c r="COG129" s="284"/>
      <c r="COH129" s="284"/>
      <c r="COI129" s="284"/>
      <c r="COJ129" s="284"/>
      <c r="COK129" s="284"/>
      <c r="COL129" s="284"/>
      <c r="COM129" s="284"/>
      <c r="CON129" s="284"/>
      <c r="COO129" s="284"/>
      <c r="COP129" s="284"/>
      <c r="COQ129" s="284"/>
      <c r="COR129" s="284"/>
      <c r="COS129" s="284"/>
      <c r="COT129" s="284"/>
      <c r="COU129" s="284"/>
      <c r="COV129" s="284"/>
      <c r="COW129" s="284"/>
      <c r="COX129" s="284"/>
      <c r="COY129" s="284"/>
      <c r="COZ129" s="284"/>
      <c r="CPA129" s="284"/>
      <c r="CPB129" s="284"/>
      <c r="CPC129" s="284"/>
      <c r="CPD129" s="284"/>
      <c r="CPE129" s="284"/>
      <c r="CPF129" s="284"/>
      <c r="CPG129" s="284"/>
      <c r="CPH129" s="284"/>
      <c r="CPI129" s="284"/>
      <c r="CPJ129" s="284"/>
      <c r="CPK129" s="284"/>
      <c r="CPL129" s="284"/>
      <c r="CPM129" s="284"/>
      <c r="CPN129" s="284"/>
      <c r="CPO129" s="284"/>
      <c r="CPP129" s="284"/>
      <c r="CPQ129" s="284"/>
      <c r="CPR129" s="284"/>
      <c r="CPS129" s="284"/>
      <c r="CPT129" s="284"/>
      <c r="CPU129" s="284"/>
      <c r="CPV129" s="284"/>
      <c r="CPW129" s="284"/>
      <c r="CPX129" s="284"/>
      <c r="CPY129" s="284"/>
      <c r="CPZ129" s="284"/>
      <c r="CQA129" s="284"/>
      <c r="CQB129" s="284"/>
      <c r="CQC129" s="284"/>
      <c r="CQD129" s="284"/>
      <c r="CQE129" s="284"/>
      <c r="CQF129" s="284"/>
      <c r="CQG129" s="284"/>
      <c r="CQH129" s="284"/>
      <c r="CQI129" s="284"/>
      <c r="CQJ129" s="284"/>
      <c r="CQK129" s="284"/>
      <c r="CQL129" s="284"/>
      <c r="CQM129" s="284"/>
      <c r="CQN129" s="284"/>
      <c r="CQO129" s="284"/>
      <c r="CQP129" s="284"/>
      <c r="CQQ129" s="284"/>
      <c r="CQR129" s="284"/>
      <c r="CQS129" s="284"/>
      <c r="CQT129" s="284"/>
      <c r="CQU129" s="284"/>
      <c r="CQV129" s="284"/>
      <c r="CQW129" s="284"/>
      <c r="CQX129" s="284"/>
      <c r="CQY129" s="284"/>
      <c r="CQZ129" s="284"/>
      <c r="CRA129" s="284"/>
      <c r="CRB129" s="284"/>
      <c r="CRC129" s="284"/>
      <c r="CRD129" s="284"/>
      <c r="CRE129" s="284"/>
      <c r="CRF129" s="284"/>
      <c r="CRG129" s="284"/>
      <c r="CRH129" s="284"/>
      <c r="CRI129" s="284"/>
      <c r="CRJ129" s="284"/>
      <c r="CRK129" s="284"/>
      <c r="CRL129" s="284"/>
      <c r="CRM129" s="284"/>
      <c r="CRN129" s="284"/>
      <c r="CRO129" s="284"/>
      <c r="CRP129" s="284"/>
      <c r="CRQ129" s="284"/>
      <c r="CRR129" s="284"/>
      <c r="CRS129" s="284"/>
      <c r="CRT129" s="284"/>
      <c r="CRU129" s="284"/>
      <c r="CRV129" s="284"/>
      <c r="CRW129" s="284"/>
      <c r="CRX129" s="284"/>
      <c r="CRY129" s="284"/>
      <c r="CRZ129" s="284"/>
      <c r="CSA129" s="284"/>
      <c r="CSB129" s="284"/>
      <c r="CSC129" s="284"/>
      <c r="CSD129" s="284"/>
      <c r="CSE129" s="284"/>
      <c r="CSF129" s="284"/>
      <c r="CSG129" s="284"/>
      <c r="CSH129" s="284"/>
      <c r="CSI129" s="284"/>
      <c r="CSJ129" s="284"/>
      <c r="CSK129" s="284"/>
      <c r="CSL129" s="284"/>
      <c r="CSM129" s="284"/>
      <c r="CSN129" s="284"/>
      <c r="CSO129" s="284"/>
      <c r="CSP129" s="284"/>
      <c r="CSQ129" s="284"/>
      <c r="CSR129" s="284"/>
      <c r="CSS129" s="284"/>
      <c r="CST129" s="284"/>
      <c r="CSU129" s="284"/>
      <c r="CSV129" s="284"/>
      <c r="CSW129" s="284"/>
      <c r="CSX129" s="284"/>
      <c r="CSY129" s="284"/>
      <c r="CSZ129" s="284"/>
      <c r="CTA129" s="284"/>
      <c r="CTB129" s="284"/>
      <c r="CTC129" s="284"/>
      <c r="CTD129" s="284"/>
      <c r="CTE129" s="284"/>
      <c r="CTF129" s="284"/>
      <c r="CTG129" s="284"/>
      <c r="CTH129" s="284"/>
      <c r="CTI129" s="284"/>
      <c r="CTJ129" s="284"/>
      <c r="CTK129" s="284"/>
      <c r="CTL129" s="284"/>
      <c r="CTM129" s="284"/>
      <c r="CTN129" s="284"/>
      <c r="CTO129" s="284"/>
      <c r="CTP129" s="284"/>
      <c r="CTQ129" s="284"/>
      <c r="CTR129" s="284"/>
      <c r="CTS129" s="284"/>
      <c r="CTT129" s="284"/>
      <c r="CTU129" s="284"/>
      <c r="CTV129" s="284"/>
      <c r="CTW129" s="284"/>
      <c r="CTX129" s="284"/>
      <c r="CTY129" s="284"/>
      <c r="CTZ129" s="284"/>
      <c r="CUA129" s="284"/>
      <c r="CUB129" s="284"/>
      <c r="CUC129" s="284"/>
      <c r="CUD129" s="284"/>
      <c r="CUE129" s="284"/>
      <c r="CUF129" s="284"/>
      <c r="CUG129" s="284"/>
      <c r="CUH129" s="284"/>
      <c r="CUI129" s="284"/>
      <c r="CUJ129" s="284"/>
      <c r="CUK129" s="284"/>
      <c r="CUL129" s="284"/>
      <c r="CUM129" s="284"/>
      <c r="CUN129" s="284"/>
      <c r="CUO129" s="284"/>
      <c r="CUP129" s="284"/>
      <c r="CUQ129" s="284"/>
      <c r="CUR129" s="284"/>
      <c r="CUS129" s="284"/>
      <c r="CUT129" s="284"/>
      <c r="CUU129" s="284"/>
      <c r="CUV129" s="284"/>
      <c r="CUW129" s="284"/>
      <c r="CUX129" s="284"/>
      <c r="CUY129" s="284"/>
      <c r="CUZ129" s="284"/>
      <c r="CVA129" s="284"/>
      <c r="CVB129" s="284"/>
      <c r="CVC129" s="284"/>
      <c r="CVD129" s="284"/>
      <c r="CVE129" s="284"/>
      <c r="CVF129" s="284"/>
      <c r="CVG129" s="284"/>
      <c r="CVH129" s="284"/>
      <c r="CVI129" s="284"/>
      <c r="CVJ129" s="284"/>
      <c r="CVK129" s="284"/>
      <c r="CVL129" s="284"/>
      <c r="CVM129" s="284"/>
      <c r="CVN129" s="284"/>
      <c r="CVO129" s="284"/>
      <c r="CVP129" s="284"/>
      <c r="CVQ129" s="284"/>
      <c r="CVR129" s="284"/>
      <c r="CVS129" s="284"/>
      <c r="CVT129" s="284"/>
      <c r="CVU129" s="284"/>
      <c r="CVV129" s="284"/>
      <c r="CVW129" s="284"/>
      <c r="CVX129" s="284"/>
      <c r="CVY129" s="284"/>
      <c r="CVZ129" s="284"/>
      <c r="CWA129" s="284"/>
      <c r="CWB129" s="284"/>
      <c r="CWC129" s="284"/>
      <c r="CWD129" s="284"/>
      <c r="CWE129" s="284"/>
      <c r="CWF129" s="284"/>
      <c r="CWG129" s="284"/>
      <c r="CWH129" s="284"/>
      <c r="CWI129" s="284"/>
      <c r="CWJ129" s="284"/>
      <c r="CWK129" s="284"/>
      <c r="CWL129" s="284"/>
      <c r="CWM129" s="284"/>
      <c r="CWN129" s="284"/>
      <c r="CWO129" s="284"/>
      <c r="CWP129" s="284"/>
      <c r="CWQ129" s="284"/>
      <c r="CWR129" s="284"/>
      <c r="CWS129" s="284"/>
      <c r="CWT129" s="284"/>
      <c r="CWU129" s="284"/>
      <c r="CWV129" s="284"/>
      <c r="CWW129" s="284"/>
      <c r="CWX129" s="284"/>
      <c r="CWY129" s="284"/>
      <c r="CWZ129" s="284"/>
      <c r="CXA129" s="284"/>
      <c r="CXB129" s="284"/>
      <c r="CXC129" s="284"/>
      <c r="CXD129" s="284"/>
      <c r="CXE129" s="284"/>
      <c r="CXF129" s="284"/>
      <c r="CXG129" s="284"/>
      <c r="CXH129" s="284"/>
      <c r="CXI129" s="284"/>
      <c r="CXJ129" s="284"/>
      <c r="CXK129" s="284"/>
      <c r="CXL129" s="284"/>
      <c r="CXM129" s="284"/>
      <c r="CXN129" s="284"/>
      <c r="CXO129" s="284"/>
      <c r="CXP129" s="284"/>
      <c r="CXQ129" s="284"/>
      <c r="CXR129" s="284"/>
      <c r="CXS129" s="284"/>
      <c r="CXT129" s="284"/>
      <c r="CXU129" s="284"/>
      <c r="CXV129" s="284"/>
      <c r="CXW129" s="284"/>
      <c r="CXX129" s="284"/>
      <c r="CXY129" s="284"/>
      <c r="CXZ129" s="284"/>
      <c r="CYA129" s="284"/>
      <c r="CYB129" s="284"/>
      <c r="CYC129" s="284"/>
      <c r="CYD129" s="284"/>
      <c r="CYE129" s="284"/>
      <c r="CYF129" s="284"/>
      <c r="CYG129" s="284"/>
      <c r="CYH129" s="284"/>
      <c r="CYI129" s="284"/>
      <c r="CYJ129" s="284"/>
      <c r="CYK129" s="284"/>
      <c r="CYL129" s="284"/>
      <c r="CYM129" s="284"/>
      <c r="CYN129" s="284"/>
      <c r="CYO129" s="284"/>
      <c r="CYP129" s="284"/>
      <c r="CYQ129" s="284"/>
      <c r="CYR129" s="284"/>
      <c r="CYS129" s="284"/>
      <c r="CYT129" s="284"/>
      <c r="CYU129" s="284"/>
      <c r="CYV129" s="284"/>
      <c r="CYW129" s="284"/>
      <c r="CYX129" s="284"/>
      <c r="CYY129" s="284"/>
      <c r="CYZ129" s="284"/>
      <c r="CZA129" s="284"/>
      <c r="CZB129" s="284"/>
      <c r="CZC129" s="284"/>
      <c r="CZD129" s="284"/>
      <c r="CZE129" s="284"/>
      <c r="CZF129" s="284"/>
      <c r="CZG129" s="284"/>
      <c r="CZH129" s="284"/>
      <c r="CZI129" s="284"/>
      <c r="CZJ129" s="284"/>
      <c r="CZK129" s="284"/>
      <c r="CZL129" s="284"/>
      <c r="CZM129" s="284"/>
      <c r="CZN129" s="284"/>
      <c r="CZO129" s="284"/>
      <c r="CZP129" s="284"/>
      <c r="CZQ129" s="284"/>
      <c r="CZR129" s="284"/>
      <c r="CZS129" s="284"/>
      <c r="CZT129" s="284"/>
      <c r="CZU129" s="284"/>
      <c r="CZV129" s="284"/>
      <c r="CZW129" s="284"/>
      <c r="CZX129" s="284"/>
      <c r="CZY129" s="284"/>
      <c r="CZZ129" s="284"/>
      <c r="DAA129" s="284"/>
      <c r="DAB129" s="284"/>
      <c r="DAC129" s="284"/>
      <c r="DAD129" s="284"/>
      <c r="DAE129" s="284"/>
      <c r="DAF129" s="284"/>
      <c r="DAG129" s="284"/>
      <c r="DAH129" s="284"/>
      <c r="DAI129" s="284"/>
      <c r="DAJ129" s="284"/>
      <c r="DAK129" s="284"/>
      <c r="DAL129" s="284"/>
      <c r="DAM129" s="284"/>
      <c r="DAN129" s="284"/>
      <c r="DAO129" s="284"/>
      <c r="DAP129" s="284"/>
      <c r="DAQ129" s="284"/>
      <c r="DAR129" s="284"/>
      <c r="DAS129" s="284"/>
      <c r="DAT129" s="284"/>
      <c r="DAU129" s="284"/>
      <c r="DAV129" s="284"/>
      <c r="DAW129" s="284"/>
      <c r="DAX129" s="284"/>
      <c r="DAY129" s="284"/>
      <c r="DAZ129" s="284"/>
      <c r="DBA129" s="284"/>
      <c r="DBB129" s="284"/>
      <c r="DBC129" s="284"/>
      <c r="DBD129" s="284"/>
      <c r="DBE129" s="284"/>
      <c r="DBF129" s="284"/>
      <c r="DBG129" s="284"/>
      <c r="DBH129" s="284"/>
      <c r="DBI129" s="284"/>
      <c r="DBJ129" s="284"/>
      <c r="DBK129" s="284"/>
      <c r="DBL129" s="284"/>
      <c r="DBM129" s="284"/>
      <c r="DBN129" s="284"/>
      <c r="DBO129" s="284"/>
      <c r="DBP129" s="284"/>
      <c r="DBQ129" s="284"/>
      <c r="DBR129" s="284"/>
      <c r="DBS129" s="284"/>
      <c r="DBT129" s="284"/>
      <c r="DBU129" s="284"/>
      <c r="DBV129" s="284"/>
      <c r="DBW129" s="284"/>
      <c r="DBX129" s="284"/>
      <c r="DBY129" s="284"/>
      <c r="DBZ129" s="284"/>
      <c r="DCA129" s="284"/>
      <c r="DCB129" s="284"/>
      <c r="DCC129" s="284"/>
      <c r="DCD129" s="284"/>
      <c r="DCE129" s="284"/>
      <c r="DCF129" s="284"/>
      <c r="DCG129" s="284"/>
      <c r="DCH129" s="284"/>
      <c r="DCI129" s="284"/>
      <c r="DCJ129" s="284"/>
      <c r="DCK129" s="284"/>
      <c r="DCL129" s="284"/>
      <c r="DCM129" s="284"/>
      <c r="DCN129" s="284"/>
      <c r="DCO129" s="284"/>
      <c r="DCP129" s="284"/>
      <c r="DCQ129" s="284"/>
      <c r="DCR129" s="284"/>
      <c r="DCS129" s="284"/>
      <c r="DCT129" s="284"/>
      <c r="DCU129" s="284"/>
      <c r="DCV129" s="284"/>
      <c r="DCW129" s="284"/>
      <c r="DCX129" s="284"/>
      <c r="DCY129" s="284"/>
      <c r="DCZ129" s="284"/>
      <c r="DDA129" s="284"/>
      <c r="DDB129" s="284"/>
      <c r="DDC129" s="284"/>
      <c r="DDD129" s="284"/>
      <c r="DDE129" s="284"/>
      <c r="DDF129" s="284"/>
      <c r="DDG129" s="284"/>
      <c r="DDH129" s="284"/>
      <c r="DDI129" s="284"/>
      <c r="DDJ129" s="284"/>
      <c r="DDK129" s="284"/>
      <c r="DDL129" s="284"/>
      <c r="DDM129" s="284"/>
      <c r="DDN129" s="284"/>
      <c r="DDO129" s="284"/>
      <c r="DDP129" s="284"/>
      <c r="DDQ129" s="284"/>
      <c r="DDR129" s="284"/>
      <c r="DDS129" s="284"/>
      <c r="DDT129" s="284"/>
      <c r="DDU129" s="284"/>
      <c r="DDV129" s="284"/>
      <c r="DDW129" s="284"/>
      <c r="DDX129" s="284"/>
      <c r="DDY129" s="284"/>
      <c r="DDZ129" s="284"/>
      <c r="DEA129" s="284"/>
      <c r="DEB129" s="284"/>
      <c r="DEC129" s="284"/>
      <c r="DED129" s="284"/>
      <c r="DEE129" s="284"/>
      <c r="DEF129" s="284"/>
      <c r="DEG129" s="284"/>
      <c r="DEH129" s="284"/>
      <c r="DEI129" s="284"/>
      <c r="DEJ129" s="284"/>
      <c r="DEK129" s="284"/>
      <c r="DEL129" s="284"/>
      <c r="DEM129" s="284"/>
      <c r="DEN129" s="284"/>
      <c r="DEO129" s="284"/>
      <c r="DEP129" s="284"/>
      <c r="DEQ129" s="284"/>
      <c r="DER129" s="284"/>
      <c r="DES129" s="284"/>
      <c r="DET129" s="284"/>
      <c r="DEU129" s="284"/>
      <c r="DEV129" s="284"/>
      <c r="DEW129" s="284"/>
      <c r="DEX129" s="284"/>
      <c r="DEY129" s="284"/>
      <c r="DEZ129" s="284"/>
      <c r="DFA129" s="284"/>
      <c r="DFB129" s="284"/>
      <c r="DFC129" s="284"/>
      <c r="DFD129" s="284"/>
      <c r="DFE129" s="284"/>
      <c r="DFF129" s="284"/>
      <c r="DFG129" s="284"/>
      <c r="DFH129" s="284"/>
      <c r="DFI129" s="284"/>
      <c r="DFJ129" s="284"/>
      <c r="DFK129" s="284"/>
      <c r="DFL129" s="284"/>
      <c r="DFM129" s="284"/>
      <c r="DFN129" s="284"/>
      <c r="DFO129" s="284"/>
      <c r="DFP129" s="284"/>
      <c r="DFQ129" s="284"/>
      <c r="DFR129" s="284"/>
      <c r="DFS129" s="284"/>
      <c r="DFT129" s="284"/>
      <c r="DFU129" s="284"/>
      <c r="DFV129" s="284"/>
      <c r="DFW129" s="284"/>
      <c r="DFX129" s="284"/>
      <c r="DFY129" s="284"/>
      <c r="DFZ129" s="284"/>
      <c r="DGA129" s="284"/>
      <c r="DGB129" s="284"/>
      <c r="DGC129" s="284"/>
      <c r="DGD129" s="284"/>
      <c r="DGE129" s="284"/>
      <c r="DGF129" s="284"/>
      <c r="DGG129" s="284"/>
      <c r="DGH129" s="284"/>
      <c r="DGI129" s="284"/>
      <c r="DGJ129" s="284"/>
      <c r="DGK129" s="284"/>
      <c r="DGL129" s="284"/>
      <c r="DGM129" s="284"/>
      <c r="DGN129" s="284"/>
      <c r="DGO129" s="284"/>
      <c r="DGP129" s="284"/>
      <c r="DGQ129" s="284"/>
      <c r="DGR129" s="284"/>
      <c r="DGS129" s="284"/>
      <c r="DGT129" s="284"/>
      <c r="DGU129" s="284"/>
      <c r="DGV129" s="284"/>
      <c r="DGW129" s="284"/>
      <c r="DGX129" s="284"/>
      <c r="DGY129" s="284"/>
      <c r="DGZ129" s="284"/>
      <c r="DHA129" s="284"/>
      <c r="DHB129" s="284"/>
      <c r="DHC129" s="284"/>
      <c r="DHD129" s="284"/>
      <c r="DHE129" s="284"/>
      <c r="DHF129" s="284"/>
      <c r="DHG129" s="284"/>
      <c r="DHH129" s="284"/>
      <c r="DHI129" s="284"/>
      <c r="DHJ129" s="284"/>
      <c r="DHK129" s="284"/>
      <c r="DHL129" s="284"/>
      <c r="DHM129" s="284"/>
      <c r="DHN129" s="284"/>
      <c r="DHO129" s="284"/>
      <c r="DHP129" s="284"/>
      <c r="DHQ129" s="284"/>
      <c r="DHR129" s="284"/>
      <c r="DHS129" s="284"/>
      <c r="DHT129" s="284"/>
      <c r="DHU129" s="284"/>
      <c r="DHV129" s="284"/>
      <c r="DHW129" s="284"/>
      <c r="DHX129" s="284"/>
      <c r="DHY129" s="284"/>
      <c r="DHZ129" s="284"/>
      <c r="DIA129" s="284"/>
      <c r="DIB129" s="284"/>
      <c r="DIC129" s="284"/>
      <c r="DID129" s="284"/>
      <c r="DIE129" s="284"/>
      <c r="DIF129" s="284"/>
      <c r="DIG129" s="284"/>
      <c r="DIH129" s="284"/>
      <c r="DII129" s="284"/>
      <c r="DIJ129" s="284"/>
      <c r="DIK129" s="284"/>
      <c r="DIL129" s="284"/>
      <c r="DIM129" s="284"/>
      <c r="DIN129" s="284"/>
      <c r="DIO129" s="284"/>
      <c r="DIP129" s="284"/>
      <c r="DIQ129" s="284"/>
      <c r="DIR129" s="284"/>
      <c r="DIS129" s="284"/>
      <c r="DIT129" s="284"/>
      <c r="DIU129" s="284"/>
      <c r="DIV129" s="284"/>
      <c r="DIW129" s="284"/>
      <c r="DIX129" s="284"/>
      <c r="DIY129" s="284"/>
      <c r="DIZ129" s="284"/>
      <c r="DJA129" s="284"/>
      <c r="DJB129" s="284"/>
      <c r="DJC129" s="284"/>
      <c r="DJD129" s="284"/>
      <c r="DJE129" s="284"/>
      <c r="DJF129" s="284"/>
      <c r="DJG129" s="284"/>
      <c r="DJH129" s="284"/>
      <c r="DJI129" s="284"/>
      <c r="DJJ129" s="284"/>
      <c r="DJK129" s="284"/>
      <c r="DJL129" s="284"/>
      <c r="DJM129" s="284"/>
      <c r="DJN129" s="284"/>
      <c r="DJO129" s="284"/>
      <c r="DJP129" s="284"/>
      <c r="DJQ129" s="284"/>
      <c r="DJR129" s="284"/>
      <c r="DJS129" s="284"/>
      <c r="DJT129" s="284"/>
      <c r="DJU129" s="284"/>
      <c r="DJV129" s="284"/>
      <c r="DJW129" s="284"/>
      <c r="DJX129" s="284"/>
      <c r="DJY129" s="284"/>
      <c r="DJZ129" s="284"/>
      <c r="DKA129" s="284"/>
      <c r="DKB129" s="284"/>
      <c r="DKC129" s="284"/>
      <c r="DKD129" s="284"/>
      <c r="DKE129" s="284"/>
      <c r="DKF129" s="284"/>
      <c r="DKG129" s="284"/>
      <c r="DKH129" s="284"/>
      <c r="DKI129" s="284"/>
      <c r="DKJ129" s="284"/>
      <c r="DKK129" s="284"/>
      <c r="DKL129" s="284"/>
      <c r="DKM129" s="284"/>
      <c r="DKN129" s="284"/>
      <c r="DKO129" s="284"/>
      <c r="DKP129" s="284"/>
      <c r="DKQ129" s="284"/>
      <c r="DKR129" s="284"/>
      <c r="DKS129" s="284"/>
      <c r="DKT129" s="284"/>
      <c r="DKU129" s="284"/>
      <c r="DKV129" s="284"/>
      <c r="DKW129" s="284"/>
      <c r="DKX129" s="284"/>
      <c r="DKY129" s="284"/>
      <c r="DKZ129" s="284"/>
      <c r="DLA129" s="284"/>
      <c r="DLB129" s="284"/>
      <c r="DLC129" s="284"/>
      <c r="DLD129" s="284"/>
      <c r="DLE129" s="284"/>
      <c r="DLF129" s="284"/>
      <c r="DLG129" s="284"/>
      <c r="DLH129" s="284"/>
      <c r="DLI129" s="284"/>
      <c r="DLJ129" s="284"/>
      <c r="DLK129" s="284"/>
      <c r="DLL129" s="284"/>
      <c r="DLM129" s="284"/>
      <c r="DLN129" s="284"/>
      <c r="DLO129" s="284"/>
      <c r="DLP129" s="284"/>
      <c r="DLQ129" s="284"/>
      <c r="DLR129" s="284"/>
      <c r="DLS129" s="284"/>
      <c r="DLT129" s="284"/>
      <c r="DLU129" s="284"/>
      <c r="DLV129" s="284"/>
      <c r="DLW129" s="284"/>
      <c r="DLX129" s="284"/>
      <c r="DLY129" s="284"/>
      <c r="DLZ129" s="284"/>
      <c r="DMA129" s="284"/>
      <c r="DMB129" s="284"/>
      <c r="DMC129" s="284"/>
      <c r="DMD129" s="284"/>
      <c r="DME129" s="284"/>
      <c r="DMF129" s="284"/>
      <c r="DMG129" s="284"/>
      <c r="DMH129" s="284"/>
      <c r="DMI129" s="284"/>
      <c r="DMJ129" s="284"/>
      <c r="DMK129" s="284"/>
      <c r="DML129" s="284"/>
      <c r="DMM129" s="284"/>
      <c r="DMN129" s="284"/>
      <c r="DMO129" s="284"/>
      <c r="DMP129" s="284"/>
      <c r="DMQ129" s="284"/>
      <c r="DMR129" s="284"/>
      <c r="DMS129" s="284"/>
      <c r="DMT129" s="284"/>
      <c r="DMU129" s="284"/>
      <c r="DMV129" s="284"/>
      <c r="DMW129" s="284"/>
      <c r="DMX129" s="284"/>
      <c r="DMY129" s="284"/>
      <c r="DMZ129" s="284"/>
      <c r="DNA129" s="284"/>
      <c r="DNB129" s="284"/>
      <c r="DNC129" s="284"/>
      <c r="DND129" s="284"/>
      <c r="DNE129" s="284"/>
      <c r="DNF129" s="284"/>
      <c r="DNG129" s="284"/>
      <c r="DNH129" s="284"/>
      <c r="DNI129" s="284"/>
      <c r="DNJ129" s="284"/>
      <c r="DNK129" s="284"/>
      <c r="DNL129" s="284"/>
      <c r="DNM129" s="284"/>
      <c r="DNN129" s="284"/>
      <c r="DNO129" s="284"/>
      <c r="DNP129" s="284"/>
      <c r="DNQ129" s="284"/>
      <c r="DNR129" s="284"/>
      <c r="DNS129" s="284"/>
      <c r="DNT129" s="284"/>
      <c r="DNU129" s="284"/>
      <c r="DNV129" s="284"/>
      <c r="DNW129" s="284"/>
      <c r="DNX129" s="284"/>
      <c r="DNY129" s="284"/>
      <c r="DNZ129" s="284"/>
      <c r="DOA129" s="284"/>
      <c r="DOB129" s="284"/>
      <c r="DOC129" s="284"/>
      <c r="DOD129" s="284"/>
      <c r="DOE129" s="284"/>
      <c r="DOF129" s="284"/>
      <c r="DOG129" s="284"/>
      <c r="DOH129" s="284"/>
      <c r="DOI129" s="284"/>
      <c r="DOJ129" s="284"/>
      <c r="DOK129" s="284"/>
      <c r="DOL129" s="284"/>
      <c r="DOM129" s="284"/>
      <c r="DON129" s="284"/>
      <c r="DOO129" s="284"/>
      <c r="DOP129" s="284"/>
      <c r="DOQ129" s="284"/>
      <c r="DOR129" s="284"/>
      <c r="DOS129" s="284"/>
      <c r="DOT129" s="284"/>
      <c r="DOU129" s="284"/>
      <c r="DOV129" s="284"/>
      <c r="DOW129" s="284"/>
      <c r="DOX129" s="284"/>
      <c r="DOY129" s="284"/>
      <c r="DOZ129" s="284"/>
      <c r="DPA129" s="284"/>
      <c r="DPB129" s="284"/>
      <c r="DPC129" s="284"/>
      <c r="DPD129" s="284"/>
      <c r="DPE129" s="284"/>
      <c r="DPF129" s="284"/>
      <c r="DPG129" s="284"/>
      <c r="DPH129" s="284"/>
      <c r="DPI129" s="284"/>
      <c r="DPJ129" s="284"/>
      <c r="DPK129" s="284"/>
      <c r="DPL129" s="284"/>
      <c r="DPM129" s="284"/>
      <c r="DPN129" s="284"/>
      <c r="DPO129" s="284"/>
      <c r="DPP129" s="284"/>
      <c r="DPQ129" s="284"/>
      <c r="DPR129" s="284"/>
      <c r="DPS129" s="284"/>
      <c r="DPT129" s="284"/>
      <c r="DPU129" s="284"/>
      <c r="DPV129" s="284"/>
      <c r="DPW129" s="284"/>
      <c r="DPX129" s="284"/>
      <c r="DPY129" s="284"/>
      <c r="DPZ129" s="284"/>
      <c r="DQA129" s="284"/>
      <c r="DQB129" s="284"/>
      <c r="DQC129" s="284"/>
      <c r="DQD129" s="284"/>
      <c r="DQE129" s="284"/>
      <c r="DQF129" s="284"/>
      <c r="DQG129" s="284"/>
      <c r="DQH129" s="284"/>
      <c r="DQI129" s="284"/>
      <c r="DQJ129" s="284"/>
      <c r="DQK129" s="284"/>
      <c r="DQL129" s="284"/>
      <c r="DQM129" s="284"/>
      <c r="DQN129" s="284"/>
      <c r="DQO129" s="284"/>
      <c r="DQP129" s="284"/>
      <c r="DQQ129" s="284"/>
      <c r="DQR129" s="284"/>
      <c r="DQS129" s="284"/>
      <c r="DQT129" s="284"/>
      <c r="DQU129" s="284"/>
      <c r="DQV129" s="284"/>
      <c r="DQW129" s="284"/>
      <c r="DQX129" s="284"/>
      <c r="DQY129" s="284"/>
      <c r="DQZ129" s="284"/>
      <c r="DRA129" s="284"/>
      <c r="DRB129" s="284"/>
      <c r="DRC129" s="284"/>
      <c r="DRD129" s="284"/>
      <c r="DRE129" s="284"/>
      <c r="DRF129" s="284"/>
      <c r="DRG129" s="284"/>
      <c r="DRH129" s="284"/>
      <c r="DRI129" s="284"/>
      <c r="DRJ129" s="284"/>
      <c r="DRK129" s="284"/>
      <c r="DRL129" s="284"/>
      <c r="DRM129" s="284"/>
      <c r="DRN129" s="284"/>
      <c r="DRO129" s="284"/>
      <c r="DRP129" s="284"/>
      <c r="DRQ129" s="284"/>
      <c r="DRR129" s="284"/>
      <c r="DRS129" s="284"/>
      <c r="DRT129" s="284"/>
      <c r="DRU129" s="284"/>
      <c r="DRV129" s="284"/>
      <c r="DRW129" s="284"/>
      <c r="DRX129" s="284"/>
      <c r="DRY129" s="284"/>
      <c r="DRZ129" s="284"/>
      <c r="DSA129" s="284"/>
      <c r="DSB129" s="284"/>
      <c r="DSC129" s="284"/>
      <c r="DSD129" s="284"/>
      <c r="DSE129" s="284"/>
      <c r="DSF129" s="284"/>
      <c r="DSG129" s="284"/>
      <c r="DSH129" s="284"/>
      <c r="DSI129" s="284"/>
      <c r="DSJ129" s="284"/>
      <c r="DSK129" s="284"/>
      <c r="DSL129" s="284"/>
      <c r="DSM129" s="284"/>
      <c r="DSN129" s="284"/>
      <c r="DSO129" s="284"/>
      <c r="DSP129" s="284"/>
      <c r="DSQ129" s="284"/>
      <c r="DSR129" s="284"/>
      <c r="DSS129" s="284"/>
      <c r="DST129" s="284"/>
      <c r="DSU129" s="284"/>
      <c r="DSV129" s="284"/>
      <c r="DSW129" s="284"/>
      <c r="DSX129" s="284"/>
      <c r="DSY129" s="284"/>
      <c r="DSZ129" s="284"/>
      <c r="DTA129" s="284"/>
      <c r="DTB129" s="284"/>
      <c r="DTC129" s="284"/>
      <c r="DTD129" s="284"/>
      <c r="DTE129" s="284"/>
      <c r="DTF129" s="284"/>
      <c r="DTG129" s="284"/>
      <c r="DTH129" s="284"/>
      <c r="DTI129" s="284"/>
      <c r="DTJ129" s="284"/>
      <c r="DTK129" s="284"/>
      <c r="DTL129" s="284"/>
      <c r="DTM129" s="284"/>
      <c r="DTN129" s="284"/>
      <c r="DTO129" s="284"/>
      <c r="DTP129" s="284"/>
      <c r="DTQ129" s="284"/>
      <c r="DTR129" s="284"/>
      <c r="DTS129" s="284"/>
      <c r="DTT129" s="284"/>
      <c r="DTU129" s="284"/>
      <c r="DTV129" s="284"/>
      <c r="DTW129" s="284"/>
      <c r="DTX129" s="284"/>
      <c r="DTY129" s="284"/>
      <c r="DTZ129" s="284"/>
      <c r="DUA129" s="284"/>
      <c r="DUB129" s="284"/>
      <c r="DUC129" s="284"/>
      <c r="DUD129" s="284"/>
      <c r="DUE129" s="284"/>
      <c r="DUF129" s="284"/>
      <c r="DUG129" s="284"/>
      <c r="DUH129" s="284"/>
      <c r="DUI129" s="284"/>
      <c r="DUJ129" s="284"/>
      <c r="DUK129" s="284"/>
      <c r="DUL129" s="284"/>
      <c r="DUM129" s="284"/>
      <c r="DUN129" s="284"/>
      <c r="DUO129" s="284"/>
      <c r="DUP129" s="284"/>
      <c r="DUQ129" s="284"/>
      <c r="DUR129" s="284"/>
      <c r="DUS129" s="284"/>
      <c r="DUT129" s="284"/>
      <c r="DUU129" s="284"/>
      <c r="DUV129" s="284"/>
      <c r="DUW129" s="284"/>
      <c r="DUX129" s="284"/>
      <c r="DUY129" s="284"/>
      <c r="DUZ129" s="284"/>
      <c r="DVA129" s="284"/>
      <c r="DVB129" s="284"/>
      <c r="DVC129" s="284"/>
      <c r="DVD129" s="284"/>
      <c r="DVE129" s="284"/>
      <c r="DVF129" s="284"/>
      <c r="DVG129" s="284"/>
      <c r="DVH129" s="284"/>
      <c r="DVI129" s="284"/>
      <c r="DVJ129" s="284"/>
      <c r="DVK129" s="284"/>
      <c r="DVL129" s="284"/>
      <c r="DVM129" s="284"/>
      <c r="DVN129" s="284"/>
      <c r="DVO129" s="284"/>
      <c r="DVP129" s="284"/>
      <c r="DVQ129" s="284"/>
      <c r="DVR129" s="284"/>
      <c r="DVS129" s="284"/>
      <c r="DVT129" s="284"/>
      <c r="DVU129" s="284"/>
      <c r="DVV129" s="284"/>
      <c r="DVW129" s="284"/>
      <c r="DVX129" s="284"/>
      <c r="DVY129" s="284"/>
      <c r="DVZ129" s="284"/>
      <c r="DWA129" s="284"/>
      <c r="DWB129" s="284"/>
      <c r="DWC129" s="284"/>
      <c r="DWD129" s="284"/>
      <c r="DWE129" s="284"/>
      <c r="DWF129" s="284"/>
      <c r="DWG129" s="284"/>
      <c r="DWH129" s="284"/>
      <c r="DWI129" s="284"/>
      <c r="DWJ129" s="284"/>
      <c r="DWK129" s="284"/>
      <c r="DWL129" s="284"/>
      <c r="DWM129" s="284"/>
      <c r="DWN129" s="284"/>
      <c r="DWO129" s="284"/>
      <c r="DWP129" s="284"/>
      <c r="DWQ129" s="284"/>
      <c r="DWR129" s="284"/>
      <c r="DWS129" s="284"/>
      <c r="DWT129" s="284"/>
      <c r="DWU129" s="284"/>
      <c r="DWV129" s="284"/>
      <c r="DWW129" s="284"/>
      <c r="DWX129" s="284"/>
      <c r="DWY129" s="284"/>
      <c r="DWZ129" s="284"/>
      <c r="DXA129" s="284"/>
      <c r="DXB129" s="284"/>
      <c r="DXC129" s="284"/>
      <c r="DXD129" s="284"/>
      <c r="DXE129" s="284"/>
      <c r="DXF129" s="284"/>
      <c r="DXG129" s="284"/>
      <c r="DXH129" s="284"/>
      <c r="DXI129" s="284"/>
      <c r="DXJ129" s="284"/>
      <c r="DXK129" s="284"/>
      <c r="DXL129" s="284"/>
      <c r="DXM129" s="284"/>
      <c r="DXN129" s="284"/>
      <c r="DXO129" s="284"/>
      <c r="DXP129" s="284"/>
      <c r="DXQ129" s="284"/>
      <c r="DXR129" s="284"/>
      <c r="DXS129" s="284"/>
      <c r="DXT129" s="284"/>
      <c r="DXU129" s="284"/>
      <c r="DXV129" s="284"/>
      <c r="DXW129" s="284"/>
      <c r="DXX129" s="284"/>
      <c r="DXY129" s="284"/>
      <c r="DXZ129" s="284"/>
      <c r="DYA129" s="284"/>
      <c r="DYB129" s="284"/>
      <c r="DYC129" s="284"/>
      <c r="DYD129" s="284"/>
      <c r="DYE129" s="284"/>
      <c r="DYF129" s="284"/>
      <c r="DYG129" s="284"/>
      <c r="DYH129" s="284"/>
      <c r="DYI129" s="284"/>
      <c r="DYJ129" s="284"/>
      <c r="DYK129" s="284"/>
      <c r="DYL129" s="284"/>
      <c r="DYM129" s="284"/>
      <c r="DYN129" s="284"/>
      <c r="DYO129" s="284"/>
      <c r="DYP129" s="284"/>
      <c r="DYQ129" s="284"/>
      <c r="DYR129" s="284"/>
      <c r="DYS129" s="284"/>
      <c r="DYT129" s="284"/>
      <c r="DYU129" s="284"/>
      <c r="DYV129" s="284"/>
      <c r="DYW129" s="284"/>
      <c r="DYX129" s="284"/>
      <c r="DYY129" s="284"/>
      <c r="DYZ129" s="284"/>
      <c r="DZA129" s="284"/>
      <c r="DZB129" s="284"/>
      <c r="DZC129" s="284"/>
      <c r="DZD129" s="284"/>
      <c r="DZE129" s="284"/>
      <c r="DZF129" s="284"/>
      <c r="DZG129" s="284"/>
      <c r="DZH129" s="284"/>
      <c r="DZI129" s="284"/>
      <c r="DZJ129" s="284"/>
      <c r="DZK129" s="284"/>
      <c r="DZL129" s="284"/>
      <c r="DZM129" s="284"/>
      <c r="DZN129" s="284"/>
      <c r="DZO129" s="284"/>
      <c r="DZP129" s="284"/>
      <c r="DZQ129" s="284"/>
      <c r="DZR129" s="284"/>
      <c r="DZS129" s="284"/>
      <c r="DZT129" s="284"/>
      <c r="DZU129" s="284"/>
      <c r="DZV129" s="284"/>
      <c r="DZW129" s="284"/>
      <c r="DZX129" s="284"/>
      <c r="DZY129" s="284"/>
      <c r="DZZ129" s="284"/>
      <c r="EAA129" s="284"/>
      <c r="EAB129" s="284"/>
      <c r="EAC129" s="284"/>
      <c r="EAD129" s="284"/>
      <c r="EAE129" s="284"/>
      <c r="EAF129" s="284"/>
      <c r="EAG129" s="284"/>
      <c r="EAH129" s="284"/>
      <c r="EAI129" s="284"/>
      <c r="EAJ129" s="284"/>
      <c r="EAK129" s="284"/>
      <c r="EAL129" s="284"/>
      <c r="EAM129" s="284"/>
      <c r="EAN129" s="284"/>
      <c r="EAO129" s="284"/>
      <c r="EAP129" s="284"/>
      <c r="EAQ129" s="284"/>
      <c r="EAR129" s="284"/>
      <c r="EAS129" s="284"/>
      <c r="EAT129" s="284"/>
      <c r="EAU129" s="284"/>
      <c r="EAV129" s="284"/>
      <c r="EAW129" s="284"/>
      <c r="EAX129" s="284"/>
      <c r="EAY129" s="284"/>
      <c r="EAZ129" s="284"/>
      <c r="EBA129" s="284"/>
      <c r="EBB129" s="284"/>
      <c r="EBC129" s="284"/>
      <c r="EBD129" s="284"/>
      <c r="EBE129" s="284"/>
      <c r="EBF129" s="284"/>
      <c r="EBG129" s="284"/>
      <c r="EBH129" s="284"/>
      <c r="EBI129" s="284"/>
      <c r="EBJ129" s="284"/>
      <c r="EBK129" s="284"/>
      <c r="EBL129" s="284"/>
      <c r="EBM129" s="284"/>
      <c r="EBN129" s="284"/>
      <c r="EBO129" s="284"/>
      <c r="EBP129" s="284"/>
      <c r="EBQ129" s="284"/>
      <c r="EBR129" s="284"/>
      <c r="EBS129" s="284"/>
      <c r="EBT129" s="284"/>
      <c r="EBU129" s="284"/>
      <c r="EBV129" s="284"/>
      <c r="EBW129" s="284"/>
      <c r="EBX129" s="284"/>
      <c r="EBY129" s="284"/>
      <c r="EBZ129" s="284"/>
      <c r="ECA129" s="284"/>
      <c r="ECB129" s="284"/>
      <c r="ECC129" s="284"/>
      <c r="ECD129" s="284"/>
      <c r="ECE129" s="284"/>
      <c r="ECF129" s="284"/>
      <c r="ECG129" s="284"/>
      <c r="ECH129" s="284"/>
      <c r="ECI129" s="284"/>
      <c r="ECJ129" s="284"/>
      <c r="ECK129" s="284"/>
      <c r="ECL129" s="284"/>
      <c r="ECM129" s="284"/>
      <c r="ECN129" s="284"/>
      <c r="ECO129" s="284"/>
      <c r="ECP129" s="284"/>
      <c r="ECQ129" s="284"/>
      <c r="ECR129" s="284"/>
      <c r="ECS129" s="284"/>
      <c r="ECT129" s="284"/>
      <c r="ECU129" s="284"/>
      <c r="ECV129" s="284"/>
      <c r="ECW129" s="284"/>
      <c r="ECX129" s="284"/>
      <c r="ECY129" s="284"/>
      <c r="ECZ129" s="284"/>
      <c r="EDA129" s="284"/>
      <c r="EDB129" s="284"/>
      <c r="EDC129" s="284"/>
      <c r="EDD129" s="284"/>
      <c r="EDE129" s="284"/>
      <c r="EDF129" s="284"/>
      <c r="EDG129" s="284"/>
      <c r="EDH129" s="284"/>
      <c r="EDI129" s="284"/>
      <c r="EDJ129" s="284"/>
      <c r="EDK129" s="284"/>
      <c r="EDL129" s="284"/>
      <c r="EDM129" s="284"/>
      <c r="EDN129" s="284"/>
      <c r="EDO129" s="284"/>
      <c r="EDP129" s="284"/>
      <c r="EDQ129" s="284"/>
      <c r="EDR129" s="284"/>
      <c r="EDS129" s="284"/>
      <c r="EDT129" s="284"/>
      <c r="EDU129" s="284"/>
      <c r="EDV129" s="284"/>
      <c r="EDW129" s="284"/>
      <c r="EDX129" s="284"/>
      <c r="EDY129" s="284"/>
      <c r="EDZ129" s="284"/>
      <c r="EEA129" s="284"/>
      <c r="EEB129" s="284"/>
      <c r="EEC129" s="284"/>
      <c r="EED129" s="284"/>
      <c r="EEE129" s="284"/>
      <c r="EEF129" s="284"/>
      <c r="EEG129" s="284"/>
      <c r="EEH129" s="284"/>
      <c r="EEI129" s="284"/>
      <c r="EEJ129" s="284"/>
      <c r="EEK129" s="284"/>
      <c r="EEL129" s="284"/>
      <c r="EEM129" s="284"/>
      <c r="EEN129" s="284"/>
      <c r="EEO129" s="284"/>
      <c r="EEP129" s="284"/>
      <c r="EEQ129" s="284"/>
      <c r="EER129" s="284"/>
      <c r="EES129" s="284"/>
      <c r="EET129" s="284"/>
      <c r="EEU129" s="284"/>
      <c r="EEV129" s="284"/>
      <c r="EEW129" s="284"/>
      <c r="EEX129" s="284"/>
      <c r="EEY129" s="284"/>
      <c r="EEZ129" s="284"/>
      <c r="EFA129" s="284"/>
      <c r="EFB129" s="284"/>
      <c r="EFC129" s="284"/>
      <c r="EFD129" s="284"/>
      <c r="EFE129" s="284"/>
      <c r="EFF129" s="284"/>
      <c r="EFG129" s="284"/>
      <c r="EFH129" s="284"/>
      <c r="EFI129" s="284"/>
      <c r="EFJ129" s="284"/>
      <c r="EFK129" s="284"/>
      <c r="EFL129" s="284"/>
      <c r="EFM129" s="284"/>
      <c r="EFN129" s="284"/>
      <c r="EFO129" s="284"/>
      <c r="EFP129" s="284"/>
      <c r="EFQ129" s="284"/>
      <c r="EFR129" s="284"/>
      <c r="EFS129" s="284"/>
      <c r="EFT129" s="284"/>
      <c r="EFU129" s="284"/>
      <c r="EFV129" s="284"/>
      <c r="EFW129" s="284"/>
      <c r="EFX129" s="284"/>
      <c r="EFY129" s="284"/>
      <c r="EFZ129" s="284"/>
      <c r="EGA129" s="284"/>
      <c r="EGB129" s="284"/>
      <c r="EGC129" s="284"/>
      <c r="EGD129" s="284"/>
      <c r="EGE129" s="284"/>
      <c r="EGF129" s="284"/>
      <c r="EGG129" s="284"/>
      <c r="EGH129" s="284"/>
      <c r="EGI129" s="284"/>
      <c r="EGJ129" s="284"/>
      <c r="EGK129" s="284"/>
      <c r="EGL129" s="284"/>
      <c r="EGM129" s="284"/>
      <c r="EGN129" s="284"/>
      <c r="EGO129" s="284"/>
      <c r="EGP129" s="284"/>
      <c r="EGQ129" s="284"/>
      <c r="EGR129" s="284"/>
      <c r="EGS129" s="284"/>
      <c r="EGT129" s="284"/>
      <c r="EGU129" s="284"/>
      <c r="EGV129" s="284"/>
      <c r="EGW129" s="284"/>
      <c r="EGX129" s="284"/>
      <c r="EGY129" s="284"/>
      <c r="EGZ129" s="284"/>
      <c r="EHA129" s="284"/>
      <c r="EHB129" s="284"/>
      <c r="EHC129" s="284"/>
      <c r="EHD129" s="284"/>
      <c r="EHE129" s="284"/>
      <c r="EHF129" s="284"/>
      <c r="EHG129" s="284"/>
      <c r="EHH129" s="284"/>
      <c r="EHI129" s="284"/>
      <c r="EHJ129" s="284"/>
      <c r="EHK129" s="284"/>
      <c r="EHL129" s="284"/>
      <c r="EHM129" s="284"/>
      <c r="EHN129" s="284"/>
      <c r="EHO129" s="284"/>
      <c r="EHP129" s="284"/>
      <c r="EHQ129" s="284"/>
      <c r="EHR129" s="284"/>
      <c r="EHS129" s="284"/>
      <c r="EHT129" s="284"/>
      <c r="EHU129" s="284"/>
      <c r="EHV129" s="284"/>
      <c r="EHW129" s="284"/>
      <c r="EHX129" s="284"/>
      <c r="EHY129" s="284"/>
      <c r="EHZ129" s="284"/>
      <c r="EIA129" s="284"/>
      <c r="EIB129" s="284"/>
      <c r="EIC129" s="284"/>
      <c r="EID129" s="284"/>
      <c r="EIE129" s="284"/>
      <c r="EIF129" s="284"/>
      <c r="EIG129" s="284"/>
      <c r="EIH129" s="284"/>
      <c r="EII129" s="284"/>
      <c r="EIJ129" s="284"/>
      <c r="EIK129" s="284"/>
      <c r="EIL129" s="284"/>
      <c r="EIM129" s="284"/>
      <c r="EIN129" s="284"/>
      <c r="EIO129" s="284"/>
      <c r="EIP129" s="284"/>
      <c r="EIQ129" s="284"/>
      <c r="EIR129" s="284"/>
      <c r="EIS129" s="284"/>
      <c r="EIT129" s="284"/>
      <c r="EIU129" s="284"/>
      <c r="EIV129" s="284"/>
      <c r="EIW129" s="284"/>
      <c r="EIX129" s="284"/>
      <c r="EIY129" s="284"/>
      <c r="EIZ129" s="284"/>
      <c r="EJA129" s="284"/>
      <c r="EJB129" s="284"/>
      <c r="EJC129" s="284"/>
      <c r="EJD129" s="284"/>
      <c r="EJE129" s="284"/>
      <c r="EJF129" s="284"/>
      <c r="EJG129" s="284"/>
      <c r="EJH129" s="284"/>
      <c r="EJI129" s="284"/>
      <c r="EJJ129" s="284"/>
      <c r="EJK129" s="284"/>
      <c r="EJL129" s="284"/>
      <c r="EJM129" s="284"/>
      <c r="EJN129" s="284"/>
      <c r="EJO129" s="284"/>
      <c r="EJP129" s="284"/>
      <c r="EJQ129" s="284"/>
      <c r="EJR129" s="284"/>
      <c r="EJS129" s="284"/>
      <c r="EJT129" s="284"/>
      <c r="EJU129" s="284"/>
      <c r="EJV129" s="284"/>
      <c r="EJW129" s="284"/>
      <c r="EJX129" s="284"/>
      <c r="EJY129" s="284"/>
      <c r="EJZ129" s="284"/>
      <c r="EKA129" s="284"/>
      <c r="EKB129" s="284"/>
      <c r="EKC129" s="284"/>
      <c r="EKD129" s="284"/>
      <c r="EKE129" s="284"/>
      <c r="EKF129" s="284"/>
      <c r="EKG129" s="284"/>
      <c r="EKH129" s="284"/>
      <c r="EKI129" s="284"/>
      <c r="EKJ129" s="284"/>
      <c r="EKK129" s="284"/>
      <c r="EKL129" s="284"/>
      <c r="EKM129" s="284"/>
      <c r="EKN129" s="284"/>
      <c r="EKO129" s="284"/>
      <c r="EKP129" s="284"/>
      <c r="EKQ129" s="284"/>
      <c r="EKR129" s="284"/>
      <c r="EKS129" s="284"/>
      <c r="EKT129" s="284"/>
      <c r="EKU129" s="284"/>
      <c r="EKV129" s="284"/>
      <c r="EKW129" s="284"/>
      <c r="EKX129" s="284"/>
      <c r="EKY129" s="284"/>
      <c r="EKZ129" s="284"/>
      <c r="ELA129" s="284"/>
      <c r="ELB129" s="284"/>
      <c r="ELC129" s="284"/>
      <c r="ELD129" s="284"/>
      <c r="ELE129" s="284"/>
      <c r="ELF129" s="284"/>
      <c r="ELG129" s="284"/>
      <c r="ELH129" s="284"/>
      <c r="ELI129" s="284"/>
      <c r="ELJ129" s="284"/>
      <c r="ELK129" s="284"/>
      <c r="ELL129" s="284"/>
      <c r="ELM129" s="284"/>
      <c r="ELN129" s="284"/>
      <c r="ELO129" s="284"/>
      <c r="ELP129" s="284"/>
      <c r="ELQ129" s="284"/>
      <c r="ELR129" s="284"/>
      <c r="ELS129" s="284"/>
      <c r="ELT129" s="284"/>
      <c r="ELU129" s="284"/>
      <c r="ELV129" s="284"/>
      <c r="ELW129" s="284"/>
      <c r="ELX129" s="284"/>
      <c r="ELY129" s="284"/>
      <c r="ELZ129" s="284"/>
      <c r="EMA129" s="284"/>
      <c r="EMB129" s="284"/>
      <c r="EMC129" s="284"/>
      <c r="EMD129" s="284"/>
      <c r="EME129" s="284"/>
      <c r="EMF129" s="284"/>
      <c r="EMG129" s="284"/>
      <c r="EMH129" s="284"/>
      <c r="EMI129" s="284"/>
      <c r="EMJ129" s="284"/>
      <c r="EMK129" s="284"/>
      <c r="EML129" s="284"/>
      <c r="EMM129" s="284"/>
      <c r="EMN129" s="284"/>
      <c r="EMO129" s="284"/>
      <c r="EMP129" s="284"/>
      <c r="EMQ129" s="284"/>
      <c r="EMR129" s="284"/>
      <c r="EMS129" s="284"/>
      <c r="EMT129" s="284"/>
      <c r="EMU129" s="284"/>
      <c r="EMV129" s="284"/>
      <c r="EMW129" s="284"/>
      <c r="EMX129" s="284"/>
      <c r="EMY129" s="284"/>
      <c r="EMZ129" s="284"/>
      <c r="ENA129" s="284"/>
      <c r="ENB129" s="284"/>
      <c r="ENC129" s="284"/>
      <c r="END129" s="284"/>
      <c r="ENE129" s="284"/>
      <c r="ENF129" s="284"/>
      <c r="ENG129" s="284"/>
      <c r="ENH129" s="284"/>
      <c r="ENI129" s="284"/>
      <c r="ENJ129" s="284"/>
      <c r="ENK129" s="284"/>
      <c r="ENL129" s="284"/>
      <c r="ENM129" s="284"/>
      <c r="ENN129" s="284"/>
      <c r="ENO129" s="284"/>
      <c r="ENP129" s="284"/>
      <c r="ENQ129" s="284"/>
      <c r="ENR129" s="284"/>
      <c r="ENS129" s="284"/>
      <c r="ENT129" s="284"/>
      <c r="ENU129" s="284"/>
      <c r="ENV129" s="284"/>
      <c r="ENW129" s="284"/>
      <c r="ENX129" s="284"/>
      <c r="ENY129" s="284"/>
      <c r="ENZ129" s="284"/>
      <c r="EOA129" s="284"/>
      <c r="EOB129" s="284"/>
      <c r="EOC129" s="284"/>
      <c r="EOD129" s="284"/>
      <c r="EOE129" s="284"/>
      <c r="EOF129" s="284"/>
      <c r="EOG129" s="284"/>
      <c r="EOH129" s="284"/>
      <c r="EOI129" s="284"/>
      <c r="EOJ129" s="284"/>
      <c r="EOK129" s="284"/>
      <c r="EOL129" s="284"/>
      <c r="EOM129" s="284"/>
      <c r="EON129" s="284"/>
      <c r="EOO129" s="284"/>
      <c r="EOP129" s="284"/>
      <c r="EOQ129" s="284"/>
      <c r="EOR129" s="284"/>
      <c r="EOS129" s="284"/>
      <c r="EOT129" s="284"/>
      <c r="EOU129" s="284"/>
      <c r="EOV129" s="284"/>
      <c r="EOW129" s="284"/>
      <c r="EOX129" s="284"/>
      <c r="EOY129" s="284"/>
      <c r="EOZ129" s="284"/>
      <c r="EPA129" s="284"/>
      <c r="EPB129" s="284"/>
      <c r="EPC129" s="284"/>
      <c r="EPD129" s="284"/>
      <c r="EPE129" s="284"/>
      <c r="EPF129" s="284"/>
      <c r="EPG129" s="284"/>
      <c r="EPH129" s="284"/>
      <c r="EPI129" s="284"/>
      <c r="EPJ129" s="284"/>
      <c r="EPK129" s="284"/>
      <c r="EPL129" s="284"/>
      <c r="EPM129" s="284"/>
      <c r="EPN129" s="284"/>
      <c r="EPO129" s="284"/>
      <c r="EPP129" s="284"/>
      <c r="EPQ129" s="284"/>
      <c r="EPR129" s="284"/>
      <c r="EPS129" s="284"/>
      <c r="EPT129" s="284"/>
      <c r="EPU129" s="284"/>
      <c r="EPV129" s="284"/>
      <c r="EPW129" s="284"/>
      <c r="EPX129" s="284"/>
      <c r="EPY129" s="284"/>
      <c r="EPZ129" s="284"/>
      <c r="EQA129" s="284"/>
      <c r="EQB129" s="284"/>
      <c r="EQC129" s="284"/>
      <c r="EQD129" s="284"/>
      <c r="EQE129" s="284"/>
      <c r="EQF129" s="284"/>
      <c r="EQG129" s="284"/>
      <c r="EQH129" s="284"/>
      <c r="EQI129" s="284"/>
      <c r="EQJ129" s="284"/>
      <c r="EQK129" s="284"/>
      <c r="EQL129" s="284"/>
      <c r="EQM129" s="284"/>
      <c r="EQN129" s="284"/>
      <c r="EQO129" s="284"/>
      <c r="EQP129" s="284"/>
      <c r="EQQ129" s="284"/>
      <c r="EQR129" s="284"/>
      <c r="EQS129" s="284"/>
      <c r="EQT129" s="284"/>
      <c r="EQU129" s="284"/>
      <c r="EQV129" s="284"/>
      <c r="EQW129" s="284"/>
      <c r="EQX129" s="284"/>
      <c r="EQY129" s="284"/>
      <c r="EQZ129" s="284"/>
      <c r="ERA129" s="284"/>
      <c r="ERB129" s="284"/>
      <c r="ERC129" s="284"/>
      <c r="ERD129" s="284"/>
      <c r="ERE129" s="284"/>
      <c r="ERF129" s="284"/>
      <c r="ERG129" s="284"/>
      <c r="ERH129" s="284"/>
      <c r="ERI129" s="284"/>
      <c r="ERJ129" s="284"/>
      <c r="ERK129" s="284"/>
      <c r="ERL129" s="284"/>
      <c r="ERM129" s="284"/>
      <c r="ERN129" s="284"/>
      <c r="ERO129" s="284"/>
      <c r="ERP129" s="284"/>
      <c r="ERQ129" s="284"/>
      <c r="ERR129" s="284"/>
      <c r="ERS129" s="284"/>
      <c r="ERT129" s="284"/>
      <c r="ERU129" s="284"/>
      <c r="ERV129" s="284"/>
      <c r="ERW129" s="284"/>
      <c r="ERX129" s="284"/>
      <c r="ERY129" s="284"/>
      <c r="ERZ129" s="284"/>
      <c r="ESA129" s="284"/>
      <c r="ESB129" s="284"/>
      <c r="ESC129" s="284"/>
      <c r="ESD129" s="284"/>
      <c r="ESE129" s="284"/>
      <c r="ESF129" s="284"/>
      <c r="ESG129" s="284"/>
      <c r="ESH129" s="284"/>
      <c r="ESI129" s="284"/>
      <c r="ESJ129" s="284"/>
      <c r="ESK129" s="284"/>
      <c r="ESL129" s="284"/>
      <c r="ESM129" s="284"/>
      <c r="ESN129" s="284"/>
      <c r="ESO129" s="284"/>
      <c r="ESP129" s="284"/>
      <c r="ESQ129" s="284"/>
      <c r="ESR129" s="284"/>
      <c r="ESS129" s="284"/>
      <c r="EST129" s="284"/>
      <c r="ESU129" s="284"/>
      <c r="ESV129" s="284"/>
      <c r="ESW129" s="284"/>
      <c r="ESX129" s="284"/>
      <c r="ESY129" s="284"/>
      <c r="ESZ129" s="284"/>
      <c r="ETA129" s="284"/>
      <c r="ETB129" s="284"/>
      <c r="ETC129" s="284"/>
      <c r="ETD129" s="284"/>
      <c r="ETE129" s="284"/>
      <c r="ETF129" s="284"/>
      <c r="ETG129" s="284"/>
      <c r="ETH129" s="284"/>
      <c r="ETI129" s="284"/>
      <c r="ETJ129" s="284"/>
      <c r="ETK129" s="284"/>
      <c r="ETL129" s="284"/>
      <c r="ETM129" s="284"/>
      <c r="ETN129" s="284"/>
      <c r="ETO129" s="284"/>
      <c r="ETP129" s="284"/>
      <c r="ETQ129" s="284"/>
      <c r="ETR129" s="284"/>
      <c r="ETS129" s="284"/>
      <c r="ETT129" s="284"/>
      <c r="ETU129" s="284"/>
      <c r="ETV129" s="284"/>
      <c r="ETW129" s="284"/>
      <c r="ETX129" s="284"/>
      <c r="ETY129" s="284"/>
      <c r="ETZ129" s="284"/>
      <c r="EUA129" s="284"/>
      <c r="EUB129" s="284"/>
      <c r="EUC129" s="284"/>
      <c r="EUD129" s="284"/>
      <c r="EUE129" s="284"/>
      <c r="EUF129" s="284"/>
      <c r="EUG129" s="284"/>
      <c r="EUH129" s="284"/>
      <c r="EUI129" s="284"/>
      <c r="EUJ129" s="284"/>
      <c r="EUK129" s="284"/>
      <c r="EUL129" s="284"/>
      <c r="EUM129" s="284"/>
      <c r="EUN129" s="284"/>
      <c r="EUO129" s="284"/>
      <c r="EUP129" s="284"/>
      <c r="EUQ129" s="284"/>
      <c r="EUR129" s="284"/>
      <c r="EUS129" s="284"/>
      <c r="EUT129" s="284"/>
      <c r="EUU129" s="284"/>
      <c r="EUV129" s="284"/>
      <c r="EUW129" s="284"/>
      <c r="EUX129" s="284"/>
      <c r="EUY129" s="284"/>
      <c r="EUZ129" s="284"/>
      <c r="EVA129" s="284"/>
      <c r="EVB129" s="284"/>
      <c r="EVC129" s="284"/>
      <c r="EVD129" s="284"/>
      <c r="EVE129" s="284"/>
      <c r="EVF129" s="284"/>
      <c r="EVG129" s="284"/>
      <c r="EVH129" s="284"/>
      <c r="EVI129" s="284"/>
      <c r="EVJ129" s="284"/>
      <c r="EVK129" s="284"/>
      <c r="EVL129" s="284"/>
      <c r="EVM129" s="284"/>
      <c r="EVN129" s="284"/>
      <c r="EVO129" s="284"/>
      <c r="EVP129" s="284"/>
      <c r="EVQ129" s="284"/>
      <c r="EVR129" s="284"/>
      <c r="EVS129" s="284"/>
      <c r="EVT129" s="284"/>
      <c r="EVU129" s="284"/>
      <c r="EVV129" s="284"/>
      <c r="EVW129" s="284"/>
      <c r="EVX129" s="284"/>
      <c r="EVY129" s="284"/>
      <c r="EVZ129" s="284"/>
      <c r="EWA129" s="284"/>
      <c r="EWB129" s="284"/>
      <c r="EWC129" s="284"/>
      <c r="EWD129" s="284"/>
      <c r="EWE129" s="284"/>
      <c r="EWF129" s="284"/>
      <c r="EWG129" s="284"/>
      <c r="EWH129" s="284"/>
      <c r="EWI129" s="284"/>
      <c r="EWJ129" s="284"/>
      <c r="EWK129" s="284"/>
      <c r="EWL129" s="284"/>
      <c r="EWM129" s="284"/>
      <c r="EWN129" s="284"/>
      <c r="EWO129" s="284"/>
      <c r="EWP129" s="284"/>
      <c r="EWQ129" s="284"/>
      <c r="EWR129" s="284"/>
      <c r="EWS129" s="284"/>
      <c r="EWT129" s="284"/>
      <c r="EWU129" s="284"/>
      <c r="EWV129" s="284"/>
      <c r="EWW129" s="284"/>
      <c r="EWX129" s="284"/>
      <c r="EWY129" s="284"/>
      <c r="EWZ129" s="284"/>
      <c r="EXA129" s="284"/>
      <c r="EXB129" s="284"/>
      <c r="EXC129" s="284"/>
      <c r="EXD129" s="284"/>
      <c r="EXE129" s="284"/>
      <c r="EXF129" s="284"/>
      <c r="EXG129" s="284"/>
      <c r="EXH129" s="284"/>
      <c r="EXI129" s="284"/>
      <c r="EXJ129" s="284"/>
      <c r="EXK129" s="284"/>
      <c r="EXL129" s="284"/>
      <c r="EXM129" s="284"/>
      <c r="EXN129" s="284"/>
      <c r="EXO129" s="284"/>
      <c r="EXP129" s="284"/>
      <c r="EXQ129" s="284"/>
      <c r="EXR129" s="284"/>
      <c r="EXS129" s="284"/>
      <c r="EXT129" s="284"/>
      <c r="EXU129" s="284"/>
      <c r="EXV129" s="284"/>
      <c r="EXW129" s="284"/>
      <c r="EXX129" s="284"/>
      <c r="EXY129" s="284"/>
      <c r="EXZ129" s="284"/>
      <c r="EYA129" s="284"/>
      <c r="EYB129" s="284"/>
      <c r="EYC129" s="284"/>
      <c r="EYD129" s="284"/>
      <c r="EYE129" s="284"/>
      <c r="EYF129" s="284"/>
      <c r="EYG129" s="284"/>
      <c r="EYH129" s="284"/>
      <c r="EYI129" s="284"/>
      <c r="EYJ129" s="284"/>
      <c r="EYK129" s="284"/>
      <c r="EYL129" s="284"/>
      <c r="EYM129" s="284"/>
      <c r="EYN129" s="284"/>
      <c r="EYO129" s="284"/>
      <c r="EYP129" s="284"/>
      <c r="EYQ129" s="284"/>
      <c r="EYR129" s="284"/>
      <c r="EYS129" s="284"/>
      <c r="EYT129" s="284"/>
      <c r="EYU129" s="284"/>
      <c r="EYV129" s="284"/>
      <c r="EYW129" s="284"/>
      <c r="EYX129" s="284"/>
      <c r="EYY129" s="284"/>
      <c r="EYZ129" s="284"/>
      <c r="EZA129" s="284"/>
      <c r="EZB129" s="284"/>
      <c r="EZC129" s="284"/>
      <c r="EZD129" s="284"/>
      <c r="EZE129" s="284"/>
      <c r="EZF129" s="284"/>
      <c r="EZG129" s="284"/>
      <c r="EZH129" s="284"/>
      <c r="EZI129" s="284"/>
      <c r="EZJ129" s="284"/>
      <c r="EZK129" s="284"/>
      <c r="EZL129" s="284"/>
      <c r="EZM129" s="284"/>
      <c r="EZN129" s="284"/>
      <c r="EZO129" s="284"/>
      <c r="EZP129" s="284"/>
      <c r="EZQ129" s="284"/>
      <c r="EZR129" s="284"/>
      <c r="EZS129" s="284"/>
      <c r="EZT129" s="284"/>
      <c r="EZU129" s="284"/>
      <c r="EZV129" s="284"/>
      <c r="EZW129" s="284"/>
      <c r="EZX129" s="284"/>
      <c r="EZY129" s="284"/>
      <c r="EZZ129" s="284"/>
      <c r="FAA129" s="284"/>
      <c r="FAB129" s="284"/>
      <c r="FAC129" s="284"/>
      <c r="FAD129" s="284"/>
      <c r="FAE129" s="284"/>
      <c r="FAF129" s="284"/>
      <c r="FAG129" s="284"/>
      <c r="FAH129" s="284"/>
      <c r="FAI129" s="284"/>
      <c r="FAJ129" s="284"/>
      <c r="FAK129" s="284"/>
      <c r="FAL129" s="284"/>
      <c r="FAM129" s="284"/>
      <c r="FAN129" s="284"/>
      <c r="FAO129" s="284"/>
      <c r="FAP129" s="284"/>
      <c r="FAQ129" s="284"/>
      <c r="FAR129" s="284"/>
      <c r="FAS129" s="284"/>
      <c r="FAT129" s="284"/>
      <c r="FAU129" s="284"/>
      <c r="FAV129" s="284"/>
      <c r="FAW129" s="284"/>
      <c r="FAX129" s="284"/>
      <c r="FAY129" s="284"/>
      <c r="FAZ129" s="284"/>
      <c r="FBA129" s="284"/>
      <c r="FBB129" s="284"/>
      <c r="FBC129" s="284"/>
      <c r="FBD129" s="284"/>
      <c r="FBE129" s="284"/>
      <c r="FBF129" s="284"/>
      <c r="FBG129" s="284"/>
      <c r="FBH129" s="284"/>
      <c r="FBI129" s="284"/>
      <c r="FBJ129" s="284"/>
      <c r="FBK129" s="284"/>
      <c r="FBL129" s="284"/>
      <c r="FBM129" s="284"/>
      <c r="FBN129" s="284"/>
      <c r="FBO129" s="284"/>
      <c r="FBP129" s="284"/>
      <c r="FBQ129" s="284"/>
      <c r="FBR129" s="284"/>
      <c r="FBS129" s="284"/>
      <c r="FBT129" s="284"/>
      <c r="FBU129" s="284"/>
      <c r="FBV129" s="284"/>
      <c r="FBW129" s="284"/>
      <c r="FBX129" s="284"/>
      <c r="FBY129" s="284"/>
      <c r="FBZ129" s="284"/>
      <c r="FCA129" s="284"/>
      <c r="FCB129" s="284"/>
      <c r="FCC129" s="284"/>
      <c r="FCD129" s="284"/>
      <c r="FCE129" s="284"/>
      <c r="FCF129" s="284"/>
      <c r="FCG129" s="284"/>
      <c r="FCH129" s="284"/>
      <c r="FCI129" s="284"/>
      <c r="FCJ129" s="284"/>
      <c r="FCK129" s="284"/>
      <c r="FCL129" s="284"/>
      <c r="FCM129" s="284"/>
      <c r="FCN129" s="284"/>
      <c r="FCO129" s="284"/>
      <c r="FCP129" s="284"/>
      <c r="FCQ129" s="284"/>
      <c r="FCR129" s="284"/>
      <c r="FCS129" s="284"/>
      <c r="FCT129" s="284"/>
      <c r="FCU129" s="284"/>
      <c r="FCV129" s="284"/>
      <c r="FCW129" s="284"/>
      <c r="FCX129" s="284"/>
      <c r="FCY129" s="284"/>
      <c r="FCZ129" s="284"/>
      <c r="FDA129" s="284"/>
      <c r="FDB129" s="284"/>
      <c r="FDC129" s="284"/>
      <c r="FDD129" s="284"/>
      <c r="FDE129" s="284"/>
      <c r="FDF129" s="284"/>
      <c r="FDG129" s="284"/>
      <c r="FDH129" s="284"/>
      <c r="FDI129" s="284"/>
      <c r="FDJ129" s="284"/>
      <c r="FDK129" s="284"/>
      <c r="FDL129" s="284"/>
      <c r="FDM129" s="284"/>
      <c r="FDN129" s="284"/>
      <c r="FDO129" s="284"/>
      <c r="FDP129" s="284"/>
      <c r="FDQ129" s="284"/>
      <c r="FDR129" s="284"/>
      <c r="FDS129" s="284"/>
      <c r="FDT129" s="284"/>
      <c r="FDU129" s="284"/>
      <c r="FDV129" s="284"/>
      <c r="FDW129" s="284"/>
      <c r="FDX129" s="284"/>
      <c r="FDY129" s="284"/>
      <c r="FDZ129" s="284"/>
      <c r="FEA129" s="284"/>
      <c r="FEB129" s="284"/>
      <c r="FEC129" s="284"/>
      <c r="FED129" s="284"/>
      <c r="FEE129" s="284"/>
      <c r="FEF129" s="284"/>
      <c r="FEG129" s="284"/>
      <c r="FEH129" s="284"/>
      <c r="FEI129" s="284"/>
      <c r="FEJ129" s="284"/>
      <c r="FEK129" s="284"/>
      <c r="FEL129" s="284"/>
      <c r="FEM129" s="284"/>
      <c r="FEN129" s="284"/>
      <c r="FEO129" s="284"/>
      <c r="FEP129" s="284"/>
      <c r="FEQ129" s="284"/>
      <c r="FER129" s="284"/>
      <c r="FES129" s="284"/>
      <c r="FET129" s="284"/>
      <c r="FEU129" s="284"/>
      <c r="FEV129" s="284"/>
      <c r="FEW129" s="284"/>
      <c r="FEX129" s="284"/>
      <c r="FEY129" s="284"/>
      <c r="FEZ129" s="284"/>
      <c r="FFA129" s="284"/>
      <c r="FFB129" s="284"/>
      <c r="FFC129" s="284"/>
      <c r="FFD129" s="284"/>
      <c r="FFE129" s="284"/>
      <c r="FFF129" s="284"/>
      <c r="FFG129" s="284"/>
      <c r="FFH129" s="284"/>
      <c r="FFI129" s="284"/>
      <c r="FFJ129" s="284"/>
      <c r="FFK129" s="284"/>
      <c r="FFL129" s="284"/>
      <c r="FFM129" s="284"/>
      <c r="FFN129" s="284"/>
      <c r="FFO129" s="284"/>
      <c r="FFP129" s="284"/>
      <c r="FFQ129" s="284"/>
      <c r="FFR129" s="284"/>
      <c r="FFS129" s="284"/>
      <c r="FFT129" s="284"/>
      <c r="FFU129" s="284"/>
      <c r="FFV129" s="284"/>
      <c r="FFW129" s="284"/>
      <c r="FFX129" s="284"/>
      <c r="FFY129" s="284"/>
      <c r="FFZ129" s="284"/>
      <c r="FGA129" s="284"/>
      <c r="FGB129" s="284"/>
      <c r="FGC129" s="284"/>
      <c r="FGD129" s="284"/>
      <c r="FGE129" s="284"/>
      <c r="FGF129" s="284"/>
      <c r="FGG129" s="284"/>
      <c r="FGH129" s="284"/>
      <c r="FGI129" s="284"/>
      <c r="FGJ129" s="284"/>
      <c r="FGK129" s="284"/>
      <c r="FGL129" s="284"/>
      <c r="FGM129" s="284"/>
      <c r="FGN129" s="284"/>
      <c r="FGO129" s="284"/>
      <c r="FGP129" s="284"/>
      <c r="FGQ129" s="284"/>
      <c r="FGR129" s="284"/>
      <c r="FGS129" s="284"/>
      <c r="FGT129" s="284"/>
      <c r="FGU129" s="284"/>
      <c r="FGV129" s="284"/>
      <c r="FGW129" s="284"/>
      <c r="FGX129" s="284"/>
      <c r="FGY129" s="284"/>
      <c r="FGZ129" s="284"/>
      <c r="FHA129" s="284"/>
      <c r="FHB129" s="284"/>
      <c r="FHC129" s="284"/>
      <c r="FHD129" s="284"/>
      <c r="FHE129" s="284"/>
      <c r="FHF129" s="284"/>
      <c r="FHG129" s="284"/>
      <c r="FHH129" s="284"/>
      <c r="FHI129" s="284"/>
      <c r="FHJ129" s="284"/>
      <c r="FHK129" s="284"/>
      <c r="FHL129" s="284"/>
      <c r="FHM129" s="284"/>
      <c r="FHN129" s="284"/>
      <c r="FHO129" s="284"/>
      <c r="FHP129" s="284"/>
      <c r="FHQ129" s="284"/>
      <c r="FHR129" s="284"/>
      <c r="FHS129" s="284"/>
      <c r="FHT129" s="284"/>
      <c r="FHU129" s="284"/>
      <c r="FHV129" s="284"/>
      <c r="FHW129" s="284"/>
      <c r="FHX129" s="284"/>
      <c r="FHY129" s="284"/>
      <c r="FHZ129" s="284"/>
      <c r="FIA129" s="284"/>
      <c r="FIB129" s="284"/>
      <c r="FIC129" s="284"/>
      <c r="FID129" s="284"/>
      <c r="FIE129" s="284"/>
      <c r="FIF129" s="284"/>
      <c r="FIG129" s="284"/>
      <c r="FIH129" s="284"/>
      <c r="FII129" s="284"/>
      <c r="FIJ129" s="284"/>
      <c r="FIK129" s="284"/>
      <c r="FIL129" s="284"/>
      <c r="FIM129" s="284"/>
      <c r="FIN129" s="284"/>
      <c r="FIO129" s="284"/>
      <c r="FIP129" s="284"/>
      <c r="FIQ129" s="284"/>
      <c r="FIR129" s="284"/>
      <c r="FIS129" s="284"/>
      <c r="FIT129" s="284"/>
      <c r="FIU129" s="284"/>
      <c r="FIV129" s="284"/>
      <c r="FIW129" s="284"/>
      <c r="FIX129" s="284"/>
      <c r="FIY129" s="284"/>
      <c r="FIZ129" s="284"/>
      <c r="FJA129" s="284"/>
      <c r="FJB129" s="284"/>
      <c r="FJC129" s="284"/>
      <c r="FJD129" s="284"/>
      <c r="FJE129" s="284"/>
      <c r="FJF129" s="284"/>
      <c r="FJG129" s="284"/>
      <c r="FJH129" s="284"/>
      <c r="FJI129" s="284"/>
      <c r="FJJ129" s="284"/>
      <c r="FJK129" s="284"/>
      <c r="FJL129" s="284"/>
      <c r="FJM129" s="284"/>
      <c r="FJN129" s="284"/>
      <c r="FJO129" s="284"/>
      <c r="FJP129" s="284"/>
      <c r="FJQ129" s="284"/>
      <c r="FJR129" s="284"/>
      <c r="FJS129" s="284"/>
      <c r="FJT129" s="284"/>
      <c r="FJU129" s="284"/>
      <c r="FJV129" s="284"/>
      <c r="FJW129" s="284"/>
      <c r="FJX129" s="284"/>
      <c r="FJY129" s="284"/>
      <c r="FJZ129" s="284"/>
      <c r="FKA129" s="284"/>
      <c r="FKB129" s="284"/>
      <c r="FKC129" s="284"/>
      <c r="FKD129" s="284"/>
      <c r="FKE129" s="284"/>
      <c r="FKF129" s="284"/>
      <c r="FKG129" s="284"/>
      <c r="FKH129" s="284"/>
      <c r="FKI129" s="284"/>
      <c r="FKJ129" s="284"/>
      <c r="FKK129" s="284"/>
      <c r="FKL129" s="284"/>
      <c r="FKM129" s="284"/>
      <c r="FKN129" s="284"/>
      <c r="FKO129" s="284"/>
      <c r="FKP129" s="284"/>
      <c r="FKQ129" s="284"/>
      <c r="FKR129" s="284"/>
      <c r="FKS129" s="284"/>
      <c r="FKT129" s="284"/>
      <c r="FKU129" s="284"/>
      <c r="FKV129" s="284"/>
      <c r="FKW129" s="284"/>
      <c r="FKX129" s="284"/>
      <c r="FKY129" s="284"/>
      <c r="FKZ129" s="284"/>
      <c r="FLA129" s="284"/>
      <c r="FLB129" s="284"/>
      <c r="FLC129" s="284"/>
      <c r="FLD129" s="284"/>
      <c r="FLE129" s="284"/>
      <c r="FLF129" s="284"/>
      <c r="FLG129" s="284"/>
      <c r="FLH129" s="284"/>
      <c r="FLI129" s="284"/>
      <c r="FLJ129" s="284"/>
      <c r="FLK129" s="284"/>
      <c r="FLL129" s="284"/>
      <c r="FLM129" s="284"/>
      <c r="FLN129" s="284"/>
      <c r="FLO129" s="284"/>
      <c r="FLP129" s="284"/>
      <c r="FLQ129" s="284"/>
      <c r="FLR129" s="284"/>
      <c r="FLS129" s="284"/>
      <c r="FLT129" s="284"/>
      <c r="FLU129" s="284"/>
      <c r="FLV129" s="284"/>
      <c r="FLW129" s="284"/>
      <c r="FLX129" s="284"/>
      <c r="FLY129" s="284"/>
      <c r="FLZ129" s="284"/>
      <c r="FMA129" s="284"/>
      <c r="FMB129" s="284"/>
      <c r="FMC129" s="284"/>
      <c r="FMD129" s="284"/>
      <c r="FME129" s="284"/>
      <c r="FMF129" s="284"/>
      <c r="FMG129" s="284"/>
      <c r="FMH129" s="284"/>
      <c r="FMI129" s="284"/>
      <c r="FMJ129" s="284"/>
      <c r="FMK129" s="284"/>
      <c r="FML129" s="284"/>
      <c r="FMM129" s="284"/>
      <c r="FMN129" s="284"/>
      <c r="FMO129" s="284"/>
      <c r="FMP129" s="284"/>
      <c r="FMQ129" s="284"/>
      <c r="FMR129" s="284"/>
      <c r="FMS129" s="284"/>
      <c r="FMT129" s="284"/>
      <c r="FMU129" s="284"/>
      <c r="FMV129" s="284"/>
      <c r="FMW129" s="284"/>
      <c r="FMX129" s="284"/>
      <c r="FMY129" s="284"/>
      <c r="FMZ129" s="284"/>
      <c r="FNA129" s="284"/>
      <c r="FNB129" s="284"/>
      <c r="FNC129" s="284"/>
      <c r="FND129" s="284"/>
      <c r="FNE129" s="284"/>
      <c r="FNF129" s="284"/>
      <c r="FNG129" s="284"/>
      <c r="FNH129" s="284"/>
      <c r="FNI129" s="284"/>
      <c r="FNJ129" s="284"/>
      <c r="FNK129" s="284"/>
      <c r="FNL129" s="284"/>
      <c r="FNM129" s="284"/>
      <c r="FNN129" s="284"/>
      <c r="FNO129" s="284"/>
      <c r="FNP129" s="284"/>
      <c r="FNQ129" s="284"/>
      <c r="FNR129" s="284"/>
      <c r="FNS129" s="284"/>
      <c r="FNT129" s="284"/>
      <c r="FNU129" s="284"/>
      <c r="FNV129" s="284"/>
      <c r="FNW129" s="284"/>
      <c r="FNX129" s="284"/>
      <c r="FNY129" s="284"/>
      <c r="FNZ129" s="284"/>
      <c r="FOA129" s="284"/>
      <c r="FOB129" s="284"/>
      <c r="FOC129" s="284"/>
      <c r="FOD129" s="284"/>
      <c r="FOE129" s="284"/>
      <c r="FOF129" s="284"/>
      <c r="FOG129" s="284"/>
      <c r="FOH129" s="284"/>
      <c r="FOI129" s="284"/>
      <c r="FOJ129" s="284"/>
      <c r="FOK129" s="284"/>
      <c r="FOL129" s="284"/>
      <c r="FOM129" s="284"/>
      <c r="FON129" s="284"/>
      <c r="FOO129" s="284"/>
      <c r="FOP129" s="284"/>
      <c r="FOQ129" s="284"/>
      <c r="FOR129" s="284"/>
      <c r="FOS129" s="284"/>
      <c r="FOT129" s="284"/>
      <c r="FOU129" s="284"/>
      <c r="FOV129" s="284"/>
      <c r="FOW129" s="284"/>
      <c r="FOX129" s="284"/>
      <c r="FOY129" s="284"/>
      <c r="FOZ129" s="284"/>
      <c r="FPA129" s="284"/>
      <c r="FPB129" s="284"/>
      <c r="FPC129" s="284"/>
      <c r="FPD129" s="284"/>
      <c r="FPE129" s="284"/>
      <c r="FPF129" s="284"/>
      <c r="FPG129" s="284"/>
      <c r="FPH129" s="284"/>
      <c r="FPI129" s="284"/>
      <c r="FPJ129" s="284"/>
      <c r="FPK129" s="284"/>
      <c r="FPL129" s="284"/>
      <c r="FPM129" s="284"/>
      <c r="FPN129" s="284"/>
      <c r="FPO129" s="284"/>
      <c r="FPP129" s="284"/>
      <c r="FPQ129" s="284"/>
      <c r="FPR129" s="284"/>
      <c r="FPS129" s="284"/>
      <c r="FPT129" s="284"/>
      <c r="FPU129" s="284"/>
      <c r="FPV129" s="284"/>
      <c r="FPW129" s="284"/>
      <c r="FPX129" s="284"/>
      <c r="FPY129" s="284"/>
      <c r="FPZ129" s="284"/>
      <c r="FQA129" s="284"/>
      <c r="FQB129" s="284"/>
      <c r="FQC129" s="284"/>
      <c r="FQD129" s="284"/>
      <c r="FQE129" s="284"/>
      <c r="FQF129" s="284"/>
      <c r="FQG129" s="284"/>
      <c r="FQH129" s="284"/>
      <c r="FQI129" s="284"/>
      <c r="FQJ129" s="284"/>
      <c r="FQK129" s="284"/>
      <c r="FQL129" s="284"/>
      <c r="FQM129" s="284"/>
      <c r="FQN129" s="284"/>
      <c r="FQO129" s="284"/>
      <c r="FQP129" s="284"/>
      <c r="FQQ129" s="284"/>
      <c r="FQR129" s="284"/>
      <c r="FQS129" s="284"/>
      <c r="FQT129" s="284"/>
      <c r="FQU129" s="284"/>
      <c r="FQV129" s="284"/>
      <c r="FQW129" s="284"/>
      <c r="FQX129" s="284"/>
      <c r="FQY129" s="284"/>
      <c r="FQZ129" s="284"/>
      <c r="FRA129" s="284"/>
      <c r="FRB129" s="284"/>
      <c r="FRC129" s="284"/>
      <c r="FRD129" s="284"/>
      <c r="FRE129" s="284"/>
      <c r="FRF129" s="284"/>
      <c r="FRG129" s="284"/>
      <c r="FRH129" s="284"/>
      <c r="FRI129" s="284"/>
      <c r="FRJ129" s="284"/>
      <c r="FRK129" s="284"/>
      <c r="FRL129" s="284"/>
      <c r="FRM129" s="284"/>
      <c r="FRN129" s="284"/>
      <c r="FRO129" s="284"/>
      <c r="FRP129" s="284"/>
      <c r="FRQ129" s="284"/>
      <c r="FRR129" s="284"/>
      <c r="FRS129" s="284"/>
      <c r="FRT129" s="284"/>
      <c r="FRU129" s="284"/>
      <c r="FRV129" s="284"/>
      <c r="FRW129" s="284"/>
      <c r="FRX129" s="284"/>
      <c r="FRY129" s="284"/>
      <c r="FRZ129" s="284"/>
      <c r="FSA129" s="284"/>
      <c r="FSB129" s="284"/>
      <c r="FSC129" s="284"/>
      <c r="FSD129" s="284"/>
      <c r="FSE129" s="284"/>
      <c r="FSF129" s="284"/>
      <c r="FSG129" s="284"/>
      <c r="FSH129" s="284"/>
      <c r="FSI129" s="284"/>
      <c r="FSJ129" s="284"/>
      <c r="FSK129" s="284"/>
      <c r="FSL129" s="284"/>
      <c r="FSM129" s="284"/>
      <c r="FSN129" s="284"/>
      <c r="FSO129" s="284"/>
      <c r="FSP129" s="284"/>
      <c r="FSQ129" s="284"/>
      <c r="FSR129" s="284"/>
      <c r="FSS129" s="284"/>
      <c r="FST129" s="284"/>
      <c r="FSU129" s="284"/>
      <c r="FSV129" s="284"/>
      <c r="FSW129" s="284"/>
      <c r="FSX129" s="284"/>
      <c r="FSY129" s="284"/>
      <c r="FSZ129" s="284"/>
      <c r="FTA129" s="284"/>
      <c r="FTB129" s="284"/>
      <c r="FTC129" s="284"/>
      <c r="FTD129" s="284"/>
      <c r="FTE129" s="284"/>
      <c r="FTF129" s="284"/>
      <c r="FTG129" s="284"/>
      <c r="FTH129" s="284"/>
      <c r="FTI129" s="284"/>
      <c r="FTJ129" s="284"/>
      <c r="FTK129" s="284"/>
      <c r="FTL129" s="284"/>
      <c r="FTM129" s="284"/>
      <c r="FTN129" s="284"/>
      <c r="FTO129" s="284"/>
      <c r="FTP129" s="284"/>
      <c r="FTQ129" s="284"/>
      <c r="FTR129" s="284"/>
      <c r="FTS129" s="284"/>
      <c r="FTT129" s="284"/>
      <c r="FTU129" s="284"/>
      <c r="FTV129" s="284"/>
      <c r="FTW129" s="284"/>
      <c r="FTX129" s="284"/>
      <c r="FTY129" s="284"/>
      <c r="FTZ129" s="284"/>
      <c r="FUA129" s="284"/>
      <c r="FUB129" s="284"/>
      <c r="FUC129" s="284"/>
      <c r="FUD129" s="284"/>
      <c r="FUE129" s="284"/>
      <c r="FUF129" s="284"/>
      <c r="FUG129" s="284"/>
      <c r="FUH129" s="284"/>
      <c r="FUI129" s="284"/>
      <c r="FUJ129" s="284"/>
      <c r="FUK129" s="284"/>
      <c r="FUL129" s="284"/>
      <c r="FUM129" s="284"/>
      <c r="FUN129" s="284"/>
      <c r="FUO129" s="284"/>
      <c r="FUP129" s="284"/>
      <c r="FUQ129" s="284"/>
      <c r="FUR129" s="284"/>
      <c r="FUS129" s="284"/>
      <c r="FUT129" s="284"/>
      <c r="FUU129" s="284"/>
      <c r="FUV129" s="284"/>
      <c r="FUW129" s="284"/>
      <c r="FUX129" s="284"/>
      <c r="FUY129" s="284"/>
      <c r="FUZ129" s="284"/>
      <c r="FVA129" s="284"/>
      <c r="FVB129" s="284"/>
      <c r="FVC129" s="284"/>
      <c r="FVD129" s="284"/>
      <c r="FVE129" s="284"/>
      <c r="FVF129" s="284"/>
      <c r="FVG129" s="284"/>
      <c r="FVH129" s="284"/>
      <c r="FVI129" s="284"/>
      <c r="FVJ129" s="284"/>
      <c r="FVK129" s="284"/>
      <c r="FVL129" s="284"/>
      <c r="FVM129" s="284"/>
      <c r="FVN129" s="284"/>
      <c r="FVO129" s="284"/>
      <c r="FVP129" s="284"/>
      <c r="FVQ129" s="284"/>
      <c r="FVR129" s="284"/>
      <c r="FVS129" s="284"/>
      <c r="FVT129" s="284"/>
      <c r="FVU129" s="284"/>
      <c r="FVV129" s="284"/>
      <c r="FVW129" s="284"/>
      <c r="FVX129" s="284"/>
      <c r="FVY129" s="284"/>
      <c r="FVZ129" s="284"/>
      <c r="FWA129" s="284"/>
      <c r="FWB129" s="284"/>
      <c r="FWC129" s="284"/>
      <c r="FWD129" s="284"/>
      <c r="FWE129" s="284"/>
      <c r="FWF129" s="284"/>
      <c r="FWG129" s="284"/>
      <c r="FWH129" s="284"/>
      <c r="FWI129" s="284"/>
      <c r="FWJ129" s="284"/>
      <c r="FWK129" s="284"/>
      <c r="FWL129" s="284"/>
      <c r="FWM129" s="284"/>
      <c r="FWN129" s="284"/>
      <c r="FWO129" s="284"/>
      <c r="FWP129" s="284"/>
      <c r="FWQ129" s="284"/>
      <c r="FWR129" s="284"/>
      <c r="FWS129" s="284"/>
      <c r="FWT129" s="284"/>
      <c r="FWU129" s="284"/>
      <c r="FWV129" s="284"/>
      <c r="FWW129" s="284"/>
      <c r="FWX129" s="284"/>
      <c r="FWY129" s="284"/>
      <c r="FWZ129" s="284"/>
      <c r="FXA129" s="284"/>
      <c r="FXB129" s="284"/>
      <c r="FXC129" s="284"/>
      <c r="FXD129" s="284"/>
      <c r="FXE129" s="284"/>
      <c r="FXF129" s="284"/>
      <c r="FXG129" s="284"/>
      <c r="FXH129" s="284"/>
      <c r="FXI129" s="284"/>
      <c r="FXJ129" s="284"/>
      <c r="FXK129" s="284"/>
      <c r="FXL129" s="284"/>
      <c r="FXM129" s="284"/>
      <c r="FXN129" s="284"/>
      <c r="FXO129" s="284"/>
      <c r="FXP129" s="284"/>
      <c r="FXQ129" s="284"/>
      <c r="FXR129" s="284"/>
      <c r="FXS129" s="284"/>
      <c r="FXT129" s="284"/>
      <c r="FXU129" s="284"/>
      <c r="FXV129" s="284"/>
      <c r="FXW129" s="284"/>
      <c r="FXX129" s="284"/>
      <c r="FXY129" s="284"/>
      <c r="FXZ129" s="284"/>
      <c r="FYA129" s="284"/>
      <c r="FYB129" s="284"/>
      <c r="FYC129" s="284"/>
      <c r="FYD129" s="284"/>
      <c r="FYE129" s="284"/>
      <c r="FYF129" s="284"/>
      <c r="FYG129" s="284"/>
      <c r="FYH129" s="284"/>
      <c r="FYI129" s="284"/>
      <c r="FYJ129" s="284"/>
      <c r="FYK129" s="284"/>
      <c r="FYL129" s="284"/>
      <c r="FYM129" s="284"/>
      <c r="FYN129" s="284"/>
      <c r="FYO129" s="284"/>
      <c r="FYP129" s="284"/>
      <c r="FYQ129" s="284"/>
      <c r="FYR129" s="284"/>
      <c r="FYS129" s="284"/>
      <c r="FYT129" s="284"/>
      <c r="FYU129" s="284"/>
      <c r="FYV129" s="284"/>
      <c r="FYW129" s="284"/>
      <c r="FYX129" s="284"/>
      <c r="FYY129" s="284"/>
      <c r="FYZ129" s="284"/>
      <c r="FZA129" s="284"/>
      <c r="FZB129" s="284"/>
      <c r="FZC129" s="284"/>
      <c r="FZD129" s="284"/>
      <c r="FZE129" s="284"/>
      <c r="FZF129" s="284"/>
      <c r="FZG129" s="284"/>
      <c r="FZH129" s="284"/>
      <c r="FZI129" s="284"/>
      <c r="FZJ129" s="284"/>
      <c r="FZK129" s="284"/>
      <c r="FZL129" s="284"/>
      <c r="FZM129" s="284"/>
      <c r="FZN129" s="284"/>
      <c r="FZO129" s="284"/>
      <c r="FZP129" s="284"/>
      <c r="FZQ129" s="284"/>
      <c r="FZR129" s="284"/>
      <c r="FZS129" s="284"/>
      <c r="FZT129" s="284"/>
      <c r="FZU129" s="284"/>
      <c r="FZV129" s="284"/>
      <c r="FZW129" s="284"/>
      <c r="FZX129" s="284"/>
      <c r="FZY129" s="284"/>
      <c r="FZZ129" s="284"/>
      <c r="GAA129" s="284"/>
      <c r="GAB129" s="284"/>
      <c r="GAC129" s="284"/>
      <c r="GAD129" s="284"/>
      <c r="GAE129" s="284"/>
      <c r="GAF129" s="284"/>
      <c r="GAG129" s="284"/>
      <c r="GAH129" s="284"/>
      <c r="GAI129" s="284"/>
      <c r="GAJ129" s="284"/>
      <c r="GAK129" s="284"/>
      <c r="GAL129" s="284"/>
      <c r="GAM129" s="284"/>
      <c r="GAN129" s="284"/>
      <c r="GAO129" s="284"/>
      <c r="GAP129" s="284"/>
      <c r="GAQ129" s="284"/>
      <c r="GAR129" s="284"/>
      <c r="GAS129" s="284"/>
      <c r="GAT129" s="284"/>
      <c r="GAU129" s="284"/>
      <c r="GAV129" s="284"/>
      <c r="GAW129" s="284"/>
      <c r="GAX129" s="284"/>
      <c r="GAY129" s="284"/>
      <c r="GAZ129" s="284"/>
      <c r="GBA129" s="284"/>
      <c r="GBB129" s="284"/>
      <c r="GBC129" s="284"/>
      <c r="GBD129" s="284"/>
      <c r="GBE129" s="284"/>
      <c r="GBF129" s="284"/>
      <c r="GBG129" s="284"/>
      <c r="GBH129" s="284"/>
      <c r="GBI129" s="284"/>
      <c r="GBJ129" s="284"/>
      <c r="GBK129" s="284"/>
      <c r="GBL129" s="284"/>
      <c r="GBM129" s="284"/>
      <c r="GBN129" s="284"/>
      <c r="GBO129" s="284"/>
      <c r="GBP129" s="284"/>
      <c r="GBQ129" s="284"/>
      <c r="GBR129" s="284"/>
      <c r="GBS129" s="284"/>
      <c r="GBT129" s="284"/>
      <c r="GBU129" s="284"/>
      <c r="GBV129" s="284"/>
      <c r="GBW129" s="284"/>
      <c r="GBX129" s="284"/>
      <c r="GBY129" s="284"/>
      <c r="GBZ129" s="284"/>
      <c r="GCA129" s="284"/>
      <c r="GCB129" s="284"/>
      <c r="GCC129" s="284"/>
      <c r="GCD129" s="284"/>
      <c r="GCE129" s="284"/>
      <c r="GCF129" s="284"/>
      <c r="GCG129" s="284"/>
      <c r="GCH129" s="284"/>
      <c r="GCI129" s="284"/>
      <c r="GCJ129" s="284"/>
      <c r="GCK129" s="284"/>
      <c r="GCL129" s="284"/>
      <c r="GCM129" s="284"/>
      <c r="GCN129" s="284"/>
      <c r="GCO129" s="284"/>
      <c r="GCP129" s="284"/>
      <c r="GCQ129" s="284"/>
      <c r="GCR129" s="284"/>
      <c r="GCS129" s="284"/>
      <c r="GCT129" s="284"/>
      <c r="GCU129" s="284"/>
      <c r="GCV129" s="284"/>
      <c r="GCW129" s="284"/>
      <c r="GCX129" s="284"/>
      <c r="GCY129" s="284"/>
      <c r="GCZ129" s="284"/>
      <c r="GDA129" s="284"/>
      <c r="GDB129" s="284"/>
      <c r="GDC129" s="284"/>
      <c r="GDD129" s="284"/>
      <c r="GDE129" s="284"/>
      <c r="GDF129" s="284"/>
      <c r="GDG129" s="284"/>
      <c r="GDH129" s="284"/>
      <c r="GDI129" s="284"/>
      <c r="GDJ129" s="284"/>
      <c r="GDK129" s="284"/>
      <c r="GDL129" s="284"/>
      <c r="GDM129" s="284"/>
      <c r="GDN129" s="284"/>
      <c r="GDO129" s="284"/>
      <c r="GDP129" s="284"/>
      <c r="GDQ129" s="284"/>
      <c r="GDR129" s="284"/>
      <c r="GDS129" s="284"/>
      <c r="GDT129" s="284"/>
      <c r="GDU129" s="284"/>
      <c r="GDV129" s="284"/>
      <c r="GDW129" s="284"/>
      <c r="GDX129" s="284"/>
      <c r="GDY129" s="284"/>
      <c r="GDZ129" s="284"/>
      <c r="GEA129" s="284"/>
      <c r="GEB129" s="284"/>
      <c r="GEC129" s="284"/>
      <c r="GED129" s="284"/>
      <c r="GEE129" s="284"/>
      <c r="GEF129" s="284"/>
      <c r="GEG129" s="284"/>
      <c r="GEH129" s="284"/>
      <c r="GEI129" s="284"/>
      <c r="GEJ129" s="284"/>
      <c r="GEK129" s="284"/>
      <c r="GEL129" s="284"/>
      <c r="GEM129" s="284"/>
      <c r="GEN129" s="284"/>
      <c r="GEO129" s="284"/>
      <c r="GEP129" s="284"/>
      <c r="GEQ129" s="284"/>
      <c r="GER129" s="284"/>
      <c r="GES129" s="284"/>
      <c r="GET129" s="284"/>
      <c r="GEU129" s="284"/>
      <c r="GEV129" s="284"/>
      <c r="GEW129" s="284"/>
      <c r="GEX129" s="284"/>
      <c r="GEY129" s="284"/>
      <c r="GEZ129" s="284"/>
      <c r="GFA129" s="284"/>
      <c r="GFB129" s="284"/>
      <c r="GFC129" s="284"/>
      <c r="GFD129" s="284"/>
      <c r="GFE129" s="284"/>
      <c r="GFF129" s="284"/>
      <c r="GFG129" s="284"/>
      <c r="GFH129" s="284"/>
      <c r="GFI129" s="284"/>
      <c r="GFJ129" s="284"/>
      <c r="GFK129" s="284"/>
      <c r="GFL129" s="284"/>
      <c r="GFM129" s="284"/>
      <c r="GFN129" s="284"/>
      <c r="GFO129" s="284"/>
      <c r="GFP129" s="284"/>
      <c r="GFQ129" s="284"/>
      <c r="GFR129" s="284"/>
      <c r="GFS129" s="284"/>
      <c r="GFT129" s="284"/>
      <c r="GFU129" s="284"/>
      <c r="GFV129" s="284"/>
      <c r="GFW129" s="284"/>
      <c r="GFX129" s="284"/>
      <c r="GFY129" s="284"/>
      <c r="GFZ129" s="284"/>
      <c r="GGA129" s="284"/>
      <c r="GGB129" s="284"/>
      <c r="GGC129" s="284"/>
      <c r="GGD129" s="284"/>
      <c r="GGE129" s="284"/>
      <c r="GGF129" s="284"/>
      <c r="GGG129" s="284"/>
      <c r="GGH129" s="284"/>
      <c r="GGI129" s="284"/>
      <c r="GGJ129" s="284"/>
      <c r="GGK129" s="284"/>
      <c r="GGL129" s="284"/>
      <c r="GGM129" s="284"/>
      <c r="GGN129" s="284"/>
      <c r="GGO129" s="284"/>
      <c r="GGP129" s="284"/>
      <c r="GGQ129" s="284"/>
      <c r="GGR129" s="284"/>
      <c r="GGS129" s="284"/>
      <c r="GGT129" s="284"/>
      <c r="GGU129" s="284"/>
      <c r="GGV129" s="284"/>
      <c r="GGW129" s="284"/>
      <c r="GGX129" s="284"/>
      <c r="GGY129" s="284"/>
      <c r="GGZ129" s="284"/>
      <c r="GHA129" s="284"/>
      <c r="GHB129" s="284"/>
      <c r="GHC129" s="284"/>
      <c r="GHD129" s="284"/>
      <c r="GHE129" s="284"/>
      <c r="GHF129" s="284"/>
      <c r="GHG129" s="284"/>
      <c r="GHH129" s="284"/>
      <c r="GHI129" s="284"/>
      <c r="GHJ129" s="284"/>
      <c r="GHK129" s="284"/>
      <c r="GHL129" s="284"/>
      <c r="GHM129" s="284"/>
      <c r="GHN129" s="284"/>
      <c r="GHO129" s="284"/>
      <c r="GHP129" s="284"/>
      <c r="GHQ129" s="284"/>
      <c r="GHR129" s="284"/>
      <c r="GHS129" s="284"/>
      <c r="GHT129" s="284"/>
      <c r="GHU129" s="284"/>
      <c r="GHV129" s="284"/>
      <c r="GHW129" s="284"/>
      <c r="GHX129" s="284"/>
      <c r="GHY129" s="284"/>
      <c r="GHZ129" s="284"/>
      <c r="GIA129" s="284"/>
      <c r="GIB129" s="284"/>
      <c r="GIC129" s="284"/>
      <c r="GID129" s="284"/>
      <c r="GIE129" s="284"/>
      <c r="GIF129" s="284"/>
      <c r="GIG129" s="284"/>
      <c r="GIH129" s="284"/>
      <c r="GII129" s="284"/>
      <c r="GIJ129" s="284"/>
      <c r="GIK129" s="284"/>
      <c r="GIL129" s="284"/>
      <c r="GIM129" s="284"/>
      <c r="GIN129" s="284"/>
      <c r="GIO129" s="284"/>
      <c r="GIP129" s="284"/>
      <c r="GIQ129" s="284"/>
      <c r="GIR129" s="284"/>
      <c r="GIS129" s="284"/>
      <c r="GIT129" s="284"/>
      <c r="GIU129" s="284"/>
      <c r="GIV129" s="284"/>
      <c r="GIW129" s="284"/>
      <c r="GIX129" s="284"/>
      <c r="GIY129" s="284"/>
      <c r="GIZ129" s="284"/>
      <c r="GJA129" s="284"/>
      <c r="GJB129" s="284"/>
      <c r="GJC129" s="284"/>
      <c r="GJD129" s="284"/>
      <c r="GJE129" s="284"/>
      <c r="GJF129" s="284"/>
      <c r="GJG129" s="284"/>
      <c r="GJH129" s="284"/>
      <c r="GJI129" s="284"/>
      <c r="GJJ129" s="284"/>
      <c r="GJK129" s="284"/>
      <c r="GJL129" s="284"/>
      <c r="GJM129" s="284"/>
      <c r="GJN129" s="284"/>
      <c r="GJO129" s="284"/>
      <c r="GJP129" s="284"/>
      <c r="GJQ129" s="284"/>
      <c r="GJR129" s="284"/>
      <c r="GJS129" s="284"/>
      <c r="GJT129" s="284"/>
      <c r="GJU129" s="284"/>
      <c r="GJV129" s="284"/>
      <c r="GJW129" s="284"/>
      <c r="GJX129" s="284"/>
      <c r="GJY129" s="284"/>
      <c r="GJZ129" s="284"/>
      <c r="GKA129" s="284"/>
      <c r="GKB129" s="284"/>
      <c r="GKC129" s="284"/>
      <c r="GKD129" s="284"/>
      <c r="GKE129" s="284"/>
      <c r="GKF129" s="284"/>
      <c r="GKG129" s="284"/>
      <c r="GKH129" s="284"/>
      <c r="GKI129" s="284"/>
      <c r="GKJ129" s="284"/>
      <c r="GKK129" s="284"/>
      <c r="GKL129" s="284"/>
      <c r="GKM129" s="284"/>
      <c r="GKN129" s="284"/>
      <c r="GKO129" s="284"/>
      <c r="GKP129" s="284"/>
      <c r="GKQ129" s="284"/>
      <c r="GKR129" s="284"/>
      <c r="GKS129" s="284"/>
      <c r="GKT129" s="284"/>
      <c r="GKU129" s="284"/>
      <c r="GKV129" s="284"/>
      <c r="GKW129" s="284"/>
      <c r="GKX129" s="284"/>
      <c r="GKY129" s="284"/>
      <c r="GKZ129" s="284"/>
      <c r="GLA129" s="284"/>
      <c r="GLB129" s="284"/>
      <c r="GLC129" s="284"/>
      <c r="GLD129" s="284"/>
      <c r="GLE129" s="284"/>
      <c r="GLF129" s="284"/>
      <c r="GLG129" s="284"/>
      <c r="GLH129" s="284"/>
      <c r="GLI129" s="284"/>
      <c r="GLJ129" s="284"/>
      <c r="GLK129" s="284"/>
      <c r="GLL129" s="284"/>
      <c r="GLM129" s="284"/>
      <c r="GLN129" s="284"/>
      <c r="GLO129" s="284"/>
      <c r="GLP129" s="284"/>
      <c r="GLQ129" s="284"/>
      <c r="GLR129" s="284"/>
      <c r="GLS129" s="284"/>
      <c r="GLT129" s="284"/>
      <c r="GLU129" s="284"/>
      <c r="GLV129" s="284"/>
      <c r="GLW129" s="284"/>
      <c r="GLX129" s="284"/>
      <c r="GLY129" s="284"/>
      <c r="GLZ129" s="284"/>
      <c r="GMA129" s="284"/>
      <c r="GMB129" s="284"/>
      <c r="GMC129" s="284"/>
      <c r="GMD129" s="284"/>
      <c r="GME129" s="284"/>
      <c r="GMF129" s="284"/>
      <c r="GMG129" s="284"/>
      <c r="GMH129" s="284"/>
      <c r="GMI129" s="284"/>
      <c r="GMJ129" s="284"/>
      <c r="GMK129" s="284"/>
      <c r="GML129" s="284"/>
      <c r="GMM129" s="284"/>
      <c r="GMN129" s="284"/>
      <c r="GMO129" s="284"/>
      <c r="GMP129" s="284"/>
      <c r="GMQ129" s="284"/>
      <c r="GMR129" s="284"/>
      <c r="GMS129" s="284"/>
      <c r="GMT129" s="284"/>
      <c r="GMU129" s="284"/>
      <c r="GMV129" s="284"/>
      <c r="GMW129" s="284"/>
      <c r="GMX129" s="284"/>
      <c r="GMY129" s="284"/>
      <c r="GMZ129" s="284"/>
      <c r="GNA129" s="284"/>
      <c r="GNB129" s="284"/>
      <c r="GNC129" s="284"/>
      <c r="GND129" s="284"/>
      <c r="GNE129" s="284"/>
      <c r="GNF129" s="284"/>
      <c r="GNG129" s="284"/>
      <c r="GNH129" s="284"/>
      <c r="GNI129" s="284"/>
      <c r="GNJ129" s="284"/>
      <c r="GNK129" s="284"/>
      <c r="GNL129" s="284"/>
      <c r="GNM129" s="284"/>
      <c r="GNN129" s="284"/>
      <c r="GNO129" s="284"/>
      <c r="GNP129" s="284"/>
      <c r="GNQ129" s="284"/>
      <c r="GNR129" s="284"/>
      <c r="GNS129" s="284"/>
      <c r="GNT129" s="284"/>
      <c r="GNU129" s="284"/>
      <c r="GNV129" s="284"/>
      <c r="GNW129" s="284"/>
      <c r="GNX129" s="284"/>
      <c r="GNY129" s="284"/>
      <c r="GNZ129" s="284"/>
      <c r="GOA129" s="284"/>
      <c r="GOB129" s="284"/>
      <c r="GOC129" s="284"/>
      <c r="GOD129" s="284"/>
      <c r="GOE129" s="284"/>
      <c r="GOF129" s="284"/>
      <c r="GOG129" s="284"/>
      <c r="GOH129" s="284"/>
      <c r="GOI129" s="284"/>
      <c r="GOJ129" s="284"/>
      <c r="GOK129" s="284"/>
      <c r="GOL129" s="284"/>
      <c r="GOM129" s="284"/>
      <c r="GON129" s="284"/>
      <c r="GOO129" s="284"/>
      <c r="GOP129" s="284"/>
      <c r="GOQ129" s="284"/>
      <c r="GOR129" s="284"/>
      <c r="GOS129" s="284"/>
      <c r="GOT129" s="284"/>
      <c r="GOU129" s="284"/>
      <c r="GOV129" s="284"/>
      <c r="GOW129" s="284"/>
      <c r="GOX129" s="284"/>
      <c r="GOY129" s="284"/>
      <c r="GOZ129" s="284"/>
      <c r="GPA129" s="284"/>
      <c r="GPB129" s="284"/>
      <c r="GPC129" s="284"/>
      <c r="GPD129" s="284"/>
      <c r="GPE129" s="284"/>
      <c r="GPF129" s="284"/>
      <c r="GPG129" s="284"/>
      <c r="GPH129" s="284"/>
      <c r="GPI129" s="284"/>
      <c r="GPJ129" s="284"/>
      <c r="GPK129" s="284"/>
      <c r="GPL129" s="284"/>
      <c r="GPM129" s="284"/>
      <c r="GPN129" s="284"/>
      <c r="GPO129" s="284"/>
      <c r="GPP129" s="284"/>
      <c r="GPQ129" s="284"/>
      <c r="GPR129" s="284"/>
      <c r="GPS129" s="284"/>
      <c r="GPT129" s="284"/>
      <c r="GPU129" s="284"/>
      <c r="GPV129" s="284"/>
      <c r="GPW129" s="284"/>
      <c r="GPX129" s="284"/>
      <c r="GPY129" s="284"/>
      <c r="GPZ129" s="284"/>
      <c r="GQA129" s="284"/>
      <c r="GQB129" s="284"/>
      <c r="GQC129" s="284"/>
      <c r="GQD129" s="284"/>
      <c r="GQE129" s="284"/>
      <c r="GQF129" s="284"/>
      <c r="GQG129" s="284"/>
      <c r="GQH129" s="284"/>
      <c r="GQI129" s="284"/>
      <c r="GQJ129" s="284"/>
      <c r="GQK129" s="284"/>
      <c r="GQL129" s="284"/>
      <c r="GQM129" s="284"/>
      <c r="GQN129" s="284"/>
      <c r="GQO129" s="284"/>
      <c r="GQP129" s="284"/>
      <c r="GQQ129" s="284"/>
      <c r="GQR129" s="284"/>
      <c r="GQS129" s="284"/>
      <c r="GQT129" s="284"/>
      <c r="GQU129" s="284"/>
      <c r="GQV129" s="284"/>
      <c r="GQW129" s="284"/>
      <c r="GQX129" s="284"/>
      <c r="GQY129" s="284"/>
      <c r="GQZ129" s="284"/>
      <c r="GRA129" s="284"/>
      <c r="GRB129" s="284"/>
      <c r="GRC129" s="284"/>
      <c r="GRD129" s="284"/>
      <c r="GRE129" s="284"/>
      <c r="GRF129" s="284"/>
      <c r="GRG129" s="284"/>
      <c r="GRH129" s="284"/>
      <c r="GRI129" s="284"/>
      <c r="GRJ129" s="284"/>
      <c r="GRK129" s="284"/>
      <c r="GRL129" s="284"/>
      <c r="GRM129" s="284"/>
      <c r="GRN129" s="284"/>
      <c r="GRO129" s="284"/>
      <c r="GRP129" s="284"/>
      <c r="GRQ129" s="284"/>
      <c r="GRR129" s="284"/>
      <c r="GRS129" s="284"/>
      <c r="GRT129" s="284"/>
      <c r="GRU129" s="284"/>
      <c r="GRV129" s="284"/>
      <c r="GRW129" s="284"/>
      <c r="GRX129" s="284"/>
      <c r="GRY129" s="284"/>
      <c r="GRZ129" s="284"/>
      <c r="GSA129" s="284"/>
      <c r="GSB129" s="284"/>
      <c r="GSC129" s="284"/>
      <c r="GSD129" s="284"/>
      <c r="GSE129" s="284"/>
      <c r="GSF129" s="284"/>
      <c r="GSG129" s="284"/>
      <c r="GSH129" s="284"/>
      <c r="GSI129" s="284"/>
      <c r="GSJ129" s="284"/>
      <c r="GSK129" s="284"/>
      <c r="GSL129" s="284"/>
      <c r="GSM129" s="284"/>
      <c r="GSN129" s="284"/>
      <c r="GSO129" s="284"/>
      <c r="GSP129" s="284"/>
      <c r="GSQ129" s="284"/>
      <c r="GSR129" s="284"/>
      <c r="GSS129" s="284"/>
      <c r="GST129" s="284"/>
      <c r="GSU129" s="284"/>
      <c r="GSV129" s="284"/>
      <c r="GSW129" s="284"/>
      <c r="GSX129" s="284"/>
      <c r="GSY129" s="284"/>
      <c r="GSZ129" s="284"/>
      <c r="GTA129" s="284"/>
      <c r="GTB129" s="284"/>
      <c r="GTC129" s="284"/>
      <c r="GTD129" s="284"/>
      <c r="GTE129" s="284"/>
      <c r="GTF129" s="284"/>
      <c r="GTG129" s="284"/>
      <c r="GTH129" s="284"/>
      <c r="GTI129" s="284"/>
      <c r="GTJ129" s="284"/>
      <c r="GTK129" s="284"/>
      <c r="GTL129" s="284"/>
      <c r="GTM129" s="284"/>
      <c r="GTN129" s="284"/>
      <c r="GTO129" s="284"/>
      <c r="GTP129" s="284"/>
      <c r="GTQ129" s="284"/>
      <c r="GTR129" s="284"/>
      <c r="GTS129" s="284"/>
      <c r="GTT129" s="284"/>
      <c r="GTU129" s="284"/>
      <c r="GTV129" s="284"/>
      <c r="GTW129" s="284"/>
      <c r="GTX129" s="284"/>
      <c r="GTY129" s="284"/>
      <c r="GTZ129" s="284"/>
      <c r="GUA129" s="284"/>
      <c r="GUB129" s="284"/>
      <c r="GUC129" s="284"/>
      <c r="GUD129" s="284"/>
      <c r="GUE129" s="284"/>
      <c r="GUF129" s="284"/>
      <c r="GUG129" s="284"/>
      <c r="GUH129" s="284"/>
      <c r="GUI129" s="284"/>
      <c r="GUJ129" s="284"/>
      <c r="GUK129" s="284"/>
      <c r="GUL129" s="284"/>
      <c r="GUM129" s="284"/>
      <c r="GUN129" s="284"/>
      <c r="GUO129" s="284"/>
      <c r="GUP129" s="284"/>
      <c r="GUQ129" s="284"/>
      <c r="GUR129" s="284"/>
      <c r="GUS129" s="284"/>
      <c r="GUT129" s="284"/>
      <c r="GUU129" s="284"/>
      <c r="GUV129" s="284"/>
      <c r="GUW129" s="284"/>
      <c r="GUX129" s="284"/>
      <c r="GUY129" s="284"/>
      <c r="GUZ129" s="284"/>
      <c r="GVA129" s="284"/>
      <c r="GVB129" s="284"/>
      <c r="GVC129" s="284"/>
      <c r="GVD129" s="284"/>
      <c r="GVE129" s="284"/>
      <c r="GVF129" s="284"/>
      <c r="GVG129" s="284"/>
      <c r="GVH129" s="284"/>
      <c r="GVI129" s="284"/>
      <c r="GVJ129" s="284"/>
      <c r="GVK129" s="284"/>
      <c r="GVL129" s="284"/>
      <c r="GVM129" s="284"/>
      <c r="GVN129" s="284"/>
      <c r="GVO129" s="284"/>
      <c r="GVP129" s="284"/>
      <c r="GVQ129" s="284"/>
      <c r="GVR129" s="284"/>
      <c r="GVS129" s="284"/>
      <c r="GVT129" s="284"/>
      <c r="GVU129" s="284"/>
      <c r="GVV129" s="284"/>
      <c r="GVW129" s="284"/>
      <c r="GVX129" s="284"/>
      <c r="GVY129" s="284"/>
      <c r="GVZ129" s="284"/>
      <c r="GWA129" s="284"/>
      <c r="GWB129" s="284"/>
      <c r="GWC129" s="284"/>
      <c r="GWD129" s="284"/>
      <c r="GWE129" s="284"/>
      <c r="GWF129" s="284"/>
      <c r="GWG129" s="284"/>
      <c r="GWH129" s="284"/>
      <c r="GWI129" s="284"/>
      <c r="GWJ129" s="284"/>
      <c r="GWK129" s="284"/>
      <c r="GWL129" s="284"/>
      <c r="GWM129" s="284"/>
      <c r="GWN129" s="284"/>
      <c r="GWO129" s="284"/>
      <c r="GWP129" s="284"/>
      <c r="GWQ129" s="284"/>
      <c r="GWR129" s="284"/>
      <c r="GWS129" s="284"/>
      <c r="GWT129" s="284"/>
      <c r="GWU129" s="284"/>
      <c r="GWV129" s="284"/>
      <c r="GWW129" s="284"/>
      <c r="GWX129" s="284"/>
      <c r="GWY129" s="284"/>
      <c r="GWZ129" s="284"/>
      <c r="GXA129" s="284"/>
      <c r="GXB129" s="284"/>
      <c r="GXC129" s="284"/>
      <c r="GXD129" s="284"/>
      <c r="GXE129" s="284"/>
      <c r="GXF129" s="284"/>
      <c r="GXG129" s="284"/>
      <c r="GXH129" s="284"/>
      <c r="GXI129" s="284"/>
      <c r="GXJ129" s="284"/>
      <c r="GXK129" s="284"/>
      <c r="GXL129" s="284"/>
      <c r="GXM129" s="284"/>
      <c r="GXN129" s="284"/>
      <c r="GXO129" s="284"/>
      <c r="GXP129" s="284"/>
      <c r="GXQ129" s="284"/>
      <c r="GXR129" s="284"/>
      <c r="GXS129" s="284"/>
      <c r="GXT129" s="284"/>
      <c r="GXU129" s="284"/>
      <c r="GXV129" s="284"/>
      <c r="GXW129" s="284"/>
      <c r="GXX129" s="284"/>
      <c r="GXY129" s="284"/>
      <c r="GXZ129" s="284"/>
      <c r="GYA129" s="284"/>
      <c r="GYB129" s="284"/>
      <c r="GYC129" s="284"/>
      <c r="GYD129" s="284"/>
      <c r="GYE129" s="284"/>
      <c r="GYF129" s="284"/>
      <c r="GYG129" s="284"/>
      <c r="GYH129" s="284"/>
      <c r="GYI129" s="284"/>
      <c r="GYJ129" s="284"/>
      <c r="GYK129" s="284"/>
      <c r="GYL129" s="284"/>
      <c r="GYM129" s="284"/>
      <c r="GYN129" s="284"/>
      <c r="GYO129" s="284"/>
      <c r="GYP129" s="284"/>
      <c r="GYQ129" s="284"/>
      <c r="GYR129" s="284"/>
      <c r="GYS129" s="284"/>
      <c r="GYT129" s="284"/>
      <c r="GYU129" s="284"/>
      <c r="GYV129" s="284"/>
      <c r="GYW129" s="284"/>
      <c r="GYX129" s="284"/>
      <c r="GYY129" s="284"/>
      <c r="GYZ129" s="284"/>
      <c r="GZA129" s="284"/>
      <c r="GZB129" s="284"/>
      <c r="GZC129" s="284"/>
      <c r="GZD129" s="284"/>
      <c r="GZE129" s="284"/>
      <c r="GZF129" s="284"/>
      <c r="GZG129" s="284"/>
      <c r="GZH129" s="284"/>
      <c r="GZI129" s="284"/>
      <c r="GZJ129" s="284"/>
      <c r="GZK129" s="284"/>
      <c r="GZL129" s="284"/>
      <c r="GZM129" s="284"/>
      <c r="GZN129" s="284"/>
      <c r="GZO129" s="284"/>
      <c r="GZP129" s="284"/>
      <c r="GZQ129" s="284"/>
      <c r="GZR129" s="284"/>
      <c r="GZS129" s="284"/>
      <c r="GZT129" s="284"/>
      <c r="GZU129" s="284"/>
      <c r="GZV129" s="284"/>
      <c r="GZW129" s="284"/>
      <c r="GZX129" s="284"/>
      <c r="GZY129" s="284"/>
      <c r="GZZ129" s="284"/>
      <c r="HAA129" s="284"/>
      <c r="HAB129" s="284"/>
      <c r="HAC129" s="284"/>
      <c r="HAD129" s="284"/>
      <c r="HAE129" s="284"/>
      <c r="HAF129" s="284"/>
      <c r="HAG129" s="284"/>
      <c r="HAH129" s="284"/>
      <c r="HAI129" s="284"/>
      <c r="HAJ129" s="284"/>
      <c r="HAK129" s="284"/>
      <c r="HAL129" s="284"/>
      <c r="HAM129" s="284"/>
      <c r="HAN129" s="284"/>
      <c r="HAO129" s="284"/>
      <c r="HAP129" s="284"/>
      <c r="HAQ129" s="284"/>
      <c r="HAR129" s="284"/>
      <c r="HAS129" s="284"/>
      <c r="HAT129" s="284"/>
      <c r="HAU129" s="284"/>
      <c r="HAV129" s="284"/>
      <c r="HAW129" s="284"/>
      <c r="HAX129" s="284"/>
      <c r="HAY129" s="284"/>
      <c r="HAZ129" s="284"/>
      <c r="HBA129" s="284"/>
      <c r="HBB129" s="284"/>
      <c r="HBC129" s="284"/>
      <c r="HBD129" s="284"/>
      <c r="HBE129" s="284"/>
      <c r="HBF129" s="284"/>
      <c r="HBG129" s="284"/>
      <c r="HBH129" s="284"/>
      <c r="HBI129" s="284"/>
      <c r="HBJ129" s="284"/>
      <c r="HBK129" s="284"/>
      <c r="HBL129" s="284"/>
      <c r="HBM129" s="284"/>
      <c r="HBN129" s="284"/>
      <c r="HBO129" s="284"/>
      <c r="HBP129" s="284"/>
      <c r="HBQ129" s="284"/>
      <c r="HBR129" s="284"/>
      <c r="HBS129" s="284"/>
      <c r="HBT129" s="284"/>
      <c r="HBU129" s="284"/>
      <c r="HBV129" s="284"/>
      <c r="HBW129" s="284"/>
      <c r="HBX129" s="284"/>
      <c r="HBY129" s="284"/>
      <c r="HBZ129" s="284"/>
      <c r="HCA129" s="284"/>
      <c r="HCB129" s="284"/>
      <c r="HCC129" s="284"/>
      <c r="HCD129" s="284"/>
      <c r="HCE129" s="284"/>
      <c r="HCF129" s="284"/>
      <c r="HCG129" s="284"/>
      <c r="HCH129" s="284"/>
      <c r="HCI129" s="284"/>
      <c r="HCJ129" s="284"/>
      <c r="HCK129" s="284"/>
      <c r="HCL129" s="284"/>
      <c r="HCM129" s="284"/>
      <c r="HCN129" s="284"/>
      <c r="HCO129" s="284"/>
      <c r="HCP129" s="284"/>
      <c r="HCQ129" s="284"/>
      <c r="HCR129" s="284"/>
      <c r="HCS129" s="284"/>
      <c r="HCT129" s="284"/>
      <c r="HCU129" s="284"/>
      <c r="HCV129" s="284"/>
      <c r="HCW129" s="284"/>
      <c r="HCX129" s="284"/>
      <c r="HCY129" s="284"/>
      <c r="HCZ129" s="284"/>
      <c r="HDA129" s="284"/>
      <c r="HDB129" s="284"/>
      <c r="HDC129" s="284"/>
      <c r="HDD129" s="284"/>
      <c r="HDE129" s="284"/>
      <c r="HDF129" s="284"/>
      <c r="HDG129" s="284"/>
      <c r="HDH129" s="284"/>
      <c r="HDI129" s="284"/>
      <c r="HDJ129" s="284"/>
      <c r="HDK129" s="284"/>
      <c r="HDL129" s="284"/>
      <c r="HDM129" s="284"/>
      <c r="HDN129" s="284"/>
      <c r="HDO129" s="284"/>
      <c r="HDP129" s="284"/>
      <c r="HDQ129" s="284"/>
      <c r="HDR129" s="284"/>
      <c r="HDS129" s="284"/>
      <c r="HDT129" s="284"/>
      <c r="HDU129" s="284"/>
      <c r="HDV129" s="284"/>
      <c r="HDW129" s="284"/>
      <c r="HDX129" s="284"/>
      <c r="HDY129" s="284"/>
      <c r="HDZ129" s="284"/>
      <c r="HEA129" s="284"/>
      <c r="HEB129" s="284"/>
      <c r="HEC129" s="284"/>
      <c r="HED129" s="284"/>
      <c r="HEE129" s="284"/>
      <c r="HEF129" s="284"/>
      <c r="HEG129" s="284"/>
      <c r="HEH129" s="284"/>
      <c r="HEI129" s="284"/>
      <c r="HEJ129" s="284"/>
      <c r="HEK129" s="284"/>
      <c r="HEL129" s="284"/>
      <c r="HEM129" s="284"/>
      <c r="HEN129" s="284"/>
      <c r="HEO129" s="284"/>
      <c r="HEP129" s="284"/>
      <c r="HEQ129" s="284"/>
      <c r="HER129" s="284"/>
      <c r="HES129" s="284"/>
      <c r="HET129" s="284"/>
      <c r="HEU129" s="284"/>
      <c r="HEV129" s="284"/>
      <c r="HEW129" s="284"/>
      <c r="HEX129" s="284"/>
      <c r="HEY129" s="284"/>
      <c r="HEZ129" s="284"/>
      <c r="HFA129" s="284"/>
      <c r="HFB129" s="284"/>
      <c r="HFC129" s="284"/>
      <c r="HFD129" s="284"/>
      <c r="HFE129" s="284"/>
      <c r="HFF129" s="284"/>
      <c r="HFG129" s="284"/>
      <c r="HFH129" s="284"/>
      <c r="HFI129" s="284"/>
      <c r="HFJ129" s="284"/>
      <c r="HFK129" s="284"/>
      <c r="HFL129" s="284"/>
      <c r="HFM129" s="284"/>
      <c r="HFN129" s="284"/>
      <c r="HFO129" s="284"/>
      <c r="HFP129" s="284"/>
      <c r="HFQ129" s="284"/>
      <c r="HFR129" s="284"/>
      <c r="HFS129" s="284"/>
      <c r="HFT129" s="284"/>
      <c r="HFU129" s="284"/>
      <c r="HFV129" s="284"/>
      <c r="HFW129" s="284"/>
      <c r="HFX129" s="284"/>
      <c r="HFY129" s="284"/>
      <c r="HFZ129" s="284"/>
      <c r="HGA129" s="284"/>
      <c r="HGB129" s="284"/>
      <c r="HGC129" s="284"/>
      <c r="HGD129" s="284"/>
      <c r="HGE129" s="284"/>
      <c r="HGF129" s="284"/>
      <c r="HGG129" s="284"/>
      <c r="HGH129" s="284"/>
      <c r="HGI129" s="284"/>
      <c r="HGJ129" s="284"/>
      <c r="HGK129" s="284"/>
      <c r="HGL129" s="284"/>
      <c r="HGM129" s="284"/>
      <c r="HGN129" s="284"/>
      <c r="HGO129" s="284"/>
      <c r="HGP129" s="284"/>
      <c r="HGQ129" s="284"/>
      <c r="HGR129" s="284"/>
      <c r="HGS129" s="284"/>
      <c r="HGT129" s="284"/>
      <c r="HGU129" s="284"/>
      <c r="HGV129" s="284"/>
      <c r="HGW129" s="284"/>
      <c r="HGX129" s="284"/>
      <c r="HGY129" s="284"/>
      <c r="HGZ129" s="284"/>
      <c r="HHA129" s="284"/>
      <c r="HHB129" s="284"/>
      <c r="HHC129" s="284"/>
      <c r="HHD129" s="284"/>
      <c r="HHE129" s="284"/>
      <c r="HHF129" s="284"/>
      <c r="HHG129" s="284"/>
      <c r="HHH129" s="284"/>
      <c r="HHI129" s="284"/>
      <c r="HHJ129" s="284"/>
      <c r="HHK129" s="284"/>
      <c r="HHL129" s="284"/>
      <c r="HHM129" s="284"/>
      <c r="HHN129" s="284"/>
      <c r="HHO129" s="284"/>
      <c r="HHP129" s="284"/>
      <c r="HHQ129" s="284"/>
      <c r="HHR129" s="284"/>
      <c r="HHS129" s="284"/>
      <c r="HHT129" s="284"/>
      <c r="HHU129" s="284"/>
      <c r="HHV129" s="284"/>
      <c r="HHW129" s="284"/>
      <c r="HHX129" s="284"/>
      <c r="HHY129" s="284"/>
      <c r="HHZ129" s="284"/>
      <c r="HIA129" s="284"/>
      <c r="HIB129" s="284"/>
      <c r="HIC129" s="284"/>
      <c r="HID129" s="284"/>
      <c r="HIE129" s="284"/>
      <c r="HIF129" s="284"/>
      <c r="HIG129" s="284"/>
      <c r="HIH129" s="284"/>
      <c r="HII129" s="284"/>
      <c r="HIJ129" s="284"/>
      <c r="HIK129" s="284"/>
      <c r="HIL129" s="284"/>
      <c r="HIM129" s="284"/>
      <c r="HIN129" s="284"/>
      <c r="HIO129" s="284"/>
      <c r="HIP129" s="284"/>
      <c r="HIQ129" s="284"/>
      <c r="HIR129" s="284"/>
      <c r="HIS129" s="284"/>
      <c r="HIT129" s="284"/>
      <c r="HIU129" s="284"/>
      <c r="HIV129" s="284"/>
      <c r="HIW129" s="284"/>
      <c r="HIX129" s="284"/>
      <c r="HIY129" s="284"/>
      <c r="HIZ129" s="284"/>
      <c r="HJA129" s="284"/>
      <c r="HJB129" s="284"/>
      <c r="HJC129" s="284"/>
      <c r="HJD129" s="284"/>
      <c r="HJE129" s="284"/>
      <c r="HJF129" s="284"/>
      <c r="HJG129" s="284"/>
      <c r="HJH129" s="284"/>
      <c r="HJI129" s="284"/>
      <c r="HJJ129" s="284"/>
      <c r="HJK129" s="284"/>
      <c r="HJL129" s="284"/>
      <c r="HJM129" s="284"/>
      <c r="HJN129" s="284"/>
      <c r="HJO129" s="284"/>
      <c r="HJP129" s="284"/>
      <c r="HJQ129" s="284"/>
      <c r="HJR129" s="284"/>
      <c r="HJS129" s="284"/>
      <c r="HJT129" s="284"/>
      <c r="HJU129" s="284"/>
      <c r="HJV129" s="284"/>
      <c r="HJW129" s="284"/>
      <c r="HJX129" s="284"/>
      <c r="HJY129" s="284"/>
      <c r="HJZ129" s="284"/>
      <c r="HKA129" s="284"/>
      <c r="HKB129" s="284"/>
      <c r="HKC129" s="284"/>
      <c r="HKD129" s="284"/>
      <c r="HKE129" s="284"/>
      <c r="HKF129" s="284"/>
      <c r="HKG129" s="284"/>
      <c r="HKH129" s="284"/>
      <c r="HKI129" s="284"/>
      <c r="HKJ129" s="284"/>
      <c r="HKK129" s="284"/>
      <c r="HKL129" s="284"/>
      <c r="HKM129" s="284"/>
      <c r="HKN129" s="284"/>
      <c r="HKO129" s="284"/>
      <c r="HKP129" s="284"/>
      <c r="HKQ129" s="284"/>
      <c r="HKR129" s="284"/>
      <c r="HKS129" s="284"/>
      <c r="HKT129" s="284"/>
      <c r="HKU129" s="284"/>
      <c r="HKV129" s="284"/>
      <c r="HKW129" s="284"/>
      <c r="HKX129" s="284"/>
      <c r="HKY129" s="284"/>
      <c r="HKZ129" s="284"/>
      <c r="HLA129" s="284"/>
      <c r="HLB129" s="284"/>
      <c r="HLC129" s="284"/>
      <c r="HLD129" s="284"/>
      <c r="HLE129" s="284"/>
      <c r="HLF129" s="284"/>
      <c r="HLG129" s="284"/>
      <c r="HLH129" s="284"/>
      <c r="HLI129" s="284"/>
      <c r="HLJ129" s="284"/>
      <c r="HLK129" s="284"/>
      <c r="HLL129" s="284"/>
      <c r="HLM129" s="284"/>
      <c r="HLN129" s="284"/>
      <c r="HLO129" s="284"/>
      <c r="HLP129" s="284"/>
      <c r="HLQ129" s="284"/>
      <c r="HLR129" s="284"/>
      <c r="HLS129" s="284"/>
      <c r="HLT129" s="284"/>
      <c r="HLU129" s="284"/>
      <c r="HLV129" s="284"/>
      <c r="HLW129" s="284"/>
      <c r="HLX129" s="284"/>
      <c r="HLY129" s="284"/>
      <c r="HLZ129" s="284"/>
      <c r="HMA129" s="284"/>
      <c r="HMB129" s="284"/>
      <c r="HMC129" s="284"/>
      <c r="HMD129" s="284"/>
      <c r="HME129" s="284"/>
      <c r="HMF129" s="284"/>
      <c r="HMG129" s="284"/>
      <c r="HMH129" s="284"/>
      <c r="HMI129" s="284"/>
      <c r="HMJ129" s="284"/>
      <c r="HMK129" s="284"/>
      <c r="HML129" s="284"/>
      <c r="HMM129" s="284"/>
      <c r="HMN129" s="284"/>
      <c r="HMO129" s="284"/>
      <c r="HMP129" s="284"/>
      <c r="HMQ129" s="284"/>
      <c r="HMR129" s="284"/>
      <c r="HMS129" s="284"/>
      <c r="HMT129" s="284"/>
      <c r="HMU129" s="284"/>
      <c r="HMV129" s="284"/>
      <c r="HMW129" s="284"/>
      <c r="HMX129" s="284"/>
      <c r="HMY129" s="284"/>
      <c r="HMZ129" s="284"/>
      <c r="HNA129" s="284"/>
      <c r="HNB129" s="284"/>
      <c r="HNC129" s="284"/>
      <c r="HND129" s="284"/>
      <c r="HNE129" s="284"/>
      <c r="HNF129" s="284"/>
      <c r="HNG129" s="284"/>
      <c r="HNH129" s="284"/>
      <c r="HNI129" s="284"/>
      <c r="HNJ129" s="284"/>
      <c r="HNK129" s="284"/>
      <c r="HNL129" s="284"/>
      <c r="HNM129" s="284"/>
      <c r="HNN129" s="284"/>
      <c r="HNO129" s="284"/>
      <c r="HNP129" s="284"/>
      <c r="HNQ129" s="284"/>
      <c r="HNR129" s="284"/>
      <c r="HNS129" s="284"/>
      <c r="HNT129" s="284"/>
      <c r="HNU129" s="284"/>
      <c r="HNV129" s="284"/>
      <c r="HNW129" s="284"/>
      <c r="HNX129" s="284"/>
      <c r="HNY129" s="284"/>
      <c r="HNZ129" s="284"/>
      <c r="HOA129" s="284"/>
      <c r="HOB129" s="284"/>
      <c r="HOC129" s="284"/>
      <c r="HOD129" s="284"/>
      <c r="HOE129" s="284"/>
      <c r="HOF129" s="284"/>
      <c r="HOG129" s="284"/>
      <c r="HOH129" s="284"/>
      <c r="HOI129" s="284"/>
      <c r="HOJ129" s="284"/>
      <c r="HOK129" s="284"/>
      <c r="HOL129" s="284"/>
      <c r="HOM129" s="284"/>
      <c r="HON129" s="284"/>
      <c r="HOO129" s="284"/>
      <c r="HOP129" s="284"/>
      <c r="HOQ129" s="284"/>
      <c r="HOR129" s="284"/>
      <c r="HOS129" s="284"/>
      <c r="HOT129" s="284"/>
      <c r="HOU129" s="284"/>
      <c r="HOV129" s="284"/>
      <c r="HOW129" s="284"/>
      <c r="HOX129" s="284"/>
      <c r="HOY129" s="284"/>
      <c r="HOZ129" s="284"/>
      <c r="HPA129" s="284"/>
      <c r="HPB129" s="284"/>
      <c r="HPC129" s="284"/>
      <c r="HPD129" s="284"/>
      <c r="HPE129" s="284"/>
      <c r="HPF129" s="284"/>
      <c r="HPG129" s="284"/>
      <c r="HPH129" s="284"/>
      <c r="HPI129" s="284"/>
      <c r="HPJ129" s="284"/>
      <c r="HPK129" s="284"/>
      <c r="HPL129" s="284"/>
      <c r="HPM129" s="284"/>
      <c r="HPN129" s="284"/>
      <c r="HPO129" s="284"/>
      <c r="HPP129" s="284"/>
      <c r="HPQ129" s="284"/>
      <c r="HPR129" s="284"/>
      <c r="HPS129" s="284"/>
      <c r="HPT129" s="284"/>
      <c r="HPU129" s="284"/>
      <c r="HPV129" s="284"/>
      <c r="HPW129" s="284"/>
      <c r="HPX129" s="284"/>
      <c r="HPY129" s="284"/>
      <c r="HPZ129" s="284"/>
      <c r="HQA129" s="284"/>
      <c r="HQB129" s="284"/>
      <c r="HQC129" s="284"/>
      <c r="HQD129" s="284"/>
      <c r="HQE129" s="284"/>
      <c r="HQF129" s="284"/>
      <c r="HQG129" s="284"/>
      <c r="HQH129" s="284"/>
      <c r="HQI129" s="284"/>
      <c r="HQJ129" s="284"/>
      <c r="HQK129" s="284"/>
      <c r="HQL129" s="284"/>
      <c r="HQM129" s="284"/>
      <c r="HQN129" s="284"/>
      <c r="HQO129" s="284"/>
      <c r="HQP129" s="284"/>
      <c r="HQQ129" s="284"/>
      <c r="HQR129" s="284"/>
      <c r="HQS129" s="284"/>
      <c r="HQT129" s="284"/>
      <c r="HQU129" s="284"/>
      <c r="HQV129" s="284"/>
      <c r="HQW129" s="284"/>
      <c r="HQX129" s="284"/>
      <c r="HQY129" s="284"/>
      <c r="HQZ129" s="284"/>
      <c r="HRA129" s="284"/>
      <c r="HRB129" s="284"/>
      <c r="HRC129" s="284"/>
      <c r="HRD129" s="284"/>
      <c r="HRE129" s="284"/>
      <c r="HRF129" s="284"/>
      <c r="HRG129" s="284"/>
      <c r="HRH129" s="284"/>
      <c r="HRI129" s="284"/>
      <c r="HRJ129" s="284"/>
      <c r="HRK129" s="284"/>
      <c r="HRL129" s="284"/>
      <c r="HRM129" s="284"/>
      <c r="HRN129" s="284"/>
      <c r="HRO129" s="284"/>
      <c r="HRP129" s="284"/>
      <c r="HRQ129" s="284"/>
      <c r="HRR129" s="284"/>
      <c r="HRS129" s="284"/>
      <c r="HRT129" s="284"/>
      <c r="HRU129" s="284"/>
      <c r="HRV129" s="284"/>
      <c r="HRW129" s="284"/>
      <c r="HRX129" s="284"/>
      <c r="HRY129" s="284"/>
      <c r="HRZ129" s="284"/>
      <c r="HSA129" s="284"/>
      <c r="HSB129" s="284"/>
      <c r="HSC129" s="284"/>
      <c r="HSD129" s="284"/>
      <c r="HSE129" s="284"/>
      <c r="HSF129" s="284"/>
      <c r="HSG129" s="284"/>
      <c r="HSH129" s="284"/>
      <c r="HSI129" s="284"/>
      <c r="HSJ129" s="284"/>
      <c r="HSK129" s="284"/>
      <c r="HSL129" s="284"/>
      <c r="HSM129" s="284"/>
      <c r="HSN129" s="284"/>
      <c r="HSO129" s="284"/>
      <c r="HSP129" s="284"/>
      <c r="HSQ129" s="284"/>
      <c r="HSR129" s="284"/>
      <c r="HSS129" s="284"/>
      <c r="HST129" s="284"/>
      <c r="HSU129" s="284"/>
      <c r="HSV129" s="284"/>
      <c r="HSW129" s="284"/>
      <c r="HSX129" s="284"/>
      <c r="HSY129" s="284"/>
      <c r="HSZ129" s="284"/>
      <c r="HTA129" s="284"/>
      <c r="HTB129" s="284"/>
      <c r="HTC129" s="284"/>
      <c r="HTD129" s="284"/>
      <c r="HTE129" s="284"/>
      <c r="HTF129" s="284"/>
      <c r="HTG129" s="284"/>
      <c r="HTH129" s="284"/>
      <c r="HTI129" s="284"/>
      <c r="HTJ129" s="284"/>
      <c r="HTK129" s="284"/>
      <c r="HTL129" s="284"/>
      <c r="HTM129" s="284"/>
      <c r="HTN129" s="284"/>
      <c r="HTO129" s="284"/>
      <c r="HTP129" s="284"/>
      <c r="HTQ129" s="284"/>
      <c r="HTR129" s="284"/>
      <c r="HTS129" s="284"/>
      <c r="HTT129" s="284"/>
      <c r="HTU129" s="284"/>
      <c r="HTV129" s="284"/>
      <c r="HTW129" s="284"/>
      <c r="HTX129" s="284"/>
      <c r="HTY129" s="284"/>
      <c r="HTZ129" s="284"/>
      <c r="HUA129" s="284"/>
      <c r="HUB129" s="284"/>
      <c r="HUC129" s="284"/>
      <c r="HUD129" s="284"/>
      <c r="HUE129" s="284"/>
      <c r="HUF129" s="284"/>
      <c r="HUG129" s="284"/>
      <c r="HUH129" s="284"/>
      <c r="HUI129" s="284"/>
      <c r="HUJ129" s="284"/>
      <c r="HUK129" s="284"/>
      <c r="HUL129" s="284"/>
      <c r="HUM129" s="284"/>
      <c r="HUN129" s="284"/>
      <c r="HUO129" s="284"/>
      <c r="HUP129" s="284"/>
      <c r="HUQ129" s="284"/>
      <c r="HUR129" s="284"/>
      <c r="HUS129" s="284"/>
      <c r="HUT129" s="284"/>
      <c r="HUU129" s="284"/>
      <c r="HUV129" s="284"/>
      <c r="HUW129" s="284"/>
      <c r="HUX129" s="284"/>
      <c r="HUY129" s="284"/>
      <c r="HUZ129" s="284"/>
      <c r="HVA129" s="284"/>
      <c r="HVB129" s="284"/>
      <c r="HVC129" s="284"/>
      <c r="HVD129" s="284"/>
      <c r="HVE129" s="284"/>
      <c r="HVF129" s="284"/>
      <c r="HVG129" s="284"/>
      <c r="HVH129" s="284"/>
      <c r="HVI129" s="284"/>
      <c r="HVJ129" s="284"/>
      <c r="HVK129" s="284"/>
      <c r="HVL129" s="284"/>
      <c r="HVM129" s="284"/>
      <c r="HVN129" s="284"/>
      <c r="HVO129" s="284"/>
      <c r="HVP129" s="284"/>
      <c r="HVQ129" s="284"/>
      <c r="HVR129" s="284"/>
      <c r="HVS129" s="284"/>
      <c r="HVT129" s="284"/>
      <c r="HVU129" s="284"/>
      <c r="HVV129" s="284"/>
      <c r="HVW129" s="284"/>
      <c r="HVX129" s="284"/>
      <c r="HVY129" s="284"/>
      <c r="HVZ129" s="284"/>
      <c r="HWA129" s="284"/>
      <c r="HWB129" s="284"/>
      <c r="HWC129" s="284"/>
      <c r="HWD129" s="284"/>
      <c r="HWE129" s="284"/>
      <c r="HWF129" s="284"/>
      <c r="HWG129" s="284"/>
      <c r="HWH129" s="284"/>
      <c r="HWI129" s="284"/>
      <c r="HWJ129" s="284"/>
      <c r="HWK129" s="284"/>
      <c r="HWL129" s="284"/>
      <c r="HWM129" s="284"/>
      <c r="HWN129" s="284"/>
      <c r="HWO129" s="284"/>
      <c r="HWP129" s="284"/>
      <c r="HWQ129" s="284"/>
      <c r="HWR129" s="284"/>
      <c r="HWS129" s="284"/>
      <c r="HWT129" s="284"/>
      <c r="HWU129" s="284"/>
      <c r="HWV129" s="284"/>
      <c r="HWW129" s="284"/>
      <c r="HWX129" s="284"/>
      <c r="HWY129" s="284"/>
      <c r="HWZ129" s="284"/>
      <c r="HXA129" s="284"/>
      <c r="HXB129" s="284"/>
      <c r="HXC129" s="284"/>
      <c r="HXD129" s="284"/>
      <c r="HXE129" s="284"/>
      <c r="HXF129" s="284"/>
      <c r="HXG129" s="284"/>
      <c r="HXH129" s="284"/>
      <c r="HXI129" s="284"/>
      <c r="HXJ129" s="284"/>
      <c r="HXK129" s="284"/>
      <c r="HXL129" s="284"/>
      <c r="HXM129" s="284"/>
      <c r="HXN129" s="284"/>
      <c r="HXO129" s="284"/>
      <c r="HXP129" s="284"/>
      <c r="HXQ129" s="284"/>
      <c r="HXR129" s="284"/>
      <c r="HXS129" s="284"/>
      <c r="HXT129" s="284"/>
      <c r="HXU129" s="284"/>
      <c r="HXV129" s="284"/>
      <c r="HXW129" s="284"/>
      <c r="HXX129" s="284"/>
      <c r="HXY129" s="284"/>
      <c r="HXZ129" s="284"/>
      <c r="HYA129" s="284"/>
      <c r="HYB129" s="284"/>
      <c r="HYC129" s="284"/>
      <c r="HYD129" s="284"/>
      <c r="HYE129" s="284"/>
      <c r="HYF129" s="284"/>
      <c r="HYG129" s="284"/>
      <c r="HYH129" s="284"/>
      <c r="HYI129" s="284"/>
      <c r="HYJ129" s="284"/>
      <c r="HYK129" s="284"/>
      <c r="HYL129" s="284"/>
      <c r="HYM129" s="284"/>
      <c r="HYN129" s="284"/>
      <c r="HYO129" s="284"/>
      <c r="HYP129" s="284"/>
      <c r="HYQ129" s="284"/>
      <c r="HYR129" s="284"/>
      <c r="HYS129" s="284"/>
      <c r="HYT129" s="284"/>
      <c r="HYU129" s="284"/>
      <c r="HYV129" s="284"/>
      <c r="HYW129" s="284"/>
      <c r="HYX129" s="284"/>
      <c r="HYY129" s="284"/>
      <c r="HYZ129" s="284"/>
      <c r="HZA129" s="284"/>
      <c r="HZB129" s="284"/>
      <c r="HZC129" s="284"/>
      <c r="HZD129" s="284"/>
      <c r="HZE129" s="284"/>
      <c r="HZF129" s="284"/>
      <c r="HZG129" s="284"/>
      <c r="HZH129" s="284"/>
      <c r="HZI129" s="284"/>
      <c r="HZJ129" s="284"/>
      <c r="HZK129" s="284"/>
      <c r="HZL129" s="284"/>
      <c r="HZM129" s="284"/>
      <c r="HZN129" s="284"/>
      <c r="HZO129" s="284"/>
      <c r="HZP129" s="284"/>
      <c r="HZQ129" s="284"/>
      <c r="HZR129" s="284"/>
      <c r="HZS129" s="284"/>
      <c r="HZT129" s="284"/>
      <c r="HZU129" s="284"/>
      <c r="HZV129" s="284"/>
      <c r="HZW129" s="284"/>
      <c r="HZX129" s="284"/>
      <c r="HZY129" s="284"/>
      <c r="HZZ129" s="284"/>
      <c r="IAA129" s="284"/>
      <c r="IAB129" s="284"/>
      <c r="IAC129" s="284"/>
      <c r="IAD129" s="284"/>
      <c r="IAE129" s="284"/>
      <c r="IAF129" s="284"/>
      <c r="IAG129" s="284"/>
      <c r="IAH129" s="284"/>
      <c r="IAI129" s="284"/>
      <c r="IAJ129" s="284"/>
      <c r="IAK129" s="284"/>
      <c r="IAL129" s="284"/>
      <c r="IAM129" s="284"/>
      <c r="IAN129" s="284"/>
      <c r="IAO129" s="284"/>
      <c r="IAP129" s="284"/>
      <c r="IAQ129" s="284"/>
      <c r="IAR129" s="284"/>
      <c r="IAS129" s="284"/>
      <c r="IAT129" s="284"/>
      <c r="IAU129" s="284"/>
      <c r="IAV129" s="284"/>
      <c r="IAW129" s="284"/>
      <c r="IAX129" s="284"/>
      <c r="IAY129" s="284"/>
      <c r="IAZ129" s="284"/>
      <c r="IBA129" s="284"/>
      <c r="IBB129" s="284"/>
      <c r="IBC129" s="284"/>
      <c r="IBD129" s="284"/>
      <c r="IBE129" s="284"/>
      <c r="IBF129" s="284"/>
      <c r="IBG129" s="284"/>
      <c r="IBH129" s="284"/>
      <c r="IBI129" s="284"/>
      <c r="IBJ129" s="284"/>
      <c r="IBK129" s="284"/>
      <c r="IBL129" s="284"/>
      <c r="IBM129" s="284"/>
      <c r="IBN129" s="284"/>
      <c r="IBO129" s="284"/>
      <c r="IBP129" s="284"/>
      <c r="IBQ129" s="284"/>
      <c r="IBR129" s="284"/>
      <c r="IBS129" s="284"/>
      <c r="IBT129" s="284"/>
      <c r="IBU129" s="284"/>
      <c r="IBV129" s="284"/>
      <c r="IBW129" s="284"/>
      <c r="IBX129" s="284"/>
      <c r="IBY129" s="284"/>
      <c r="IBZ129" s="284"/>
      <c r="ICA129" s="284"/>
      <c r="ICB129" s="284"/>
      <c r="ICC129" s="284"/>
      <c r="ICD129" s="284"/>
      <c r="ICE129" s="284"/>
      <c r="ICF129" s="284"/>
      <c r="ICG129" s="284"/>
      <c r="ICH129" s="284"/>
      <c r="ICI129" s="284"/>
      <c r="ICJ129" s="284"/>
      <c r="ICK129" s="284"/>
      <c r="ICL129" s="284"/>
      <c r="ICM129" s="284"/>
      <c r="ICN129" s="284"/>
      <c r="ICO129" s="284"/>
      <c r="ICP129" s="284"/>
      <c r="ICQ129" s="284"/>
      <c r="ICR129" s="284"/>
      <c r="ICS129" s="284"/>
      <c r="ICT129" s="284"/>
      <c r="ICU129" s="284"/>
      <c r="ICV129" s="284"/>
      <c r="ICW129" s="284"/>
      <c r="ICX129" s="284"/>
      <c r="ICY129" s="284"/>
      <c r="ICZ129" s="284"/>
      <c r="IDA129" s="284"/>
      <c r="IDB129" s="284"/>
      <c r="IDC129" s="284"/>
      <c r="IDD129" s="284"/>
      <c r="IDE129" s="284"/>
      <c r="IDF129" s="284"/>
      <c r="IDG129" s="284"/>
      <c r="IDH129" s="284"/>
      <c r="IDI129" s="284"/>
      <c r="IDJ129" s="284"/>
      <c r="IDK129" s="284"/>
      <c r="IDL129" s="284"/>
      <c r="IDM129" s="284"/>
      <c r="IDN129" s="284"/>
      <c r="IDO129" s="284"/>
      <c r="IDP129" s="284"/>
      <c r="IDQ129" s="284"/>
      <c r="IDR129" s="284"/>
      <c r="IDS129" s="284"/>
      <c r="IDT129" s="284"/>
      <c r="IDU129" s="284"/>
      <c r="IDV129" s="284"/>
      <c r="IDW129" s="284"/>
      <c r="IDX129" s="284"/>
      <c r="IDY129" s="284"/>
      <c r="IDZ129" s="284"/>
      <c r="IEA129" s="284"/>
      <c r="IEB129" s="284"/>
      <c r="IEC129" s="284"/>
      <c r="IED129" s="284"/>
      <c r="IEE129" s="284"/>
      <c r="IEF129" s="284"/>
      <c r="IEG129" s="284"/>
      <c r="IEH129" s="284"/>
      <c r="IEI129" s="284"/>
      <c r="IEJ129" s="284"/>
      <c r="IEK129" s="284"/>
      <c r="IEL129" s="284"/>
      <c r="IEM129" s="284"/>
      <c r="IEN129" s="284"/>
      <c r="IEO129" s="284"/>
      <c r="IEP129" s="284"/>
      <c r="IEQ129" s="284"/>
      <c r="IER129" s="284"/>
      <c r="IES129" s="284"/>
      <c r="IET129" s="284"/>
      <c r="IEU129" s="284"/>
      <c r="IEV129" s="284"/>
      <c r="IEW129" s="284"/>
      <c r="IEX129" s="284"/>
      <c r="IEY129" s="284"/>
      <c r="IEZ129" s="284"/>
      <c r="IFA129" s="284"/>
      <c r="IFB129" s="284"/>
      <c r="IFC129" s="284"/>
      <c r="IFD129" s="284"/>
      <c r="IFE129" s="284"/>
      <c r="IFF129" s="284"/>
      <c r="IFG129" s="284"/>
      <c r="IFH129" s="284"/>
      <c r="IFI129" s="284"/>
      <c r="IFJ129" s="284"/>
      <c r="IFK129" s="284"/>
      <c r="IFL129" s="284"/>
      <c r="IFM129" s="284"/>
      <c r="IFN129" s="284"/>
      <c r="IFO129" s="284"/>
      <c r="IFP129" s="284"/>
      <c r="IFQ129" s="284"/>
      <c r="IFR129" s="284"/>
      <c r="IFS129" s="284"/>
      <c r="IFT129" s="284"/>
      <c r="IFU129" s="284"/>
      <c r="IFV129" s="284"/>
      <c r="IFW129" s="284"/>
      <c r="IFX129" s="284"/>
      <c r="IFY129" s="284"/>
      <c r="IFZ129" s="284"/>
      <c r="IGA129" s="284"/>
      <c r="IGB129" s="284"/>
      <c r="IGC129" s="284"/>
      <c r="IGD129" s="284"/>
      <c r="IGE129" s="284"/>
      <c r="IGF129" s="284"/>
      <c r="IGG129" s="284"/>
      <c r="IGH129" s="284"/>
      <c r="IGI129" s="284"/>
      <c r="IGJ129" s="284"/>
      <c r="IGK129" s="284"/>
      <c r="IGL129" s="284"/>
      <c r="IGM129" s="284"/>
      <c r="IGN129" s="284"/>
      <c r="IGO129" s="284"/>
      <c r="IGP129" s="284"/>
      <c r="IGQ129" s="284"/>
      <c r="IGR129" s="284"/>
      <c r="IGS129" s="284"/>
      <c r="IGT129" s="284"/>
      <c r="IGU129" s="284"/>
      <c r="IGV129" s="284"/>
      <c r="IGW129" s="284"/>
      <c r="IGX129" s="284"/>
      <c r="IGY129" s="284"/>
      <c r="IGZ129" s="284"/>
      <c r="IHA129" s="284"/>
      <c r="IHB129" s="284"/>
      <c r="IHC129" s="284"/>
      <c r="IHD129" s="284"/>
      <c r="IHE129" s="284"/>
      <c r="IHF129" s="284"/>
      <c r="IHG129" s="284"/>
      <c r="IHH129" s="284"/>
      <c r="IHI129" s="284"/>
      <c r="IHJ129" s="284"/>
      <c r="IHK129" s="284"/>
      <c r="IHL129" s="284"/>
      <c r="IHM129" s="284"/>
      <c r="IHN129" s="284"/>
      <c r="IHO129" s="284"/>
      <c r="IHP129" s="284"/>
      <c r="IHQ129" s="284"/>
      <c r="IHR129" s="284"/>
      <c r="IHS129" s="284"/>
      <c r="IHT129" s="284"/>
      <c r="IHU129" s="284"/>
      <c r="IHV129" s="284"/>
      <c r="IHW129" s="284"/>
      <c r="IHX129" s="284"/>
      <c r="IHY129" s="284"/>
      <c r="IHZ129" s="284"/>
      <c r="IIA129" s="284"/>
      <c r="IIB129" s="284"/>
      <c r="IIC129" s="284"/>
      <c r="IID129" s="284"/>
      <c r="IIE129" s="284"/>
      <c r="IIF129" s="284"/>
      <c r="IIG129" s="284"/>
      <c r="IIH129" s="284"/>
      <c r="III129" s="284"/>
      <c r="IIJ129" s="284"/>
      <c r="IIK129" s="284"/>
      <c r="IIL129" s="284"/>
      <c r="IIM129" s="284"/>
      <c r="IIN129" s="284"/>
      <c r="IIO129" s="284"/>
      <c r="IIP129" s="284"/>
      <c r="IIQ129" s="284"/>
      <c r="IIR129" s="284"/>
      <c r="IIS129" s="284"/>
      <c r="IIT129" s="284"/>
      <c r="IIU129" s="284"/>
      <c r="IIV129" s="284"/>
      <c r="IIW129" s="284"/>
      <c r="IIX129" s="284"/>
      <c r="IIY129" s="284"/>
      <c r="IIZ129" s="284"/>
      <c r="IJA129" s="284"/>
      <c r="IJB129" s="284"/>
      <c r="IJC129" s="284"/>
      <c r="IJD129" s="284"/>
      <c r="IJE129" s="284"/>
      <c r="IJF129" s="284"/>
      <c r="IJG129" s="284"/>
      <c r="IJH129" s="284"/>
      <c r="IJI129" s="284"/>
      <c r="IJJ129" s="284"/>
      <c r="IJK129" s="284"/>
      <c r="IJL129" s="284"/>
      <c r="IJM129" s="284"/>
      <c r="IJN129" s="284"/>
      <c r="IJO129" s="284"/>
      <c r="IJP129" s="284"/>
      <c r="IJQ129" s="284"/>
      <c r="IJR129" s="284"/>
      <c r="IJS129" s="284"/>
      <c r="IJT129" s="284"/>
      <c r="IJU129" s="284"/>
      <c r="IJV129" s="284"/>
      <c r="IJW129" s="284"/>
      <c r="IJX129" s="284"/>
      <c r="IJY129" s="284"/>
      <c r="IJZ129" s="284"/>
      <c r="IKA129" s="284"/>
      <c r="IKB129" s="284"/>
      <c r="IKC129" s="284"/>
      <c r="IKD129" s="284"/>
      <c r="IKE129" s="284"/>
      <c r="IKF129" s="284"/>
      <c r="IKG129" s="284"/>
      <c r="IKH129" s="284"/>
      <c r="IKI129" s="284"/>
      <c r="IKJ129" s="284"/>
      <c r="IKK129" s="284"/>
      <c r="IKL129" s="284"/>
      <c r="IKM129" s="284"/>
      <c r="IKN129" s="284"/>
      <c r="IKO129" s="284"/>
      <c r="IKP129" s="284"/>
      <c r="IKQ129" s="284"/>
      <c r="IKR129" s="284"/>
      <c r="IKS129" s="284"/>
      <c r="IKT129" s="284"/>
      <c r="IKU129" s="284"/>
      <c r="IKV129" s="284"/>
      <c r="IKW129" s="284"/>
      <c r="IKX129" s="284"/>
      <c r="IKY129" s="284"/>
      <c r="IKZ129" s="284"/>
      <c r="ILA129" s="284"/>
      <c r="ILB129" s="284"/>
      <c r="ILC129" s="284"/>
      <c r="ILD129" s="284"/>
      <c r="ILE129" s="284"/>
      <c r="ILF129" s="284"/>
      <c r="ILG129" s="284"/>
      <c r="ILH129" s="284"/>
      <c r="ILI129" s="284"/>
      <c r="ILJ129" s="284"/>
      <c r="ILK129" s="284"/>
      <c r="ILL129" s="284"/>
      <c r="ILM129" s="284"/>
      <c r="ILN129" s="284"/>
      <c r="ILO129" s="284"/>
      <c r="ILP129" s="284"/>
      <c r="ILQ129" s="284"/>
      <c r="ILR129" s="284"/>
      <c r="ILS129" s="284"/>
      <c r="ILT129" s="284"/>
      <c r="ILU129" s="284"/>
      <c r="ILV129" s="284"/>
      <c r="ILW129" s="284"/>
      <c r="ILX129" s="284"/>
      <c r="ILY129" s="284"/>
      <c r="ILZ129" s="284"/>
      <c r="IMA129" s="284"/>
      <c r="IMB129" s="284"/>
      <c r="IMC129" s="284"/>
      <c r="IMD129" s="284"/>
      <c r="IME129" s="284"/>
      <c r="IMF129" s="284"/>
      <c r="IMG129" s="284"/>
      <c r="IMH129" s="284"/>
      <c r="IMI129" s="284"/>
      <c r="IMJ129" s="284"/>
      <c r="IMK129" s="284"/>
      <c r="IML129" s="284"/>
      <c r="IMM129" s="284"/>
      <c r="IMN129" s="284"/>
      <c r="IMO129" s="284"/>
      <c r="IMP129" s="284"/>
      <c r="IMQ129" s="284"/>
      <c r="IMR129" s="284"/>
      <c r="IMS129" s="284"/>
      <c r="IMT129" s="284"/>
      <c r="IMU129" s="284"/>
      <c r="IMV129" s="284"/>
      <c r="IMW129" s="284"/>
      <c r="IMX129" s="284"/>
      <c r="IMY129" s="284"/>
      <c r="IMZ129" s="284"/>
      <c r="INA129" s="284"/>
      <c r="INB129" s="284"/>
      <c r="INC129" s="284"/>
      <c r="IND129" s="284"/>
      <c r="INE129" s="284"/>
      <c r="INF129" s="284"/>
      <c r="ING129" s="284"/>
      <c r="INH129" s="284"/>
      <c r="INI129" s="284"/>
      <c r="INJ129" s="284"/>
      <c r="INK129" s="284"/>
      <c r="INL129" s="284"/>
      <c r="INM129" s="284"/>
      <c r="INN129" s="284"/>
      <c r="INO129" s="284"/>
      <c r="INP129" s="284"/>
      <c r="INQ129" s="284"/>
      <c r="INR129" s="284"/>
      <c r="INS129" s="284"/>
      <c r="INT129" s="284"/>
      <c r="INU129" s="284"/>
      <c r="INV129" s="284"/>
      <c r="INW129" s="284"/>
      <c r="INX129" s="284"/>
      <c r="INY129" s="284"/>
      <c r="INZ129" s="284"/>
      <c r="IOA129" s="284"/>
      <c r="IOB129" s="284"/>
      <c r="IOC129" s="284"/>
      <c r="IOD129" s="284"/>
      <c r="IOE129" s="284"/>
      <c r="IOF129" s="284"/>
      <c r="IOG129" s="284"/>
      <c r="IOH129" s="284"/>
      <c r="IOI129" s="284"/>
      <c r="IOJ129" s="284"/>
      <c r="IOK129" s="284"/>
      <c r="IOL129" s="284"/>
      <c r="IOM129" s="284"/>
      <c r="ION129" s="284"/>
      <c r="IOO129" s="284"/>
      <c r="IOP129" s="284"/>
      <c r="IOQ129" s="284"/>
      <c r="IOR129" s="284"/>
      <c r="IOS129" s="284"/>
      <c r="IOT129" s="284"/>
      <c r="IOU129" s="284"/>
      <c r="IOV129" s="284"/>
      <c r="IOW129" s="284"/>
      <c r="IOX129" s="284"/>
      <c r="IOY129" s="284"/>
      <c r="IOZ129" s="284"/>
      <c r="IPA129" s="284"/>
      <c r="IPB129" s="284"/>
      <c r="IPC129" s="284"/>
      <c r="IPD129" s="284"/>
      <c r="IPE129" s="284"/>
      <c r="IPF129" s="284"/>
      <c r="IPG129" s="284"/>
      <c r="IPH129" s="284"/>
      <c r="IPI129" s="284"/>
      <c r="IPJ129" s="284"/>
      <c r="IPK129" s="284"/>
      <c r="IPL129" s="284"/>
      <c r="IPM129" s="284"/>
      <c r="IPN129" s="284"/>
      <c r="IPO129" s="284"/>
      <c r="IPP129" s="284"/>
      <c r="IPQ129" s="284"/>
      <c r="IPR129" s="284"/>
      <c r="IPS129" s="284"/>
      <c r="IPT129" s="284"/>
      <c r="IPU129" s="284"/>
      <c r="IPV129" s="284"/>
      <c r="IPW129" s="284"/>
      <c r="IPX129" s="284"/>
      <c r="IPY129" s="284"/>
      <c r="IPZ129" s="284"/>
      <c r="IQA129" s="284"/>
      <c r="IQB129" s="284"/>
      <c r="IQC129" s="284"/>
      <c r="IQD129" s="284"/>
      <c r="IQE129" s="284"/>
      <c r="IQF129" s="284"/>
      <c r="IQG129" s="284"/>
      <c r="IQH129" s="284"/>
      <c r="IQI129" s="284"/>
      <c r="IQJ129" s="284"/>
      <c r="IQK129" s="284"/>
      <c r="IQL129" s="284"/>
      <c r="IQM129" s="284"/>
      <c r="IQN129" s="284"/>
      <c r="IQO129" s="284"/>
      <c r="IQP129" s="284"/>
      <c r="IQQ129" s="284"/>
      <c r="IQR129" s="284"/>
      <c r="IQS129" s="284"/>
      <c r="IQT129" s="284"/>
      <c r="IQU129" s="284"/>
      <c r="IQV129" s="284"/>
      <c r="IQW129" s="284"/>
      <c r="IQX129" s="284"/>
      <c r="IQY129" s="284"/>
      <c r="IQZ129" s="284"/>
      <c r="IRA129" s="284"/>
      <c r="IRB129" s="284"/>
      <c r="IRC129" s="284"/>
      <c r="IRD129" s="284"/>
      <c r="IRE129" s="284"/>
      <c r="IRF129" s="284"/>
      <c r="IRG129" s="284"/>
      <c r="IRH129" s="284"/>
      <c r="IRI129" s="284"/>
      <c r="IRJ129" s="284"/>
      <c r="IRK129" s="284"/>
      <c r="IRL129" s="284"/>
      <c r="IRM129" s="284"/>
      <c r="IRN129" s="284"/>
      <c r="IRO129" s="284"/>
      <c r="IRP129" s="284"/>
      <c r="IRQ129" s="284"/>
      <c r="IRR129" s="284"/>
      <c r="IRS129" s="284"/>
      <c r="IRT129" s="284"/>
      <c r="IRU129" s="284"/>
      <c r="IRV129" s="284"/>
      <c r="IRW129" s="284"/>
      <c r="IRX129" s="284"/>
      <c r="IRY129" s="284"/>
      <c r="IRZ129" s="284"/>
      <c r="ISA129" s="284"/>
      <c r="ISB129" s="284"/>
      <c r="ISC129" s="284"/>
      <c r="ISD129" s="284"/>
      <c r="ISE129" s="284"/>
      <c r="ISF129" s="284"/>
      <c r="ISG129" s="284"/>
      <c r="ISH129" s="284"/>
      <c r="ISI129" s="284"/>
      <c r="ISJ129" s="284"/>
      <c r="ISK129" s="284"/>
      <c r="ISL129" s="284"/>
      <c r="ISM129" s="284"/>
      <c r="ISN129" s="284"/>
      <c r="ISO129" s="284"/>
      <c r="ISP129" s="284"/>
      <c r="ISQ129" s="284"/>
      <c r="ISR129" s="284"/>
      <c r="ISS129" s="284"/>
      <c r="IST129" s="284"/>
      <c r="ISU129" s="284"/>
      <c r="ISV129" s="284"/>
      <c r="ISW129" s="284"/>
      <c r="ISX129" s="284"/>
      <c r="ISY129" s="284"/>
      <c r="ISZ129" s="284"/>
      <c r="ITA129" s="284"/>
      <c r="ITB129" s="284"/>
      <c r="ITC129" s="284"/>
      <c r="ITD129" s="284"/>
      <c r="ITE129" s="284"/>
      <c r="ITF129" s="284"/>
      <c r="ITG129" s="284"/>
      <c r="ITH129" s="284"/>
      <c r="ITI129" s="284"/>
      <c r="ITJ129" s="284"/>
      <c r="ITK129" s="284"/>
      <c r="ITL129" s="284"/>
      <c r="ITM129" s="284"/>
      <c r="ITN129" s="284"/>
      <c r="ITO129" s="284"/>
      <c r="ITP129" s="284"/>
      <c r="ITQ129" s="284"/>
      <c r="ITR129" s="284"/>
      <c r="ITS129" s="284"/>
      <c r="ITT129" s="284"/>
      <c r="ITU129" s="284"/>
      <c r="ITV129" s="284"/>
      <c r="ITW129" s="284"/>
      <c r="ITX129" s="284"/>
      <c r="ITY129" s="284"/>
      <c r="ITZ129" s="284"/>
      <c r="IUA129" s="284"/>
      <c r="IUB129" s="284"/>
      <c r="IUC129" s="284"/>
      <c r="IUD129" s="284"/>
      <c r="IUE129" s="284"/>
      <c r="IUF129" s="284"/>
      <c r="IUG129" s="284"/>
      <c r="IUH129" s="284"/>
      <c r="IUI129" s="284"/>
      <c r="IUJ129" s="284"/>
      <c r="IUK129" s="284"/>
      <c r="IUL129" s="284"/>
      <c r="IUM129" s="284"/>
      <c r="IUN129" s="284"/>
      <c r="IUO129" s="284"/>
      <c r="IUP129" s="284"/>
      <c r="IUQ129" s="284"/>
      <c r="IUR129" s="284"/>
      <c r="IUS129" s="284"/>
      <c r="IUT129" s="284"/>
      <c r="IUU129" s="284"/>
      <c r="IUV129" s="284"/>
      <c r="IUW129" s="284"/>
      <c r="IUX129" s="284"/>
      <c r="IUY129" s="284"/>
      <c r="IUZ129" s="284"/>
      <c r="IVA129" s="284"/>
      <c r="IVB129" s="284"/>
      <c r="IVC129" s="284"/>
      <c r="IVD129" s="284"/>
      <c r="IVE129" s="284"/>
      <c r="IVF129" s="284"/>
      <c r="IVG129" s="284"/>
      <c r="IVH129" s="284"/>
      <c r="IVI129" s="284"/>
      <c r="IVJ129" s="284"/>
      <c r="IVK129" s="284"/>
      <c r="IVL129" s="284"/>
      <c r="IVM129" s="284"/>
      <c r="IVN129" s="284"/>
      <c r="IVO129" s="284"/>
      <c r="IVP129" s="284"/>
      <c r="IVQ129" s="284"/>
      <c r="IVR129" s="284"/>
      <c r="IVS129" s="284"/>
      <c r="IVT129" s="284"/>
      <c r="IVU129" s="284"/>
      <c r="IVV129" s="284"/>
      <c r="IVW129" s="284"/>
      <c r="IVX129" s="284"/>
      <c r="IVY129" s="284"/>
      <c r="IVZ129" s="284"/>
      <c r="IWA129" s="284"/>
      <c r="IWB129" s="284"/>
      <c r="IWC129" s="284"/>
      <c r="IWD129" s="284"/>
      <c r="IWE129" s="284"/>
      <c r="IWF129" s="284"/>
      <c r="IWG129" s="284"/>
      <c r="IWH129" s="284"/>
      <c r="IWI129" s="284"/>
      <c r="IWJ129" s="284"/>
      <c r="IWK129" s="284"/>
      <c r="IWL129" s="284"/>
      <c r="IWM129" s="284"/>
      <c r="IWN129" s="284"/>
      <c r="IWO129" s="284"/>
      <c r="IWP129" s="284"/>
      <c r="IWQ129" s="284"/>
      <c r="IWR129" s="284"/>
      <c r="IWS129" s="284"/>
      <c r="IWT129" s="284"/>
      <c r="IWU129" s="284"/>
      <c r="IWV129" s="284"/>
      <c r="IWW129" s="284"/>
      <c r="IWX129" s="284"/>
      <c r="IWY129" s="284"/>
      <c r="IWZ129" s="284"/>
      <c r="IXA129" s="284"/>
      <c r="IXB129" s="284"/>
      <c r="IXC129" s="284"/>
      <c r="IXD129" s="284"/>
      <c r="IXE129" s="284"/>
      <c r="IXF129" s="284"/>
      <c r="IXG129" s="284"/>
      <c r="IXH129" s="284"/>
      <c r="IXI129" s="284"/>
      <c r="IXJ129" s="284"/>
      <c r="IXK129" s="284"/>
      <c r="IXL129" s="284"/>
      <c r="IXM129" s="284"/>
      <c r="IXN129" s="284"/>
      <c r="IXO129" s="284"/>
      <c r="IXP129" s="284"/>
      <c r="IXQ129" s="284"/>
      <c r="IXR129" s="284"/>
      <c r="IXS129" s="284"/>
      <c r="IXT129" s="284"/>
      <c r="IXU129" s="284"/>
      <c r="IXV129" s="284"/>
      <c r="IXW129" s="284"/>
      <c r="IXX129" s="284"/>
      <c r="IXY129" s="284"/>
      <c r="IXZ129" s="284"/>
      <c r="IYA129" s="284"/>
      <c r="IYB129" s="284"/>
      <c r="IYC129" s="284"/>
      <c r="IYD129" s="284"/>
      <c r="IYE129" s="284"/>
      <c r="IYF129" s="284"/>
      <c r="IYG129" s="284"/>
      <c r="IYH129" s="284"/>
      <c r="IYI129" s="284"/>
      <c r="IYJ129" s="284"/>
      <c r="IYK129" s="284"/>
      <c r="IYL129" s="284"/>
      <c r="IYM129" s="284"/>
      <c r="IYN129" s="284"/>
      <c r="IYO129" s="284"/>
      <c r="IYP129" s="284"/>
      <c r="IYQ129" s="284"/>
      <c r="IYR129" s="284"/>
      <c r="IYS129" s="284"/>
      <c r="IYT129" s="284"/>
      <c r="IYU129" s="284"/>
      <c r="IYV129" s="284"/>
      <c r="IYW129" s="284"/>
      <c r="IYX129" s="284"/>
      <c r="IYY129" s="284"/>
      <c r="IYZ129" s="284"/>
      <c r="IZA129" s="284"/>
      <c r="IZB129" s="284"/>
      <c r="IZC129" s="284"/>
      <c r="IZD129" s="284"/>
      <c r="IZE129" s="284"/>
      <c r="IZF129" s="284"/>
      <c r="IZG129" s="284"/>
      <c r="IZH129" s="284"/>
      <c r="IZI129" s="284"/>
      <c r="IZJ129" s="284"/>
      <c r="IZK129" s="284"/>
      <c r="IZL129" s="284"/>
      <c r="IZM129" s="284"/>
      <c r="IZN129" s="284"/>
      <c r="IZO129" s="284"/>
      <c r="IZP129" s="284"/>
      <c r="IZQ129" s="284"/>
      <c r="IZR129" s="284"/>
      <c r="IZS129" s="284"/>
      <c r="IZT129" s="284"/>
      <c r="IZU129" s="284"/>
      <c r="IZV129" s="284"/>
      <c r="IZW129" s="284"/>
      <c r="IZX129" s="284"/>
      <c r="IZY129" s="284"/>
      <c r="IZZ129" s="284"/>
      <c r="JAA129" s="284"/>
      <c r="JAB129" s="284"/>
      <c r="JAC129" s="284"/>
      <c r="JAD129" s="284"/>
      <c r="JAE129" s="284"/>
      <c r="JAF129" s="284"/>
      <c r="JAG129" s="284"/>
      <c r="JAH129" s="284"/>
      <c r="JAI129" s="284"/>
      <c r="JAJ129" s="284"/>
      <c r="JAK129" s="284"/>
      <c r="JAL129" s="284"/>
      <c r="JAM129" s="284"/>
      <c r="JAN129" s="284"/>
      <c r="JAO129" s="284"/>
      <c r="JAP129" s="284"/>
      <c r="JAQ129" s="284"/>
      <c r="JAR129" s="284"/>
      <c r="JAS129" s="284"/>
      <c r="JAT129" s="284"/>
      <c r="JAU129" s="284"/>
      <c r="JAV129" s="284"/>
      <c r="JAW129" s="284"/>
      <c r="JAX129" s="284"/>
      <c r="JAY129" s="284"/>
      <c r="JAZ129" s="284"/>
      <c r="JBA129" s="284"/>
      <c r="JBB129" s="284"/>
      <c r="JBC129" s="284"/>
      <c r="JBD129" s="284"/>
      <c r="JBE129" s="284"/>
      <c r="JBF129" s="284"/>
      <c r="JBG129" s="284"/>
      <c r="JBH129" s="284"/>
      <c r="JBI129" s="284"/>
      <c r="JBJ129" s="284"/>
      <c r="JBK129" s="284"/>
      <c r="JBL129" s="284"/>
      <c r="JBM129" s="284"/>
      <c r="JBN129" s="284"/>
      <c r="JBO129" s="284"/>
      <c r="JBP129" s="284"/>
      <c r="JBQ129" s="284"/>
      <c r="JBR129" s="284"/>
      <c r="JBS129" s="284"/>
      <c r="JBT129" s="284"/>
      <c r="JBU129" s="284"/>
      <c r="JBV129" s="284"/>
      <c r="JBW129" s="284"/>
      <c r="JBX129" s="284"/>
      <c r="JBY129" s="284"/>
      <c r="JBZ129" s="284"/>
      <c r="JCA129" s="284"/>
      <c r="JCB129" s="284"/>
      <c r="JCC129" s="284"/>
      <c r="JCD129" s="284"/>
      <c r="JCE129" s="284"/>
      <c r="JCF129" s="284"/>
      <c r="JCG129" s="284"/>
      <c r="JCH129" s="284"/>
      <c r="JCI129" s="284"/>
      <c r="JCJ129" s="284"/>
      <c r="JCK129" s="284"/>
      <c r="JCL129" s="284"/>
      <c r="JCM129" s="284"/>
      <c r="JCN129" s="284"/>
      <c r="JCO129" s="284"/>
      <c r="JCP129" s="284"/>
      <c r="JCQ129" s="284"/>
      <c r="JCR129" s="284"/>
      <c r="JCS129" s="284"/>
      <c r="JCT129" s="284"/>
      <c r="JCU129" s="284"/>
      <c r="JCV129" s="284"/>
      <c r="JCW129" s="284"/>
      <c r="JCX129" s="284"/>
      <c r="JCY129" s="284"/>
      <c r="JCZ129" s="284"/>
      <c r="JDA129" s="284"/>
      <c r="JDB129" s="284"/>
      <c r="JDC129" s="284"/>
      <c r="JDD129" s="284"/>
      <c r="JDE129" s="284"/>
      <c r="JDF129" s="284"/>
      <c r="JDG129" s="284"/>
      <c r="JDH129" s="284"/>
      <c r="JDI129" s="284"/>
      <c r="JDJ129" s="284"/>
      <c r="JDK129" s="284"/>
      <c r="JDL129" s="284"/>
      <c r="JDM129" s="284"/>
      <c r="JDN129" s="284"/>
      <c r="JDO129" s="284"/>
      <c r="JDP129" s="284"/>
      <c r="JDQ129" s="284"/>
      <c r="JDR129" s="284"/>
      <c r="JDS129" s="284"/>
      <c r="JDT129" s="284"/>
      <c r="JDU129" s="284"/>
      <c r="JDV129" s="284"/>
      <c r="JDW129" s="284"/>
      <c r="JDX129" s="284"/>
      <c r="JDY129" s="284"/>
      <c r="JDZ129" s="284"/>
      <c r="JEA129" s="284"/>
      <c r="JEB129" s="284"/>
      <c r="JEC129" s="284"/>
      <c r="JED129" s="284"/>
      <c r="JEE129" s="284"/>
      <c r="JEF129" s="284"/>
      <c r="JEG129" s="284"/>
      <c r="JEH129" s="284"/>
      <c r="JEI129" s="284"/>
      <c r="JEJ129" s="284"/>
      <c r="JEK129" s="284"/>
      <c r="JEL129" s="284"/>
      <c r="JEM129" s="284"/>
      <c r="JEN129" s="284"/>
      <c r="JEO129" s="284"/>
      <c r="JEP129" s="284"/>
      <c r="JEQ129" s="284"/>
      <c r="JER129" s="284"/>
      <c r="JES129" s="284"/>
      <c r="JET129" s="284"/>
      <c r="JEU129" s="284"/>
      <c r="JEV129" s="284"/>
      <c r="JEW129" s="284"/>
      <c r="JEX129" s="284"/>
      <c r="JEY129" s="284"/>
      <c r="JEZ129" s="284"/>
      <c r="JFA129" s="284"/>
      <c r="JFB129" s="284"/>
      <c r="JFC129" s="284"/>
      <c r="JFD129" s="284"/>
      <c r="JFE129" s="284"/>
      <c r="JFF129" s="284"/>
      <c r="JFG129" s="284"/>
      <c r="JFH129" s="284"/>
      <c r="JFI129" s="284"/>
      <c r="JFJ129" s="284"/>
      <c r="JFK129" s="284"/>
      <c r="JFL129" s="284"/>
      <c r="JFM129" s="284"/>
      <c r="JFN129" s="284"/>
      <c r="JFO129" s="284"/>
      <c r="JFP129" s="284"/>
      <c r="JFQ129" s="284"/>
      <c r="JFR129" s="284"/>
      <c r="JFS129" s="284"/>
      <c r="JFT129" s="284"/>
      <c r="JFU129" s="284"/>
      <c r="JFV129" s="284"/>
      <c r="JFW129" s="284"/>
      <c r="JFX129" s="284"/>
      <c r="JFY129" s="284"/>
      <c r="JFZ129" s="284"/>
      <c r="JGA129" s="284"/>
      <c r="JGB129" s="284"/>
      <c r="JGC129" s="284"/>
      <c r="JGD129" s="284"/>
      <c r="JGE129" s="284"/>
      <c r="JGF129" s="284"/>
      <c r="JGG129" s="284"/>
      <c r="JGH129" s="284"/>
      <c r="JGI129" s="284"/>
      <c r="JGJ129" s="284"/>
      <c r="JGK129" s="284"/>
      <c r="JGL129" s="284"/>
      <c r="JGM129" s="284"/>
      <c r="JGN129" s="284"/>
      <c r="JGO129" s="284"/>
      <c r="JGP129" s="284"/>
      <c r="JGQ129" s="284"/>
      <c r="JGR129" s="284"/>
      <c r="JGS129" s="284"/>
      <c r="JGT129" s="284"/>
      <c r="JGU129" s="284"/>
      <c r="JGV129" s="284"/>
      <c r="JGW129" s="284"/>
      <c r="JGX129" s="284"/>
      <c r="JGY129" s="284"/>
      <c r="JGZ129" s="284"/>
      <c r="JHA129" s="284"/>
      <c r="JHB129" s="284"/>
      <c r="JHC129" s="284"/>
      <c r="JHD129" s="284"/>
      <c r="JHE129" s="284"/>
      <c r="JHF129" s="284"/>
      <c r="JHG129" s="284"/>
      <c r="JHH129" s="284"/>
      <c r="JHI129" s="284"/>
      <c r="JHJ129" s="284"/>
      <c r="JHK129" s="284"/>
      <c r="JHL129" s="284"/>
      <c r="JHM129" s="284"/>
      <c r="JHN129" s="284"/>
      <c r="JHO129" s="284"/>
      <c r="JHP129" s="284"/>
      <c r="JHQ129" s="284"/>
      <c r="JHR129" s="284"/>
      <c r="JHS129" s="284"/>
      <c r="JHT129" s="284"/>
      <c r="JHU129" s="284"/>
      <c r="JHV129" s="284"/>
      <c r="JHW129" s="284"/>
      <c r="JHX129" s="284"/>
      <c r="JHY129" s="284"/>
      <c r="JHZ129" s="284"/>
      <c r="JIA129" s="284"/>
      <c r="JIB129" s="284"/>
      <c r="JIC129" s="284"/>
      <c r="JID129" s="284"/>
      <c r="JIE129" s="284"/>
      <c r="JIF129" s="284"/>
      <c r="JIG129" s="284"/>
      <c r="JIH129" s="284"/>
      <c r="JII129" s="284"/>
      <c r="JIJ129" s="284"/>
      <c r="JIK129" s="284"/>
      <c r="JIL129" s="284"/>
      <c r="JIM129" s="284"/>
      <c r="JIN129" s="284"/>
      <c r="JIO129" s="284"/>
      <c r="JIP129" s="284"/>
      <c r="JIQ129" s="284"/>
      <c r="JIR129" s="284"/>
      <c r="JIS129" s="284"/>
      <c r="JIT129" s="284"/>
      <c r="JIU129" s="284"/>
      <c r="JIV129" s="284"/>
      <c r="JIW129" s="284"/>
      <c r="JIX129" s="284"/>
      <c r="JIY129" s="284"/>
      <c r="JIZ129" s="284"/>
      <c r="JJA129" s="284"/>
      <c r="JJB129" s="284"/>
      <c r="JJC129" s="284"/>
      <c r="JJD129" s="284"/>
      <c r="JJE129" s="284"/>
      <c r="JJF129" s="284"/>
      <c r="JJG129" s="284"/>
      <c r="JJH129" s="284"/>
      <c r="JJI129" s="284"/>
      <c r="JJJ129" s="284"/>
      <c r="JJK129" s="284"/>
      <c r="JJL129" s="284"/>
      <c r="JJM129" s="284"/>
      <c r="JJN129" s="284"/>
      <c r="JJO129" s="284"/>
      <c r="JJP129" s="284"/>
      <c r="JJQ129" s="284"/>
      <c r="JJR129" s="284"/>
      <c r="JJS129" s="284"/>
      <c r="JJT129" s="284"/>
      <c r="JJU129" s="284"/>
      <c r="JJV129" s="284"/>
      <c r="JJW129" s="284"/>
      <c r="JJX129" s="284"/>
      <c r="JJY129" s="284"/>
      <c r="JJZ129" s="284"/>
      <c r="JKA129" s="284"/>
      <c r="JKB129" s="284"/>
      <c r="JKC129" s="284"/>
      <c r="JKD129" s="284"/>
      <c r="JKE129" s="284"/>
      <c r="JKF129" s="284"/>
      <c r="JKG129" s="284"/>
      <c r="JKH129" s="284"/>
      <c r="JKI129" s="284"/>
      <c r="JKJ129" s="284"/>
      <c r="JKK129" s="284"/>
      <c r="JKL129" s="284"/>
      <c r="JKM129" s="284"/>
      <c r="JKN129" s="284"/>
      <c r="JKO129" s="284"/>
      <c r="JKP129" s="284"/>
      <c r="JKQ129" s="284"/>
      <c r="JKR129" s="284"/>
      <c r="JKS129" s="284"/>
      <c r="JKT129" s="284"/>
      <c r="JKU129" s="284"/>
      <c r="JKV129" s="284"/>
      <c r="JKW129" s="284"/>
      <c r="JKX129" s="284"/>
      <c r="JKY129" s="284"/>
      <c r="JKZ129" s="284"/>
      <c r="JLA129" s="284"/>
      <c r="JLB129" s="284"/>
      <c r="JLC129" s="284"/>
      <c r="JLD129" s="284"/>
      <c r="JLE129" s="284"/>
      <c r="JLF129" s="284"/>
      <c r="JLG129" s="284"/>
      <c r="JLH129" s="284"/>
      <c r="JLI129" s="284"/>
      <c r="JLJ129" s="284"/>
      <c r="JLK129" s="284"/>
      <c r="JLL129" s="284"/>
      <c r="JLM129" s="284"/>
      <c r="JLN129" s="284"/>
      <c r="JLO129" s="284"/>
      <c r="JLP129" s="284"/>
      <c r="JLQ129" s="284"/>
      <c r="JLR129" s="284"/>
      <c r="JLS129" s="284"/>
      <c r="JLT129" s="284"/>
      <c r="JLU129" s="284"/>
      <c r="JLV129" s="284"/>
      <c r="JLW129" s="284"/>
      <c r="JLX129" s="284"/>
      <c r="JLY129" s="284"/>
      <c r="JLZ129" s="284"/>
      <c r="JMA129" s="284"/>
      <c r="JMB129" s="284"/>
      <c r="JMC129" s="284"/>
      <c r="JMD129" s="284"/>
      <c r="JME129" s="284"/>
      <c r="JMF129" s="284"/>
      <c r="JMG129" s="284"/>
      <c r="JMH129" s="284"/>
      <c r="JMI129" s="284"/>
      <c r="JMJ129" s="284"/>
      <c r="JMK129" s="284"/>
      <c r="JML129" s="284"/>
      <c r="JMM129" s="284"/>
      <c r="JMN129" s="284"/>
      <c r="JMO129" s="284"/>
      <c r="JMP129" s="284"/>
      <c r="JMQ129" s="284"/>
      <c r="JMR129" s="284"/>
      <c r="JMS129" s="284"/>
      <c r="JMT129" s="284"/>
      <c r="JMU129" s="284"/>
      <c r="JMV129" s="284"/>
      <c r="JMW129" s="284"/>
      <c r="JMX129" s="284"/>
      <c r="JMY129" s="284"/>
      <c r="JMZ129" s="284"/>
      <c r="JNA129" s="284"/>
      <c r="JNB129" s="284"/>
      <c r="JNC129" s="284"/>
      <c r="JND129" s="284"/>
      <c r="JNE129" s="284"/>
      <c r="JNF129" s="284"/>
      <c r="JNG129" s="284"/>
      <c r="JNH129" s="284"/>
      <c r="JNI129" s="284"/>
      <c r="JNJ129" s="284"/>
      <c r="JNK129" s="284"/>
      <c r="JNL129" s="284"/>
      <c r="JNM129" s="284"/>
      <c r="JNN129" s="284"/>
      <c r="JNO129" s="284"/>
      <c r="JNP129" s="284"/>
      <c r="JNQ129" s="284"/>
      <c r="JNR129" s="284"/>
      <c r="JNS129" s="284"/>
      <c r="JNT129" s="284"/>
      <c r="JNU129" s="284"/>
      <c r="JNV129" s="284"/>
      <c r="JNW129" s="284"/>
      <c r="JNX129" s="284"/>
      <c r="JNY129" s="284"/>
      <c r="JNZ129" s="284"/>
      <c r="JOA129" s="284"/>
      <c r="JOB129" s="284"/>
      <c r="JOC129" s="284"/>
      <c r="JOD129" s="284"/>
      <c r="JOE129" s="284"/>
      <c r="JOF129" s="284"/>
      <c r="JOG129" s="284"/>
      <c r="JOH129" s="284"/>
      <c r="JOI129" s="284"/>
      <c r="JOJ129" s="284"/>
      <c r="JOK129" s="284"/>
      <c r="JOL129" s="284"/>
      <c r="JOM129" s="284"/>
      <c r="JON129" s="284"/>
      <c r="JOO129" s="284"/>
      <c r="JOP129" s="284"/>
      <c r="JOQ129" s="284"/>
      <c r="JOR129" s="284"/>
      <c r="JOS129" s="284"/>
      <c r="JOT129" s="284"/>
      <c r="JOU129" s="284"/>
      <c r="JOV129" s="284"/>
      <c r="JOW129" s="284"/>
      <c r="JOX129" s="284"/>
      <c r="JOY129" s="284"/>
      <c r="JOZ129" s="284"/>
      <c r="JPA129" s="284"/>
      <c r="JPB129" s="284"/>
      <c r="JPC129" s="284"/>
      <c r="JPD129" s="284"/>
      <c r="JPE129" s="284"/>
      <c r="JPF129" s="284"/>
      <c r="JPG129" s="284"/>
      <c r="JPH129" s="284"/>
      <c r="JPI129" s="284"/>
      <c r="JPJ129" s="284"/>
      <c r="JPK129" s="284"/>
      <c r="JPL129" s="284"/>
      <c r="JPM129" s="284"/>
      <c r="JPN129" s="284"/>
      <c r="JPO129" s="284"/>
      <c r="JPP129" s="284"/>
      <c r="JPQ129" s="284"/>
      <c r="JPR129" s="284"/>
      <c r="JPS129" s="284"/>
      <c r="JPT129" s="284"/>
      <c r="JPU129" s="284"/>
      <c r="JPV129" s="284"/>
      <c r="JPW129" s="284"/>
      <c r="JPX129" s="284"/>
      <c r="JPY129" s="284"/>
      <c r="JPZ129" s="284"/>
      <c r="JQA129" s="284"/>
      <c r="JQB129" s="284"/>
      <c r="JQC129" s="284"/>
      <c r="JQD129" s="284"/>
      <c r="JQE129" s="284"/>
      <c r="JQF129" s="284"/>
      <c r="JQG129" s="284"/>
      <c r="JQH129" s="284"/>
      <c r="JQI129" s="284"/>
      <c r="JQJ129" s="284"/>
      <c r="JQK129" s="284"/>
      <c r="JQL129" s="284"/>
      <c r="JQM129" s="284"/>
      <c r="JQN129" s="284"/>
      <c r="JQO129" s="284"/>
      <c r="JQP129" s="284"/>
      <c r="JQQ129" s="284"/>
      <c r="JQR129" s="284"/>
      <c r="JQS129" s="284"/>
      <c r="JQT129" s="284"/>
      <c r="JQU129" s="284"/>
      <c r="JQV129" s="284"/>
      <c r="JQW129" s="284"/>
      <c r="JQX129" s="284"/>
      <c r="JQY129" s="284"/>
      <c r="JQZ129" s="284"/>
      <c r="JRA129" s="284"/>
      <c r="JRB129" s="284"/>
      <c r="JRC129" s="284"/>
      <c r="JRD129" s="284"/>
      <c r="JRE129" s="284"/>
      <c r="JRF129" s="284"/>
      <c r="JRG129" s="284"/>
      <c r="JRH129" s="284"/>
      <c r="JRI129" s="284"/>
      <c r="JRJ129" s="284"/>
      <c r="JRK129" s="284"/>
      <c r="JRL129" s="284"/>
      <c r="JRM129" s="284"/>
      <c r="JRN129" s="284"/>
      <c r="JRO129" s="284"/>
      <c r="JRP129" s="284"/>
      <c r="JRQ129" s="284"/>
      <c r="JRR129" s="284"/>
      <c r="JRS129" s="284"/>
      <c r="JRT129" s="284"/>
      <c r="JRU129" s="284"/>
      <c r="JRV129" s="284"/>
      <c r="JRW129" s="284"/>
      <c r="JRX129" s="284"/>
      <c r="JRY129" s="284"/>
      <c r="JRZ129" s="284"/>
      <c r="JSA129" s="284"/>
      <c r="JSB129" s="284"/>
      <c r="JSC129" s="284"/>
      <c r="JSD129" s="284"/>
      <c r="JSE129" s="284"/>
      <c r="JSF129" s="284"/>
      <c r="JSG129" s="284"/>
      <c r="JSH129" s="284"/>
      <c r="JSI129" s="284"/>
      <c r="JSJ129" s="284"/>
      <c r="JSK129" s="284"/>
      <c r="JSL129" s="284"/>
      <c r="JSM129" s="284"/>
      <c r="JSN129" s="284"/>
      <c r="JSO129" s="284"/>
      <c r="JSP129" s="284"/>
      <c r="JSQ129" s="284"/>
      <c r="JSR129" s="284"/>
      <c r="JSS129" s="284"/>
      <c r="JST129" s="284"/>
      <c r="JSU129" s="284"/>
      <c r="JSV129" s="284"/>
      <c r="JSW129" s="284"/>
      <c r="JSX129" s="284"/>
      <c r="JSY129" s="284"/>
      <c r="JSZ129" s="284"/>
      <c r="JTA129" s="284"/>
      <c r="JTB129" s="284"/>
      <c r="JTC129" s="284"/>
      <c r="JTD129" s="284"/>
      <c r="JTE129" s="284"/>
      <c r="JTF129" s="284"/>
      <c r="JTG129" s="284"/>
      <c r="JTH129" s="284"/>
      <c r="JTI129" s="284"/>
      <c r="JTJ129" s="284"/>
      <c r="JTK129" s="284"/>
      <c r="JTL129" s="284"/>
      <c r="JTM129" s="284"/>
      <c r="JTN129" s="284"/>
      <c r="JTO129" s="284"/>
      <c r="JTP129" s="284"/>
      <c r="JTQ129" s="284"/>
      <c r="JTR129" s="284"/>
      <c r="JTS129" s="284"/>
      <c r="JTT129" s="284"/>
      <c r="JTU129" s="284"/>
      <c r="JTV129" s="284"/>
      <c r="JTW129" s="284"/>
      <c r="JTX129" s="284"/>
      <c r="JTY129" s="284"/>
      <c r="JTZ129" s="284"/>
      <c r="JUA129" s="284"/>
      <c r="JUB129" s="284"/>
      <c r="JUC129" s="284"/>
      <c r="JUD129" s="284"/>
      <c r="JUE129" s="284"/>
      <c r="JUF129" s="284"/>
      <c r="JUG129" s="284"/>
      <c r="JUH129" s="284"/>
      <c r="JUI129" s="284"/>
      <c r="JUJ129" s="284"/>
      <c r="JUK129" s="284"/>
      <c r="JUL129" s="284"/>
      <c r="JUM129" s="284"/>
      <c r="JUN129" s="284"/>
      <c r="JUO129" s="284"/>
      <c r="JUP129" s="284"/>
      <c r="JUQ129" s="284"/>
      <c r="JUR129" s="284"/>
      <c r="JUS129" s="284"/>
      <c r="JUT129" s="284"/>
      <c r="JUU129" s="284"/>
      <c r="JUV129" s="284"/>
      <c r="JUW129" s="284"/>
      <c r="JUX129" s="284"/>
      <c r="JUY129" s="284"/>
      <c r="JUZ129" s="284"/>
      <c r="JVA129" s="284"/>
      <c r="JVB129" s="284"/>
      <c r="JVC129" s="284"/>
      <c r="JVD129" s="284"/>
      <c r="JVE129" s="284"/>
      <c r="JVF129" s="284"/>
      <c r="JVG129" s="284"/>
      <c r="JVH129" s="284"/>
      <c r="JVI129" s="284"/>
      <c r="JVJ129" s="284"/>
      <c r="JVK129" s="284"/>
      <c r="JVL129" s="284"/>
      <c r="JVM129" s="284"/>
      <c r="JVN129" s="284"/>
      <c r="JVO129" s="284"/>
      <c r="JVP129" s="284"/>
      <c r="JVQ129" s="284"/>
      <c r="JVR129" s="284"/>
      <c r="JVS129" s="284"/>
      <c r="JVT129" s="284"/>
      <c r="JVU129" s="284"/>
      <c r="JVV129" s="284"/>
      <c r="JVW129" s="284"/>
      <c r="JVX129" s="284"/>
      <c r="JVY129" s="284"/>
      <c r="JVZ129" s="284"/>
      <c r="JWA129" s="284"/>
      <c r="JWB129" s="284"/>
      <c r="JWC129" s="284"/>
      <c r="JWD129" s="284"/>
      <c r="JWE129" s="284"/>
      <c r="JWF129" s="284"/>
      <c r="JWG129" s="284"/>
      <c r="JWH129" s="284"/>
      <c r="JWI129" s="284"/>
      <c r="JWJ129" s="284"/>
      <c r="JWK129" s="284"/>
      <c r="JWL129" s="284"/>
      <c r="JWM129" s="284"/>
      <c r="JWN129" s="284"/>
      <c r="JWO129" s="284"/>
      <c r="JWP129" s="284"/>
      <c r="JWQ129" s="284"/>
      <c r="JWR129" s="284"/>
      <c r="JWS129" s="284"/>
      <c r="JWT129" s="284"/>
      <c r="JWU129" s="284"/>
      <c r="JWV129" s="284"/>
      <c r="JWW129" s="284"/>
      <c r="JWX129" s="284"/>
      <c r="JWY129" s="284"/>
      <c r="JWZ129" s="284"/>
      <c r="JXA129" s="284"/>
      <c r="JXB129" s="284"/>
      <c r="JXC129" s="284"/>
      <c r="JXD129" s="284"/>
      <c r="JXE129" s="284"/>
      <c r="JXF129" s="284"/>
      <c r="JXG129" s="284"/>
      <c r="JXH129" s="284"/>
      <c r="JXI129" s="284"/>
      <c r="JXJ129" s="284"/>
      <c r="JXK129" s="284"/>
      <c r="JXL129" s="284"/>
      <c r="JXM129" s="284"/>
      <c r="JXN129" s="284"/>
      <c r="JXO129" s="284"/>
      <c r="JXP129" s="284"/>
      <c r="JXQ129" s="284"/>
      <c r="JXR129" s="284"/>
      <c r="JXS129" s="284"/>
      <c r="JXT129" s="284"/>
      <c r="JXU129" s="284"/>
      <c r="JXV129" s="284"/>
      <c r="JXW129" s="284"/>
      <c r="JXX129" s="284"/>
      <c r="JXY129" s="284"/>
      <c r="JXZ129" s="284"/>
      <c r="JYA129" s="284"/>
      <c r="JYB129" s="284"/>
      <c r="JYC129" s="284"/>
      <c r="JYD129" s="284"/>
      <c r="JYE129" s="284"/>
      <c r="JYF129" s="284"/>
      <c r="JYG129" s="284"/>
      <c r="JYH129" s="284"/>
      <c r="JYI129" s="284"/>
      <c r="JYJ129" s="284"/>
      <c r="JYK129" s="284"/>
      <c r="JYL129" s="284"/>
      <c r="JYM129" s="284"/>
      <c r="JYN129" s="284"/>
      <c r="JYO129" s="284"/>
      <c r="JYP129" s="284"/>
      <c r="JYQ129" s="284"/>
      <c r="JYR129" s="284"/>
      <c r="JYS129" s="284"/>
      <c r="JYT129" s="284"/>
      <c r="JYU129" s="284"/>
      <c r="JYV129" s="284"/>
      <c r="JYW129" s="284"/>
      <c r="JYX129" s="284"/>
      <c r="JYY129" s="284"/>
      <c r="JYZ129" s="284"/>
      <c r="JZA129" s="284"/>
      <c r="JZB129" s="284"/>
      <c r="JZC129" s="284"/>
      <c r="JZD129" s="284"/>
      <c r="JZE129" s="284"/>
      <c r="JZF129" s="284"/>
      <c r="JZG129" s="284"/>
      <c r="JZH129" s="284"/>
      <c r="JZI129" s="284"/>
      <c r="JZJ129" s="284"/>
      <c r="JZK129" s="284"/>
      <c r="JZL129" s="284"/>
      <c r="JZM129" s="284"/>
      <c r="JZN129" s="284"/>
      <c r="JZO129" s="284"/>
      <c r="JZP129" s="284"/>
      <c r="JZQ129" s="284"/>
      <c r="JZR129" s="284"/>
      <c r="JZS129" s="284"/>
      <c r="JZT129" s="284"/>
      <c r="JZU129" s="284"/>
      <c r="JZV129" s="284"/>
      <c r="JZW129" s="284"/>
      <c r="JZX129" s="284"/>
      <c r="JZY129" s="284"/>
      <c r="JZZ129" s="284"/>
      <c r="KAA129" s="284"/>
      <c r="KAB129" s="284"/>
      <c r="KAC129" s="284"/>
      <c r="KAD129" s="284"/>
      <c r="KAE129" s="284"/>
      <c r="KAF129" s="284"/>
      <c r="KAG129" s="284"/>
      <c r="KAH129" s="284"/>
      <c r="KAI129" s="284"/>
      <c r="KAJ129" s="284"/>
      <c r="KAK129" s="284"/>
      <c r="KAL129" s="284"/>
      <c r="KAM129" s="284"/>
      <c r="KAN129" s="284"/>
      <c r="KAO129" s="284"/>
      <c r="KAP129" s="284"/>
      <c r="KAQ129" s="284"/>
      <c r="KAR129" s="284"/>
      <c r="KAS129" s="284"/>
      <c r="KAT129" s="284"/>
      <c r="KAU129" s="284"/>
      <c r="KAV129" s="284"/>
      <c r="KAW129" s="284"/>
      <c r="KAX129" s="284"/>
      <c r="KAY129" s="284"/>
      <c r="KAZ129" s="284"/>
      <c r="KBA129" s="284"/>
      <c r="KBB129" s="284"/>
      <c r="KBC129" s="284"/>
      <c r="KBD129" s="284"/>
      <c r="KBE129" s="284"/>
      <c r="KBF129" s="284"/>
      <c r="KBG129" s="284"/>
      <c r="KBH129" s="284"/>
      <c r="KBI129" s="284"/>
      <c r="KBJ129" s="284"/>
      <c r="KBK129" s="284"/>
      <c r="KBL129" s="284"/>
      <c r="KBM129" s="284"/>
      <c r="KBN129" s="284"/>
      <c r="KBO129" s="284"/>
      <c r="KBP129" s="284"/>
      <c r="KBQ129" s="284"/>
      <c r="KBR129" s="284"/>
      <c r="KBS129" s="284"/>
      <c r="KBT129" s="284"/>
      <c r="KBU129" s="284"/>
      <c r="KBV129" s="284"/>
      <c r="KBW129" s="284"/>
      <c r="KBX129" s="284"/>
      <c r="KBY129" s="284"/>
      <c r="KBZ129" s="284"/>
      <c r="KCA129" s="284"/>
      <c r="KCB129" s="284"/>
      <c r="KCC129" s="284"/>
      <c r="KCD129" s="284"/>
      <c r="KCE129" s="284"/>
      <c r="KCF129" s="284"/>
      <c r="KCG129" s="284"/>
      <c r="KCH129" s="284"/>
      <c r="KCI129" s="284"/>
      <c r="KCJ129" s="284"/>
      <c r="KCK129" s="284"/>
      <c r="KCL129" s="284"/>
      <c r="KCM129" s="284"/>
      <c r="KCN129" s="284"/>
      <c r="KCO129" s="284"/>
      <c r="KCP129" s="284"/>
      <c r="KCQ129" s="284"/>
      <c r="KCR129" s="284"/>
      <c r="KCS129" s="284"/>
      <c r="KCT129" s="284"/>
      <c r="KCU129" s="284"/>
      <c r="KCV129" s="284"/>
      <c r="KCW129" s="284"/>
      <c r="KCX129" s="284"/>
      <c r="KCY129" s="284"/>
      <c r="KCZ129" s="284"/>
      <c r="KDA129" s="284"/>
      <c r="KDB129" s="284"/>
      <c r="KDC129" s="284"/>
      <c r="KDD129" s="284"/>
      <c r="KDE129" s="284"/>
      <c r="KDF129" s="284"/>
      <c r="KDG129" s="284"/>
      <c r="KDH129" s="284"/>
      <c r="KDI129" s="284"/>
      <c r="KDJ129" s="284"/>
      <c r="KDK129" s="284"/>
      <c r="KDL129" s="284"/>
      <c r="KDM129" s="284"/>
      <c r="KDN129" s="284"/>
      <c r="KDO129" s="284"/>
      <c r="KDP129" s="284"/>
      <c r="KDQ129" s="284"/>
      <c r="KDR129" s="284"/>
      <c r="KDS129" s="284"/>
      <c r="KDT129" s="284"/>
      <c r="KDU129" s="284"/>
      <c r="KDV129" s="284"/>
      <c r="KDW129" s="284"/>
      <c r="KDX129" s="284"/>
      <c r="KDY129" s="284"/>
      <c r="KDZ129" s="284"/>
      <c r="KEA129" s="284"/>
      <c r="KEB129" s="284"/>
      <c r="KEC129" s="284"/>
      <c r="KED129" s="284"/>
      <c r="KEE129" s="284"/>
      <c r="KEF129" s="284"/>
      <c r="KEG129" s="284"/>
      <c r="KEH129" s="284"/>
      <c r="KEI129" s="284"/>
      <c r="KEJ129" s="284"/>
      <c r="KEK129" s="284"/>
      <c r="KEL129" s="284"/>
      <c r="KEM129" s="284"/>
      <c r="KEN129" s="284"/>
      <c r="KEO129" s="284"/>
      <c r="KEP129" s="284"/>
      <c r="KEQ129" s="284"/>
      <c r="KER129" s="284"/>
      <c r="KES129" s="284"/>
      <c r="KET129" s="284"/>
      <c r="KEU129" s="284"/>
      <c r="KEV129" s="284"/>
      <c r="KEW129" s="284"/>
      <c r="KEX129" s="284"/>
      <c r="KEY129" s="284"/>
      <c r="KEZ129" s="284"/>
      <c r="KFA129" s="284"/>
      <c r="KFB129" s="284"/>
      <c r="KFC129" s="284"/>
      <c r="KFD129" s="284"/>
      <c r="KFE129" s="284"/>
      <c r="KFF129" s="284"/>
      <c r="KFG129" s="284"/>
      <c r="KFH129" s="284"/>
      <c r="KFI129" s="284"/>
      <c r="KFJ129" s="284"/>
      <c r="KFK129" s="284"/>
      <c r="KFL129" s="284"/>
      <c r="KFM129" s="284"/>
      <c r="KFN129" s="284"/>
      <c r="KFO129" s="284"/>
      <c r="KFP129" s="284"/>
      <c r="KFQ129" s="284"/>
      <c r="KFR129" s="284"/>
      <c r="KFS129" s="284"/>
      <c r="KFT129" s="284"/>
      <c r="KFU129" s="284"/>
      <c r="KFV129" s="284"/>
      <c r="KFW129" s="284"/>
      <c r="KFX129" s="284"/>
      <c r="KFY129" s="284"/>
      <c r="KFZ129" s="284"/>
      <c r="KGA129" s="284"/>
      <c r="KGB129" s="284"/>
      <c r="KGC129" s="284"/>
      <c r="KGD129" s="284"/>
      <c r="KGE129" s="284"/>
      <c r="KGF129" s="284"/>
      <c r="KGG129" s="284"/>
      <c r="KGH129" s="284"/>
      <c r="KGI129" s="284"/>
      <c r="KGJ129" s="284"/>
      <c r="KGK129" s="284"/>
      <c r="KGL129" s="284"/>
      <c r="KGM129" s="284"/>
      <c r="KGN129" s="284"/>
      <c r="KGO129" s="284"/>
      <c r="KGP129" s="284"/>
      <c r="KGQ129" s="284"/>
      <c r="KGR129" s="284"/>
      <c r="KGS129" s="284"/>
      <c r="KGT129" s="284"/>
      <c r="KGU129" s="284"/>
      <c r="KGV129" s="284"/>
      <c r="KGW129" s="284"/>
      <c r="KGX129" s="284"/>
      <c r="KGY129" s="284"/>
      <c r="KGZ129" s="284"/>
      <c r="KHA129" s="284"/>
      <c r="KHB129" s="284"/>
      <c r="KHC129" s="284"/>
      <c r="KHD129" s="284"/>
      <c r="KHE129" s="284"/>
      <c r="KHF129" s="284"/>
      <c r="KHG129" s="284"/>
      <c r="KHH129" s="284"/>
      <c r="KHI129" s="284"/>
      <c r="KHJ129" s="284"/>
      <c r="KHK129" s="284"/>
      <c r="KHL129" s="284"/>
      <c r="KHM129" s="284"/>
      <c r="KHN129" s="284"/>
      <c r="KHO129" s="284"/>
      <c r="KHP129" s="284"/>
      <c r="KHQ129" s="284"/>
      <c r="KHR129" s="284"/>
      <c r="KHS129" s="284"/>
      <c r="KHT129" s="284"/>
      <c r="KHU129" s="284"/>
      <c r="KHV129" s="284"/>
      <c r="KHW129" s="284"/>
      <c r="KHX129" s="284"/>
      <c r="KHY129" s="284"/>
      <c r="KHZ129" s="284"/>
      <c r="KIA129" s="284"/>
      <c r="KIB129" s="284"/>
      <c r="KIC129" s="284"/>
      <c r="KID129" s="284"/>
      <c r="KIE129" s="284"/>
      <c r="KIF129" s="284"/>
      <c r="KIG129" s="284"/>
      <c r="KIH129" s="284"/>
      <c r="KII129" s="284"/>
      <c r="KIJ129" s="284"/>
      <c r="KIK129" s="284"/>
      <c r="KIL129" s="284"/>
      <c r="KIM129" s="284"/>
      <c r="KIN129" s="284"/>
      <c r="KIO129" s="284"/>
      <c r="KIP129" s="284"/>
      <c r="KIQ129" s="284"/>
      <c r="KIR129" s="284"/>
      <c r="KIS129" s="284"/>
      <c r="KIT129" s="284"/>
      <c r="KIU129" s="284"/>
      <c r="KIV129" s="284"/>
      <c r="KIW129" s="284"/>
      <c r="KIX129" s="284"/>
      <c r="KIY129" s="284"/>
      <c r="KIZ129" s="284"/>
      <c r="KJA129" s="284"/>
      <c r="KJB129" s="284"/>
      <c r="KJC129" s="284"/>
      <c r="KJD129" s="284"/>
      <c r="KJE129" s="284"/>
      <c r="KJF129" s="284"/>
      <c r="KJG129" s="284"/>
      <c r="KJH129" s="284"/>
      <c r="KJI129" s="284"/>
      <c r="KJJ129" s="284"/>
      <c r="KJK129" s="284"/>
      <c r="KJL129" s="284"/>
      <c r="KJM129" s="284"/>
      <c r="KJN129" s="284"/>
      <c r="KJO129" s="284"/>
      <c r="KJP129" s="284"/>
      <c r="KJQ129" s="284"/>
      <c r="KJR129" s="284"/>
      <c r="KJS129" s="284"/>
      <c r="KJT129" s="284"/>
      <c r="KJU129" s="284"/>
      <c r="KJV129" s="284"/>
      <c r="KJW129" s="284"/>
      <c r="KJX129" s="284"/>
      <c r="KJY129" s="284"/>
      <c r="KJZ129" s="284"/>
      <c r="KKA129" s="284"/>
      <c r="KKB129" s="284"/>
      <c r="KKC129" s="284"/>
      <c r="KKD129" s="284"/>
      <c r="KKE129" s="284"/>
      <c r="KKF129" s="284"/>
      <c r="KKG129" s="284"/>
      <c r="KKH129" s="284"/>
      <c r="KKI129" s="284"/>
      <c r="KKJ129" s="284"/>
      <c r="KKK129" s="284"/>
      <c r="KKL129" s="284"/>
      <c r="KKM129" s="284"/>
      <c r="KKN129" s="284"/>
      <c r="KKO129" s="284"/>
      <c r="KKP129" s="284"/>
      <c r="KKQ129" s="284"/>
      <c r="KKR129" s="284"/>
      <c r="KKS129" s="284"/>
      <c r="KKT129" s="284"/>
      <c r="KKU129" s="284"/>
      <c r="KKV129" s="284"/>
      <c r="KKW129" s="284"/>
      <c r="KKX129" s="284"/>
      <c r="KKY129" s="284"/>
      <c r="KKZ129" s="284"/>
      <c r="KLA129" s="284"/>
      <c r="KLB129" s="284"/>
      <c r="KLC129" s="284"/>
      <c r="KLD129" s="284"/>
      <c r="KLE129" s="284"/>
      <c r="KLF129" s="284"/>
      <c r="KLG129" s="284"/>
      <c r="KLH129" s="284"/>
      <c r="KLI129" s="284"/>
      <c r="KLJ129" s="284"/>
      <c r="KLK129" s="284"/>
      <c r="KLL129" s="284"/>
      <c r="KLM129" s="284"/>
      <c r="KLN129" s="284"/>
      <c r="KLO129" s="284"/>
      <c r="KLP129" s="284"/>
      <c r="KLQ129" s="284"/>
      <c r="KLR129" s="284"/>
      <c r="KLS129" s="284"/>
      <c r="KLT129" s="284"/>
      <c r="KLU129" s="284"/>
      <c r="KLV129" s="284"/>
      <c r="KLW129" s="284"/>
      <c r="KLX129" s="284"/>
      <c r="KLY129" s="284"/>
      <c r="KLZ129" s="284"/>
      <c r="KMA129" s="284"/>
      <c r="KMB129" s="284"/>
      <c r="KMC129" s="284"/>
      <c r="KMD129" s="284"/>
      <c r="KME129" s="284"/>
      <c r="KMF129" s="284"/>
      <c r="KMG129" s="284"/>
      <c r="KMH129" s="284"/>
      <c r="KMI129" s="284"/>
      <c r="KMJ129" s="284"/>
      <c r="KMK129" s="284"/>
      <c r="KML129" s="284"/>
      <c r="KMM129" s="284"/>
      <c r="KMN129" s="284"/>
      <c r="KMO129" s="284"/>
      <c r="KMP129" s="284"/>
      <c r="KMQ129" s="284"/>
      <c r="KMR129" s="284"/>
      <c r="KMS129" s="284"/>
      <c r="KMT129" s="284"/>
      <c r="KMU129" s="284"/>
      <c r="KMV129" s="284"/>
      <c r="KMW129" s="284"/>
      <c r="KMX129" s="284"/>
      <c r="KMY129" s="284"/>
      <c r="KMZ129" s="284"/>
      <c r="KNA129" s="284"/>
      <c r="KNB129" s="284"/>
      <c r="KNC129" s="284"/>
      <c r="KND129" s="284"/>
      <c r="KNE129" s="284"/>
      <c r="KNF129" s="284"/>
      <c r="KNG129" s="284"/>
      <c r="KNH129" s="284"/>
      <c r="KNI129" s="284"/>
      <c r="KNJ129" s="284"/>
      <c r="KNK129" s="284"/>
      <c r="KNL129" s="284"/>
      <c r="KNM129" s="284"/>
      <c r="KNN129" s="284"/>
      <c r="KNO129" s="284"/>
      <c r="KNP129" s="284"/>
      <c r="KNQ129" s="284"/>
      <c r="KNR129" s="284"/>
      <c r="KNS129" s="284"/>
      <c r="KNT129" s="284"/>
      <c r="KNU129" s="284"/>
      <c r="KNV129" s="284"/>
      <c r="KNW129" s="284"/>
      <c r="KNX129" s="284"/>
      <c r="KNY129" s="284"/>
      <c r="KNZ129" s="284"/>
      <c r="KOA129" s="284"/>
      <c r="KOB129" s="284"/>
      <c r="KOC129" s="284"/>
      <c r="KOD129" s="284"/>
      <c r="KOE129" s="284"/>
      <c r="KOF129" s="284"/>
      <c r="KOG129" s="284"/>
      <c r="KOH129" s="284"/>
      <c r="KOI129" s="284"/>
      <c r="KOJ129" s="284"/>
      <c r="KOK129" s="284"/>
      <c r="KOL129" s="284"/>
      <c r="KOM129" s="284"/>
      <c r="KON129" s="284"/>
      <c r="KOO129" s="284"/>
      <c r="KOP129" s="284"/>
      <c r="KOQ129" s="284"/>
      <c r="KOR129" s="284"/>
      <c r="KOS129" s="284"/>
      <c r="KOT129" s="284"/>
      <c r="KOU129" s="284"/>
      <c r="KOV129" s="284"/>
      <c r="KOW129" s="284"/>
      <c r="KOX129" s="284"/>
      <c r="KOY129" s="284"/>
      <c r="KOZ129" s="284"/>
      <c r="KPA129" s="284"/>
      <c r="KPB129" s="284"/>
      <c r="KPC129" s="284"/>
      <c r="KPD129" s="284"/>
      <c r="KPE129" s="284"/>
      <c r="KPF129" s="284"/>
      <c r="KPG129" s="284"/>
      <c r="KPH129" s="284"/>
      <c r="KPI129" s="284"/>
      <c r="KPJ129" s="284"/>
      <c r="KPK129" s="284"/>
      <c r="KPL129" s="284"/>
      <c r="KPM129" s="284"/>
      <c r="KPN129" s="284"/>
      <c r="KPO129" s="284"/>
      <c r="KPP129" s="284"/>
      <c r="KPQ129" s="284"/>
      <c r="KPR129" s="284"/>
      <c r="KPS129" s="284"/>
      <c r="KPT129" s="284"/>
      <c r="KPU129" s="284"/>
      <c r="KPV129" s="284"/>
      <c r="KPW129" s="284"/>
      <c r="KPX129" s="284"/>
      <c r="KPY129" s="284"/>
      <c r="KPZ129" s="284"/>
      <c r="KQA129" s="284"/>
      <c r="KQB129" s="284"/>
      <c r="KQC129" s="284"/>
      <c r="KQD129" s="284"/>
      <c r="KQE129" s="284"/>
      <c r="KQF129" s="284"/>
      <c r="KQG129" s="284"/>
      <c r="KQH129" s="284"/>
      <c r="KQI129" s="284"/>
      <c r="KQJ129" s="284"/>
      <c r="KQK129" s="284"/>
      <c r="KQL129" s="284"/>
      <c r="KQM129" s="284"/>
      <c r="KQN129" s="284"/>
      <c r="KQO129" s="284"/>
      <c r="KQP129" s="284"/>
      <c r="KQQ129" s="284"/>
      <c r="KQR129" s="284"/>
      <c r="KQS129" s="284"/>
      <c r="KQT129" s="284"/>
      <c r="KQU129" s="284"/>
      <c r="KQV129" s="284"/>
      <c r="KQW129" s="284"/>
      <c r="KQX129" s="284"/>
      <c r="KQY129" s="284"/>
      <c r="KQZ129" s="284"/>
      <c r="KRA129" s="284"/>
      <c r="KRB129" s="284"/>
      <c r="KRC129" s="284"/>
      <c r="KRD129" s="284"/>
      <c r="KRE129" s="284"/>
      <c r="KRF129" s="284"/>
      <c r="KRG129" s="284"/>
      <c r="KRH129" s="284"/>
      <c r="KRI129" s="284"/>
      <c r="KRJ129" s="284"/>
      <c r="KRK129" s="284"/>
      <c r="KRL129" s="284"/>
      <c r="KRM129" s="284"/>
      <c r="KRN129" s="284"/>
      <c r="KRO129" s="284"/>
      <c r="KRP129" s="284"/>
      <c r="KRQ129" s="284"/>
      <c r="KRR129" s="284"/>
      <c r="KRS129" s="284"/>
      <c r="KRT129" s="284"/>
      <c r="KRU129" s="284"/>
      <c r="KRV129" s="284"/>
      <c r="KRW129" s="284"/>
      <c r="KRX129" s="284"/>
      <c r="KRY129" s="284"/>
      <c r="KRZ129" s="284"/>
      <c r="KSA129" s="284"/>
      <c r="KSB129" s="284"/>
      <c r="KSC129" s="284"/>
      <c r="KSD129" s="284"/>
      <c r="KSE129" s="284"/>
      <c r="KSF129" s="284"/>
      <c r="KSG129" s="284"/>
      <c r="KSH129" s="284"/>
      <c r="KSI129" s="284"/>
      <c r="KSJ129" s="284"/>
      <c r="KSK129" s="284"/>
      <c r="KSL129" s="284"/>
      <c r="KSM129" s="284"/>
      <c r="KSN129" s="284"/>
      <c r="KSO129" s="284"/>
      <c r="KSP129" s="284"/>
      <c r="KSQ129" s="284"/>
      <c r="KSR129" s="284"/>
      <c r="KSS129" s="284"/>
      <c r="KST129" s="284"/>
      <c r="KSU129" s="284"/>
      <c r="KSV129" s="284"/>
      <c r="KSW129" s="284"/>
      <c r="KSX129" s="284"/>
      <c r="KSY129" s="284"/>
      <c r="KSZ129" s="284"/>
      <c r="KTA129" s="284"/>
      <c r="KTB129" s="284"/>
      <c r="KTC129" s="284"/>
      <c r="KTD129" s="284"/>
      <c r="KTE129" s="284"/>
      <c r="KTF129" s="284"/>
      <c r="KTG129" s="284"/>
      <c r="KTH129" s="284"/>
      <c r="KTI129" s="284"/>
      <c r="KTJ129" s="284"/>
      <c r="KTK129" s="284"/>
      <c r="KTL129" s="284"/>
      <c r="KTM129" s="284"/>
      <c r="KTN129" s="284"/>
      <c r="KTO129" s="284"/>
      <c r="KTP129" s="284"/>
      <c r="KTQ129" s="284"/>
      <c r="KTR129" s="284"/>
      <c r="KTS129" s="284"/>
      <c r="KTT129" s="284"/>
      <c r="KTU129" s="284"/>
      <c r="KTV129" s="284"/>
      <c r="KTW129" s="284"/>
      <c r="KTX129" s="284"/>
      <c r="KTY129" s="284"/>
      <c r="KTZ129" s="284"/>
      <c r="KUA129" s="284"/>
      <c r="KUB129" s="284"/>
      <c r="KUC129" s="284"/>
      <c r="KUD129" s="284"/>
      <c r="KUE129" s="284"/>
      <c r="KUF129" s="284"/>
      <c r="KUG129" s="284"/>
      <c r="KUH129" s="284"/>
      <c r="KUI129" s="284"/>
      <c r="KUJ129" s="284"/>
      <c r="KUK129" s="284"/>
      <c r="KUL129" s="284"/>
      <c r="KUM129" s="284"/>
      <c r="KUN129" s="284"/>
      <c r="KUO129" s="284"/>
      <c r="KUP129" s="284"/>
      <c r="KUQ129" s="284"/>
      <c r="KUR129" s="284"/>
      <c r="KUS129" s="284"/>
      <c r="KUT129" s="284"/>
      <c r="KUU129" s="284"/>
      <c r="KUV129" s="284"/>
      <c r="KUW129" s="284"/>
      <c r="KUX129" s="284"/>
      <c r="KUY129" s="284"/>
      <c r="KUZ129" s="284"/>
      <c r="KVA129" s="284"/>
      <c r="KVB129" s="284"/>
      <c r="KVC129" s="284"/>
      <c r="KVD129" s="284"/>
      <c r="KVE129" s="284"/>
      <c r="KVF129" s="284"/>
      <c r="KVG129" s="284"/>
      <c r="KVH129" s="284"/>
      <c r="KVI129" s="284"/>
      <c r="KVJ129" s="284"/>
      <c r="KVK129" s="284"/>
      <c r="KVL129" s="284"/>
      <c r="KVM129" s="284"/>
      <c r="KVN129" s="284"/>
      <c r="KVO129" s="284"/>
      <c r="KVP129" s="284"/>
      <c r="KVQ129" s="284"/>
      <c r="KVR129" s="284"/>
      <c r="KVS129" s="284"/>
      <c r="KVT129" s="284"/>
      <c r="KVU129" s="284"/>
      <c r="KVV129" s="284"/>
      <c r="KVW129" s="284"/>
      <c r="KVX129" s="284"/>
      <c r="KVY129" s="284"/>
      <c r="KVZ129" s="284"/>
      <c r="KWA129" s="284"/>
      <c r="KWB129" s="284"/>
      <c r="KWC129" s="284"/>
      <c r="KWD129" s="284"/>
      <c r="KWE129" s="284"/>
      <c r="KWF129" s="284"/>
      <c r="KWG129" s="284"/>
      <c r="KWH129" s="284"/>
      <c r="KWI129" s="284"/>
      <c r="KWJ129" s="284"/>
      <c r="KWK129" s="284"/>
      <c r="KWL129" s="284"/>
      <c r="KWM129" s="284"/>
      <c r="KWN129" s="284"/>
      <c r="KWO129" s="284"/>
      <c r="KWP129" s="284"/>
      <c r="KWQ129" s="284"/>
      <c r="KWR129" s="284"/>
      <c r="KWS129" s="284"/>
      <c r="KWT129" s="284"/>
      <c r="KWU129" s="284"/>
      <c r="KWV129" s="284"/>
      <c r="KWW129" s="284"/>
      <c r="KWX129" s="284"/>
      <c r="KWY129" s="284"/>
      <c r="KWZ129" s="284"/>
      <c r="KXA129" s="284"/>
      <c r="KXB129" s="284"/>
      <c r="KXC129" s="284"/>
      <c r="KXD129" s="284"/>
      <c r="KXE129" s="284"/>
      <c r="KXF129" s="284"/>
      <c r="KXG129" s="284"/>
      <c r="KXH129" s="284"/>
      <c r="KXI129" s="284"/>
      <c r="KXJ129" s="284"/>
      <c r="KXK129" s="284"/>
      <c r="KXL129" s="284"/>
      <c r="KXM129" s="284"/>
      <c r="KXN129" s="284"/>
      <c r="KXO129" s="284"/>
      <c r="KXP129" s="284"/>
      <c r="KXQ129" s="284"/>
      <c r="KXR129" s="284"/>
      <c r="KXS129" s="284"/>
      <c r="KXT129" s="284"/>
      <c r="KXU129" s="284"/>
      <c r="KXV129" s="284"/>
      <c r="KXW129" s="284"/>
      <c r="KXX129" s="284"/>
      <c r="KXY129" s="284"/>
      <c r="KXZ129" s="284"/>
      <c r="KYA129" s="284"/>
      <c r="KYB129" s="284"/>
      <c r="KYC129" s="284"/>
      <c r="KYD129" s="284"/>
      <c r="KYE129" s="284"/>
      <c r="KYF129" s="284"/>
      <c r="KYG129" s="284"/>
      <c r="KYH129" s="284"/>
      <c r="KYI129" s="284"/>
      <c r="KYJ129" s="284"/>
      <c r="KYK129" s="284"/>
      <c r="KYL129" s="284"/>
      <c r="KYM129" s="284"/>
      <c r="KYN129" s="284"/>
      <c r="KYO129" s="284"/>
      <c r="KYP129" s="284"/>
      <c r="KYQ129" s="284"/>
      <c r="KYR129" s="284"/>
      <c r="KYS129" s="284"/>
      <c r="KYT129" s="284"/>
      <c r="KYU129" s="284"/>
      <c r="KYV129" s="284"/>
      <c r="KYW129" s="284"/>
      <c r="KYX129" s="284"/>
      <c r="KYY129" s="284"/>
      <c r="KYZ129" s="284"/>
      <c r="KZA129" s="284"/>
      <c r="KZB129" s="284"/>
      <c r="KZC129" s="284"/>
      <c r="KZD129" s="284"/>
      <c r="KZE129" s="284"/>
      <c r="KZF129" s="284"/>
      <c r="KZG129" s="284"/>
      <c r="KZH129" s="284"/>
      <c r="KZI129" s="284"/>
      <c r="KZJ129" s="284"/>
      <c r="KZK129" s="284"/>
      <c r="KZL129" s="284"/>
      <c r="KZM129" s="284"/>
      <c r="KZN129" s="284"/>
      <c r="KZO129" s="284"/>
      <c r="KZP129" s="284"/>
      <c r="KZQ129" s="284"/>
      <c r="KZR129" s="284"/>
      <c r="KZS129" s="284"/>
      <c r="KZT129" s="284"/>
      <c r="KZU129" s="284"/>
      <c r="KZV129" s="284"/>
      <c r="KZW129" s="284"/>
      <c r="KZX129" s="284"/>
      <c r="KZY129" s="284"/>
      <c r="KZZ129" s="284"/>
      <c r="LAA129" s="284"/>
      <c r="LAB129" s="284"/>
      <c r="LAC129" s="284"/>
      <c r="LAD129" s="284"/>
      <c r="LAE129" s="284"/>
      <c r="LAF129" s="284"/>
      <c r="LAG129" s="284"/>
      <c r="LAH129" s="284"/>
      <c r="LAI129" s="284"/>
      <c r="LAJ129" s="284"/>
      <c r="LAK129" s="284"/>
      <c r="LAL129" s="284"/>
      <c r="LAM129" s="284"/>
      <c r="LAN129" s="284"/>
      <c r="LAO129" s="284"/>
      <c r="LAP129" s="284"/>
      <c r="LAQ129" s="284"/>
      <c r="LAR129" s="284"/>
      <c r="LAS129" s="284"/>
      <c r="LAT129" s="284"/>
      <c r="LAU129" s="284"/>
      <c r="LAV129" s="284"/>
      <c r="LAW129" s="284"/>
      <c r="LAX129" s="284"/>
      <c r="LAY129" s="284"/>
      <c r="LAZ129" s="284"/>
      <c r="LBA129" s="284"/>
      <c r="LBB129" s="284"/>
      <c r="LBC129" s="284"/>
      <c r="LBD129" s="284"/>
      <c r="LBE129" s="284"/>
      <c r="LBF129" s="284"/>
      <c r="LBG129" s="284"/>
      <c r="LBH129" s="284"/>
      <c r="LBI129" s="284"/>
      <c r="LBJ129" s="284"/>
      <c r="LBK129" s="284"/>
      <c r="LBL129" s="284"/>
      <c r="LBM129" s="284"/>
      <c r="LBN129" s="284"/>
      <c r="LBO129" s="284"/>
      <c r="LBP129" s="284"/>
      <c r="LBQ129" s="284"/>
      <c r="LBR129" s="284"/>
      <c r="LBS129" s="284"/>
      <c r="LBT129" s="284"/>
      <c r="LBU129" s="284"/>
      <c r="LBV129" s="284"/>
      <c r="LBW129" s="284"/>
      <c r="LBX129" s="284"/>
      <c r="LBY129" s="284"/>
      <c r="LBZ129" s="284"/>
      <c r="LCA129" s="284"/>
      <c r="LCB129" s="284"/>
      <c r="LCC129" s="284"/>
      <c r="LCD129" s="284"/>
      <c r="LCE129" s="284"/>
      <c r="LCF129" s="284"/>
      <c r="LCG129" s="284"/>
      <c r="LCH129" s="284"/>
      <c r="LCI129" s="284"/>
      <c r="LCJ129" s="284"/>
      <c r="LCK129" s="284"/>
      <c r="LCL129" s="284"/>
      <c r="LCM129" s="284"/>
      <c r="LCN129" s="284"/>
      <c r="LCO129" s="284"/>
      <c r="LCP129" s="284"/>
      <c r="LCQ129" s="284"/>
      <c r="LCR129" s="284"/>
      <c r="LCS129" s="284"/>
      <c r="LCT129" s="284"/>
      <c r="LCU129" s="284"/>
      <c r="LCV129" s="284"/>
      <c r="LCW129" s="284"/>
      <c r="LCX129" s="284"/>
      <c r="LCY129" s="284"/>
      <c r="LCZ129" s="284"/>
      <c r="LDA129" s="284"/>
      <c r="LDB129" s="284"/>
      <c r="LDC129" s="284"/>
      <c r="LDD129" s="284"/>
      <c r="LDE129" s="284"/>
      <c r="LDF129" s="284"/>
      <c r="LDG129" s="284"/>
      <c r="LDH129" s="284"/>
      <c r="LDI129" s="284"/>
      <c r="LDJ129" s="284"/>
      <c r="LDK129" s="284"/>
      <c r="LDL129" s="284"/>
      <c r="LDM129" s="284"/>
      <c r="LDN129" s="284"/>
      <c r="LDO129" s="284"/>
      <c r="LDP129" s="284"/>
      <c r="LDQ129" s="284"/>
      <c r="LDR129" s="284"/>
      <c r="LDS129" s="284"/>
      <c r="LDT129" s="284"/>
      <c r="LDU129" s="284"/>
      <c r="LDV129" s="284"/>
      <c r="LDW129" s="284"/>
      <c r="LDX129" s="284"/>
      <c r="LDY129" s="284"/>
      <c r="LDZ129" s="284"/>
      <c r="LEA129" s="284"/>
      <c r="LEB129" s="284"/>
      <c r="LEC129" s="284"/>
      <c r="LED129" s="284"/>
      <c r="LEE129" s="284"/>
      <c r="LEF129" s="284"/>
      <c r="LEG129" s="284"/>
      <c r="LEH129" s="284"/>
      <c r="LEI129" s="284"/>
      <c r="LEJ129" s="284"/>
      <c r="LEK129" s="284"/>
      <c r="LEL129" s="284"/>
      <c r="LEM129" s="284"/>
      <c r="LEN129" s="284"/>
      <c r="LEO129" s="284"/>
      <c r="LEP129" s="284"/>
      <c r="LEQ129" s="284"/>
      <c r="LER129" s="284"/>
      <c r="LES129" s="284"/>
      <c r="LET129" s="284"/>
      <c r="LEU129" s="284"/>
      <c r="LEV129" s="284"/>
      <c r="LEW129" s="284"/>
      <c r="LEX129" s="284"/>
      <c r="LEY129" s="284"/>
      <c r="LEZ129" s="284"/>
      <c r="LFA129" s="284"/>
      <c r="LFB129" s="284"/>
      <c r="LFC129" s="284"/>
      <c r="LFD129" s="284"/>
      <c r="LFE129" s="284"/>
      <c r="LFF129" s="284"/>
      <c r="LFG129" s="284"/>
      <c r="LFH129" s="284"/>
      <c r="LFI129" s="284"/>
      <c r="LFJ129" s="284"/>
      <c r="LFK129" s="284"/>
      <c r="LFL129" s="284"/>
      <c r="LFM129" s="284"/>
      <c r="LFN129" s="284"/>
      <c r="LFO129" s="284"/>
      <c r="LFP129" s="284"/>
      <c r="LFQ129" s="284"/>
      <c r="LFR129" s="284"/>
      <c r="LFS129" s="284"/>
      <c r="LFT129" s="284"/>
      <c r="LFU129" s="284"/>
      <c r="LFV129" s="284"/>
      <c r="LFW129" s="284"/>
      <c r="LFX129" s="284"/>
      <c r="LFY129" s="284"/>
      <c r="LFZ129" s="284"/>
      <c r="LGA129" s="284"/>
      <c r="LGB129" s="284"/>
      <c r="LGC129" s="284"/>
      <c r="LGD129" s="284"/>
      <c r="LGE129" s="284"/>
      <c r="LGF129" s="284"/>
      <c r="LGG129" s="284"/>
      <c r="LGH129" s="284"/>
      <c r="LGI129" s="284"/>
      <c r="LGJ129" s="284"/>
      <c r="LGK129" s="284"/>
      <c r="LGL129" s="284"/>
      <c r="LGM129" s="284"/>
      <c r="LGN129" s="284"/>
      <c r="LGO129" s="284"/>
      <c r="LGP129" s="284"/>
      <c r="LGQ129" s="284"/>
      <c r="LGR129" s="284"/>
      <c r="LGS129" s="284"/>
      <c r="LGT129" s="284"/>
      <c r="LGU129" s="284"/>
      <c r="LGV129" s="284"/>
      <c r="LGW129" s="284"/>
      <c r="LGX129" s="284"/>
      <c r="LGY129" s="284"/>
      <c r="LGZ129" s="284"/>
      <c r="LHA129" s="284"/>
      <c r="LHB129" s="284"/>
      <c r="LHC129" s="284"/>
      <c r="LHD129" s="284"/>
      <c r="LHE129" s="284"/>
      <c r="LHF129" s="284"/>
      <c r="LHG129" s="284"/>
      <c r="LHH129" s="284"/>
      <c r="LHI129" s="284"/>
      <c r="LHJ129" s="284"/>
      <c r="LHK129" s="284"/>
      <c r="LHL129" s="284"/>
      <c r="LHM129" s="284"/>
      <c r="LHN129" s="284"/>
      <c r="LHO129" s="284"/>
      <c r="LHP129" s="284"/>
      <c r="LHQ129" s="284"/>
      <c r="LHR129" s="284"/>
      <c r="LHS129" s="284"/>
      <c r="LHT129" s="284"/>
      <c r="LHU129" s="284"/>
      <c r="LHV129" s="284"/>
      <c r="LHW129" s="284"/>
      <c r="LHX129" s="284"/>
      <c r="LHY129" s="284"/>
      <c r="LHZ129" s="284"/>
      <c r="LIA129" s="284"/>
      <c r="LIB129" s="284"/>
      <c r="LIC129" s="284"/>
      <c r="LID129" s="284"/>
      <c r="LIE129" s="284"/>
      <c r="LIF129" s="284"/>
      <c r="LIG129" s="284"/>
      <c r="LIH129" s="284"/>
      <c r="LII129" s="284"/>
      <c r="LIJ129" s="284"/>
      <c r="LIK129" s="284"/>
      <c r="LIL129" s="284"/>
      <c r="LIM129" s="284"/>
      <c r="LIN129" s="284"/>
      <c r="LIO129" s="284"/>
      <c r="LIP129" s="284"/>
      <c r="LIQ129" s="284"/>
      <c r="LIR129" s="284"/>
      <c r="LIS129" s="284"/>
      <c r="LIT129" s="284"/>
      <c r="LIU129" s="284"/>
      <c r="LIV129" s="284"/>
      <c r="LIW129" s="284"/>
      <c r="LIX129" s="284"/>
      <c r="LIY129" s="284"/>
      <c r="LIZ129" s="284"/>
      <c r="LJA129" s="284"/>
      <c r="LJB129" s="284"/>
      <c r="LJC129" s="284"/>
      <c r="LJD129" s="284"/>
      <c r="LJE129" s="284"/>
      <c r="LJF129" s="284"/>
      <c r="LJG129" s="284"/>
      <c r="LJH129" s="284"/>
      <c r="LJI129" s="284"/>
      <c r="LJJ129" s="284"/>
      <c r="LJK129" s="284"/>
      <c r="LJL129" s="284"/>
      <c r="LJM129" s="284"/>
      <c r="LJN129" s="284"/>
      <c r="LJO129" s="284"/>
      <c r="LJP129" s="284"/>
      <c r="LJQ129" s="284"/>
      <c r="LJR129" s="284"/>
      <c r="LJS129" s="284"/>
      <c r="LJT129" s="284"/>
      <c r="LJU129" s="284"/>
      <c r="LJV129" s="284"/>
      <c r="LJW129" s="284"/>
      <c r="LJX129" s="284"/>
      <c r="LJY129" s="284"/>
      <c r="LJZ129" s="284"/>
      <c r="LKA129" s="284"/>
      <c r="LKB129" s="284"/>
      <c r="LKC129" s="284"/>
      <c r="LKD129" s="284"/>
      <c r="LKE129" s="284"/>
      <c r="LKF129" s="284"/>
      <c r="LKG129" s="284"/>
      <c r="LKH129" s="284"/>
      <c r="LKI129" s="284"/>
      <c r="LKJ129" s="284"/>
      <c r="LKK129" s="284"/>
      <c r="LKL129" s="284"/>
      <c r="LKM129" s="284"/>
      <c r="LKN129" s="284"/>
      <c r="LKO129" s="284"/>
      <c r="LKP129" s="284"/>
      <c r="LKQ129" s="284"/>
      <c r="LKR129" s="284"/>
      <c r="LKS129" s="284"/>
      <c r="LKT129" s="284"/>
      <c r="LKU129" s="284"/>
      <c r="LKV129" s="284"/>
      <c r="LKW129" s="284"/>
      <c r="LKX129" s="284"/>
      <c r="LKY129" s="284"/>
      <c r="LKZ129" s="284"/>
      <c r="LLA129" s="284"/>
      <c r="LLB129" s="284"/>
      <c r="LLC129" s="284"/>
      <c r="LLD129" s="284"/>
      <c r="LLE129" s="284"/>
      <c r="LLF129" s="284"/>
      <c r="LLG129" s="284"/>
      <c r="LLH129" s="284"/>
      <c r="LLI129" s="284"/>
      <c r="LLJ129" s="284"/>
      <c r="LLK129" s="284"/>
      <c r="LLL129" s="284"/>
      <c r="LLM129" s="284"/>
      <c r="LLN129" s="284"/>
      <c r="LLO129" s="284"/>
      <c r="LLP129" s="284"/>
      <c r="LLQ129" s="284"/>
      <c r="LLR129" s="284"/>
      <c r="LLS129" s="284"/>
      <c r="LLT129" s="284"/>
      <c r="LLU129" s="284"/>
      <c r="LLV129" s="284"/>
      <c r="LLW129" s="284"/>
      <c r="LLX129" s="284"/>
      <c r="LLY129" s="284"/>
      <c r="LLZ129" s="284"/>
      <c r="LMA129" s="284"/>
      <c r="LMB129" s="284"/>
      <c r="LMC129" s="284"/>
      <c r="LMD129" s="284"/>
      <c r="LME129" s="284"/>
      <c r="LMF129" s="284"/>
      <c r="LMG129" s="284"/>
      <c r="LMH129" s="284"/>
      <c r="LMI129" s="284"/>
      <c r="LMJ129" s="284"/>
      <c r="LMK129" s="284"/>
      <c r="LML129" s="284"/>
      <c r="LMM129" s="284"/>
      <c r="LMN129" s="284"/>
      <c r="LMO129" s="284"/>
      <c r="LMP129" s="284"/>
      <c r="LMQ129" s="284"/>
      <c r="LMR129" s="284"/>
      <c r="LMS129" s="284"/>
      <c r="LMT129" s="284"/>
      <c r="LMU129" s="284"/>
      <c r="LMV129" s="284"/>
      <c r="LMW129" s="284"/>
      <c r="LMX129" s="284"/>
      <c r="LMY129" s="284"/>
      <c r="LMZ129" s="284"/>
      <c r="LNA129" s="284"/>
      <c r="LNB129" s="284"/>
      <c r="LNC129" s="284"/>
      <c r="LND129" s="284"/>
      <c r="LNE129" s="284"/>
      <c r="LNF129" s="284"/>
      <c r="LNG129" s="284"/>
      <c r="LNH129" s="284"/>
      <c r="LNI129" s="284"/>
      <c r="LNJ129" s="284"/>
      <c r="LNK129" s="284"/>
      <c r="LNL129" s="284"/>
      <c r="LNM129" s="284"/>
      <c r="LNN129" s="284"/>
      <c r="LNO129" s="284"/>
      <c r="LNP129" s="284"/>
      <c r="LNQ129" s="284"/>
      <c r="LNR129" s="284"/>
      <c r="LNS129" s="284"/>
      <c r="LNT129" s="284"/>
      <c r="LNU129" s="284"/>
      <c r="LNV129" s="284"/>
      <c r="LNW129" s="284"/>
      <c r="LNX129" s="284"/>
      <c r="LNY129" s="284"/>
      <c r="LNZ129" s="284"/>
      <c r="LOA129" s="284"/>
      <c r="LOB129" s="284"/>
      <c r="LOC129" s="284"/>
      <c r="LOD129" s="284"/>
      <c r="LOE129" s="284"/>
      <c r="LOF129" s="284"/>
      <c r="LOG129" s="284"/>
      <c r="LOH129" s="284"/>
      <c r="LOI129" s="284"/>
      <c r="LOJ129" s="284"/>
      <c r="LOK129" s="284"/>
      <c r="LOL129" s="284"/>
      <c r="LOM129" s="284"/>
      <c r="LON129" s="284"/>
      <c r="LOO129" s="284"/>
      <c r="LOP129" s="284"/>
      <c r="LOQ129" s="284"/>
      <c r="LOR129" s="284"/>
      <c r="LOS129" s="284"/>
      <c r="LOT129" s="284"/>
      <c r="LOU129" s="284"/>
      <c r="LOV129" s="284"/>
      <c r="LOW129" s="284"/>
      <c r="LOX129" s="284"/>
      <c r="LOY129" s="284"/>
      <c r="LOZ129" s="284"/>
      <c r="LPA129" s="284"/>
      <c r="LPB129" s="284"/>
      <c r="LPC129" s="284"/>
      <c r="LPD129" s="284"/>
      <c r="LPE129" s="284"/>
      <c r="LPF129" s="284"/>
      <c r="LPG129" s="284"/>
      <c r="LPH129" s="284"/>
      <c r="LPI129" s="284"/>
      <c r="LPJ129" s="284"/>
      <c r="LPK129" s="284"/>
      <c r="LPL129" s="284"/>
      <c r="LPM129" s="284"/>
      <c r="LPN129" s="284"/>
      <c r="LPO129" s="284"/>
      <c r="LPP129" s="284"/>
      <c r="LPQ129" s="284"/>
      <c r="LPR129" s="284"/>
      <c r="LPS129" s="284"/>
      <c r="LPT129" s="284"/>
      <c r="LPU129" s="284"/>
      <c r="LPV129" s="284"/>
      <c r="LPW129" s="284"/>
      <c r="LPX129" s="284"/>
      <c r="LPY129" s="284"/>
      <c r="LPZ129" s="284"/>
      <c r="LQA129" s="284"/>
      <c r="LQB129" s="284"/>
      <c r="LQC129" s="284"/>
      <c r="LQD129" s="284"/>
      <c r="LQE129" s="284"/>
      <c r="LQF129" s="284"/>
      <c r="LQG129" s="284"/>
      <c r="LQH129" s="284"/>
      <c r="LQI129" s="284"/>
      <c r="LQJ129" s="284"/>
      <c r="LQK129" s="284"/>
      <c r="LQL129" s="284"/>
      <c r="LQM129" s="284"/>
      <c r="LQN129" s="284"/>
      <c r="LQO129" s="284"/>
      <c r="LQP129" s="284"/>
      <c r="LQQ129" s="284"/>
      <c r="LQR129" s="284"/>
      <c r="LQS129" s="284"/>
      <c r="LQT129" s="284"/>
      <c r="LQU129" s="284"/>
      <c r="LQV129" s="284"/>
      <c r="LQW129" s="284"/>
      <c r="LQX129" s="284"/>
      <c r="LQY129" s="284"/>
      <c r="LQZ129" s="284"/>
      <c r="LRA129" s="284"/>
      <c r="LRB129" s="284"/>
      <c r="LRC129" s="284"/>
      <c r="LRD129" s="284"/>
      <c r="LRE129" s="284"/>
      <c r="LRF129" s="284"/>
      <c r="LRG129" s="284"/>
      <c r="LRH129" s="284"/>
      <c r="LRI129" s="284"/>
      <c r="LRJ129" s="284"/>
      <c r="LRK129" s="284"/>
      <c r="LRL129" s="284"/>
      <c r="LRM129" s="284"/>
      <c r="LRN129" s="284"/>
      <c r="LRO129" s="284"/>
      <c r="LRP129" s="284"/>
      <c r="LRQ129" s="284"/>
      <c r="LRR129" s="284"/>
      <c r="LRS129" s="284"/>
      <c r="LRT129" s="284"/>
      <c r="LRU129" s="284"/>
      <c r="LRV129" s="284"/>
      <c r="LRW129" s="284"/>
      <c r="LRX129" s="284"/>
      <c r="LRY129" s="284"/>
      <c r="LRZ129" s="284"/>
      <c r="LSA129" s="284"/>
      <c r="LSB129" s="284"/>
      <c r="LSC129" s="284"/>
      <c r="LSD129" s="284"/>
      <c r="LSE129" s="284"/>
      <c r="LSF129" s="284"/>
      <c r="LSG129" s="284"/>
      <c r="LSH129" s="284"/>
      <c r="LSI129" s="284"/>
      <c r="LSJ129" s="284"/>
      <c r="LSK129" s="284"/>
      <c r="LSL129" s="284"/>
      <c r="LSM129" s="284"/>
      <c r="LSN129" s="284"/>
      <c r="LSO129" s="284"/>
      <c r="LSP129" s="284"/>
      <c r="LSQ129" s="284"/>
      <c r="LSR129" s="284"/>
      <c r="LSS129" s="284"/>
      <c r="LST129" s="284"/>
      <c r="LSU129" s="284"/>
      <c r="LSV129" s="284"/>
      <c r="LSW129" s="284"/>
      <c r="LSX129" s="284"/>
      <c r="LSY129" s="284"/>
      <c r="LSZ129" s="284"/>
      <c r="LTA129" s="284"/>
      <c r="LTB129" s="284"/>
      <c r="LTC129" s="284"/>
      <c r="LTD129" s="284"/>
      <c r="LTE129" s="284"/>
      <c r="LTF129" s="284"/>
      <c r="LTG129" s="284"/>
      <c r="LTH129" s="284"/>
      <c r="LTI129" s="284"/>
      <c r="LTJ129" s="284"/>
      <c r="LTK129" s="284"/>
      <c r="LTL129" s="284"/>
      <c r="LTM129" s="284"/>
      <c r="LTN129" s="284"/>
      <c r="LTO129" s="284"/>
      <c r="LTP129" s="284"/>
      <c r="LTQ129" s="284"/>
      <c r="LTR129" s="284"/>
      <c r="LTS129" s="284"/>
      <c r="LTT129" s="284"/>
      <c r="LTU129" s="284"/>
      <c r="LTV129" s="284"/>
      <c r="LTW129" s="284"/>
      <c r="LTX129" s="284"/>
      <c r="LTY129" s="284"/>
      <c r="LTZ129" s="284"/>
      <c r="LUA129" s="284"/>
      <c r="LUB129" s="284"/>
      <c r="LUC129" s="284"/>
      <c r="LUD129" s="284"/>
      <c r="LUE129" s="284"/>
      <c r="LUF129" s="284"/>
      <c r="LUG129" s="284"/>
      <c r="LUH129" s="284"/>
      <c r="LUI129" s="284"/>
      <c r="LUJ129" s="284"/>
      <c r="LUK129" s="284"/>
      <c r="LUL129" s="284"/>
      <c r="LUM129" s="284"/>
      <c r="LUN129" s="284"/>
      <c r="LUO129" s="284"/>
      <c r="LUP129" s="284"/>
      <c r="LUQ129" s="284"/>
      <c r="LUR129" s="284"/>
      <c r="LUS129" s="284"/>
      <c r="LUT129" s="284"/>
      <c r="LUU129" s="284"/>
      <c r="LUV129" s="284"/>
      <c r="LUW129" s="284"/>
      <c r="LUX129" s="284"/>
      <c r="LUY129" s="284"/>
      <c r="LUZ129" s="284"/>
      <c r="LVA129" s="284"/>
      <c r="LVB129" s="284"/>
      <c r="LVC129" s="284"/>
      <c r="LVD129" s="284"/>
      <c r="LVE129" s="284"/>
      <c r="LVF129" s="284"/>
      <c r="LVG129" s="284"/>
      <c r="LVH129" s="284"/>
      <c r="LVI129" s="284"/>
      <c r="LVJ129" s="284"/>
      <c r="LVK129" s="284"/>
      <c r="LVL129" s="284"/>
      <c r="LVM129" s="284"/>
      <c r="LVN129" s="284"/>
      <c r="LVO129" s="284"/>
      <c r="LVP129" s="284"/>
      <c r="LVQ129" s="284"/>
      <c r="LVR129" s="284"/>
      <c r="LVS129" s="284"/>
      <c r="LVT129" s="284"/>
      <c r="LVU129" s="284"/>
      <c r="LVV129" s="284"/>
      <c r="LVW129" s="284"/>
      <c r="LVX129" s="284"/>
      <c r="LVY129" s="284"/>
      <c r="LVZ129" s="284"/>
      <c r="LWA129" s="284"/>
      <c r="LWB129" s="284"/>
      <c r="LWC129" s="284"/>
      <c r="LWD129" s="284"/>
      <c r="LWE129" s="284"/>
      <c r="LWF129" s="284"/>
      <c r="LWG129" s="284"/>
      <c r="LWH129" s="284"/>
      <c r="LWI129" s="284"/>
      <c r="LWJ129" s="284"/>
      <c r="LWK129" s="284"/>
      <c r="LWL129" s="284"/>
      <c r="LWM129" s="284"/>
      <c r="LWN129" s="284"/>
      <c r="LWO129" s="284"/>
      <c r="LWP129" s="284"/>
      <c r="LWQ129" s="284"/>
      <c r="LWR129" s="284"/>
      <c r="LWS129" s="284"/>
      <c r="LWT129" s="284"/>
      <c r="LWU129" s="284"/>
      <c r="LWV129" s="284"/>
      <c r="LWW129" s="284"/>
      <c r="LWX129" s="284"/>
      <c r="LWY129" s="284"/>
      <c r="LWZ129" s="284"/>
      <c r="LXA129" s="284"/>
      <c r="LXB129" s="284"/>
      <c r="LXC129" s="284"/>
      <c r="LXD129" s="284"/>
      <c r="LXE129" s="284"/>
      <c r="LXF129" s="284"/>
      <c r="LXG129" s="284"/>
      <c r="LXH129" s="284"/>
      <c r="LXI129" s="284"/>
      <c r="LXJ129" s="284"/>
      <c r="LXK129" s="284"/>
      <c r="LXL129" s="284"/>
      <c r="LXM129" s="284"/>
      <c r="LXN129" s="284"/>
      <c r="LXO129" s="284"/>
      <c r="LXP129" s="284"/>
      <c r="LXQ129" s="284"/>
      <c r="LXR129" s="284"/>
      <c r="LXS129" s="284"/>
      <c r="LXT129" s="284"/>
      <c r="LXU129" s="284"/>
      <c r="LXV129" s="284"/>
      <c r="LXW129" s="284"/>
      <c r="LXX129" s="284"/>
      <c r="LXY129" s="284"/>
      <c r="LXZ129" s="284"/>
      <c r="LYA129" s="284"/>
      <c r="LYB129" s="284"/>
      <c r="LYC129" s="284"/>
      <c r="LYD129" s="284"/>
      <c r="LYE129" s="284"/>
      <c r="LYF129" s="284"/>
      <c r="LYG129" s="284"/>
      <c r="LYH129" s="284"/>
      <c r="LYI129" s="284"/>
      <c r="LYJ129" s="284"/>
      <c r="LYK129" s="284"/>
      <c r="LYL129" s="284"/>
      <c r="LYM129" s="284"/>
      <c r="LYN129" s="284"/>
      <c r="LYO129" s="284"/>
      <c r="LYP129" s="284"/>
      <c r="LYQ129" s="284"/>
      <c r="LYR129" s="284"/>
      <c r="LYS129" s="284"/>
      <c r="LYT129" s="284"/>
      <c r="LYU129" s="284"/>
      <c r="LYV129" s="284"/>
      <c r="LYW129" s="284"/>
      <c r="LYX129" s="284"/>
      <c r="LYY129" s="284"/>
      <c r="LYZ129" s="284"/>
      <c r="LZA129" s="284"/>
      <c r="LZB129" s="284"/>
      <c r="LZC129" s="284"/>
      <c r="LZD129" s="284"/>
      <c r="LZE129" s="284"/>
      <c r="LZF129" s="284"/>
      <c r="LZG129" s="284"/>
      <c r="LZH129" s="284"/>
      <c r="LZI129" s="284"/>
      <c r="LZJ129" s="284"/>
      <c r="LZK129" s="284"/>
      <c r="LZL129" s="284"/>
      <c r="LZM129" s="284"/>
      <c r="LZN129" s="284"/>
      <c r="LZO129" s="284"/>
      <c r="LZP129" s="284"/>
      <c r="LZQ129" s="284"/>
      <c r="LZR129" s="284"/>
      <c r="LZS129" s="284"/>
      <c r="LZT129" s="284"/>
      <c r="LZU129" s="284"/>
      <c r="LZV129" s="284"/>
      <c r="LZW129" s="284"/>
      <c r="LZX129" s="284"/>
      <c r="LZY129" s="284"/>
      <c r="LZZ129" s="284"/>
      <c r="MAA129" s="284"/>
      <c r="MAB129" s="284"/>
      <c r="MAC129" s="284"/>
      <c r="MAD129" s="284"/>
      <c r="MAE129" s="284"/>
      <c r="MAF129" s="284"/>
      <c r="MAG129" s="284"/>
      <c r="MAH129" s="284"/>
      <c r="MAI129" s="284"/>
      <c r="MAJ129" s="284"/>
      <c r="MAK129" s="284"/>
      <c r="MAL129" s="284"/>
      <c r="MAM129" s="284"/>
      <c r="MAN129" s="284"/>
      <c r="MAO129" s="284"/>
      <c r="MAP129" s="284"/>
      <c r="MAQ129" s="284"/>
      <c r="MAR129" s="284"/>
      <c r="MAS129" s="284"/>
      <c r="MAT129" s="284"/>
      <c r="MAU129" s="284"/>
      <c r="MAV129" s="284"/>
      <c r="MAW129" s="284"/>
      <c r="MAX129" s="284"/>
      <c r="MAY129" s="284"/>
      <c r="MAZ129" s="284"/>
      <c r="MBA129" s="284"/>
      <c r="MBB129" s="284"/>
      <c r="MBC129" s="284"/>
      <c r="MBD129" s="284"/>
      <c r="MBE129" s="284"/>
      <c r="MBF129" s="284"/>
      <c r="MBG129" s="284"/>
      <c r="MBH129" s="284"/>
      <c r="MBI129" s="284"/>
      <c r="MBJ129" s="284"/>
      <c r="MBK129" s="284"/>
      <c r="MBL129" s="284"/>
      <c r="MBM129" s="284"/>
      <c r="MBN129" s="284"/>
      <c r="MBO129" s="284"/>
      <c r="MBP129" s="284"/>
      <c r="MBQ129" s="284"/>
      <c r="MBR129" s="284"/>
      <c r="MBS129" s="284"/>
      <c r="MBT129" s="284"/>
      <c r="MBU129" s="284"/>
      <c r="MBV129" s="284"/>
      <c r="MBW129" s="284"/>
      <c r="MBX129" s="284"/>
      <c r="MBY129" s="284"/>
      <c r="MBZ129" s="284"/>
      <c r="MCA129" s="284"/>
      <c r="MCB129" s="284"/>
      <c r="MCC129" s="284"/>
      <c r="MCD129" s="284"/>
      <c r="MCE129" s="284"/>
      <c r="MCF129" s="284"/>
      <c r="MCG129" s="284"/>
      <c r="MCH129" s="284"/>
      <c r="MCI129" s="284"/>
      <c r="MCJ129" s="284"/>
      <c r="MCK129" s="284"/>
      <c r="MCL129" s="284"/>
      <c r="MCM129" s="284"/>
      <c r="MCN129" s="284"/>
      <c r="MCO129" s="284"/>
      <c r="MCP129" s="284"/>
      <c r="MCQ129" s="284"/>
      <c r="MCR129" s="284"/>
      <c r="MCS129" s="284"/>
      <c r="MCT129" s="284"/>
      <c r="MCU129" s="284"/>
      <c r="MCV129" s="284"/>
      <c r="MCW129" s="284"/>
      <c r="MCX129" s="284"/>
      <c r="MCY129" s="284"/>
      <c r="MCZ129" s="284"/>
      <c r="MDA129" s="284"/>
      <c r="MDB129" s="284"/>
      <c r="MDC129" s="284"/>
      <c r="MDD129" s="284"/>
      <c r="MDE129" s="284"/>
      <c r="MDF129" s="284"/>
      <c r="MDG129" s="284"/>
      <c r="MDH129" s="284"/>
      <c r="MDI129" s="284"/>
      <c r="MDJ129" s="284"/>
      <c r="MDK129" s="284"/>
      <c r="MDL129" s="284"/>
      <c r="MDM129" s="284"/>
      <c r="MDN129" s="284"/>
      <c r="MDO129" s="284"/>
      <c r="MDP129" s="284"/>
      <c r="MDQ129" s="284"/>
      <c r="MDR129" s="284"/>
      <c r="MDS129" s="284"/>
      <c r="MDT129" s="284"/>
      <c r="MDU129" s="284"/>
      <c r="MDV129" s="284"/>
      <c r="MDW129" s="284"/>
      <c r="MDX129" s="284"/>
      <c r="MDY129" s="284"/>
      <c r="MDZ129" s="284"/>
      <c r="MEA129" s="284"/>
      <c r="MEB129" s="284"/>
      <c r="MEC129" s="284"/>
      <c r="MED129" s="284"/>
      <c r="MEE129" s="284"/>
      <c r="MEF129" s="284"/>
      <c r="MEG129" s="284"/>
      <c r="MEH129" s="284"/>
      <c r="MEI129" s="284"/>
      <c r="MEJ129" s="284"/>
      <c r="MEK129" s="284"/>
      <c r="MEL129" s="284"/>
      <c r="MEM129" s="284"/>
      <c r="MEN129" s="284"/>
      <c r="MEO129" s="284"/>
      <c r="MEP129" s="284"/>
      <c r="MEQ129" s="284"/>
      <c r="MER129" s="284"/>
      <c r="MES129" s="284"/>
      <c r="MET129" s="284"/>
      <c r="MEU129" s="284"/>
      <c r="MEV129" s="284"/>
      <c r="MEW129" s="284"/>
      <c r="MEX129" s="284"/>
      <c r="MEY129" s="284"/>
      <c r="MEZ129" s="284"/>
      <c r="MFA129" s="284"/>
      <c r="MFB129" s="284"/>
      <c r="MFC129" s="284"/>
      <c r="MFD129" s="284"/>
      <c r="MFE129" s="284"/>
      <c r="MFF129" s="284"/>
      <c r="MFG129" s="284"/>
      <c r="MFH129" s="284"/>
      <c r="MFI129" s="284"/>
      <c r="MFJ129" s="284"/>
      <c r="MFK129" s="284"/>
      <c r="MFL129" s="284"/>
      <c r="MFM129" s="284"/>
      <c r="MFN129" s="284"/>
      <c r="MFO129" s="284"/>
      <c r="MFP129" s="284"/>
      <c r="MFQ129" s="284"/>
      <c r="MFR129" s="284"/>
      <c r="MFS129" s="284"/>
      <c r="MFT129" s="284"/>
      <c r="MFU129" s="284"/>
      <c r="MFV129" s="284"/>
      <c r="MFW129" s="284"/>
      <c r="MFX129" s="284"/>
      <c r="MFY129" s="284"/>
      <c r="MFZ129" s="284"/>
      <c r="MGA129" s="284"/>
      <c r="MGB129" s="284"/>
      <c r="MGC129" s="284"/>
      <c r="MGD129" s="284"/>
      <c r="MGE129" s="284"/>
      <c r="MGF129" s="284"/>
      <c r="MGG129" s="284"/>
      <c r="MGH129" s="284"/>
      <c r="MGI129" s="284"/>
      <c r="MGJ129" s="284"/>
      <c r="MGK129" s="284"/>
      <c r="MGL129" s="284"/>
      <c r="MGM129" s="284"/>
      <c r="MGN129" s="284"/>
      <c r="MGO129" s="284"/>
      <c r="MGP129" s="284"/>
      <c r="MGQ129" s="284"/>
      <c r="MGR129" s="284"/>
      <c r="MGS129" s="284"/>
      <c r="MGT129" s="284"/>
      <c r="MGU129" s="284"/>
      <c r="MGV129" s="284"/>
      <c r="MGW129" s="284"/>
      <c r="MGX129" s="284"/>
      <c r="MGY129" s="284"/>
      <c r="MGZ129" s="284"/>
      <c r="MHA129" s="284"/>
      <c r="MHB129" s="284"/>
      <c r="MHC129" s="284"/>
      <c r="MHD129" s="284"/>
      <c r="MHE129" s="284"/>
      <c r="MHF129" s="284"/>
      <c r="MHG129" s="284"/>
      <c r="MHH129" s="284"/>
      <c r="MHI129" s="284"/>
      <c r="MHJ129" s="284"/>
      <c r="MHK129" s="284"/>
      <c r="MHL129" s="284"/>
      <c r="MHM129" s="284"/>
      <c r="MHN129" s="284"/>
      <c r="MHO129" s="284"/>
      <c r="MHP129" s="284"/>
      <c r="MHQ129" s="284"/>
      <c r="MHR129" s="284"/>
      <c r="MHS129" s="284"/>
      <c r="MHT129" s="284"/>
      <c r="MHU129" s="284"/>
      <c r="MHV129" s="284"/>
      <c r="MHW129" s="284"/>
      <c r="MHX129" s="284"/>
      <c r="MHY129" s="284"/>
      <c r="MHZ129" s="284"/>
      <c r="MIA129" s="284"/>
      <c r="MIB129" s="284"/>
      <c r="MIC129" s="284"/>
      <c r="MID129" s="284"/>
      <c r="MIE129" s="284"/>
      <c r="MIF129" s="284"/>
      <c r="MIG129" s="284"/>
      <c r="MIH129" s="284"/>
      <c r="MII129" s="284"/>
      <c r="MIJ129" s="284"/>
      <c r="MIK129" s="284"/>
      <c r="MIL129" s="284"/>
      <c r="MIM129" s="284"/>
      <c r="MIN129" s="284"/>
      <c r="MIO129" s="284"/>
      <c r="MIP129" s="284"/>
      <c r="MIQ129" s="284"/>
      <c r="MIR129" s="284"/>
      <c r="MIS129" s="284"/>
      <c r="MIT129" s="284"/>
      <c r="MIU129" s="284"/>
      <c r="MIV129" s="284"/>
      <c r="MIW129" s="284"/>
      <c r="MIX129" s="284"/>
      <c r="MIY129" s="284"/>
      <c r="MIZ129" s="284"/>
      <c r="MJA129" s="284"/>
      <c r="MJB129" s="284"/>
      <c r="MJC129" s="284"/>
      <c r="MJD129" s="284"/>
      <c r="MJE129" s="284"/>
      <c r="MJF129" s="284"/>
      <c r="MJG129" s="284"/>
      <c r="MJH129" s="284"/>
      <c r="MJI129" s="284"/>
      <c r="MJJ129" s="284"/>
      <c r="MJK129" s="284"/>
      <c r="MJL129" s="284"/>
      <c r="MJM129" s="284"/>
      <c r="MJN129" s="284"/>
      <c r="MJO129" s="284"/>
      <c r="MJP129" s="284"/>
      <c r="MJQ129" s="284"/>
      <c r="MJR129" s="284"/>
      <c r="MJS129" s="284"/>
      <c r="MJT129" s="284"/>
      <c r="MJU129" s="284"/>
      <c r="MJV129" s="284"/>
      <c r="MJW129" s="284"/>
      <c r="MJX129" s="284"/>
      <c r="MJY129" s="284"/>
      <c r="MJZ129" s="284"/>
      <c r="MKA129" s="284"/>
      <c r="MKB129" s="284"/>
      <c r="MKC129" s="284"/>
      <c r="MKD129" s="284"/>
      <c r="MKE129" s="284"/>
      <c r="MKF129" s="284"/>
      <c r="MKG129" s="284"/>
      <c r="MKH129" s="284"/>
      <c r="MKI129" s="284"/>
      <c r="MKJ129" s="284"/>
      <c r="MKK129" s="284"/>
      <c r="MKL129" s="284"/>
      <c r="MKM129" s="284"/>
      <c r="MKN129" s="284"/>
      <c r="MKO129" s="284"/>
      <c r="MKP129" s="284"/>
      <c r="MKQ129" s="284"/>
      <c r="MKR129" s="284"/>
      <c r="MKS129" s="284"/>
      <c r="MKT129" s="284"/>
      <c r="MKU129" s="284"/>
      <c r="MKV129" s="284"/>
      <c r="MKW129" s="284"/>
      <c r="MKX129" s="284"/>
      <c r="MKY129" s="284"/>
      <c r="MKZ129" s="284"/>
      <c r="MLA129" s="284"/>
      <c r="MLB129" s="284"/>
      <c r="MLC129" s="284"/>
      <c r="MLD129" s="284"/>
      <c r="MLE129" s="284"/>
      <c r="MLF129" s="284"/>
      <c r="MLG129" s="284"/>
      <c r="MLH129" s="284"/>
      <c r="MLI129" s="284"/>
      <c r="MLJ129" s="284"/>
      <c r="MLK129" s="284"/>
      <c r="MLL129" s="284"/>
      <c r="MLM129" s="284"/>
      <c r="MLN129" s="284"/>
      <c r="MLO129" s="284"/>
      <c r="MLP129" s="284"/>
      <c r="MLQ129" s="284"/>
      <c r="MLR129" s="284"/>
      <c r="MLS129" s="284"/>
      <c r="MLT129" s="284"/>
      <c r="MLU129" s="284"/>
      <c r="MLV129" s="284"/>
      <c r="MLW129" s="284"/>
      <c r="MLX129" s="284"/>
      <c r="MLY129" s="284"/>
      <c r="MLZ129" s="284"/>
      <c r="MMA129" s="284"/>
      <c r="MMB129" s="284"/>
      <c r="MMC129" s="284"/>
      <c r="MMD129" s="284"/>
      <c r="MME129" s="284"/>
      <c r="MMF129" s="284"/>
      <c r="MMG129" s="284"/>
      <c r="MMH129" s="284"/>
      <c r="MMI129" s="284"/>
      <c r="MMJ129" s="284"/>
      <c r="MMK129" s="284"/>
      <c r="MML129" s="284"/>
      <c r="MMM129" s="284"/>
      <c r="MMN129" s="284"/>
      <c r="MMO129" s="284"/>
      <c r="MMP129" s="284"/>
      <c r="MMQ129" s="284"/>
      <c r="MMR129" s="284"/>
      <c r="MMS129" s="284"/>
      <c r="MMT129" s="284"/>
      <c r="MMU129" s="284"/>
      <c r="MMV129" s="284"/>
      <c r="MMW129" s="284"/>
      <c r="MMX129" s="284"/>
      <c r="MMY129" s="284"/>
      <c r="MMZ129" s="284"/>
      <c r="MNA129" s="284"/>
      <c r="MNB129" s="284"/>
      <c r="MNC129" s="284"/>
      <c r="MND129" s="284"/>
      <c r="MNE129" s="284"/>
      <c r="MNF129" s="284"/>
      <c r="MNG129" s="284"/>
      <c r="MNH129" s="284"/>
      <c r="MNI129" s="284"/>
      <c r="MNJ129" s="284"/>
      <c r="MNK129" s="284"/>
      <c r="MNL129" s="284"/>
      <c r="MNM129" s="284"/>
      <c r="MNN129" s="284"/>
      <c r="MNO129" s="284"/>
      <c r="MNP129" s="284"/>
      <c r="MNQ129" s="284"/>
      <c r="MNR129" s="284"/>
      <c r="MNS129" s="284"/>
      <c r="MNT129" s="284"/>
      <c r="MNU129" s="284"/>
      <c r="MNV129" s="284"/>
      <c r="MNW129" s="284"/>
      <c r="MNX129" s="284"/>
      <c r="MNY129" s="284"/>
      <c r="MNZ129" s="284"/>
      <c r="MOA129" s="284"/>
      <c r="MOB129" s="284"/>
      <c r="MOC129" s="284"/>
      <c r="MOD129" s="284"/>
      <c r="MOE129" s="284"/>
      <c r="MOF129" s="284"/>
      <c r="MOG129" s="284"/>
      <c r="MOH129" s="284"/>
      <c r="MOI129" s="284"/>
      <c r="MOJ129" s="284"/>
      <c r="MOK129" s="284"/>
      <c r="MOL129" s="284"/>
      <c r="MOM129" s="284"/>
      <c r="MON129" s="284"/>
      <c r="MOO129" s="284"/>
      <c r="MOP129" s="284"/>
      <c r="MOQ129" s="284"/>
      <c r="MOR129" s="284"/>
      <c r="MOS129" s="284"/>
      <c r="MOT129" s="284"/>
      <c r="MOU129" s="284"/>
      <c r="MOV129" s="284"/>
      <c r="MOW129" s="284"/>
      <c r="MOX129" s="284"/>
      <c r="MOY129" s="284"/>
      <c r="MOZ129" s="284"/>
      <c r="MPA129" s="284"/>
      <c r="MPB129" s="284"/>
      <c r="MPC129" s="284"/>
      <c r="MPD129" s="284"/>
      <c r="MPE129" s="284"/>
      <c r="MPF129" s="284"/>
      <c r="MPG129" s="284"/>
      <c r="MPH129" s="284"/>
      <c r="MPI129" s="284"/>
      <c r="MPJ129" s="284"/>
      <c r="MPK129" s="284"/>
      <c r="MPL129" s="284"/>
      <c r="MPM129" s="284"/>
      <c r="MPN129" s="284"/>
      <c r="MPO129" s="284"/>
      <c r="MPP129" s="284"/>
      <c r="MPQ129" s="284"/>
      <c r="MPR129" s="284"/>
      <c r="MPS129" s="284"/>
      <c r="MPT129" s="284"/>
      <c r="MPU129" s="284"/>
      <c r="MPV129" s="284"/>
      <c r="MPW129" s="284"/>
      <c r="MPX129" s="284"/>
      <c r="MPY129" s="284"/>
      <c r="MPZ129" s="284"/>
      <c r="MQA129" s="284"/>
      <c r="MQB129" s="284"/>
      <c r="MQC129" s="284"/>
      <c r="MQD129" s="284"/>
      <c r="MQE129" s="284"/>
      <c r="MQF129" s="284"/>
      <c r="MQG129" s="284"/>
      <c r="MQH129" s="284"/>
      <c r="MQI129" s="284"/>
      <c r="MQJ129" s="284"/>
      <c r="MQK129" s="284"/>
      <c r="MQL129" s="284"/>
      <c r="MQM129" s="284"/>
      <c r="MQN129" s="284"/>
      <c r="MQO129" s="284"/>
      <c r="MQP129" s="284"/>
      <c r="MQQ129" s="284"/>
      <c r="MQR129" s="284"/>
      <c r="MQS129" s="284"/>
      <c r="MQT129" s="284"/>
      <c r="MQU129" s="284"/>
      <c r="MQV129" s="284"/>
      <c r="MQW129" s="284"/>
      <c r="MQX129" s="284"/>
      <c r="MQY129" s="284"/>
      <c r="MQZ129" s="284"/>
      <c r="MRA129" s="284"/>
      <c r="MRB129" s="284"/>
      <c r="MRC129" s="284"/>
      <c r="MRD129" s="284"/>
      <c r="MRE129" s="284"/>
      <c r="MRF129" s="284"/>
      <c r="MRG129" s="284"/>
      <c r="MRH129" s="284"/>
      <c r="MRI129" s="284"/>
      <c r="MRJ129" s="284"/>
      <c r="MRK129" s="284"/>
      <c r="MRL129" s="284"/>
      <c r="MRM129" s="284"/>
      <c r="MRN129" s="284"/>
      <c r="MRO129" s="284"/>
      <c r="MRP129" s="284"/>
      <c r="MRQ129" s="284"/>
      <c r="MRR129" s="284"/>
      <c r="MRS129" s="284"/>
      <c r="MRT129" s="284"/>
      <c r="MRU129" s="284"/>
      <c r="MRV129" s="284"/>
      <c r="MRW129" s="284"/>
      <c r="MRX129" s="284"/>
      <c r="MRY129" s="284"/>
      <c r="MRZ129" s="284"/>
      <c r="MSA129" s="284"/>
      <c r="MSB129" s="284"/>
      <c r="MSC129" s="284"/>
      <c r="MSD129" s="284"/>
      <c r="MSE129" s="284"/>
      <c r="MSF129" s="284"/>
      <c r="MSG129" s="284"/>
      <c r="MSH129" s="284"/>
      <c r="MSI129" s="284"/>
      <c r="MSJ129" s="284"/>
      <c r="MSK129" s="284"/>
      <c r="MSL129" s="284"/>
      <c r="MSM129" s="284"/>
      <c r="MSN129" s="284"/>
      <c r="MSO129" s="284"/>
      <c r="MSP129" s="284"/>
      <c r="MSQ129" s="284"/>
      <c r="MSR129" s="284"/>
      <c r="MSS129" s="284"/>
      <c r="MST129" s="284"/>
      <c r="MSU129" s="284"/>
      <c r="MSV129" s="284"/>
      <c r="MSW129" s="284"/>
      <c r="MSX129" s="284"/>
      <c r="MSY129" s="284"/>
      <c r="MSZ129" s="284"/>
      <c r="MTA129" s="284"/>
      <c r="MTB129" s="284"/>
      <c r="MTC129" s="284"/>
      <c r="MTD129" s="284"/>
      <c r="MTE129" s="284"/>
      <c r="MTF129" s="284"/>
      <c r="MTG129" s="284"/>
      <c r="MTH129" s="284"/>
      <c r="MTI129" s="284"/>
      <c r="MTJ129" s="284"/>
      <c r="MTK129" s="284"/>
      <c r="MTL129" s="284"/>
      <c r="MTM129" s="284"/>
      <c r="MTN129" s="284"/>
      <c r="MTO129" s="284"/>
      <c r="MTP129" s="284"/>
      <c r="MTQ129" s="284"/>
      <c r="MTR129" s="284"/>
      <c r="MTS129" s="284"/>
      <c r="MTT129" s="284"/>
      <c r="MTU129" s="284"/>
      <c r="MTV129" s="284"/>
      <c r="MTW129" s="284"/>
      <c r="MTX129" s="284"/>
      <c r="MTY129" s="284"/>
      <c r="MTZ129" s="284"/>
      <c r="MUA129" s="284"/>
      <c r="MUB129" s="284"/>
      <c r="MUC129" s="284"/>
      <c r="MUD129" s="284"/>
      <c r="MUE129" s="284"/>
      <c r="MUF129" s="284"/>
      <c r="MUG129" s="284"/>
      <c r="MUH129" s="284"/>
      <c r="MUI129" s="284"/>
      <c r="MUJ129" s="284"/>
      <c r="MUK129" s="284"/>
      <c r="MUL129" s="284"/>
      <c r="MUM129" s="284"/>
      <c r="MUN129" s="284"/>
      <c r="MUO129" s="284"/>
      <c r="MUP129" s="284"/>
      <c r="MUQ129" s="284"/>
      <c r="MUR129" s="284"/>
      <c r="MUS129" s="284"/>
      <c r="MUT129" s="284"/>
      <c r="MUU129" s="284"/>
      <c r="MUV129" s="284"/>
      <c r="MUW129" s="284"/>
      <c r="MUX129" s="284"/>
      <c r="MUY129" s="284"/>
      <c r="MUZ129" s="284"/>
      <c r="MVA129" s="284"/>
      <c r="MVB129" s="284"/>
      <c r="MVC129" s="284"/>
      <c r="MVD129" s="284"/>
      <c r="MVE129" s="284"/>
      <c r="MVF129" s="284"/>
      <c r="MVG129" s="284"/>
      <c r="MVH129" s="284"/>
      <c r="MVI129" s="284"/>
      <c r="MVJ129" s="284"/>
      <c r="MVK129" s="284"/>
      <c r="MVL129" s="284"/>
      <c r="MVM129" s="284"/>
      <c r="MVN129" s="284"/>
      <c r="MVO129" s="284"/>
      <c r="MVP129" s="284"/>
      <c r="MVQ129" s="284"/>
      <c r="MVR129" s="284"/>
      <c r="MVS129" s="284"/>
      <c r="MVT129" s="284"/>
      <c r="MVU129" s="284"/>
      <c r="MVV129" s="284"/>
      <c r="MVW129" s="284"/>
      <c r="MVX129" s="284"/>
      <c r="MVY129" s="284"/>
      <c r="MVZ129" s="284"/>
      <c r="MWA129" s="284"/>
      <c r="MWB129" s="284"/>
      <c r="MWC129" s="284"/>
      <c r="MWD129" s="284"/>
      <c r="MWE129" s="284"/>
      <c r="MWF129" s="284"/>
      <c r="MWG129" s="284"/>
      <c r="MWH129" s="284"/>
      <c r="MWI129" s="284"/>
      <c r="MWJ129" s="284"/>
      <c r="MWK129" s="284"/>
      <c r="MWL129" s="284"/>
      <c r="MWM129" s="284"/>
      <c r="MWN129" s="284"/>
      <c r="MWO129" s="284"/>
      <c r="MWP129" s="284"/>
      <c r="MWQ129" s="284"/>
      <c r="MWR129" s="284"/>
      <c r="MWS129" s="284"/>
      <c r="MWT129" s="284"/>
      <c r="MWU129" s="284"/>
      <c r="MWV129" s="284"/>
      <c r="MWW129" s="284"/>
      <c r="MWX129" s="284"/>
      <c r="MWY129" s="284"/>
      <c r="MWZ129" s="284"/>
      <c r="MXA129" s="284"/>
      <c r="MXB129" s="284"/>
      <c r="MXC129" s="284"/>
      <c r="MXD129" s="284"/>
      <c r="MXE129" s="284"/>
      <c r="MXF129" s="284"/>
      <c r="MXG129" s="284"/>
      <c r="MXH129" s="284"/>
      <c r="MXI129" s="284"/>
      <c r="MXJ129" s="284"/>
      <c r="MXK129" s="284"/>
      <c r="MXL129" s="284"/>
      <c r="MXM129" s="284"/>
      <c r="MXN129" s="284"/>
      <c r="MXO129" s="284"/>
      <c r="MXP129" s="284"/>
      <c r="MXQ129" s="284"/>
      <c r="MXR129" s="284"/>
      <c r="MXS129" s="284"/>
      <c r="MXT129" s="284"/>
      <c r="MXU129" s="284"/>
      <c r="MXV129" s="284"/>
      <c r="MXW129" s="284"/>
      <c r="MXX129" s="284"/>
      <c r="MXY129" s="284"/>
      <c r="MXZ129" s="284"/>
      <c r="MYA129" s="284"/>
      <c r="MYB129" s="284"/>
      <c r="MYC129" s="284"/>
      <c r="MYD129" s="284"/>
      <c r="MYE129" s="284"/>
      <c r="MYF129" s="284"/>
      <c r="MYG129" s="284"/>
      <c r="MYH129" s="284"/>
      <c r="MYI129" s="284"/>
      <c r="MYJ129" s="284"/>
      <c r="MYK129" s="284"/>
      <c r="MYL129" s="284"/>
      <c r="MYM129" s="284"/>
      <c r="MYN129" s="284"/>
      <c r="MYO129" s="284"/>
      <c r="MYP129" s="284"/>
      <c r="MYQ129" s="284"/>
      <c r="MYR129" s="284"/>
      <c r="MYS129" s="284"/>
      <c r="MYT129" s="284"/>
      <c r="MYU129" s="284"/>
      <c r="MYV129" s="284"/>
      <c r="MYW129" s="284"/>
      <c r="MYX129" s="284"/>
      <c r="MYY129" s="284"/>
      <c r="MYZ129" s="284"/>
      <c r="MZA129" s="284"/>
      <c r="MZB129" s="284"/>
      <c r="MZC129" s="284"/>
      <c r="MZD129" s="284"/>
      <c r="MZE129" s="284"/>
      <c r="MZF129" s="284"/>
      <c r="MZG129" s="284"/>
      <c r="MZH129" s="284"/>
      <c r="MZI129" s="284"/>
      <c r="MZJ129" s="284"/>
      <c r="MZK129" s="284"/>
      <c r="MZL129" s="284"/>
      <c r="MZM129" s="284"/>
      <c r="MZN129" s="284"/>
      <c r="MZO129" s="284"/>
      <c r="MZP129" s="284"/>
      <c r="MZQ129" s="284"/>
      <c r="MZR129" s="284"/>
      <c r="MZS129" s="284"/>
      <c r="MZT129" s="284"/>
      <c r="MZU129" s="284"/>
      <c r="MZV129" s="284"/>
      <c r="MZW129" s="284"/>
      <c r="MZX129" s="284"/>
      <c r="MZY129" s="284"/>
      <c r="MZZ129" s="284"/>
      <c r="NAA129" s="284"/>
      <c r="NAB129" s="284"/>
      <c r="NAC129" s="284"/>
      <c r="NAD129" s="284"/>
      <c r="NAE129" s="284"/>
      <c r="NAF129" s="284"/>
      <c r="NAG129" s="284"/>
      <c r="NAH129" s="284"/>
      <c r="NAI129" s="284"/>
      <c r="NAJ129" s="284"/>
      <c r="NAK129" s="284"/>
      <c r="NAL129" s="284"/>
      <c r="NAM129" s="284"/>
      <c r="NAN129" s="284"/>
      <c r="NAO129" s="284"/>
      <c r="NAP129" s="284"/>
      <c r="NAQ129" s="284"/>
      <c r="NAR129" s="284"/>
      <c r="NAS129" s="284"/>
      <c r="NAT129" s="284"/>
      <c r="NAU129" s="284"/>
      <c r="NAV129" s="284"/>
      <c r="NAW129" s="284"/>
      <c r="NAX129" s="284"/>
      <c r="NAY129" s="284"/>
      <c r="NAZ129" s="284"/>
      <c r="NBA129" s="284"/>
      <c r="NBB129" s="284"/>
      <c r="NBC129" s="284"/>
      <c r="NBD129" s="284"/>
      <c r="NBE129" s="284"/>
      <c r="NBF129" s="284"/>
      <c r="NBG129" s="284"/>
      <c r="NBH129" s="284"/>
      <c r="NBI129" s="284"/>
      <c r="NBJ129" s="284"/>
      <c r="NBK129" s="284"/>
      <c r="NBL129" s="284"/>
      <c r="NBM129" s="284"/>
      <c r="NBN129" s="284"/>
      <c r="NBO129" s="284"/>
      <c r="NBP129" s="284"/>
      <c r="NBQ129" s="284"/>
      <c r="NBR129" s="284"/>
      <c r="NBS129" s="284"/>
      <c r="NBT129" s="284"/>
      <c r="NBU129" s="284"/>
      <c r="NBV129" s="284"/>
      <c r="NBW129" s="284"/>
      <c r="NBX129" s="284"/>
      <c r="NBY129" s="284"/>
      <c r="NBZ129" s="284"/>
      <c r="NCA129" s="284"/>
      <c r="NCB129" s="284"/>
      <c r="NCC129" s="284"/>
      <c r="NCD129" s="284"/>
      <c r="NCE129" s="284"/>
      <c r="NCF129" s="284"/>
      <c r="NCG129" s="284"/>
      <c r="NCH129" s="284"/>
      <c r="NCI129" s="284"/>
      <c r="NCJ129" s="284"/>
      <c r="NCK129" s="284"/>
      <c r="NCL129" s="284"/>
      <c r="NCM129" s="284"/>
      <c r="NCN129" s="284"/>
      <c r="NCO129" s="284"/>
      <c r="NCP129" s="284"/>
      <c r="NCQ129" s="284"/>
      <c r="NCR129" s="284"/>
      <c r="NCS129" s="284"/>
      <c r="NCT129" s="284"/>
      <c r="NCU129" s="284"/>
      <c r="NCV129" s="284"/>
      <c r="NCW129" s="284"/>
      <c r="NCX129" s="284"/>
      <c r="NCY129" s="284"/>
      <c r="NCZ129" s="284"/>
      <c r="NDA129" s="284"/>
      <c r="NDB129" s="284"/>
      <c r="NDC129" s="284"/>
      <c r="NDD129" s="284"/>
      <c r="NDE129" s="284"/>
      <c r="NDF129" s="284"/>
      <c r="NDG129" s="284"/>
      <c r="NDH129" s="284"/>
      <c r="NDI129" s="284"/>
      <c r="NDJ129" s="284"/>
      <c r="NDK129" s="284"/>
      <c r="NDL129" s="284"/>
      <c r="NDM129" s="284"/>
      <c r="NDN129" s="284"/>
      <c r="NDO129" s="284"/>
      <c r="NDP129" s="284"/>
      <c r="NDQ129" s="284"/>
      <c r="NDR129" s="284"/>
      <c r="NDS129" s="284"/>
      <c r="NDT129" s="284"/>
      <c r="NDU129" s="284"/>
      <c r="NDV129" s="284"/>
      <c r="NDW129" s="284"/>
      <c r="NDX129" s="284"/>
      <c r="NDY129" s="284"/>
      <c r="NDZ129" s="284"/>
      <c r="NEA129" s="284"/>
      <c r="NEB129" s="284"/>
      <c r="NEC129" s="284"/>
      <c r="NED129" s="284"/>
      <c r="NEE129" s="284"/>
      <c r="NEF129" s="284"/>
      <c r="NEG129" s="284"/>
      <c r="NEH129" s="284"/>
      <c r="NEI129" s="284"/>
      <c r="NEJ129" s="284"/>
      <c r="NEK129" s="284"/>
      <c r="NEL129" s="284"/>
      <c r="NEM129" s="284"/>
      <c r="NEN129" s="284"/>
      <c r="NEO129" s="284"/>
      <c r="NEP129" s="284"/>
      <c r="NEQ129" s="284"/>
      <c r="NER129" s="284"/>
      <c r="NES129" s="284"/>
      <c r="NET129" s="284"/>
      <c r="NEU129" s="284"/>
      <c r="NEV129" s="284"/>
      <c r="NEW129" s="284"/>
      <c r="NEX129" s="284"/>
      <c r="NEY129" s="284"/>
      <c r="NEZ129" s="284"/>
      <c r="NFA129" s="284"/>
      <c r="NFB129" s="284"/>
      <c r="NFC129" s="284"/>
      <c r="NFD129" s="284"/>
      <c r="NFE129" s="284"/>
      <c r="NFF129" s="284"/>
      <c r="NFG129" s="284"/>
      <c r="NFH129" s="284"/>
      <c r="NFI129" s="284"/>
      <c r="NFJ129" s="284"/>
      <c r="NFK129" s="284"/>
      <c r="NFL129" s="284"/>
      <c r="NFM129" s="284"/>
      <c r="NFN129" s="284"/>
      <c r="NFO129" s="284"/>
      <c r="NFP129" s="284"/>
      <c r="NFQ129" s="284"/>
      <c r="NFR129" s="284"/>
      <c r="NFS129" s="284"/>
      <c r="NFT129" s="284"/>
      <c r="NFU129" s="284"/>
      <c r="NFV129" s="284"/>
      <c r="NFW129" s="284"/>
      <c r="NFX129" s="284"/>
      <c r="NFY129" s="284"/>
      <c r="NFZ129" s="284"/>
      <c r="NGA129" s="284"/>
      <c r="NGB129" s="284"/>
      <c r="NGC129" s="284"/>
      <c r="NGD129" s="284"/>
      <c r="NGE129" s="284"/>
      <c r="NGF129" s="284"/>
      <c r="NGG129" s="284"/>
      <c r="NGH129" s="284"/>
      <c r="NGI129" s="284"/>
      <c r="NGJ129" s="284"/>
      <c r="NGK129" s="284"/>
      <c r="NGL129" s="284"/>
      <c r="NGM129" s="284"/>
      <c r="NGN129" s="284"/>
      <c r="NGO129" s="284"/>
      <c r="NGP129" s="284"/>
      <c r="NGQ129" s="284"/>
      <c r="NGR129" s="284"/>
      <c r="NGS129" s="284"/>
      <c r="NGT129" s="284"/>
      <c r="NGU129" s="284"/>
      <c r="NGV129" s="284"/>
      <c r="NGW129" s="284"/>
      <c r="NGX129" s="284"/>
      <c r="NGY129" s="284"/>
      <c r="NGZ129" s="284"/>
      <c r="NHA129" s="284"/>
      <c r="NHB129" s="284"/>
      <c r="NHC129" s="284"/>
      <c r="NHD129" s="284"/>
      <c r="NHE129" s="284"/>
      <c r="NHF129" s="284"/>
      <c r="NHG129" s="284"/>
      <c r="NHH129" s="284"/>
      <c r="NHI129" s="284"/>
      <c r="NHJ129" s="284"/>
      <c r="NHK129" s="284"/>
      <c r="NHL129" s="284"/>
      <c r="NHM129" s="284"/>
      <c r="NHN129" s="284"/>
      <c r="NHO129" s="284"/>
      <c r="NHP129" s="284"/>
      <c r="NHQ129" s="284"/>
      <c r="NHR129" s="284"/>
      <c r="NHS129" s="284"/>
      <c r="NHT129" s="284"/>
      <c r="NHU129" s="284"/>
      <c r="NHV129" s="284"/>
      <c r="NHW129" s="284"/>
      <c r="NHX129" s="284"/>
      <c r="NHY129" s="284"/>
      <c r="NHZ129" s="284"/>
      <c r="NIA129" s="284"/>
      <c r="NIB129" s="284"/>
      <c r="NIC129" s="284"/>
      <c r="NID129" s="284"/>
      <c r="NIE129" s="284"/>
      <c r="NIF129" s="284"/>
      <c r="NIG129" s="284"/>
      <c r="NIH129" s="284"/>
      <c r="NII129" s="284"/>
      <c r="NIJ129" s="284"/>
      <c r="NIK129" s="284"/>
      <c r="NIL129" s="284"/>
      <c r="NIM129" s="284"/>
      <c r="NIN129" s="284"/>
      <c r="NIO129" s="284"/>
      <c r="NIP129" s="284"/>
      <c r="NIQ129" s="284"/>
      <c r="NIR129" s="284"/>
      <c r="NIS129" s="284"/>
      <c r="NIT129" s="284"/>
      <c r="NIU129" s="284"/>
      <c r="NIV129" s="284"/>
      <c r="NIW129" s="284"/>
      <c r="NIX129" s="284"/>
      <c r="NIY129" s="284"/>
      <c r="NIZ129" s="284"/>
      <c r="NJA129" s="284"/>
      <c r="NJB129" s="284"/>
      <c r="NJC129" s="284"/>
      <c r="NJD129" s="284"/>
      <c r="NJE129" s="284"/>
      <c r="NJF129" s="284"/>
      <c r="NJG129" s="284"/>
      <c r="NJH129" s="284"/>
      <c r="NJI129" s="284"/>
      <c r="NJJ129" s="284"/>
      <c r="NJK129" s="284"/>
      <c r="NJL129" s="284"/>
      <c r="NJM129" s="284"/>
      <c r="NJN129" s="284"/>
      <c r="NJO129" s="284"/>
      <c r="NJP129" s="284"/>
      <c r="NJQ129" s="284"/>
      <c r="NJR129" s="284"/>
      <c r="NJS129" s="284"/>
      <c r="NJT129" s="284"/>
      <c r="NJU129" s="284"/>
      <c r="NJV129" s="284"/>
      <c r="NJW129" s="284"/>
      <c r="NJX129" s="284"/>
      <c r="NJY129" s="284"/>
      <c r="NJZ129" s="284"/>
      <c r="NKA129" s="284"/>
      <c r="NKB129" s="284"/>
      <c r="NKC129" s="284"/>
      <c r="NKD129" s="284"/>
      <c r="NKE129" s="284"/>
      <c r="NKF129" s="284"/>
      <c r="NKG129" s="284"/>
      <c r="NKH129" s="284"/>
      <c r="NKI129" s="284"/>
      <c r="NKJ129" s="284"/>
      <c r="NKK129" s="284"/>
      <c r="NKL129" s="284"/>
      <c r="NKM129" s="284"/>
      <c r="NKN129" s="284"/>
      <c r="NKO129" s="284"/>
      <c r="NKP129" s="284"/>
      <c r="NKQ129" s="284"/>
      <c r="NKR129" s="284"/>
      <c r="NKS129" s="284"/>
      <c r="NKT129" s="284"/>
      <c r="NKU129" s="284"/>
      <c r="NKV129" s="284"/>
      <c r="NKW129" s="284"/>
      <c r="NKX129" s="284"/>
      <c r="NKY129" s="284"/>
      <c r="NKZ129" s="284"/>
      <c r="NLA129" s="284"/>
      <c r="NLB129" s="284"/>
      <c r="NLC129" s="284"/>
      <c r="NLD129" s="284"/>
      <c r="NLE129" s="284"/>
      <c r="NLF129" s="284"/>
      <c r="NLG129" s="284"/>
      <c r="NLH129" s="284"/>
      <c r="NLI129" s="284"/>
      <c r="NLJ129" s="284"/>
      <c r="NLK129" s="284"/>
      <c r="NLL129" s="284"/>
      <c r="NLM129" s="284"/>
      <c r="NLN129" s="284"/>
      <c r="NLO129" s="284"/>
      <c r="NLP129" s="284"/>
      <c r="NLQ129" s="284"/>
      <c r="NLR129" s="284"/>
      <c r="NLS129" s="284"/>
      <c r="NLT129" s="284"/>
      <c r="NLU129" s="284"/>
      <c r="NLV129" s="284"/>
      <c r="NLW129" s="284"/>
      <c r="NLX129" s="284"/>
      <c r="NLY129" s="284"/>
      <c r="NLZ129" s="284"/>
      <c r="NMA129" s="284"/>
      <c r="NMB129" s="284"/>
      <c r="NMC129" s="284"/>
      <c r="NMD129" s="284"/>
      <c r="NME129" s="284"/>
      <c r="NMF129" s="284"/>
      <c r="NMG129" s="284"/>
      <c r="NMH129" s="284"/>
      <c r="NMI129" s="284"/>
      <c r="NMJ129" s="284"/>
      <c r="NMK129" s="284"/>
      <c r="NML129" s="284"/>
      <c r="NMM129" s="284"/>
      <c r="NMN129" s="284"/>
      <c r="NMO129" s="284"/>
      <c r="NMP129" s="284"/>
      <c r="NMQ129" s="284"/>
      <c r="NMR129" s="284"/>
      <c r="NMS129" s="284"/>
      <c r="NMT129" s="284"/>
      <c r="NMU129" s="284"/>
      <c r="NMV129" s="284"/>
      <c r="NMW129" s="284"/>
      <c r="NMX129" s="284"/>
      <c r="NMY129" s="284"/>
      <c r="NMZ129" s="284"/>
      <c r="NNA129" s="284"/>
      <c r="NNB129" s="284"/>
      <c r="NNC129" s="284"/>
      <c r="NND129" s="284"/>
      <c r="NNE129" s="284"/>
      <c r="NNF129" s="284"/>
      <c r="NNG129" s="284"/>
      <c r="NNH129" s="284"/>
      <c r="NNI129" s="284"/>
      <c r="NNJ129" s="284"/>
      <c r="NNK129" s="284"/>
      <c r="NNL129" s="284"/>
      <c r="NNM129" s="284"/>
      <c r="NNN129" s="284"/>
      <c r="NNO129" s="284"/>
      <c r="NNP129" s="284"/>
      <c r="NNQ129" s="284"/>
      <c r="NNR129" s="284"/>
      <c r="NNS129" s="284"/>
      <c r="NNT129" s="284"/>
      <c r="NNU129" s="284"/>
      <c r="NNV129" s="284"/>
      <c r="NNW129" s="284"/>
      <c r="NNX129" s="284"/>
      <c r="NNY129" s="284"/>
      <c r="NNZ129" s="284"/>
      <c r="NOA129" s="284"/>
      <c r="NOB129" s="284"/>
      <c r="NOC129" s="284"/>
      <c r="NOD129" s="284"/>
      <c r="NOE129" s="284"/>
      <c r="NOF129" s="284"/>
      <c r="NOG129" s="284"/>
      <c r="NOH129" s="284"/>
      <c r="NOI129" s="284"/>
      <c r="NOJ129" s="284"/>
      <c r="NOK129" s="284"/>
      <c r="NOL129" s="284"/>
      <c r="NOM129" s="284"/>
      <c r="NON129" s="284"/>
      <c r="NOO129" s="284"/>
      <c r="NOP129" s="284"/>
      <c r="NOQ129" s="284"/>
      <c r="NOR129" s="284"/>
      <c r="NOS129" s="284"/>
      <c r="NOT129" s="284"/>
      <c r="NOU129" s="284"/>
      <c r="NOV129" s="284"/>
      <c r="NOW129" s="284"/>
      <c r="NOX129" s="284"/>
      <c r="NOY129" s="284"/>
      <c r="NOZ129" s="284"/>
      <c r="NPA129" s="284"/>
      <c r="NPB129" s="284"/>
      <c r="NPC129" s="284"/>
      <c r="NPD129" s="284"/>
      <c r="NPE129" s="284"/>
      <c r="NPF129" s="284"/>
      <c r="NPG129" s="284"/>
      <c r="NPH129" s="284"/>
      <c r="NPI129" s="284"/>
      <c r="NPJ129" s="284"/>
      <c r="NPK129" s="284"/>
      <c r="NPL129" s="284"/>
      <c r="NPM129" s="284"/>
      <c r="NPN129" s="284"/>
      <c r="NPO129" s="284"/>
      <c r="NPP129" s="284"/>
      <c r="NPQ129" s="284"/>
      <c r="NPR129" s="284"/>
      <c r="NPS129" s="284"/>
      <c r="NPT129" s="284"/>
      <c r="NPU129" s="284"/>
      <c r="NPV129" s="284"/>
      <c r="NPW129" s="284"/>
      <c r="NPX129" s="284"/>
      <c r="NPY129" s="284"/>
      <c r="NPZ129" s="284"/>
      <c r="NQA129" s="284"/>
      <c r="NQB129" s="284"/>
      <c r="NQC129" s="284"/>
      <c r="NQD129" s="284"/>
      <c r="NQE129" s="284"/>
      <c r="NQF129" s="284"/>
      <c r="NQG129" s="284"/>
      <c r="NQH129" s="284"/>
      <c r="NQI129" s="284"/>
      <c r="NQJ129" s="284"/>
      <c r="NQK129" s="284"/>
      <c r="NQL129" s="284"/>
      <c r="NQM129" s="284"/>
      <c r="NQN129" s="284"/>
      <c r="NQO129" s="284"/>
      <c r="NQP129" s="284"/>
      <c r="NQQ129" s="284"/>
      <c r="NQR129" s="284"/>
      <c r="NQS129" s="284"/>
      <c r="NQT129" s="284"/>
      <c r="NQU129" s="284"/>
      <c r="NQV129" s="284"/>
      <c r="NQW129" s="284"/>
      <c r="NQX129" s="284"/>
      <c r="NQY129" s="284"/>
      <c r="NQZ129" s="284"/>
      <c r="NRA129" s="284"/>
      <c r="NRB129" s="284"/>
      <c r="NRC129" s="284"/>
      <c r="NRD129" s="284"/>
      <c r="NRE129" s="284"/>
      <c r="NRF129" s="284"/>
      <c r="NRG129" s="284"/>
      <c r="NRH129" s="284"/>
      <c r="NRI129" s="284"/>
      <c r="NRJ129" s="284"/>
      <c r="NRK129" s="284"/>
      <c r="NRL129" s="284"/>
      <c r="NRM129" s="284"/>
      <c r="NRN129" s="284"/>
      <c r="NRO129" s="284"/>
      <c r="NRP129" s="284"/>
      <c r="NRQ129" s="284"/>
      <c r="NRR129" s="284"/>
      <c r="NRS129" s="284"/>
      <c r="NRT129" s="284"/>
      <c r="NRU129" s="284"/>
      <c r="NRV129" s="284"/>
      <c r="NRW129" s="284"/>
      <c r="NRX129" s="284"/>
      <c r="NRY129" s="284"/>
      <c r="NRZ129" s="284"/>
      <c r="NSA129" s="284"/>
      <c r="NSB129" s="284"/>
      <c r="NSC129" s="284"/>
      <c r="NSD129" s="284"/>
      <c r="NSE129" s="284"/>
      <c r="NSF129" s="284"/>
      <c r="NSG129" s="284"/>
      <c r="NSH129" s="284"/>
      <c r="NSI129" s="284"/>
      <c r="NSJ129" s="284"/>
      <c r="NSK129" s="284"/>
      <c r="NSL129" s="284"/>
      <c r="NSM129" s="284"/>
      <c r="NSN129" s="284"/>
      <c r="NSO129" s="284"/>
      <c r="NSP129" s="284"/>
      <c r="NSQ129" s="284"/>
      <c r="NSR129" s="284"/>
      <c r="NSS129" s="284"/>
      <c r="NST129" s="284"/>
      <c r="NSU129" s="284"/>
      <c r="NSV129" s="284"/>
      <c r="NSW129" s="284"/>
      <c r="NSX129" s="284"/>
      <c r="NSY129" s="284"/>
      <c r="NSZ129" s="284"/>
      <c r="NTA129" s="284"/>
      <c r="NTB129" s="284"/>
      <c r="NTC129" s="284"/>
      <c r="NTD129" s="284"/>
      <c r="NTE129" s="284"/>
      <c r="NTF129" s="284"/>
      <c r="NTG129" s="284"/>
      <c r="NTH129" s="284"/>
      <c r="NTI129" s="284"/>
      <c r="NTJ129" s="284"/>
      <c r="NTK129" s="284"/>
      <c r="NTL129" s="284"/>
      <c r="NTM129" s="284"/>
      <c r="NTN129" s="284"/>
      <c r="NTO129" s="284"/>
      <c r="NTP129" s="284"/>
      <c r="NTQ129" s="284"/>
      <c r="NTR129" s="284"/>
      <c r="NTS129" s="284"/>
      <c r="NTT129" s="284"/>
      <c r="NTU129" s="284"/>
      <c r="NTV129" s="284"/>
      <c r="NTW129" s="284"/>
      <c r="NTX129" s="284"/>
      <c r="NTY129" s="284"/>
      <c r="NTZ129" s="284"/>
      <c r="NUA129" s="284"/>
      <c r="NUB129" s="284"/>
      <c r="NUC129" s="284"/>
      <c r="NUD129" s="284"/>
      <c r="NUE129" s="284"/>
      <c r="NUF129" s="284"/>
      <c r="NUG129" s="284"/>
      <c r="NUH129" s="284"/>
      <c r="NUI129" s="284"/>
      <c r="NUJ129" s="284"/>
      <c r="NUK129" s="284"/>
      <c r="NUL129" s="284"/>
      <c r="NUM129" s="284"/>
      <c r="NUN129" s="284"/>
      <c r="NUO129" s="284"/>
      <c r="NUP129" s="284"/>
      <c r="NUQ129" s="284"/>
      <c r="NUR129" s="284"/>
      <c r="NUS129" s="284"/>
      <c r="NUT129" s="284"/>
      <c r="NUU129" s="284"/>
      <c r="NUV129" s="284"/>
      <c r="NUW129" s="284"/>
      <c r="NUX129" s="284"/>
      <c r="NUY129" s="284"/>
      <c r="NUZ129" s="284"/>
      <c r="NVA129" s="284"/>
      <c r="NVB129" s="284"/>
      <c r="NVC129" s="284"/>
      <c r="NVD129" s="284"/>
      <c r="NVE129" s="284"/>
      <c r="NVF129" s="284"/>
      <c r="NVG129" s="284"/>
      <c r="NVH129" s="284"/>
      <c r="NVI129" s="284"/>
      <c r="NVJ129" s="284"/>
      <c r="NVK129" s="284"/>
      <c r="NVL129" s="284"/>
      <c r="NVM129" s="284"/>
      <c r="NVN129" s="284"/>
      <c r="NVO129" s="284"/>
      <c r="NVP129" s="284"/>
      <c r="NVQ129" s="284"/>
      <c r="NVR129" s="284"/>
      <c r="NVS129" s="284"/>
      <c r="NVT129" s="284"/>
      <c r="NVU129" s="284"/>
      <c r="NVV129" s="284"/>
      <c r="NVW129" s="284"/>
      <c r="NVX129" s="284"/>
      <c r="NVY129" s="284"/>
      <c r="NVZ129" s="284"/>
      <c r="NWA129" s="284"/>
      <c r="NWB129" s="284"/>
      <c r="NWC129" s="284"/>
      <c r="NWD129" s="284"/>
      <c r="NWE129" s="284"/>
      <c r="NWF129" s="284"/>
      <c r="NWG129" s="284"/>
      <c r="NWH129" s="284"/>
      <c r="NWI129" s="284"/>
      <c r="NWJ129" s="284"/>
      <c r="NWK129" s="284"/>
      <c r="NWL129" s="284"/>
      <c r="NWM129" s="284"/>
      <c r="NWN129" s="284"/>
      <c r="NWO129" s="284"/>
      <c r="NWP129" s="284"/>
      <c r="NWQ129" s="284"/>
      <c r="NWR129" s="284"/>
      <c r="NWS129" s="284"/>
      <c r="NWT129" s="284"/>
      <c r="NWU129" s="284"/>
      <c r="NWV129" s="284"/>
      <c r="NWW129" s="284"/>
      <c r="NWX129" s="284"/>
      <c r="NWY129" s="284"/>
      <c r="NWZ129" s="284"/>
      <c r="NXA129" s="284"/>
      <c r="NXB129" s="284"/>
      <c r="NXC129" s="284"/>
      <c r="NXD129" s="284"/>
      <c r="NXE129" s="284"/>
      <c r="NXF129" s="284"/>
      <c r="NXG129" s="284"/>
      <c r="NXH129" s="284"/>
      <c r="NXI129" s="284"/>
      <c r="NXJ129" s="284"/>
      <c r="NXK129" s="284"/>
      <c r="NXL129" s="284"/>
      <c r="NXM129" s="284"/>
      <c r="NXN129" s="284"/>
      <c r="NXO129" s="284"/>
      <c r="NXP129" s="284"/>
      <c r="NXQ129" s="284"/>
      <c r="NXR129" s="284"/>
      <c r="NXS129" s="284"/>
      <c r="NXT129" s="284"/>
      <c r="NXU129" s="284"/>
      <c r="NXV129" s="284"/>
      <c r="NXW129" s="284"/>
      <c r="NXX129" s="284"/>
      <c r="NXY129" s="284"/>
      <c r="NXZ129" s="284"/>
      <c r="NYA129" s="284"/>
      <c r="NYB129" s="284"/>
      <c r="NYC129" s="284"/>
      <c r="NYD129" s="284"/>
      <c r="NYE129" s="284"/>
      <c r="NYF129" s="284"/>
      <c r="NYG129" s="284"/>
      <c r="NYH129" s="284"/>
      <c r="NYI129" s="284"/>
      <c r="NYJ129" s="284"/>
      <c r="NYK129" s="284"/>
      <c r="NYL129" s="284"/>
      <c r="NYM129" s="284"/>
      <c r="NYN129" s="284"/>
      <c r="NYO129" s="284"/>
      <c r="NYP129" s="284"/>
      <c r="NYQ129" s="284"/>
      <c r="NYR129" s="284"/>
      <c r="NYS129" s="284"/>
      <c r="NYT129" s="284"/>
      <c r="NYU129" s="284"/>
      <c r="NYV129" s="284"/>
      <c r="NYW129" s="284"/>
      <c r="NYX129" s="284"/>
      <c r="NYY129" s="284"/>
      <c r="NYZ129" s="284"/>
      <c r="NZA129" s="284"/>
      <c r="NZB129" s="284"/>
      <c r="NZC129" s="284"/>
      <c r="NZD129" s="284"/>
      <c r="NZE129" s="284"/>
      <c r="NZF129" s="284"/>
      <c r="NZG129" s="284"/>
      <c r="NZH129" s="284"/>
      <c r="NZI129" s="284"/>
      <c r="NZJ129" s="284"/>
      <c r="NZK129" s="284"/>
      <c r="NZL129" s="284"/>
      <c r="NZM129" s="284"/>
      <c r="NZN129" s="284"/>
      <c r="NZO129" s="284"/>
      <c r="NZP129" s="284"/>
      <c r="NZQ129" s="284"/>
      <c r="NZR129" s="284"/>
      <c r="NZS129" s="284"/>
      <c r="NZT129" s="284"/>
      <c r="NZU129" s="284"/>
      <c r="NZV129" s="284"/>
      <c r="NZW129" s="284"/>
      <c r="NZX129" s="284"/>
      <c r="NZY129" s="284"/>
      <c r="NZZ129" s="284"/>
      <c r="OAA129" s="284"/>
      <c r="OAB129" s="284"/>
      <c r="OAC129" s="284"/>
      <c r="OAD129" s="284"/>
      <c r="OAE129" s="284"/>
      <c r="OAF129" s="284"/>
      <c r="OAG129" s="284"/>
      <c r="OAH129" s="284"/>
      <c r="OAI129" s="284"/>
      <c r="OAJ129" s="284"/>
      <c r="OAK129" s="284"/>
      <c r="OAL129" s="284"/>
      <c r="OAM129" s="284"/>
      <c r="OAN129" s="284"/>
      <c r="OAO129" s="284"/>
      <c r="OAP129" s="284"/>
      <c r="OAQ129" s="284"/>
      <c r="OAR129" s="284"/>
      <c r="OAS129" s="284"/>
      <c r="OAT129" s="284"/>
      <c r="OAU129" s="284"/>
      <c r="OAV129" s="284"/>
      <c r="OAW129" s="284"/>
      <c r="OAX129" s="284"/>
      <c r="OAY129" s="284"/>
      <c r="OAZ129" s="284"/>
      <c r="OBA129" s="284"/>
      <c r="OBB129" s="284"/>
      <c r="OBC129" s="284"/>
      <c r="OBD129" s="284"/>
      <c r="OBE129" s="284"/>
      <c r="OBF129" s="284"/>
      <c r="OBG129" s="284"/>
      <c r="OBH129" s="284"/>
      <c r="OBI129" s="284"/>
      <c r="OBJ129" s="284"/>
      <c r="OBK129" s="284"/>
      <c r="OBL129" s="284"/>
      <c r="OBM129" s="284"/>
      <c r="OBN129" s="284"/>
      <c r="OBO129" s="284"/>
      <c r="OBP129" s="284"/>
      <c r="OBQ129" s="284"/>
      <c r="OBR129" s="284"/>
      <c r="OBS129" s="284"/>
      <c r="OBT129" s="284"/>
      <c r="OBU129" s="284"/>
      <c r="OBV129" s="284"/>
      <c r="OBW129" s="284"/>
      <c r="OBX129" s="284"/>
      <c r="OBY129" s="284"/>
      <c r="OBZ129" s="284"/>
      <c r="OCA129" s="284"/>
      <c r="OCB129" s="284"/>
      <c r="OCC129" s="284"/>
      <c r="OCD129" s="284"/>
      <c r="OCE129" s="284"/>
      <c r="OCF129" s="284"/>
      <c r="OCG129" s="284"/>
      <c r="OCH129" s="284"/>
      <c r="OCI129" s="284"/>
      <c r="OCJ129" s="284"/>
      <c r="OCK129" s="284"/>
      <c r="OCL129" s="284"/>
      <c r="OCM129" s="284"/>
      <c r="OCN129" s="284"/>
      <c r="OCO129" s="284"/>
      <c r="OCP129" s="284"/>
      <c r="OCQ129" s="284"/>
      <c r="OCR129" s="284"/>
      <c r="OCS129" s="284"/>
      <c r="OCT129" s="284"/>
      <c r="OCU129" s="284"/>
      <c r="OCV129" s="284"/>
      <c r="OCW129" s="284"/>
      <c r="OCX129" s="284"/>
      <c r="OCY129" s="284"/>
      <c r="OCZ129" s="284"/>
      <c r="ODA129" s="284"/>
      <c r="ODB129" s="284"/>
      <c r="ODC129" s="284"/>
      <c r="ODD129" s="284"/>
      <c r="ODE129" s="284"/>
      <c r="ODF129" s="284"/>
      <c r="ODG129" s="284"/>
      <c r="ODH129" s="284"/>
      <c r="ODI129" s="284"/>
      <c r="ODJ129" s="284"/>
      <c r="ODK129" s="284"/>
      <c r="ODL129" s="284"/>
      <c r="ODM129" s="284"/>
      <c r="ODN129" s="284"/>
      <c r="ODO129" s="284"/>
      <c r="ODP129" s="284"/>
      <c r="ODQ129" s="284"/>
      <c r="ODR129" s="284"/>
      <c r="ODS129" s="284"/>
      <c r="ODT129" s="284"/>
      <c r="ODU129" s="284"/>
      <c r="ODV129" s="284"/>
      <c r="ODW129" s="284"/>
      <c r="ODX129" s="284"/>
      <c r="ODY129" s="284"/>
      <c r="ODZ129" s="284"/>
      <c r="OEA129" s="284"/>
      <c r="OEB129" s="284"/>
      <c r="OEC129" s="284"/>
      <c r="OED129" s="284"/>
      <c r="OEE129" s="284"/>
      <c r="OEF129" s="284"/>
      <c r="OEG129" s="284"/>
      <c r="OEH129" s="284"/>
      <c r="OEI129" s="284"/>
      <c r="OEJ129" s="284"/>
      <c r="OEK129" s="284"/>
      <c r="OEL129" s="284"/>
      <c r="OEM129" s="284"/>
      <c r="OEN129" s="284"/>
      <c r="OEO129" s="284"/>
      <c r="OEP129" s="284"/>
      <c r="OEQ129" s="284"/>
      <c r="OER129" s="284"/>
      <c r="OES129" s="284"/>
      <c r="OET129" s="284"/>
      <c r="OEU129" s="284"/>
      <c r="OEV129" s="284"/>
      <c r="OEW129" s="284"/>
      <c r="OEX129" s="284"/>
      <c r="OEY129" s="284"/>
      <c r="OEZ129" s="284"/>
      <c r="OFA129" s="284"/>
      <c r="OFB129" s="284"/>
      <c r="OFC129" s="284"/>
      <c r="OFD129" s="284"/>
      <c r="OFE129" s="284"/>
      <c r="OFF129" s="284"/>
      <c r="OFG129" s="284"/>
      <c r="OFH129" s="284"/>
      <c r="OFI129" s="284"/>
      <c r="OFJ129" s="284"/>
      <c r="OFK129" s="284"/>
      <c r="OFL129" s="284"/>
      <c r="OFM129" s="284"/>
      <c r="OFN129" s="284"/>
      <c r="OFO129" s="284"/>
      <c r="OFP129" s="284"/>
      <c r="OFQ129" s="284"/>
      <c r="OFR129" s="284"/>
      <c r="OFS129" s="284"/>
      <c r="OFT129" s="284"/>
      <c r="OFU129" s="284"/>
      <c r="OFV129" s="284"/>
      <c r="OFW129" s="284"/>
      <c r="OFX129" s="284"/>
      <c r="OFY129" s="284"/>
      <c r="OFZ129" s="284"/>
      <c r="OGA129" s="284"/>
      <c r="OGB129" s="284"/>
      <c r="OGC129" s="284"/>
      <c r="OGD129" s="284"/>
      <c r="OGE129" s="284"/>
      <c r="OGF129" s="284"/>
      <c r="OGG129" s="284"/>
      <c r="OGH129" s="284"/>
      <c r="OGI129" s="284"/>
      <c r="OGJ129" s="284"/>
      <c r="OGK129" s="284"/>
      <c r="OGL129" s="284"/>
      <c r="OGM129" s="284"/>
      <c r="OGN129" s="284"/>
      <c r="OGO129" s="284"/>
      <c r="OGP129" s="284"/>
      <c r="OGQ129" s="284"/>
      <c r="OGR129" s="284"/>
      <c r="OGS129" s="284"/>
      <c r="OGT129" s="284"/>
      <c r="OGU129" s="284"/>
      <c r="OGV129" s="284"/>
      <c r="OGW129" s="284"/>
      <c r="OGX129" s="284"/>
      <c r="OGY129" s="284"/>
      <c r="OGZ129" s="284"/>
      <c r="OHA129" s="284"/>
      <c r="OHB129" s="284"/>
      <c r="OHC129" s="284"/>
      <c r="OHD129" s="284"/>
      <c r="OHE129" s="284"/>
      <c r="OHF129" s="284"/>
      <c r="OHG129" s="284"/>
      <c r="OHH129" s="284"/>
      <c r="OHI129" s="284"/>
      <c r="OHJ129" s="284"/>
      <c r="OHK129" s="284"/>
      <c r="OHL129" s="284"/>
      <c r="OHM129" s="284"/>
      <c r="OHN129" s="284"/>
      <c r="OHO129" s="284"/>
      <c r="OHP129" s="284"/>
      <c r="OHQ129" s="284"/>
      <c r="OHR129" s="284"/>
      <c r="OHS129" s="284"/>
      <c r="OHT129" s="284"/>
      <c r="OHU129" s="284"/>
      <c r="OHV129" s="284"/>
      <c r="OHW129" s="284"/>
      <c r="OHX129" s="284"/>
      <c r="OHY129" s="284"/>
      <c r="OHZ129" s="284"/>
      <c r="OIA129" s="284"/>
      <c r="OIB129" s="284"/>
      <c r="OIC129" s="284"/>
      <c r="OID129" s="284"/>
      <c r="OIE129" s="284"/>
      <c r="OIF129" s="284"/>
      <c r="OIG129" s="284"/>
      <c r="OIH129" s="284"/>
      <c r="OII129" s="284"/>
      <c r="OIJ129" s="284"/>
      <c r="OIK129" s="284"/>
      <c r="OIL129" s="284"/>
      <c r="OIM129" s="284"/>
      <c r="OIN129" s="284"/>
      <c r="OIO129" s="284"/>
      <c r="OIP129" s="284"/>
      <c r="OIQ129" s="284"/>
      <c r="OIR129" s="284"/>
      <c r="OIS129" s="284"/>
      <c r="OIT129" s="284"/>
      <c r="OIU129" s="284"/>
      <c r="OIV129" s="284"/>
      <c r="OIW129" s="284"/>
      <c r="OIX129" s="284"/>
      <c r="OIY129" s="284"/>
      <c r="OIZ129" s="284"/>
      <c r="OJA129" s="284"/>
      <c r="OJB129" s="284"/>
      <c r="OJC129" s="284"/>
      <c r="OJD129" s="284"/>
      <c r="OJE129" s="284"/>
      <c r="OJF129" s="284"/>
      <c r="OJG129" s="284"/>
      <c r="OJH129" s="284"/>
      <c r="OJI129" s="284"/>
      <c r="OJJ129" s="284"/>
      <c r="OJK129" s="284"/>
      <c r="OJL129" s="284"/>
      <c r="OJM129" s="284"/>
      <c r="OJN129" s="284"/>
      <c r="OJO129" s="284"/>
      <c r="OJP129" s="284"/>
      <c r="OJQ129" s="284"/>
      <c r="OJR129" s="284"/>
      <c r="OJS129" s="284"/>
      <c r="OJT129" s="284"/>
      <c r="OJU129" s="284"/>
      <c r="OJV129" s="284"/>
      <c r="OJW129" s="284"/>
      <c r="OJX129" s="284"/>
      <c r="OJY129" s="284"/>
      <c r="OJZ129" s="284"/>
      <c r="OKA129" s="284"/>
      <c r="OKB129" s="284"/>
      <c r="OKC129" s="284"/>
      <c r="OKD129" s="284"/>
      <c r="OKE129" s="284"/>
      <c r="OKF129" s="284"/>
      <c r="OKG129" s="284"/>
      <c r="OKH129" s="284"/>
      <c r="OKI129" s="284"/>
      <c r="OKJ129" s="284"/>
      <c r="OKK129" s="284"/>
      <c r="OKL129" s="284"/>
      <c r="OKM129" s="284"/>
      <c r="OKN129" s="284"/>
      <c r="OKO129" s="284"/>
      <c r="OKP129" s="284"/>
      <c r="OKQ129" s="284"/>
      <c r="OKR129" s="284"/>
      <c r="OKS129" s="284"/>
      <c r="OKT129" s="284"/>
      <c r="OKU129" s="284"/>
      <c r="OKV129" s="284"/>
      <c r="OKW129" s="284"/>
      <c r="OKX129" s="284"/>
      <c r="OKY129" s="284"/>
      <c r="OKZ129" s="284"/>
      <c r="OLA129" s="284"/>
      <c r="OLB129" s="284"/>
      <c r="OLC129" s="284"/>
      <c r="OLD129" s="284"/>
      <c r="OLE129" s="284"/>
      <c r="OLF129" s="284"/>
      <c r="OLG129" s="284"/>
      <c r="OLH129" s="284"/>
      <c r="OLI129" s="284"/>
      <c r="OLJ129" s="284"/>
      <c r="OLK129" s="284"/>
      <c r="OLL129" s="284"/>
      <c r="OLM129" s="284"/>
      <c r="OLN129" s="284"/>
      <c r="OLO129" s="284"/>
      <c r="OLP129" s="284"/>
      <c r="OLQ129" s="284"/>
      <c r="OLR129" s="284"/>
      <c r="OLS129" s="284"/>
      <c r="OLT129" s="284"/>
      <c r="OLU129" s="284"/>
      <c r="OLV129" s="284"/>
      <c r="OLW129" s="284"/>
      <c r="OLX129" s="284"/>
      <c r="OLY129" s="284"/>
      <c r="OLZ129" s="284"/>
      <c r="OMA129" s="284"/>
      <c r="OMB129" s="284"/>
      <c r="OMC129" s="284"/>
      <c r="OMD129" s="284"/>
      <c r="OME129" s="284"/>
      <c r="OMF129" s="284"/>
      <c r="OMG129" s="284"/>
      <c r="OMH129" s="284"/>
      <c r="OMI129" s="284"/>
      <c r="OMJ129" s="284"/>
      <c r="OMK129" s="284"/>
      <c r="OML129" s="284"/>
      <c r="OMM129" s="284"/>
      <c r="OMN129" s="284"/>
      <c r="OMO129" s="284"/>
      <c r="OMP129" s="284"/>
      <c r="OMQ129" s="284"/>
      <c r="OMR129" s="284"/>
      <c r="OMS129" s="284"/>
      <c r="OMT129" s="284"/>
      <c r="OMU129" s="284"/>
      <c r="OMV129" s="284"/>
      <c r="OMW129" s="284"/>
      <c r="OMX129" s="284"/>
      <c r="OMY129" s="284"/>
      <c r="OMZ129" s="284"/>
      <c r="ONA129" s="284"/>
      <c r="ONB129" s="284"/>
      <c r="ONC129" s="284"/>
      <c r="OND129" s="284"/>
      <c r="ONE129" s="284"/>
      <c r="ONF129" s="284"/>
      <c r="ONG129" s="284"/>
      <c r="ONH129" s="284"/>
      <c r="ONI129" s="284"/>
      <c r="ONJ129" s="284"/>
      <c r="ONK129" s="284"/>
      <c r="ONL129" s="284"/>
      <c r="ONM129" s="284"/>
      <c r="ONN129" s="284"/>
      <c r="ONO129" s="284"/>
      <c r="ONP129" s="284"/>
      <c r="ONQ129" s="284"/>
      <c r="ONR129" s="284"/>
      <c r="ONS129" s="284"/>
      <c r="ONT129" s="284"/>
      <c r="ONU129" s="284"/>
      <c r="ONV129" s="284"/>
      <c r="ONW129" s="284"/>
      <c r="ONX129" s="284"/>
      <c r="ONY129" s="284"/>
      <c r="ONZ129" s="284"/>
      <c r="OOA129" s="284"/>
      <c r="OOB129" s="284"/>
      <c r="OOC129" s="284"/>
      <c r="OOD129" s="284"/>
      <c r="OOE129" s="284"/>
      <c r="OOF129" s="284"/>
      <c r="OOG129" s="284"/>
      <c r="OOH129" s="284"/>
      <c r="OOI129" s="284"/>
      <c r="OOJ129" s="284"/>
      <c r="OOK129" s="284"/>
      <c r="OOL129" s="284"/>
      <c r="OOM129" s="284"/>
      <c r="OON129" s="284"/>
      <c r="OOO129" s="284"/>
      <c r="OOP129" s="284"/>
      <c r="OOQ129" s="284"/>
      <c r="OOR129" s="284"/>
      <c r="OOS129" s="284"/>
      <c r="OOT129" s="284"/>
      <c r="OOU129" s="284"/>
      <c r="OOV129" s="284"/>
      <c r="OOW129" s="284"/>
      <c r="OOX129" s="284"/>
      <c r="OOY129" s="284"/>
      <c r="OOZ129" s="284"/>
      <c r="OPA129" s="284"/>
      <c r="OPB129" s="284"/>
      <c r="OPC129" s="284"/>
      <c r="OPD129" s="284"/>
      <c r="OPE129" s="284"/>
      <c r="OPF129" s="284"/>
      <c r="OPG129" s="284"/>
      <c r="OPH129" s="284"/>
      <c r="OPI129" s="284"/>
      <c r="OPJ129" s="284"/>
      <c r="OPK129" s="284"/>
      <c r="OPL129" s="284"/>
      <c r="OPM129" s="284"/>
      <c r="OPN129" s="284"/>
      <c r="OPO129" s="284"/>
      <c r="OPP129" s="284"/>
      <c r="OPQ129" s="284"/>
      <c r="OPR129" s="284"/>
      <c r="OPS129" s="284"/>
      <c r="OPT129" s="284"/>
      <c r="OPU129" s="284"/>
      <c r="OPV129" s="284"/>
      <c r="OPW129" s="284"/>
      <c r="OPX129" s="284"/>
      <c r="OPY129" s="284"/>
      <c r="OPZ129" s="284"/>
      <c r="OQA129" s="284"/>
      <c r="OQB129" s="284"/>
      <c r="OQC129" s="284"/>
      <c r="OQD129" s="284"/>
      <c r="OQE129" s="284"/>
      <c r="OQF129" s="284"/>
      <c r="OQG129" s="284"/>
      <c r="OQH129" s="284"/>
      <c r="OQI129" s="284"/>
      <c r="OQJ129" s="284"/>
      <c r="OQK129" s="284"/>
      <c r="OQL129" s="284"/>
      <c r="OQM129" s="284"/>
      <c r="OQN129" s="284"/>
      <c r="OQO129" s="284"/>
      <c r="OQP129" s="284"/>
      <c r="OQQ129" s="284"/>
      <c r="OQR129" s="284"/>
      <c r="OQS129" s="284"/>
      <c r="OQT129" s="284"/>
      <c r="OQU129" s="284"/>
      <c r="OQV129" s="284"/>
      <c r="OQW129" s="284"/>
      <c r="OQX129" s="284"/>
      <c r="OQY129" s="284"/>
      <c r="OQZ129" s="284"/>
      <c r="ORA129" s="284"/>
      <c r="ORB129" s="284"/>
      <c r="ORC129" s="284"/>
      <c r="ORD129" s="284"/>
      <c r="ORE129" s="284"/>
      <c r="ORF129" s="284"/>
      <c r="ORG129" s="284"/>
      <c r="ORH129" s="284"/>
      <c r="ORI129" s="284"/>
      <c r="ORJ129" s="284"/>
      <c r="ORK129" s="284"/>
      <c r="ORL129" s="284"/>
      <c r="ORM129" s="284"/>
      <c r="ORN129" s="284"/>
      <c r="ORO129" s="284"/>
      <c r="ORP129" s="284"/>
      <c r="ORQ129" s="284"/>
      <c r="ORR129" s="284"/>
      <c r="ORS129" s="284"/>
      <c r="ORT129" s="284"/>
      <c r="ORU129" s="284"/>
      <c r="ORV129" s="284"/>
      <c r="ORW129" s="284"/>
      <c r="ORX129" s="284"/>
      <c r="ORY129" s="284"/>
      <c r="ORZ129" s="284"/>
      <c r="OSA129" s="284"/>
      <c r="OSB129" s="284"/>
      <c r="OSC129" s="284"/>
      <c r="OSD129" s="284"/>
      <c r="OSE129" s="284"/>
      <c r="OSF129" s="284"/>
      <c r="OSG129" s="284"/>
      <c r="OSH129" s="284"/>
      <c r="OSI129" s="284"/>
      <c r="OSJ129" s="284"/>
      <c r="OSK129" s="284"/>
      <c r="OSL129" s="284"/>
      <c r="OSM129" s="284"/>
      <c r="OSN129" s="284"/>
      <c r="OSO129" s="284"/>
      <c r="OSP129" s="284"/>
      <c r="OSQ129" s="284"/>
      <c r="OSR129" s="284"/>
      <c r="OSS129" s="284"/>
      <c r="OST129" s="284"/>
      <c r="OSU129" s="284"/>
      <c r="OSV129" s="284"/>
      <c r="OSW129" s="284"/>
      <c r="OSX129" s="284"/>
      <c r="OSY129" s="284"/>
      <c r="OSZ129" s="284"/>
      <c r="OTA129" s="284"/>
      <c r="OTB129" s="284"/>
      <c r="OTC129" s="284"/>
      <c r="OTD129" s="284"/>
      <c r="OTE129" s="284"/>
      <c r="OTF129" s="284"/>
      <c r="OTG129" s="284"/>
      <c r="OTH129" s="284"/>
      <c r="OTI129" s="284"/>
      <c r="OTJ129" s="284"/>
      <c r="OTK129" s="284"/>
      <c r="OTL129" s="284"/>
      <c r="OTM129" s="284"/>
      <c r="OTN129" s="284"/>
      <c r="OTO129" s="284"/>
      <c r="OTP129" s="284"/>
      <c r="OTQ129" s="284"/>
      <c r="OTR129" s="284"/>
      <c r="OTS129" s="284"/>
      <c r="OTT129" s="284"/>
      <c r="OTU129" s="284"/>
      <c r="OTV129" s="284"/>
      <c r="OTW129" s="284"/>
      <c r="OTX129" s="284"/>
      <c r="OTY129" s="284"/>
      <c r="OTZ129" s="284"/>
      <c r="OUA129" s="284"/>
      <c r="OUB129" s="284"/>
      <c r="OUC129" s="284"/>
      <c r="OUD129" s="284"/>
      <c r="OUE129" s="284"/>
      <c r="OUF129" s="284"/>
      <c r="OUG129" s="284"/>
      <c r="OUH129" s="284"/>
      <c r="OUI129" s="284"/>
      <c r="OUJ129" s="284"/>
      <c r="OUK129" s="284"/>
      <c r="OUL129" s="284"/>
      <c r="OUM129" s="284"/>
      <c r="OUN129" s="284"/>
      <c r="OUO129" s="284"/>
      <c r="OUP129" s="284"/>
      <c r="OUQ129" s="284"/>
      <c r="OUR129" s="284"/>
      <c r="OUS129" s="284"/>
      <c r="OUT129" s="284"/>
      <c r="OUU129" s="284"/>
      <c r="OUV129" s="284"/>
      <c r="OUW129" s="284"/>
      <c r="OUX129" s="284"/>
      <c r="OUY129" s="284"/>
      <c r="OUZ129" s="284"/>
      <c r="OVA129" s="284"/>
      <c r="OVB129" s="284"/>
      <c r="OVC129" s="284"/>
      <c r="OVD129" s="284"/>
      <c r="OVE129" s="284"/>
      <c r="OVF129" s="284"/>
      <c r="OVG129" s="284"/>
      <c r="OVH129" s="284"/>
      <c r="OVI129" s="284"/>
      <c r="OVJ129" s="284"/>
      <c r="OVK129" s="284"/>
      <c r="OVL129" s="284"/>
      <c r="OVM129" s="284"/>
      <c r="OVN129" s="284"/>
      <c r="OVO129" s="284"/>
      <c r="OVP129" s="284"/>
      <c r="OVQ129" s="284"/>
      <c r="OVR129" s="284"/>
      <c r="OVS129" s="284"/>
      <c r="OVT129" s="284"/>
      <c r="OVU129" s="284"/>
      <c r="OVV129" s="284"/>
      <c r="OVW129" s="284"/>
      <c r="OVX129" s="284"/>
      <c r="OVY129" s="284"/>
      <c r="OVZ129" s="284"/>
      <c r="OWA129" s="284"/>
      <c r="OWB129" s="284"/>
      <c r="OWC129" s="284"/>
      <c r="OWD129" s="284"/>
      <c r="OWE129" s="284"/>
      <c r="OWF129" s="284"/>
      <c r="OWG129" s="284"/>
      <c r="OWH129" s="284"/>
      <c r="OWI129" s="284"/>
      <c r="OWJ129" s="284"/>
      <c r="OWK129" s="284"/>
      <c r="OWL129" s="284"/>
      <c r="OWM129" s="284"/>
      <c r="OWN129" s="284"/>
      <c r="OWO129" s="284"/>
      <c r="OWP129" s="284"/>
      <c r="OWQ129" s="284"/>
      <c r="OWR129" s="284"/>
      <c r="OWS129" s="284"/>
      <c r="OWT129" s="284"/>
      <c r="OWU129" s="284"/>
      <c r="OWV129" s="284"/>
      <c r="OWW129" s="284"/>
      <c r="OWX129" s="284"/>
      <c r="OWY129" s="284"/>
      <c r="OWZ129" s="284"/>
      <c r="OXA129" s="284"/>
      <c r="OXB129" s="284"/>
      <c r="OXC129" s="284"/>
      <c r="OXD129" s="284"/>
      <c r="OXE129" s="284"/>
      <c r="OXF129" s="284"/>
      <c r="OXG129" s="284"/>
      <c r="OXH129" s="284"/>
      <c r="OXI129" s="284"/>
      <c r="OXJ129" s="284"/>
      <c r="OXK129" s="284"/>
      <c r="OXL129" s="284"/>
      <c r="OXM129" s="284"/>
      <c r="OXN129" s="284"/>
      <c r="OXO129" s="284"/>
      <c r="OXP129" s="284"/>
      <c r="OXQ129" s="284"/>
      <c r="OXR129" s="284"/>
      <c r="OXS129" s="284"/>
      <c r="OXT129" s="284"/>
      <c r="OXU129" s="284"/>
      <c r="OXV129" s="284"/>
      <c r="OXW129" s="284"/>
      <c r="OXX129" s="284"/>
      <c r="OXY129" s="284"/>
      <c r="OXZ129" s="284"/>
      <c r="OYA129" s="284"/>
      <c r="OYB129" s="284"/>
      <c r="OYC129" s="284"/>
      <c r="OYD129" s="284"/>
      <c r="OYE129" s="284"/>
      <c r="OYF129" s="284"/>
      <c r="OYG129" s="284"/>
      <c r="OYH129" s="284"/>
      <c r="OYI129" s="284"/>
      <c r="OYJ129" s="284"/>
      <c r="OYK129" s="284"/>
      <c r="OYL129" s="284"/>
      <c r="OYM129" s="284"/>
      <c r="OYN129" s="284"/>
      <c r="OYO129" s="284"/>
      <c r="OYP129" s="284"/>
      <c r="OYQ129" s="284"/>
      <c r="OYR129" s="284"/>
      <c r="OYS129" s="284"/>
      <c r="OYT129" s="284"/>
      <c r="OYU129" s="284"/>
      <c r="OYV129" s="284"/>
      <c r="OYW129" s="284"/>
      <c r="OYX129" s="284"/>
      <c r="OYY129" s="284"/>
      <c r="OYZ129" s="284"/>
      <c r="OZA129" s="284"/>
      <c r="OZB129" s="284"/>
      <c r="OZC129" s="284"/>
      <c r="OZD129" s="284"/>
      <c r="OZE129" s="284"/>
      <c r="OZF129" s="284"/>
      <c r="OZG129" s="284"/>
      <c r="OZH129" s="284"/>
      <c r="OZI129" s="284"/>
      <c r="OZJ129" s="284"/>
      <c r="OZK129" s="284"/>
      <c r="OZL129" s="284"/>
      <c r="OZM129" s="284"/>
      <c r="OZN129" s="284"/>
      <c r="OZO129" s="284"/>
      <c r="OZP129" s="284"/>
      <c r="OZQ129" s="284"/>
      <c r="OZR129" s="284"/>
      <c r="OZS129" s="284"/>
      <c r="OZT129" s="284"/>
      <c r="OZU129" s="284"/>
      <c r="OZV129" s="284"/>
      <c r="OZW129" s="284"/>
      <c r="OZX129" s="284"/>
      <c r="OZY129" s="284"/>
      <c r="OZZ129" s="284"/>
      <c r="PAA129" s="284"/>
      <c r="PAB129" s="284"/>
      <c r="PAC129" s="284"/>
      <c r="PAD129" s="284"/>
      <c r="PAE129" s="284"/>
      <c r="PAF129" s="284"/>
      <c r="PAG129" s="284"/>
      <c r="PAH129" s="284"/>
      <c r="PAI129" s="284"/>
      <c r="PAJ129" s="284"/>
      <c r="PAK129" s="284"/>
      <c r="PAL129" s="284"/>
      <c r="PAM129" s="284"/>
      <c r="PAN129" s="284"/>
      <c r="PAO129" s="284"/>
      <c r="PAP129" s="284"/>
      <c r="PAQ129" s="284"/>
      <c r="PAR129" s="284"/>
      <c r="PAS129" s="284"/>
      <c r="PAT129" s="284"/>
      <c r="PAU129" s="284"/>
      <c r="PAV129" s="284"/>
      <c r="PAW129" s="284"/>
      <c r="PAX129" s="284"/>
      <c r="PAY129" s="284"/>
      <c r="PAZ129" s="284"/>
      <c r="PBA129" s="284"/>
      <c r="PBB129" s="284"/>
      <c r="PBC129" s="284"/>
      <c r="PBD129" s="284"/>
      <c r="PBE129" s="284"/>
      <c r="PBF129" s="284"/>
      <c r="PBG129" s="284"/>
      <c r="PBH129" s="284"/>
      <c r="PBI129" s="284"/>
      <c r="PBJ129" s="284"/>
      <c r="PBK129" s="284"/>
      <c r="PBL129" s="284"/>
      <c r="PBM129" s="284"/>
      <c r="PBN129" s="284"/>
      <c r="PBO129" s="284"/>
      <c r="PBP129" s="284"/>
      <c r="PBQ129" s="284"/>
      <c r="PBR129" s="284"/>
      <c r="PBS129" s="284"/>
      <c r="PBT129" s="284"/>
      <c r="PBU129" s="284"/>
      <c r="PBV129" s="284"/>
      <c r="PBW129" s="284"/>
      <c r="PBX129" s="284"/>
      <c r="PBY129" s="284"/>
      <c r="PBZ129" s="284"/>
      <c r="PCA129" s="284"/>
      <c r="PCB129" s="284"/>
      <c r="PCC129" s="284"/>
      <c r="PCD129" s="284"/>
      <c r="PCE129" s="284"/>
      <c r="PCF129" s="284"/>
      <c r="PCG129" s="284"/>
      <c r="PCH129" s="284"/>
      <c r="PCI129" s="284"/>
      <c r="PCJ129" s="284"/>
      <c r="PCK129" s="284"/>
      <c r="PCL129" s="284"/>
      <c r="PCM129" s="284"/>
      <c r="PCN129" s="284"/>
      <c r="PCO129" s="284"/>
      <c r="PCP129" s="284"/>
      <c r="PCQ129" s="284"/>
      <c r="PCR129" s="284"/>
      <c r="PCS129" s="284"/>
      <c r="PCT129" s="284"/>
      <c r="PCU129" s="284"/>
      <c r="PCV129" s="284"/>
      <c r="PCW129" s="284"/>
      <c r="PCX129" s="284"/>
      <c r="PCY129" s="284"/>
      <c r="PCZ129" s="284"/>
      <c r="PDA129" s="284"/>
      <c r="PDB129" s="284"/>
      <c r="PDC129" s="284"/>
      <c r="PDD129" s="284"/>
      <c r="PDE129" s="284"/>
      <c r="PDF129" s="284"/>
      <c r="PDG129" s="284"/>
      <c r="PDH129" s="284"/>
      <c r="PDI129" s="284"/>
      <c r="PDJ129" s="284"/>
      <c r="PDK129" s="284"/>
      <c r="PDL129" s="284"/>
      <c r="PDM129" s="284"/>
      <c r="PDN129" s="284"/>
      <c r="PDO129" s="284"/>
      <c r="PDP129" s="284"/>
      <c r="PDQ129" s="284"/>
      <c r="PDR129" s="284"/>
      <c r="PDS129" s="284"/>
      <c r="PDT129" s="284"/>
      <c r="PDU129" s="284"/>
      <c r="PDV129" s="284"/>
      <c r="PDW129" s="284"/>
      <c r="PDX129" s="284"/>
      <c r="PDY129" s="284"/>
      <c r="PDZ129" s="284"/>
      <c r="PEA129" s="284"/>
      <c r="PEB129" s="284"/>
      <c r="PEC129" s="284"/>
      <c r="PED129" s="284"/>
      <c r="PEE129" s="284"/>
      <c r="PEF129" s="284"/>
      <c r="PEG129" s="284"/>
      <c r="PEH129" s="284"/>
      <c r="PEI129" s="284"/>
      <c r="PEJ129" s="284"/>
      <c r="PEK129" s="284"/>
      <c r="PEL129" s="284"/>
      <c r="PEM129" s="284"/>
      <c r="PEN129" s="284"/>
      <c r="PEO129" s="284"/>
      <c r="PEP129" s="284"/>
      <c r="PEQ129" s="284"/>
      <c r="PER129" s="284"/>
      <c r="PES129" s="284"/>
      <c r="PET129" s="284"/>
      <c r="PEU129" s="284"/>
      <c r="PEV129" s="284"/>
      <c r="PEW129" s="284"/>
      <c r="PEX129" s="284"/>
      <c r="PEY129" s="284"/>
      <c r="PEZ129" s="284"/>
      <c r="PFA129" s="284"/>
      <c r="PFB129" s="284"/>
      <c r="PFC129" s="284"/>
      <c r="PFD129" s="284"/>
      <c r="PFE129" s="284"/>
      <c r="PFF129" s="284"/>
      <c r="PFG129" s="284"/>
      <c r="PFH129" s="284"/>
      <c r="PFI129" s="284"/>
      <c r="PFJ129" s="284"/>
      <c r="PFK129" s="284"/>
      <c r="PFL129" s="284"/>
      <c r="PFM129" s="284"/>
      <c r="PFN129" s="284"/>
      <c r="PFO129" s="284"/>
      <c r="PFP129" s="284"/>
      <c r="PFQ129" s="284"/>
      <c r="PFR129" s="284"/>
      <c r="PFS129" s="284"/>
      <c r="PFT129" s="284"/>
      <c r="PFU129" s="284"/>
      <c r="PFV129" s="284"/>
      <c r="PFW129" s="284"/>
      <c r="PFX129" s="284"/>
      <c r="PFY129" s="284"/>
      <c r="PFZ129" s="284"/>
      <c r="PGA129" s="284"/>
      <c r="PGB129" s="284"/>
      <c r="PGC129" s="284"/>
      <c r="PGD129" s="284"/>
      <c r="PGE129" s="284"/>
      <c r="PGF129" s="284"/>
      <c r="PGG129" s="284"/>
      <c r="PGH129" s="284"/>
      <c r="PGI129" s="284"/>
      <c r="PGJ129" s="284"/>
      <c r="PGK129" s="284"/>
      <c r="PGL129" s="284"/>
      <c r="PGM129" s="284"/>
      <c r="PGN129" s="284"/>
      <c r="PGO129" s="284"/>
      <c r="PGP129" s="284"/>
      <c r="PGQ129" s="284"/>
      <c r="PGR129" s="284"/>
      <c r="PGS129" s="284"/>
      <c r="PGT129" s="284"/>
      <c r="PGU129" s="284"/>
      <c r="PGV129" s="284"/>
      <c r="PGW129" s="284"/>
      <c r="PGX129" s="284"/>
      <c r="PGY129" s="284"/>
      <c r="PGZ129" s="284"/>
      <c r="PHA129" s="284"/>
      <c r="PHB129" s="284"/>
      <c r="PHC129" s="284"/>
      <c r="PHD129" s="284"/>
      <c r="PHE129" s="284"/>
      <c r="PHF129" s="284"/>
      <c r="PHG129" s="284"/>
      <c r="PHH129" s="284"/>
      <c r="PHI129" s="284"/>
      <c r="PHJ129" s="284"/>
      <c r="PHK129" s="284"/>
      <c r="PHL129" s="284"/>
      <c r="PHM129" s="284"/>
      <c r="PHN129" s="284"/>
      <c r="PHO129" s="284"/>
      <c r="PHP129" s="284"/>
      <c r="PHQ129" s="284"/>
      <c r="PHR129" s="284"/>
      <c r="PHS129" s="284"/>
      <c r="PHT129" s="284"/>
      <c r="PHU129" s="284"/>
      <c r="PHV129" s="284"/>
      <c r="PHW129" s="284"/>
      <c r="PHX129" s="284"/>
      <c r="PHY129" s="284"/>
      <c r="PHZ129" s="284"/>
      <c r="PIA129" s="284"/>
      <c r="PIB129" s="284"/>
      <c r="PIC129" s="284"/>
      <c r="PID129" s="284"/>
      <c r="PIE129" s="284"/>
      <c r="PIF129" s="284"/>
      <c r="PIG129" s="284"/>
      <c r="PIH129" s="284"/>
      <c r="PII129" s="284"/>
      <c r="PIJ129" s="284"/>
      <c r="PIK129" s="284"/>
      <c r="PIL129" s="284"/>
      <c r="PIM129" s="284"/>
      <c r="PIN129" s="284"/>
      <c r="PIO129" s="284"/>
      <c r="PIP129" s="284"/>
      <c r="PIQ129" s="284"/>
      <c r="PIR129" s="284"/>
      <c r="PIS129" s="284"/>
      <c r="PIT129" s="284"/>
      <c r="PIU129" s="284"/>
      <c r="PIV129" s="284"/>
      <c r="PIW129" s="284"/>
      <c r="PIX129" s="284"/>
      <c r="PIY129" s="284"/>
      <c r="PIZ129" s="284"/>
      <c r="PJA129" s="284"/>
      <c r="PJB129" s="284"/>
      <c r="PJC129" s="284"/>
      <c r="PJD129" s="284"/>
      <c r="PJE129" s="284"/>
      <c r="PJF129" s="284"/>
      <c r="PJG129" s="284"/>
      <c r="PJH129" s="284"/>
      <c r="PJI129" s="284"/>
      <c r="PJJ129" s="284"/>
      <c r="PJK129" s="284"/>
      <c r="PJL129" s="284"/>
      <c r="PJM129" s="284"/>
      <c r="PJN129" s="284"/>
      <c r="PJO129" s="284"/>
      <c r="PJP129" s="284"/>
      <c r="PJQ129" s="284"/>
      <c r="PJR129" s="284"/>
      <c r="PJS129" s="284"/>
      <c r="PJT129" s="284"/>
      <c r="PJU129" s="284"/>
      <c r="PJV129" s="284"/>
      <c r="PJW129" s="284"/>
      <c r="PJX129" s="284"/>
      <c r="PJY129" s="284"/>
      <c r="PJZ129" s="284"/>
      <c r="PKA129" s="284"/>
      <c r="PKB129" s="284"/>
      <c r="PKC129" s="284"/>
      <c r="PKD129" s="284"/>
      <c r="PKE129" s="284"/>
      <c r="PKF129" s="284"/>
      <c r="PKG129" s="284"/>
      <c r="PKH129" s="284"/>
      <c r="PKI129" s="284"/>
      <c r="PKJ129" s="284"/>
      <c r="PKK129" s="284"/>
      <c r="PKL129" s="284"/>
      <c r="PKM129" s="284"/>
      <c r="PKN129" s="284"/>
      <c r="PKO129" s="284"/>
      <c r="PKP129" s="284"/>
      <c r="PKQ129" s="284"/>
      <c r="PKR129" s="284"/>
      <c r="PKS129" s="284"/>
      <c r="PKT129" s="284"/>
      <c r="PKU129" s="284"/>
      <c r="PKV129" s="284"/>
      <c r="PKW129" s="284"/>
      <c r="PKX129" s="284"/>
      <c r="PKY129" s="284"/>
      <c r="PKZ129" s="284"/>
      <c r="PLA129" s="284"/>
      <c r="PLB129" s="284"/>
      <c r="PLC129" s="284"/>
      <c r="PLD129" s="284"/>
      <c r="PLE129" s="284"/>
      <c r="PLF129" s="284"/>
      <c r="PLG129" s="284"/>
      <c r="PLH129" s="284"/>
      <c r="PLI129" s="284"/>
      <c r="PLJ129" s="284"/>
      <c r="PLK129" s="284"/>
      <c r="PLL129" s="284"/>
      <c r="PLM129" s="284"/>
      <c r="PLN129" s="284"/>
      <c r="PLO129" s="284"/>
      <c r="PLP129" s="284"/>
      <c r="PLQ129" s="284"/>
      <c r="PLR129" s="284"/>
      <c r="PLS129" s="284"/>
      <c r="PLT129" s="284"/>
      <c r="PLU129" s="284"/>
      <c r="PLV129" s="284"/>
      <c r="PLW129" s="284"/>
      <c r="PLX129" s="284"/>
      <c r="PLY129" s="284"/>
      <c r="PLZ129" s="284"/>
      <c r="PMA129" s="284"/>
      <c r="PMB129" s="284"/>
      <c r="PMC129" s="284"/>
      <c r="PMD129" s="284"/>
      <c r="PME129" s="284"/>
      <c r="PMF129" s="284"/>
      <c r="PMG129" s="284"/>
      <c r="PMH129" s="284"/>
      <c r="PMI129" s="284"/>
      <c r="PMJ129" s="284"/>
      <c r="PMK129" s="284"/>
      <c r="PML129" s="284"/>
      <c r="PMM129" s="284"/>
      <c r="PMN129" s="284"/>
      <c r="PMO129" s="284"/>
      <c r="PMP129" s="284"/>
      <c r="PMQ129" s="284"/>
      <c r="PMR129" s="284"/>
      <c r="PMS129" s="284"/>
      <c r="PMT129" s="284"/>
      <c r="PMU129" s="284"/>
      <c r="PMV129" s="284"/>
      <c r="PMW129" s="284"/>
      <c r="PMX129" s="284"/>
      <c r="PMY129" s="284"/>
      <c r="PMZ129" s="284"/>
      <c r="PNA129" s="284"/>
      <c r="PNB129" s="284"/>
      <c r="PNC129" s="284"/>
      <c r="PND129" s="284"/>
      <c r="PNE129" s="284"/>
      <c r="PNF129" s="284"/>
      <c r="PNG129" s="284"/>
      <c r="PNH129" s="284"/>
      <c r="PNI129" s="284"/>
      <c r="PNJ129" s="284"/>
      <c r="PNK129" s="284"/>
      <c r="PNL129" s="284"/>
      <c r="PNM129" s="284"/>
      <c r="PNN129" s="284"/>
      <c r="PNO129" s="284"/>
      <c r="PNP129" s="284"/>
      <c r="PNQ129" s="284"/>
      <c r="PNR129" s="284"/>
      <c r="PNS129" s="284"/>
      <c r="PNT129" s="284"/>
      <c r="PNU129" s="284"/>
      <c r="PNV129" s="284"/>
      <c r="PNW129" s="284"/>
      <c r="PNX129" s="284"/>
      <c r="PNY129" s="284"/>
      <c r="PNZ129" s="284"/>
      <c r="POA129" s="284"/>
      <c r="POB129" s="284"/>
      <c r="POC129" s="284"/>
      <c r="POD129" s="284"/>
      <c r="POE129" s="284"/>
      <c r="POF129" s="284"/>
      <c r="POG129" s="284"/>
      <c r="POH129" s="284"/>
      <c r="POI129" s="284"/>
      <c r="POJ129" s="284"/>
      <c r="POK129" s="284"/>
      <c r="POL129" s="284"/>
      <c r="POM129" s="284"/>
      <c r="PON129" s="284"/>
      <c r="POO129" s="284"/>
      <c r="POP129" s="284"/>
      <c r="POQ129" s="284"/>
      <c r="POR129" s="284"/>
      <c r="POS129" s="284"/>
      <c r="POT129" s="284"/>
      <c r="POU129" s="284"/>
      <c r="POV129" s="284"/>
      <c r="POW129" s="284"/>
      <c r="POX129" s="284"/>
      <c r="POY129" s="284"/>
      <c r="POZ129" s="284"/>
      <c r="PPA129" s="284"/>
      <c r="PPB129" s="284"/>
      <c r="PPC129" s="284"/>
      <c r="PPD129" s="284"/>
      <c r="PPE129" s="284"/>
      <c r="PPF129" s="284"/>
      <c r="PPG129" s="284"/>
      <c r="PPH129" s="284"/>
      <c r="PPI129" s="284"/>
      <c r="PPJ129" s="284"/>
      <c r="PPK129" s="284"/>
      <c r="PPL129" s="284"/>
      <c r="PPM129" s="284"/>
      <c r="PPN129" s="284"/>
      <c r="PPO129" s="284"/>
      <c r="PPP129" s="284"/>
      <c r="PPQ129" s="284"/>
      <c r="PPR129" s="284"/>
      <c r="PPS129" s="284"/>
      <c r="PPT129" s="284"/>
      <c r="PPU129" s="284"/>
      <c r="PPV129" s="284"/>
      <c r="PPW129" s="284"/>
      <c r="PPX129" s="284"/>
      <c r="PPY129" s="284"/>
      <c r="PPZ129" s="284"/>
      <c r="PQA129" s="284"/>
      <c r="PQB129" s="284"/>
      <c r="PQC129" s="284"/>
      <c r="PQD129" s="284"/>
      <c r="PQE129" s="284"/>
      <c r="PQF129" s="284"/>
      <c r="PQG129" s="284"/>
      <c r="PQH129" s="284"/>
      <c r="PQI129" s="284"/>
      <c r="PQJ129" s="284"/>
      <c r="PQK129" s="284"/>
      <c r="PQL129" s="284"/>
      <c r="PQM129" s="284"/>
      <c r="PQN129" s="284"/>
      <c r="PQO129" s="284"/>
      <c r="PQP129" s="284"/>
      <c r="PQQ129" s="284"/>
      <c r="PQR129" s="284"/>
      <c r="PQS129" s="284"/>
      <c r="PQT129" s="284"/>
      <c r="PQU129" s="284"/>
      <c r="PQV129" s="284"/>
      <c r="PQW129" s="284"/>
      <c r="PQX129" s="284"/>
      <c r="PQY129" s="284"/>
      <c r="PQZ129" s="284"/>
      <c r="PRA129" s="284"/>
      <c r="PRB129" s="284"/>
      <c r="PRC129" s="284"/>
      <c r="PRD129" s="284"/>
      <c r="PRE129" s="284"/>
      <c r="PRF129" s="284"/>
      <c r="PRG129" s="284"/>
      <c r="PRH129" s="284"/>
      <c r="PRI129" s="284"/>
      <c r="PRJ129" s="284"/>
      <c r="PRK129" s="284"/>
      <c r="PRL129" s="284"/>
      <c r="PRM129" s="284"/>
      <c r="PRN129" s="284"/>
      <c r="PRO129" s="284"/>
      <c r="PRP129" s="284"/>
      <c r="PRQ129" s="284"/>
      <c r="PRR129" s="284"/>
      <c r="PRS129" s="284"/>
      <c r="PRT129" s="284"/>
      <c r="PRU129" s="284"/>
      <c r="PRV129" s="284"/>
      <c r="PRW129" s="284"/>
      <c r="PRX129" s="284"/>
      <c r="PRY129" s="284"/>
      <c r="PRZ129" s="284"/>
      <c r="PSA129" s="284"/>
      <c r="PSB129" s="284"/>
      <c r="PSC129" s="284"/>
      <c r="PSD129" s="284"/>
      <c r="PSE129" s="284"/>
      <c r="PSF129" s="284"/>
      <c r="PSG129" s="284"/>
      <c r="PSH129" s="284"/>
      <c r="PSI129" s="284"/>
      <c r="PSJ129" s="284"/>
      <c r="PSK129" s="284"/>
      <c r="PSL129" s="284"/>
      <c r="PSM129" s="284"/>
      <c r="PSN129" s="284"/>
      <c r="PSO129" s="284"/>
      <c r="PSP129" s="284"/>
      <c r="PSQ129" s="284"/>
      <c r="PSR129" s="284"/>
      <c r="PSS129" s="284"/>
      <c r="PST129" s="284"/>
      <c r="PSU129" s="284"/>
      <c r="PSV129" s="284"/>
      <c r="PSW129" s="284"/>
      <c r="PSX129" s="284"/>
      <c r="PSY129" s="284"/>
      <c r="PSZ129" s="284"/>
      <c r="PTA129" s="284"/>
      <c r="PTB129" s="284"/>
      <c r="PTC129" s="284"/>
      <c r="PTD129" s="284"/>
      <c r="PTE129" s="284"/>
      <c r="PTF129" s="284"/>
      <c r="PTG129" s="284"/>
      <c r="PTH129" s="284"/>
      <c r="PTI129" s="284"/>
      <c r="PTJ129" s="284"/>
      <c r="PTK129" s="284"/>
      <c r="PTL129" s="284"/>
      <c r="PTM129" s="284"/>
      <c r="PTN129" s="284"/>
      <c r="PTO129" s="284"/>
      <c r="PTP129" s="284"/>
      <c r="PTQ129" s="284"/>
      <c r="PTR129" s="284"/>
      <c r="PTS129" s="284"/>
      <c r="PTT129" s="284"/>
      <c r="PTU129" s="284"/>
      <c r="PTV129" s="284"/>
      <c r="PTW129" s="284"/>
      <c r="PTX129" s="284"/>
      <c r="PTY129" s="284"/>
      <c r="PTZ129" s="284"/>
      <c r="PUA129" s="284"/>
      <c r="PUB129" s="284"/>
      <c r="PUC129" s="284"/>
      <c r="PUD129" s="284"/>
      <c r="PUE129" s="284"/>
      <c r="PUF129" s="284"/>
      <c r="PUG129" s="284"/>
      <c r="PUH129" s="284"/>
      <c r="PUI129" s="284"/>
      <c r="PUJ129" s="284"/>
      <c r="PUK129" s="284"/>
      <c r="PUL129" s="284"/>
      <c r="PUM129" s="284"/>
      <c r="PUN129" s="284"/>
      <c r="PUO129" s="284"/>
      <c r="PUP129" s="284"/>
      <c r="PUQ129" s="284"/>
      <c r="PUR129" s="284"/>
      <c r="PUS129" s="284"/>
      <c r="PUT129" s="284"/>
      <c r="PUU129" s="284"/>
      <c r="PUV129" s="284"/>
      <c r="PUW129" s="284"/>
      <c r="PUX129" s="284"/>
      <c r="PUY129" s="284"/>
      <c r="PUZ129" s="284"/>
      <c r="PVA129" s="284"/>
      <c r="PVB129" s="284"/>
      <c r="PVC129" s="284"/>
      <c r="PVD129" s="284"/>
      <c r="PVE129" s="284"/>
      <c r="PVF129" s="284"/>
      <c r="PVG129" s="284"/>
      <c r="PVH129" s="284"/>
      <c r="PVI129" s="284"/>
      <c r="PVJ129" s="284"/>
      <c r="PVK129" s="284"/>
      <c r="PVL129" s="284"/>
      <c r="PVM129" s="284"/>
      <c r="PVN129" s="284"/>
      <c r="PVO129" s="284"/>
      <c r="PVP129" s="284"/>
      <c r="PVQ129" s="284"/>
      <c r="PVR129" s="284"/>
      <c r="PVS129" s="284"/>
      <c r="PVT129" s="284"/>
      <c r="PVU129" s="284"/>
      <c r="PVV129" s="284"/>
      <c r="PVW129" s="284"/>
      <c r="PVX129" s="284"/>
      <c r="PVY129" s="284"/>
      <c r="PVZ129" s="284"/>
      <c r="PWA129" s="284"/>
      <c r="PWB129" s="284"/>
      <c r="PWC129" s="284"/>
      <c r="PWD129" s="284"/>
      <c r="PWE129" s="284"/>
      <c r="PWF129" s="284"/>
      <c r="PWG129" s="284"/>
      <c r="PWH129" s="284"/>
      <c r="PWI129" s="284"/>
      <c r="PWJ129" s="284"/>
      <c r="PWK129" s="284"/>
      <c r="PWL129" s="284"/>
      <c r="PWM129" s="284"/>
      <c r="PWN129" s="284"/>
      <c r="PWO129" s="284"/>
      <c r="PWP129" s="284"/>
      <c r="PWQ129" s="284"/>
      <c r="PWR129" s="284"/>
      <c r="PWS129" s="284"/>
      <c r="PWT129" s="284"/>
      <c r="PWU129" s="284"/>
      <c r="PWV129" s="284"/>
      <c r="PWW129" s="284"/>
      <c r="PWX129" s="284"/>
      <c r="PWY129" s="284"/>
      <c r="PWZ129" s="284"/>
      <c r="PXA129" s="284"/>
      <c r="PXB129" s="284"/>
      <c r="PXC129" s="284"/>
      <c r="PXD129" s="284"/>
      <c r="PXE129" s="284"/>
      <c r="PXF129" s="284"/>
      <c r="PXG129" s="284"/>
      <c r="PXH129" s="284"/>
      <c r="PXI129" s="284"/>
      <c r="PXJ129" s="284"/>
      <c r="PXK129" s="284"/>
      <c r="PXL129" s="284"/>
      <c r="PXM129" s="284"/>
      <c r="PXN129" s="284"/>
      <c r="PXO129" s="284"/>
      <c r="PXP129" s="284"/>
      <c r="PXQ129" s="284"/>
      <c r="PXR129" s="284"/>
      <c r="PXS129" s="284"/>
      <c r="PXT129" s="284"/>
      <c r="PXU129" s="284"/>
      <c r="PXV129" s="284"/>
      <c r="PXW129" s="284"/>
      <c r="PXX129" s="284"/>
      <c r="PXY129" s="284"/>
      <c r="PXZ129" s="284"/>
      <c r="PYA129" s="284"/>
      <c r="PYB129" s="284"/>
      <c r="PYC129" s="284"/>
      <c r="PYD129" s="284"/>
      <c r="PYE129" s="284"/>
      <c r="PYF129" s="284"/>
      <c r="PYG129" s="284"/>
      <c r="PYH129" s="284"/>
      <c r="PYI129" s="284"/>
      <c r="PYJ129" s="284"/>
      <c r="PYK129" s="284"/>
      <c r="PYL129" s="284"/>
      <c r="PYM129" s="284"/>
      <c r="PYN129" s="284"/>
      <c r="PYO129" s="284"/>
      <c r="PYP129" s="284"/>
      <c r="PYQ129" s="284"/>
      <c r="PYR129" s="284"/>
      <c r="PYS129" s="284"/>
      <c r="PYT129" s="284"/>
      <c r="PYU129" s="284"/>
      <c r="PYV129" s="284"/>
      <c r="PYW129" s="284"/>
      <c r="PYX129" s="284"/>
      <c r="PYY129" s="284"/>
      <c r="PYZ129" s="284"/>
      <c r="PZA129" s="284"/>
      <c r="PZB129" s="284"/>
      <c r="PZC129" s="284"/>
      <c r="PZD129" s="284"/>
      <c r="PZE129" s="284"/>
      <c r="PZF129" s="284"/>
      <c r="PZG129" s="284"/>
      <c r="PZH129" s="284"/>
      <c r="PZI129" s="284"/>
      <c r="PZJ129" s="284"/>
      <c r="PZK129" s="284"/>
      <c r="PZL129" s="284"/>
      <c r="PZM129" s="284"/>
      <c r="PZN129" s="284"/>
      <c r="PZO129" s="284"/>
      <c r="PZP129" s="284"/>
      <c r="PZQ129" s="284"/>
      <c r="PZR129" s="284"/>
      <c r="PZS129" s="284"/>
      <c r="PZT129" s="284"/>
      <c r="PZU129" s="284"/>
      <c r="PZV129" s="284"/>
      <c r="PZW129" s="284"/>
      <c r="PZX129" s="284"/>
      <c r="PZY129" s="284"/>
      <c r="PZZ129" s="284"/>
      <c r="QAA129" s="284"/>
      <c r="QAB129" s="284"/>
      <c r="QAC129" s="284"/>
      <c r="QAD129" s="284"/>
      <c r="QAE129" s="284"/>
      <c r="QAF129" s="284"/>
      <c r="QAG129" s="284"/>
      <c r="QAH129" s="284"/>
      <c r="QAI129" s="284"/>
      <c r="QAJ129" s="284"/>
      <c r="QAK129" s="284"/>
      <c r="QAL129" s="284"/>
      <c r="QAM129" s="284"/>
      <c r="QAN129" s="284"/>
      <c r="QAO129" s="284"/>
      <c r="QAP129" s="284"/>
      <c r="QAQ129" s="284"/>
      <c r="QAR129" s="284"/>
      <c r="QAS129" s="284"/>
      <c r="QAT129" s="284"/>
      <c r="QAU129" s="284"/>
      <c r="QAV129" s="284"/>
      <c r="QAW129" s="284"/>
      <c r="QAX129" s="284"/>
      <c r="QAY129" s="284"/>
      <c r="QAZ129" s="284"/>
      <c r="QBA129" s="284"/>
      <c r="QBB129" s="284"/>
      <c r="QBC129" s="284"/>
      <c r="QBD129" s="284"/>
      <c r="QBE129" s="284"/>
      <c r="QBF129" s="284"/>
      <c r="QBG129" s="284"/>
      <c r="QBH129" s="284"/>
      <c r="QBI129" s="284"/>
      <c r="QBJ129" s="284"/>
      <c r="QBK129" s="284"/>
      <c r="QBL129" s="284"/>
      <c r="QBM129" s="284"/>
      <c r="QBN129" s="284"/>
      <c r="QBO129" s="284"/>
      <c r="QBP129" s="284"/>
      <c r="QBQ129" s="284"/>
      <c r="QBR129" s="284"/>
      <c r="QBS129" s="284"/>
      <c r="QBT129" s="284"/>
      <c r="QBU129" s="284"/>
      <c r="QBV129" s="284"/>
      <c r="QBW129" s="284"/>
      <c r="QBX129" s="284"/>
      <c r="QBY129" s="284"/>
      <c r="QBZ129" s="284"/>
      <c r="QCA129" s="284"/>
      <c r="QCB129" s="284"/>
      <c r="QCC129" s="284"/>
      <c r="QCD129" s="284"/>
      <c r="QCE129" s="284"/>
      <c r="QCF129" s="284"/>
      <c r="QCG129" s="284"/>
      <c r="QCH129" s="284"/>
      <c r="QCI129" s="284"/>
      <c r="QCJ129" s="284"/>
      <c r="QCK129" s="284"/>
      <c r="QCL129" s="284"/>
      <c r="QCM129" s="284"/>
      <c r="QCN129" s="284"/>
      <c r="QCO129" s="284"/>
      <c r="QCP129" s="284"/>
      <c r="QCQ129" s="284"/>
      <c r="QCR129" s="284"/>
      <c r="QCS129" s="284"/>
      <c r="QCT129" s="284"/>
      <c r="QCU129" s="284"/>
      <c r="QCV129" s="284"/>
      <c r="QCW129" s="284"/>
      <c r="QCX129" s="284"/>
      <c r="QCY129" s="284"/>
      <c r="QCZ129" s="284"/>
      <c r="QDA129" s="284"/>
      <c r="QDB129" s="284"/>
      <c r="QDC129" s="284"/>
      <c r="QDD129" s="284"/>
      <c r="QDE129" s="284"/>
      <c r="QDF129" s="284"/>
      <c r="QDG129" s="284"/>
      <c r="QDH129" s="284"/>
      <c r="QDI129" s="284"/>
      <c r="QDJ129" s="284"/>
      <c r="QDK129" s="284"/>
      <c r="QDL129" s="284"/>
      <c r="QDM129" s="284"/>
      <c r="QDN129" s="284"/>
      <c r="QDO129" s="284"/>
      <c r="QDP129" s="284"/>
      <c r="QDQ129" s="284"/>
      <c r="QDR129" s="284"/>
      <c r="QDS129" s="284"/>
      <c r="QDT129" s="284"/>
      <c r="QDU129" s="284"/>
      <c r="QDV129" s="284"/>
      <c r="QDW129" s="284"/>
      <c r="QDX129" s="284"/>
      <c r="QDY129" s="284"/>
      <c r="QDZ129" s="284"/>
      <c r="QEA129" s="284"/>
      <c r="QEB129" s="284"/>
      <c r="QEC129" s="284"/>
      <c r="QED129" s="284"/>
      <c r="QEE129" s="284"/>
      <c r="QEF129" s="284"/>
      <c r="QEG129" s="284"/>
      <c r="QEH129" s="284"/>
      <c r="QEI129" s="284"/>
      <c r="QEJ129" s="284"/>
      <c r="QEK129" s="284"/>
      <c r="QEL129" s="284"/>
      <c r="QEM129" s="284"/>
      <c r="QEN129" s="284"/>
      <c r="QEO129" s="284"/>
      <c r="QEP129" s="284"/>
      <c r="QEQ129" s="284"/>
      <c r="QER129" s="284"/>
      <c r="QES129" s="284"/>
      <c r="QET129" s="284"/>
      <c r="QEU129" s="284"/>
      <c r="QEV129" s="284"/>
      <c r="QEW129" s="284"/>
      <c r="QEX129" s="284"/>
      <c r="QEY129" s="284"/>
      <c r="QEZ129" s="284"/>
      <c r="QFA129" s="284"/>
      <c r="QFB129" s="284"/>
      <c r="QFC129" s="284"/>
      <c r="QFD129" s="284"/>
      <c r="QFE129" s="284"/>
      <c r="QFF129" s="284"/>
      <c r="QFG129" s="284"/>
      <c r="QFH129" s="284"/>
      <c r="QFI129" s="284"/>
      <c r="QFJ129" s="284"/>
      <c r="QFK129" s="284"/>
      <c r="QFL129" s="284"/>
      <c r="QFM129" s="284"/>
      <c r="QFN129" s="284"/>
      <c r="QFO129" s="284"/>
      <c r="QFP129" s="284"/>
      <c r="QFQ129" s="284"/>
      <c r="QFR129" s="284"/>
      <c r="QFS129" s="284"/>
      <c r="QFT129" s="284"/>
      <c r="QFU129" s="284"/>
      <c r="QFV129" s="284"/>
      <c r="QFW129" s="284"/>
      <c r="QFX129" s="284"/>
      <c r="QFY129" s="284"/>
      <c r="QFZ129" s="284"/>
      <c r="QGA129" s="284"/>
      <c r="QGB129" s="284"/>
      <c r="QGC129" s="284"/>
      <c r="QGD129" s="284"/>
      <c r="QGE129" s="284"/>
      <c r="QGF129" s="284"/>
      <c r="QGG129" s="284"/>
      <c r="QGH129" s="284"/>
      <c r="QGI129" s="284"/>
      <c r="QGJ129" s="284"/>
      <c r="QGK129" s="284"/>
      <c r="QGL129" s="284"/>
      <c r="QGM129" s="284"/>
      <c r="QGN129" s="284"/>
      <c r="QGO129" s="284"/>
      <c r="QGP129" s="284"/>
      <c r="QGQ129" s="284"/>
      <c r="QGR129" s="284"/>
      <c r="QGS129" s="284"/>
      <c r="QGT129" s="284"/>
      <c r="QGU129" s="284"/>
      <c r="QGV129" s="284"/>
      <c r="QGW129" s="284"/>
      <c r="QGX129" s="284"/>
      <c r="QGY129" s="284"/>
      <c r="QGZ129" s="284"/>
      <c r="QHA129" s="284"/>
      <c r="QHB129" s="284"/>
      <c r="QHC129" s="284"/>
      <c r="QHD129" s="284"/>
      <c r="QHE129" s="284"/>
      <c r="QHF129" s="284"/>
      <c r="QHG129" s="284"/>
      <c r="QHH129" s="284"/>
      <c r="QHI129" s="284"/>
      <c r="QHJ129" s="284"/>
      <c r="QHK129" s="284"/>
      <c r="QHL129" s="284"/>
      <c r="QHM129" s="284"/>
      <c r="QHN129" s="284"/>
      <c r="QHO129" s="284"/>
      <c r="QHP129" s="284"/>
      <c r="QHQ129" s="284"/>
      <c r="QHR129" s="284"/>
      <c r="QHS129" s="284"/>
      <c r="QHT129" s="284"/>
      <c r="QHU129" s="284"/>
      <c r="QHV129" s="284"/>
      <c r="QHW129" s="284"/>
      <c r="QHX129" s="284"/>
      <c r="QHY129" s="284"/>
      <c r="QHZ129" s="284"/>
      <c r="QIA129" s="284"/>
      <c r="QIB129" s="284"/>
      <c r="QIC129" s="284"/>
      <c r="QID129" s="284"/>
      <c r="QIE129" s="284"/>
      <c r="QIF129" s="284"/>
      <c r="QIG129" s="284"/>
      <c r="QIH129" s="284"/>
      <c r="QII129" s="284"/>
      <c r="QIJ129" s="284"/>
      <c r="QIK129" s="284"/>
      <c r="QIL129" s="284"/>
      <c r="QIM129" s="284"/>
      <c r="QIN129" s="284"/>
      <c r="QIO129" s="284"/>
      <c r="QIP129" s="284"/>
      <c r="QIQ129" s="284"/>
      <c r="QIR129" s="284"/>
      <c r="QIS129" s="284"/>
      <c r="QIT129" s="284"/>
      <c r="QIU129" s="284"/>
      <c r="QIV129" s="284"/>
      <c r="QIW129" s="284"/>
      <c r="QIX129" s="284"/>
      <c r="QIY129" s="284"/>
      <c r="QIZ129" s="284"/>
      <c r="QJA129" s="284"/>
      <c r="QJB129" s="284"/>
      <c r="QJC129" s="284"/>
      <c r="QJD129" s="284"/>
      <c r="QJE129" s="284"/>
      <c r="QJF129" s="284"/>
      <c r="QJG129" s="284"/>
      <c r="QJH129" s="284"/>
      <c r="QJI129" s="284"/>
      <c r="QJJ129" s="284"/>
      <c r="QJK129" s="284"/>
      <c r="QJL129" s="284"/>
      <c r="QJM129" s="284"/>
      <c r="QJN129" s="284"/>
      <c r="QJO129" s="284"/>
      <c r="QJP129" s="284"/>
      <c r="QJQ129" s="284"/>
      <c r="QJR129" s="284"/>
      <c r="QJS129" s="284"/>
      <c r="QJT129" s="284"/>
      <c r="QJU129" s="284"/>
      <c r="QJV129" s="284"/>
      <c r="QJW129" s="284"/>
      <c r="QJX129" s="284"/>
      <c r="QJY129" s="284"/>
      <c r="QJZ129" s="284"/>
      <c r="QKA129" s="284"/>
      <c r="QKB129" s="284"/>
      <c r="QKC129" s="284"/>
      <c r="QKD129" s="284"/>
      <c r="QKE129" s="284"/>
      <c r="QKF129" s="284"/>
      <c r="QKG129" s="284"/>
      <c r="QKH129" s="284"/>
      <c r="QKI129" s="284"/>
      <c r="QKJ129" s="284"/>
      <c r="QKK129" s="284"/>
      <c r="QKL129" s="284"/>
      <c r="QKM129" s="284"/>
      <c r="QKN129" s="284"/>
      <c r="QKO129" s="284"/>
      <c r="QKP129" s="284"/>
      <c r="QKQ129" s="284"/>
      <c r="QKR129" s="284"/>
      <c r="QKS129" s="284"/>
      <c r="QKT129" s="284"/>
      <c r="QKU129" s="284"/>
      <c r="QKV129" s="284"/>
      <c r="QKW129" s="284"/>
      <c r="QKX129" s="284"/>
      <c r="QKY129" s="284"/>
      <c r="QKZ129" s="284"/>
      <c r="QLA129" s="284"/>
      <c r="QLB129" s="284"/>
      <c r="QLC129" s="284"/>
      <c r="QLD129" s="284"/>
      <c r="QLE129" s="284"/>
      <c r="QLF129" s="284"/>
      <c r="QLG129" s="284"/>
      <c r="QLH129" s="284"/>
      <c r="QLI129" s="284"/>
      <c r="QLJ129" s="284"/>
      <c r="QLK129" s="284"/>
      <c r="QLL129" s="284"/>
      <c r="QLM129" s="284"/>
      <c r="QLN129" s="284"/>
      <c r="QLO129" s="284"/>
      <c r="QLP129" s="284"/>
      <c r="QLQ129" s="284"/>
      <c r="QLR129" s="284"/>
      <c r="QLS129" s="284"/>
      <c r="QLT129" s="284"/>
      <c r="QLU129" s="284"/>
      <c r="QLV129" s="284"/>
      <c r="QLW129" s="284"/>
      <c r="QLX129" s="284"/>
      <c r="QLY129" s="284"/>
      <c r="QLZ129" s="284"/>
      <c r="QMA129" s="284"/>
      <c r="QMB129" s="284"/>
      <c r="QMC129" s="284"/>
      <c r="QMD129" s="284"/>
      <c r="QME129" s="284"/>
      <c r="QMF129" s="284"/>
      <c r="QMG129" s="284"/>
      <c r="QMH129" s="284"/>
      <c r="QMI129" s="284"/>
      <c r="QMJ129" s="284"/>
      <c r="QMK129" s="284"/>
      <c r="QML129" s="284"/>
      <c r="QMM129" s="284"/>
      <c r="QMN129" s="284"/>
      <c r="QMO129" s="284"/>
      <c r="QMP129" s="284"/>
      <c r="QMQ129" s="284"/>
      <c r="QMR129" s="284"/>
      <c r="QMS129" s="284"/>
      <c r="QMT129" s="284"/>
      <c r="QMU129" s="284"/>
      <c r="QMV129" s="284"/>
      <c r="QMW129" s="284"/>
      <c r="QMX129" s="284"/>
      <c r="QMY129" s="284"/>
      <c r="QMZ129" s="284"/>
      <c r="QNA129" s="284"/>
      <c r="QNB129" s="284"/>
      <c r="QNC129" s="284"/>
      <c r="QND129" s="284"/>
      <c r="QNE129" s="284"/>
      <c r="QNF129" s="284"/>
      <c r="QNG129" s="284"/>
      <c r="QNH129" s="284"/>
      <c r="QNI129" s="284"/>
      <c r="QNJ129" s="284"/>
      <c r="QNK129" s="284"/>
      <c r="QNL129" s="284"/>
      <c r="QNM129" s="284"/>
      <c r="QNN129" s="284"/>
      <c r="QNO129" s="284"/>
      <c r="QNP129" s="284"/>
      <c r="QNQ129" s="284"/>
      <c r="QNR129" s="284"/>
      <c r="QNS129" s="284"/>
      <c r="QNT129" s="284"/>
      <c r="QNU129" s="284"/>
      <c r="QNV129" s="284"/>
      <c r="QNW129" s="284"/>
      <c r="QNX129" s="284"/>
      <c r="QNY129" s="284"/>
      <c r="QNZ129" s="284"/>
      <c r="QOA129" s="284"/>
      <c r="QOB129" s="284"/>
      <c r="QOC129" s="284"/>
      <c r="QOD129" s="284"/>
      <c r="QOE129" s="284"/>
      <c r="QOF129" s="284"/>
      <c r="QOG129" s="284"/>
      <c r="QOH129" s="284"/>
      <c r="QOI129" s="284"/>
      <c r="QOJ129" s="284"/>
      <c r="QOK129" s="284"/>
      <c r="QOL129" s="284"/>
      <c r="QOM129" s="284"/>
      <c r="QON129" s="284"/>
      <c r="QOO129" s="284"/>
      <c r="QOP129" s="284"/>
      <c r="QOQ129" s="284"/>
      <c r="QOR129" s="284"/>
      <c r="QOS129" s="284"/>
      <c r="QOT129" s="284"/>
      <c r="QOU129" s="284"/>
      <c r="QOV129" s="284"/>
      <c r="QOW129" s="284"/>
      <c r="QOX129" s="284"/>
      <c r="QOY129" s="284"/>
      <c r="QOZ129" s="284"/>
      <c r="QPA129" s="284"/>
      <c r="QPB129" s="284"/>
      <c r="QPC129" s="284"/>
      <c r="QPD129" s="284"/>
      <c r="QPE129" s="284"/>
      <c r="QPF129" s="284"/>
      <c r="QPG129" s="284"/>
      <c r="QPH129" s="284"/>
      <c r="QPI129" s="284"/>
      <c r="QPJ129" s="284"/>
      <c r="QPK129" s="284"/>
      <c r="QPL129" s="284"/>
      <c r="QPM129" s="284"/>
      <c r="QPN129" s="284"/>
      <c r="QPO129" s="284"/>
      <c r="QPP129" s="284"/>
      <c r="QPQ129" s="284"/>
      <c r="QPR129" s="284"/>
      <c r="QPS129" s="284"/>
      <c r="QPT129" s="284"/>
      <c r="QPU129" s="284"/>
      <c r="QPV129" s="284"/>
      <c r="QPW129" s="284"/>
      <c r="QPX129" s="284"/>
      <c r="QPY129" s="284"/>
      <c r="QPZ129" s="284"/>
      <c r="QQA129" s="284"/>
      <c r="QQB129" s="284"/>
      <c r="QQC129" s="284"/>
      <c r="QQD129" s="284"/>
      <c r="QQE129" s="284"/>
      <c r="QQF129" s="284"/>
      <c r="QQG129" s="284"/>
      <c r="QQH129" s="284"/>
      <c r="QQI129" s="284"/>
      <c r="QQJ129" s="284"/>
      <c r="QQK129" s="284"/>
      <c r="QQL129" s="284"/>
      <c r="QQM129" s="284"/>
      <c r="QQN129" s="284"/>
      <c r="QQO129" s="284"/>
      <c r="QQP129" s="284"/>
      <c r="QQQ129" s="284"/>
      <c r="QQR129" s="284"/>
      <c r="QQS129" s="284"/>
      <c r="QQT129" s="284"/>
      <c r="QQU129" s="284"/>
      <c r="QQV129" s="284"/>
      <c r="QQW129" s="284"/>
      <c r="QQX129" s="284"/>
      <c r="QQY129" s="284"/>
      <c r="QQZ129" s="284"/>
      <c r="QRA129" s="284"/>
      <c r="QRB129" s="284"/>
      <c r="QRC129" s="284"/>
      <c r="QRD129" s="284"/>
      <c r="QRE129" s="284"/>
      <c r="QRF129" s="284"/>
      <c r="QRG129" s="284"/>
      <c r="QRH129" s="284"/>
      <c r="QRI129" s="284"/>
      <c r="QRJ129" s="284"/>
      <c r="QRK129" s="284"/>
      <c r="QRL129" s="284"/>
      <c r="QRM129" s="284"/>
      <c r="QRN129" s="284"/>
      <c r="QRO129" s="284"/>
      <c r="QRP129" s="284"/>
      <c r="QRQ129" s="284"/>
      <c r="QRR129" s="284"/>
      <c r="QRS129" s="284"/>
      <c r="QRT129" s="284"/>
      <c r="QRU129" s="284"/>
      <c r="QRV129" s="284"/>
      <c r="QRW129" s="284"/>
      <c r="QRX129" s="284"/>
      <c r="QRY129" s="284"/>
      <c r="QRZ129" s="284"/>
      <c r="QSA129" s="284"/>
      <c r="QSB129" s="284"/>
      <c r="QSC129" s="284"/>
      <c r="QSD129" s="284"/>
      <c r="QSE129" s="284"/>
      <c r="QSF129" s="284"/>
      <c r="QSG129" s="284"/>
      <c r="QSH129" s="284"/>
      <c r="QSI129" s="284"/>
      <c r="QSJ129" s="284"/>
      <c r="QSK129" s="284"/>
      <c r="QSL129" s="284"/>
      <c r="QSM129" s="284"/>
      <c r="QSN129" s="284"/>
      <c r="QSO129" s="284"/>
      <c r="QSP129" s="284"/>
      <c r="QSQ129" s="284"/>
      <c r="QSR129" s="284"/>
      <c r="QSS129" s="284"/>
      <c r="QST129" s="284"/>
      <c r="QSU129" s="284"/>
      <c r="QSV129" s="284"/>
      <c r="QSW129" s="284"/>
      <c r="QSX129" s="284"/>
      <c r="QSY129" s="284"/>
      <c r="QSZ129" s="284"/>
      <c r="QTA129" s="284"/>
      <c r="QTB129" s="284"/>
      <c r="QTC129" s="284"/>
      <c r="QTD129" s="284"/>
      <c r="QTE129" s="284"/>
      <c r="QTF129" s="284"/>
      <c r="QTG129" s="284"/>
      <c r="QTH129" s="284"/>
      <c r="QTI129" s="284"/>
      <c r="QTJ129" s="284"/>
      <c r="QTK129" s="284"/>
      <c r="QTL129" s="284"/>
      <c r="QTM129" s="284"/>
      <c r="QTN129" s="284"/>
      <c r="QTO129" s="284"/>
      <c r="QTP129" s="284"/>
      <c r="QTQ129" s="284"/>
      <c r="QTR129" s="284"/>
      <c r="QTS129" s="284"/>
      <c r="QTT129" s="284"/>
      <c r="QTU129" s="284"/>
      <c r="QTV129" s="284"/>
      <c r="QTW129" s="284"/>
      <c r="QTX129" s="284"/>
      <c r="QTY129" s="284"/>
      <c r="QTZ129" s="284"/>
      <c r="QUA129" s="284"/>
      <c r="QUB129" s="284"/>
      <c r="QUC129" s="284"/>
      <c r="QUD129" s="284"/>
      <c r="QUE129" s="284"/>
      <c r="QUF129" s="284"/>
      <c r="QUG129" s="284"/>
      <c r="QUH129" s="284"/>
      <c r="QUI129" s="284"/>
      <c r="QUJ129" s="284"/>
      <c r="QUK129" s="284"/>
      <c r="QUL129" s="284"/>
      <c r="QUM129" s="284"/>
      <c r="QUN129" s="284"/>
      <c r="QUO129" s="284"/>
      <c r="QUP129" s="284"/>
      <c r="QUQ129" s="284"/>
      <c r="QUR129" s="284"/>
      <c r="QUS129" s="284"/>
      <c r="QUT129" s="284"/>
      <c r="QUU129" s="284"/>
      <c r="QUV129" s="284"/>
      <c r="QUW129" s="284"/>
      <c r="QUX129" s="284"/>
      <c r="QUY129" s="284"/>
      <c r="QUZ129" s="284"/>
      <c r="QVA129" s="284"/>
      <c r="QVB129" s="284"/>
      <c r="QVC129" s="284"/>
      <c r="QVD129" s="284"/>
      <c r="QVE129" s="284"/>
      <c r="QVF129" s="284"/>
      <c r="QVG129" s="284"/>
      <c r="QVH129" s="284"/>
      <c r="QVI129" s="284"/>
      <c r="QVJ129" s="284"/>
      <c r="QVK129" s="284"/>
      <c r="QVL129" s="284"/>
      <c r="QVM129" s="284"/>
      <c r="QVN129" s="284"/>
      <c r="QVO129" s="284"/>
      <c r="QVP129" s="284"/>
      <c r="QVQ129" s="284"/>
      <c r="QVR129" s="284"/>
      <c r="QVS129" s="284"/>
      <c r="QVT129" s="284"/>
      <c r="QVU129" s="284"/>
      <c r="QVV129" s="284"/>
      <c r="QVW129" s="284"/>
      <c r="QVX129" s="284"/>
      <c r="QVY129" s="284"/>
      <c r="QVZ129" s="284"/>
      <c r="QWA129" s="284"/>
      <c r="QWB129" s="284"/>
      <c r="QWC129" s="284"/>
      <c r="QWD129" s="284"/>
      <c r="QWE129" s="284"/>
      <c r="QWF129" s="284"/>
      <c r="QWG129" s="284"/>
      <c r="QWH129" s="284"/>
      <c r="QWI129" s="284"/>
      <c r="QWJ129" s="284"/>
      <c r="QWK129" s="284"/>
      <c r="QWL129" s="284"/>
      <c r="QWM129" s="284"/>
      <c r="QWN129" s="284"/>
      <c r="QWO129" s="284"/>
      <c r="QWP129" s="284"/>
      <c r="QWQ129" s="284"/>
      <c r="QWR129" s="284"/>
      <c r="QWS129" s="284"/>
      <c r="QWT129" s="284"/>
      <c r="QWU129" s="284"/>
      <c r="QWV129" s="284"/>
      <c r="QWW129" s="284"/>
      <c r="QWX129" s="284"/>
      <c r="QWY129" s="284"/>
      <c r="QWZ129" s="284"/>
      <c r="QXA129" s="284"/>
      <c r="QXB129" s="284"/>
      <c r="QXC129" s="284"/>
      <c r="QXD129" s="284"/>
      <c r="QXE129" s="284"/>
      <c r="QXF129" s="284"/>
      <c r="QXG129" s="284"/>
      <c r="QXH129" s="284"/>
      <c r="QXI129" s="284"/>
      <c r="QXJ129" s="284"/>
      <c r="QXK129" s="284"/>
      <c r="QXL129" s="284"/>
      <c r="QXM129" s="284"/>
      <c r="QXN129" s="284"/>
      <c r="QXO129" s="284"/>
      <c r="QXP129" s="284"/>
      <c r="QXQ129" s="284"/>
      <c r="QXR129" s="284"/>
      <c r="QXS129" s="284"/>
      <c r="QXT129" s="284"/>
      <c r="QXU129" s="284"/>
      <c r="QXV129" s="284"/>
      <c r="QXW129" s="284"/>
      <c r="QXX129" s="284"/>
      <c r="QXY129" s="284"/>
      <c r="QXZ129" s="284"/>
      <c r="QYA129" s="284"/>
      <c r="QYB129" s="284"/>
      <c r="QYC129" s="284"/>
      <c r="QYD129" s="284"/>
      <c r="QYE129" s="284"/>
      <c r="QYF129" s="284"/>
      <c r="QYG129" s="284"/>
      <c r="QYH129" s="284"/>
      <c r="QYI129" s="284"/>
      <c r="QYJ129" s="284"/>
      <c r="QYK129" s="284"/>
      <c r="QYL129" s="284"/>
      <c r="QYM129" s="284"/>
      <c r="QYN129" s="284"/>
      <c r="QYO129" s="284"/>
      <c r="QYP129" s="284"/>
      <c r="QYQ129" s="284"/>
      <c r="QYR129" s="284"/>
      <c r="QYS129" s="284"/>
      <c r="QYT129" s="284"/>
      <c r="QYU129" s="284"/>
      <c r="QYV129" s="284"/>
      <c r="QYW129" s="284"/>
      <c r="QYX129" s="284"/>
      <c r="QYY129" s="284"/>
      <c r="QYZ129" s="284"/>
      <c r="QZA129" s="284"/>
      <c r="QZB129" s="284"/>
      <c r="QZC129" s="284"/>
      <c r="QZD129" s="284"/>
      <c r="QZE129" s="284"/>
      <c r="QZF129" s="284"/>
      <c r="QZG129" s="284"/>
      <c r="QZH129" s="284"/>
      <c r="QZI129" s="284"/>
      <c r="QZJ129" s="284"/>
      <c r="QZK129" s="284"/>
      <c r="QZL129" s="284"/>
      <c r="QZM129" s="284"/>
      <c r="QZN129" s="284"/>
      <c r="QZO129" s="284"/>
      <c r="QZP129" s="284"/>
      <c r="QZQ129" s="284"/>
      <c r="QZR129" s="284"/>
      <c r="QZS129" s="284"/>
      <c r="QZT129" s="284"/>
      <c r="QZU129" s="284"/>
      <c r="QZV129" s="284"/>
      <c r="QZW129" s="284"/>
      <c r="QZX129" s="284"/>
      <c r="QZY129" s="284"/>
      <c r="QZZ129" s="284"/>
      <c r="RAA129" s="284"/>
      <c r="RAB129" s="284"/>
      <c r="RAC129" s="284"/>
      <c r="RAD129" s="284"/>
      <c r="RAE129" s="284"/>
      <c r="RAF129" s="284"/>
      <c r="RAG129" s="284"/>
      <c r="RAH129" s="284"/>
      <c r="RAI129" s="284"/>
      <c r="RAJ129" s="284"/>
      <c r="RAK129" s="284"/>
      <c r="RAL129" s="284"/>
      <c r="RAM129" s="284"/>
      <c r="RAN129" s="284"/>
      <c r="RAO129" s="284"/>
      <c r="RAP129" s="284"/>
      <c r="RAQ129" s="284"/>
      <c r="RAR129" s="284"/>
      <c r="RAS129" s="284"/>
      <c r="RAT129" s="284"/>
      <c r="RAU129" s="284"/>
      <c r="RAV129" s="284"/>
      <c r="RAW129" s="284"/>
      <c r="RAX129" s="284"/>
      <c r="RAY129" s="284"/>
      <c r="RAZ129" s="284"/>
      <c r="RBA129" s="284"/>
      <c r="RBB129" s="284"/>
      <c r="RBC129" s="284"/>
      <c r="RBD129" s="284"/>
      <c r="RBE129" s="284"/>
      <c r="RBF129" s="284"/>
      <c r="RBG129" s="284"/>
      <c r="RBH129" s="284"/>
      <c r="RBI129" s="284"/>
      <c r="RBJ129" s="284"/>
      <c r="RBK129" s="284"/>
      <c r="RBL129" s="284"/>
      <c r="RBM129" s="284"/>
      <c r="RBN129" s="284"/>
      <c r="RBO129" s="284"/>
      <c r="RBP129" s="284"/>
      <c r="RBQ129" s="284"/>
      <c r="RBR129" s="284"/>
      <c r="RBS129" s="284"/>
      <c r="RBT129" s="284"/>
      <c r="RBU129" s="284"/>
      <c r="RBV129" s="284"/>
      <c r="RBW129" s="284"/>
      <c r="RBX129" s="284"/>
      <c r="RBY129" s="284"/>
      <c r="RBZ129" s="284"/>
      <c r="RCA129" s="284"/>
      <c r="RCB129" s="284"/>
      <c r="RCC129" s="284"/>
      <c r="RCD129" s="284"/>
      <c r="RCE129" s="284"/>
      <c r="RCF129" s="284"/>
      <c r="RCG129" s="284"/>
      <c r="RCH129" s="284"/>
      <c r="RCI129" s="284"/>
      <c r="RCJ129" s="284"/>
      <c r="RCK129" s="284"/>
      <c r="RCL129" s="284"/>
      <c r="RCM129" s="284"/>
      <c r="RCN129" s="284"/>
      <c r="RCO129" s="284"/>
      <c r="RCP129" s="284"/>
      <c r="RCQ129" s="284"/>
      <c r="RCR129" s="284"/>
      <c r="RCS129" s="284"/>
      <c r="RCT129" s="284"/>
      <c r="RCU129" s="284"/>
      <c r="RCV129" s="284"/>
      <c r="RCW129" s="284"/>
      <c r="RCX129" s="284"/>
      <c r="RCY129" s="284"/>
      <c r="RCZ129" s="284"/>
      <c r="RDA129" s="284"/>
      <c r="RDB129" s="284"/>
      <c r="RDC129" s="284"/>
      <c r="RDD129" s="284"/>
      <c r="RDE129" s="284"/>
      <c r="RDF129" s="284"/>
      <c r="RDG129" s="284"/>
      <c r="RDH129" s="284"/>
      <c r="RDI129" s="284"/>
      <c r="RDJ129" s="284"/>
      <c r="RDK129" s="284"/>
      <c r="RDL129" s="284"/>
      <c r="RDM129" s="284"/>
      <c r="RDN129" s="284"/>
      <c r="RDO129" s="284"/>
      <c r="RDP129" s="284"/>
      <c r="RDQ129" s="284"/>
      <c r="RDR129" s="284"/>
      <c r="RDS129" s="284"/>
      <c r="RDT129" s="284"/>
      <c r="RDU129" s="284"/>
      <c r="RDV129" s="284"/>
      <c r="RDW129" s="284"/>
      <c r="RDX129" s="284"/>
      <c r="RDY129" s="284"/>
      <c r="RDZ129" s="284"/>
      <c r="REA129" s="284"/>
      <c r="REB129" s="284"/>
      <c r="REC129" s="284"/>
      <c r="RED129" s="284"/>
      <c r="REE129" s="284"/>
      <c r="REF129" s="284"/>
      <c r="REG129" s="284"/>
      <c r="REH129" s="284"/>
      <c r="REI129" s="284"/>
      <c r="REJ129" s="284"/>
      <c r="REK129" s="284"/>
      <c r="REL129" s="284"/>
      <c r="REM129" s="284"/>
      <c r="REN129" s="284"/>
      <c r="REO129" s="284"/>
      <c r="REP129" s="284"/>
      <c r="REQ129" s="284"/>
      <c r="RER129" s="284"/>
      <c r="RES129" s="284"/>
      <c r="RET129" s="284"/>
      <c r="REU129" s="284"/>
      <c r="REV129" s="284"/>
      <c r="REW129" s="284"/>
      <c r="REX129" s="284"/>
      <c r="REY129" s="284"/>
      <c r="REZ129" s="284"/>
      <c r="RFA129" s="284"/>
      <c r="RFB129" s="284"/>
      <c r="RFC129" s="284"/>
      <c r="RFD129" s="284"/>
      <c r="RFE129" s="284"/>
      <c r="RFF129" s="284"/>
      <c r="RFG129" s="284"/>
      <c r="RFH129" s="284"/>
      <c r="RFI129" s="284"/>
      <c r="RFJ129" s="284"/>
      <c r="RFK129" s="284"/>
      <c r="RFL129" s="284"/>
      <c r="RFM129" s="284"/>
      <c r="RFN129" s="284"/>
      <c r="RFO129" s="284"/>
      <c r="RFP129" s="284"/>
      <c r="RFQ129" s="284"/>
      <c r="RFR129" s="284"/>
      <c r="RFS129" s="284"/>
      <c r="RFT129" s="284"/>
      <c r="RFU129" s="284"/>
      <c r="RFV129" s="284"/>
      <c r="RFW129" s="284"/>
      <c r="RFX129" s="284"/>
      <c r="RFY129" s="284"/>
      <c r="RFZ129" s="284"/>
      <c r="RGA129" s="284"/>
      <c r="RGB129" s="284"/>
      <c r="RGC129" s="284"/>
      <c r="RGD129" s="284"/>
      <c r="RGE129" s="284"/>
      <c r="RGF129" s="284"/>
      <c r="RGG129" s="284"/>
      <c r="RGH129" s="284"/>
      <c r="RGI129" s="284"/>
      <c r="RGJ129" s="284"/>
      <c r="RGK129" s="284"/>
      <c r="RGL129" s="284"/>
      <c r="RGM129" s="284"/>
      <c r="RGN129" s="284"/>
      <c r="RGO129" s="284"/>
      <c r="RGP129" s="284"/>
      <c r="RGQ129" s="284"/>
      <c r="RGR129" s="284"/>
      <c r="RGS129" s="284"/>
      <c r="RGT129" s="284"/>
      <c r="RGU129" s="284"/>
      <c r="RGV129" s="284"/>
      <c r="RGW129" s="284"/>
      <c r="RGX129" s="284"/>
      <c r="RGY129" s="284"/>
      <c r="RGZ129" s="284"/>
      <c r="RHA129" s="284"/>
      <c r="RHB129" s="284"/>
      <c r="RHC129" s="284"/>
      <c r="RHD129" s="284"/>
      <c r="RHE129" s="284"/>
      <c r="RHF129" s="284"/>
      <c r="RHG129" s="284"/>
      <c r="RHH129" s="284"/>
      <c r="RHI129" s="284"/>
      <c r="RHJ129" s="284"/>
      <c r="RHK129" s="284"/>
      <c r="RHL129" s="284"/>
      <c r="RHM129" s="284"/>
      <c r="RHN129" s="284"/>
      <c r="RHO129" s="284"/>
      <c r="RHP129" s="284"/>
      <c r="RHQ129" s="284"/>
      <c r="RHR129" s="284"/>
      <c r="RHS129" s="284"/>
      <c r="RHT129" s="284"/>
      <c r="RHU129" s="284"/>
      <c r="RHV129" s="284"/>
      <c r="RHW129" s="284"/>
      <c r="RHX129" s="284"/>
      <c r="RHY129" s="284"/>
      <c r="RHZ129" s="284"/>
      <c r="RIA129" s="284"/>
      <c r="RIB129" s="284"/>
      <c r="RIC129" s="284"/>
      <c r="RID129" s="284"/>
      <c r="RIE129" s="284"/>
      <c r="RIF129" s="284"/>
      <c r="RIG129" s="284"/>
      <c r="RIH129" s="284"/>
      <c r="RII129" s="284"/>
      <c r="RIJ129" s="284"/>
      <c r="RIK129" s="284"/>
      <c r="RIL129" s="284"/>
      <c r="RIM129" s="284"/>
      <c r="RIN129" s="284"/>
      <c r="RIO129" s="284"/>
      <c r="RIP129" s="284"/>
      <c r="RIQ129" s="284"/>
      <c r="RIR129" s="284"/>
      <c r="RIS129" s="284"/>
      <c r="RIT129" s="284"/>
      <c r="RIU129" s="284"/>
      <c r="RIV129" s="284"/>
      <c r="RIW129" s="284"/>
      <c r="RIX129" s="284"/>
      <c r="RIY129" s="284"/>
      <c r="RIZ129" s="284"/>
      <c r="RJA129" s="284"/>
      <c r="RJB129" s="284"/>
      <c r="RJC129" s="284"/>
      <c r="RJD129" s="284"/>
      <c r="RJE129" s="284"/>
      <c r="RJF129" s="284"/>
      <c r="RJG129" s="284"/>
      <c r="RJH129" s="284"/>
      <c r="RJI129" s="284"/>
      <c r="RJJ129" s="284"/>
      <c r="RJK129" s="284"/>
      <c r="RJL129" s="284"/>
      <c r="RJM129" s="284"/>
      <c r="RJN129" s="284"/>
      <c r="RJO129" s="284"/>
      <c r="RJP129" s="284"/>
      <c r="RJQ129" s="284"/>
      <c r="RJR129" s="284"/>
      <c r="RJS129" s="284"/>
      <c r="RJT129" s="284"/>
      <c r="RJU129" s="284"/>
      <c r="RJV129" s="284"/>
      <c r="RJW129" s="284"/>
      <c r="RJX129" s="284"/>
      <c r="RJY129" s="284"/>
      <c r="RJZ129" s="284"/>
      <c r="RKA129" s="284"/>
      <c r="RKB129" s="284"/>
      <c r="RKC129" s="284"/>
      <c r="RKD129" s="284"/>
      <c r="RKE129" s="284"/>
      <c r="RKF129" s="284"/>
      <c r="RKG129" s="284"/>
      <c r="RKH129" s="284"/>
      <c r="RKI129" s="284"/>
      <c r="RKJ129" s="284"/>
      <c r="RKK129" s="284"/>
      <c r="RKL129" s="284"/>
      <c r="RKM129" s="284"/>
      <c r="RKN129" s="284"/>
      <c r="RKO129" s="284"/>
      <c r="RKP129" s="284"/>
      <c r="RKQ129" s="284"/>
      <c r="RKR129" s="284"/>
      <c r="RKS129" s="284"/>
      <c r="RKT129" s="284"/>
      <c r="RKU129" s="284"/>
      <c r="RKV129" s="284"/>
      <c r="RKW129" s="284"/>
      <c r="RKX129" s="284"/>
      <c r="RKY129" s="284"/>
      <c r="RKZ129" s="284"/>
      <c r="RLA129" s="284"/>
      <c r="RLB129" s="284"/>
      <c r="RLC129" s="284"/>
      <c r="RLD129" s="284"/>
      <c r="RLE129" s="284"/>
      <c r="RLF129" s="284"/>
      <c r="RLG129" s="284"/>
      <c r="RLH129" s="284"/>
      <c r="RLI129" s="284"/>
      <c r="RLJ129" s="284"/>
      <c r="RLK129" s="284"/>
      <c r="RLL129" s="284"/>
      <c r="RLM129" s="284"/>
      <c r="RLN129" s="284"/>
      <c r="RLO129" s="284"/>
      <c r="RLP129" s="284"/>
      <c r="RLQ129" s="284"/>
      <c r="RLR129" s="284"/>
      <c r="RLS129" s="284"/>
      <c r="RLT129" s="284"/>
      <c r="RLU129" s="284"/>
      <c r="RLV129" s="284"/>
      <c r="RLW129" s="284"/>
      <c r="RLX129" s="284"/>
      <c r="RLY129" s="284"/>
      <c r="RLZ129" s="284"/>
      <c r="RMA129" s="284"/>
      <c r="RMB129" s="284"/>
      <c r="RMC129" s="284"/>
      <c r="RMD129" s="284"/>
      <c r="RME129" s="284"/>
      <c r="RMF129" s="284"/>
      <c r="RMG129" s="284"/>
      <c r="RMH129" s="284"/>
      <c r="RMI129" s="284"/>
      <c r="RMJ129" s="284"/>
      <c r="RMK129" s="284"/>
      <c r="RML129" s="284"/>
      <c r="RMM129" s="284"/>
      <c r="RMN129" s="284"/>
      <c r="RMO129" s="284"/>
      <c r="RMP129" s="284"/>
      <c r="RMQ129" s="284"/>
      <c r="RMR129" s="284"/>
      <c r="RMS129" s="284"/>
      <c r="RMT129" s="284"/>
      <c r="RMU129" s="284"/>
      <c r="RMV129" s="284"/>
      <c r="RMW129" s="284"/>
      <c r="RMX129" s="284"/>
      <c r="RMY129" s="284"/>
      <c r="RMZ129" s="284"/>
      <c r="RNA129" s="284"/>
      <c r="RNB129" s="284"/>
      <c r="RNC129" s="284"/>
      <c r="RND129" s="284"/>
      <c r="RNE129" s="284"/>
      <c r="RNF129" s="284"/>
      <c r="RNG129" s="284"/>
      <c r="RNH129" s="284"/>
      <c r="RNI129" s="284"/>
      <c r="RNJ129" s="284"/>
      <c r="RNK129" s="284"/>
      <c r="RNL129" s="284"/>
      <c r="RNM129" s="284"/>
      <c r="RNN129" s="284"/>
      <c r="RNO129" s="284"/>
      <c r="RNP129" s="284"/>
      <c r="RNQ129" s="284"/>
      <c r="RNR129" s="284"/>
      <c r="RNS129" s="284"/>
      <c r="RNT129" s="284"/>
      <c r="RNU129" s="284"/>
      <c r="RNV129" s="284"/>
      <c r="RNW129" s="284"/>
      <c r="RNX129" s="284"/>
      <c r="RNY129" s="284"/>
      <c r="RNZ129" s="284"/>
      <c r="ROA129" s="284"/>
      <c r="ROB129" s="284"/>
      <c r="ROC129" s="284"/>
      <c r="ROD129" s="284"/>
      <c r="ROE129" s="284"/>
      <c r="ROF129" s="284"/>
      <c r="ROG129" s="284"/>
      <c r="ROH129" s="284"/>
      <c r="ROI129" s="284"/>
      <c r="ROJ129" s="284"/>
      <c r="ROK129" s="284"/>
      <c r="ROL129" s="284"/>
      <c r="ROM129" s="284"/>
      <c r="RON129" s="284"/>
      <c r="ROO129" s="284"/>
      <c r="ROP129" s="284"/>
      <c r="ROQ129" s="284"/>
      <c r="ROR129" s="284"/>
      <c r="ROS129" s="284"/>
      <c r="ROT129" s="284"/>
      <c r="ROU129" s="284"/>
      <c r="ROV129" s="284"/>
      <c r="ROW129" s="284"/>
      <c r="ROX129" s="284"/>
      <c r="ROY129" s="284"/>
      <c r="ROZ129" s="284"/>
      <c r="RPA129" s="284"/>
      <c r="RPB129" s="284"/>
      <c r="RPC129" s="284"/>
      <c r="RPD129" s="284"/>
      <c r="RPE129" s="284"/>
      <c r="RPF129" s="284"/>
      <c r="RPG129" s="284"/>
      <c r="RPH129" s="284"/>
      <c r="RPI129" s="284"/>
      <c r="RPJ129" s="284"/>
      <c r="RPK129" s="284"/>
      <c r="RPL129" s="284"/>
      <c r="RPM129" s="284"/>
      <c r="RPN129" s="284"/>
      <c r="RPO129" s="284"/>
      <c r="RPP129" s="284"/>
      <c r="RPQ129" s="284"/>
      <c r="RPR129" s="284"/>
      <c r="RPS129" s="284"/>
      <c r="RPT129" s="284"/>
      <c r="RPU129" s="284"/>
      <c r="RPV129" s="284"/>
      <c r="RPW129" s="284"/>
      <c r="RPX129" s="284"/>
      <c r="RPY129" s="284"/>
      <c r="RPZ129" s="284"/>
      <c r="RQA129" s="284"/>
      <c r="RQB129" s="284"/>
      <c r="RQC129" s="284"/>
      <c r="RQD129" s="284"/>
      <c r="RQE129" s="284"/>
      <c r="RQF129" s="284"/>
      <c r="RQG129" s="284"/>
      <c r="RQH129" s="284"/>
      <c r="RQI129" s="284"/>
      <c r="RQJ129" s="284"/>
      <c r="RQK129" s="284"/>
      <c r="RQL129" s="284"/>
      <c r="RQM129" s="284"/>
      <c r="RQN129" s="284"/>
      <c r="RQO129" s="284"/>
      <c r="RQP129" s="284"/>
      <c r="RQQ129" s="284"/>
      <c r="RQR129" s="284"/>
      <c r="RQS129" s="284"/>
      <c r="RQT129" s="284"/>
      <c r="RQU129" s="284"/>
      <c r="RQV129" s="284"/>
      <c r="RQW129" s="284"/>
      <c r="RQX129" s="284"/>
      <c r="RQY129" s="284"/>
      <c r="RQZ129" s="284"/>
      <c r="RRA129" s="284"/>
      <c r="RRB129" s="284"/>
      <c r="RRC129" s="284"/>
      <c r="RRD129" s="284"/>
      <c r="RRE129" s="284"/>
      <c r="RRF129" s="284"/>
      <c r="RRG129" s="284"/>
      <c r="RRH129" s="284"/>
      <c r="RRI129" s="284"/>
      <c r="RRJ129" s="284"/>
      <c r="RRK129" s="284"/>
      <c r="RRL129" s="284"/>
      <c r="RRM129" s="284"/>
      <c r="RRN129" s="284"/>
      <c r="RRO129" s="284"/>
      <c r="RRP129" s="284"/>
      <c r="RRQ129" s="284"/>
      <c r="RRR129" s="284"/>
      <c r="RRS129" s="284"/>
      <c r="RRT129" s="284"/>
      <c r="RRU129" s="284"/>
      <c r="RRV129" s="284"/>
      <c r="RRW129" s="284"/>
      <c r="RRX129" s="284"/>
      <c r="RRY129" s="284"/>
      <c r="RRZ129" s="284"/>
      <c r="RSA129" s="284"/>
      <c r="RSB129" s="284"/>
      <c r="RSC129" s="284"/>
      <c r="RSD129" s="284"/>
      <c r="RSE129" s="284"/>
      <c r="RSF129" s="284"/>
      <c r="RSG129" s="284"/>
      <c r="RSH129" s="284"/>
      <c r="RSI129" s="284"/>
      <c r="RSJ129" s="284"/>
      <c r="RSK129" s="284"/>
      <c r="RSL129" s="284"/>
      <c r="RSM129" s="284"/>
      <c r="RSN129" s="284"/>
      <c r="RSO129" s="284"/>
      <c r="RSP129" s="284"/>
      <c r="RSQ129" s="284"/>
      <c r="RSR129" s="284"/>
      <c r="RSS129" s="284"/>
      <c r="RST129" s="284"/>
      <c r="RSU129" s="284"/>
      <c r="RSV129" s="284"/>
      <c r="RSW129" s="284"/>
      <c r="RSX129" s="284"/>
      <c r="RSY129" s="284"/>
      <c r="RSZ129" s="284"/>
      <c r="RTA129" s="284"/>
      <c r="RTB129" s="284"/>
      <c r="RTC129" s="284"/>
      <c r="RTD129" s="284"/>
      <c r="RTE129" s="284"/>
      <c r="RTF129" s="284"/>
      <c r="RTG129" s="284"/>
      <c r="RTH129" s="284"/>
      <c r="RTI129" s="284"/>
      <c r="RTJ129" s="284"/>
      <c r="RTK129" s="284"/>
      <c r="RTL129" s="284"/>
      <c r="RTM129" s="284"/>
      <c r="RTN129" s="284"/>
      <c r="RTO129" s="284"/>
      <c r="RTP129" s="284"/>
      <c r="RTQ129" s="284"/>
      <c r="RTR129" s="284"/>
      <c r="RTS129" s="284"/>
      <c r="RTT129" s="284"/>
      <c r="RTU129" s="284"/>
      <c r="RTV129" s="284"/>
      <c r="RTW129" s="284"/>
      <c r="RTX129" s="284"/>
      <c r="RTY129" s="284"/>
      <c r="RTZ129" s="284"/>
      <c r="RUA129" s="284"/>
      <c r="RUB129" s="284"/>
      <c r="RUC129" s="284"/>
      <c r="RUD129" s="284"/>
      <c r="RUE129" s="284"/>
      <c r="RUF129" s="284"/>
      <c r="RUG129" s="284"/>
      <c r="RUH129" s="284"/>
      <c r="RUI129" s="284"/>
      <c r="RUJ129" s="284"/>
      <c r="RUK129" s="284"/>
      <c r="RUL129" s="284"/>
      <c r="RUM129" s="284"/>
      <c r="RUN129" s="284"/>
      <c r="RUO129" s="284"/>
      <c r="RUP129" s="284"/>
      <c r="RUQ129" s="284"/>
      <c r="RUR129" s="284"/>
      <c r="RUS129" s="284"/>
      <c r="RUT129" s="284"/>
      <c r="RUU129" s="284"/>
      <c r="RUV129" s="284"/>
      <c r="RUW129" s="284"/>
      <c r="RUX129" s="284"/>
      <c r="RUY129" s="284"/>
      <c r="RUZ129" s="284"/>
      <c r="RVA129" s="284"/>
      <c r="RVB129" s="284"/>
      <c r="RVC129" s="284"/>
      <c r="RVD129" s="284"/>
      <c r="RVE129" s="284"/>
      <c r="RVF129" s="284"/>
      <c r="RVG129" s="284"/>
      <c r="RVH129" s="284"/>
      <c r="RVI129" s="284"/>
      <c r="RVJ129" s="284"/>
      <c r="RVK129" s="284"/>
      <c r="RVL129" s="284"/>
      <c r="RVM129" s="284"/>
      <c r="RVN129" s="284"/>
      <c r="RVO129" s="284"/>
      <c r="RVP129" s="284"/>
      <c r="RVQ129" s="284"/>
      <c r="RVR129" s="284"/>
      <c r="RVS129" s="284"/>
      <c r="RVT129" s="284"/>
      <c r="RVU129" s="284"/>
      <c r="RVV129" s="284"/>
      <c r="RVW129" s="284"/>
      <c r="RVX129" s="284"/>
      <c r="RVY129" s="284"/>
      <c r="RVZ129" s="284"/>
      <c r="RWA129" s="284"/>
      <c r="RWB129" s="284"/>
      <c r="RWC129" s="284"/>
      <c r="RWD129" s="284"/>
      <c r="RWE129" s="284"/>
      <c r="RWF129" s="284"/>
      <c r="RWG129" s="284"/>
      <c r="RWH129" s="284"/>
      <c r="RWI129" s="284"/>
      <c r="RWJ129" s="284"/>
      <c r="RWK129" s="284"/>
      <c r="RWL129" s="284"/>
      <c r="RWM129" s="284"/>
      <c r="RWN129" s="284"/>
      <c r="RWO129" s="284"/>
      <c r="RWP129" s="284"/>
      <c r="RWQ129" s="284"/>
      <c r="RWR129" s="284"/>
      <c r="RWS129" s="284"/>
      <c r="RWT129" s="284"/>
      <c r="RWU129" s="284"/>
      <c r="RWV129" s="284"/>
      <c r="RWW129" s="284"/>
      <c r="RWX129" s="284"/>
      <c r="RWY129" s="284"/>
      <c r="RWZ129" s="284"/>
      <c r="RXA129" s="284"/>
      <c r="RXB129" s="284"/>
      <c r="RXC129" s="284"/>
      <c r="RXD129" s="284"/>
      <c r="RXE129" s="284"/>
      <c r="RXF129" s="284"/>
      <c r="RXG129" s="284"/>
      <c r="RXH129" s="284"/>
      <c r="RXI129" s="284"/>
      <c r="RXJ129" s="284"/>
      <c r="RXK129" s="284"/>
      <c r="RXL129" s="284"/>
      <c r="RXM129" s="284"/>
      <c r="RXN129" s="284"/>
      <c r="RXO129" s="284"/>
      <c r="RXP129" s="284"/>
      <c r="RXQ129" s="284"/>
      <c r="RXR129" s="284"/>
      <c r="RXS129" s="284"/>
      <c r="RXT129" s="284"/>
      <c r="RXU129" s="284"/>
      <c r="RXV129" s="284"/>
      <c r="RXW129" s="284"/>
      <c r="RXX129" s="284"/>
      <c r="RXY129" s="284"/>
      <c r="RXZ129" s="284"/>
      <c r="RYA129" s="284"/>
      <c r="RYB129" s="284"/>
      <c r="RYC129" s="284"/>
      <c r="RYD129" s="284"/>
      <c r="RYE129" s="284"/>
      <c r="RYF129" s="284"/>
      <c r="RYG129" s="284"/>
      <c r="RYH129" s="284"/>
      <c r="RYI129" s="284"/>
      <c r="RYJ129" s="284"/>
      <c r="RYK129" s="284"/>
      <c r="RYL129" s="284"/>
      <c r="RYM129" s="284"/>
      <c r="RYN129" s="284"/>
      <c r="RYO129" s="284"/>
      <c r="RYP129" s="284"/>
      <c r="RYQ129" s="284"/>
      <c r="RYR129" s="284"/>
      <c r="RYS129" s="284"/>
      <c r="RYT129" s="284"/>
      <c r="RYU129" s="284"/>
      <c r="RYV129" s="284"/>
      <c r="RYW129" s="284"/>
      <c r="RYX129" s="284"/>
      <c r="RYY129" s="284"/>
      <c r="RYZ129" s="284"/>
      <c r="RZA129" s="284"/>
      <c r="RZB129" s="284"/>
      <c r="RZC129" s="284"/>
      <c r="RZD129" s="284"/>
      <c r="RZE129" s="284"/>
      <c r="RZF129" s="284"/>
      <c r="RZG129" s="284"/>
      <c r="RZH129" s="284"/>
      <c r="RZI129" s="284"/>
      <c r="RZJ129" s="284"/>
      <c r="RZK129" s="284"/>
      <c r="RZL129" s="284"/>
      <c r="RZM129" s="284"/>
      <c r="RZN129" s="284"/>
      <c r="RZO129" s="284"/>
      <c r="RZP129" s="284"/>
      <c r="RZQ129" s="284"/>
      <c r="RZR129" s="284"/>
      <c r="RZS129" s="284"/>
      <c r="RZT129" s="284"/>
      <c r="RZU129" s="284"/>
      <c r="RZV129" s="284"/>
      <c r="RZW129" s="284"/>
      <c r="RZX129" s="284"/>
      <c r="RZY129" s="284"/>
      <c r="RZZ129" s="284"/>
      <c r="SAA129" s="284"/>
      <c r="SAB129" s="284"/>
      <c r="SAC129" s="284"/>
      <c r="SAD129" s="284"/>
      <c r="SAE129" s="284"/>
      <c r="SAF129" s="284"/>
      <c r="SAG129" s="284"/>
      <c r="SAH129" s="284"/>
      <c r="SAI129" s="284"/>
      <c r="SAJ129" s="284"/>
      <c r="SAK129" s="284"/>
      <c r="SAL129" s="284"/>
      <c r="SAM129" s="284"/>
      <c r="SAN129" s="284"/>
      <c r="SAO129" s="284"/>
      <c r="SAP129" s="284"/>
      <c r="SAQ129" s="284"/>
      <c r="SAR129" s="284"/>
      <c r="SAS129" s="284"/>
      <c r="SAT129" s="284"/>
      <c r="SAU129" s="284"/>
      <c r="SAV129" s="284"/>
      <c r="SAW129" s="284"/>
      <c r="SAX129" s="284"/>
      <c r="SAY129" s="284"/>
      <c r="SAZ129" s="284"/>
      <c r="SBA129" s="284"/>
      <c r="SBB129" s="284"/>
      <c r="SBC129" s="284"/>
      <c r="SBD129" s="284"/>
      <c r="SBE129" s="284"/>
      <c r="SBF129" s="284"/>
      <c r="SBG129" s="284"/>
      <c r="SBH129" s="284"/>
      <c r="SBI129" s="284"/>
      <c r="SBJ129" s="284"/>
      <c r="SBK129" s="284"/>
      <c r="SBL129" s="284"/>
      <c r="SBM129" s="284"/>
      <c r="SBN129" s="284"/>
      <c r="SBO129" s="284"/>
      <c r="SBP129" s="284"/>
      <c r="SBQ129" s="284"/>
      <c r="SBR129" s="284"/>
      <c r="SBS129" s="284"/>
      <c r="SBT129" s="284"/>
      <c r="SBU129" s="284"/>
      <c r="SBV129" s="284"/>
      <c r="SBW129" s="284"/>
      <c r="SBX129" s="284"/>
      <c r="SBY129" s="284"/>
      <c r="SBZ129" s="284"/>
      <c r="SCA129" s="284"/>
      <c r="SCB129" s="284"/>
      <c r="SCC129" s="284"/>
      <c r="SCD129" s="284"/>
      <c r="SCE129" s="284"/>
      <c r="SCF129" s="284"/>
      <c r="SCG129" s="284"/>
      <c r="SCH129" s="284"/>
      <c r="SCI129" s="284"/>
      <c r="SCJ129" s="284"/>
      <c r="SCK129" s="284"/>
      <c r="SCL129" s="284"/>
      <c r="SCM129" s="284"/>
      <c r="SCN129" s="284"/>
      <c r="SCO129" s="284"/>
      <c r="SCP129" s="284"/>
      <c r="SCQ129" s="284"/>
      <c r="SCR129" s="284"/>
      <c r="SCS129" s="284"/>
      <c r="SCT129" s="284"/>
      <c r="SCU129" s="284"/>
      <c r="SCV129" s="284"/>
      <c r="SCW129" s="284"/>
      <c r="SCX129" s="284"/>
      <c r="SCY129" s="284"/>
      <c r="SCZ129" s="284"/>
      <c r="SDA129" s="284"/>
      <c r="SDB129" s="284"/>
      <c r="SDC129" s="284"/>
      <c r="SDD129" s="284"/>
      <c r="SDE129" s="284"/>
      <c r="SDF129" s="284"/>
      <c r="SDG129" s="284"/>
      <c r="SDH129" s="284"/>
      <c r="SDI129" s="284"/>
      <c r="SDJ129" s="284"/>
      <c r="SDK129" s="284"/>
      <c r="SDL129" s="284"/>
      <c r="SDM129" s="284"/>
      <c r="SDN129" s="284"/>
      <c r="SDO129" s="284"/>
      <c r="SDP129" s="284"/>
      <c r="SDQ129" s="284"/>
      <c r="SDR129" s="284"/>
      <c r="SDS129" s="284"/>
      <c r="SDT129" s="284"/>
      <c r="SDU129" s="284"/>
      <c r="SDV129" s="284"/>
      <c r="SDW129" s="284"/>
      <c r="SDX129" s="284"/>
      <c r="SDY129" s="284"/>
      <c r="SDZ129" s="284"/>
      <c r="SEA129" s="284"/>
      <c r="SEB129" s="284"/>
      <c r="SEC129" s="284"/>
      <c r="SED129" s="284"/>
      <c r="SEE129" s="284"/>
      <c r="SEF129" s="284"/>
      <c r="SEG129" s="284"/>
      <c r="SEH129" s="284"/>
      <c r="SEI129" s="284"/>
      <c r="SEJ129" s="284"/>
      <c r="SEK129" s="284"/>
      <c r="SEL129" s="284"/>
      <c r="SEM129" s="284"/>
      <c r="SEN129" s="284"/>
      <c r="SEO129" s="284"/>
      <c r="SEP129" s="284"/>
      <c r="SEQ129" s="284"/>
      <c r="SER129" s="284"/>
      <c r="SES129" s="284"/>
      <c r="SET129" s="284"/>
      <c r="SEU129" s="284"/>
      <c r="SEV129" s="284"/>
      <c r="SEW129" s="284"/>
      <c r="SEX129" s="284"/>
      <c r="SEY129" s="284"/>
      <c r="SEZ129" s="284"/>
      <c r="SFA129" s="284"/>
      <c r="SFB129" s="284"/>
      <c r="SFC129" s="284"/>
      <c r="SFD129" s="284"/>
      <c r="SFE129" s="284"/>
      <c r="SFF129" s="284"/>
      <c r="SFG129" s="284"/>
      <c r="SFH129" s="284"/>
      <c r="SFI129" s="284"/>
      <c r="SFJ129" s="284"/>
      <c r="SFK129" s="284"/>
      <c r="SFL129" s="284"/>
      <c r="SFM129" s="284"/>
      <c r="SFN129" s="284"/>
      <c r="SFO129" s="284"/>
      <c r="SFP129" s="284"/>
      <c r="SFQ129" s="284"/>
      <c r="SFR129" s="284"/>
      <c r="SFS129" s="284"/>
      <c r="SFT129" s="284"/>
      <c r="SFU129" s="284"/>
      <c r="SFV129" s="284"/>
      <c r="SFW129" s="284"/>
      <c r="SFX129" s="284"/>
      <c r="SFY129" s="284"/>
      <c r="SFZ129" s="284"/>
      <c r="SGA129" s="284"/>
      <c r="SGB129" s="284"/>
      <c r="SGC129" s="284"/>
      <c r="SGD129" s="284"/>
      <c r="SGE129" s="284"/>
      <c r="SGF129" s="284"/>
      <c r="SGG129" s="284"/>
      <c r="SGH129" s="284"/>
      <c r="SGI129" s="284"/>
      <c r="SGJ129" s="284"/>
      <c r="SGK129" s="284"/>
      <c r="SGL129" s="284"/>
      <c r="SGM129" s="284"/>
      <c r="SGN129" s="284"/>
      <c r="SGO129" s="284"/>
      <c r="SGP129" s="284"/>
      <c r="SGQ129" s="284"/>
      <c r="SGR129" s="284"/>
      <c r="SGS129" s="284"/>
      <c r="SGT129" s="284"/>
      <c r="SGU129" s="284"/>
      <c r="SGV129" s="284"/>
      <c r="SGW129" s="284"/>
      <c r="SGX129" s="284"/>
      <c r="SGY129" s="284"/>
      <c r="SGZ129" s="284"/>
      <c r="SHA129" s="284"/>
      <c r="SHB129" s="284"/>
      <c r="SHC129" s="284"/>
      <c r="SHD129" s="284"/>
      <c r="SHE129" s="284"/>
      <c r="SHF129" s="284"/>
      <c r="SHG129" s="284"/>
      <c r="SHH129" s="284"/>
      <c r="SHI129" s="284"/>
      <c r="SHJ129" s="284"/>
      <c r="SHK129" s="284"/>
      <c r="SHL129" s="284"/>
      <c r="SHM129" s="284"/>
      <c r="SHN129" s="284"/>
      <c r="SHO129" s="284"/>
      <c r="SHP129" s="284"/>
      <c r="SHQ129" s="284"/>
      <c r="SHR129" s="284"/>
      <c r="SHS129" s="284"/>
      <c r="SHT129" s="284"/>
      <c r="SHU129" s="284"/>
      <c r="SHV129" s="284"/>
      <c r="SHW129" s="284"/>
      <c r="SHX129" s="284"/>
      <c r="SHY129" s="284"/>
      <c r="SHZ129" s="284"/>
      <c r="SIA129" s="284"/>
      <c r="SIB129" s="284"/>
      <c r="SIC129" s="284"/>
      <c r="SID129" s="284"/>
      <c r="SIE129" s="284"/>
      <c r="SIF129" s="284"/>
      <c r="SIG129" s="284"/>
      <c r="SIH129" s="284"/>
      <c r="SII129" s="284"/>
      <c r="SIJ129" s="284"/>
      <c r="SIK129" s="284"/>
      <c r="SIL129" s="284"/>
      <c r="SIM129" s="284"/>
      <c r="SIN129" s="284"/>
      <c r="SIO129" s="284"/>
      <c r="SIP129" s="284"/>
      <c r="SIQ129" s="284"/>
      <c r="SIR129" s="284"/>
      <c r="SIS129" s="284"/>
      <c r="SIT129" s="284"/>
      <c r="SIU129" s="284"/>
      <c r="SIV129" s="284"/>
      <c r="SIW129" s="284"/>
      <c r="SIX129" s="284"/>
      <c r="SIY129" s="284"/>
      <c r="SIZ129" s="284"/>
      <c r="SJA129" s="284"/>
      <c r="SJB129" s="284"/>
      <c r="SJC129" s="284"/>
      <c r="SJD129" s="284"/>
      <c r="SJE129" s="284"/>
      <c r="SJF129" s="284"/>
      <c r="SJG129" s="284"/>
      <c r="SJH129" s="284"/>
      <c r="SJI129" s="284"/>
      <c r="SJJ129" s="284"/>
      <c r="SJK129" s="284"/>
      <c r="SJL129" s="284"/>
      <c r="SJM129" s="284"/>
      <c r="SJN129" s="284"/>
      <c r="SJO129" s="284"/>
      <c r="SJP129" s="284"/>
      <c r="SJQ129" s="284"/>
      <c r="SJR129" s="284"/>
      <c r="SJS129" s="284"/>
      <c r="SJT129" s="284"/>
      <c r="SJU129" s="284"/>
      <c r="SJV129" s="284"/>
      <c r="SJW129" s="284"/>
      <c r="SJX129" s="284"/>
      <c r="SJY129" s="284"/>
      <c r="SJZ129" s="284"/>
      <c r="SKA129" s="284"/>
      <c r="SKB129" s="284"/>
      <c r="SKC129" s="284"/>
      <c r="SKD129" s="284"/>
      <c r="SKE129" s="284"/>
      <c r="SKF129" s="284"/>
      <c r="SKG129" s="284"/>
      <c r="SKH129" s="284"/>
      <c r="SKI129" s="284"/>
      <c r="SKJ129" s="284"/>
      <c r="SKK129" s="284"/>
      <c r="SKL129" s="284"/>
      <c r="SKM129" s="284"/>
      <c r="SKN129" s="284"/>
      <c r="SKO129" s="284"/>
      <c r="SKP129" s="284"/>
      <c r="SKQ129" s="284"/>
      <c r="SKR129" s="284"/>
      <c r="SKS129" s="284"/>
      <c r="SKT129" s="284"/>
      <c r="SKU129" s="284"/>
      <c r="SKV129" s="284"/>
      <c r="SKW129" s="284"/>
      <c r="SKX129" s="284"/>
      <c r="SKY129" s="284"/>
      <c r="SKZ129" s="284"/>
      <c r="SLA129" s="284"/>
      <c r="SLB129" s="284"/>
      <c r="SLC129" s="284"/>
      <c r="SLD129" s="284"/>
      <c r="SLE129" s="284"/>
      <c r="SLF129" s="284"/>
      <c r="SLG129" s="284"/>
      <c r="SLH129" s="284"/>
      <c r="SLI129" s="284"/>
      <c r="SLJ129" s="284"/>
      <c r="SLK129" s="284"/>
      <c r="SLL129" s="284"/>
      <c r="SLM129" s="284"/>
      <c r="SLN129" s="284"/>
      <c r="SLO129" s="284"/>
      <c r="SLP129" s="284"/>
      <c r="SLQ129" s="284"/>
      <c r="SLR129" s="284"/>
      <c r="SLS129" s="284"/>
      <c r="SLT129" s="284"/>
      <c r="SLU129" s="284"/>
      <c r="SLV129" s="284"/>
      <c r="SLW129" s="284"/>
      <c r="SLX129" s="284"/>
      <c r="SLY129" s="284"/>
      <c r="SLZ129" s="284"/>
      <c r="SMA129" s="284"/>
      <c r="SMB129" s="284"/>
      <c r="SMC129" s="284"/>
      <c r="SMD129" s="284"/>
      <c r="SME129" s="284"/>
      <c r="SMF129" s="284"/>
      <c r="SMG129" s="284"/>
      <c r="SMH129" s="284"/>
      <c r="SMI129" s="284"/>
      <c r="SMJ129" s="284"/>
      <c r="SMK129" s="284"/>
      <c r="SML129" s="284"/>
      <c r="SMM129" s="284"/>
      <c r="SMN129" s="284"/>
      <c r="SMO129" s="284"/>
      <c r="SMP129" s="284"/>
      <c r="SMQ129" s="284"/>
      <c r="SMR129" s="284"/>
      <c r="SMS129" s="284"/>
      <c r="SMT129" s="284"/>
      <c r="SMU129" s="284"/>
      <c r="SMV129" s="284"/>
      <c r="SMW129" s="284"/>
      <c r="SMX129" s="284"/>
      <c r="SMY129" s="284"/>
      <c r="SMZ129" s="284"/>
      <c r="SNA129" s="284"/>
      <c r="SNB129" s="284"/>
      <c r="SNC129" s="284"/>
      <c r="SND129" s="284"/>
      <c r="SNE129" s="284"/>
      <c r="SNF129" s="284"/>
      <c r="SNG129" s="284"/>
      <c r="SNH129" s="284"/>
      <c r="SNI129" s="284"/>
      <c r="SNJ129" s="284"/>
      <c r="SNK129" s="284"/>
      <c r="SNL129" s="284"/>
      <c r="SNM129" s="284"/>
      <c r="SNN129" s="284"/>
      <c r="SNO129" s="284"/>
      <c r="SNP129" s="284"/>
      <c r="SNQ129" s="284"/>
      <c r="SNR129" s="284"/>
      <c r="SNS129" s="284"/>
      <c r="SNT129" s="284"/>
      <c r="SNU129" s="284"/>
      <c r="SNV129" s="284"/>
      <c r="SNW129" s="284"/>
      <c r="SNX129" s="284"/>
      <c r="SNY129" s="284"/>
      <c r="SNZ129" s="284"/>
      <c r="SOA129" s="284"/>
      <c r="SOB129" s="284"/>
      <c r="SOC129" s="284"/>
      <c r="SOD129" s="284"/>
      <c r="SOE129" s="284"/>
      <c r="SOF129" s="284"/>
      <c r="SOG129" s="284"/>
      <c r="SOH129" s="284"/>
      <c r="SOI129" s="284"/>
      <c r="SOJ129" s="284"/>
      <c r="SOK129" s="284"/>
      <c r="SOL129" s="284"/>
      <c r="SOM129" s="284"/>
      <c r="SON129" s="284"/>
      <c r="SOO129" s="284"/>
      <c r="SOP129" s="284"/>
      <c r="SOQ129" s="284"/>
      <c r="SOR129" s="284"/>
      <c r="SOS129" s="284"/>
      <c r="SOT129" s="284"/>
      <c r="SOU129" s="284"/>
      <c r="SOV129" s="284"/>
      <c r="SOW129" s="284"/>
      <c r="SOX129" s="284"/>
      <c r="SOY129" s="284"/>
      <c r="SOZ129" s="284"/>
      <c r="SPA129" s="284"/>
      <c r="SPB129" s="284"/>
      <c r="SPC129" s="284"/>
      <c r="SPD129" s="284"/>
      <c r="SPE129" s="284"/>
      <c r="SPF129" s="284"/>
      <c r="SPG129" s="284"/>
      <c r="SPH129" s="284"/>
      <c r="SPI129" s="284"/>
      <c r="SPJ129" s="284"/>
      <c r="SPK129" s="284"/>
      <c r="SPL129" s="284"/>
      <c r="SPM129" s="284"/>
      <c r="SPN129" s="284"/>
      <c r="SPO129" s="284"/>
      <c r="SPP129" s="284"/>
      <c r="SPQ129" s="284"/>
      <c r="SPR129" s="284"/>
      <c r="SPS129" s="284"/>
      <c r="SPT129" s="284"/>
      <c r="SPU129" s="284"/>
      <c r="SPV129" s="284"/>
      <c r="SPW129" s="284"/>
      <c r="SPX129" s="284"/>
      <c r="SPY129" s="284"/>
      <c r="SPZ129" s="284"/>
      <c r="SQA129" s="284"/>
      <c r="SQB129" s="284"/>
      <c r="SQC129" s="284"/>
      <c r="SQD129" s="284"/>
      <c r="SQE129" s="284"/>
      <c r="SQF129" s="284"/>
      <c r="SQG129" s="284"/>
      <c r="SQH129" s="284"/>
      <c r="SQI129" s="284"/>
      <c r="SQJ129" s="284"/>
      <c r="SQK129" s="284"/>
      <c r="SQL129" s="284"/>
      <c r="SQM129" s="284"/>
      <c r="SQN129" s="284"/>
      <c r="SQO129" s="284"/>
      <c r="SQP129" s="284"/>
      <c r="SQQ129" s="284"/>
      <c r="SQR129" s="284"/>
      <c r="SQS129" s="284"/>
      <c r="SQT129" s="284"/>
      <c r="SQU129" s="284"/>
      <c r="SQV129" s="284"/>
      <c r="SQW129" s="284"/>
      <c r="SQX129" s="284"/>
      <c r="SQY129" s="284"/>
      <c r="SQZ129" s="284"/>
      <c r="SRA129" s="284"/>
      <c r="SRB129" s="284"/>
      <c r="SRC129" s="284"/>
      <c r="SRD129" s="284"/>
      <c r="SRE129" s="284"/>
      <c r="SRF129" s="284"/>
      <c r="SRG129" s="284"/>
      <c r="SRH129" s="284"/>
      <c r="SRI129" s="284"/>
      <c r="SRJ129" s="284"/>
      <c r="SRK129" s="284"/>
      <c r="SRL129" s="284"/>
      <c r="SRM129" s="284"/>
      <c r="SRN129" s="284"/>
      <c r="SRO129" s="284"/>
      <c r="SRP129" s="284"/>
      <c r="SRQ129" s="284"/>
      <c r="SRR129" s="284"/>
      <c r="SRS129" s="284"/>
      <c r="SRT129" s="284"/>
      <c r="SRU129" s="284"/>
      <c r="SRV129" s="284"/>
      <c r="SRW129" s="284"/>
      <c r="SRX129" s="284"/>
      <c r="SRY129" s="284"/>
      <c r="SRZ129" s="284"/>
      <c r="SSA129" s="284"/>
      <c r="SSB129" s="284"/>
      <c r="SSC129" s="284"/>
      <c r="SSD129" s="284"/>
      <c r="SSE129" s="284"/>
      <c r="SSF129" s="284"/>
      <c r="SSG129" s="284"/>
      <c r="SSH129" s="284"/>
      <c r="SSI129" s="284"/>
      <c r="SSJ129" s="284"/>
      <c r="SSK129" s="284"/>
      <c r="SSL129" s="284"/>
      <c r="SSM129" s="284"/>
      <c r="SSN129" s="284"/>
      <c r="SSO129" s="284"/>
      <c r="SSP129" s="284"/>
      <c r="SSQ129" s="284"/>
      <c r="SSR129" s="284"/>
      <c r="SSS129" s="284"/>
      <c r="SST129" s="284"/>
      <c r="SSU129" s="284"/>
      <c r="SSV129" s="284"/>
      <c r="SSW129" s="284"/>
      <c r="SSX129" s="284"/>
      <c r="SSY129" s="284"/>
      <c r="SSZ129" s="284"/>
      <c r="STA129" s="284"/>
      <c r="STB129" s="284"/>
      <c r="STC129" s="284"/>
      <c r="STD129" s="284"/>
      <c r="STE129" s="284"/>
      <c r="STF129" s="284"/>
      <c r="STG129" s="284"/>
      <c r="STH129" s="284"/>
      <c r="STI129" s="284"/>
      <c r="STJ129" s="284"/>
      <c r="STK129" s="284"/>
      <c r="STL129" s="284"/>
      <c r="STM129" s="284"/>
      <c r="STN129" s="284"/>
      <c r="STO129" s="284"/>
      <c r="STP129" s="284"/>
      <c r="STQ129" s="284"/>
      <c r="STR129" s="284"/>
      <c r="STS129" s="284"/>
      <c r="STT129" s="284"/>
      <c r="STU129" s="284"/>
      <c r="STV129" s="284"/>
      <c r="STW129" s="284"/>
      <c r="STX129" s="284"/>
      <c r="STY129" s="284"/>
      <c r="STZ129" s="284"/>
      <c r="SUA129" s="284"/>
      <c r="SUB129" s="284"/>
      <c r="SUC129" s="284"/>
      <c r="SUD129" s="284"/>
      <c r="SUE129" s="284"/>
      <c r="SUF129" s="284"/>
      <c r="SUG129" s="284"/>
      <c r="SUH129" s="284"/>
      <c r="SUI129" s="284"/>
      <c r="SUJ129" s="284"/>
      <c r="SUK129" s="284"/>
      <c r="SUL129" s="284"/>
      <c r="SUM129" s="284"/>
      <c r="SUN129" s="284"/>
      <c r="SUO129" s="284"/>
      <c r="SUP129" s="284"/>
      <c r="SUQ129" s="284"/>
      <c r="SUR129" s="284"/>
      <c r="SUS129" s="284"/>
      <c r="SUT129" s="284"/>
      <c r="SUU129" s="284"/>
      <c r="SUV129" s="284"/>
      <c r="SUW129" s="284"/>
      <c r="SUX129" s="284"/>
      <c r="SUY129" s="284"/>
      <c r="SUZ129" s="284"/>
      <c r="SVA129" s="284"/>
      <c r="SVB129" s="284"/>
      <c r="SVC129" s="284"/>
      <c r="SVD129" s="284"/>
      <c r="SVE129" s="284"/>
      <c r="SVF129" s="284"/>
      <c r="SVG129" s="284"/>
      <c r="SVH129" s="284"/>
      <c r="SVI129" s="284"/>
      <c r="SVJ129" s="284"/>
      <c r="SVK129" s="284"/>
      <c r="SVL129" s="284"/>
      <c r="SVM129" s="284"/>
      <c r="SVN129" s="284"/>
      <c r="SVO129" s="284"/>
      <c r="SVP129" s="284"/>
      <c r="SVQ129" s="284"/>
      <c r="SVR129" s="284"/>
      <c r="SVS129" s="284"/>
      <c r="SVT129" s="284"/>
      <c r="SVU129" s="284"/>
      <c r="SVV129" s="284"/>
      <c r="SVW129" s="284"/>
      <c r="SVX129" s="284"/>
      <c r="SVY129" s="284"/>
      <c r="SVZ129" s="284"/>
      <c r="SWA129" s="284"/>
      <c r="SWB129" s="284"/>
      <c r="SWC129" s="284"/>
      <c r="SWD129" s="284"/>
      <c r="SWE129" s="284"/>
      <c r="SWF129" s="284"/>
      <c r="SWG129" s="284"/>
      <c r="SWH129" s="284"/>
      <c r="SWI129" s="284"/>
      <c r="SWJ129" s="284"/>
      <c r="SWK129" s="284"/>
      <c r="SWL129" s="284"/>
      <c r="SWM129" s="284"/>
      <c r="SWN129" s="284"/>
      <c r="SWO129" s="284"/>
      <c r="SWP129" s="284"/>
      <c r="SWQ129" s="284"/>
      <c r="SWR129" s="284"/>
      <c r="SWS129" s="284"/>
      <c r="SWT129" s="284"/>
      <c r="SWU129" s="284"/>
      <c r="SWV129" s="284"/>
      <c r="SWW129" s="284"/>
      <c r="SWX129" s="284"/>
      <c r="SWY129" s="284"/>
      <c r="SWZ129" s="284"/>
      <c r="SXA129" s="284"/>
      <c r="SXB129" s="284"/>
      <c r="SXC129" s="284"/>
      <c r="SXD129" s="284"/>
      <c r="SXE129" s="284"/>
      <c r="SXF129" s="284"/>
      <c r="SXG129" s="284"/>
      <c r="SXH129" s="284"/>
      <c r="SXI129" s="284"/>
      <c r="SXJ129" s="284"/>
      <c r="SXK129" s="284"/>
      <c r="SXL129" s="284"/>
      <c r="SXM129" s="284"/>
      <c r="SXN129" s="284"/>
      <c r="SXO129" s="284"/>
      <c r="SXP129" s="284"/>
      <c r="SXQ129" s="284"/>
      <c r="SXR129" s="284"/>
      <c r="SXS129" s="284"/>
      <c r="SXT129" s="284"/>
      <c r="SXU129" s="284"/>
      <c r="SXV129" s="284"/>
      <c r="SXW129" s="284"/>
      <c r="SXX129" s="284"/>
      <c r="SXY129" s="284"/>
      <c r="SXZ129" s="284"/>
      <c r="SYA129" s="284"/>
      <c r="SYB129" s="284"/>
      <c r="SYC129" s="284"/>
      <c r="SYD129" s="284"/>
      <c r="SYE129" s="284"/>
      <c r="SYF129" s="284"/>
      <c r="SYG129" s="284"/>
      <c r="SYH129" s="284"/>
      <c r="SYI129" s="284"/>
      <c r="SYJ129" s="284"/>
      <c r="SYK129" s="284"/>
      <c r="SYL129" s="284"/>
      <c r="SYM129" s="284"/>
      <c r="SYN129" s="284"/>
      <c r="SYO129" s="284"/>
      <c r="SYP129" s="284"/>
      <c r="SYQ129" s="284"/>
      <c r="SYR129" s="284"/>
      <c r="SYS129" s="284"/>
      <c r="SYT129" s="284"/>
      <c r="SYU129" s="284"/>
      <c r="SYV129" s="284"/>
      <c r="SYW129" s="284"/>
      <c r="SYX129" s="284"/>
      <c r="SYY129" s="284"/>
      <c r="SYZ129" s="284"/>
      <c r="SZA129" s="284"/>
      <c r="SZB129" s="284"/>
      <c r="SZC129" s="284"/>
      <c r="SZD129" s="284"/>
      <c r="SZE129" s="284"/>
      <c r="SZF129" s="284"/>
      <c r="SZG129" s="284"/>
      <c r="SZH129" s="284"/>
      <c r="SZI129" s="284"/>
      <c r="SZJ129" s="284"/>
      <c r="SZK129" s="284"/>
      <c r="SZL129" s="284"/>
      <c r="SZM129" s="284"/>
      <c r="SZN129" s="284"/>
      <c r="SZO129" s="284"/>
      <c r="SZP129" s="284"/>
      <c r="SZQ129" s="284"/>
      <c r="SZR129" s="284"/>
      <c r="SZS129" s="284"/>
      <c r="SZT129" s="284"/>
      <c r="SZU129" s="284"/>
      <c r="SZV129" s="284"/>
      <c r="SZW129" s="284"/>
      <c r="SZX129" s="284"/>
      <c r="SZY129" s="284"/>
      <c r="SZZ129" s="284"/>
      <c r="TAA129" s="284"/>
      <c r="TAB129" s="284"/>
      <c r="TAC129" s="284"/>
      <c r="TAD129" s="284"/>
      <c r="TAE129" s="284"/>
      <c r="TAF129" s="284"/>
      <c r="TAG129" s="284"/>
      <c r="TAH129" s="284"/>
      <c r="TAI129" s="284"/>
      <c r="TAJ129" s="284"/>
      <c r="TAK129" s="284"/>
      <c r="TAL129" s="284"/>
      <c r="TAM129" s="284"/>
      <c r="TAN129" s="284"/>
      <c r="TAO129" s="284"/>
      <c r="TAP129" s="284"/>
      <c r="TAQ129" s="284"/>
      <c r="TAR129" s="284"/>
      <c r="TAS129" s="284"/>
      <c r="TAT129" s="284"/>
      <c r="TAU129" s="284"/>
      <c r="TAV129" s="284"/>
      <c r="TAW129" s="284"/>
      <c r="TAX129" s="284"/>
      <c r="TAY129" s="284"/>
      <c r="TAZ129" s="284"/>
      <c r="TBA129" s="284"/>
      <c r="TBB129" s="284"/>
      <c r="TBC129" s="284"/>
      <c r="TBD129" s="284"/>
      <c r="TBE129" s="284"/>
      <c r="TBF129" s="284"/>
      <c r="TBG129" s="284"/>
      <c r="TBH129" s="284"/>
      <c r="TBI129" s="284"/>
      <c r="TBJ129" s="284"/>
      <c r="TBK129" s="284"/>
      <c r="TBL129" s="284"/>
      <c r="TBM129" s="284"/>
      <c r="TBN129" s="284"/>
      <c r="TBO129" s="284"/>
      <c r="TBP129" s="284"/>
      <c r="TBQ129" s="284"/>
      <c r="TBR129" s="284"/>
      <c r="TBS129" s="284"/>
      <c r="TBT129" s="284"/>
      <c r="TBU129" s="284"/>
      <c r="TBV129" s="284"/>
      <c r="TBW129" s="284"/>
      <c r="TBX129" s="284"/>
      <c r="TBY129" s="284"/>
      <c r="TBZ129" s="284"/>
      <c r="TCA129" s="284"/>
      <c r="TCB129" s="284"/>
      <c r="TCC129" s="284"/>
      <c r="TCD129" s="284"/>
      <c r="TCE129" s="284"/>
      <c r="TCF129" s="284"/>
      <c r="TCG129" s="284"/>
      <c r="TCH129" s="284"/>
      <c r="TCI129" s="284"/>
      <c r="TCJ129" s="284"/>
      <c r="TCK129" s="284"/>
      <c r="TCL129" s="284"/>
      <c r="TCM129" s="284"/>
      <c r="TCN129" s="284"/>
      <c r="TCO129" s="284"/>
      <c r="TCP129" s="284"/>
      <c r="TCQ129" s="284"/>
      <c r="TCR129" s="284"/>
      <c r="TCS129" s="284"/>
      <c r="TCT129" s="284"/>
      <c r="TCU129" s="284"/>
      <c r="TCV129" s="284"/>
      <c r="TCW129" s="284"/>
      <c r="TCX129" s="284"/>
      <c r="TCY129" s="284"/>
      <c r="TCZ129" s="284"/>
      <c r="TDA129" s="284"/>
      <c r="TDB129" s="284"/>
      <c r="TDC129" s="284"/>
      <c r="TDD129" s="284"/>
      <c r="TDE129" s="284"/>
      <c r="TDF129" s="284"/>
      <c r="TDG129" s="284"/>
      <c r="TDH129" s="284"/>
      <c r="TDI129" s="284"/>
      <c r="TDJ129" s="284"/>
      <c r="TDK129" s="284"/>
      <c r="TDL129" s="284"/>
      <c r="TDM129" s="284"/>
      <c r="TDN129" s="284"/>
      <c r="TDO129" s="284"/>
      <c r="TDP129" s="284"/>
      <c r="TDQ129" s="284"/>
      <c r="TDR129" s="284"/>
      <c r="TDS129" s="284"/>
      <c r="TDT129" s="284"/>
      <c r="TDU129" s="284"/>
      <c r="TDV129" s="284"/>
      <c r="TDW129" s="284"/>
      <c r="TDX129" s="284"/>
      <c r="TDY129" s="284"/>
      <c r="TDZ129" s="284"/>
      <c r="TEA129" s="284"/>
      <c r="TEB129" s="284"/>
      <c r="TEC129" s="284"/>
      <c r="TED129" s="284"/>
      <c r="TEE129" s="284"/>
      <c r="TEF129" s="284"/>
      <c r="TEG129" s="284"/>
      <c r="TEH129" s="284"/>
      <c r="TEI129" s="284"/>
      <c r="TEJ129" s="284"/>
      <c r="TEK129" s="284"/>
      <c r="TEL129" s="284"/>
      <c r="TEM129" s="284"/>
      <c r="TEN129" s="284"/>
      <c r="TEO129" s="284"/>
      <c r="TEP129" s="284"/>
      <c r="TEQ129" s="284"/>
      <c r="TER129" s="284"/>
      <c r="TES129" s="284"/>
      <c r="TET129" s="284"/>
      <c r="TEU129" s="284"/>
      <c r="TEV129" s="284"/>
      <c r="TEW129" s="284"/>
      <c r="TEX129" s="284"/>
      <c r="TEY129" s="284"/>
      <c r="TEZ129" s="284"/>
      <c r="TFA129" s="284"/>
      <c r="TFB129" s="284"/>
      <c r="TFC129" s="284"/>
      <c r="TFD129" s="284"/>
      <c r="TFE129" s="284"/>
      <c r="TFF129" s="284"/>
      <c r="TFG129" s="284"/>
      <c r="TFH129" s="284"/>
      <c r="TFI129" s="284"/>
      <c r="TFJ129" s="284"/>
      <c r="TFK129" s="284"/>
      <c r="TFL129" s="284"/>
      <c r="TFM129" s="284"/>
      <c r="TFN129" s="284"/>
      <c r="TFO129" s="284"/>
      <c r="TFP129" s="284"/>
      <c r="TFQ129" s="284"/>
      <c r="TFR129" s="284"/>
      <c r="TFS129" s="284"/>
      <c r="TFT129" s="284"/>
      <c r="TFU129" s="284"/>
      <c r="TFV129" s="284"/>
      <c r="TFW129" s="284"/>
      <c r="TFX129" s="284"/>
      <c r="TFY129" s="284"/>
      <c r="TFZ129" s="284"/>
      <c r="TGA129" s="284"/>
      <c r="TGB129" s="284"/>
      <c r="TGC129" s="284"/>
      <c r="TGD129" s="284"/>
      <c r="TGE129" s="284"/>
      <c r="TGF129" s="284"/>
      <c r="TGG129" s="284"/>
      <c r="TGH129" s="284"/>
      <c r="TGI129" s="284"/>
      <c r="TGJ129" s="284"/>
      <c r="TGK129" s="284"/>
      <c r="TGL129" s="284"/>
      <c r="TGM129" s="284"/>
      <c r="TGN129" s="284"/>
      <c r="TGO129" s="284"/>
      <c r="TGP129" s="284"/>
      <c r="TGQ129" s="284"/>
      <c r="TGR129" s="284"/>
      <c r="TGS129" s="284"/>
      <c r="TGT129" s="284"/>
      <c r="TGU129" s="284"/>
      <c r="TGV129" s="284"/>
      <c r="TGW129" s="284"/>
      <c r="TGX129" s="284"/>
      <c r="TGY129" s="284"/>
      <c r="TGZ129" s="284"/>
      <c r="THA129" s="284"/>
      <c r="THB129" s="284"/>
      <c r="THC129" s="284"/>
      <c r="THD129" s="284"/>
      <c r="THE129" s="284"/>
      <c r="THF129" s="284"/>
      <c r="THG129" s="284"/>
      <c r="THH129" s="284"/>
      <c r="THI129" s="284"/>
      <c r="THJ129" s="284"/>
      <c r="THK129" s="284"/>
      <c r="THL129" s="284"/>
      <c r="THM129" s="284"/>
      <c r="THN129" s="284"/>
      <c r="THO129" s="284"/>
      <c r="THP129" s="284"/>
      <c r="THQ129" s="284"/>
      <c r="THR129" s="284"/>
      <c r="THS129" s="284"/>
      <c r="THT129" s="284"/>
      <c r="THU129" s="284"/>
      <c r="THV129" s="284"/>
      <c r="THW129" s="284"/>
      <c r="THX129" s="284"/>
      <c r="THY129" s="284"/>
      <c r="THZ129" s="284"/>
      <c r="TIA129" s="284"/>
      <c r="TIB129" s="284"/>
      <c r="TIC129" s="284"/>
      <c r="TID129" s="284"/>
      <c r="TIE129" s="284"/>
      <c r="TIF129" s="284"/>
      <c r="TIG129" s="284"/>
      <c r="TIH129" s="284"/>
      <c r="TII129" s="284"/>
      <c r="TIJ129" s="284"/>
      <c r="TIK129" s="284"/>
      <c r="TIL129" s="284"/>
      <c r="TIM129" s="284"/>
      <c r="TIN129" s="284"/>
      <c r="TIO129" s="284"/>
      <c r="TIP129" s="284"/>
      <c r="TIQ129" s="284"/>
      <c r="TIR129" s="284"/>
      <c r="TIS129" s="284"/>
      <c r="TIT129" s="284"/>
      <c r="TIU129" s="284"/>
      <c r="TIV129" s="284"/>
      <c r="TIW129" s="284"/>
      <c r="TIX129" s="284"/>
      <c r="TIY129" s="284"/>
      <c r="TIZ129" s="284"/>
      <c r="TJA129" s="284"/>
      <c r="TJB129" s="284"/>
      <c r="TJC129" s="284"/>
      <c r="TJD129" s="284"/>
      <c r="TJE129" s="284"/>
      <c r="TJF129" s="284"/>
      <c r="TJG129" s="284"/>
      <c r="TJH129" s="284"/>
      <c r="TJI129" s="284"/>
      <c r="TJJ129" s="284"/>
      <c r="TJK129" s="284"/>
      <c r="TJL129" s="284"/>
      <c r="TJM129" s="284"/>
      <c r="TJN129" s="284"/>
      <c r="TJO129" s="284"/>
      <c r="TJP129" s="284"/>
      <c r="TJQ129" s="284"/>
      <c r="TJR129" s="284"/>
      <c r="TJS129" s="284"/>
      <c r="TJT129" s="284"/>
      <c r="TJU129" s="284"/>
      <c r="TJV129" s="284"/>
      <c r="TJW129" s="284"/>
      <c r="TJX129" s="284"/>
      <c r="TJY129" s="284"/>
      <c r="TJZ129" s="284"/>
      <c r="TKA129" s="284"/>
      <c r="TKB129" s="284"/>
      <c r="TKC129" s="284"/>
      <c r="TKD129" s="284"/>
      <c r="TKE129" s="284"/>
      <c r="TKF129" s="284"/>
      <c r="TKG129" s="284"/>
      <c r="TKH129" s="284"/>
      <c r="TKI129" s="284"/>
      <c r="TKJ129" s="284"/>
      <c r="TKK129" s="284"/>
      <c r="TKL129" s="284"/>
      <c r="TKM129" s="284"/>
      <c r="TKN129" s="284"/>
      <c r="TKO129" s="284"/>
      <c r="TKP129" s="284"/>
      <c r="TKQ129" s="284"/>
      <c r="TKR129" s="284"/>
      <c r="TKS129" s="284"/>
      <c r="TKT129" s="284"/>
      <c r="TKU129" s="284"/>
      <c r="TKV129" s="284"/>
      <c r="TKW129" s="284"/>
      <c r="TKX129" s="284"/>
      <c r="TKY129" s="284"/>
      <c r="TKZ129" s="284"/>
      <c r="TLA129" s="284"/>
      <c r="TLB129" s="284"/>
      <c r="TLC129" s="284"/>
      <c r="TLD129" s="284"/>
      <c r="TLE129" s="284"/>
      <c r="TLF129" s="284"/>
      <c r="TLG129" s="284"/>
      <c r="TLH129" s="284"/>
      <c r="TLI129" s="284"/>
      <c r="TLJ129" s="284"/>
      <c r="TLK129" s="284"/>
      <c r="TLL129" s="284"/>
      <c r="TLM129" s="284"/>
      <c r="TLN129" s="284"/>
      <c r="TLO129" s="284"/>
      <c r="TLP129" s="284"/>
      <c r="TLQ129" s="284"/>
      <c r="TLR129" s="284"/>
      <c r="TLS129" s="284"/>
      <c r="TLT129" s="284"/>
      <c r="TLU129" s="284"/>
      <c r="TLV129" s="284"/>
      <c r="TLW129" s="284"/>
      <c r="TLX129" s="284"/>
      <c r="TLY129" s="284"/>
      <c r="TLZ129" s="284"/>
      <c r="TMA129" s="284"/>
      <c r="TMB129" s="284"/>
      <c r="TMC129" s="284"/>
      <c r="TMD129" s="284"/>
      <c r="TME129" s="284"/>
      <c r="TMF129" s="284"/>
      <c r="TMG129" s="284"/>
      <c r="TMH129" s="284"/>
      <c r="TMI129" s="284"/>
      <c r="TMJ129" s="284"/>
      <c r="TMK129" s="284"/>
      <c r="TML129" s="284"/>
      <c r="TMM129" s="284"/>
      <c r="TMN129" s="284"/>
      <c r="TMO129" s="284"/>
      <c r="TMP129" s="284"/>
      <c r="TMQ129" s="284"/>
      <c r="TMR129" s="284"/>
      <c r="TMS129" s="284"/>
      <c r="TMT129" s="284"/>
      <c r="TMU129" s="284"/>
      <c r="TMV129" s="284"/>
      <c r="TMW129" s="284"/>
      <c r="TMX129" s="284"/>
      <c r="TMY129" s="284"/>
      <c r="TMZ129" s="284"/>
      <c r="TNA129" s="284"/>
      <c r="TNB129" s="284"/>
      <c r="TNC129" s="284"/>
      <c r="TND129" s="284"/>
      <c r="TNE129" s="284"/>
      <c r="TNF129" s="284"/>
      <c r="TNG129" s="284"/>
      <c r="TNH129" s="284"/>
      <c r="TNI129" s="284"/>
      <c r="TNJ129" s="284"/>
      <c r="TNK129" s="284"/>
      <c r="TNL129" s="284"/>
      <c r="TNM129" s="284"/>
      <c r="TNN129" s="284"/>
      <c r="TNO129" s="284"/>
      <c r="TNP129" s="284"/>
      <c r="TNQ129" s="284"/>
      <c r="TNR129" s="284"/>
      <c r="TNS129" s="284"/>
      <c r="TNT129" s="284"/>
      <c r="TNU129" s="284"/>
      <c r="TNV129" s="284"/>
      <c r="TNW129" s="284"/>
      <c r="TNX129" s="284"/>
      <c r="TNY129" s="284"/>
      <c r="TNZ129" s="284"/>
      <c r="TOA129" s="284"/>
      <c r="TOB129" s="284"/>
      <c r="TOC129" s="284"/>
      <c r="TOD129" s="284"/>
      <c r="TOE129" s="284"/>
      <c r="TOF129" s="284"/>
      <c r="TOG129" s="284"/>
      <c r="TOH129" s="284"/>
      <c r="TOI129" s="284"/>
      <c r="TOJ129" s="284"/>
      <c r="TOK129" s="284"/>
      <c r="TOL129" s="284"/>
      <c r="TOM129" s="284"/>
      <c r="TON129" s="284"/>
      <c r="TOO129" s="284"/>
      <c r="TOP129" s="284"/>
      <c r="TOQ129" s="284"/>
      <c r="TOR129" s="284"/>
      <c r="TOS129" s="284"/>
      <c r="TOT129" s="284"/>
      <c r="TOU129" s="284"/>
      <c r="TOV129" s="284"/>
      <c r="TOW129" s="284"/>
      <c r="TOX129" s="284"/>
      <c r="TOY129" s="284"/>
      <c r="TOZ129" s="284"/>
      <c r="TPA129" s="284"/>
      <c r="TPB129" s="284"/>
      <c r="TPC129" s="284"/>
      <c r="TPD129" s="284"/>
      <c r="TPE129" s="284"/>
      <c r="TPF129" s="284"/>
      <c r="TPG129" s="284"/>
      <c r="TPH129" s="284"/>
      <c r="TPI129" s="284"/>
      <c r="TPJ129" s="284"/>
      <c r="TPK129" s="284"/>
      <c r="TPL129" s="284"/>
      <c r="TPM129" s="284"/>
      <c r="TPN129" s="284"/>
      <c r="TPO129" s="284"/>
      <c r="TPP129" s="284"/>
      <c r="TPQ129" s="284"/>
      <c r="TPR129" s="284"/>
      <c r="TPS129" s="284"/>
      <c r="TPT129" s="284"/>
      <c r="TPU129" s="284"/>
      <c r="TPV129" s="284"/>
      <c r="TPW129" s="284"/>
      <c r="TPX129" s="284"/>
      <c r="TPY129" s="284"/>
      <c r="TPZ129" s="284"/>
      <c r="TQA129" s="284"/>
      <c r="TQB129" s="284"/>
      <c r="TQC129" s="284"/>
      <c r="TQD129" s="284"/>
      <c r="TQE129" s="284"/>
      <c r="TQF129" s="284"/>
      <c r="TQG129" s="284"/>
      <c r="TQH129" s="284"/>
      <c r="TQI129" s="284"/>
      <c r="TQJ129" s="284"/>
      <c r="TQK129" s="284"/>
      <c r="TQL129" s="284"/>
      <c r="TQM129" s="284"/>
      <c r="TQN129" s="284"/>
      <c r="TQO129" s="284"/>
      <c r="TQP129" s="284"/>
      <c r="TQQ129" s="284"/>
      <c r="TQR129" s="284"/>
      <c r="TQS129" s="284"/>
      <c r="TQT129" s="284"/>
      <c r="TQU129" s="284"/>
      <c r="TQV129" s="284"/>
      <c r="TQW129" s="284"/>
      <c r="TQX129" s="284"/>
      <c r="TQY129" s="284"/>
      <c r="TQZ129" s="284"/>
      <c r="TRA129" s="284"/>
      <c r="TRB129" s="284"/>
      <c r="TRC129" s="284"/>
      <c r="TRD129" s="284"/>
      <c r="TRE129" s="284"/>
      <c r="TRF129" s="284"/>
      <c r="TRG129" s="284"/>
      <c r="TRH129" s="284"/>
      <c r="TRI129" s="284"/>
      <c r="TRJ129" s="284"/>
      <c r="TRK129" s="284"/>
      <c r="TRL129" s="284"/>
      <c r="TRM129" s="284"/>
      <c r="TRN129" s="284"/>
      <c r="TRO129" s="284"/>
      <c r="TRP129" s="284"/>
      <c r="TRQ129" s="284"/>
      <c r="TRR129" s="284"/>
      <c r="TRS129" s="284"/>
      <c r="TRT129" s="284"/>
      <c r="TRU129" s="284"/>
      <c r="TRV129" s="284"/>
      <c r="TRW129" s="284"/>
      <c r="TRX129" s="284"/>
      <c r="TRY129" s="284"/>
      <c r="TRZ129" s="284"/>
      <c r="TSA129" s="284"/>
      <c r="TSB129" s="284"/>
      <c r="TSC129" s="284"/>
      <c r="TSD129" s="284"/>
      <c r="TSE129" s="284"/>
      <c r="TSF129" s="284"/>
      <c r="TSG129" s="284"/>
      <c r="TSH129" s="284"/>
      <c r="TSI129" s="284"/>
      <c r="TSJ129" s="284"/>
      <c r="TSK129" s="284"/>
      <c r="TSL129" s="284"/>
      <c r="TSM129" s="284"/>
      <c r="TSN129" s="284"/>
      <c r="TSO129" s="284"/>
      <c r="TSP129" s="284"/>
      <c r="TSQ129" s="284"/>
      <c r="TSR129" s="284"/>
      <c r="TSS129" s="284"/>
      <c r="TST129" s="284"/>
      <c r="TSU129" s="284"/>
      <c r="TSV129" s="284"/>
      <c r="TSW129" s="284"/>
      <c r="TSX129" s="284"/>
      <c r="TSY129" s="284"/>
      <c r="TSZ129" s="284"/>
      <c r="TTA129" s="284"/>
      <c r="TTB129" s="284"/>
      <c r="TTC129" s="284"/>
      <c r="TTD129" s="284"/>
      <c r="TTE129" s="284"/>
      <c r="TTF129" s="284"/>
      <c r="TTG129" s="284"/>
      <c r="TTH129" s="284"/>
      <c r="TTI129" s="284"/>
      <c r="TTJ129" s="284"/>
      <c r="TTK129" s="284"/>
      <c r="TTL129" s="284"/>
      <c r="TTM129" s="284"/>
      <c r="TTN129" s="284"/>
      <c r="TTO129" s="284"/>
      <c r="TTP129" s="284"/>
      <c r="TTQ129" s="284"/>
      <c r="TTR129" s="284"/>
      <c r="TTS129" s="284"/>
      <c r="TTT129" s="284"/>
      <c r="TTU129" s="284"/>
      <c r="TTV129" s="284"/>
      <c r="TTW129" s="284"/>
      <c r="TTX129" s="284"/>
      <c r="TTY129" s="284"/>
      <c r="TTZ129" s="284"/>
      <c r="TUA129" s="284"/>
      <c r="TUB129" s="284"/>
      <c r="TUC129" s="284"/>
      <c r="TUD129" s="284"/>
      <c r="TUE129" s="284"/>
      <c r="TUF129" s="284"/>
      <c r="TUG129" s="284"/>
      <c r="TUH129" s="284"/>
      <c r="TUI129" s="284"/>
      <c r="TUJ129" s="284"/>
      <c r="TUK129" s="284"/>
      <c r="TUL129" s="284"/>
      <c r="TUM129" s="284"/>
      <c r="TUN129" s="284"/>
      <c r="TUO129" s="284"/>
      <c r="TUP129" s="284"/>
      <c r="TUQ129" s="284"/>
      <c r="TUR129" s="284"/>
      <c r="TUS129" s="284"/>
      <c r="TUT129" s="284"/>
      <c r="TUU129" s="284"/>
      <c r="TUV129" s="284"/>
      <c r="TUW129" s="284"/>
      <c r="TUX129" s="284"/>
      <c r="TUY129" s="284"/>
      <c r="TUZ129" s="284"/>
      <c r="TVA129" s="284"/>
      <c r="TVB129" s="284"/>
      <c r="TVC129" s="284"/>
      <c r="TVD129" s="284"/>
      <c r="TVE129" s="284"/>
      <c r="TVF129" s="284"/>
      <c r="TVG129" s="284"/>
      <c r="TVH129" s="284"/>
      <c r="TVI129" s="284"/>
      <c r="TVJ129" s="284"/>
      <c r="TVK129" s="284"/>
      <c r="TVL129" s="284"/>
      <c r="TVM129" s="284"/>
      <c r="TVN129" s="284"/>
      <c r="TVO129" s="284"/>
      <c r="TVP129" s="284"/>
      <c r="TVQ129" s="284"/>
      <c r="TVR129" s="284"/>
      <c r="TVS129" s="284"/>
      <c r="TVT129" s="284"/>
      <c r="TVU129" s="284"/>
      <c r="TVV129" s="284"/>
      <c r="TVW129" s="284"/>
      <c r="TVX129" s="284"/>
      <c r="TVY129" s="284"/>
      <c r="TVZ129" s="284"/>
      <c r="TWA129" s="284"/>
      <c r="TWB129" s="284"/>
      <c r="TWC129" s="284"/>
      <c r="TWD129" s="284"/>
      <c r="TWE129" s="284"/>
      <c r="TWF129" s="284"/>
      <c r="TWG129" s="284"/>
      <c r="TWH129" s="284"/>
      <c r="TWI129" s="284"/>
      <c r="TWJ129" s="284"/>
      <c r="TWK129" s="284"/>
      <c r="TWL129" s="284"/>
      <c r="TWM129" s="284"/>
      <c r="TWN129" s="284"/>
      <c r="TWO129" s="284"/>
      <c r="TWP129" s="284"/>
      <c r="TWQ129" s="284"/>
      <c r="TWR129" s="284"/>
      <c r="TWS129" s="284"/>
      <c r="TWT129" s="284"/>
      <c r="TWU129" s="284"/>
      <c r="TWV129" s="284"/>
      <c r="TWW129" s="284"/>
      <c r="TWX129" s="284"/>
      <c r="TWY129" s="284"/>
      <c r="TWZ129" s="284"/>
      <c r="TXA129" s="284"/>
      <c r="TXB129" s="284"/>
      <c r="TXC129" s="284"/>
      <c r="TXD129" s="284"/>
      <c r="TXE129" s="284"/>
      <c r="TXF129" s="284"/>
      <c r="TXG129" s="284"/>
      <c r="TXH129" s="284"/>
      <c r="TXI129" s="284"/>
      <c r="TXJ129" s="284"/>
      <c r="TXK129" s="284"/>
      <c r="TXL129" s="284"/>
      <c r="TXM129" s="284"/>
      <c r="TXN129" s="284"/>
      <c r="TXO129" s="284"/>
      <c r="TXP129" s="284"/>
      <c r="TXQ129" s="284"/>
      <c r="TXR129" s="284"/>
      <c r="TXS129" s="284"/>
      <c r="TXT129" s="284"/>
      <c r="TXU129" s="284"/>
      <c r="TXV129" s="284"/>
      <c r="TXW129" s="284"/>
      <c r="TXX129" s="284"/>
      <c r="TXY129" s="284"/>
      <c r="TXZ129" s="284"/>
      <c r="TYA129" s="284"/>
      <c r="TYB129" s="284"/>
      <c r="TYC129" s="284"/>
      <c r="TYD129" s="284"/>
      <c r="TYE129" s="284"/>
      <c r="TYF129" s="284"/>
      <c r="TYG129" s="284"/>
      <c r="TYH129" s="284"/>
      <c r="TYI129" s="284"/>
      <c r="TYJ129" s="284"/>
      <c r="TYK129" s="284"/>
      <c r="TYL129" s="284"/>
      <c r="TYM129" s="284"/>
      <c r="TYN129" s="284"/>
      <c r="TYO129" s="284"/>
      <c r="TYP129" s="284"/>
      <c r="TYQ129" s="284"/>
      <c r="TYR129" s="284"/>
      <c r="TYS129" s="284"/>
      <c r="TYT129" s="284"/>
      <c r="TYU129" s="284"/>
      <c r="TYV129" s="284"/>
      <c r="TYW129" s="284"/>
      <c r="TYX129" s="284"/>
      <c r="TYY129" s="284"/>
      <c r="TYZ129" s="284"/>
      <c r="TZA129" s="284"/>
      <c r="TZB129" s="284"/>
      <c r="TZC129" s="284"/>
      <c r="TZD129" s="284"/>
      <c r="TZE129" s="284"/>
      <c r="TZF129" s="284"/>
      <c r="TZG129" s="284"/>
      <c r="TZH129" s="284"/>
      <c r="TZI129" s="284"/>
      <c r="TZJ129" s="284"/>
      <c r="TZK129" s="284"/>
      <c r="TZL129" s="284"/>
      <c r="TZM129" s="284"/>
      <c r="TZN129" s="284"/>
      <c r="TZO129" s="284"/>
      <c r="TZP129" s="284"/>
      <c r="TZQ129" s="284"/>
      <c r="TZR129" s="284"/>
      <c r="TZS129" s="284"/>
      <c r="TZT129" s="284"/>
      <c r="TZU129" s="284"/>
      <c r="TZV129" s="284"/>
      <c r="TZW129" s="284"/>
      <c r="TZX129" s="284"/>
      <c r="TZY129" s="284"/>
      <c r="TZZ129" s="284"/>
      <c r="UAA129" s="284"/>
      <c r="UAB129" s="284"/>
      <c r="UAC129" s="284"/>
      <c r="UAD129" s="284"/>
      <c r="UAE129" s="284"/>
      <c r="UAF129" s="284"/>
      <c r="UAG129" s="284"/>
      <c r="UAH129" s="284"/>
      <c r="UAI129" s="284"/>
      <c r="UAJ129" s="284"/>
      <c r="UAK129" s="284"/>
      <c r="UAL129" s="284"/>
      <c r="UAM129" s="284"/>
      <c r="UAN129" s="284"/>
      <c r="UAO129" s="284"/>
      <c r="UAP129" s="284"/>
      <c r="UAQ129" s="284"/>
      <c r="UAR129" s="284"/>
      <c r="UAS129" s="284"/>
      <c r="UAT129" s="284"/>
      <c r="UAU129" s="284"/>
      <c r="UAV129" s="284"/>
      <c r="UAW129" s="284"/>
      <c r="UAX129" s="284"/>
      <c r="UAY129" s="284"/>
      <c r="UAZ129" s="284"/>
      <c r="UBA129" s="284"/>
      <c r="UBB129" s="284"/>
      <c r="UBC129" s="284"/>
      <c r="UBD129" s="284"/>
      <c r="UBE129" s="284"/>
      <c r="UBF129" s="284"/>
      <c r="UBG129" s="284"/>
      <c r="UBH129" s="284"/>
      <c r="UBI129" s="284"/>
      <c r="UBJ129" s="284"/>
      <c r="UBK129" s="284"/>
      <c r="UBL129" s="284"/>
      <c r="UBM129" s="284"/>
      <c r="UBN129" s="284"/>
      <c r="UBO129" s="284"/>
      <c r="UBP129" s="284"/>
      <c r="UBQ129" s="284"/>
      <c r="UBR129" s="284"/>
      <c r="UBS129" s="284"/>
      <c r="UBT129" s="284"/>
      <c r="UBU129" s="284"/>
      <c r="UBV129" s="284"/>
      <c r="UBW129" s="284"/>
      <c r="UBX129" s="284"/>
      <c r="UBY129" s="284"/>
      <c r="UBZ129" s="284"/>
      <c r="UCA129" s="284"/>
      <c r="UCB129" s="284"/>
      <c r="UCC129" s="284"/>
      <c r="UCD129" s="284"/>
      <c r="UCE129" s="284"/>
      <c r="UCF129" s="284"/>
      <c r="UCG129" s="284"/>
      <c r="UCH129" s="284"/>
      <c r="UCI129" s="284"/>
      <c r="UCJ129" s="284"/>
      <c r="UCK129" s="284"/>
      <c r="UCL129" s="284"/>
      <c r="UCM129" s="284"/>
      <c r="UCN129" s="284"/>
      <c r="UCO129" s="284"/>
      <c r="UCP129" s="284"/>
      <c r="UCQ129" s="284"/>
      <c r="UCR129" s="284"/>
      <c r="UCS129" s="284"/>
      <c r="UCT129" s="284"/>
      <c r="UCU129" s="284"/>
      <c r="UCV129" s="284"/>
      <c r="UCW129" s="284"/>
      <c r="UCX129" s="284"/>
      <c r="UCY129" s="284"/>
      <c r="UCZ129" s="284"/>
      <c r="UDA129" s="284"/>
      <c r="UDB129" s="284"/>
      <c r="UDC129" s="284"/>
      <c r="UDD129" s="284"/>
      <c r="UDE129" s="284"/>
      <c r="UDF129" s="284"/>
      <c r="UDG129" s="284"/>
      <c r="UDH129" s="284"/>
      <c r="UDI129" s="284"/>
      <c r="UDJ129" s="284"/>
      <c r="UDK129" s="284"/>
      <c r="UDL129" s="284"/>
      <c r="UDM129" s="284"/>
      <c r="UDN129" s="284"/>
      <c r="UDO129" s="284"/>
      <c r="UDP129" s="284"/>
      <c r="UDQ129" s="284"/>
      <c r="UDR129" s="284"/>
      <c r="UDS129" s="284"/>
      <c r="UDT129" s="284"/>
      <c r="UDU129" s="284"/>
      <c r="UDV129" s="284"/>
      <c r="UDW129" s="284"/>
      <c r="UDX129" s="284"/>
      <c r="UDY129" s="284"/>
      <c r="UDZ129" s="284"/>
      <c r="UEA129" s="284"/>
      <c r="UEB129" s="284"/>
      <c r="UEC129" s="284"/>
      <c r="UED129" s="284"/>
      <c r="UEE129" s="284"/>
      <c r="UEF129" s="284"/>
      <c r="UEG129" s="284"/>
      <c r="UEH129" s="284"/>
      <c r="UEI129" s="284"/>
      <c r="UEJ129" s="284"/>
      <c r="UEK129" s="284"/>
      <c r="UEL129" s="284"/>
      <c r="UEM129" s="284"/>
      <c r="UEN129" s="284"/>
      <c r="UEO129" s="284"/>
      <c r="UEP129" s="284"/>
      <c r="UEQ129" s="284"/>
      <c r="UER129" s="284"/>
      <c r="UES129" s="284"/>
      <c r="UET129" s="284"/>
      <c r="UEU129" s="284"/>
      <c r="UEV129" s="284"/>
      <c r="UEW129" s="284"/>
      <c r="UEX129" s="284"/>
      <c r="UEY129" s="284"/>
      <c r="UEZ129" s="284"/>
      <c r="UFA129" s="284"/>
      <c r="UFB129" s="284"/>
      <c r="UFC129" s="284"/>
      <c r="UFD129" s="284"/>
      <c r="UFE129" s="284"/>
      <c r="UFF129" s="284"/>
      <c r="UFG129" s="284"/>
      <c r="UFH129" s="284"/>
      <c r="UFI129" s="284"/>
      <c r="UFJ129" s="284"/>
      <c r="UFK129" s="284"/>
      <c r="UFL129" s="284"/>
      <c r="UFM129" s="284"/>
      <c r="UFN129" s="284"/>
      <c r="UFO129" s="284"/>
      <c r="UFP129" s="284"/>
      <c r="UFQ129" s="284"/>
      <c r="UFR129" s="284"/>
      <c r="UFS129" s="284"/>
      <c r="UFT129" s="284"/>
      <c r="UFU129" s="284"/>
      <c r="UFV129" s="284"/>
      <c r="UFW129" s="284"/>
      <c r="UFX129" s="284"/>
      <c r="UFY129" s="284"/>
      <c r="UFZ129" s="284"/>
      <c r="UGA129" s="284"/>
      <c r="UGB129" s="284"/>
      <c r="UGC129" s="284"/>
      <c r="UGD129" s="284"/>
      <c r="UGE129" s="284"/>
      <c r="UGF129" s="284"/>
      <c r="UGG129" s="284"/>
      <c r="UGH129" s="284"/>
      <c r="UGI129" s="284"/>
      <c r="UGJ129" s="284"/>
      <c r="UGK129" s="284"/>
      <c r="UGL129" s="284"/>
      <c r="UGM129" s="284"/>
      <c r="UGN129" s="284"/>
      <c r="UGO129" s="284"/>
      <c r="UGP129" s="284"/>
      <c r="UGQ129" s="284"/>
      <c r="UGR129" s="284"/>
      <c r="UGS129" s="284"/>
      <c r="UGT129" s="284"/>
      <c r="UGU129" s="284"/>
      <c r="UGV129" s="284"/>
      <c r="UGW129" s="284"/>
      <c r="UGX129" s="284"/>
      <c r="UGY129" s="284"/>
      <c r="UGZ129" s="284"/>
      <c r="UHA129" s="284"/>
      <c r="UHB129" s="284"/>
      <c r="UHC129" s="284"/>
      <c r="UHD129" s="284"/>
      <c r="UHE129" s="284"/>
      <c r="UHF129" s="284"/>
      <c r="UHG129" s="284"/>
      <c r="UHH129" s="284"/>
      <c r="UHI129" s="284"/>
      <c r="UHJ129" s="284"/>
      <c r="UHK129" s="284"/>
      <c r="UHL129" s="284"/>
      <c r="UHM129" s="284"/>
      <c r="UHN129" s="284"/>
      <c r="UHO129" s="284"/>
      <c r="UHP129" s="284"/>
      <c r="UHQ129" s="284"/>
      <c r="UHR129" s="284"/>
      <c r="UHS129" s="284"/>
      <c r="UHT129" s="284"/>
      <c r="UHU129" s="284"/>
      <c r="UHV129" s="284"/>
      <c r="UHW129" s="284"/>
      <c r="UHX129" s="284"/>
      <c r="UHY129" s="284"/>
      <c r="UHZ129" s="284"/>
      <c r="UIA129" s="284"/>
      <c r="UIB129" s="284"/>
      <c r="UIC129" s="284"/>
      <c r="UID129" s="284"/>
      <c r="UIE129" s="284"/>
      <c r="UIF129" s="284"/>
      <c r="UIG129" s="284"/>
      <c r="UIH129" s="284"/>
      <c r="UII129" s="284"/>
      <c r="UIJ129" s="284"/>
      <c r="UIK129" s="284"/>
      <c r="UIL129" s="284"/>
      <c r="UIM129" s="284"/>
      <c r="UIN129" s="284"/>
      <c r="UIO129" s="284"/>
      <c r="UIP129" s="284"/>
      <c r="UIQ129" s="284"/>
      <c r="UIR129" s="284"/>
      <c r="UIS129" s="284"/>
      <c r="UIT129" s="284"/>
      <c r="UIU129" s="284"/>
      <c r="UIV129" s="284"/>
      <c r="UIW129" s="284"/>
      <c r="UIX129" s="284"/>
      <c r="UIY129" s="284"/>
      <c r="UIZ129" s="284"/>
      <c r="UJA129" s="284"/>
      <c r="UJB129" s="284"/>
      <c r="UJC129" s="284"/>
      <c r="UJD129" s="284"/>
      <c r="UJE129" s="284"/>
      <c r="UJF129" s="284"/>
      <c r="UJG129" s="284"/>
      <c r="UJH129" s="284"/>
      <c r="UJI129" s="284"/>
      <c r="UJJ129" s="284"/>
      <c r="UJK129" s="284"/>
      <c r="UJL129" s="284"/>
      <c r="UJM129" s="284"/>
      <c r="UJN129" s="284"/>
      <c r="UJO129" s="284"/>
      <c r="UJP129" s="284"/>
      <c r="UJQ129" s="284"/>
      <c r="UJR129" s="284"/>
      <c r="UJS129" s="284"/>
      <c r="UJT129" s="284"/>
      <c r="UJU129" s="284"/>
      <c r="UJV129" s="284"/>
      <c r="UJW129" s="284"/>
      <c r="UJX129" s="284"/>
      <c r="UJY129" s="284"/>
      <c r="UJZ129" s="284"/>
      <c r="UKA129" s="284"/>
      <c r="UKB129" s="284"/>
      <c r="UKC129" s="284"/>
      <c r="UKD129" s="284"/>
      <c r="UKE129" s="284"/>
      <c r="UKF129" s="284"/>
      <c r="UKG129" s="284"/>
      <c r="UKH129" s="284"/>
      <c r="UKI129" s="284"/>
      <c r="UKJ129" s="284"/>
      <c r="UKK129" s="284"/>
      <c r="UKL129" s="284"/>
      <c r="UKM129" s="284"/>
      <c r="UKN129" s="284"/>
      <c r="UKO129" s="284"/>
      <c r="UKP129" s="284"/>
      <c r="UKQ129" s="284"/>
      <c r="UKR129" s="284"/>
      <c r="UKS129" s="284"/>
      <c r="UKT129" s="284"/>
      <c r="UKU129" s="284"/>
      <c r="UKV129" s="284"/>
      <c r="UKW129" s="284"/>
      <c r="UKX129" s="284"/>
      <c r="UKY129" s="284"/>
      <c r="UKZ129" s="284"/>
      <c r="ULA129" s="284"/>
      <c r="ULB129" s="284"/>
      <c r="ULC129" s="284"/>
      <c r="ULD129" s="284"/>
      <c r="ULE129" s="284"/>
      <c r="ULF129" s="284"/>
      <c r="ULG129" s="284"/>
      <c r="ULH129" s="284"/>
      <c r="ULI129" s="284"/>
      <c r="ULJ129" s="284"/>
      <c r="ULK129" s="284"/>
      <c r="ULL129" s="284"/>
      <c r="ULM129" s="284"/>
      <c r="ULN129" s="284"/>
      <c r="ULO129" s="284"/>
      <c r="ULP129" s="284"/>
      <c r="ULQ129" s="284"/>
      <c r="ULR129" s="284"/>
      <c r="ULS129" s="284"/>
      <c r="ULT129" s="284"/>
      <c r="ULU129" s="284"/>
      <c r="ULV129" s="284"/>
      <c r="ULW129" s="284"/>
      <c r="ULX129" s="284"/>
      <c r="ULY129" s="284"/>
      <c r="ULZ129" s="284"/>
      <c r="UMA129" s="284"/>
      <c r="UMB129" s="284"/>
      <c r="UMC129" s="284"/>
      <c r="UMD129" s="284"/>
      <c r="UME129" s="284"/>
      <c r="UMF129" s="284"/>
      <c r="UMG129" s="284"/>
      <c r="UMH129" s="284"/>
      <c r="UMI129" s="284"/>
      <c r="UMJ129" s="284"/>
      <c r="UMK129" s="284"/>
      <c r="UML129" s="284"/>
      <c r="UMM129" s="284"/>
      <c r="UMN129" s="284"/>
      <c r="UMO129" s="284"/>
      <c r="UMP129" s="284"/>
      <c r="UMQ129" s="284"/>
      <c r="UMR129" s="284"/>
      <c r="UMS129" s="284"/>
      <c r="UMT129" s="284"/>
      <c r="UMU129" s="284"/>
      <c r="UMV129" s="284"/>
      <c r="UMW129" s="284"/>
      <c r="UMX129" s="284"/>
      <c r="UMY129" s="284"/>
      <c r="UMZ129" s="284"/>
      <c r="UNA129" s="284"/>
      <c r="UNB129" s="284"/>
      <c r="UNC129" s="284"/>
      <c r="UND129" s="284"/>
      <c r="UNE129" s="284"/>
      <c r="UNF129" s="284"/>
      <c r="UNG129" s="284"/>
      <c r="UNH129" s="284"/>
      <c r="UNI129" s="284"/>
      <c r="UNJ129" s="284"/>
      <c r="UNK129" s="284"/>
      <c r="UNL129" s="284"/>
      <c r="UNM129" s="284"/>
      <c r="UNN129" s="284"/>
      <c r="UNO129" s="284"/>
      <c r="UNP129" s="284"/>
      <c r="UNQ129" s="284"/>
      <c r="UNR129" s="284"/>
      <c r="UNS129" s="284"/>
      <c r="UNT129" s="284"/>
      <c r="UNU129" s="284"/>
      <c r="UNV129" s="284"/>
      <c r="UNW129" s="284"/>
      <c r="UNX129" s="284"/>
      <c r="UNY129" s="284"/>
      <c r="UNZ129" s="284"/>
      <c r="UOA129" s="284"/>
      <c r="UOB129" s="284"/>
      <c r="UOC129" s="284"/>
      <c r="UOD129" s="284"/>
      <c r="UOE129" s="284"/>
      <c r="UOF129" s="284"/>
      <c r="UOG129" s="284"/>
      <c r="UOH129" s="284"/>
      <c r="UOI129" s="284"/>
      <c r="UOJ129" s="284"/>
      <c r="UOK129" s="284"/>
      <c r="UOL129" s="284"/>
      <c r="UOM129" s="284"/>
      <c r="UON129" s="284"/>
      <c r="UOO129" s="284"/>
      <c r="UOP129" s="284"/>
      <c r="UOQ129" s="284"/>
      <c r="UOR129" s="284"/>
      <c r="UOS129" s="284"/>
      <c r="UOT129" s="284"/>
      <c r="UOU129" s="284"/>
      <c r="UOV129" s="284"/>
      <c r="UOW129" s="284"/>
      <c r="UOX129" s="284"/>
      <c r="UOY129" s="284"/>
      <c r="UOZ129" s="284"/>
      <c r="UPA129" s="284"/>
      <c r="UPB129" s="284"/>
      <c r="UPC129" s="284"/>
      <c r="UPD129" s="284"/>
      <c r="UPE129" s="284"/>
      <c r="UPF129" s="284"/>
      <c r="UPG129" s="284"/>
      <c r="UPH129" s="284"/>
      <c r="UPI129" s="284"/>
      <c r="UPJ129" s="284"/>
      <c r="UPK129" s="284"/>
      <c r="UPL129" s="284"/>
      <c r="UPM129" s="284"/>
      <c r="UPN129" s="284"/>
      <c r="UPO129" s="284"/>
      <c r="UPP129" s="284"/>
      <c r="UPQ129" s="284"/>
      <c r="UPR129" s="284"/>
      <c r="UPS129" s="284"/>
      <c r="UPT129" s="284"/>
      <c r="UPU129" s="284"/>
      <c r="UPV129" s="284"/>
      <c r="UPW129" s="284"/>
      <c r="UPX129" s="284"/>
      <c r="UPY129" s="284"/>
      <c r="UPZ129" s="284"/>
      <c r="UQA129" s="284"/>
      <c r="UQB129" s="284"/>
      <c r="UQC129" s="284"/>
      <c r="UQD129" s="284"/>
      <c r="UQE129" s="284"/>
      <c r="UQF129" s="284"/>
      <c r="UQG129" s="284"/>
      <c r="UQH129" s="284"/>
      <c r="UQI129" s="284"/>
      <c r="UQJ129" s="284"/>
      <c r="UQK129" s="284"/>
      <c r="UQL129" s="284"/>
      <c r="UQM129" s="284"/>
      <c r="UQN129" s="284"/>
      <c r="UQO129" s="284"/>
      <c r="UQP129" s="284"/>
      <c r="UQQ129" s="284"/>
      <c r="UQR129" s="284"/>
      <c r="UQS129" s="284"/>
      <c r="UQT129" s="284"/>
      <c r="UQU129" s="284"/>
      <c r="UQV129" s="284"/>
      <c r="UQW129" s="284"/>
      <c r="UQX129" s="284"/>
      <c r="UQY129" s="284"/>
      <c r="UQZ129" s="284"/>
      <c r="URA129" s="284"/>
      <c r="URB129" s="284"/>
      <c r="URC129" s="284"/>
      <c r="URD129" s="284"/>
      <c r="URE129" s="284"/>
      <c r="URF129" s="284"/>
      <c r="URG129" s="284"/>
      <c r="URH129" s="284"/>
      <c r="URI129" s="284"/>
      <c r="URJ129" s="284"/>
      <c r="URK129" s="284"/>
      <c r="URL129" s="284"/>
      <c r="URM129" s="284"/>
      <c r="URN129" s="284"/>
      <c r="URO129" s="284"/>
      <c r="URP129" s="284"/>
      <c r="URQ129" s="284"/>
      <c r="URR129" s="284"/>
      <c r="URS129" s="284"/>
      <c r="URT129" s="284"/>
      <c r="URU129" s="284"/>
      <c r="URV129" s="284"/>
      <c r="URW129" s="284"/>
      <c r="URX129" s="284"/>
      <c r="URY129" s="284"/>
      <c r="URZ129" s="284"/>
      <c r="USA129" s="284"/>
      <c r="USB129" s="284"/>
      <c r="USC129" s="284"/>
      <c r="USD129" s="284"/>
      <c r="USE129" s="284"/>
      <c r="USF129" s="284"/>
      <c r="USG129" s="284"/>
      <c r="USH129" s="284"/>
      <c r="USI129" s="284"/>
      <c r="USJ129" s="284"/>
      <c r="USK129" s="284"/>
      <c r="USL129" s="284"/>
      <c r="USM129" s="284"/>
      <c r="USN129" s="284"/>
      <c r="USO129" s="284"/>
      <c r="USP129" s="284"/>
      <c r="USQ129" s="284"/>
      <c r="USR129" s="284"/>
      <c r="USS129" s="284"/>
      <c r="UST129" s="284"/>
      <c r="USU129" s="284"/>
      <c r="USV129" s="284"/>
      <c r="USW129" s="284"/>
      <c r="USX129" s="284"/>
      <c r="USY129" s="284"/>
      <c r="USZ129" s="284"/>
      <c r="UTA129" s="284"/>
      <c r="UTB129" s="284"/>
      <c r="UTC129" s="284"/>
      <c r="UTD129" s="284"/>
      <c r="UTE129" s="284"/>
      <c r="UTF129" s="284"/>
      <c r="UTG129" s="284"/>
      <c r="UTH129" s="284"/>
      <c r="UTI129" s="284"/>
      <c r="UTJ129" s="284"/>
      <c r="UTK129" s="284"/>
      <c r="UTL129" s="284"/>
      <c r="UTM129" s="284"/>
      <c r="UTN129" s="284"/>
      <c r="UTO129" s="284"/>
      <c r="UTP129" s="284"/>
      <c r="UTQ129" s="284"/>
      <c r="UTR129" s="284"/>
      <c r="UTS129" s="284"/>
      <c r="UTT129" s="284"/>
      <c r="UTU129" s="284"/>
      <c r="UTV129" s="284"/>
      <c r="UTW129" s="284"/>
      <c r="UTX129" s="284"/>
      <c r="UTY129" s="284"/>
      <c r="UTZ129" s="284"/>
      <c r="UUA129" s="284"/>
      <c r="UUB129" s="284"/>
      <c r="UUC129" s="284"/>
      <c r="UUD129" s="284"/>
      <c r="UUE129" s="284"/>
      <c r="UUF129" s="284"/>
      <c r="UUG129" s="284"/>
      <c r="UUH129" s="284"/>
      <c r="UUI129" s="284"/>
      <c r="UUJ129" s="284"/>
      <c r="UUK129" s="284"/>
      <c r="UUL129" s="284"/>
      <c r="UUM129" s="284"/>
      <c r="UUN129" s="284"/>
      <c r="UUO129" s="284"/>
      <c r="UUP129" s="284"/>
      <c r="UUQ129" s="284"/>
      <c r="UUR129" s="284"/>
      <c r="UUS129" s="284"/>
      <c r="UUT129" s="284"/>
      <c r="UUU129" s="284"/>
      <c r="UUV129" s="284"/>
      <c r="UUW129" s="284"/>
      <c r="UUX129" s="284"/>
      <c r="UUY129" s="284"/>
      <c r="UUZ129" s="284"/>
      <c r="UVA129" s="284"/>
      <c r="UVB129" s="284"/>
      <c r="UVC129" s="284"/>
      <c r="UVD129" s="284"/>
      <c r="UVE129" s="284"/>
      <c r="UVF129" s="284"/>
      <c r="UVG129" s="284"/>
      <c r="UVH129" s="284"/>
      <c r="UVI129" s="284"/>
      <c r="UVJ129" s="284"/>
      <c r="UVK129" s="284"/>
      <c r="UVL129" s="284"/>
      <c r="UVM129" s="284"/>
      <c r="UVN129" s="284"/>
      <c r="UVO129" s="284"/>
      <c r="UVP129" s="284"/>
      <c r="UVQ129" s="284"/>
      <c r="UVR129" s="284"/>
      <c r="UVS129" s="284"/>
      <c r="UVT129" s="284"/>
      <c r="UVU129" s="284"/>
      <c r="UVV129" s="284"/>
      <c r="UVW129" s="284"/>
      <c r="UVX129" s="284"/>
      <c r="UVY129" s="284"/>
      <c r="UVZ129" s="284"/>
      <c r="UWA129" s="284"/>
      <c r="UWB129" s="284"/>
      <c r="UWC129" s="284"/>
      <c r="UWD129" s="284"/>
      <c r="UWE129" s="284"/>
      <c r="UWF129" s="284"/>
      <c r="UWG129" s="284"/>
      <c r="UWH129" s="284"/>
      <c r="UWI129" s="284"/>
      <c r="UWJ129" s="284"/>
      <c r="UWK129" s="284"/>
      <c r="UWL129" s="284"/>
      <c r="UWM129" s="284"/>
      <c r="UWN129" s="284"/>
      <c r="UWO129" s="284"/>
      <c r="UWP129" s="284"/>
      <c r="UWQ129" s="284"/>
      <c r="UWR129" s="284"/>
      <c r="UWS129" s="284"/>
      <c r="UWT129" s="284"/>
      <c r="UWU129" s="284"/>
      <c r="UWV129" s="284"/>
      <c r="UWW129" s="284"/>
      <c r="UWX129" s="284"/>
      <c r="UWY129" s="284"/>
      <c r="UWZ129" s="284"/>
      <c r="UXA129" s="284"/>
      <c r="UXB129" s="284"/>
      <c r="UXC129" s="284"/>
      <c r="UXD129" s="284"/>
      <c r="UXE129" s="284"/>
      <c r="UXF129" s="284"/>
      <c r="UXG129" s="284"/>
      <c r="UXH129" s="284"/>
      <c r="UXI129" s="284"/>
      <c r="UXJ129" s="284"/>
      <c r="UXK129" s="284"/>
      <c r="UXL129" s="284"/>
      <c r="UXM129" s="284"/>
      <c r="UXN129" s="284"/>
      <c r="UXO129" s="284"/>
      <c r="UXP129" s="284"/>
      <c r="UXQ129" s="284"/>
      <c r="UXR129" s="284"/>
      <c r="UXS129" s="284"/>
      <c r="UXT129" s="284"/>
      <c r="UXU129" s="284"/>
      <c r="UXV129" s="284"/>
      <c r="UXW129" s="284"/>
      <c r="UXX129" s="284"/>
      <c r="UXY129" s="284"/>
      <c r="UXZ129" s="284"/>
      <c r="UYA129" s="284"/>
      <c r="UYB129" s="284"/>
      <c r="UYC129" s="284"/>
      <c r="UYD129" s="284"/>
      <c r="UYE129" s="284"/>
      <c r="UYF129" s="284"/>
      <c r="UYG129" s="284"/>
      <c r="UYH129" s="284"/>
      <c r="UYI129" s="284"/>
      <c r="UYJ129" s="284"/>
      <c r="UYK129" s="284"/>
      <c r="UYL129" s="284"/>
      <c r="UYM129" s="284"/>
      <c r="UYN129" s="284"/>
      <c r="UYO129" s="284"/>
      <c r="UYP129" s="284"/>
      <c r="UYQ129" s="284"/>
      <c r="UYR129" s="284"/>
      <c r="UYS129" s="284"/>
      <c r="UYT129" s="284"/>
      <c r="UYU129" s="284"/>
      <c r="UYV129" s="284"/>
      <c r="UYW129" s="284"/>
      <c r="UYX129" s="284"/>
      <c r="UYY129" s="284"/>
      <c r="UYZ129" s="284"/>
      <c r="UZA129" s="284"/>
      <c r="UZB129" s="284"/>
      <c r="UZC129" s="284"/>
      <c r="UZD129" s="284"/>
      <c r="UZE129" s="284"/>
      <c r="UZF129" s="284"/>
      <c r="UZG129" s="284"/>
      <c r="UZH129" s="284"/>
      <c r="UZI129" s="284"/>
      <c r="UZJ129" s="284"/>
      <c r="UZK129" s="284"/>
      <c r="UZL129" s="284"/>
      <c r="UZM129" s="284"/>
      <c r="UZN129" s="284"/>
      <c r="UZO129" s="284"/>
      <c r="UZP129" s="284"/>
      <c r="UZQ129" s="284"/>
      <c r="UZR129" s="284"/>
      <c r="UZS129" s="284"/>
      <c r="UZT129" s="284"/>
      <c r="UZU129" s="284"/>
      <c r="UZV129" s="284"/>
      <c r="UZW129" s="284"/>
      <c r="UZX129" s="284"/>
      <c r="UZY129" s="284"/>
      <c r="UZZ129" s="284"/>
      <c r="VAA129" s="284"/>
      <c r="VAB129" s="284"/>
      <c r="VAC129" s="284"/>
      <c r="VAD129" s="284"/>
      <c r="VAE129" s="284"/>
      <c r="VAF129" s="284"/>
      <c r="VAG129" s="284"/>
      <c r="VAH129" s="284"/>
      <c r="VAI129" s="284"/>
      <c r="VAJ129" s="284"/>
      <c r="VAK129" s="284"/>
      <c r="VAL129" s="284"/>
      <c r="VAM129" s="284"/>
      <c r="VAN129" s="284"/>
      <c r="VAO129" s="284"/>
      <c r="VAP129" s="284"/>
      <c r="VAQ129" s="284"/>
      <c r="VAR129" s="284"/>
      <c r="VAS129" s="284"/>
      <c r="VAT129" s="284"/>
      <c r="VAU129" s="284"/>
      <c r="VAV129" s="284"/>
      <c r="VAW129" s="284"/>
      <c r="VAX129" s="284"/>
      <c r="VAY129" s="284"/>
      <c r="VAZ129" s="284"/>
      <c r="VBA129" s="284"/>
      <c r="VBB129" s="284"/>
      <c r="VBC129" s="284"/>
      <c r="VBD129" s="284"/>
      <c r="VBE129" s="284"/>
      <c r="VBF129" s="284"/>
      <c r="VBG129" s="284"/>
      <c r="VBH129" s="284"/>
      <c r="VBI129" s="284"/>
      <c r="VBJ129" s="284"/>
      <c r="VBK129" s="284"/>
      <c r="VBL129" s="284"/>
      <c r="VBM129" s="284"/>
      <c r="VBN129" s="284"/>
      <c r="VBO129" s="284"/>
      <c r="VBP129" s="284"/>
      <c r="VBQ129" s="284"/>
      <c r="VBR129" s="284"/>
      <c r="VBS129" s="284"/>
      <c r="VBT129" s="284"/>
      <c r="VBU129" s="284"/>
      <c r="VBV129" s="284"/>
      <c r="VBW129" s="284"/>
      <c r="VBX129" s="284"/>
      <c r="VBY129" s="284"/>
      <c r="VBZ129" s="284"/>
      <c r="VCA129" s="284"/>
      <c r="VCB129" s="284"/>
      <c r="VCC129" s="284"/>
      <c r="VCD129" s="284"/>
      <c r="VCE129" s="284"/>
      <c r="VCF129" s="284"/>
      <c r="VCG129" s="284"/>
      <c r="VCH129" s="284"/>
      <c r="VCI129" s="284"/>
      <c r="VCJ129" s="284"/>
      <c r="VCK129" s="284"/>
      <c r="VCL129" s="284"/>
      <c r="VCM129" s="284"/>
      <c r="VCN129" s="284"/>
      <c r="VCO129" s="284"/>
      <c r="VCP129" s="284"/>
      <c r="VCQ129" s="284"/>
      <c r="VCR129" s="284"/>
      <c r="VCS129" s="284"/>
      <c r="VCT129" s="284"/>
      <c r="VCU129" s="284"/>
      <c r="VCV129" s="284"/>
      <c r="VCW129" s="284"/>
      <c r="VCX129" s="284"/>
      <c r="VCY129" s="284"/>
      <c r="VCZ129" s="284"/>
      <c r="VDA129" s="284"/>
      <c r="VDB129" s="284"/>
      <c r="VDC129" s="284"/>
      <c r="VDD129" s="284"/>
      <c r="VDE129" s="284"/>
      <c r="VDF129" s="284"/>
      <c r="VDG129" s="284"/>
      <c r="VDH129" s="284"/>
      <c r="VDI129" s="284"/>
      <c r="VDJ129" s="284"/>
      <c r="VDK129" s="284"/>
      <c r="VDL129" s="284"/>
      <c r="VDM129" s="284"/>
      <c r="VDN129" s="284"/>
      <c r="VDO129" s="284"/>
      <c r="VDP129" s="284"/>
      <c r="VDQ129" s="284"/>
      <c r="VDR129" s="284"/>
      <c r="VDS129" s="284"/>
      <c r="VDT129" s="284"/>
      <c r="VDU129" s="284"/>
      <c r="VDV129" s="284"/>
      <c r="VDW129" s="284"/>
      <c r="VDX129" s="284"/>
      <c r="VDY129" s="284"/>
      <c r="VDZ129" s="284"/>
      <c r="VEA129" s="284"/>
      <c r="VEB129" s="284"/>
      <c r="VEC129" s="284"/>
      <c r="VED129" s="284"/>
      <c r="VEE129" s="284"/>
      <c r="VEF129" s="284"/>
      <c r="VEG129" s="284"/>
      <c r="VEH129" s="284"/>
      <c r="VEI129" s="284"/>
      <c r="VEJ129" s="284"/>
      <c r="VEK129" s="284"/>
      <c r="VEL129" s="284"/>
      <c r="VEM129" s="284"/>
      <c r="VEN129" s="284"/>
      <c r="VEO129" s="284"/>
      <c r="VEP129" s="284"/>
      <c r="VEQ129" s="284"/>
      <c r="VER129" s="284"/>
      <c r="VES129" s="284"/>
      <c r="VET129" s="284"/>
      <c r="VEU129" s="284"/>
      <c r="VEV129" s="284"/>
      <c r="VEW129" s="284"/>
      <c r="VEX129" s="284"/>
      <c r="VEY129" s="284"/>
      <c r="VEZ129" s="284"/>
      <c r="VFA129" s="284"/>
      <c r="VFB129" s="284"/>
      <c r="VFC129" s="284"/>
      <c r="VFD129" s="284"/>
      <c r="VFE129" s="284"/>
      <c r="VFF129" s="284"/>
      <c r="VFG129" s="284"/>
      <c r="VFH129" s="284"/>
      <c r="VFI129" s="284"/>
      <c r="VFJ129" s="284"/>
      <c r="VFK129" s="284"/>
      <c r="VFL129" s="284"/>
      <c r="VFM129" s="284"/>
      <c r="VFN129" s="284"/>
      <c r="VFO129" s="284"/>
      <c r="VFP129" s="284"/>
      <c r="VFQ129" s="284"/>
      <c r="VFR129" s="284"/>
      <c r="VFS129" s="284"/>
      <c r="VFT129" s="284"/>
      <c r="VFU129" s="284"/>
      <c r="VFV129" s="284"/>
      <c r="VFW129" s="284"/>
      <c r="VFX129" s="284"/>
      <c r="VFY129" s="284"/>
      <c r="VFZ129" s="284"/>
      <c r="VGA129" s="284"/>
      <c r="VGB129" s="284"/>
      <c r="VGC129" s="284"/>
      <c r="VGD129" s="284"/>
      <c r="VGE129" s="284"/>
      <c r="VGF129" s="284"/>
      <c r="VGG129" s="284"/>
      <c r="VGH129" s="284"/>
      <c r="VGI129" s="284"/>
      <c r="VGJ129" s="284"/>
      <c r="VGK129" s="284"/>
      <c r="VGL129" s="284"/>
      <c r="VGM129" s="284"/>
      <c r="VGN129" s="284"/>
      <c r="VGO129" s="284"/>
      <c r="VGP129" s="284"/>
      <c r="VGQ129" s="284"/>
      <c r="VGR129" s="284"/>
      <c r="VGS129" s="284"/>
      <c r="VGT129" s="284"/>
      <c r="VGU129" s="284"/>
      <c r="VGV129" s="284"/>
      <c r="VGW129" s="284"/>
      <c r="VGX129" s="284"/>
      <c r="VGY129" s="284"/>
      <c r="VGZ129" s="284"/>
      <c r="VHA129" s="284"/>
      <c r="VHB129" s="284"/>
      <c r="VHC129" s="284"/>
      <c r="VHD129" s="284"/>
      <c r="VHE129" s="284"/>
      <c r="VHF129" s="284"/>
      <c r="VHG129" s="284"/>
      <c r="VHH129" s="284"/>
      <c r="VHI129" s="284"/>
      <c r="VHJ129" s="284"/>
      <c r="VHK129" s="284"/>
      <c r="VHL129" s="284"/>
      <c r="VHM129" s="284"/>
      <c r="VHN129" s="284"/>
      <c r="VHO129" s="284"/>
      <c r="VHP129" s="284"/>
      <c r="VHQ129" s="284"/>
      <c r="VHR129" s="284"/>
      <c r="VHS129" s="284"/>
      <c r="VHT129" s="284"/>
      <c r="VHU129" s="284"/>
      <c r="VHV129" s="284"/>
      <c r="VHW129" s="284"/>
      <c r="VHX129" s="284"/>
      <c r="VHY129" s="284"/>
      <c r="VHZ129" s="284"/>
      <c r="VIA129" s="284"/>
      <c r="VIB129" s="284"/>
      <c r="VIC129" s="284"/>
      <c r="VID129" s="284"/>
      <c r="VIE129" s="284"/>
      <c r="VIF129" s="284"/>
      <c r="VIG129" s="284"/>
      <c r="VIH129" s="284"/>
      <c r="VII129" s="284"/>
      <c r="VIJ129" s="284"/>
      <c r="VIK129" s="284"/>
      <c r="VIL129" s="284"/>
      <c r="VIM129" s="284"/>
      <c r="VIN129" s="284"/>
      <c r="VIO129" s="284"/>
      <c r="VIP129" s="284"/>
      <c r="VIQ129" s="284"/>
      <c r="VIR129" s="284"/>
      <c r="VIS129" s="284"/>
      <c r="VIT129" s="284"/>
      <c r="VIU129" s="284"/>
      <c r="VIV129" s="284"/>
      <c r="VIW129" s="284"/>
      <c r="VIX129" s="284"/>
      <c r="VIY129" s="284"/>
      <c r="VIZ129" s="284"/>
      <c r="VJA129" s="284"/>
      <c r="VJB129" s="284"/>
      <c r="VJC129" s="284"/>
      <c r="VJD129" s="284"/>
      <c r="VJE129" s="284"/>
      <c r="VJF129" s="284"/>
      <c r="VJG129" s="284"/>
      <c r="VJH129" s="284"/>
      <c r="VJI129" s="284"/>
      <c r="VJJ129" s="284"/>
      <c r="VJK129" s="284"/>
      <c r="VJL129" s="284"/>
      <c r="VJM129" s="284"/>
      <c r="VJN129" s="284"/>
      <c r="VJO129" s="284"/>
      <c r="VJP129" s="284"/>
      <c r="VJQ129" s="284"/>
      <c r="VJR129" s="284"/>
      <c r="VJS129" s="284"/>
      <c r="VJT129" s="284"/>
      <c r="VJU129" s="284"/>
      <c r="VJV129" s="284"/>
      <c r="VJW129" s="284"/>
      <c r="VJX129" s="284"/>
      <c r="VJY129" s="284"/>
      <c r="VJZ129" s="284"/>
      <c r="VKA129" s="284"/>
      <c r="VKB129" s="284"/>
      <c r="VKC129" s="284"/>
      <c r="VKD129" s="284"/>
      <c r="VKE129" s="284"/>
      <c r="VKF129" s="284"/>
      <c r="VKG129" s="284"/>
      <c r="VKH129" s="284"/>
      <c r="VKI129" s="284"/>
      <c r="VKJ129" s="284"/>
      <c r="VKK129" s="284"/>
      <c r="VKL129" s="284"/>
      <c r="VKM129" s="284"/>
      <c r="VKN129" s="284"/>
      <c r="VKO129" s="284"/>
      <c r="VKP129" s="284"/>
      <c r="VKQ129" s="284"/>
      <c r="VKR129" s="284"/>
      <c r="VKS129" s="284"/>
      <c r="VKT129" s="284"/>
      <c r="VKU129" s="284"/>
      <c r="VKV129" s="284"/>
      <c r="VKW129" s="284"/>
      <c r="VKX129" s="284"/>
      <c r="VKY129" s="284"/>
      <c r="VKZ129" s="284"/>
      <c r="VLA129" s="284"/>
      <c r="VLB129" s="284"/>
      <c r="VLC129" s="284"/>
      <c r="VLD129" s="284"/>
      <c r="VLE129" s="284"/>
      <c r="VLF129" s="284"/>
      <c r="VLG129" s="284"/>
      <c r="VLH129" s="284"/>
      <c r="VLI129" s="284"/>
      <c r="VLJ129" s="284"/>
      <c r="VLK129" s="284"/>
      <c r="VLL129" s="284"/>
      <c r="VLM129" s="284"/>
      <c r="VLN129" s="284"/>
      <c r="VLO129" s="284"/>
      <c r="VLP129" s="284"/>
      <c r="VLQ129" s="284"/>
      <c r="VLR129" s="284"/>
      <c r="VLS129" s="284"/>
      <c r="VLT129" s="284"/>
      <c r="VLU129" s="284"/>
      <c r="VLV129" s="284"/>
      <c r="VLW129" s="284"/>
      <c r="VLX129" s="284"/>
      <c r="VLY129" s="284"/>
      <c r="VLZ129" s="284"/>
      <c r="VMA129" s="284"/>
      <c r="VMB129" s="284"/>
      <c r="VMC129" s="284"/>
      <c r="VMD129" s="284"/>
      <c r="VME129" s="284"/>
      <c r="VMF129" s="284"/>
      <c r="VMG129" s="284"/>
      <c r="VMH129" s="284"/>
      <c r="VMI129" s="284"/>
      <c r="VMJ129" s="284"/>
      <c r="VMK129" s="284"/>
      <c r="VML129" s="284"/>
      <c r="VMM129" s="284"/>
      <c r="VMN129" s="284"/>
      <c r="VMO129" s="284"/>
      <c r="VMP129" s="284"/>
      <c r="VMQ129" s="284"/>
      <c r="VMR129" s="284"/>
      <c r="VMS129" s="284"/>
      <c r="VMT129" s="284"/>
      <c r="VMU129" s="284"/>
      <c r="VMV129" s="284"/>
      <c r="VMW129" s="284"/>
      <c r="VMX129" s="284"/>
      <c r="VMY129" s="284"/>
      <c r="VMZ129" s="284"/>
      <c r="VNA129" s="284"/>
      <c r="VNB129" s="284"/>
      <c r="VNC129" s="284"/>
      <c r="VND129" s="284"/>
      <c r="VNE129" s="284"/>
      <c r="VNF129" s="284"/>
      <c r="VNG129" s="284"/>
      <c r="VNH129" s="284"/>
      <c r="VNI129" s="284"/>
      <c r="VNJ129" s="284"/>
      <c r="VNK129" s="284"/>
      <c r="VNL129" s="284"/>
      <c r="VNM129" s="284"/>
      <c r="VNN129" s="284"/>
      <c r="VNO129" s="284"/>
      <c r="VNP129" s="284"/>
      <c r="VNQ129" s="284"/>
      <c r="VNR129" s="284"/>
      <c r="VNS129" s="284"/>
      <c r="VNT129" s="284"/>
      <c r="VNU129" s="284"/>
      <c r="VNV129" s="284"/>
      <c r="VNW129" s="284"/>
      <c r="VNX129" s="284"/>
      <c r="VNY129" s="284"/>
      <c r="VNZ129" s="284"/>
      <c r="VOA129" s="284"/>
      <c r="VOB129" s="284"/>
      <c r="VOC129" s="284"/>
      <c r="VOD129" s="284"/>
      <c r="VOE129" s="284"/>
      <c r="VOF129" s="284"/>
      <c r="VOG129" s="284"/>
      <c r="VOH129" s="284"/>
      <c r="VOI129" s="284"/>
      <c r="VOJ129" s="284"/>
      <c r="VOK129" s="284"/>
      <c r="VOL129" s="284"/>
      <c r="VOM129" s="284"/>
      <c r="VON129" s="284"/>
      <c r="VOO129" s="284"/>
      <c r="VOP129" s="284"/>
      <c r="VOQ129" s="284"/>
      <c r="VOR129" s="284"/>
      <c r="VOS129" s="284"/>
      <c r="VOT129" s="284"/>
      <c r="VOU129" s="284"/>
      <c r="VOV129" s="284"/>
      <c r="VOW129" s="284"/>
      <c r="VOX129" s="284"/>
      <c r="VOY129" s="284"/>
      <c r="VOZ129" s="284"/>
      <c r="VPA129" s="284"/>
      <c r="VPB129" s="284"/>
      <c r="VPC129" s="284"/>
      <c r="VPD129" s="284"/>
      <c r="VPE129" s="284"/>
      <c r="VPF129" s="284"/>
      <c r="VPG129" s="284"/>
      <c r="VPH129" s="284"/>
      <c r="VPI129" s="284"/>
      <c r="VPJ129" s="284"/>
      <c r="VPK129" s="284"/>
      <c r="VPL129" s="284"/>
      <c r="VPM129" s="284"/>
      <c r="VPN129" s="284"/>
      <c r="VPO129" s="284"/>
      <c r="VPP129" s="284"/>
      <c r="VPQ129" s="284"/>
      <c r="VPR129" s="284"/>
      <c r="VPS129" s="284"/>
      <c r="VPT129" s="284"/>
      <c r="VPU129" s="284"/>
      <c r="VPV129" s="284"/>
      <c r="VPW129" s="284"/>
      <c r="VPX129" s="284"/>
      <c r="VPY129" s="284"/>
      <c r="VPZ129" s="284"/>
      <c r="VQA129" s="284"/>
      <c r="VQB129" s="284"/>
      <c r="VQC129" s="284"/>
      <c r="VQD129" s="284"/>
      <c r="VQE129" s="284"/>
      <c r="VQF129" s="284"/>
      <c r="VQG129" s="284"/>
      <c r="VQH129" s="284"/>
      <c r="VQI129" s="284"/>
      <c r="VQJ129" s="284"/>
      <c r="VQK129" s="284"/>
      <c r="VQL129" s="284"/>
      <c r="VQM129" s="284"/>
      <c r="VQN129" s="284"/>
      <c r="VQO129" s="284"/>
      <c r="VQP129" s="284"/>
      <c r="VQQ129" s="284"/>
      <c r="VQR129" s="284"/>
      <c r="VQS129" s="284"/>
      <c r="VQT129" s="284"/>
      <c r="VQU129" s="284"/>
      <c r="VQV129" s="284"/>
      <c r="VQW129" s="284"/>
      <c r="VQX129" s="284"/>
      <c r="VQY129" s="284"/>
      <c r="VQZ129" s="284"/>
      <c r="VRA129" s="284"/>
      <c r="VRB129" s="284"/>
      <c r="VRC129" s="284"/>
      <c r="VRD129" s="284"/>
      <c r="VRE129" s="284"/>
      <c r="VRF129" s="284"/>
      <c r="VRG129" s="284"/>
      <c r="VRH129" s="284"/>
      <c r="VRI129" s="284"/>
      <c r="VRJ129" s="284"/>
      <c r="VRK129" s="284"/>
      <c r="VRL129" s="284"/>
      <c r="VRM129" s="284"/>
      <c r="VRN129" s="284"/>
      <c r="VRO129" s="284"/>
      <c r="VRP129" s="284"/>
      <c r="VRQ129" s="284"/>
      <c r="VRR129" s="284"/>
      <c r="VRS129" s="284"/>
      <c r="VRT129" s="284"/>
      <c r="VRU129" s="284"/>
      <c r="VRV129" s="284"/>
      <c r="VRW129" s="284"/>
      <c r="VRX129" s="284"/>
      <c r="VRY129" s="284"/>
      <c r="VRZ129" s="284"/>
      <c r="VSA129" s="284"/>
      <c r="VSB129" s="284"/>
      <c r="VSC129" s="284"/>
      <c r="VSD129" s="284"/>
      <c r="VSE129" s="284"/>
      <c r="VSF129" s="284"/>
      <c r="VSG129" s="284"/>
      <c r="VSH129" s="284"/>
      <c r="VSI129" s="284"/>
      <c r="VSJ129" s="284"/>
      <c r="VSK129" s="284"/>
      <c r="VSL129" s="284"/>
      <c r="VSM129" s="284"/>
      <c r="VSN129" s="284"/>
      <c r="VSO129" s="284"/>
      <c r="VSP129" s="284"/>
      <c r="VSQ129" s="284"/>
      <c r="VSR129" s="284"/>
      <c r="VSS129" s="284"/>
      <c r="VST129" s="284"/>
      <c r="VSU129" s="284"/>
      <c r="VSV129" s="284"/>
      <c r="VSW129" s="284"/>
      <c r="VSX129" s="284"/>
      <c r="VSY129" s="284"/>
      <c r="VSZ129" s="284"/>
      <c r="VTA129" s="284"/>
      <c r="VTB129" s="284"/>
      <c r="VTC129" s="284"/>
      <c r="VTD129" s="284"/>
      <c r="VTE129" s="284"/>
      <c r="VTF129" s="284"/>
      <c r="VTG129" s="284"/>
      <c r="VTH129" s="284"/>
      <c r="VTI129" s="284"/>
      <c r="VTJ129" s="284"/>
      <c r="VTK129" s="284"/>
      <c r="VTL129" s="284"/>
      <c r="VTM129" s="284"/>
      <c r="VTN129" s="284"/>
      <c r="VTO129" s="284"/>
      <c r="VTP129" s="284"/>
      <c r="VTQ129" s="284"/>
      <c r="VTR129" s="284"/>
      <c r="VTS129" s="284"/>
      <c r="VTT129" s="284"/>
      <c r="VTU129" s="284"/>
      <c r="VTV129" s="284"/>
      <c r="VTW129" s="284"/>
      <c r="VTX129" s="284"/>
      <c r="VTY129" s="284"/>
      <c r="VTZ129" s="284"/>
      <c r="VUA129" s="284"/>
      <c r="VUB129" s="284"/>
      <c r="VUC129" s="284"/>
      <c r="VUD129" s="284"/>
      <c r="VUE129" s="284"/>
      <c r="VUF129" s="284"/>
      <c r="VUG129" s="284"/>
      <c r="VUH129" s="284"/>
      <c r="VUI129" s="284"/>
      <c r="VUJ129" s="284"/>
      <c r="VUK129" s="284"/>
      <c r="VUL129" s="284"/>
      <c r="VUM129" s="284"/>
      <c r="VUN129" s="284"/>
      <c r="VUO129" s="284"/>
      <c r="VUP129" s="284"/>
      <c r="VUQ129" s="284"/>
      <c r="VUR129" s="284"/>
      <c r="VUS129" s="284"/>
      <c r="VUT129" s="284"/>
      <c r="VUU129" s="284"/>
      <c r="VUV129" s="284"/>
      <c r="VUW129" s="284"/>
      <c r="VUX129" s="284"/>
      <c r="VUY129" s="284"/>
      <c r="VUZ129" s="284"/>
      <c r="VVA129" s="284"/>
      <c r="VVB129" s="284"/>
      <c r="VVC129" s="284"/>
      <c r="VVD129" s="284"/>
      <c r="VVE129" s="284"/>
      <c r="VVF129" s="284"/>
      <c r="VVG129" s="284"/>
      <c r="VVH129" s="284"/>
      <c r="VVI129" s="284"/>
      <c r="VVJ129" s="284"/>
      <c r="VVK129" s="284"/>
      <c r="VVL129" s="284"/>
      <c r="VVM129" s="284"/>
      <c r="VVN129" s="284"/>
      <c r="VVO129" s="284"/>
      <c r="VVP129" s="284"/>
      <c r="VVQ129" s="284"/>
      <c r="VVR129" s="284"/>
      <c r="VVS129" s="284"/>
      <c r="VVT129" s="284"/>
      <c r="VVU129" s="284"/>
      <c r="VVV129" s="284"/>
      <c r="VVW129" s="284"/>
      <c r="VVX129" s="284"/>
      <c r="VVY129" s="284"/>
      <c r="VVZ129" s="284"/>
      <c r="VWA129" s="284"/>
      <c r="VWB129" s="284"/>
      <c r="VWC129" s="284"/>
      <c r="VWD129" s="284"/>
      <c r="VWE129" s="284"/>
      <c r="VWF129" s="284"/>
      <c r="VWG129" s="284"/>
      <c r="VWH129" s="284"/>
      <c r="VWI129" s="284"/>
      <c r="VWJ129" s="284"/>
      <c r="VWK129" s="284"/>
      <c r="VWL129" s="284"/>
      <c r="VWM129" s="284"/>
      <c r="VWN129" s="284"/>
      <c r="VWO129" s="284"/>
      <c r="VWP129" s="284"/>
      <c r="VWQ129" s="284"/>
      <c r="VWR129" s="284"/>
      <c r="VWS129" s="284"/>
      <c r="VWT129" s="284"/>
      <c r="VWU129" s="284"/>
      <c r="VWV129" s="284"/>
      <c r="VWW129" s="284"/>
      <c r="VWX129" s="284"/>
      <c r="VWY129" s="284"/>
      <c r="VWZ129" s="284"/>
      <c r="VXA129" s="284"/>
      <c r="VXB129" s="284"/>
      <c r="VXC129" s="284"/>
      <c r="VXD129" s="284"/>
      <c r="VXE129" s="284"/>
      <c r="VXF129" s="284"/>
      <c r="VXG129" s="284"/>
      <c r="VXH129" s="284"/>
      <c r="VXI129" s="284"/>
      <c r="VXJ129" s="284"/>
      <c r="VXK129" s="284"/>
      <c r="VXL129" s="284"/>
      <c r="VXM129" s="284"/>
      <c r="VXN129" s="284"/>
      <c r="VXO129" s="284"/>
      <c r="VXP129" s="284"/>
      <c r="VXQ129" s="284"/>
      <c r="VXR129" s="284"/>
      <c r="VXS129" s="284"/>
      <c r="VXT129" s="284"/>
      <c r="VXU129" s="284"/>
      <c r="VXV129" s="284"/>
      <c r="VXW129" s="284"/>
      <c r="VXX129" s="284"/>
      <c r="VXY129" s="284"/>
      <c r="VXZ129" s="284"/>
      <c r="VYA129" s="284"/>
      <c r="VYB129" s="284"/>
      <c r="VYC129" s="284"/>
      <c r="VYD129" s="284"/>
      <c r="VYE129" s="284"/>
      <c r="VYF129" s="284"/>
      <c r="VYG129" s="284"/>
      <c r="VYH129" s="284"/>
      <c r="VYI129" s="284"/>
      <c r="VYJ129" s="284"/>
      <c r="VYK129" s="284"/>
      <c r="VYL129" s="284"/>
      <c r="VYM129" s="284"/>
      <c r="VYN129" s="284"/>
      <c r="VYO129" s="284"/>
      <c r="VYP129" s="284"/>
      <c r="VYQ129" s="284"/>
      <c r="VYR129" s="284"/>
      <c r="VYS129" s="284"/>
      <c r="VYT129" s="284"/>
      <c r="VYU129" s="284"/>
      <c r="VYV129" s="284"/>
      <c r="VYW129" s="284"/>
      <c r="VYX129" s="284"/>
      <c r="VYY129" s="284"/>
      <c r="VYZ129" s="284"/>
      <c r="VZA129" s="284"/>
      <c r="VZB129" s="284"/>
      <c r="VZC129" s="284"/>
      <c r="VZD129" s="284"/>
      <c r="VZE129" s="284"/>
      <c r="VZF129" s="284"/>
      <c r="VZG129" s="284"/>
      <c r="VZH129" s="284"/>
      <c r="VZI129" s="284"/>
      <c r="VZJ129" s="284"/>
      <c r="VZK129" s="284"/>
      <c r="VZL129" s="284"/>
      <c r="VZM129" s="284"/>
      <c r="VZN129" s="284"/>
      <c r="VZO129" s="284"/>
      <c r="VZP129" s="284"/>
      <c r="VZQ129" s="284"/>
      <c r="VZR129" s="284"/>
      <c r="VZS129" s="284"/>
      <c r="VZT129" s="284"/>
      <c r="VZU129" s="284"/>
      <c r="VZV129" s="284"/>
      <c r="VZW129" s="284"/>
      <c r="VZX129" s="284"/>
      <c r="VZY129" s="284"/>
      <c r="VZZ129" s="284"/>
      <c r="WAA129" s="284"/>
      <c r="WAB129" s="284"/>
      <c r="WAC129" s="284"/>
      <c r="WAD129" s="284"/>
      <c r="WAE129" s="284"/>
      <c r="WAF129" s="284"/>
      <c r="WAG129" s="284"/>
      <c r="WAH129" s="284"/>
      <c r="WAI129" s="284"/>
      <c r="WAJ129" s="284"/>
      <c r="WAK129" s="284"/>
      <c r="WAL129" s="284"/>
      <c r="WAM129" s="284"/>
      <c r="WAN129" s="284"/>
      <c r="WAO129" s="284"/>
      <c r="WAP129" s="284"/>
      <c r="WAQ129" s="284"/>
      <c r="WAR129" s="284"/>
      <c r="WAS129" s="284"/>
      <c r="WAT129" s="284"/>
      <c r="WAU129" s="284"/>
      <c r="WAV129" s="284"/>
      <c r="WAW129" s="284"/>
      <c r="WAX129" s="284"/>
      <c r="WAY129" s="284"/>
      <c r="WAZ129" s="284"/>
      <c r="WBA129" s="284"/>
      <c r="WBB129" s="284"/>
      <c r="WBC129" s="284"/>
      <c r="WBD129" s="284"/>
      <c r="WBE129" s="284"/>
      <c r="WBF129" s="284"/>
      <c r="WBG129" s="284"/>
      <c r="WBH129" s="284"/>
      <c r="WBI129" s="284"/>
      <c r="WBJ129" s="284"/>
      <c r="WBK129" s="284"/>
      <c r="WBL129" s="284"/>
      <c r="WBM129" s="284"/>
      <c r="WBN129" s="284"/>
      <c r="WBO129" s="284"/>
      <c r="WBP129" s="284"/>
      <c r="WBQ129" s="284"/>
      <c r="WBR129" s="284"/>
      <c r="WBS129" s="284"/>
      <c r="WBT129" s="284"/>
      <c r="WBU129" s="284"/>
      <c r="WBV129" s="284"/>
      <c r="WBW129" s="284"/>
      <c r="WBX129" s="284"/>
      <c r="WBY129" s="284"/>
      <c r="WBZ129" s="284"/>
      <c r="WCA129" s="284"/>
      <c r="WCB129" s="284"/>
      <c r="WCC129" s="284"/>
      <c r="WCD129" s="284"/>
      <c r="WCE129" s="284"/>
      <c r="WCF129" s="284"/>
      <c r="WCG129" s="284"/>
      <c r="WCH129" s="284"/>
      <c r="WCI129" s="284"/>
      <c r="WCJ129" s="284"/>
      <c r="WCK129" s="284"/>
      <c r="WCL129" s="284"/>
      <c r="WCM129" s="284"/>
      <c r="WCN129" s="284"/>
      <c r="WCO129" s="284"/>
      <c r="WCP129" s="284"/>
      <c r="WCQ129" s="284"/>
      <c r="WCR129" s="284"/>
      <c r="WCS129" s="284"/>
      <c r="WCT129" s="284"/>
      <c r="WCU129" s="284"/>
      <c r="WCV129" s="284"/>
      <c r="WCW129" s="284"/>
      <c r="WCX129" s="284"/>
      <c r="WCY129" s="284"/>
      <c r="WCZ129" s="284"/>
      <c r="WDA129" s="284"/>
      <c r="WDB129" s="284"/>
      <c r="WDC129" s="284"/>
      <c r="WDD129" s="284"/>
      <c r="WDE129" s="284"/>
      <c r="WDF129" s="284"/>
      <c r="WDG129" s="284"/>
      <c r="WDH129" s="284"/>
      <c r="WDI129" s="284"/>
      <c r="WDJ129" s="284"/>
      <c r="WDK129" s="284"/>
      <c r="WDL129" s="284"/>
      <c r="WDM129" s="284"/>
      <c r="WDN129" s="284"/>
      <c r="WDO129" s="284"/>
      <c r="WDP129" s="284"/>
      <c r="WDQ129" s="284"/>
      <c r="WDR129" s="284"/>
      <c r="WDS129" s="284"/>
      <c r="WDT129" s="284"/>
      <c r="WDU129" s="284"/>
      <c r="WDV129" s="284"/>
      <c r="WDW129" s="284"/>
      <c r="WDX129" s="284"/>
      <c r="WDY129" s="284"/>
      <c r="WDZ129" s="284"/>
      <c r="WEA129" s="284"/>
      <c r="WEB129" s="284"/>
      <c r="WEC129" s="284"/>
      <c r="WED129" s="284"/>
      <c r="WEE129" s="284"/>
      <c r="WEF129" s="284"/>
      <c r="WEG129" s="284"/>
      <c r="WEH129" s="284"/>
      <c r="WEI129" s="284"/>
      <c r="WEJ129" s="284"/>
      <c r="WEK129" s="284"/>
      <c r="WEL129" s="284"/>
      <c r="WEM129" s="284"/>
      <c r="WEN129" s="284"/>
      <c r="WEO129" s="284"/>
      <c r="WEP129" s="284"/>
      <c r="WEQ129" s="284"/>
      <c r="WER129" s="284"/>
      <c r="WES129" s="284"/>
      <c r="WET129" s="284"/>
      <c r="WEU129" s="284"/>
      <c r="WEV129" s="284"/>
      <c r="WEW129" s="284"/>
      <c r="WEX129" s="284"/>
      <c r="WEY129" s="284"/>
      <c r="WEZ129" s="284"/>
      <c r="WFA129" s="284"/>
      <c r="WFB129" s="284"/>
      <c r="WFC129" s="284"/>
      <c r="WFD129" s="284"/>
      <c r="WFE129" s="284"/>
      <c r="WFF129" s="284"/>
      <c r="WFG129" s="284"/>
      <c r="WFH129" s="284"/>
      <c r="WFI129" s="284"/>
      <c r="WFJ129" s="284"/>
      <c r="WFK129" s="284"/>
      <c r="WFL129" s="284"/>
      <c r="WFM129" s="284"/>
      <c r="WFN129" s="284"/>
      <c r="WFO129" s="284"/>
      <c r="WFP129" s="284"/>
      <c r="WFQ129" s="284"/>
      <c r="WFR129" s="284"/>
      <c r="WFS129" s="284"/>
      <c r="WFT129" s="284"/>
      <c r="WFU129" s="284"/>
      <c r="WFV129" s="284"/>
      <c r="WFW129" s="284"/>
      <c r="WFX129" s="284"/>
      <c r="WFY129" s="284"/>
      <c r="WFZ129" s="284"/>
      <c r="WGA129" s="284"/>
      <c r="WGB129" s="284"/>
      <c r="WGC129" s="284"/>
      <c r="WGD129" s="284"/>
      <c r="WGE129" s="284"/>
      <c r="WGF129" s="284"/>
      <c r="WGG129" s="284"/>
      <c r="WGH129" s="284"/>
      <c r="WGI129" s="284"/>
      <c r="WGJ129" s="284"/>
      <c r="WGK129" s="284"/>
      <c r="WGL129" s="284"/>
      <c r="WGM129" s="284"/>
      <c r="WGN129" s="284"/>
      <c r="WGO129" s="284"/>
      <c r="WGP129" s="284"/>
      <c r="WGQ129" s="284"/>
      <c r="WGR129" s="284"/>
      <c r="WGS129" s="284"/>
      <c r="WGT129" s="284"/>
      <c r="WGU129" s="284"/>
      <c r="WGV129" s="284"/>
      <c r="WGW129" s="284"/>
      <c r="WGX129" s="284"/>
      <c r="WGY129" s="284"/>
      <c r="WGZ129" s="284"/>
      <c r="WHA129" s="284"/>
      <c r="WHB129" s="284"/>
      <c r="WHC129" s="284"/>
      <c r="WHD129" s="284"/>
      <c r="WHE129" s="284"/>
      <c r="WHF129" s="284"/>
      <c r="WHG129" s="284"/>
      <c r="WHH129" s="284"/>
      <c r="WHI129" s="284"/>
      <c r="WHJ129" s="284"/>
      <c r="WHK129" s="284"/>
      <c r="WHL129" s="284"/>
      <c r="WHM129" s="284"/>
      <c r="WHN129" s="284"/>
      <c r="WHO129" s="284"/>
      <c r="WHP129" s="284"/>
      <c r="WHQ129" s="284"/>
      <c r="WHR129" s="284"/>
      <c r="WHS129" s="284"/>
      <c r="WHT129" s="284"/>
      <c r="WHU129" s="284"/>
      <c r="WHV129" s="284"/>
      <c r="WHW129" s="284"/>
      <c r="WHX129" s="284"/>
      <c r="WHY129" s="284"/>
      <c r="WHZ129" s="284"/>
      <c r="WIA129" s="284"/>
      <c r="WIB129" s="284"/>
      <c r="WIC129" s="284"/>
      <c r="WID129" s="284"/>
      <c r="WIE129" s="284"/>
      <c r="WIF129" s="284"/>
      <c r="WIG129" s="284"/>
      <c r="WIH129" s="284"/>
      <c r="WII129" s="284"/>
      <c r="WIJ129" s="284"/>
      <c r="WIK129" s="284"/>
      <c r="WIL129" s="284"/>
      <c r="WIM129" s="284"/>
      <c r="WIN129" s="284"/>
      <c r="WIO129" s="284"/>
      <c r="WIP129" s="284"/>
      <c r="WIQ129" s="284"/>
      <c r="WIR129" s="284"/>
      <c r="WIS129" s="284"/>
      <c r="WIT129" s="284"/>
      <c r="WIU129" s="284"/>
      <c r="WIV129" s="284"/>
      <c r="WIW129" s="284"/>
      <c r="WIX129" s="284"/>
      <c r="WIY129" s="284"/>
      <c r="WIZ129" s="284"/>
      <c r="WJA129" s="284"/>
      <c r="WJB129" s="284"/>
      <c r="WJC129" s="284"/>
      <c r="WJD129" s="284"/>
      <c r="WJE129" s="284"/>
      <c r="WJF129" s="284"/>
      <c r="WJG129" s="284"/>
      <c r="WJH129" s="284"/>
      <c r="WJI129" s="284"/>
      <c r="WJJ129" s="284"/>
      <c r="WJK129" s="284"/>
      <c r="WJL129" s="284"/>
      <c r="WJM129" s="284"/>
      <c r="WJN129" s="284"/>
      <c r="WJO129" s="284"/>
      <c r="WJP129" s="284"/>
      <c r="WJQ129" s="284"/>
      <c r="WJR129" s="284"/>
      <c r="WJS129" s="284"/>
      <c r="WJT129" s="284"/>
      <c r="WJU129" s="284"/>
      <c r="WJV129" s="284"/>
      <c r="WJW129" s="284"/>
      <c r="WJX129" s="284"/>
      <c r="WJY129" s="284"/>
      <c r="WJZ129" s="284"/>
      <c r="WKA129" s="284"/>
      <c r="WKB129" s="284"/>
      <c r="WKC129" s="284"/>
      <c r="WKD129" s="284"/>
      <c r="WKE129" s="284"/>
      <c r="WKF129" s="284"/>
      <c r="WKG129" s="284"/>
      <c r="WKH129" s="284"/>
      <c r="WKI129" s="284"/>
      <c r="WKJ129" s="284"/>
      <c r="WKK129" s="284"/>
      <c r="WKL129" s="284"/>
      <c r="WKM129" s="284"/>
      <c r="WKN129" s="284"/>
      <c r="WKO129" s="284"/>
      <c r="WKP129" s="284"/>
      <c r="WKQ129" s="284"/>
      <c r="WKR129" s="284"/>
      <c r="WKS129" s="284"/>
      <c r="WKT129" s="284"/>
      <c r="WKU129" s="284"/>
      <c r="WKV129" s="284"/>
      <c r="WKW129" s="284"/>
      <c r="WKX129" s="284"/>
      <c r="WKY129" s="284"/>
      <c r="WKZ129" s="284"/>
      <c r="WLA129" s="284"/>
      <c r="WLB129" s="284"/>
      <c r="WLC129" s="284"/>
      <c r="WLD129" s="284"/>
      <c r="WLE129" s="284"/>
      <c r="WLF129" s="284"/>
      <c r="WLG129" s="284"/>
      <c r="WLH129" s="284"/>
      <c r="WLI129" s="284"/>
      <c r="WLJ129" s="284"/>
      <c r="WLK129" s="284"/>
      <c r="WLL129" s="284"/>
      <c r="WLM129" s="284"/>
      <c r="WLN129" s="284"/>
      <c r="WLO129" s="284"/>
      <c r="WLP129" s="284"/>
      <c r="WLQ129" s="284"/>
      <c r="WLR129" s="284"/>
      <c r="WLS129" s="284"/>
      <c r="WLT129" s="284"/>
      <c r="WLU129" s="284"/>
      <c r="WLV129" s="284"/>
      <c r="WLW129" s="284"/>
      <c r="WLX129" s="284"/>
      <c r="WLY129" s="284"/>
      <c r="WLZ129" s="284"/>
      <c r="WMA129" s="284"/>
      <c r="WMB129" s="284"/>
      <c r="WMC129" s="284"/>
      <c r="WMD129" s="284"/>
      <c r="WME129" s="284"/>
      <c r="WMF129" s="284"/>
      <c r="WMG129" s="284"/>
      <c r="WMH129" s="284"/>
      <c r="WMI129" s="284"/>
      <c r="WMJ129" s="284"/>
      <c r="WMK129" s="284"/>
      <c r="WML129" s="284"/>
      <c r="WMM129" s="284"/>
      <c r="WMN129" s="284"/>
      <c r="WMO129" s="284"/>
      <c r="WMP129" s="284"/>
      <c r="WMQ129" s="284"/>
      <c r="WMR129" s="284"/>
      <c r="WMS129" s="284"/>
      <c r="WMT129" s="284"/>
      <c r="WMU129" s="284"/>
      <c r="WMV129" s="284"/>
      <c r="WMW129" s="284"/>
      <c r="WMX129" s="284"/>
      <c r="WMY129" s="284"/>
      <c r="WMZ129" s="284"/>
      <c r="WNA129" s="284"/>
      <c r="WNB129" s="284"/>
      <c r="WNC129" s="284"/>
      <c r="WND129" s="284"/>
      <c r="WNE129" s="284"/>
      <c r="WNF129" s="284"/>
      <c r="WNG129" s="284"/>
      <c r="WNH129" s="284"/>
      <c r="WNI129" s="284"/>
      <c r="WNJ129" s="284"/>
      <c r="WNK129" s="284"/>
      <c r="WNL129" s="284"/>
      <c r="WNM129" s="284"/>
      <c r="WNN129" s="284"/>
      <c r="WNO129" s="284"/>
      <c r="WNP129" s="284"/>
      <c r="WNQ129" s="284"/>
      <c r="WNR129" s="284"/>
      <c r="WNS129" s="284"/>
      <c r="WNT129" s="284"/>
      <c r="WNU129" s="284"/>
      <c r="WNV129" s="284"/>
      <c r="WNW129" s="284"/>
      <c r="WNX129" s="284"/>
      <c r="WNY129" s="284"/>
      <c r="WNZ129" s="284"/>
      <c r="WOA129" s="284"/>
      <c r="WOB129" s="284"/>
      <c r="WOC129" s="284"/>
      <c r="WOD129" s="284"/>
      <c r="WOE129" s="284"/>
      <c r="WOF129" s="284"/>
      <c r="WOG129" s="284"/>
      <c r="WOH129" s="284"/>
      <c r="WOI129" s="284"/>
      <c r="WOJ129" s="284"/>
      <c r="WOK129" s="284"/>
      <c r="WOL129" s="284"/>
      <c r="WOM129" s="284"/>
      <c r="WON129" s="284"/>
      <c r="WOO129" s="284"/>
      <c r="WOP129" s="284"/>
      <c r="WOQ129" s="284"/>
      <c r="WOR129" s="284"/>
      <c r="WOS129" s="284"/>
      <c r="WOT129" s="284"/>
      <c r="WOU129" s="284"/>
      <c r="WOV129" s="284"/>
      <c r="WOW129" s="284"/>
      <c r="WOX129" s="284"/>
      <c r="WOY129" s="284"/>
      <c r="WOZ129" s="284"/>
      <c r="WPA129" s="284"/>
      <c r="WPB129" s="284"/>
      <c r="WPC129" s="284"/>
      <c r="WPD129" s="284"/>
      <c r="WPE129" s="284"/>
      <c r="WPF129" s="284"/>
      <c r="WPG129" s="284"/>
      <c r="WPH129" s="284"/>
      <c r="WPI129" s="284"/>
      <c r="WPJ129" s="284"/>
      <c r="WPK129" s="284"/>
      <c r="WPL129" s="284"/>
      <c r="WPM129" s="284"/>
      <c r="WPN129" s="284"/>
      <c r="WPO129" s="284"/>
      <c r="WPP129" s="284"/>
      <c r="WPQ129" s="284"/>
      <c r="WPR129" s="284"/>
      <c r="WPS129" s="284"/>
      <c r="WPT129" s="284"/>
      <c r="WPU129" s="284"/>
      <c r="WPV129" s="284"/>
      <c r="WPW129" s="284"/>
      <c r="WPX129" s="284"/>
      <c r="WPY129" s="284"/>
      <c r="WPZ129" s="284"/>
      <c r="WQA129" s="284"/>
      <c r="WQB129" s="284"/>
      <c r="WQC129" s="284"/>
      <c r="WQD129" s="284"/>
      <c r="WQE129" s="284"/>
      <c r="WQF129" s="284"/>
      <c r="WQG129" s="284"/>
      <c r="WQH129" s="284"/>
      <c r="WQI129" s="284"/>
      <c r="WQJ129" s="284"/>
      <c r="WQK129" s="284"/>
      <c r="WQL129" s="284"/>
      <c r="WQM129" s="284"/>
      <c r="WQN129" s="284"/>
      <c r="WQO129" s="284"/>
      <c r="WQP129" s="284"/>
      <c r="WQQ129" s="284"/>
      <c r="WQR129" s="284"/>
      <c r="WQS129" s="284"/>
      <c r="WQT129" s="284"/>
      <c r="WQU129" s="284"/>
      <c r="WQV129" s="284"/>
      <c r="WQW129" s="284"/>
      <c r="WQX129" s="284"/>
      <c r="WQY129" s="284"/>
      <c r="WQZ129" s="284"/>
      <c r="WRA129" s="284"/>
      <c r="WRB129" s="284"/>
      <c r="WRC129" s="284"/>
      <c r="WRD129" s="284"/>
      <c r="WRE129" s="284"/>
      <c r="WRF129" s="284"/>
      <c r="WRG129" s="284"/>
      <c r="WRH129" s="284"/>
      <c r="WRI129" s="284"/>
      <c r="WRJ129" s="284"/>
      <c r="WRK129" s="284"/>
      <c r="WRL129" s="284"/>
      <c r="WRM129" s="284"/>
      <c r="WRN129" s="284"/>
      <c r="WRO129" s="284"/>
      <c r="WRP129" s="284"/>
      <c r="WRQ129" s="284"/>
      <c r="WRR129" s="284"/>
      <c r="WRS129" s="284"/>
      <c r="WRT129" s="284"/>
      <c r="WRU129" s="284"/>
      <c r="WRV129" s="284"/>
      <c r="WRW129" s="284"/>
      <c r="WRX129" s="284"/>
      <c r="WRY129" s="284"/>
      <c r="WRZ129" s="284"/>
      <c r="WSA129" s="284"/>
      <c r="WSB129" s="284"/>
      <c r="WSC129" s="284"/>
      <c r="WSD129" s="284"/>
      <c r="WSE129" s="284"/>
      <c r="WSF129" s="284"/>
      <c r="WSG129" s="284"/>
      <c r="WSH129" s="284"/>
      <c r="WSI129" s="284"/>
      <c r="WSJ129" s="284"/>
      <c r="WSK129" s="284"/>
      <c r="WSL129" s="284"/>
      <c r="WSM129" s="284"/>
      <c r="WSN129" s="284"/>
      <c r="WSO129" s="284"/>
      <c r="WSP129" s="284"/>
      <c r="WSQ129" s="284"/>
      <c r="WSR129" s="284"/>
      <c r="WSS129" s="284"/>
      <c r="WST129" s="284"/>
      <c r="WSU129" s="284"/>
      <c r="WSV129" s="284"/>
      <c r="WSW129" s="284"/>
      <c r="WSX129" s="284"/>
      <c r="WSY129" s="284"/>
      <c r="WSZ129" s="284"/>
      <c r="WTA129" s="284"/>
      <c r="WTB129" s="284"/>
      <c r="WTC129" s="284"/>
      <c r="WTD129" s="284"/>
      <c r="WTE129" s="284"/>
      <c r="WTF129" s="284"/>
      <c r="WTG129" s="284"/>
      <c r="WTH129" s="284"/>
      <c r="WTI129" s="284"/>
      <c r="WTJ129" s="284"/>
      <c r="WTK129" s="284"/>
      <c r="WTL129" s="284"/>
      <c r="WTM129" s="284"/>
      <c r="WTN129" s="284"/>
      <c r="WTO129" s="284"/>
      <c r="WTP129" s="284"/>
      <c r="WTQ129" s="284"/>
      <c r="WTR129" s="284"/>
      <c r="WTS129" s="284"/>
      <c r="WTT129" s="284"/>
      <c r="WTU129" s="284"/>
      <c r="WTV129" s="284"/>
      <c r="WTW129" s="284"/>
      <c r="WTX129" s="284"/>
      <c r="WTY129" s="284"/>
      <c r="WTZ129" s="284"/>
      <c r="WUA129" s="284"/>
      <c r="WUB129" s="284"/>
      <c r="WUC129" s="284"/>
      <c r="WUD129" s="284"/>
      <c r="WUE129" s="284"/>
      <c r="WUF129" s="284"/>
      <c r="WUG129" s="284"/>
      <c r="WUH129" s="284"/>
      <c r="WUI129" s="284"/>
      <c r="WUJ129" s="284"/>
      <c r="WUK129" s="284"/>
      <c r="WUL129" s="329"/>
      <c r="WUM129" s="329"/>
      <c r="WUN129" s="329"/>
      <c r="WUO129" s="329"/>
      <c r="WUP129" s="329"/>
      <c r="WUQ129" s="329"/>
      <c r="WUR129" s="329"/>
      <c r="WUS129" s="329"/>
      <c r="WUT129" s="329"/>
      <c r="WUU129" s="329"/>
      <c r="WUV129" s="329"/>
      <c r="WUW129" s="329"/>
      <c r="WUX129" s="329"/>
      <c r="WUY129" s="329"/>
      <c r="WUZ129" s="329"/>
      <c r="WVA129" s="329"/>
      <c r="WVB129" s="329"/>
      <c r="WVC129" s="329"/>
      <c r="WVD129" s="329"/>
      <c r="WVE129" s="329"/>
      <c r="WVF129" s="329"/>
      <c r="WVG129" s="329"/>
      <c r="WVH129" s="329"/>
      <c r="WVI129" s="329"/>
      <c r="WVJ129" s="329"/>
      <c r="WVK129" s="330"/>
      <c r="WVL129" s="330"/>
      <c r="WVM129" s="330"/>
      <c r="WVN129" s="330"/>
      <c r="WVO129" s="330"/>
      <c r="WVP129" s="330"/>
      <c r="WVQ129" s="330"/>
      <c r="WVR129" s="330"/>
      <c r="WVS129" s="330"/>
      <c r="WVT129" s="330"/>
      <c r="WVU129" s="330"/>
      <c r="WVV129" s="330"/>
      <c r="WVW129" s="330"/>
      <c r="WVX129" s="330"/>
      <c r="WVY129" s="330"/>
      <c r="WVZ129" s="330"/>
      <c r="WWA129" s="330"/>
      <c r="WWB129" s="330"/>
      <c r="WWC129" s="330"/>
      <c r="WWD129" s="330"/>
      <c r="WWE129" s="330"/>
      <c r="WWF129" s="330"/>
      <c r="WWG129" s="330"/>
      <c r="WWH129" s="330"/>
      <c r="WWI129" s="330"/>
      <c r="WWJ129" s="330"/>
      <c r="WWK129" s="330"/>
      <c r="WWL129" s="330"/>
      <c r="WWM129" s="330"/>
      <c r="WWN129" s="330"/>
      <c r="WWO129" s="330"/>
      <c r="WWP129" s="330"/>
      <c r="WWQ129" s="330"/>
      <c r="WWR129" s="330"/>
      <c r="WWS129" s="330"/>
      <c r="WWT129" s="330"/>
      <c r="WWU129" s="330"/>
      <c r="WWV129" s="330"/>
      <c r="WWW129" s="330"/>
      <c r="WWX129" s="330"/>
      <c r="WWY129" s="330"/>
      <c r="WWZ129" s="330"/>
      <c r="WXA129" s="330"/>
      <c r="WXB129" s="330"/>
      <c r="WXC129" s="330"/>
      <c r="WXD129" s="330"/>
      <c r="WXE129" s="330"/>
      <c r="WXF129" s="330"/>
      <c r="WXG129" s="330"/>
      <c r="WXH129" s="330"/>
      <c r="WXI129" s="330"/>
      <c r="WXJ129" s="330"/>
      <c r="WXK129" s="330"/>
      <c r="WXL129" s="330"/>
      <c r="WXM129" s="330"/>
      <c r="WXN129" s="330"/>
      <c r="WXO129" s="330"/>
      <c r="WXP129" s="330"/>
      <c r="WXQ129" s="330"/>
      <c r="WXR129" s="330"/>
      <c r="WXS129" s="330"/>
      <c r="WXT129" s="330"/>
      <c r="WXU129" s="330"/>
      <c r="WXV129" s="330"/>
      <c r="WXW129" s="330"/>
      <c r="WXX129" s="330"/>
      <c r="WXY129" s="330"/>
      <c r="WXZ129" s="330"/>
      <c r="WYA129" s="330"/>
      <c r="WYB129" s="330"/>
      <c r="WYC129" s="330"/>
      <c r="WYD129" s="330"/>
      <c r="WYE129" s="330"/>
      <c r="WYF129" s="330"/>
      <c r="WYG129" s="330"/>
      <c r="WYH129" s="330"/>
      <c r="WYI129" s="330"/>
      <c r="WYJ129" s="330"/>
      <c r="WYK129" s="330"/>
      <c r="WYL129" s="330"/>
      <c r="WYM129" s="330"/>
      <c r="WYN129" s="330"/>
      <c r="WYO129" s="330"/>
      <c r="WYP129" s="330"/>
      <c r="WYQ129" s="330"/>
      <c r="WYR129" s="330"/>
      <c r="WYS129" s="330"/>
      <c r="WYT129" s="330"/>
      <c r="WYU129" s="330"/>
      <c r="WYV129" s="330"/>
      <c r="WYW129" s="330"/>
      <c r="WYX129" s="330"/>
      <c r="WYY129" s="330"/>
      <c r="WYZ129" s="330"/>
      <c r="WZA129" s="330"/>
      <c r="WZB129" s="330"/>
      <c r="WZC129" s="330"/>
      <c r="WZD129" s="330"/>
      <c r="WZE129" s="330"/>
      <c r="WZF129" s="330"/>
      <c r="WZG129" s="330"/>
      <c r="WZH129" s="330"/>
      <c r="WZI129" s="330"/>
      <c r="WZJ129" s="330"/>
      <c r="WZK129" s="330"/>
      <c r="WZL129" s="330"/>
      <c r="WZM129" s="330"/>
    </row>
    <row r="130" s="205" customFormat="1" ht="16.5" outlineLevel="1" spans="1:21">
      <c r="A130" s="310" t="s">
        <v>1490</v>
      </c>
      <c r="B130" s="309" t="s">
        <v>1454</v>
      </c>
      <c r="C130" s="227" t="s">
        <v>1491</v>
      </c>
      <c r="D130" s="228" t="s">
        <v>168</v>
      </c>
      <c r="E130" s="229">
        <f t="shared" si="22"/>
        <v>557</v>
      </c>
      <c r="F130" s="229">
        <v>555</v>
      </c>
      <c r="G130" s="229">
        <v>1</v>
      </c>
      <c r="H130" s="229">
        <v>0</v>
      </c>
      <c r="I130" s="229">
        <v>0</v>
      </c>
      <c r="J130" s="229">
        <v>1</v>
      </c>
      <c r="K130" s="166">
        <f t="shared" si="23"/>
        <v>59</v>
      </c>
      <c r="L130" s="230">
        <v>4.59</v>
      </c>
      <c r="M130" s="230">
        <v>48.85</v>
      </c>
      <c r="N130" s="230">
        <v>1.19</v>
      </c>
      <c r="O130" s="257">
        <v>0.08</v>
      </c>
      <c r="P130" s="260">
        <f t="shared" si="24"/>
        <v>32745</v>
      </c>
      <c r="Q130" s="260">
        <f t="shared" si="25"/>
        <v>59</v>
      </c>
      <c r="R130" s="260">
        <f t="shared" si="26"/>
        <v>0</v>
      </c>
      <c r="S130" s="260">
        <f t="shared" si="27"/>
        <v>0</v>
      </c>
      <c r="T130" s="260">
        <f t="shared" si="28"/>
        <v>59</v>
      </c>
      <c r="U130" s="327"/>
    </row>
    <row r="131" s="205" customFormat="1" ht="16.5" outlineLevel="1" spans="1:21">
      <c r="A131" s="310" t="s">
        <v>1492</v>
      </c>
      <c r="B131" s="309" t="s">
        <v>1454</v>
      </c>
      <c r="C131" s="227" t="s">
        <v>1493</v>
      </c>
      <c r="D131" s="228" t="s">
        <v>168</v>
      </c>
      <c r="E131" s="229">
        <f t="shared" si="22"/>
        <v>5666</v>
      </c>
      <c r="F131" s="229">
        <v>4276</v>
      </c>
      <c r="G131" s="229">
        <v>600</v>
      </c>
      <c r="H131" s="229">
        <v>88</v>
      </c>
      <c r="I131" s="229">
        <v>199</v>
      </c>
      <c r="J131" s="229">
        <v>503</v>
      </c>
      <c r="K131" s="166">
        <f t="shared" si="23"/>
        <v>94.51</v>
      </c>
      <c r="L131" s="230">
        <v>8.01</v>
      </c>
      <c r="M131" s="230">
        <v>77.35</v>
      </c>
      <c r="N131" s="230">
        <v>2.15</v>
      </c>
      <c r="O131" s="257">
        <v>0.08</v>
      </c>
      <c r="P131" s="260">
        <f t="shared" si="24"/>
        <v>404124.76</v>
      </c>
      <c r="Q131" s="260">
        <f t="shared" si="25"/>
        <v>56706</v>
      </c>
      <c r="R131" s="260">
        <f t="shared" si="26"/>
        <v>8316.88</v>
      </c>
      <c r="S131" s="260">
        <f t="shared" si="27"/>
        <v>18807.49</v>
      </c>
      <c r="T131" s="260">
        <f t="shared" si="28"/>
        <v>47538.53</v>
      </c>
      <c r="U131" s="327"/>
    </row>
    <row r="132" s="205" customFormat="1" ht="16.5" outlineLevel="1" spans="1:21">
      <c r="A132" s="310" t="s">
        <v>1494</v>
      </c>
      <c r="B132" s="309" t="s">
        <v>1454</v>
      </c>
      <c r="C132" s="227" t="s">
        <v>1495</v>
      </c>
      <c r="D132" s="228" t="s">
        <v>168</v>
      </c>
      <c r="E132" s="229">
        <f t="shared" si="22"/>
        <v>56</v>
      </c>
      <c r="F132" s="229">
        <v>1</v>
      </c>
      <c r="G132" s="229">
        <v>25</v>
      </c>
      <c r="H132" s="229">
        <v>3</v>
      </c>
      <c r="I132" s="229">
        <v>8</v>
      </c>
      <c r="J132" s="229">
        <v>19</v>
      </c>
      <c r="K132" s="166">
        <f t="shared" si="23"/>
        <v>121.72</v>
      </c>
      <c r="L132" s="230">
        <v>8.01</v>
      </c>
      <c r="M132" s="230">
        <v>102.54</v>
      </c>
      <c r="N132" s="230">
        <v>2.15</v>
      </c>
      <c r="O132" s="257">
        <v>0.08</v>
      </c>
      <c r="P132" s="260">
        <f t="shared" si="24"/>
        <v>121.72</v>
      </c>
      <c r="Q132" s="260">
        <f t="shared" si="25"/>
        <v>3043</v>
      </c>
      <c r="R132" s="260">
        <f t="shared" si="26"/>
        <v>365.16</v>
      </c>
      <c r="S132" s="260">
        <f t="shared" si="27"/>
        <v>973.76</v>
      </c>
      <c r="T132" s="260">
        <f t="shared" si="28"/>
        <v>2312.68</v>
      </c>
      <c r="U132" s="327"/>
    </row>
    <row r="133" s="205" customFormat="1" ht="16.5" outlineLevel="1" spans="1:21">
      <c r="A133" s="310" t="s">
        <v>1496</v>
      </c>
      <c r="B133" s="309" t="s">
        <v>1454</v>
      </c>
      <c r="C133" s="227" t="s">
        <v>1497</v>
      </c>
      <c r="D133" s="228" t="s">
        <v>168</v>
      </c>
      <c r="E133" s="229">
        <f t="shared" si="22"/>
        <v>77</v>
      </c>
      <c r="F133" s="229">
        <v>75</v>
      </c>
      <c r="G133" s="229">
        <v>1</v>
      </c>
      <c r="H133" s="229">
        <v>0</v>
      </c>
      <c r="I133" s="229">
        <v>0</v>
      </c>
      <c r="J133" s="229">
        <v>1</v>
      </c>
      <c r="K133" s="166">
        <f t="shared" si="23"/>
        <v>152.07</v>
      </c>
      <c r="L133" s="230">
        <v>8.01</v>
      </c>
      <c r="M133" s="230">
        <v>130.65</v>
      </c>
      <c r="N133" s="230">
        <v>2.15</v>
      </c>
      <c r="O133" s="257">
        <v>0.08</v>
      </c>
      <c r="P133" s="260">
        <f t="shared" si="24"/>
        <v>11405.25</v>
      </c>
      <c r="Q133" s="260">
        <f t="shared" si="25"/>
        <v>152.07</v>
      </c>
      <c r="R133" s="260">
        <f t="shared" si="26"/>
        <v>0</v>
      </c>
      <c r="S133" s="260">
        <f t="shared" si="27"/>
        <v>0</v>
      </c>
      <c r="T133" s="260">
        <f t="shared" si="28"/>
        <v>152.07</v>
      </c>
      <c r="U133" s="327"/>
    </row>
    <row r="134" s="205" customFormat="1" ht="16.5" outlineLevel="1" spans="1:21">
      <c r="A134" s="310" t="s">
        <v>1498</v>
      </c>
      <c r="B134" s="309" t="s">
        <v>1454</v>
      </c>
      <c r="C134" s="227" t="s">
        <v>1499</v>
      </c>
      <c r="D134" s="228" t="s">
        <v>168</v>
      </c>
      <c r="E134" s="229">
        <f t="shared" si="22"/>
        <v>520</v>
      </c>
      <c r="F134" s="229">
        <v>390</v>
      </c>
      <c r="G134" s="229">
        <v>59</v>
      </c>
      <c r="H134" s="229">
        <v>8</v>
      </c>
      <c r="I134" s="229">
        <v>18</v>
      </c>
      <c r="J134" s="229">
        <v>45</v>
      </c>
      <c r="K134" s="166">
        <f t="shared" si="23"/>
        <v>186.53</v>
      </c>
      <c r="L134" s="230">
        <v>14.68</v>
      </c>
      <c r="M134" s="230">
        <v>154</v>
      </c>
      <c r="N134" s="230">
        <v>4.03</v>
      </c>
      <c r="O134" s="257">
        <v>0.08</v>
      </c>
      <c r="P134" s="260">
        <f t="shared" si="24"/>
        <v>72746.7</v>
      </c>
      <c r="Q134" s="260">
        <f t="shared" si="25"/>
        <v>11005.27</v>
      </c>
      <c r="R134" s="260">
        <f t="shared" si="26"/>
        <v>1492.24</v>
      </c>
      <c r="S134" s="260">
        <f t="shared" si="27"/>
        <v>3357.54</v>
      </c>
      <c r="T134" s="260">
        <f t="shared" si="28"/>
        <v>8393.85</v>
      </c>
      <c r="U134" s="327"/>
    </row>
    <row r="135" s="205" customFormat="1" ht="16.5" outlineLevel="1" spans="1:21">
      <c r="A135" s="310" t="s">
        <v>1500</v>
      </c>
      <c r="B135" s="309" t="s">
        <v>1454</v>
      </c>
      <c r="C135" s="227" t="s">
        <v>1501</v>
      </c>
      <c r="D135" s="228" t="s">
        <v>168</v>
      </c>
      <c r="E135" s="229">
        <f t="shared" si="22"/>
        <v>3</v>
      </c>
      <c r="F135" s="229">
        <v>1</v>
      </c>
      <c r="G135" s="229">
        <v>1</v>
      </c>
      <c r="H135" s="229">
        <v>0</v>
      </c>
      <c r="I135" s="229">
        <v>0</v>
      </c>
      <c r="J135" s="229">
        <v>1</v>
      </c>
      <c r="K135" s="166">
        <f t="shared" si="23"/>
        <v>294.08</v>
      </c>
      <c r="L135" s="230">
        <v>14.68</v>
      </c>
      <c r="M135" s="230">
        <v>253.59</v>
      </c>
      <c r="N135" s="230">
        <v>4.03</v>
      </c>
      <c r="O135" s="257">
        <v>0.08</v>
      </c>
      <c r="P135" s="260">
        <f t="shared" si="24"/>
        <v>294.08</v>
      </c>
      <c r="Q135" s="260">
        <f t="shared" si="25"/>
        <v>294.08</v>
      </c>
      <c r="R135" s="260">
        <f t="shared" si="26"/>
        <v>0</v>
      </c>
      <c r="S135" s="260">
        <f t="shared" si="27"/>
        <v>0</v>
      </c>
      <c r="T135" s="260">
        <f t="shared" si="28"/>
        <v>294.08</v>
      </c>
      <c r="U135" s="327"/>
    </row>
    <row r="136" s="205" customFormat="1" ht="16.5" outlineLevel="1" spans="1:21">
      <c r="A136" s="310" t="s">
        <v>1502</v>
      </c>
      <c r="B136" s="309" t="s">
        <v>1454</v>
      </c>
      <c r="C136" s="227" t="s">
        <v>1503</v>
      </c>
      <c r="D136" s="228" t="s">
        <v>168</v>
      </c>
      <c r="E136" s="229">
        <f t="shared" si="22"/>
        <v>3</v>
      </c>
      <c r="F136" s="229">
        <v>1</v>
      </c>
      <c r="G136" s="229">
        <v>1</v>
      </c>
      <c r="H136" s="229">
        <v>0</v>
      </c>
      <c r="I136" s="229">
        <v>0</v>
      </c>
      <c r="J136" s="229">
        <v>1</v>
      </c>
      <c r="K136" s="166">
        <f t="shared" si="23"/>
        <v>372.65</v>
      </c>
      <c r="L136" s="230">
        <v>14.68</v>
      </c>
      <c r="M136" s="230">
        <v>326.34</v>
      </c>
      <c r="N136" s="230">
        <v>4.03</v>
      </c>
      <c r="O136" s="257">
        <v>0.08</v>
      </c>
      <c r="P136" s="260">
        <f t="shared" si="24"/>
        <v>372.65</v>
      </c>
      <c r="Q136" s="260">
        <f t="shared" si="25"/>
        <v>372.65</v>
      </c>
      <c r="R136" s="260">
        <f t="shared" si="26"/>
        <v>0</v>
      </c>
      <c r="S136" s="260">
        <f t="shared" si="27"/>
        <v>0</v>
      </c>
      <c r="T136" s="260">
        <f t="shared" si="28"/>
        <v>372.65</v>
      </c>
      <c r="U136" s="327"/>
    </row>
    <row r="137" s="205" customFormat="1" ht="16.5" outlineLevel="1" spans="1:21">
      <c r="A137" s="310" t="s">
        <v>1504</v>
      </c>
      <c r="B137" s="309" t="s">
        <v>1454</v>
      </c>
      <c r="C137" s="227" t="s">
        <v>1505</v>
      </c>
      <c r="D137" s="228" t="s">
        <v>168</v>
      </c>
      <c r="E137" s="229">
        <f t="shared" si="22"/>
        <v>3</v>
      </c>
      <c r="F137" s="229">
        <v>1</v>
      </c>
      <c r="G137" s="229">
        <v>1</v>
      </c>
      <c r="H137" s="229">
        <v>0</v>
      </c>
      <c r="I137" s="229">
        <v>0</v>
      </c>
      <c r="J137" s="229">
        <v>1</v>
      </c>
      <c r="K137" s="166">
        <f t="shared" si="23"/>
        <v>505.13</v>
      </c>
      <c r="L137" s="230">
        <v>14.68</v>
      </c>
      <c r="M137" s="230">
        <v>449</v>
      </c>
      <c r="N137" s="230">
        <v>4.03</v>
      </c>
      <c r="O137" s="257">
        <v>0.08</v>
      </c>
      <c r="P137" s="260">
        <f t="shared" si="24"/>
        <v>505.13</v>
      </c>
      <c r="Q137" s="260">
        <f t="shared" si="25"/>
        <v>505.13</v>
      </c>
      <c r="R137" s="260">
        <f t="shared" si="26"/>
        <v>0</v>
      </c>
      <c r="S137" s="260">
        <f t="shared" si="27"/>
        <v>0</v>
      </c>
      <c r="T137" s="260">
        <f t="shared" si="28"/>
        <v>505.13</v>
      </c>
      <c r="U137" s="327"/>
    </row>
    <row r="138" s="205" customFormat="1" ht="16.5" outlineLevel="1" spans="1:21">
      <c r="A138" s="310" t="s">
        <v>1506</v>
      </c>
      <c r="B138" s="309" t="s">
        <v>1454</v>
      </c>
      <c r="C138" s="227" t="s">
        <v>1507</v>
      </c>
      <c r="D138" s="228" t="s">
        <v>168</v>
      </c>
      <c r="E138" s="229">
        <f t="shared" si="22"/>
        <v>3</v>
      </c>
      <c r="F138" s="229">
        <v>1</v>
      </c>
      <c r="G138" s="229">
        <v>1</v>
      </c>
      <c r="H138" s="229">
        <v>0</v>
      </c>
      <c r="I138" s="229">
        <v>0</v>
      </c>
      <c r="J138" s="229">
        <v>1</v>
      </c>
      <c r="K138" s="166">
        <f t="shared" si="23"/>
        <v>600.06</v>
      </c>
      <c r="L138" s="230">
        <v>22.24</v>
      </c>
      <c r="M138" s="230">
        <v>527.75</v>
      </c>
      <c r="N138" s="230">
        <v>5.62</v>
      </c>
      <c r="O138" s="257">
        <v>0.08</v>
      </c>
      <c r="P138" s="260">
        <f t="shared" si="24"/>
        <v>600.06</v>
      </c>
      <c r="Q138" s="260">
        <f t="shared" si="25"/>
        <v>600.06</v>
      </c>
      <c r="R138" s="260">
        <f t="shared" si="26"/>
        <v>0</v>
      </c>
      <c r="S138" s="260">
        <f t="shared" si="27"/>
        <v>0</v>
      </c>
      <c r="T138" s="260">
        <f t="shared" si="28"/>
        <v>600.06</v>
      </c>
      <c r="U138" s="327"/>
    </row>
    <row r="139" s="205" customFormat="1" ht="16.5" outlineLevel="1" spans="1:21">
      <c r="A139" s="310" t="s">
        <v>1508</v>
      </c>
      <c r="B139" s="309" t="s">
        <v>1454</v>
      </c>
      <c r="C139" s="227" t="s">
        <v>1509</v>
      </c>
      <c r="D139" s="228" t="s">
        <v>168</v>
      </c>
      <c r="E139" s="229">
        <f t="shared" si="22"/>
        <v>3</v>
      </c>
      <c r="F139" s="229">
        <v>1</v>
      </c>
      <c r="G139" s="229">
        <v>1</v>
      </c>
      <c r="H139" s="229">
        <v>0</v>
      </c>
      <c r="I139" s="229">
        <v>0</v>
      </c>
      <c r="J139" s="229">
        <v>1</v>
      </c>
      <c r="K139" s="166">
        <f t="shared" si="23"/>
        <v>695.81</v>
      </c>
      <c r="L139" s="230">
        <v>22.24</v>
      </c>
      <c r="M139" s="230">
        <v>616.41</v>
      </c>
      <c r="N139" s="230">
        <v>5.62</v>
      </c>
      <c r="O139" s="257">
        <v>0.08</v>
      </c>
      <c r="P139" s="260">
        <f t="shared" si="24"/>
        <v>695.81</v>
      </c>
      <c r="Q139" s="260">
        <f t="shared" si="25"/>
        <v>695.81</v>
      </c>
      <c r="R139" s="260">
        <f t="shared" si="26"/>
        <v>0</v>
      </c>
      <c r="S139" s="260">
        <f t="shared" si="27"/>
        <v>0</v>
      </c>
      <c r="T139" s="260">
        <f t="shared" si="28"/>
        <v>695.81</v>
      </c>
      <c r="U139" s="327"/>
    </row>
    <row r="140" s="205" customFormat="1" ht="16.5" outlineLevel="1" spans="1:21">
      <c r="A140" s="310" t="s">
        <v>1510</v>
      </c>
      <c r="B140" s="309" t="s">
        <v>1454</v>
      </c>
      <c r="C140" s="227" t="s">
        <v>1511</v>
      </c>
      <c r="D140" s="228" t="s">
        <v>168</v>
      </c>
      <c r="E140" s="229">
        <f t="shared" si="22"/>
        <v>3</v>
      </c>
      <c r="F140" s="229">
        <v>1</v>
      </c>
      <c r="G140" s="229">
        <v>1</v>
      </c>
      <c r="H140" s="229">
        <v>0</v>
      </c>
      <c r="I140" s="229">
        <v>0</v>
      </c>
      <c r="J140" s="229">
        <v>1</v>
      </c>
      <c r="K140" s="166">
        <f t="shared" si="23"/>
        <v>882.72</v>
      </c>
      <c r="L140" s="230">
        <v>22.24</v>
      </c>
      <c r="M140" s="230">
        <v>789.47</v>
      </c>
      <c r="N140" s="230">
        <v>5.62</v>
      </c>
      <c r="O140" s="257">
        <v>0.08</v>
      </c>
      <c r="P140" s="260">
        <f t="shared" si="24"/>
        <v>882.72</v>
      </c>
      <c r="Q140" s="260">
        <f t="shared" si="25"/>
        <v>882.72</v>
      </c>
      <c r="R140" s="260">
        <f t="shared" si="26"/>
        <v>0</v>
      </c>
      <c r="S140" s="260">
        <f t="shared" si="27"/>
        <v>0</v>
      </c>
      <c r="T140" s="260">
        <f t="shared" si="28"/>
        <v>882.72</v>
      </c>
      <c r="U140" s="327"/>
    </row>
    <row r="141" s="205" customFormat="1" ht="16.5" outlineLevel="1" spans="1:21">
      <c r="A141" s="310" t="s">
        <v>1512</v>
      </c>
      <c r="B141" s="309" t="s">
        <v>1454</v>
      </c>
      <c r="C141" s="227" t="s">
        <v>1513</v>
      </c>
      <c r="D141" s="228" t="s">
        <v>168</v>
      </c>
      <c r="E141" s="229">
        <f t="shared" si="22"/>
        <v>119</v>
      </c>
      <c r="F141" s="229">
        <v>32</v>
      </c>
      <c r="G141" s="229">
        <v>40</v>
      </c>
      <c r="H141" s="229">
        <v>5</v>
      </c>
      <c r="I141" s="229">
        <v>12</v>
      </c>
      <c r="J141" s="229">
        <v>30</v>
      </c>
      <c r="K141" s="166">
        <f t="shared" si="23"/>
        <v>134.28</v>
      </c>
      <c r="L141" s="230">
        <v>8.01</v>
      </c>
      <c r="M141" s="230">
        <v>114.17</v>
      </c>
      <c r="N141" s="230">
        <v>2.15</v>
      </c>
      <c r="O141" s="257">
        <v>0.08</v>
      </c>
      <c r="P141" s="260">
        <f t="shared" si="24"/>
        <v>4296.96</v>
      </c>
      <c r="Q141" s="260">
        <f t="shared" si="25"/>
        <v>5371.2</v>
      </c>
      <c r="R141" s="260">
        <f t="shared" si="26"/>
        <v>671.4</v>
      </c>
      <c r="S141" s="260">
        <f t="shared" si="27"/>
        <v>1611.36</v>
      </c>
      <c r="T141" s="260">
        <f t="shared" si="28"/>
        <v>4028.4</v>
      </c>
      <c r="U141" s="327"/>
    </row>
    <row r="142" s="205" customFormat="1" ht="16.5" outlineLevel="1" spans="1:21">
      <c r="A142" s="310" t="s">
        <v>1514</v>
      </c>
      <c r="B142" s="309" t="s">
        <v>1454</v>
      </c>
      <c r="C142" s="227" t="s">
        <v>1515</v>
      </c>
      <c r="D142" s="228" t="s">
        <v>168</v>
      </c>
      <c r="E142" s="229">
        <f t="shared" si="22"/>
        <v>1897</v>
      </c>
      <c r="F142" s="229">
        <v>874</v>
      </c>
      <c r="G142" s="229">
        <v>467</v>
      </c>
      <c r="H142" s="229">
        <v>62</v>
      </c>
      <c r="I142" s="229">
        <v>140</v>
      </c>
      <c r="J142" s="229">
        <v>354</v>
      </c>
      <c r="K142" s="166">
        <f t="shared" si="23"/>
        <v>130.86</v>
      </c>
      <c r="L142" s="230">
        <v>8.01</v>
      </c>
      <c r="M142" s="230">
        <v>111.01</v>
      </c>
      <c r="N142" s="230">
        <v>2.15</v>
      </c>
      <c r="O142" s="257">
        <v>0.08</v>
      </c>
      <c r="P142" s="260">
        <f t="shared" si="24"/>
        <v>114371.64</v>
      </c>
      <c r="Q142" s="260">
        <f t="shared" si="25"/>
        <v>61111.62</v>
      </c>
      <c r="R142" s="260">
        <f t="shared" si="26"/>
        <v>8113.32</v>
      </c>
      <c r="S142" s="260">
        <f t="shared" si="27"/>
        <v>18320.4</v>
      </c>
      <c r="T142" s="260">
        <f t="shared" si="28"/>
        <v>46324.44</v>
      </c>
      <c r="U142" s="327"/>
    </row>
    <row r="143" s="205" customFormat="1" ht="16.5" outlineLevel="1" spans="1:21">
      <c r="A143" s="310" t="s">
        <v>1516</v>
      </c>
      <c r="B143" s="309" t="s">
        <v>1454</v>
      </c>
      <c r="C143" s="227" t="s">
        <v>1517</v>
      </c>
      <c r="D143" s="228" t="s">
        <v>168</v>
      </c>
      <c r="E143" s="229">
        <f t="shared" si="22"/>
        <v>1026</v>
      </c>
      <c r="F143" s="229">
        <v>740</v>
      </c>
      <c r="G143" s="229">
        <v>131</v>
      </c>
      <c r="H143" s="229">
        <v>17</v>
      </c>
      <c r="I143" s="229">
        <v>39</v>
      </c>
      <c r="J143" s="229">
        <v>99</v>
      </c>
      <c r="K143" s="166">
        <f t="shared" si="23"/>
        <v>191.64</v>
      </c>
      <c r="L143" s="230">
        <v>14.68</v>
      </c>
      <c r="M143" s="230">
        <v>158.73</v>
      </c>
      <c r="N143" s="230">
        <v>4.03</v>
      </c>
      <c r="O143" s="257">
        <v>0.08</v>
      </c>
      <c r="P143" s="260">
        <f t="shared" si="24"/>
        <v>141813.6</v>
      </c>
      <c r="Q143" s="260">
        <f t="shared" si="25"/>
        <v>25104.84</v>
      </c>
      <c r="R143" s="260">
        <f t="shared" si="26"/>
        <v>3257.88</v>
      </c>
      <c r="S143" s="260">
        <f t="shared" si="27"/>
        <v>7473.96</v>
      </c>
      <c r="T143" s="260">
        <f t="shared" si="28"/>
        <v>18972.36</v>
      </c>
      <c r="U143" s="327"/>
    </row>
    <row r="144" s="205" customFormat="1" ht="16.5" outlineLevel="1" spans="1:21">
      <c r="A144" s="310" t="s">
        <v>1518</v>
      </c>
      <c r="B144" s="309" t="s">
        <v>1454</v>
      </c>
      <c r="C144" s="227" t="s">
        <v>1519</v>
      </c>
      <c r="D144" s="228" t="s">
        <v>168</v>
      </c>
      <c r="E144" s="229">
        <f t="shared" si="22"/>
        <v>234</v>
      </c>
      <c r="F144" s="229">
        <v>232</v>
      </c>
      <c r="G144" s="229">
        <v>1</v>
      </c>
      <c r="H144" s="229">
        <v>0</v>
      </c>
      <c r="I144" s="229">
        <v>0</v>
      </c>
      <c r="J144" s="229">
        <v>1</v>
      </c>
      <c r="K144" s="166">
        <f t="shared" si="23"/>
        <v>327.2</v>
      </c>
      <c r="L144" s="230">
        <v>14.68</v>
      </c>
      <c r="M144" s="230">
        <v>284.25</v>
      </c>
      <c r="N144" s="230">
        <v>4.03</v>
      </c>
      <c r="O144" s="257">
        <v>0.08</v>
      </c>
      <c r="P144" s="260">
        <f t="shared" si="24"/>
        <v>75910.4</v>
      </c>
      <c r="Q144" s="260">
        <f t="shared" si="25"/>
        <v>327.2</v>
      </c>
      <c r="R144" s="260">
        <f t="shared" si="26"/>
        <v>0</v>
      </c>
      <c r="S144" s="260">
        <f t="shared" si="27"/>
        <v>0</v>
      </c>
      <c r="T144" s="260">
        <f t="shared" si="28"/>
        <v>327.2</v>
      </c>
      <c r="U144" s="327"/>
    </row>
    <row r="145" s="205" customFormat="1" ht="16.5" outlineLevel="1" spans="1:21">
      <c r="A145" s="310" t="s">
        <v>1520</v>
      </c>
      <c r="B145" s="309" t="s">
        <v>1454</v>
      </c>
      <c r="C145" s="227" t="s">
        <v>1521</v>
      </c>
      <c r="D145" s="228" t="s">
        <v>168</v>
      </c>
      <c r="E145" s="229">
        <f t="shared" si="22"/>
        <v>1617</v>
      </c>
      <c r="F145" s="229">
        <v>254</v>
      </c>
      <c r="G145" s="229">
        <v>622</v>
      </c>
      <c r="H145" s="229">
        <v>82</v>
      </c>
      <c r="I145" s="229">
        <v>187</v>
      </c>
      <c r="J145" s="229">
        <v>472</v>
      </c>
      <c r="K145" s="166">
        <f t="shared" si="23"/>
        <v>443.05</v>
      </c>
      <c r="L145" s="230">
        <v>14.68</v>
      </c>
      <c r="M145" s="230">
        <v>391.52</v>
      </c>
      <c r="N145" s="230">
        <v>4.03</v>
      </c>
      <c r="O145" s="257">
        <v>0.08</v>
      </c>
      <c r="P145" s="260">
        <f t="shared" si="24"/>
        <v>112534.7</v>
      </c>
      <c r="Q145" s="260">
        <f t="shared" si="25"/>
        <v>275577.1</v>
      </c>
      <c r="R145" s="260">
        <f t="shared" si="26"/>
        <v>36330.1</v>
      </c>
      <c r="S145" s="260">
        <f t="shared" si="27"/>
        <v>82850.35</v>
      </c>
      <c r="T145" s="260">
        <f t="shared" si="28"/>
        <v>209119.6</v>
      </c>
      <c r="U145" s="327"/>
    </row>
    <row r="146" s="205" customFormat="1" ht="16.5" outlineLevel="1" spans="1:21">
      <c r="A146" s="310" t="s">
        <v>1522</v>
      </c>
      <c r="B146" s="309" t="s">
        <v>1454</v>
      </c>
      <c r="C146" s="227" t="s">
        <v>1523</v>
      </c>
      <c r="D146" s="228" t="s">
        <v>168</v>
      </c>
      <c r="E146" s="229">
        <f t="shared" si="22"/>
        <v>794</v>
      </c>
      <c r="F146" s="229">
        <v>283</v>
      </c>
      <c r="G146" s="229">
        <v>233</v>
      </c>
      <c r="H146" s="229">
        <v>31</v>
      </c>
      <c r="I146" s="229">
        <v>70</v>
      </c>
      <c r="J146" s="229">
        <v>177</v>
      </c>
      <c r="K146" s="166">
        <f t="shared" si="23"/>
        <v>512.9</v>
      </c>
      <c r="L146" s="230">
        <v>14.68</v>
      </c>
      <c r="M146" s="230">
        <v>456.2</v>
      </c>
      <c r="N146" s="230">
        <v>4.03</v>
      </c>
      <c r="O146" s="257">
        <v>0.08</v>
      </c>
      <c r="P146" s="260">
        <f t="shared" si="24"/>
        <v>145150.7</v>
      </c>
      <c r="Q146" s="260">
        <f t="shared" si="25"/>
        <v>119505.7</v>
      </c>
      <c r="R146" s="260">
        <f t="shared" si="26"/>
        <v>15899.9</v>
      </c>
      <c r="S146" s="260">
        <f t="shared" si="27"/>
        <v>35903</v>
      </c>
      <c r="T146" s="260">
        <f t="shared" si="28"/>
        <v>90783.3</v>
      </c>
      <c r="U146" s="327"/>
    </row>
    <row r="147" s="205" customFormat="1" ht="16.5" outlineLevel="1" spans="1:21">
      <c r="A147" s="310" t="s">
        <v>1524</v>
      </c>
      <c r="B147" s="309" t="s">
        <v>1454</v>
      </c>
      <c r="C147" s="227" t="s">
        <v>1525</v>
      </c>
      <c r="D147" s="228" t="s">
        <v>168</v>
      </c>
      <c r="E147" s="229">
        <f t="shared" si="22"/>
        <v>1366</v>
      </c>
      <c r="F147" s="229">
        <v>899</v>
      </c>
      <c r="G147" s="229">
        <v>213</v>
      </c>
      <c r="H147" s="229">
        <v>28</v>
      </c>
      <c r="I147" s="229">
        <v>64</v>
      </c>
      <c r="J147" s="229">
        <v>162</v>
      </c>
      <c r="K147" s="166">
        <f t="shared" si="23"/>
        <v>524.78</v>
      </c>
      <c r="L147" s="230">
        <v>22.24</v>
      </c>
      <c r="M147" s="230">
        <v>458.05</v>
      </c>
      <c r="N147" s="230">
        <v>5.62</v>
      </c>
      <c r="O147" s="257">
        <v>0.08</v>
      </c>
      <c r="P147" s="260">
        <f t="shared" si="24"/>
        <v>471777.22</v>
      </c>
      <c r="Q147" s="260">
        <f t="shared" si="25"/>
        <v>111778.14</v>
      </c>
      <c r="R147" s="260">
        <f t="shared" si="26"/>
        <v>14693.84</v>
      </c>
      <c r="S147" s="260">
        <f t="shared" si="27"/>
        <v>33585.92</v>
      </c>
      <c r="T147" s="260">
        <f t="shared" si="28"/>
        <v>85014.36</v>
      </c>
      <c r="U147" s="327"/>
    </row>
    <row r="148" s="205" customFormat="1" ht="16.5" outlineLevel="1" spans="1:21">
      <c r="A148" s="310" t="s">
        <v>1526</v>
      </c>
      <c r="B148" s="309" t="s">
        <v>1454</v>
      </c>
      <c r="C148" s="227" t="s">
        <v>1527</v>
      </c>
      <c r="D148" s="228" t="s">
        <v>168</v>
      </c>
      <c r="E148" s="229">
        <f t="shared" si="22"/>
        <v>798</v>
      </c>
      <c r="F148" s="229">
        <v>1</v>
      </c>
      <c r="G148" s="229">
        <v>364</v>
      </c>
      <c r="H148" s="229">
        <v>48</v>
      </c>
      <c r="I148" s="229">
        <v>109</v>
      </c>
      <c r="J148" s="229">
        <v>276</v>
      </c>
      <c r="K148" s="166">
        <f t="shared" si="23"/>
        <v>656.85</v>
      </c>
      <c r="L148" s="230">
        <v>22.24</v>
      </c>
      <c r="M148" s="230">
        <v>580.33</v>
      </c>
      <c r="N148" s="230">
        <v>5.62</v>
      </c>
      <c r="O148" s="257">
        <v>0.08</v>
      </c>
      <c r="P148" s="260">
        <f t="shared" si="24"/>
        <v>656.85</v>
      </c>
      <c r="Q148" s="260">
        <f t="shared" si="25"/>
        <v>239093.4</v>
      </c>
      <c r="R148" s="260">
        <f t="shared" si="26"/>
        <v>31528.8</v>
      </c>
      <c r="S148" s="260">
        <f t="shared" si="27"/>
        <v>71596.65</v>
      </c>
      <c r="T148" s="260">
        <f t="shared" si="28"/>
        <v>181290.6</v>
      </c>
      <c r="U148" s="327"/>
    </row>
    <row r="149" s="205" customFormat="1" ht="16.5" outlineLevel="1" spans="1:21">
      <c r="A149" s="310" t="s">
        <v>1528</v>
      </c>
      <c r="B149" s="309" t="s">
        <v>1454</v>
      </c>
      <c r="C149" s="227" t="s">
        <v>1529</v>
      </c>
      <c r="D149" s="228" t="s">
        <v>168</v>
      </c>
      <c r="E149" s="229">
        <f t="shared" si="22"/>
        <v>3</v>
      </c>
      <c r="F149" s="229">
        <v>1</v>
      </c>
      <c r="G149" s="229">
        <v>1</v>
      </c>
      <c r="H149" s="229">
        <v>0</v>
      </c>
      <c r="I149" s="229">
        <v>0</v>
      </c>
      <c r="J149" s="229">
        <v>1</v>
      </c>
      <c r="K149" s="166">
        <f t="shared" si="23"/>
        <v>796.96</v>
      </c>
      <c r="L149" s="230">
        <v>22.24</v>
      </c>
      <c r="M149" s="230">
        <v>710.07</v>
      </c>
      <c r="N149" s="230">
        <v>5.62</v>
      </c>
      <c r="O149" s="257">
        <v>0.08</v>
      </c>
      <c r="P149" s="260">
        <f t="shared" si="24"/>
        <v>796.96</v>
      </c>
      <c r="Q149" s="260">
        <f t="shared" si="25"/>
        <v>796.96</v>
      </c>
      <c r="R149" s="260">
        <f t="shared" si="26"/>
        <v>0</v>
      </c>
      <c r="S149" s="260">
        <f t="shared" si="27"/>
        <v>0</v>
      </c>
      <c r="T149" s="260">
        <f t="shared" si="28"/>
        <v>796.96</v>
      </c>
      <c r="U149" s="327"/>
    </row>
    <row r="150" s="205" customFormat="1" ht="16.5" outlineLevel="1" spans="1:21">
      <c r="A150" s="310" t="s">
        <v>1530</v>
      </c>
      <c r="B150" s="309" t="s">
        <v>1454</v>
      </c>
      <c r="C150" s="227" t="s">
        <v>1531</v>
      </c>
      <c r="D150" s="228" t="s">
        <v>168</v>
      </c>
      <c r="E150" s="229">
        <f t="shared" ref="E150:E187" si="29">SUM(F150:J150)</f>
        <v>3</v>
      </c>
      <c r="F150" s="229">
        <v>1</v>
      </c>
      <c r="G150" s="229">
        <v>1</v>
      </c>
      <c r="H150" s="229">
        <v>0</v>
      </c>
      <c r="I150" s="229">
        <v>0</v>
      </c>
      <c r="J150" s="229">
        <v>1</v>
      </c>
      <c r="K150" s="166">
        <f t="shared" ref="K150:K187" si="30">ROUND((L150+M150+N150)*(1+O150),2)</f>
        <v>17.96</v>
      </c>
      <c r="L150" s="230">
        <v>3.53</v>
      </c>
      <c r="M150" s="230">
        <v>12.19</v>
      </c>
      <c r="N150" s="230">
        <v>0.91</v>
      </c>
      <c r="O150" s="257">
        <v>0.08</v>
      </c>
      <c r="P150" s="260">
        <f t="shared" ref="P150:P187" si="31">F150*K150</f>
        <v>17.96</v>
      </c>
      <c r="Q150" s="260">
        <f t="shared" ref="Q150:Q187" si="32">G150*K150</f>
        <v>17.96</v>
      </c>
      <c r="R150" s="260">
        <f t="shared" ref="R150:R187" si="33">H150*K150</f>
        <v>0</v>
      </c>
      <c r="S150" s="260">
        <f t="shared" ref="S150:S187" si="34">I150*K150</f>
        <v>0</v>
      </c>
      <c r="T150" s="260">
        <f t="shared" ref="T150:T187" si="35">J150*K150</f>
        <v>17.96</v>
      </c>
      <c r="U150" s="327"/>
    </row>
    <row r="151" s="205" customFormat="1" ht="16.5" outlineLevel="1" spans="1:21">
      <c r="A151" s="310" t="s">
        <v>1532</v>
      </c>
      <c r="B151" s="309" t="s">
        <v>1454</v>
      </c>
      <c r="C151" s="227" t="s">
        <v>1533</v>
      </c>
      <c r="D151" s="228" t="s">
        <v>168</v>
      </c>
      <c r="E151" s="229">
        <f t="shared" si="29"/>
        <v>3</v>
      </c>
      <c r="F151" s="229">
        <v>1</v>
      </c>
      <c r="G151" s="229">
        <v>1</v>
      </c>
      <c r="H151" s="229">
        <v>0</v>
      </c>
      <c r="I151" s="229">
        <v>0</v>
      </c>
      <c r="J151" s="229">
        <v>1</v>
      </c>
      <c r="K151" s="166">
        <f t="shared" si="30"/>
        <v>21.71</v>
      </c>
      <c r="L151" s="230">
        <v>3.53</v>
      </c>
      <c r="M151" s="230">
        <v>15.66</v>
      </c>
      <c r="N151" s="230">
        <v>0.91</v>
      </c>
      <c r="O151" s="257">
        <v>0.08</v>
      </c>
      <c r="P151" s="260">
        <f t="shared" si="31"/>
        <v>21.71</v>
      </c>
      <c r="Q151" s="260">
        <f t="shared" si="32"/>
        <v>21.71</v>
      </c>
      <c r="R151" s="260">
        <f t="shared" si="33"/>
        <v>0</v>
      </c>
      <c r="S151" s="260">
        <f t="shared" si="34"/>
        <v>0</v>
      </c>
      <c r="T151" s="260">
        <f t="shared" si="35"/>
        <v>21.71</v>
      </c>
      <c r="U151" s="327"/>
    </row>
    <row r="152" s="205" customFormat="1" ht="16.5" outlineLevel="1" spans="1:21">
      <c r="A152" s="310" t="s">
        <v>1534</v>
      </c>
      <c r="B152" s="309" t="s">
        <v>1454</v>
      </c>
      <c r="C152" s="227" t="s">
        <v>1535</v>
      </c>
      <c r="D152" s="228" t="s">
        <v>168</v>
      </c>
      <c r="E152" s="229">
        <f t="shared" si="29"/>
        <v>3</v>
      </c>
      <c r="F152" s="229">
        <v>1</v>
      </c>
      <c r="G152" s="229">
        <v>1</v>
      </c>
      <c r="H152" s="229">
        <v>0</v>
      </c>
      <c r="I152" s="229">
        <v>0</v>
      </c>
      <c r="J152" s="229">
        <v>1</v>
      </c>
      <c r="K152" s="166">
        <f t="shared" si="30"/>
        <v>89.78</v>
      </c>
      <c r="L152" s="230">
        <v>6.16</v>
      </c>
      <c r="M152" s="230">
        <v>75.32</v>
      </c>
      <c r="N152" s="230">
        <v>1.65</v>
      </c>
      <c r="O152" s="257">
        <v>0.08</v>
      </c>
      <c r="P152" s="260">
        <f t="shared" si="31"/>
        <v>89.78</v>
      </c>
      <c r="Q152" s="260">
        <f t="shared" si="32"/>
        <v>89.78</v>
      </c>
      <c r="R152" s="260">
        <f t="shared" si="33"/>
        <v>0</v>
      </c>
      <c r="S152" s="260">
        <f t="shared" si="34"/>
        <v>0</v>
      </c>
      <c r="T152" s="260">
        <f t="shared" si="35"/>
        <v>89.78</v>
      </c>
      <c r="U152" s="327"/>
    </row>
    <row r="153" s="205" customFormat="1" ht="16.5" outlineLevel="1" spans="1:21">
      <c r="A153" s="310" t="s">
        <v>1536</v>
      </c>
      <c r="B153" s="309" t="s">
        <v>1454</v>
      </c>
      <c r="C153" s="227" t="s">
        <v>1537</v>
      </c>
      <c r="D153" s="228" t="s">
        <v>168</v>
      </c>
      <c r="E153" s="229">
        <f t="shared" si="29"/>
        <v>3</v>
      </c>
      <c r="F153" s="229">
        <v>1</v>
      </c>
      <c r="G153" s="229">
        <v>1</v>
      </c>
      <c r="H153" s="229">
        <v>0</v>
      </c>
      <c r="I153" s="229">
        <v>0</v>
      </c>
      <c r="J153" s="229">
        <v>1</v>
      </c>
      <c r="K153" s="166">
        <f t="shared" si="30"/>
        <v>157.44</v>
      </c>
      <c r="L153" s="230">
        <v>11.3</v>
      </c>
      <c r="M153" s="230">
        <v>131.38</v>
      </c>
      <c r="N153" s="230">
        <v>3.1</v>
      </c>
      <c r="O153" s="257">
        <v>0.08</v>
      </c>
      <c r="P153" s="260">
        <f t="shared" si="31"/>
        <v>157.44</v>
      </c>
      <c r="Q153" s="260">
        <f t="shared" si="32"/>
        <v>157.44</v>
      </c>
      <c r="R153" s="260">
        <f t="shared" si="33"/>
        <v>0</v>
      </c>
      <c r="S153" s="260">
        <f t="shared" si="34"/>
        <v>0</v>
      </c>
      <c r="T153" s="260">
        <f t="shared" si="35"/>
        <v>157.44</v>
      </c>
      <c r="U153" s="327"/>
    </row>
    <row r="154" s="205" customFormat="1" ht="16.5" outlineLevel="1" spans="1:21">
      <c r="A154" s="310" t="s">
        <v>1538</v>
      </c>
      <c r="B154" s="309" t="s">
        <v>1454</v>
      </c>
      <c r="C154" s="227" t="s">
        <v>1539</v>
      </c>
      <c r="D154" s="228" t="s">
        <v>168</v>
      </c>
      <c r="E154" s="229">
        <f t="shared" si="29"/>
        <v>3</v>
      </c>
      <c r="F154" s="229">
        <v>1</v>
      </c>
      <c r="G154" s="229">
        <v>1</v>
      </c>
      <c r="H154" s="229">
        <v>0</v>
      </c>
      <c r="I154" s="229">
        <v>0</v>
      </c>
      <c r="J154" s="229">
        <v>1</v>
      </c>
      <c r="K154" s="166">
        <f t="shared" si="30"/>
        <v>218.4</v>
      </c>
      <c r="L154" s="230">
        <v>11.3</v>
      </c>
      <c r="M154" s="230">
        <v>187.82</v>
      </c>
      <c r="N154" s="230">
        <v>3.1</v>
      </c>
      <c r="O154" s="257">
        <v>0.08</v>
      </c>
      <c r="P154" s="260">
        <f t="shared" si="31"/>
        <v>218.4</v>
      </c>
      <c r="Q154" s="260">
        <f t="shared" si="32"/>
        <v>218.4</v>
      </c>
      <c r="R154" s="260">
        <f t="shared" si="33"/>
        <v>0</v>
      </c>
      <c r="S154" s="260">
        <f t="shared" si="34"/>
        <v>0</v>
      </c>
      <c r="T154" s="260">
        <f t="shared" si="35"/>
        <v>218.4</v>
      </c>
      <c r="U154" s="327"/>
    </row>
    <row r="155" s="205" customFormat="1" ht="16.5" outlineLevel="1" spans="1:21">
      <c r="A155" s="310" t="s">
        <v>1540</v>
      </c>
      <c r="B155" s="309" t="s">
        <v>1454</v>
      </c>
      <c r="C155" s="227" t="s">
        <v>1541</v>
      </c>
      <c r="D155" s="228" t="s">
        <v>168</v>
      </c>
      <c r="E155" s="229">
        <f t="shared" si="29"/>
        <v>3</v>
      </c>
      <c r="F155" s="229">
        <v>1</v>
      </c>
      <c r="G155" s="229">
        <v>1</v>
      </c>
      <c r="H155" s="229">
        <v>0</v>
      </c>
      <c r="I155" s="229">
        <v>0</v>
      </c>
      <c r="J155" s="229">
        <v>1</v>
      </c>
      <c r="K155" s="166">
        <f t="shared" si="30"/>
        <v>363.52</v>
      </c>
      <c r="L155" s="230">
        <v>11.3</v>
      </c>
      <c r="M155" s="230">
        <v>322.19</v>
      </c>
      <c r="N155" s="230">
        <v>3.1</v>
      </c>
      <c r="O155" s="257">
        <v>0.08</v>
      </c>
      <c r="P155" s="260">
        <f t="shared" si="31"/>
        <v>363.52</v>
      </c>
      <c r="Q155" s="260">
        <f t="shared" si="32"/>
        <v>363.52</v>
      </c>
      <c r="R155" s="260">
        <f t="shared" si="33"/>
        <v>0</v>
      </c>
      <c r="S155" s="260">
        <f t="shared" si="34"/>
        <v>0</v>
      </c>
      <c r="T155" s="260">
        <f t="shared" si="35"/>
        <v>363.52</v>
      </c>
      <c r="U155" s="327"/>
    </row>
    <row r="156" s="205" customFormat="1" ht="16.5" outlineLevel="1" spans="1:21">
      <c r="A156" s="310" t="s">
        <v>1542</v>
      </c>
      <c r="B156" s="309" t="s">
        <v>1454</v>
      </c>
      <c r="C156" s="227" t="s">
        <v>1543</v>
      </c>
      <c r="D156" s="228" t="s">
        <v>168</v>
      </c>
      <c r="E156" s="229">
        <f t="shared" si="29"/>
        <v>3</v>
      </c>
      <c r="F156" s="229">
        <v>1</v>
      </c>
      <c r="G156" s="229">
        <v>1</v>
      </c>
      <c r="H156" s="229">
        <v>0</v>
      </c>
      <c r="I156" s="229">
        <v>0</v>
      </c>
      <c r="J156" s="229">
        <v>1</v>
      </c>
      <c r="K156" s="166">
        <f t="shared" si="30"/>
        <v>14.64</v>
      </c>
      <c r="L156" s="230">
        <v>3.53</v>
      </c>
      <c r="M156" s="230">
        <v>9.12</v>
      </c>
      <c r="N156" s="230">
        <v>0.91</v>
      </c>
      <c r="O156" s="257">
        <v>0.08</v>
      </c>
      <c r="P156" s="260">
        <f t="shared" si="31"/>
        <v>14.64</v>
      </c>
      <c r="Q156" s="260">
        <f t="shared" si="32"/>
        <v>14.64</v>
      </c>
      <c r="R156" s="260">
        <f t="shared" si="33"/>
        <v>0</v>
      </c>
      <c r="S156" s="260">
        <f t="shared" si="34"/>
        <v>0</v>
      </c>
      <c r="T156" s="260">
        <f t="shared" si="35"/>
        <v>14.64</v>
      </c>
      <c r="U156" s="327"/>
    </row>
    <row r="157" s="205" customFormat="1" ht="16.5" outlineLevel="1" spans="1:21">
      <c r="A157" s="310" t="s">
        <v>1544</v>
      </c>
      <c r="B157" s="309" t="s">
        <v>1454</v>
      </c>
      <c r="C157" s="227" t="s">
        <v>1545</v>
      </c>
      <c r="D157" s="228" t="s">
        <v>168</v>
      </c>
      <c r="E157" s="229">
        <f t="shared" si="29"/>
        <v>3</v>
      </c>
      <c r="F157" s="229">
        <v>1</v>
      </c>
      <c r="G157" s="229">
        <v>1</v>
      </c>
      <c r="H157" s="229">
        <v>0</v>
      </c>
      <c r="I157" s="229">
        <v>0</v>
      </c>
      <c r="J157" s="229">
        <v>1</v>
      </c>
      <c r="K157" s="166">
        <f t="shared" si="30"/>
        <v>17.54</v>
      </c>
      <c r="L157" s="230">
        <v>3.53</v>
      </c>
      <c r="M157" s="230">
        <v>11.8</v>
      </c>
      <c r="N157" s="230">
        <v>0.91</v>
      </c>
      <c r="O157" s="257">
        <v>0.08</v>
      </c>
      <c r="P157" s="260">
        <f t="shared" si="31"/>
        <v>17.54</v>
      </c>
      <c r="Q157" s="260">
        <f t="shared" si="32"/>
        <v>17.54</v>
      </c>
      <c r="R157" s="260">
        <f t="shared" si="33"/>
        <v>0</v>
      </c>
      <c r="S157" s="260">
        <f t="shared" si="34"/>
        <v>0</v>
      </c>
      <c r="T157" s="260">
        <f t="shared" si="35"/>
        <v>17.54</v>
      </c>
      <c r="U157" s="327"/>
    </row>
    <row r="158" s="205" customFormat="1" ht="16.5" outlineLevel="1" spans="1:21">
      <c r="A158" s="310" t="s">
        <v>1546</v>
      </c>
      <c r="B158" s="309" t="s">
        <v>1454</v>
      </c>
      <c r="C158" s="227" t="s">
        <v>1547</v>
      </c>
      <c r="D158" s="228" t="s">
        <v>168</v>
      </c>
      <c r="E158" s="229">
        <f t="shared" si="29"/>
        <v>183</v>
      </c>
      <c r="F158" s="229">
        <v>1</v>
      </c>
      <c r="G158" s="229">
        <v>83</v>
      </c>
      <c r="H158" s="229">
        <v>11</v>
      </c>
      <c r="I158" s="229">
        <v>25</v>
      </c>
      <c r="J158" s="229">
        <v>63</v>
      </c>
      <c r="K158" s="166">
        <f t="shared" si="30"/>
        <v>31.11</v>
      </c>
      <c r="L158" s="230">
        <v>3.53</v>
      </c>
      <c r="M158" s="230">
        <v>24.37</v>
      </c>
      <c r="N158" s="230">
        <v>0.91</v>
      </c>
      <c r="O158" s="257">
        <v>0.08</v>
      </c>
      <c r="P158" s="260">
        <f t="shared" si="31"/>
        <v>31.11</v>
      </c>
      <c r="Q158" s="260">
        <f t="shared" si="32"/>
        <v>2582.13</v>
      </c>
      <c r="R158" s="260">
        <f t="shared" si="33"/>
        <v>342.21</v>
      </c>
      <c r="S158" s="260">
        <f t="shared" si="34"/>
        <v>777.75</v>
      </c>
      <c r="T158" s="260">
        <f t="shared" si="35"/>
        <v>1959.93</v>
      </c>
      <c r="U158" s="327"/>
    </row>
    <row r="159" s="205" customFormat="1" ht="16.5" outlineLevel="1" spans="1:21">
      <c r="A159" s="310" t="s">
        <v>1548</v>
      </c>
      <c r="B159" s="309" t="s">
        <v>1454</v>
      </c>
      <c r="C159" s="227" t="s">
        <v>1549</v>
      </c>
      <c r="D159" s="228" t="s">
        <v>168</v>
      </c>
      <c r="E159" s="229">
        <f t="shared" si="29"/>
        <v>36</v>
      </c>
      <c r="F159" s="229">
        <v>1</v>
      </c>
      <c r="G159" s="229">
        <v>16</v>
      </c>
      <c r="H159" s="229">
        <v>2</v>
      </c>
      <c r="I159" s="229">
        <v>5</v>
      </c>
      <c r="J159" s="229">
        <v>12</v>
      </c>
      <c r="K159" s="166">
        <f t="shared" si="30"/>
        <v>43.52</v>
      </c>
      <c r="L159" s="230">
        <v>3.53</v>
      </c>
      <c r="M159" s="230">
        <v>35.86</v>
      </c>
      <c r="N159" s="230">
        <v>0.91</v>
      </c>
      <c r="O159" s="257">
        <v>0.08</v>
      </c>
      <c r="P159" s="260">
        <f t="shared" si="31"/>
        <v>43.52</v>
      </c>
      <c r="Q159" s="260">
        <f t="shared" si="32"/>
        <v>696.32</v>
      </c>
      <c r="R159" s="260">
        <f t="shared" si="33"/>
        <v>87.04</v>
      </c>
      <c r="S159" s="260">
        <f t="shared" si="34"/>
        <v>217.6</v>
      </c>
      <c r="T159" s="260">
        <f t="shared" si="35"/>
        <v>522.24</v>
      </c>
      <c r="U159" s="327"/>
    </row>
    <row r="160" s="205" customFormat="1" ht="16.5" outlineLevel="1" spans="1:21">
      <c r="A160" s="310" t="s">
        <v>1550</v>
      </c>
      <c r="B160" s="309" t="s">
        <v>1454</v>
      </c>
      <c r="C160" s="227" t="s">
        <v>1551</v>
      </c>
      <c r="D160" s="228" t="s">
        <v>168</v>
      </c>
      <c r="E160" s="229">
        <f t="shared" si="29"/>
        <v>3</v>
      </c>
      <c r="F160" s="229">
        <v>1</v>
      </c>
      <c r="G160" s="229">
        <v>1</v>
      </c>
      <c r="H160" s="229">
        <v>0</v>
      </c>
      <c r="I160" s="229">
        <v>0</v>
      </c>
      <c r="J160" s="229">
        <v>1</v>
      </c>
      <c r="K160" s="166">
        <f t="shared" si="30"/>
        <v>74.62</v>
      </c>
      <c r="L160" s="230">
        <v>6.16</v>
      </c>
      <c r="M160" s="230">
        <v>61.28</v>
      </c>
      <c r="N160" s="230">
        <v>1.65</v>
      </c>
      <c r="O160" s="257">
        <v>0.08</v>
      </c>
      <c r="P160" s="260">
        <f t="shared" si="31"/>
        <v>74.62</v>
      </c>
      <c r="Q160" s="260">
        <f t="shared" si="32"/>
        <v>74.62</v>
      </c>
      <c r="R160" s="260">
        <f t="shared" si="33"/>
        <v>0</v>
      </c>
      <c r="S160" s="260">
        <f t="shared" si="34"/>
        <v>0</v>
      </c>
      <c r="T160" s="260">
        <f t="shared" si="35"/>
        <v>74.62</v>
      </c>
      <c r="U160" s="327"/>
    </row>
    <row r="161" s="205" customFormat="1" ht="16.5" outlineLevel="1" spans="1:21">
      <c r="A161" s="310" t="s">
        <v>1552</v>
      </c>
      <c r="B161" s="309" t="s">
        <v>1454</v>
      </c>
      <c r="C161" s="227" t="s">
        <v>1553</v>
      </c>
      <c r="D161" s="228" t="s">
        <v>168</v>
      </c>
      <c r="E161" s="229">
        <f t="shared" si="29"/>
        <v>3</v>
      </c>
      <c r="F161" s="229">
        <v>1</v>
      </c>
      <c r="G161" s="229">
        <v>1</v>
      </c>
      <c r="H161" s="229">
        <v>0</v>
      </c>
      <c r="I161" s="229">
        <v>0</v>
      </c>
      <c r="J161" s="229">
        <v>1</v>
      </c>
      <c r="K161" s="166">
        <f t="shared" si="30"/>
        <v>87.75</v>
      </c>
      <c r="L161" s="230">
        <v>6.16</v>
      </c>
      <c r="M161" s="230">
        <v>73.44</v>
      </c>
      <c r="N161" s="230">
        <v>1.65</v>
      </c>
      <c r="O161" s="257">
        <v>0.08</v>
      </c>
      <c r="P161" s="260">
        <f t="shared" si="31"/>
        <v>87.75</v>
      </c>
      <c r="Q161" s="260">
        <f t="shared" si="32"/>
        <v>87.75</v>
      </c>
      <c r="R161" s="260">
        <f t="shared" si="33"/>
        <v>0</v>
      </c>
      <c r="S161" s="260">
        <f t="shared" si="34"/>
        <v>0</v>
      </c>
      <c r="T161" s="260">
        <f t="shared" si="35"/>
        <v>87.75</v>
      </c>
      <c r="U161" s="327"/>
    </row>
    <row r="162" s="205" customFormat="1" ht="16.5" outlineLevel="1" spans="1:21">
      <c r="A162" s="310" t="s">
        <v>1554</v>
      </c>
      <c r="B162" s="309" t="s">
        <v>1454</v>
      </c>
      <c r="C162" s="227" t="s">
        <v>1555</v>
      </c>
      <c r="D162" s="228" t="s">
        <v>168</v>
      </c>
      <c r="E162" s="229">
        <f t="shared" si="29"/>
        <v>3</v>
      </c>
      <c r="F162" s="229">
        <v>1</v>
      </c>
      <c r="G162" s="229">
        <v>1</v>
      </c>
      <c r="H162" s="229">
        <v>0</v>
      </c>
      <c r="I162" s="229">
        <v>0</v>
      </c>
      <c r="J162" s="229">
        <v>1</v>
      </c>
      <c r="K162" s="166">
        <f t="shared" si="30"/>
        <v>8.43</v>
      </c>
      <c r="L162" s="230">
        <v>6.16</v>
      </c>
      <c r="M162" s="230">
        <v>0</v>
      </c>
      <c r="N162" s="230">
        <v>1.65</v>
      </c>
      <c r="O162" s="257">
        <v>0.08</v>
      </c>
      <c r="P162" s="260">
        <f t="shared" si="31"/>
        <v>8.43</v>
      </c>
      <c r="Q162" s="260">
        <f t="shared" si="32"/>
        <v>8.43</v>
      </c>
      <c r="R162" s="260">
        <f t="shared" si="33"/>
        <v>0</v>
      </c>
      <c r="S162" s="260">
        <f t="shared" si="34"/>
        <v>0</v>
      </c>
      <c r="T162" s="260">
        <f t="shared" si="35"/>
        <v>8.43</v>
      </c>
      <c r="U162" s="327"/>
    </row>
    <row r="163" s="205" customFormat="1" ht="16.5" outlineLevel="1" spans="1:21">
      <c r="A163" s="310" t="s">
        <v>1556</v>
      </c>
      <c r="B163" s="309" t="s">
        <v>1454</v>
      </c>
      <c r="C163" s="227" t="s">
        <v>1557</v>
      </c>
      <c r="D163" s="228" t="s">
        <v>168</v>
      </c>
      <c r="E163" s="229">
        <f t="shared" si="29"/>
        <v>3</v>
      </c>
      <c r="F163" s="229">
        <v>1</v>
      </c>
      <c r="G163" s="229">
        <v>1</v>
      </c>
      <c r="H163" s="229">
        <v>0</v>
      </c>
      <c r="I163" s="229">
        <v>0</v>
      </c>
      <c r="J163" s="229">
        <v>1</v>
      </c>
      <c r="K163" s="166">
        <f t="shared" si="30"/>
        <v>188.32</v>
      </c>
      <c r="L163" s="230">
        <v>11.3</v>
      </c>
      <c r="M163" s="230">
        <v>159.97</v>
      </c>
      <c r="N163" s="230">
        <v>3.1</v>
      </c>
      <c r="O163" s="257">
        <v>0.08</v>
      </c>
      <c r="P163" s="260">
        <f t="shared" si="31"/>
        <v>188.32</v>
      </c>
      <c r="Q163" s="260">
        <f t="shared" si="32"/>
        <v>188.32</v>
      </c>
      <c r="R163" s="260">
        <f t="shared" si="33"/>
        <v>0</v>
      </c>
      <c r="S163" s="260">
        <f t="shared" si="34"/>
        <v>0</v>
      </c>
      <c r="T163" s="260">
        <f t="shared" si="35"/>
        <v>188.32</v>
      </c>
      <c r="U163" s="327"/>
    </row>
    <row r="164" s="205" customFormat="1" ht="16.5" outlineLevel="1" spans="1:21">
      <c r="A164" s="310" t="s">
        <v>1558</v>
      </c>
      <c r="B164" s="309" t="s">
        <v>1454</v>
      </c>
      <c r="C164" s="227" t="s">
        <v>1559</v>
      </c>
      <c r="D164" s="228" t="s">
        <v>168</v>
      </c>
      <c r="E164" s="229">
        <f t="shared" si="29"/>
        <v>3</v>
      </c>
      <c r="F164" s="229">
        <v>1</v>
      </c>
      <c r="G164" s="229">
        <v>1</v>
      </c>
      <c r="H164" s="229">
        <v>0</v>
      </c>
      <c r="I164" s="229">
        <v>0</v>
      </c>
      <c r="J164" s="229">
        <v>1</v>
      </c>
      <c r="K164" s="166">
        <f t="shared" si="30"/>
        <v>432.28</v>
      </c>
      <c r="L164" s="230">
        <v>11.3</v>
      </c>
      <c r="M164" s="230">
        <v>385.86</v>
      </c>
      <c r="N164" s="230">
        <v>3.1</v>
      </c>
      <c r="O164" s="257">
        <v>0.08</v>
      </c>
      <c r="P164" s="260">
        <f t="shared" si="31"/>
        <v>432.28</v>
      </c>
      <c r="Q164" s="260">
        <f t="shared" si="32"/>
        <v>432.28</v>
      </c>
      <c r="R164" s="260">
        <f t="shared" si="33"/>
        <v>0</v>
      </c>
      <c r="S164" s="260">
        <f t="shared" si="34"/>
        <v>0</v>
      </c>
      <c r="T164" s="260">
        <f t="shared" si="35"/>
        <v>432.28</v>
      </c>
      <c r="U164" s="327"/>
    </row>
    <row r="165" s="205" customFormat="1" ht="16.5" outlineLevel="1" spans="1:21">
      <c r="A165" s="310" t="s">
        <v>1560</v>
      </c>
      <c r="B165" s="309" t="s">
        <v>1454</v>
      </c>
      <c r="C165" s="227" t="s">
        <v>1561</v>
      </c>
      <c r="D165" s="228" t="s">
        <v>168</v>
      </c>
      <c r="E165" s="229">
        <f t="shared" si="29"/>
        <v>3</v>
      </c>
      <c r="F165" s="229">
        <v>1</v>
      </c>
      <c r="G165" s="229">
        <v>1</v>
      </c>
      <c r="H165" s="229">
        <v>0</v>
      </c>
      <c r="I165" s="229">
        <v>0</v>
      </c>
      <c r="J165" s="229">
        <v>1</v>
      </c>
      <c r="K165" s="166">
        <f t="shared" si="30"/>
        <v>19.52</v>
      </c>
      <c r="L165" s="230">
        <v>4.59</v>
      </c>
      <c r="M165" s="230">
        <v>12.29</v>
      </c>
      <c r="N165" s="230">
        <v>1.19</v>
      </c>
      <c r="O165" s="257">
        <v>0.08</v>
      </c>
      <c r="P165" s="260">
        <f t="shared" si="31"/>
        <v>19.52</v>
      </c>
      <c r="Q165" s="260">
        <f t="shared" si="32"/>
        <v>19.52</v>
      </c>
      <c r="R165" s="260">
        <f t="shared" si="33"/>
        <v>0</v>
      </c>
      <c r="S165" s="260">
        <f t="shared" si="34"/>
        <v>0</v>
      </c>
      <c r="T165" s="260">
        <f t="shared" si="35"/>
        <v>19.52</v>
      </c>
      <c r="U165" s="327"/>
    </row>
    <row r="166" s="205" customFormat="1" ht="16.5" outlineLevel="1" spans="1:21">
      <c r="A166" s="310" t="s">
        <v>1562</v>
      </c>
      <c r="B166" s="309" t="s">
        <v>1454</v>
      </c>
      <c r="C166" s="227" t="s">
        <v>1563</v>
      </c>
      <c r="D166" s="228" t="s">
        <v>168</v>
      </c>
      <c r="E166" s="229">
        <f t="shared" si="29"/>
        <v>3</v>
      </c>
      <c r="F166" s="229">
        <v>1</v>
      </c>
      <c r="G166" s="229">
        <v>1</v>
      </c>
      <c r="H166" s="229">
        <v>0</v>
      </c>
      <c r="I166" s="229">
        <v>0</v>
      </c>
      <c r="J166" s="229">
        <v>1</v>
      </c>
      <c r="K166" s="166">
        <f t="shared" si="30"/>
        <v>23.88</v>
      </c>
      <c r="L166" s="230">
        <v>4.59</v>
      </c>
      <c r="M166" s="230">
        <v>16.33</v>
      </c>
      <c r="N166" s="230">
        <v>1.19</v>
      </c>
      <c r="O166" s="257">
        <v>0.08</v>
      </c>
      <c r="P166" s="260">
        <f t="shared" si="31"/>
        <v>23.88</v>
      </c>
      <c r="Q166" s="260">
        <f t="shared" si="32"/>
        <v>23.88</v>
      </c>
      <c r="R166" s="260">
        <f t="shared" si="33"/>
        <v>0</v>
      </c>
      <c r="S166" s="260">
        <f t="shared" si="34"/>
        <v>0</v>
      </c>
      <c r="T166" s="260">
        <f t="shared" si="35"/>
        <v>23.88</v>
      </c>
      <c r="U166" s="327"/>
    </row>
    <row r="167" s="205" customFormat="1" ht="16.5" outlineLevel="1" spans="1:21">
      <c r="A167" s="310" t="s">
        <v>1564</v>
      </c>
      <c r="B167" s="309" t="s">
        <v>1454</v>
      </c>
      <c r="C167" s="227" t="s">
        <v>1565</v>
      </c>
      <c r="D167" s="228" t="s">
        <v>168</v>
      </c>
      <c r="E167" s="229">
        <f t="shared" si="29"/>
        <v>8612</v>
      </c>
      <c r="F167" s="229">
        <v>8522</v>
      </c>
      <c r="G167" s="229">
        <v>30</v>
      </c>
      <c r="H167" s="229">
        <v>7</v>
      </c>
      <c r="I167" s="229">
        <v>15</v>
      </c>
      <c r="J167" s="229">
        <v>38</v>
      </c>
      <c r="K167" s="166">
        <f t="shared" si="30"/>
        <v>40.5</v>
      </c>
      <c r="L167" s="230">
        <v>4.59</v>
      </c>
      <c r="M167" s="230">
        <v>31.72</v>
      </c>
      <c r="N167" s="230">
        <v>1.19</v>
      </c>
      <c r="O167" s="257">
        <v>0.08</v>
      </c>
      <c r="P167" s="260">
        <f t="shared" si="31"/>
        <v>345141</v>
      </c>
      <c r="Q167" s="260">
        <f t="shared" si="32"/>
        <v>1215</v>
      </c>
      <c r="R167" s="260">
        <f t="shared" si="33"/>
        <v>283.5</v>
      </c>
      <c r="S167" s="260">
        <f t="shared" si="34"/>
        <v>607.5</v>
      </c>
      <c r="T167" s="260">
        <f t="shared" si="35"/>
        <v>1539</v>
      </c>
      <c r="U167" s="327"/>
    </row>
    <row r="168" s="205" customFormat="1" ht="16.5" outlineLevel="1" spans="1:21">
      <c r="A168" s="310" t="s">
        <v>1566</v>
      </c>
      <c r="B168" s="309" t="s">
        <v>1454</v>
      </c>
      <c r="C168" s="227" t="s">
        <v>1567</v>
      </c>
      <c r="D168" s="228" t="s">
        <v>168</v>
      </c>
      <c r="E168" s="229">
        <f t="shared" si="29"/>
        <v>3</v>
      </c>
      <c r="F168" s="229">
        <v>1</v>
      </c>
      <c r="G168" s="229">
        <v>1</v>
      </c>
      <c r="H168" s="229">
        <v>0</v>
      </c>
      <c r="I168" s="229">
        <v>0</v>
      </c>
      <c r="J168" s="229">
        <v>1</v>
      </c>
      <c r="K168" s="166">
        <f t="shared" si="30"/>
        <v>67.39</v>
      </c>
      <c r="L168" s="230">
        <v>4.59</v>
      </c>
      <c r="M168" s="230">
        <v>56.62</v>
      </c>
      <c r="N168" s="230">
        <v>1.19</v>
      </c>
      <c r="O168" s="257">
        <v>0.08</v>
      </c>
      <c r="P168" s="260">
        <f t="shared" si="31"/>
        <v>67.39</v>
      </c>
      <c r="Q168" s="260">
        <f t="shared" si="32"/>
        <v>67.39</v>
      </c>
      <c r="R168" s="260">
        <f t="shared" si="33"/>
        <v>0</v>
      </c>
      <c r="S168" s="260">
        <f t="shared" si="34"/>
        <v>0</v>
      </c>
      <c r="T168" s="260">
        <f t="shared" si="35"/>
        <v>67.39</v>
      </c>
      <c r="U168" s="327"/>
    </row>
    <row r="169" s="205" customFormat="1" ht="16.5" outlineLevel="1" spans="1:21">
      <c r="A169" s="310" t="s">
        <v>1568</v>
      </c>
      <c r="B169" s="309" t="s">
        <v>1454</v>
      </c>
      <c r="C169" s="227" t="s">
        <v>1569</v>
      </c>
      <c r="D169" s="228" t="s">
        <v>168</v>
      </c>
      <c r="E169" s="229">
        <f t="shared" si="29"/>
        <v>2232</v>
      </c>
      <c r="F169" s="229">
        <v>2230</v>
      </c>
      <c r="G169" s="229">
        <v>1</v>
      </c>
      <c r="H169" s="229">
        <v>0</v>
      </c>
      <c r="I169" s="229">
        <v>0</v>
      </c>
      <c r="J169" s="229">
        <v>1</v>
      </c>
      <c r="K169" s="166">
        <f t="shared" si="30"/>
        <v>89.1</v>
      </c>
      <c r="L169" s="230">
        <v>8.01</v>
      </c>
      <c r="M169" s="230">
        <v>72.34</v>
      </c>
      <c r="N169" s="230">
        <v>2.15</v>
      </c>
      <c r="O169" s="257">
        <v>0.08</v>
      </c>
      <c r="P169" s="260">
        <f t="shared" si="31"/>
        <v>198693</v>
      </c>
      <c r="Q169" s="260">
        <f t="shared" si="32"/>
        <v>89.1</v>
      </c>
      <c r="R169" s="260">
        <f t="shared" si="33"/>
        <v>0</v>
      </c>
      <c r="S169" s="260">
        <f t="shared" si="34"/>
        <v>0</v>
      </c>
      <c r="T169" s="260">
        <f t="shared" si="35"/>
        <v>89.1</v>
      </c>
      <c r="U169" s="327"/>
    </row>
    <row r="170" s="205" customFormat="1" ht="16.5" outlineLevel="1" spans="1:21">
      <c r="A170" s="310" t="s">
        <v>1570</v>
      </c>
      <c r="B170" s="309" t="s">
        <v>1454</v>
      </c>
      <c r="C170" s="227" t="s">
        <v>1571</v>
      </c>
      <c r="D170" s="228" t="s">
        <v>168</v>
      </c>
      <c r="E170" s="229">
        <f t="shared" si="29"/>
        <v>12</v>
      </c>
      <c r="F170" s="229">
        <v>10</v>
      </c>
      <c r="G170" s="229">
        <v>1</v>
      </c>
      <c r="H170" s="229">
        <v>0</v>
      </c>
      <c r="I170" s="229">
        <v>0</v>
      </c>
      <c r="J170" s="229">
        <v>1</v>
      </c>
      <c r="K170" s="166">
        <f t="shared" si="30"/>
        <v>99.11</v>
      </c>
      <c r="L170" s="230">
        <v>8.01</v>
      </c>
      <c r="M170" s="230">
        <v>81.61</v>
      </c>
      <c r="N170" s="230">
        <v>2.15</v>
      </c>
      <c r="O170" s="257">
        <v>0.08</v>
      </c>
      <c r="P170" s="260">
        <f t="shared" si="31"/>
        <v>991.1</v>
      </c>
      <c r="Q170" s="260">
        <f t="shared" si="32"/>
        <v>99.11</v>
      </c>
      <c r="R170" s="260">
        <f t="shared" si="33"/>
        <v>0</v>
      </c>
      <c r="S170" s="260">
        <f t="shared" si="34"/>
        <v>0</v>
      </c>
      <c r="T170" s="260">
        <f t="shared" si="35"/>
        <v>99.11</v>
      </c>
      <c r="U170" s="327"/>
    </row>
    <row r="171" s="205" customFormat="1" ht="16.5" outlineLevel="1" spans="1:21">
      <c r="A171" s="310" t="s">
        <v>1572</v>
      </c>
      <c r="B171" s="309" t="s">
        <v>1454</v>
      </c>
      <c r="C171" s="227" t="s">
        <v>1573</v>
      </c>
      <c r="D171" s="228" t="s">
        <v>168</v>
      </c>
      <c r="E171" s="229">
        <f t="shared" si="29"/>
        <v>830</v>
      </c>
      <c r="F171" s="229">
        <v>828</v>
      </c>
      <c r="G171" s="229">
        <v>1</v>
      </c>
      <c r="H171" s="229">
        <v>0</v>
      </c>
      <c r="I171" s="229">
        <v>0</v>
      </c>
      <c r="J171" s="229">
        <v>1</v>
      </c>
      <c r="K171" s="166">
        <f t="shared" si="30"/>
        <v>202.94</v>
      </c>
      <c r="L171" s="230">
        <v>8.01</v>
      </c>
      <c r="M171" s="230">
        <v>177.75</v>
      </c>
      <c r="N171" s="230">
        <v>2.15</v>
      </c>
      <c r="O171" s="257">
        <v>0.08</v>
      </c>
      <c r="P171" s="260">
        <f t="shared" si="31"/>
        <v>168034.32</v>
      </c>
      <c r="Q171" s="260">
        <f t="shared" si="32"/>
        <v>202.94</v>
      </c>
      <c r="R171" s="260">
        <f t="shared" si="33"/>
        <v>0</v>
      </c>
      <c r="S171" s="260">
        <f t="shared" si="34"/>
        <v>0</v>
      </c>
      <c r="T171" s="260">
        <f t="shared" si="35"/>
        <v>202.94</v>
      </c>
      <c r="U171" s="327"/>
    </row>
    <row r="172" s="205" customFormat="1" ht="16.5" outlineLevel="1" spans="1:21">
      <c r="A172" s="310" t="s">
        <v>1574</v>
      </c>
      <c r="B172" s="309" t="s">
        <v>1454</v>
      </c>
      <c r="C172" s="227" t="s">
        <v>1575</v>
      </c>
      <c r="D172" s="228" t="s">
        <v>168</v>
      </c>
      <c r="E172" s="229">
        <f t="shared" si="29"/>
        <v>582</v>
      </c>
      <c r="F172" s="229">
        <v>580</v>
      </c>
      <c r="G172" s="229">
        <v>1</v>
      </c>
      <c r="H172" s="229">
        <v>0</v>
      </c>
      <c r="I172" s="229">
        <v>0</v>
      </c>
      <c r="J172" s="229">
        <v>1</v>
      </c>
      <c r="K172" s="166">
        <f t="shared" si="30"/>
        <v>178.47</v>
      </c>
      <c r="L172" s="230">
        <v>14.68</v>
      </c>
      <c r="M172" s="230">
        <v>146.54</v>
      </c>
      <c r="N172" s="230">
        <v>4.03</v>
      </c>
      <c r="O172" s="257">
        <v>0.08</v>
      </c>
      <c r="P172" s="260">
        <f t="shared" si="31"/>
        <v>103512.6</v>
      </c>
      <c r="Q172" s="260">
        <f t="shared" si="32"/>
        <v>178.47</v>
      </c>
      <c r="R172" s="260">
        <f t="shared" si="33"/>
        <v>0</v>
      </c>
      <c r="S172" s="260">
        <f t="shared" si="34"/>
        <v>0</v>
      </c>
      <c r="T172" s="260">
        <f t="shared" si="35"/>
        <v>178.47</v>
      </c>
      <c r="U172" s="327"/>
    </row>
    <row r="173" s="205" customFormat="1" ht="16.5" outlineLevel="1" spans="1:21">
      <c r="A173" s="310" t="s">
        <v>1576</v>
      </c>
      <c r="B173" s="309" t="s">
        <v>1454</v>
      </c>
      <c r="C173" s="227" t="s">
        <v>1577</v>
      </c>
      <c r="D173" s="228" t="s">
        <v>168</v>
      </c>
      <c r="E173" s="229">
        <f t="shared" si="29"/>
        <v>839</v>
      </c>
      <c r="F173" s="229">
        <v>837</v>
      </c>
      <c r="G173" s="229">
        <v>1</v>
      </c>
      <c r="H173" s="229">
        <v>0</v>
      </c>
      <c r="I173" s="229">
        <v>0</v>
      </c>
      <c r="J173" s="229">
        <v>1</v>
      </c>
      <c r="K173" s="166">
        <f t="shared" si="30"/>
        <v>229</v>
      </c>
      <c r="L173" s="230">
        <v>14.68</v>
      </c>
      <c r="M173" s="230">
        <v>193.33</v>
      </c>
      <c r="N173" s="230">
        <v>4.03</v>
      </c>
      <c r="O173" s="257">
        <v>0.08</v>
      </c>
      <c r="P173" s="260">
        <f t="shared" si="31"/>
        <v>191673</v>
      </c>
      <c r="Q173" s="260">
        <f t="shared" si="32"/>
        <v>229</v>
      </c>
      <c r="R173" s="260">
        <f t="shared" si="33"/>
        <v>0</v>
      </c>
      <c r="S173" s="260">
        <f t="shared" si="34"/>
        <v>0</v>
      </c>
      <c r="T173" s="260">
        <f t="shared" si="35"/>
        <v>229</v>
      </c>
      <c r="U173" s="327"/>
    </row>
    <row r="174" s="205" customFormat="1" ht="16.5" outlineLevel="1" spans="1:21">
      <c r="A174" s="310" t="s">
        <v>1578</v>
      </c>
      <c r="B174" s="309" t="s">
        <v>1454</v>
      </c>
      <c r="C174" s="227" t="s">
        <v>1579</v>
      </c>
      <c r="D174" s="228" t="s">
        <v>168</v>
      </c>
      <c r="E174" s="229">
        <f t="shared" si="29"/>
        <v>2164</v>
      </c>
      <c r="F174" s="229">
        <v>2162</v>
      </c>
      <c r="G174" s="229">
        <v>1</v>
      </c>
      <c r="H174" s="229">
        <v>0</v>
      </c>
      <c r="I174" s="229">
        <v>0</v>
      </c>
      <c r="J174" s="229">
        <v>1</v>
      </c>
      <c r="K174" s="166">
        <f t="shared" si="30"/>
        <v>315.63</v>
      </c>
      <c r="L174" s="230">
        <v>14.68</v>
      </c>
      <c r="M174" s="230">
        <v>273.54</v>
      </c>
      <c r="N174" s="230">
        <v>4.03</v>
      </c>
      <c r="O174" s="257">
        <v>0.08</v>
      </c>
      <c r="P174" s="260">
        <f t="shared" si="31"/>
        <v>682392.06</v>
      </c>
      <c r="Q174" s="260">
        <f t="shared" si="32"/>
        <v>315.63</v>
      </c>
      <c r="R174" s="260">
        <f t="shared" si="33"/>
        <v>0</v>
      </c>
      <c r="S174" s="260">
        <f t="shared" si="34"/>
        <v>0</v>
      </c>
      <c r="T174" s="260">
        <f t="shared" si="35"/>
        <v>315.63</v>
      </c>
      <c r="U174" s="327"/>
    </row>
    <row r="175" s="205" customFormat="1" ht="16.5" outlineLevel="1" spans="1:21">
      <c r="A175" s="310" t="s">
        <v>1580</v>
      </c>
      <c r="B175" s="309" t="s">
        <v>1454</v>
      </c>
      <c r="C175" s="227" t="s">
        <v>1581</v>
      </c>
      <c r="D175" s="228" t="s">
        <v>168</v>
      </c>
      <c r="E175" s="229">
        <f t="shared" si="29"/>
        <v>3</v>
      </c>
      <c r="F175" s="229">
        <v>1</v>
      </c>
      <c r="G175" s="229">
        <v>1</v>
      </c>
      <c r="H175" s="229">
        <v>0</v>
      </c>
      <c r="I175" s="229">
        <v>0</v>
      </c>
      <c r="J175" s="229">
        <v>1</v>
      </c>
      <c r="K175" s="166">
        <f t="shared" si="30"/>
        <v>440.9</v>
      </c>
      <c r="L175" s="230">
        <v>14.68</v>
      </c>
      <c r="M175" s="230">
        <v>389.53</v>
      </c>
      <c r="N175" s="230">
        <v>4.03</v>
      </c>
      <c r="O175" s="257">
        <v>0.08</v>
      </c>
      <c r="P175" s="260">
        <f t="shared" si="31"/>
        <v>440.9</v>
      </c>
      <c r="Q175" s="260">
        <f t="shared" si="32"/>
        <v>440.9</v>
      </c>
      <c r="R175" s="260">
        <f t="shared" si="33"/>
        <v>0</v>
      </c>
      <c r="S175" s="260">
        <f t="shared" si="34"/>
        <v>0</v>
      </c>
      <c r="T175" s="260">
        <f t="shared" si="35"/>
        <v>440.9</v>
      </c>
      <c r="U175" s="327"/>
    </row>
    <row r="176" s="205" customFormat="1" ht="16.5" outlineLevel="1" spans="1:21">
      <c r="A176" s="310" t="s">
        <v>1582</v>
      </c>
      <c r="B176" s="309" t="s">
        <v>1454</v>
      </c>
      <c r="C176" s="227" t="s">
        <v>1583</v>
      </c>
      <c r="D176" s="228" t="s">
        <v>168</v>
      </c>
      <c r="E176" s="229">
        <f t="shared" si="29"/>
        <v>3</v>
      </c>
      <c r="F176" s="229">
        <v>1</v>
      </c>
      <c r="G176" s="229">
        <v>1</v>
      </c>
      <c r="H176" s="229">
        <v>0</v>
      </c>
      <c r="I176" s="229">
        <v>0</v>
      </c>
      <c r="J176" s="229">
        <v>1</v>
      </c>
      <c r="K176" s="166">
        <f t="shared" si="30"/>
        <v>551.82</v>
      </c>
      <c r="L176" s="230">
        <v>22.24</v>
      </c>
      <c r="M176" s="230">
        <v>483.08</v>
      </c>
      <c r="N176" s="230">
        <v>5.62</v>
      </c>
      <c r="O176" s="257">
        <v>0.08</v>
      </c>
      <c r="P176" s="260">
        <f t="shared" si="31"/>
        <v>551.82</v>
      </c>
      <c r="Q176" s="260">
        <f t="shared" si="32"/>
        <v>551.82</v>
      </c>
      <c r="R176" s="260">
        <f t="shared" si="33"/>
        <v>0</v>
      </c>
      <c r="S176" s="260">
        <f t="shared" si="34"/>
        <v>0</v>
      </c>
      <c r="T176" s="260">
        <f t="shared" si="35"/>
        <v>551.82</v>
      </c>
      <c r="U176" s="327"/>
    </row>
    <row r="177" s="205" customFormat="1" ht="16.5" outlineLevel="1" spans="1:21">
      <c r="A177" s="310" t="s">
        <v>1584</v>
      </c>
      <c r="B177" s="309" t="s">
        <v>1454</v>
      </c>
      <c r="C177" s="227" t="s">
        <v>1585</v>
      </c>
      <c r="D177" s="228" t="s">
        <v>168</v>
      </c>
      <c r="E177" s="229">
        <f t="shared" si="29"/>
        <v>1313</v>
      </c>
      <c r="F177" s="229">
        <v>1311</v>
      </c>
      <c r="G177" s="229">
        <v>1</v>
      </c>
      <c r="H177" s="229">
        <v>0</v>
      </c>
      <c r="I177" s="229">
        <v>0</v>
      </c>
      <c r="J177" s="229">
        <v>1</v>
      </c>
      <c r="K177" s="166">
        <f t="shared" si="30"/>
        <v>698.6</v>
      </c>
      <c r="L177" s="230">
        <v>22.24</v>
      </c>
      <c r="M177" s="230">
        <v>618.99</v>
      </c>
      <c r="N177" s="230">
        <v>5.62</v>
      </c>
      <c r="O177" s="257">
        <v>0.08</v>
      </c>
      <c r="P177" s="260">
        <f t="shared" si="31"/>
        <v>915864.6</v>
      </c>
      <c r="Q177" s="260">
        <f t="shared" si="32"/>
        <v>698.6</v>
      </c>
      <c r="R177" s="260">
        <f t="shared" si="33"/>
        <v>0</v>
      </c>
      <c r="S177" s="260">
        <f t="shared" si="34"/>
        <v>0</v>
      </c>
      <c r="T177" s="260">
        <f t="shared" si="35"/>
        <v>698.6</v>
      </c>
      <c r="U177" s="327"/>
    </row>
    <row r="178" s="205" customFormat="1" ht="16.5" outlineLevel="1" spans="1:21">
      <c r="A178" s="310" t="s">
        <v>1586</v>
      </c>
      <c r="B178" s="309" t="s">
        <v>1454</v>
      </c>
      <c r="C178" s="227" t="s">
        <v>1587</v>
      </c>
      <c r="D178" s="228" t="s">
        <v>168</v>
      </c>
      <c r="E178" s="229">
        <f t="shared" si="29"/>
        <v>3</v>
      </c>
      <c r="F178" s="229">
        <v>1</v>
      </c>
      <c r="G178" s="229">
        <v>1</v>
      </c>
      <c r="H178" s="229">
        <v>0</v>
      </c>
      <c r="I178" s="229">
        <v>0</v>
      </c>
      <c r="J178" s="229">
        <v>1</v>
      </c>
      <c r="K178" s="166">
        <f t="shared" si="30"/>
        <v>843.17</v>
      </c>
      <c r="L178" s="230">
        <v>22.24</v>
      </c>
      <c r="M178" s="230">
        <v>752.85</v>
      </c>
      <c r="N178" s="230">
        <v>5.62</v>
      </c>
      <c r="O178" s="257">
        <v>0.08</v>
      </c>
      <c r="P178" s="260">
        <f t="shared" si="31"/>
        <v>843.17</v>
      </c>
      <c r="Q178" s="260">
        <f t="shared" si="32"/>
        <v>843.17</v>
      </c>
      <c r="R178" s="260">
        <f t="shared" si="33"/>
        <v>0</v>
      </c>
      <c r="S178" s="260">
        <f t="shared" si="34"/>
        <v>0</v>
      </c>
      <c r="T178" s="260">
        <f t="shared" si="35"/>
        <v>843.17</v>
      </c>
      <c r="U178" s="327"/>
    </row>
    <row r="179" s="205" customFormat="1" ht="16.5" outlineLevel="1" spans="1:21">
      <c r="A179" s="310" t="s">
        <v>1588</v>
      </c>
      <c r="B179" s="309" t="s">
        <v>1454</v>
      </c>
      <c r="C179" s="227" t="s">
        <v>1589</v>
      </c>
      <c r="D179" s="228" t="s">
        <v>168</v>
      </c>
      <c r="E179" s="229">
        <f t="shared" si="29"/>
        <v>168</v>
      </c>
      <c r="F179" s="229">
        <v>1</v>
      </c>
      <c r="G179" s="229">
        <v>76</v>
      </c>
      <c r="H179" s="229">
        <v>10</v>
      </c>
      <c r="I179" s="229">
        <v>23</v>
      </c>
      <c r="J179" s="229">
        <v>58</v>
      </c>
      <c r="K179" s="166">
        <f t="shared" si="30"/>
        <v>100.65</v>
      </c>
      <c r="L179" s="230">
        <v>8.01</v>
      </c>
      <c r="M179" s="230">
        <v>83.03</v>
      </c>
      <c r="N179" s="230">
        <v>2.15</v>
      </c>
      <c r="O179" s="257">
        <v>0.08</v>
      </c>
      <c r="P179" s="260">
        <f t="shared" si="31"/>
        <v>100.65</v>
      </c>
      <c r="Q179" s="260">
        <f t="shared" si="32"/>
        <v>7649.4</v>
      </c>
      <c r="R179" s="260">
        <f t="shared" si="33"/>
        <v>1006.5</v>
      </c>
      <c r="S179" s="260">
        <f t="shared" si="34"/>
        <v>2314.95</v>
      </c>
      <c r="T179" s="260">
        <f t="shared" si="35"/>
        <v>5837.7</v>
      </c>
      <c r="U179" s="327"/>
    </row>
    <row r="180" s="205" customFormat="1" ht="16.5" outlineLevel="1" spans="1:21">
      <c r="A180" s="310" t="s">
        <v>1590</v>
      </c>
      <c r="B180" s="309" t="s">
        <v>1454</v>
      </c>
      <c r="C180" s="227" t="s">
        <v>1591</v>
      </c>
      <c r="D180" s="228" t="s">
        <v>168</v>
      </c>
      <c r="E180" s="229">
        <f t="shared" si="29"/>
        <v>3</v>
      </c>
      <c r="F180" s="229">
        <v>1</v>
      </c>
      <c r="G180" s="229">
        <v>1</v>
      </c>
      <c r="H180" s="229">
        <v>0</v>
      </c>
      <c r="I180" s="229">
        <v>0</v>
      </c>
      <c r="J180" s="229">
        <v>1</v>
      </c>
      <c r="K180" s="166">
        <f t="shared" si="30"/>
        <v>202.94</v>
      </c>
      <c r="L180" s="230">
        <v>8.01</v>
      </c>
      <c r="M180" s="230">
        <v>177.75</v>
      </c>
      <c r="N180" s="230">
        <v>2.15</v>
      </c>
      <c r="O180" s="257">
        <v>0.08</v>
      </c>
      <c r="P180" s="260">
        <f t="shared" si="31"/>
        <v>202.94</v>
      </c>
      <c r="Q180" s="260">
        <f t="shared" si="32"/>
        <v>202.94</v>
      </c>
      <c r="R180" s="260">
        <f t="shared" si="33"/>
        <v>0</v>
      </c>
      <c r="S180" s="260">
        <f t="shared" si="34"/>
        <v>0</v>
      </c>
      <c r="T180" s="260">
        <f t="shared" si="35"/>
        <v>202.94</v>
      </c>
      <c r="U180" s="327"/>
    </row>
    <row r="181" s="205" customFormat="1" ht="16.5" outlineLevel="1" spans="1:21">
      <c r="A181" s="310" t="s">
        <v>1592</v>
      </c>
      <c r="B181" s="309" t="s">
        <v>1454</v>
      </c>
      <c r="C181" s="227" t="s">
        <v>1593</v>
      </c>
      <c r="D181" s="228" t="s">
        <v>168</v>
      </c>
      <c r="E181" s="229">
        <f t="shared" si="29"/>
        <v>3</v>
      </c>
      <c r="F181" s="229">
        <v>1</v>
      </c>
      <c r="G181" s="229">
        <v>1</v>
      </c>
      <c r="H181" s="229">
        <v>0</v>
      </c>
      <c r="I181" s="229">
        <v>0</v>
      </c>
      <c r="J181" s="229">
        <v>1</v>
      </c>
      <c r="K181" s="166">
        <f t="shared" si="30"/>
        <v>271.73</v>
      </c>
      <c r="L181" s="230">
        <v>14.68</v>
      </c>
      <c r="M181" s="230">
        <v>232.89</v>
      </c>
      <c r="N181" s="230">
        <v>4.03</v>
      </c>
      <c r="O181" s="257">
        <v>0.08</v>
      </c>
      <c r="P181" s="260">
        <f t="shared" si="31"/>
        <v>271.73</v>
      </c>
      <c r="Q181" s="260">
        <f t="shared" si="32"/>
        <v>271.73</v>
      </c>
      <c r="R181" s="260">
        <f t="shared" si="33"/>
        <v>0</v>
      </c>
      <c r="S181" s="260">
        <f t="shared" si="34"/>
        <v>0</v>
      </c>
      <c r="T181" s="260">
        <f t="shared" si="35"/>
        <v>271.73</v>
      </c>
      <c r="U181" s="327"/>
    </row>
    <row r="182" s="205" customFormat="1" ht="16.5" outlineLevel="1" spans="1:21">
      <c r="A182" s="310" t="s">
        <v>1594</v>
      </c>
      <c r="B182" s="309" t="s">
        <v>1454</v>
      </c>
      <c r="C182" s="227" t="s">
        <v>1595</v>
      </c>
      <c r="D182" s="228" t="s">
        <v>168</v>
      </c>
      <c r="E182" s="229">
        <f t="shared" si="29"/>
        <v>3</v>
      </c>
      <c r="F182" s="229">
        <v>1</v>
      </c>
      <c r="G182" s="229">
        <v>1</v>
      </c>
      <c r="H182" s="229">
        <v>0</v>
      </c>
      <c r="I182" s="229">
        <v>0</v>
      </c>
      <c r="J182" s="229">
        <v>1</v>
      </c>
      <c r="K182" s="166">
        <f t="shared" si="30"/>
        <v>337.69</v>
      </c>
      <c r="L182" s="230">
        <v>14.68</v>
      </c>
      <c r="M182" s="230">
        <v>293.97</v>
      </c>
      <c r="N182" s="230">
        <v>4.03</v>
      </c>
      <c r="O182" s="257">
        <v>0.08</v>
      </c>
      <c r="P182" s="260">
        <f t="shared" si="31"/>
        <v>337.69</v>
      </c>
      <c r="Q182" s="260">
        <f t="shared" si="32"/>
        <v>337.69</v>
      </c>
      <c r="R182" s="260">
        <f t="shared" si="33"/>
        <v>0</v>
      </c>
      <c r="S182" s="260">
        <f t="shared" si="34"/>
        <v>0</v>
      </c>
      <c r="T182" s="260">
        <f t="shared" si="35"/>
        <v>337.69</v>
      </c>
      <c r="U182" s="327"/>
    </row>
    <row r="183" s="205" customFormat="1" ht="16.5" outlineLevel="1" spans="1:21">
      <c r="A183" s="310" t="s">
        <v>1596</v>
      </c>
      <c r="B183" s="309" t="s">
        <v>1454</v>
      </c>
      <c r="C183" s="227" t="s">
        <v>1597</v>
      </c>
      <c r="D183" s="228" t="s">
        <v>168</v>
      </c>
      <c r="E183" s="229">
        <f t="shared" si="29"/>
        <v>3</v>
      </c>
      <c r="F183" s="229">
        <v>1</v>
      </c>
      <c r="G183" s="229">
        <v>1</v>
      </c>
      <c r="H183" s="229">
        <v>0</v>
      </c>
      <c r="I183" s="229">
        <v>0</v>
      </c>
      <c r="J183" s="229">
        <v>1</v>
      </c>
      <c r="K183" s="166">
        <f t="shared" si="30"/>
        <v>337.69</v>
      </c>
      <c r="L183" s="230">
        <v>14.68</v>
      </c>
      <c r="M183" s="230">
        <v>293.97</v>
      </c>
      <c r="N183" s="230">
        <v>4.03</v>
      </c>
      <c r="O183" s="257">
        <v>0.08</v>
      </c>
      <c r="P183" s="260">
        <f t="shared" si="31"/>
        <v>337.69</v>
      </c>
      <c r="Q183" s="260">
        <f t="shared" si="32"/>
        <v>337.69</v>
      </c>
      <c r="R183" s="260">
        <f t="shared" si="33"/>
        <v>0</v>
      </c>
      <c r="S183" s="260">
        <f t="shared" si="34"/>
        <v>0</v>
      </c>
      <c r="T183" s="260">
        <f t="shared" si="35"/>
        <v>337.69</v>
      </c>
      <c r="U183" s="327"/>
    </row>
    <row r="184" s="205" customFormat="1" ht="16.5" outlineLevel="1" spans="1:21">
      <c r="A184" s="310" t="s">
        <v>1598</v>
      </c>
      <c r="B184" s="309" t="s">
        <v>1454</v>
      </c>
      <c r="C184" s="227" t="s">
        <v>1599</v>
      </c>
      <c r="D184" s="228" t="s">
        <v>168</v>
      </c>
      <c r="E184" s="229">
        <f t="shared" si="29"/>
        <v>3</v>
      </c>
      <c r="F184" s="229">
        <v>1</v>
      </c>
      <c r="G184" s="229">
        <v>1</v>
      </c>
      <c r="H184" s="229">
        <v>0</v>
      </c>
      <c r="I184" s="229">
        <v>0</v>
      </c>
      <c r="J184" s="229">
        <v>1</v>
      </c>
      <c r="K184" s="166">
        <f t="shared" si="30"/>
        <v>415.88</v>
      </c>
      <c r="L184" s="230">
        <v>14.68</v>
      </c>
      <c r="M184" s="230">
        <v>366.36</v>
      </c>
      <c r="N184" s="230">
        <v>4.03</v>
      </c>
      <c r="O184" s="257">
        <v>0.08</v>
      </c>
      <c r="P184" s="260">
        <f t="shared" si="31"/>
        <v>415.88</v>
      </c>
      <c r="Q184" s="260">
        <f t="shared" si="32"/>
        <v>415.88</v>
      </c>
      <c r="R184" s="260">
        <f t="shared" si="33"/>
        <v>0</v>
      </c>
      <c r="S184" s="260">
        <f t="shared" si="34"/>
        <v>0</v>
      </c>
      <c r="T184" s="260">
        <f t="shared" si="35"/>
        <v>415.88</v>
      </c>
      <c r="U184" s="327"/>
    </row>
    <row r="185" s="205" customFormat="1" ht="16.5" outlineLevel="1" spans="1:21">
      <c r="A185" s="310" t="s">
        <v>1600</v>
      </c>
      <c r="B185" s="309" t="s">
        <v>1454</v>
      </c>
      <c r="C185" s="227" t="s">
        <v>1601</v>
      </c>
      <c r="D185" s="228" t="s">
        <v>168</v>
      </c>
      <c r="E185" s="229">
        <f t="shared" si="29"/>
        <v>3</v>
      </c>
      <c r="F185" s="229">
        <v>1</v>
      </c>
      <c r="G185" s="229">
        <v>1</v>
      </c>
      <c r="H185" s="229">
        <v>0</v>
      </c>
      <c r="I185" s="229">
        <v>0</v>
      </c>
      <c r="J185" s="229">
        <v>1</v>
      </c>
      <c r="K185" s="166">
        <f t="shared" si="30"/>
        <v>671.03</v>
      </c>
      <c r="L185" s="230">
        <v>22.24</v>
      </c>
      <c r="M185" s="230">
        <v>593.46</v>
      </c>
      <c r="N185" s="230">
        <v>5.62</v>
      </c>
      <c r="O185" s="257">
        <v>0.08</v>
      </c>
      <c r="P185" s="260">
        <f t="shared" si="31"/>
        <v>671.03</v>
      </c>
      <c r="Q185" s="260">
        <f t="shared" si="32"/>
        <v>671.03</v>
      </c>
      <c r="R185" s="260">
        <f t="shared" si="33"/>
        <v>0</v>
      </c>
      <c r="S185" s="260">
        <f t="shared" si="34"/>
        <v>0</v>
      </c>
      <c r="T185" s="260">
        <f t="shared" si="35"/>
        <v>671.03</v>
      </c>
      <c r="U185" s="327"/>
    </row>
    <row r="186" s="205" customFormat="1" ht="16.5" outlineLevel="1" spans="1:21">
      <c r="A186" s="310" t="s">
        <v>1602</v>
      </c>
      <c r="B186" s="309" t="s">
        <v>1454</v>
      </c>
      <c r="C186" s="227" t="s">
        <v>1603</v>
      </c>
      <c r="D186" s="228" t="s">
        <v>168</v>
      </c>
      <c r="E186" s="229">
        <f t="shared" si="29"/>
        <v>3</v>
      </c>
      <c r="F186" s="229">
        <v>1</v>
      </c>
      <c r="G186" s="229">
        <v>1</v>
      </c>
      <c r="H186" s="229">
        <v>0</v>
      </c>
      <c r="I186" s="229">
        <v>0</v>
      </c>
      <c r="J186" s="229">
        <v>1</v>
      </c>
      <c r="K186" s="166">
        <f t="shared" si="30"/>
        <v>836.38</v>
      </c>
      <c r="L186" s="230">
        <v>22.24</v>
      </c>
      <c r="M186" s="230">
        <v>746.57</v>
      </c>
      <c r="N186" s="230">
        <v>5.62</v>
      </c>
      <c r="O186" s="257">
        <v>0.08</v>
      </c>
      <c r="P186" s="260">
        <f t="shared" si="31"/>
        <v>836.38</v>
      </c>
      <c r="Q186" s="260">
        <f t="shared" si="32"/>
        <v>836.38</v>
      </c>
      <c r="R186" s="260">
        <f t="shared" si="33"/>
        <v>0</v>
      </c>
      <c r="S186" s="260">
        <f t="shared" si="34"/>
        <v>0</v>
      </c>
      <c r="T186" s="260">
        <f t="shared" si="35"/>
        <v>836.38</v>
      </c>
      <c r="U186" s="327"/>
    </row>
    <row r="187" s="205" customFormat="1" ht="16.5" outlineLevel="1" spans="1:21">
      <c r="A187" s="310" t="s">
        <v>1604</v>
      </c>
      <c r="B187" s="309" t="s">
        <v>1454</v>
      </c>
      <c r="C187" s="227" t="s">
        <v>1605</v>
      </c>
      <c r="D187" s="228" t="s">
        <v>168</v>
      </c>
      <c r="E187" s="229">
        <f t="shared" si="29"/>
        <v>3</v>
      </c>
      <c r="F187" s="229">
        <v>1</v>
      </c>
      <c r="G187" s="229">
        <v>1</v>
      </c>
      <c r="H187" s="229">
        <v>0</v>
      </c>
      <c r="I187" s="229">
        <v>0</v>
      </c>
      <c r="J187" s="229">
        <v>1</v>
      </c>
      <c r="K187" s="166">
        <f t="shared" si="30"/>
        <v>1078.06</v>
      </c>
      <c r="L187" s="230">
        <v>22.24</v>
      </c>
      <c r="M187" s="230">
        <v>970.34</v>
      </c>
      <c r="N187" s="230">
        <v>5.62</v>
      </c>
      <c r="O187" s="257">
        <v>0.08</v>
      </c>
      <c r="P187" s="260">
        <f t="shared" si="31"/>
        <v>1078.06</v>
      </c>
      <c r="Q187" s="260">
        <f t="shared" si="32"/>
        <v>1078.06</v>
      </c>
      <c r="R187" s="260">
        <f t="shared" si="33"/>
        <v>0</v>
      </c>
      <c r="S187" s="260">
        <f t="shared" si="34"/>
        <v>0</v>
      </c>
      <c r="T187" s="260">
        <f t="shared" si="35"/>
        <v>1078.06</v>
      </c>
      <c r="U187" s="327"/>
    </row>
    <row r="188" s="205" customFormat="1" ht="132" outlineLevel="1" spans="1:21">
      <c r="A188" s="310" t="s">
        <v>1606</v>
      </c>
      <c r="B188" s="309" t="s">
        <v>1607</v>
      </c>
      <c r="C188" s="227" t="s">
        <v>1608</v>
      </c>
      <c r="D188" s="228"/>
      <c r="E188" s="229"/>
      <c r="F188" s="229"/>
      <c r="G188" s="229"/>
      <c r="H188" s="229"/>
      <c r="I188" s="229"/>
      <c r="J188" s="229"/>
      <c r="K188" s="166"/>
      <c r="L188" s="230"/>
      <c r="M188" s="230"/>
      <c r="N188" s="230"/>
      <c r="O188" s="257"/>
      <c r="P188" s="260"/>
      <c r="Q188" s="260"/>
      <c r="R188" s="260"/>
      <c r="S188" s="260"/>
      <c r="T188" s="260"/>
      <c r="U188" s="327"/>
    </row>
    <row r="189" s="205" customFormat="1" ht="16.5" outlineLevel="1" spans="1:21">
      <c r="A189" s="310" t="s">
        <v>1609</v>
      </c>
      <c r="B189" s="309" t="s">
        <v>1610</v>
      </c>
      <c r="C189" s="227" t="s">
        <v>1611</v>
      </c>
      <c r="D189" s="228" t="s">
        <v>168</v>
      </c>
      <c r="E189" s="229">
        <f>SUM(F189:J189)</f>
        <v>0</v>
      </c>
      <c r="F189" s="229">
        <v>0</v>
      </c>
      <c r="G189" s="229">
        <v>0</v>
      </c>
      <c r="H189" s="229">
        <v>0</v>
      </c>
      <c r="I189" s="229">
        <v>0</v>
      </c>
      <c r="J189" s="229">
        <v>0</v>
      </c>
      <c r="K189" s="166">
        <f t="shared" ref="K189:K196" si="36">ROUND((L189+M189+N189)*(1+O189),2)</f>
        <v>1267</v>
      </c>
      <c r="L189" s="230">
        <v>109.08</v>
      </c>
      <c r="M189" s="230">
        <v>1036.8</v>
      </c>
      <c r="N189" s="230">
        <v>27.27</v>
      </c>
      <c r="O189" s="257">
        <v>0.08</v>
      </c>
      <c r="P189" s="260">
        <f t="shared" ref="P189:P196" si="37">F189*K189</f>
        <v>0</v>
      </c>
      <c r="Q189" s="260">
        <f t="shared" ref="Q189:Q196" si="38">G189*K189</f>
        <v>0</v>
      </c>
      <c r="R189" s="260">
        <f t="shared" ref="R189:R196" si="39">H189*K189</f>
        <v>0</v>
      </c>
      <c r="S189" s="260">
        <f t="shared" ref="S189:S196" si="40">I189*K189</f>
        <v>0</v>
      </c>
      <c r="T189" s="260">
        <f t="shared" ref="T189:T196" si="41">J189*K189</f>
        <v>0</v>
      </c>
      <c r="U189" s="327"/>
    </row>
    <row r="190" s="205" customFormat="1" ht="16.5" outlineLevel="1" spans="1:21">
      <c r="A190" s="310" t="s">
        <v>1612</v>
      </c>
      <c r="B190" s="309" t="s">
        <v>1610</v>
      </c>
      <c r="C190" s="227" t="s">
        <v>1613</v>
      </c>
      <c r="D190" s="228" t="s">
        <v>168</v>
      </c>
      <c r="E190" s="229">
        <f t="shared" ref="E189:E196" si="42">SUM(F190:J190)</f>
        <v>0</v>
      </c>
      <c r="F190" s="229">
        <v>0</v>
      </c>
      <c r="G190" s="229">
        <v>0</v>
      </c>
      <c r="H190" s="229">
        <v>0</v>
      </c>
      <c r="I190" s="229">
        <v>0</v>
      </c>
      <c r="J190" s="229">
        <v>0</v>
      </c>
      <c r="K190" s="166">
        <f t="shared" si="36"/>
        <v>1564.22</v>
      </c>
      <c r="L190" s="230">
        <v>109.08</v>
      </c>
      <c r="M190" s="230">
        <v>1312</v>
      </c>
      <c r="N190" s="230">
        <v>27.27</v>
      </c>
      <c r="O190" s="257">
        <v>0.08</v>
      </c>
      <c r="P190" s="260">
        <f t="shared" si="37"/>
        <v>0</v>
      </c>
      <c r="Q190" s="260">
        <f t="shared" si="38"/>
        <v>0</v>
      </c>
      <c r="R190" s="260">
        <f t="shared" si="39"/>
        <v>0</v>
      </c>
      <c r="S190" s="260">
        <f t="shared" si="40"/>
        <v>0</v>
      </c>
      <c r="T190" s="260">
        <f t="shared" si="41"/>
        <v>0</v>
      </c>
      <c r="U190" s="327"/>
    </row>
    <row r="191" s="205" customFormat="1" ht="16.5" outlineLevel="1" spans="1:21">
      <c r="A191" s="310" t="s">
        <v>1614</v>
      </c>
      <c r="B191" s="309" t="s">
        <v>1610</v>
      </c>
      <c r="C191" s="227" t="s">
        <v>1615</v>
      </c>
      <c r="D191" s="228" t="s">
        <v>168</v>
      </c>
      <c r="E191" s="229">
        <f t="shared" si="42"/>
        <v>0</v>
      </c>
      <c r="F191" s="229">
        <v>0</v>
      </c>
      <c r="G191" s="229">
        <v>0</v>
      </c>
      <c r="H191" s="229">
        <v>0</v>
      </c>
      <c r="I191" s="229">
        <v>0</v>
      </c>
      <c r="J191" s="229">
        <v>0</v>
      </c>
      <c r="K191" s="166">
        <f t="shared" si="36"/>
        <v>1935.74</v>
      </c>
      <c r="L191" s="230">
        <v>119.96</v>
      </c>
      <c r="M191" s="230">
        <v>1642.4</v>
      </c>
      <c r="N191" s="230">
        <v>29.99</v>
      </c>
      <c r="O191" s="257">
        <v>0.08</v>
      </c>
      <c r="P191" s="260">
        <f t="shared" si="37"/>
        <v>0</v>
      </c>
      <c r="Q191" s="260">
        <f t="shared" si="38"/>
        <v>0</v>
      </c>
      <c r="R191" s="260">
        <f t="shared" si="39"/>
        <v>0</v>
      </c>
      <c r="S191" s="260">
        <f t="shared" si="40"/>
        <v>0</v>
      </c>
      <c r="T191" s="260">
        <f t="shared" si="41"/>
        <v>0</v>
      </c>
      <c r="U191" s="327"/>
    </row>
    <row r="192" s="205" customFormat="1" ht="16.5" outlineLevel="1" spans="1:21">
      <c r="A192" s="310" t="s">
        <v>1616</v>
      </c>
      <c r="B192" s="309" t="s">
        <v>1610</v>
      </c>
      <c r="C192" s="227" t="s">
        <v>1617</v>
      </c>
      <c r="D192" s="228" t="s">
        <v>168</v>
      </c>
      <c r="E192" s="229">
        <f t="shared" si="42"/>
        <v>0</v>
      </c>
      <c r="F192" s="229">
        <v>0</v>
      </c>
      <c r="G192" s="229">
        <v>0</v>
      </c>
      <c r="H192" s="229">
        <v>0</v>
      </c>
      <c r="I192" s="229">
        <v>0</v>
      </c>
      <c r="J192" s="229">
        <v>0</v>
      </c>
      <c r="K192" s="166">
        <f t="shared" si="36"/>
        <v>2374.65</v>
      </c>
      <c r="L192" s="230">
        <v>119.96</v>
      </c>
      <c r="M192" s="230">
        <v>2048.8</v>
      </c>
      <c r="N192" s="230">
        <v>29.99</v>
      </c>
      <c r="O192" s="257">
        <v>0.08</v>
      </c>
      <c r="P192" s="260">
        <f t="shared" si="37"/>
        <v>0</v>
      </c>
      <c r="Q192" s="260">
        <f t="shared" si="38"/>
        <v>0</v>
      </c>
      <c r="R192" s="260">
        <f t="shared" si="39"/>
        <v>0</v>
      </c>
      <c r="S192" s="260">
        <f t="shared" si="40"/>
        <v>0</v>
      </c>
      <c r="T192" s="260">
        <f t="shared" si="41"/>
        <v>0</v>
      </c>
      <c r="U192" s="327"/>
    </row>
    <row r="193" s="205" customFormat="1" ht="16.5" outlineLevel="1" spans="1:21">
      <c r="A193" s="310" t="s">
        <v>1618</v>
      </c>
      <c r="B193" s="309" t="s">
        <v>1610</v>
      </c>
      <c r="C193" s="227" t="s">
        <v>1619</v>
      </c>
      <c r="D193" s="228" t="s">
        <v>168</v>
      </c>
      <c r="E193" s="229">
        <f t="shared" si="42"/>
        <v>0</v>
      </c>
      <c r="F193" s="229">
        <v>0</v>
      </c>
      <c r="G193" s="229">
        <v>0</v>
      </c>
      <c r="H193" s="229">
        <v>0</v>
      </c>
      <c r="I193" s="229">
        <v>0</v>
      </c>
      <c r="J193" s="229">
        <v>0</v>
      </c>
      <c r="K193" s="166">
        <f t="shared" si="36"/>
        <v>3031.45</v>
      </c>
      <c r="L193" s="230">
        <v>139.28</v>
      </c>
      <c r="M193" s="230">
        <v>2632.8</v>
      </c>
      <c r="N193" s="230">
        <v>34.82</v>
      </c>
      <c r="O193" s="257">
        <v>0.08</v>
      </c>
      <c r="P193" s="260">
        <f t="shared" si="37"/>
        <v>0</v>
      </c>
      <c r="Q193" s="260">
        <f t="shared" si="38"/>
        <v>0</v>
      </c>
      <c r="R193" s="260">
        <f t="shared" si="39"/>
        <v>0</v>
      </c>
      <c r="S193" s="260">
        <f t="shared" si="40"/>
        <v>0</v>
      </c>
      <c r="T193" s="260">
        <f t="shared" si="41"/>
        <v>0</v>
      </c>
      <c r="U193" s="327"/>
    </row>
    <row r="194" s="205" customFormat="1" ht="16.5" outlineLevel="1" spans="1:21">
      <c r="A194" s="310" t="s">
        <v>1620</v>
      </c>
      <c r="B194" s="309" t="s">
        <v>1610</v>
      </c>
      <c r="C194" s="227" t="s">
        <v>1621</v>
      </c>
      <c r="D194" s="228" t="s">
        <v>168</v>
      </c>
      <c r="E194" s="229">
        <f t="shared" si="42"/>
        <v>0</v>
      </c>
      <c r="F194" s="229">
        <v>0</v>
      </c>
      <c r="G194" s="229">
        <v>0</v>
      </c>
      <c r="H194" s="229">
        <v>0</v>
      </c>
      <c r="I194" s="229">
        <v>0</v>
      </c>
      <c r="J194" s="229">
        <v>0</v>
      </c>
      <c r="K194" s="166">
        <f t="shared" si="36"/>
        <v>3735.61</v>
      </c>
      <c r="L194" s="230">
        <v>139.28</v>
      </c>
      <c r="M194" s="230">
        <v>3284.8</v>
      </c>
      <c r="N194" s="230">
        <v>34.82</v>
      </c>
      <c r="O194" s="257">
        <v>0.08</v>
      </c>
      <c r="P194" s="260">
        <f t="shared" si="37"/>
        <v>0</v>
      </c>
      <c r="Q194" s="260">
        <f t="shared" si="38"/>
        <v>0</v>
      </c>
      <c r="R194" s="260">
        <f t="shared" si="39"/>
        <v>0</v>
      </c>
      <c r="S194" s="260">
        <f t="shared" si="40"/>
        <v>0</v>
      </c>
      <c r="T194" s="260">
        <f t="shared" si="41"/>
        <v>0</v>
      </c>
      <c r="U194" s="327"/>
    </row>
    <row r="195" s="205" customFormat="1" ht="16.5" outlineLevel="1" spans="1:21">
      <c r="A195" s="310" t="s">
        <v>1622</v>
      </c>
      <c r="B195" s="309" t="s">
        <v>1610</v>
      </c>
      <c r="C195" s="227" t="s">
        <v>1623</v>
      </c>
      <c r="D195" s="228" t="s">
        <v>168</v>
      </c>
      <c r="E195" s="229">
        <f t="shared" si="42"/>
        <v>0</v>
      </c>
      <c r="F195" s="229">
        <v>0</v>
      </c>
      <c r="G195" s="229">
        <v>0</v>
      </c>
      <c r="H195" s="229">
        <v>0</v>
      </c>
      <c r="I195" s="229">
        <v>0</v>
      </c>
      <c r="J195" s="229">
        <v>0</v>
      </c>
      <c r="K195" s="166">
        <f t="shared" si="36"/>
        <v>4656.42</v>
      </c>
      <c r="L195" s="230">
        <v>167.28</v>
      </c>
      <c r="M195" s="230">
        <v>4102.4</v>
      </c>
      <c r="N195" s="230">
        <v>41.82</v>
      </c>
      <c r="O195" s="257">
        <v>0.08</v>
      </c>
      <c r="P195" s="260">
        <f t="shared" si="37"/>
        <v>0</v>
      </c>
      <c r="Q195" s="260">
        <f t="shared" si="38"/>
        <v>0</v>
      </c>
      <c r="R195" s="260">
        <f t="shared" si="39"/>
        <v>0</v>
      </c>
      <c r="S195" s="260">
        <f t="shared" si="40"/>
        <v>0</v>
      </c>
      <c r="T195" s="260">
        <f t="shared" si="41"/>
        <v>0</v>
      </c>
      <c r="U195" s="327"/>
    </row>
    <row r="196" s="205" customFormat="1" ht="16.5" outlineLevel="1" spans="1:21">
      <c r="A196" s="310" t="s">
        <v>1624</v>
      </c>
      <c r="B196" s="309" t="s">
        <v>1610</v>
      </c>
      <c r="C196" s="227" t="s">
        <v>1625</v>
      </c>
      <c r="D196" s="228" t="s">
        <v>168</v>
      </c>
      <c r="E196" s="229">
        <f t="shared" si="42"/>
        <v>0</v>
      </c>
      <c r="F196" s="229">
        <v>0</v>
      </c>
      <c r="G196" s="229">
        <v>0</v>
      </c>
      <c r="H196" s="229">
        <v>0</v>
      </c>
      <c r="I196" s="229">
        <v>0</v>
      </c>
      <c r="J196" s="229">
        <v>0</v>
      </c>
      <c r="K196" s="166">
        <f t="shared" si="36"/>
        <v>5900.58</v>
      </c>
      <c r="L196" s="230">
        <v>167.28</v>
      </c>
      <c r="M196" s="230">
        <v>5254.4</v>
      </c>
      <c r="N196" s="230">
        <v>41.82</v>
      </c>
      <c r="O196" s="257">
        <v>0.08</v>
      </c>
      <c r="P196" s="260">
        <f t="shared" si="37"/>
        <v>0</v>
      </c>
      <c r="Q196" s="260">
        <f t="shared" si="38"/>
        <v>0</v>
      </c>
      <c r="R196" s="260">
        <f t="shared" si="39"/>
        <v>0</v>
      </c>
      <c r="S196" s="260">
        <f t="shared" si="40"/>
        <v>0</v>
      </c>
      <c r="T196" s="260">
        <f t="shared" si="41"/>
        <v>0</v>
      </c>
      <c r="U196" s="327"/>
    </row>
    <row r="197" s="282" customFormat="1" ht="72" outlineLevel="1" spans="1:21">
      <c r="A197" s="310" t="s">
        <v>1626</v>
      </c>
      <c r="B197" s="309" t="s">
        <v>1627</v>
      </c>
      <c r="C197" s="227" t="s">
        <v>1628</v>
      </c>
      <c r="D197" s="228"/>
      <c r="E197" s="229"/>
      <c r="F197" s="229"/>
      <c r="G197" s="229"/>
      <c r="H197" s="229"/>
      <c r="I197" s="229"/>
      <c r="J197" s="229"/>
      <c r="K197" s="166"/>
      <c r="L197" s="260"/>
      <c r="M197" s="260"/>
      <c r="N197" s="260"/>
      <c r="O197" s="337"/>
      <c r="P197" s="260"/>
      <c r="Q197" s="260"/>
      <c r="R197" s="260"/>
      <c r="S197" s="260"/>
      <c r="T197" s="260"/>
      <c r="U197" s="259"/>
    </row>
    <row r="198" s="282" customFormat="1" ht="16.5" outlineLevel="1" spans="1:21">
      <c r="A198" s="310" t="s">
        <v>1629</v>
      </c>
      <c r="B198" s="309" t="s">
        <v>1630</v>
      </c>
      <c r="C198" s="227" t="s">
        <v>1631</v>
      </c>
      <c r="D198" s="228" t="s">
        <v>168</v>
      </c>
      <c r="E198" s="229">
        <f t="shared" ref="E198:E211" si="43">SUM(F198:J198)</f>
        <v>175598</v>
      </c>
      <c r="F198" s="229">
        <v>5039</v>
      </c>
      <c r="G198" s="229">
        <v>5000</v>
      </c>
      <c r="H198" s="229">
        <v>5000</v>
      </c>
      <c r="I198" s="229">
        <v>40534</v>
      </c>
      <c r="J198" s="229">
        <v>120025</v>
      </c>
      <c r="K198" s="166">
        <f t="shared" ref="K198:K211" si="44">ROUND((L198+M198+N198)*(1+O198),2)</f>
        <v>2.58</v>
      </c>
      <c r="L198" s="230">
        <v>0.59</v>
      </c>
      <c r="M198" s="230">
        <v>1.65</v>
      </c>
      <c r="N198" s="230">
        <v>0.15</v>
      </c>
      <c r="O198" s="257">
        <v>0.08</v>
      </c>
      <c r="P198" s="260">
        <f t="shared" ref="P198:P211" si="45">F198*K198</f>
        <v>13000.62</v>
      </c>
      <c r="Q198" s="260">
        <f t="shared" ref="Q198:Q211" si="46">G198*K198</f>
        <v>12900</v>
      </c>
      <c r="R198" s="260">
        <f t="shared" ref="R198:R211" si="47">H198*K198</f>
        <v>12900</v>
      </c>
      <c r="S198" s="260">
        <f t="shared" ref="S198:S211" si="48">I198*K198</f>
        <v>104577.72</v>
      </c>
      <c r="T198" s="260">
        <f t="shared" ref="T198:T211" si="49">J198*K198</f>
        <v>309664.5</v>
      </c>
      <c r="U198" s="327"/>
    </row>
    <row r="199" s="282" customFormat="1" ht="16.5" outlineLevel="1" spans="1:21">
      <c r="A199" s="310" t="s">
        <v>1632</v>
      </c>
      <c r="B199" s="309" t="s">
        <v>1630</v>
      </c>
      <c r="C199" s="227" t="s">
        <v>1633</v>
      </c>
      <c r="D199" s="228" t="s">
        <v>168</v>
      </c>
      <c r="E199" s="229">
        <f t="shared" si="43"/>
        <v>273674</v>
      </c>
      <c r="F199" s="229">
        <v>5039</v>
      </c>
      <c r="G199" s="229">
        <v>98183</v>
      </c>
      <c r="H199" s="229">
        <v>9893</v>
      </c>
      <c r="I199" s="229">
        <v>40534</v>
      </c>
      <c r="J199" s="229">
        <v>120025</v>
      </c>
      <c r="K199" s="166">
        <f t="shared" si="44"/>
        <v>2.58</v>
      </c>
      <c r="L199" s="230">
        <v>0.59</v>
      </c>
      <c r="M199" s="230">
        <v>1.65</v>
      </c>
      <c r="N199" s="230">
        <v>0.15</v>
      </c>
      <c r="O199" s="257">
        <v>0.08</v>
      </c>
      <c r="P199" s="260">
        <f t="shared" si="45"/>
        <v>13000.62</v>
      </c>
      <c r="Q199" s="260">
        <f t="shared" si="46"/>
        <v>253312.14</v>
      </c>
      <c r="R199" s="260">
        <f t="shared" si="47"/>
        <v>25523.94</v>
      </c>
      <c r="S199" s="260">
        <f t="shared" si="48"/>
        <v>104577.72</v>
      </c>
      <c r="T199" s="260">
        <f t="shared" si="49"/>
        <v>309664.5</v>
      </c>
      <c r="U199" s="327"/>
    </row>
    <row r="200" s="282" customFormat="1" ht="16.5" outlineLevel="1" spans="1:21">
      <c r="A200" s="310" t="s">
        <v>1634</v>
      </c>
      <c r="B200" s="309" t="s">
        <v>1630</v>
      </c>
      <c r="C200" s="227" t="s">
        <v>1635</v>
      </c>
      <c r="D200" s="228" t="s">
        <v>168</v>
      </c>
      <c r="E200" s="229">
        <f t="shared" si="43"/>
        <v>123249</v>
      </c>
      <c r="F200" s="229">
        <v>14633</v>
      </c>
      <c r="G200" s="229">
        <v>51391</v>
      </c>
      <c r="H200" s="229">
        <v>6788</v>
      </c>
      <c r="I200" s="229">
        <v>11443</v>
      </c>
      <c r="J200" s="229">
        <v>38994</v>
      </c>
      <c r="K200" s="166">
        <f t="shared" si="44"/>
        <v>3.77</v>
      </c>
      <c r="L200" s="230">
        <v>0.64</v>
      </c>
      <c r="M200" s="230">
        <v>2.68</v>
      </c>
      <c r="N200" s="230">
        <v>0.17</v>
      </c>
      <c r="O200" s="257">
        <v>0.08</v>
      </c>
      <c r="P200" s="260">
        <f t="shared" si="45"/>
        <v>55166.41</v>
      </c>
      <c r="Q200" s="260">
        <f t="shared" si="46"/>
        <v>193744.07</v>
      </c>
      <c r="R200" s="260">
        <f t="shared" si="47"/>
        <v>25590.76</v>
      </c>
      <c r="S200" s="260">
        <f t="shared" si="48"/>
        <v>43140.11</v>
      </c>
      <c r="T200" s="260">
        <f t="shared" si="49"/>
        <v>147007.38</v>
      </c>
      <c r="U200" s="327"/>
    </row>
    <row r="201" s="282" customFormat="1" ht="16.5" outlineLevel="1" spans="1:21">
      <c r="A201" s="310" t="s">
        <v>1636</v>
      </c>
      <c r="B201" s="309" t="s">
        <v>1630</v>
      </c>
      <c r="C201" s="227" t="s">
        <v>1637</v>
      </c>
      <c r="D201" s="228" t="s">
        <v>168</v>
      </c>
      <c r="E201" s="229">
        <f t="shared" si="43"/>
        <v>427</v>
      </c>
      <c r="F201" s="229">
        <v>425</v>
      </c>
      <c r="G201" s="229">
        <v>1</v>
      </c>
      <c r="H201" s="229">
        <v>0</v>
      </c>
      <c r="I201" s="229">
        <v>0</v>
      </c>
      <c r="J201" s="229">
        <v>1</v>
      </c>
      <c r="K201" s="166">
        <f t="shared" si="44"/>
        <v>5.24</v>
      </c>
      <c r="L201" s="230">
        <v>0.67</v>
      </c>
      <c r="M201" s="230">
        <v>4</v>
      </c>
      <c r="N201" s="230">
        <v>0.18</v>
      </c>
      <c r="O201" s="257">
        <v>0.08</v>
      </c>
      <c r="P201" s="260">
        <f t="shared" si="45"/>
        <v>2227</v>
      </c>
      <c r="Q201" s="260">
        <f t="shared" si="46"/>
        <v>5.24</v>
      </c>
      <c r="R201" s="260">
        <f t="shared" si="47"/>
        <v>0</v>
      </c>
      <c r="S201" s="260">
        <f t="shared" si="48"/>
        <v>0</v>
      </c>
      <c r="T201" s="260">
        <f t="shared" si="49"/>
        <v>5.24</v>
      </c>
      <c r="U201" s="327"/>
    </row>
    <row r="202" s="282" customFormat="1" ht="16.5" outlineLevel="1" spans="1:21">
      <c r="A202" s="310" t="s">
        <v>1638</v>
      </c>
      <c r="B202" s="309" t="s">
        <v>1630</v>
      </c>
      <c r="C202" s="227" t="s">
        <v>1639</v>
      </c>
      <c r="D202" s="228" t="s">
        <v>168</v>
      </c>
      <c r="E202" s="229">
        <f t="shared" si="43"/>
        <v>3</v>
      </c>
      <c r="F202" s="229">
        <v>1</v>
      </c>
      <c r="G202" s="229">
        <v>1</v>
      </c>
      <c r="H202" s="229">
        <v>0</v>
      </c>
      <c r="I202" s="229">
        <v>0</v>
      </c>
      <c r="J202" s="229">
        <v>1</v>
      </c>
      <c r="K202" s="166">
        <f t="shared" si="44"/>
        <v>8.34</v>
      </c>
      <c r="L202" s="230">
        <v>0.8</v>
      </c>
      <c r="M202" s="230">
        <v>6.71</v>
      </c>
      <c r="N202" s="230">
        <v>0.21</v>
      </c>
      <c r="O202" s="257">
        <v>0.08</v>
      </c>
      <c r="P202" s="260">
        <f t="shared" si="45"/>
        <v>8.34</v>
      </c>
      <c r="Q202" s="260">
        <f t="shared" si="46"/>
        <v>8.34</v>
      </c>
      <c r="R202" s="260">
        <f t="shared" si="47"/>
        <v>0</v>
      </c>
      <c r="S202" s="260">
        <f t="shared" si="48"/>
        <v>0</v>
      </c>
      <c r="T202" s="260">
        <f t="shared" si="49"/>
        <v>8.34</v>
      </c>
      <c r="U202" s="327"/>
    </row>
    <row r="203" s="282" customFormat="1" ht="16.5" outlineLevel="1" spans="1:21">
      <c r="A203" s="310" t="s">
        <v>1640</v>
      </c>
      <c r="B203" s="309" t="s">
        <v>1630</v>
      </c>
      <c r="C203" s="227" t="s">
        <v>1641</v>
      </c>
      <c r="D203" s="228" t="s">
        <v>168</v>
      </c>
      <c r="E203" s="229">
        <f t="shared" si="43"/>
        <v>13045</v>
      </c>
      <c r="F203" s="229">
        <v>1</v>
      </c>
      <c r="G203" s="229">
        <v>6028</v>
      </c>
      <c r="H203" s="229">
        <v>889</v>
      </c>
      <c r="I203" s="229">
        <v>1022</v>
      </c>
      <c r="J203" s="229">
        <v>5105</v>
      </c>
      <c r="K203" s="166">
        <f t="shared" si="44"/>
        <v>12.88</v>
      </c>
      <c r="L203" s="230">
        <v>0.91</v>
      </c>
      <c r="M203" s="230">
        <v>10.77</v>
      </c>
      <c r="N203" s="230">
        <v>0.25</v>
      </c>
      <c r="O203" s="257">
        <v>0.08</v>
      </c>
      <c r="P203" s="260">
        <f t="shared" si="45"/>
        <v>12.88</v>
      </c>
      <c r="Q203" s="260">
        <f t="shared" si="46"/>
        <v>77640.64</v>
      </c>
      <c r="R203" s="260">
        <f t="shared" si="47"/>
        <v>11450.32</v>
      </c>
      <c r="S203" s="260">
        <f t="shared" si="48"/>
        <v>13163.36</v>
      </c>
      <c r="T203" s="260">
        <f t="shared" si="49"/>
        <v>65752.4</v>
      </c>
      <c r="U203" s="327"/>
    </row>
    <row r="204" s="282" customFormat="1" ht="16.5" outlineLevel="1" spans="1:21">
      <c r="A204" s="310" t="s">
        <v>1642</v>
      </c>
      <c r="B204" s="309" t="s">
        <v>1630</v>
      </c>
      <c r="C204" s="227" t="s">
        <v>1643</v>
      </c>
      <c r="D204" s="228" t="s">
        <v>168</v>
      </c>
      <c r="E204" s="229">
        <f t="shared" si="43"/>
        <v>3</v>
      </c>
      <c r="F204" s="229">
        <v>1</v>
      </c>
      <c r="G204" s="229">
        <v>1</v>
      </c>
      <c r="H204" s="229">
        <v>0</v>
      </c>
      <c r="I204" s="229">
        <v>0</v>
      </c>
      <c r="J204" s="229">
        <v>1</v>
      </c>
      <c r="K204" s="166">
        <f t="shared" si="44"/>
        <v>19.79</v>
      </c>
      <c r="L204" s="230">
        <v>1.11</v>
      </c>
      <c r="M204" s="230">
        <v>16.91</v>
      </c>
      <c r="N204" s="230">
        <v>0.3</v>
      </c>
      <c r="O204" s="257">
        <v>0.08</v>
      </c>
      <c r="P204" s="260">
        <f t="shared" si="45"/>
        <v>19.79</v>
      </c>
      <c r="Q204" s="260">
        <f t="shared" si="46"/>
        <v>19.79</v>
      </c>
      <c r="R204" s="260">
        <f t="shared" si="47"/>
        <v>0</v>
      </c>
      <c r="S204" s="260">
        <f t="shared" si="48"/>
        <v>0</v>
      </c>
      <c r="T204" s="260">
        <f t="shared" si="49"/>
        <v>19.79</v>
      </c>
      <c r="U204" s="327"/>
    </row>
    <row r="205" s="282" customFormat="1" ht="16.5" outlineLevel="1" spans="1:21">
      <c r="A205" s="310" t="s">
        <v>1644</v>
      </c>
      <c r="B205" s="309" t="s">
        <v>1645</v>
      </c>
      <c r="C205" s="227" t="s">
        <v>1631</v>
      </c>
      <c r="D205" s="228" t="s">
        <v>168</v>
      </c>
      <c r="E205" s="229">
        <f t="shared" si="43"/>
        <v>41740</v>
      </c>
      <c r="F205" s="229">
        <v>41738</v>
      </c>
      <c r="G205" s="229">
        <v>1</v>
      </c>
      <c r="H205" s="229">
        <v>0</v>
      </c>
      <c r="I205" s="229">
        <v>0</v>
      </c>
      <c r="J205" s="229">
        <v>1</v>
      </c>
      <c r="K205" s="166">
        <f t="shared" si="44"/>
        <v>2.83</v>
      </c>
      <c r="L205" s="230">
        <v>0.75</v>
      </c>
      <c r="M205" s="230">
        <v>1.65</v>
      </c>
      <c r="N205" s="230">
        <v>0.22</v>
      </c>
      <c r="O205" s="257">
        <v>0.08</v>
      </c>
      <c r="P205" s="260">
        <f t="shared" si="45"/>
        <v>118118.54</v>
      </c>
      <c r="Q205" s="260">
        <f t="shared" si="46"/>
        <v>2.83</v>
      </c>
      <c r="R205" s="260">
        <f t="shared" si="47"/>
        <v>0</v>
      </c>
      <c r="S205" s="260">
        <f t="shared" si="48"/>
        <v>0</v>
      </c>
      <c r="T205" s="260">
        <f t="shared" si="49"/>
        <v>2.83</v>
      </c>
      <c r="U205" s="327"/>
    </row>
    <row r="206" s="282" customFormat="1" ht="16.5" outlineLevel="1" spans="1:21">
      <c r="A206" s="310" t="s">
        <v>1646</v>
      </c>
      <c r="B206" s="309" t="s">
        <v>1645</v>
      </c>
      <c r="C206" s="227" t="s">
        <v>1633</v>
      </c>
      <c r="D206" s="228" t="s">
        <v>168</v>
      </c>
      <c r="E206" s="229">
        <f t="shared" si="43"/>
        <v>41740</v>
      </c>
      <c r="F206" s="229">
        <v>41738</v>
      </c>
      <c r="G206" s="229">
        <v>1</v>
      </c>
      <c r="H206" s="229">
        <v>0</v>
      </c>
      <c r="I206" s="229">
        <v>0</v>
      </c>
      <c r="J206" s="229">
        <v>1</v>
      </c>
      <c r="K206" s="166">
        <f t="shared" si="44"/>
        <v>2.83</v>
      </c>
      <c r="L206" s="230">
        <v>0.75</v>
      </c>
      <c r="M206" s="230">
        <v>1.65</v>
      </c>
      <c r="N206" s="230">
        <v>0.22</v>
      </c>
      <c r="O206" s="257">
        <v>0.08</v>
      </c>
      <c r="P206" s="260">
        <f t="shared" si="45"/>
        <v>118118.54</v>
      </c>
      <c r="Q206" s="260">
        <f t="shared" si="46"/>
        <v>2.83</v>
      </c>
      <c r="R206" s="260">
        <f t="shared" si="47"/>
        <v>0</v>
      </c>
      <c r="S206" s="260">
        <f t="shared" si="48"/>
        <v>0</v>
      </c>
      <c r="T206" s="260">
        <f t="shared" si="49"/>
        <v>2.83</v>
      </c>
      <c r="U206" s="327"/>
    </row>
    <row r="207" s="282" customFormat="1" ht="16.5" outlineLevel="1" spans="1:21">
      <c r="A207" s="310" t="s">
        <v>1647</v>
      </c>
      <c r="B207" s="309" t="s">
        <v>1645</v>
      </c>
      <c r="C207" s="227" t="s">
        <v>1635</v>
      </c>
      <c r="D207" s="228" t="s">
        <v>168</v>
      </c>
      <c r="E207" s="229">
        <f t="shared" si="43"/>
        <v>3</v>
      </c>
      <c r="F207" s="229">
        <v>1</v>
      </c>
      <c r="G207" s="229">
        <v>1</v>
      </c>
      <c r="H207" s="229">
        <v>0</v>
      </c>
      <c r="I207" s="229">
        <v>0</v>
      </c>
      <c r="J207" s="229">
        <v>1</v>
      </c>
      <c r="K207" s="166">
        <f t="shared" si="44"/>
        <v>4.16</v>
      </c>
      <c r="L207" s="230">
        <v>0.9</v>
      </c>
      <c r="M207" s="230">
        <v>2.68</v>
      </c>
      <c r="N207" s="230">
        <v>0.27</v>
      </c>
      <c r="O207" s="257">
        <v>0.08</v>
      </c>
      <c r="P207" s="260">
        <f t="shared" si="45"/>
        <v>4.16</v>
      </c>
      <c r="Q207" s="260">
        <f t="shared" si="46"/>
        <v>4.16</v>
      </c>
      <c r="R207" s="260">
        <f t="shared" si="47"/>
        <v>0</v>
      </c>
      <c r="S207" s="260">
        <f t="shared" si="48"/>
        <v>0</v>
      </c>
      <c r="T207" s="260">
        <f t="shared" si="49"/>
        <v>4.16</v>
      </c>
      <c r="U207" s="327"/>
    </row>
    <row r="208" s="282" customFormat="1" ht="16.5" outlineLevel="1" spans="1:21">
      <c r="A208" s="310" t="s">
        <v>1648</v>
      </c>
      <c r="B208" s="309" t="s">
        <v>1645</v>
      </c>
      <c r="C208" s="227" t="s">
        <v>1637</v>
      </c>
      <c r="D208" s="228" t="s">
        <v>168</v>
      </c>
      <c r="E208" s="229">
        <f t="shared" si="43"/>
        <v>3</v>
      </c>
      <c r="F208" s="229">
        <v>1</v>
      </c>
      <c r="G208" s="229">
        <v>1</v>
      </c>
      <c r="H208" s="229">
        <v>0</v>
      </c>
      <c r="I208" s="229">
        <v>0</v>
      </c>
      <c r="J208" s="229">
        <v>1</v>
      </c>
      <c r="K208" s="166">
        <f t="shared" si="44"/>
        <v>5.37</v>
      </c>
      <c r="L208" s="230">
        <v>0.75</v>
      </c>
      <c r="M208" s="230">
        <v>4</v>
      </c>
      <c r="N208" s="230">
        <v>0.22</v>
      </c>
      <c r="O208" s="257">
        <v>0.08</v>
      </c>
      <c r="P208" s="260">
        <f t="shared" si="45"/>
        <v>5.37</v>
      </c>
      <c r="Q208" s="260">
        <f t="shared" si="46"/>
        <v>5.37</v>
      </c>
      <c r="R208" s="260">
        <f t="shared" si="47"/>
        <v>0</v>
      </c>
      <c r="S208" s="260">
        <f t="shared" si="48"/>
        <v>0</v>
      </c>
      <c r="T208" s="260">
        <f t="shared" si="49"/>
        <v>5.37</v>
      </c>
      <c r="U208" s="327"/>
    </row>
    <row r="209" s="282" customFormat="1" ht="16.5" outlineLevel="1" spans="1:21">
      <c r="A209" s="310" t="s">
        <v>1649</v>
      </c>
      <c r="B209" s="309" t="s">
        <v>1645</v>
      </c>
      <c r="C209" s="227" t="s">
        <v>1639</v>
      </c>
      <c r="D209" s="228" t="s">
        <v>168</v>
      </c>
      <c r="E209" s="229">
        <f t="shared" si="43"/>
        <v>3</v>
      </c>
      <c r="F209" s="229">
        <v>1</v>
      </c>
      <c r="G209" s="229">
        <v>1</v>
      </c>
      <c r="H209" s="229">
        <v>0</v>
      </c>
      <c r="I209" s="229">
        <v>0</v>
      </c>
      <c r="J209" s="229">
        <v>1</v>
      </c>
      <c r="K209" s="166">
        <f t="shared" si="44"/>
        <v>8.51</v>
      </c>
      <c r="L209" s="230">
        <v>0.9</v>
      </c>
      <c r="M209" s="230">
        <v>6.71</v>
      </c>
      <c r="N209" s="230">
        <v>0.27</v>
      </c>
      <c r="O209" s="257">
        <v>0.08</v>
      </c>
      <c r="P209" s="260">
        <f t="shared" si="45"/>
        <v>8.51</v>
      </c>
      <c r="Q209" s="260">
        <f t="shared" si="46"/>
        <v>8.51</v>
      </c>
      <c r="R209" s="260">
        <f t="shared" si="47"/>
        <v>0</v>
      </c>
      <c r="S209" s="260">
        <f t="shared" si="48"/>
        <v>0</v>
      </c>
      <c r="T209" s="260">
        <f t="shared" si="49"/>
        <v>8.51</v>
      </c>
      <c r="U209" s="327"/>
    </row>
    <row r="210" s="282" customFormat="1" ht="16.5" outlineLevel="1" spans="1:21">
      <c r="A210" s="310" t="s">
        <v>1650</v>
      </c>
      <c r="B210" s="309" t="s">
        <v>1645</v>
      </c>
      <c r="C210" s="227" t="s">
        <v>1641</v>
      </c>
      <c r="D210" s="228" t="s">
        <v>168</v>
      </c>
      <c r="E210" s="229">
        <f t="shared" si="43"/>
        <v>17517</v>
      </c>
      <c r="F210" s="229">
        <v>1</v>
      </c>
      <c r="G210" s="229">
        <v>8069</v>
      </c>
      <c r="H210" s="229">
        <v>1158</v>
      </c>
      <c r="I210" s="229">
        <v>1635</v>
      </c>
      <c r="J210" s="229">
        <v>6654</v>
      </c>
      <c r="K210" s="166">
        <f t="shared" si="44"/>
        <v>13.18</v>
      </c>
      <c r="L210" s="230">
        <v>1.09</v>
      </c>
      <c r="M210" s="230">
        <v>10.77</v>
      </c>
      <c r="N210" s="230">
        <v>0.34</v>
      </c>
      <c r="O210" s="257">
        <v>0.08</v>
      </c>
      <c r="P210" s="260">
        <f t="shared" si="45"/>
        <v>13.18</v>
      </c>
      <c r="Q210" s="260">
        <f t="shared" si="46"/>
        <v>106349.42</v>
      </c>
      <c r="R210" s="260">
        <f t="shared" si="47"/>
        <v>15262.44</v>
      </c>
      <c r="S210" s="260">
        <f t="shared" si="48"/>
        <v>21549.3</v>
      </c>
      <c r="T210" s="260">
        <f t="shared" si="49"/>
        <v>87699.72</v>
      </c>
      <c r="U210" s="327"/>
    </row>
    <row r="211" s="282" customFormat="1" ht="16.5" outlineLevel="1" spans="1:21">
      <c r="A211" s="310" t="s">
        <v>1651</v>
      </c>
      <c r="B211" s="309" t="s">
        <v>1645</v>
      </c>
      <c r="C211" s="227" t="s">
        <v>1643</v>
      </c>
      <c r="D211" s="228" t="s">
        <v>168</v>
      </c>
      <c r="E211" s="229">
        <f t="shared" si="43"/>
        <v>3</v>
      </c>
      <c r="F211" s="229">
        <v>1</v>
      </c>
      <c r="G211" s="229">
        <v>1</v>
      </c>
      <c r="H211" s="229">
        <v>0</v>
      </c>
      <c r="I211" s="229">
        <v>0</v>
      </c>
      <c r="J211" s="229">
        <v>1</v>
      </c>
      <c r="K211" s="166">
        <f t="shared" si="44"/>
        <v>20.16</v>
      </c>
      <c r="L211" s="230">
        <v>1.34</v>
      </c>
      <c r="M211" s="230">
        <v>16.91</v>
      </c>
      <c r="N211" s="230">
        <v>0.42</v>
      </c>
      <c r="O211" s="257">
        <v>0.08</v>
      </c>
      <c r="P211" s="260">
        <f t="shared" si="45"/>
        <v>20.16</v>
      </c>
      <c r="Q211" s="260">
        <f t="shared" si="46"/>
        <v>20.16</v>
      </c>
      <c r="R211" s="260">
        <f t="shared" si="47"/>
        <v>0</v>
      </c>
      <c r="S211" s="260">
        <f t="shared" si="48"/>
        <v>0</v>
      </c>
      <c r="T211" s="260">
        <f t="shared" si="49"/>
        <v>20.16</v>
      </c>
      <c r="U211" s="327"/>
    </row>
    <row r="212" s="282" customFormat="1" ht="120" outlineLevel="1" spans="1:21">
      <c r="A212" s="310" t="s">
        <v>1652</v>
      </c>
      <c r="B212" s="309" t="s">
        <v>1653</v>
      </c>
      <c r="C212" s="227" t="s">
        <v>1654</v>
      </c>
      <c r="D212" s="228" t="s">
        <v>1655</v>
      </c>
      <c r="E212" s="229"/>
      <c r="F212" s="229"/>
      <c r="G212" s="229"/>
      <c r="H212" s="229"/>
      <c r="I212" s="229"/>
      <c r="J212" s="229"/>
      <c r="K212" s="166"/>
      <c r="L212" s="230"/>
      <c r="M212" s="230"/>
      <c r="N212" s="230"/>
      <c r="O212" s="257"/>
      <c r="P212" s="260"/>
      <c r="Q212" s="260"/>
      <c r="R212" s="260"/>
      <c r="S212" s="260"/>
      <c r="T212" s="260"/>
      <c r="U212" s="342" t="s">
        <v>1656</v>
      </c>
    </row>
    <row r="213" s="282" customFormat="1" ht="16.5" outlineLevel="1" spans="1:21">
      <c r="A213" s="310" t="s">
        <v>1657</v>
      </c>
      <c r="B213" s="309" t="s">
        <v>1658</v>
      </c>
      <c r="C213" s="227" t="s">
        <v>1659</v>
      </c>
      <c r="D213" s="228" t="s">
        <v>1655</v>
      </c>
      <c r="E213" s="229">
        <f t="shared" ref="E213:E225" si="50">SUM(F213:J213)</f>
        <v>3</v>
      </c>
      <c r="F213" s="229">
        <v>1</v>
      </c>
      <c r="G213" s="229">
        <v>1</v>
      </c>
      <c r="H213" s="229">
        <v>0</v>
      </c>
      <c r="I213" s="229">
        <v>0</v>
      </c>
      <c r="J213" s="229">
        <v>1</v>
      </c>
      <c r="K213" s="166">
        <f t="shared" ref="K213:K225" si="51">ROUND((L213+M213+N213)*(1+O213),2)</f>
        <v>20.28</v>
      </c>
      <c r="L213" s="230">
        <v>5.63</v>
      </c>
      <c r="M213" s="230">
        <v>11.27</v>
      </c>
      <c r="N213" s="230">
        <v>1.88</v>
      </c>
      <c r="O213" s="257">
        <v>0.08</v>
      </c>
      <c r="P213" s="260">
        <f t="shared" ref="P213:P225" si="52">F213*K213</f>
        <v>20.28</v>
      </c>
      <c r="Q213" s="260">
        <f t="shared" ref="Q213:Q225" si="53">G213*K213</f>
        <v>20.28</v>
      </c>
      <c r="R213" s="260">
        <f t="shared" ref="R213:R225" si="54">H213*K213</f>
        <v>0</v>
      </c>
      <c r="S213" s="260">
        <f t="shared" ref="S213:S225" si="55">I213*K213</f>
        <v>0</v>
      </c>
      <c r="T213" s="260">
        <f t="shared" ref="T213:T225" si="56">J213*K213</f>
        <v>20.28</v>
      </c>
      <c r="U213" s="342"/>
    </row>
    <row r="214" s="282" customFormat="1" ht="16.5" outlineLevel="1" spans="1:21">
      <c r="A214" s="310" t="s">
        <v>1660</v>
      </c>
      <c r="B214" s="309" t="s">
        <v>1661</v>
      </c>
      <c r="C214" s="227" t="s">
        <v>1659</v>
      </c>
      <c r="D214" s="228" t="s">
        <v>1655</v>
      </c>
      <c r="E214" s="229">
        <f t="shared" si="50"/>
        <v>3</v>
      </c>
      <c r="F214" s="229">
        <v>1</v>
      </c>
      <c r="G214" s="229">
        <v>1</v>
      </c>
      <c r="H214" s="229">
        <v>0</v>
      </c>
      <c r="I214" s="229">
        <v>0</v>
      </c>
      <c r="J214" s="229">
        <v>1</v>
      </c>
      <c r="K214" s="166">
        <f t="shared" si="51"/>
        <v>13.6</v>
      </c>
      <c r="L214" s="230">
        <v>3.78</v>
      </c>
      <c r="M214" s="230">
        <v>7.55</v>
      </c>
      <c r="N214" s="230">
        <v>1.26</v>
      </c>
      <c r="O214" s="257">
        <v>0.08</v>
      </c>
      <c r="P214" s="260">
        <f t="shared" si="52"/>
        <v>13.6</v>
      </c>
      <c r="Q214" s="260">
        <f t="shared" si="53"/>
        <v>13.6</v>
      </c>
      <c r="R214" s="260">
        <f t="shared" si="54"/>
        <v>0</v>
      </c>
      <c r="S214" s="260">
        <f t="shared" si="55"/>
        <v>0</v>
      </c>
      <c r="T214" s="260">
        <f t="shared" si="56"/>
        <v>13.6</v>
      </c>
      <c r="U214" s="342"/>
    </row>
    <row r="215" s="283" customFormat="1" ht="16.5" spans="1:21">
      <c r="A215" s="310"/>
      <c r="B215" s="332" t="s">
        <v>1662</v>
      </c>
      <c r="C215" s="227"/>
      <c r="D215" s="228"/>
      <c r="E215" s="229"/>
      <c r="F215" s="229"/>
      <c r="G215" s="229"/>
      <c r="H215" s="229"/>
      <c r="I215" s="229"/>
      <c r="J215" s="229"/>
      <c r="K215" s="166"/>
      <c r="L215" s="320"/>
      <c r="M215" s="320"/>
      <c r="N215" s="320"/>
      <c r="O215" s="338"/>
      <c r="P215" s="260"/>
      <c r="Q215" s="260"/>
      <c r="R215" s="260"/>
      <c r="S215" s="260"/>
      <c r="T215" s="260"/>
      <c r="U215" s="278"/>
    </row>
    <row r="216" s="282" customFormat="1" ht="60" outlineLevel="1" spans="1:21">
      <c r="A216" s="310" t="s">
        <v>202</v>
      </c>
      <c r="B216" s="309" t="s">
        <v>298</v>
      </c>
      <c r="C216" s="227" t="s">
        <v>1663</v>
      </c>
      <c r="D216" s="228"/>
      <c r="E216" s="229"/>
      <c r="F216" s="229"/>
      <c r="G216" s="229"/>
      <c r="H216" s="229"/>
      <c r="I216" s="229"/>
      <c r="J216" s="229"/>
      <c r="K216" s="166"/>
      <c r="L216" s="260"/>
      <c r="M216" s="260"/>
      <c r="N216" s="260"/>
      <c r="O216" s="323"/>
      <c r="P216" s="260"/>
      <c r="Q216" s="260"/>
      <c r="R216" s="260"/>
      <c r="S216" s="260"/>
      <c r="T216" s="260"/>
      <c r="U216" s="343"/>
    </row>
    <row r="217" s="205" customFormat="1" ht="24" outlineLevel="1" spans="1:21">
      <c r="A217" s="310" t="s">
        <v>1238</v>
      </c>
      <c r="B217" s="312" t="s">
        <v>1664</v>
      </c>
      <c r="C217" s="227" t="s">
        <v>1665</v>
      </c>
      <c r="D217" s="228" t="s">
        <v>299</v>
      </c>
      <c r="E217" s="229">
        <f t="shared" si="50"/>
        <v>1887</v>
      </c>
      <c r="F217" s="229">
        <v>1850</v>
      </c>
      <c r="G217" s="229">
        <v>17</v>
      </c>
      <c r="H217" s="229">
        <v>2</v>
      </c>
      <c r="I217" s="229">
        <v>5</v>
      </c>
      <c r="J217" s="229">
        <v>13</v>
      </c>
      <c r="K217" s="166">
        <f t="shared" si="51"/>
        <v>58.01</v>
      </c>
      <c r="L217" s="230">
        <v>19.21</v>
      </c>
      <c r="M217" s="230">
        <v>29.13</v>
      </c>
      <c r="N217" s="230">
        <v>5.37</v>
      </c>
      <c r="O217" s="257">
        <v>0.08</v>
      </c>
      <c r="P217" s="260">
        <f t="shared" si="52"/>
        <v>107318.5</v>
      </c>
      <c r="Q217" s="260">
        <f t="shared" si="53"/>
        <v>986.17</v>
      </c>
      <c r="R217" s="260">
        <f t="shared" si="54"/>
        <v>116.02</v>
      </c>
      <c r="S217" s="260">
        <f t="shared" si="55"/>
        <v>290.05</v>
      </c>
      <c r="T217" s="260">
        <f t="shared" si="56"/>
        <v>754.13</v>
      </c>
      <c r="U217" s="344"/>
    </row>
    <row r="218" s="282" customFormat="1" ht="24" outlineLevel="1" spans="1:21">
      <c r="A218" s="310" t="s">
        <v>1241</v>
      </c>
      <c r="B218" s="312" t="s">
        <v>1666</v>
      </c>
      <c r="C218" s="227" t="s">
        <v>1665</v>
      </c>
      <c r="D218" s="228" t="s">
        <v>299</v>
      </c>
      <c r="E218" s="229">
        <f t="shared" si="50"/>
        <v>56</v>
      </c>
      <c r="F218" s="229">
        <v>19</v>
      </c>
      <c r="G218" s="229">
        <v>17</v>
      </c>
      <c r="H218" s="229">
        <v>2</v>
      </c>
      <c r="I218" s="229">
        <v>5</v>
      </c>
      <c r="J218" s="229">
        <v>13</v>
      </c>
      <c r="K218" s="166">
        <f t="shared" si="51"/>
        <v>99.36</v>
      </c>
      <c r="L218" s="230">
        <v>30.69</v>
      </c>
      <c r="M218" s="230">
        <v>52.7</v>
      </c>
      <c r="N218" s="230">
        <v>8.61</v>
      </c>
      <c r="O218" s="257">
        <v>0.08</v>
      </c>
      <c r="P218" s="260">
        <f t="shared" si="52"/>
        <v>1887.84</v>
      </c>
      <c r="Q218" s="260">
        <f t="shared" si="53"/>
        <v>1689.12</v>
      </c>
      <c r="R218" s="260">
        <f t="shared" si="54"/>
        <v>198.72</v>
      </c>
      <c r="S218" s="260">
        <f t="shared" si="55"/>
        <v>496.8</v>
      </c>
      <c r="T218" s="260">
        <f t="shared" si="56"/>
        <v>1291.68</v>
      </c>
      <c r="U218" s="344"/>
    </row>
    <row r="219" s="282" customFormat="1" ht="24" outlineLevel="1" spans="1:21">
      <c r="A219" s="310" t="s">
        <v>1243</v>
      </c>
      <c r="B219" s="312" t="s">
        <v>1667</v>
      </c>
      <c r="C219" s="227" t="s">
        <v>1665</v>
      </c>
      <c r="D219" s="228" t="s">
        <v>299</v>
      </c>
      <c r="E219" s="229">
        <f t="shared" si="50"/>
        <v>20</v>
      </c>
      <c r="F219" s="229">
        <v>18</v>
      </c>
      <c r="G219" s="229">
        <v>1</v>
      </c>
      <c r="H219" s="229">
        <v>0</v>
      </c>
      <c r="I219" s="229">
        <v>0</v>
      </c>
      <c r="J219" s="229">
        <v>1</v>
      </c>
      <c r="K219" s="166">
        <f t="shared" si="51"/>
        <v>137.32</v>
      </c>
      <c r="L219" s="230">
        <v>38.34</v>
      </c>
      <c r="M219" s="230">
        <v>78.2</v>
      </c>
      <c r="N219" s="230">
        <v>10.61</v>
      </c>
      <c r="O219" s="257">
        <v>0.08</v>
      </c>
      <c r="P219" s="260">
        <f t="shared" si="52"/>
        <v>2471.76</v>
      </c>
      <c r="Q219" s="260">
        <f t="shared" si="53"/>
        <v>137.32</v>
      </c>
      <c r="R219" s="260">
        <f t="shared" si="54"/>
        <v>0</v>
      </c>
      <c r="S219" s="260">
        <f t="shared" si="55"/>
        <v>0</v>
      </c>
      <c r="T219" s="260">
        <f t="shared" si="56"/>
        <v>137.32</v>
      </c>
      <c r="U219" s="344"/>
    </row>
    <row r="220" s="205" customFormat="1" ht="24" outlineLevel="1" spans="1:21">
      <c r="A220" s="310" t="s">
        <v>1245</v>
      </c>
      <c r="B220" s="312" t="s">
        <v>1668</v>
      </c>
      <c r="C220" s="227" t="s">
        <v>1665</v>
      </c>
      <c r="D220" s="228" t="s">
        <v>299</v>
      </c>
      <c r="E220" s="229">
        <f t="shared" si="50"/>
        <v>484</v>
      </c>
      <c r="F220" s="229">
        <v>114</v>
      </c>
      <c r="G220" s="229">
        <v>169</v>
      </c>
      <c r="H220" s="229">
        <v>22</v>
      </c>
      <c r="I220" s="229">
        <v>51</v>
      </c>
      <c r="J220" s="229">
        <v>128</v>
      </c>
      <c r="K220" s="166">
        <f t="shared" si="51"/>
        <v>69.79</v>
      </c>
      <c r="L220" s="230">
        <v>16.79</v>
      </c>
      <c r="M220" s="230">
        <v>43.02</v>
      </c>
      <c r="N220" s="230">
        <v>4.81</v>
      </c>
      <c r="O220" s="257">
        <v>0.08</v>
      </c>
      <c r="P220" s="260">
        <f t="shared" si="52"/>
        <v>7956.06</v>
      </c>
      <c r="Q220" s="260">
        <f t="shared" si="53"/>
        <v>11794.51</v>
      </c>
      <c r="R220" s="260">
        <f t="shared" si="54"/>
        <v>1535.38</v>
      </c>
      <c r="S220" s="260">
        <f t="shared" si="55"/>
        <v>3559.29</v>
      </c>
      <c r="T220" s="260">
        <f t="shared" si="56"/>
        <v>8933.12</v>
      </c>
      <c r="U220" s="344"/>
    </row>
    <row r="221" s="205" customFormat="1" ht="24" outlineLevel="1" spans="1:21">
      <c r="A221" s="310" t="s">
        <v>1247</v>
      </c>
      <c r="B221" s="312" t="s">
        <v>1669</v>
      </c>
      <c r="C221" s="227" t="s">
        <v>1665</v>
      </c>
      <c r="D221" s="228" t="s">
        <v>299</v>
      </c>
      <c r="E221" s="229">
        <f t="shared" si="50"/>
        <v>3</v>
      </c>
      <c r="F221" s="229">
        <v>1</v>
      </c>
      <c r="G221" s="229">
        <v>1</v>
      </c>
      <c r="H221" s="229">
        <v>0</v>
      </c>
      <c r="I221" s="229">
        <v>0</v>
      </c>
      <c r="J221" s="229">
        <v>1</v>
      </c>
      <c r="K221" s="166">
        <f t="shared" si="51"/>
        <v>93.1</v>
      </c>
      <c r="L221" s="230">
        <v>16.79</v>
      </c>
      <c r="M221" s="230">
        <v>64.6</v>
      </c>
      <c r="N221" s="230">
        <v>4.81</v>
      </c>
      <c r="O221" s="257">
        <v>0.08</v>
      </c>
      <c r="P221" s="260">
        <f t="shared" si="52"/>
        <v>93.1</v>
      </c>
      <c r="Q221" s="260">
        <f t="shared" si="53"/>
        <v>93.1</v>
      </c>
      <c r="R221" s="260">
        <f t="shared" si="54"/>
        <v>0</v>
      </c>
      <c r="S221" s="260">
        <f t="shared" si="55"/>
        <v>0</v>
      </c>
      <c r="T221" s="260">
        <f t="shared" si="56"/>
        <v>93.1</v>
      </c>
      <c r="U221" s="344"/>
    </row>
    <row r="222" s="205" customFormat="1" ht="24" outlineLevel="1" spans="1:21">
      <c r="A222" s="310" t="s">
        <v>1670</v>
      </c>
      <c r="B222" s="312" t="s">
        <v>1671</v>
      </c>
      <c r="C222" s="227" t="s">
        <v>1665</v>
      </c>
      <c r="D222" s="228" t="s">
        <v>299</v>
      </c>
      <c r="E222" s="229">
        <f t="shared" si="50"/>
        <v>3</v>
      </c>
      <c r="F222" s="229">
        <v>1</v>
      </c>
      <c r="G222" s="229">
        <v>1</v>
      </c>
      <c r="H222" s="229">
        <v>0</v>
      </c>
      <c r="I222" s="229">
        <v>0</v>
      </c>
      <c r="J222" s="229">
        <v>1</v>
      </c>
      <c r="K222" s="166">
        <f t="shared" si="51"/>
        <v>69.64</v>
      </c>
      <c r="L222" s="230">
        <v>19.21</v>
      </c>
      <c r="M222" s="230">
        <v>39.9</v>
      </c>
      <c r="N222" s="230">
        <v>5.37</v>
      </c>
      <c r="O222" s="257">
        <v>0.08</v>
      </c>
      <c r="P222" s="260">
        <f t="shared" si="52"/>
        <v>69.64</v>
      </c>
      <c r="Q222" s="260">
        <f t="shared" si="53"/>
        <v>69.64</v>
      </c>
      <c r="R222" s="260">
        <f t="shared" si="54"/>
        <v>0</v>
      </c>
      <c r="S222" s="260">
        <f t="shared" si="55"/>
        <v>0</v>
      </c>
      <c r="T222" s="260">
        <f t="shared" si="56"/>
        <v>69.64</v>
      </c>
      <c r="U222" s="344"/>
    </row>
    <row r="223" s="205" customFormat="1" ht="24" outlineLevel="1" spans="1:21">
      <c r="A223" s="310" t="s">
        <v>1257</v>
      </c>
      <c r="B223" s="312" t="s">
        <v>1672</v>
      </c>
      <c r="C223" s="227" t="s">
        <v>1665</v>
      </c>
      <c r="D223" s="228" t="s">
        <v>299</v>
      </c>
      <c r="E223" s="229">
        <f t="shared" si="50"/>
        <v>645</v>
      </c>
      <c r="F223" s="229">
        <v>35</v>
      </c>
      <c r="G223" s="229">
        <v>278</v>
      </c>
      <c r="H223" s="229">
        <v>37</v>
      </c>
      <c r="I223" s="229">
        <v>84</v>
      </c>
      <c r="J223" s="229">
        <v>211</v>
      </c>
      <c r="K223" s="166">
        <f t="shared" si="51"/>
        <v>60.88</v>
      </c>
      <c r="L223" s="230">
        <v>15.75</v>
      </c>
      <c r="M223" s="230">
        <v>36.1</v>
      </c>
      <c r="N223" s="230">
        <v>4.52</v>
      </c>
      <c r="O223" s="257">
        <v>0.08</v>
      </c>
      <c r="P223" s="260">
        <f t="shared" si="52"/>
        <v>2130.8</v>
      </c>
      <c r="Q223" s="260">
        <f t="shared" si="53"/>
        <v>16924.64</v>
      </c>
      <c r="R223" s="260">
        <f t="shared" si="54"/>
        <v>2252.56</v>
      </c>
      <c r="S223" s="260">
        <f t="shared" si="55"/>
        <v>5113.92</v>
      </c>
      <c r="T223" s="260">
        <f t="shared" si="56"/>
        <v>12845.68</v>
      </c>
      <c r="U223" s="344"/>
    </row>
    <row r="224" s="205" customFormat="1" ht="24" outlineLevel="1" spans="1:21">
      <c r="A224" s="310" t="s">
        <v>1673</v>
      </c>
      <c r="B224" s="312" t="s">
        <v>1674</v>
      </c>
      <c r="C224" s="227" t="s">
        <v>1665</v>
      </c>
      <c r="D224" s="228" t="s">
        <v>299</v>
      </c>
      <c r="E224" s="229">
        <f t="shared" si="50"/>
        <v>3</v>
      </c>
      <c r="F224" s="229">
        <v>1</v>
      </c>
      <c r="G224" s="229">
        <v>1</v>
      </c>
      <c r="H224" s="229">
        <v>0</v>
      </c>
      <c r="I224" s="229">
        <v>0</v>
      </c>
      <c r="J224" s="229">
        <v>1</v>
      </c>
      <c r="K224" s="166">
        <f t="shared" si="51"/>
        <v>25.62</v>
      </c>
      <c r="L224" s="230">
        <v>9.59</v>
      </c>
      <c r="M224" s="230">
        <v>11.4</v>
      </c>
      <c r="N224" s="230">
        <v>2.73</v>
      </c>
      <c r="O224" s="257">
        <v>0.08</v>
      </c>
      <c r="P224" s="260">
        <f t="shared" si="52"/>
        <v>25.62</v>
      </c>
      <c r="Q224" s="260">
        <f t="shared" si="53"/>
        <v>25.62</v>
      </c>
      <c r="R224" s="260">
        <f t="shared" si="54"/>
        <v>0</v>
      </c>
      <c r="S224" s="260">
        <f t="shared" si="55"/>
        <v>0</v>
      </c>
      <c r="T224" s="260">
        <f t="shared" si="56"/>
        <v>25.62</v>
      </c>
      <c r="U224" s="344"/>
    </row>
    <row r="225" s="205" customFormat="1" ht="24" outlineLevel="1" spans="1:21">
      <c r="A225" s="310" t="s">
        <v>1249</v>
      </c>
      <c r="B225" s="312" t="s">
        <v>1675</v>
      </c>
      <c r="C225" s="227" t="s">
        <v>1665</v>
      </c>
      <c r="D225" s="228" t="s">
        <v>299</v>
      </c>
      <c r="E225" s="229">
        <f t="shared" si="50"/>
        <v>0</v>
      </c>
      <c r="F225" s="229"/>
      <c r="G225" s="229"/>
      <c r="H225" s="229"/>
      <c r="I225" s="229"/>
      <c r="J225" s="229"/>
      <c r="K225" s="166">
        <f t="shared" si="51"/>
        <v>2040.5</v>
      </c>
      <c r="L225" s="230">
        <v>38.34</v>
      </c>
      <c r="M225" s="230">
        <v>1840.4</v>
      </c>
      <c r="N225" s="230">
        <v>10.61</v>
      </c>
      <c r="O225" s="257">
        <v>0.08</v>
      </c>
      <c r="P225" s="260">
        <f t="shared" si="52"/>
        <v>0</v>
      </c>
      <c r="Q225" s="260">
        <f t="shared" si="53"/>
        <v>0</v>
      </c>
      <c r="R225" s="260">
        <f t="shared" si="54"/>
        <v>0</v>
      </c>
      <c r="S225" s="260">
        <f t="shared" si="55"/>
        <v>0</v>
      </c>
      <c r="T225" s="260">
        <f t="shared" si="56"/>
        <v>0</v>
      </c>
      <c r="U225" s="344"/>
    </row>
    <row r="226" s="205" customFormat="1" ht="48" outlineLevel="1" spans="1:21">
      <c r="A226" s="310" t="s">
        <v>205</v>
      </c>
      <c r="B226" s="309" t="s">
        <v>1676</v>
      </c>
      <c r="C226" s="227" t="s">
        <v>1677</v>
      </c>
      <c r="D226" s="228"/>
      <c r="E226" s="229"/>
      <c r="F226" s="229"/>
      <c r="G226" s="229"/>
      <c r="H226" s="229"/>
      <c r="I226" s="229"/>
      <c r="J226" s="229"/>
      <c r="K226" s="166"/>
      <c r="L226" s="260"/>
      <c r="M226" s="260"/>
      <c r="N226" s="260"/>
      <c r="O226" s="323"/>
      <c r="P226" s="260"/>
      <c r="Q226" s="260"/>
      <c r="R226" s="260"/>
      <c r="S226" s="260"/>
      <c r="T226" s="260"/>
      <c r="U226" s="259"/>
    </row>
    <row r="227" s="205" customFormat="1" ht="16.5" outlineLevel="1" spans="1:21">
      <c r="A227" s="310" t="s">
        <v>1678</v>
      </c>
      <c r="B227" s="309" t="s">
        <v>1679</v>
      </c>
      <c r="C227" s="309" t="s">
        <v>1680</v>
      </c>
      <c r="D227" s="228" t="s">
        <v>148</v>
      </c>
      <c r="E227" s="229">
        <f t="shared" ref="E227:E233" si="57">SUM(F227:J227)</f>
        <v>478</v>
      </c>
      <c r="F227" s="229">
        <v>108</v>
      </c>
      <c r="G227" s="229">
        <v>169</v>
      </c>
      <c r="H227" s="229">
        <v>22</v>
      </c>
      <c r="I227" s="229">
        <v>51</v>
      </c>
      <c r="J227" s="229">
        <v>128</v>
      </c>
      <c r="K227" s="166">
        <f t="shared" ref="K227:K233" si="58">ROUND((L227+M227+N227)*(1+O227),2)</f>
        <v>15.04</v>
      </c>
      <c r="L227" s="230">
        <v>6.24</v>
      </c>
      <c r="M227" s="230">
        <v>5.78</v>
      </c>
      <c r="N227" s="230">
        <v>1.91</v>
      </c>
      <c r="O227" s="257">
        <v>0.08</v>
      </c>
      <c r="P227" s="260">
        <f t="shared" ref="P227:P233" si="59">F227*K227</f>
        <v>1624.32</v>
      </c>
      <c r="Q227" s="260">
        <f t="shared" ref="Q227:Q233" si="60">G227*K227</f>
        <v>2541.76</v>
      </c>
      <c r="R227" s="260">
        <f t="shared" ref="R227:R233" si="61">H227*K227</f>
        <v>330.88</v>
      </c>
      <c r="S227" s="260">
        <f t="shared" ref="S227:S233" si="62">I227*K227</f>
        <v>767.04</v>
      </c>
      <c r="T227" s="260">
        <f t="shared" ref="T227:T233" si="63">J227*K227</f>
        <v>1925.12</v>
      </c>
      <c r="U227" s="327"/>
    </row>
    <row r="228" s="205" customFormat="1" ht="16.5" outlineLevel="1" spans="1:21">
      <c r="A228" s="310" t="s">
        <v>1681</v>
      </c>
      <c r="B228" s="309" t="s">
        <v>1682</v>
      </c>
      <c r="C228" s="309" t="s">
        <v>1680</v>
      </c>
      <c r="D228" s="228" t="s">
        <v>148</v>
      </c>
      <c r="E228" s="229">
        <f t="shared" si="57"/>
        <v>105</v>
      </c>
      <c r="F228" s="229">
        <v>76</v>
      </c>
      <c r="G228" s="229">
        <v>13</v>
      </c>
      <c r="H228" s="229">
        <v>2</v>
      </c>
      <c r="I228" s="229">
        <v>4</v>
      </c>
      <c r="J228" s="229">
        <v>10</v>
      </c>
      <c r="K228" s="166">
        <f t="shared" si="58"/>
        <v>16.52</v>
      </c>
      <c r="L228" s="230">
        <v>6.67</v>
      </c>
      <c r="M228" s="230">
        <v>6.63</v>
      </c>
      <c r="N228" s="230">
        <v>2</v>
      </c>
      <c r="O228" s="257">
        <v>0.08</v>
      </c>
      <c r="P228" s="260">
        <f t="shared" si="59"/>
        <v>1255.52</v>
      </c>
      <c r="Q228" s="260">
        <f t="shared" si="60"/>
        <v>214.76</v>
      </c>
      <c r="R228" s="260">
        <f t="shared" si="61"/>
        <v>33.04</v>
      </c>
      <c r="S228" s="260">
        <f t="shared" si="62"/>
        <v>66.08</v>
      </c>
      <c r="T228" s="260">
        <f t="shared" si="63"/>
        <v>165.2</v>
      </c>
      <c r="U228" s="327"/>
    </row>
    <row r="229" s="205" customFormat="1" ht="16.5" outlineLevel="1" spans="1:21">
      <c r="A229" s="310" t="s">
        <v>1683</v>
      </c>
      <c r="B229" s="309" t="s">
        <v>1684</v>
      </c>
      <c r="C229" s="309" t="s">
        <v>1680</v>
      </c>
      <c r="D229" s="228" t="s">
        <v>148</v>
      </c>
      <c r="E229" s="229">
        <f t="shared" si="57"/>
        <v>4</v>
      </c>
      <c r="F229" s="229">
        <v>2</v>
      </c>
      <c r="G229" s="229">
        <v>1</v>
      </c>
      <c r="H229" s="229">
        <v>0</v>
      </c>
      <c r="I229" s="229">
        <v>0</v>
      </c>
      <c r="J229" s="229">
        <v>1</v>
      </c>
      <c r="K229" s="166">
        <f t="shared" si="58"/>
        <v>19.43</v>
      </c>
      <c r="L229" s="230">
        <v>6.83</v>
      </c>
      <c r="M229" s="230">
        <v>9.16</v>
      </c>
      <c r="N229" s="230">
        <v>2</v>
      </c>
      <c r="O229" s="257">
        <v>0.08</v>
      </c>
      <c r="P229" s="260">
        <f t="shared" si="59"/>
        <v>38.86</v>
      </c>
      <c r="Q229" s="260">
        <f t="shared" si="60"/>
        <v>19.43</v>
      </c>
      <c r="R229" s="260">
        <f t="shared" si="61"/>
        <v>0</v>
      </c>
      <c r="S229" s="260">
        <f t="shared" si="62"/>
        <v>0</v>
      </c>
      <c r="T229" s="260">
        <f t="shared" si="63"/>
        <v>19.43</v>
      </c>
      <c r="U229" s="327"/>
    </row>
    <row r="230" s="205" customFormat="1" ht="16.5" outlineLevel="1" spans="1:21">
      <c r="A230" s="310" t="s">
        <v>1685</v>
      </c>
      <c r="B230" s="309" t="s">
        <v>1686</v>
      </c>
      <c r="C230" s="309" t="s">
        <v>1680</v>
      </c>
      <c r="D230" s="228" t="s">
        <v>148</v>
      </c>
      <c r="E230" s="229">
        <f t="shared" si="57"/>
        <v>3</v>
      </c>
      <c r="F230" s="229">
        <v>1</v>
      </c>
      <c r="G230" s="229">
        <v>1</v>
      </c>
      <c r="H230" s="229">
        <v>0</v>
      </c>
      <c r="I230" s="229">
        <v>0</v>
      </c>
      <c r="J230" s="229">
        <v>1</v>
      </c>
      <c r="K230" s="166">
        <f t="shared" si="58"/>
        <v>23.81</v>
      </c>
      <c r="L230" s="230">
        <v>6.98</v>
      </c>
      <c r="M230" s="230">
        <v>13.07</v>
      </c>
      <c r="N230" s="230">
        <v>2</v>
      </c>
      <c r="O230" s="257">
        <v>0.08</v>
      </c>
      <c r="P230" s="260">
        <f t="shared" si="59"/>
        <v>23.81</v>
      </c>
      <c r="Q230" s="260">
        <f t="shared" si="60"/>
        <v>23.81</v>
      </c>
      <c r="R230" s="260">
        <f t="shared" si="61"/>
        <v>0</v>
      </c>
      <c r="S230" s="260">
        <f t="shared" si="62"/>
        <v>0</v>
      </c>
      <c r="T230" s="260">
        <f t="shared" si="63"/>
        <v>23.81</v>
      </c>
      <c r="U230" s="327"/>
    </row>
    <row r="231" s="205" customFormat="1" ht="24" outlineLevel="1" spans="1:21">
      <c r="A231" s="310" t="s">
        <v>1687</v>
      </c>
      <c r="B231" s="309" t="s">
        <v>1688</v>
      </c>
      <c r="C231" s="309" t="s">
        <v>1680</v>
      </c>
      <c r="D231" s="228" t="s">
        <v>148</v>
      </c>
      <c r="E231" s="229">
        <f t="shared" si="57"/>
        <v>3</v>
      </c>
      <c r="F231" s="229">
        <v>1</v>
      </c>
      <c r="G231" s="229">
        <v>1</v>
      </c>
      <c r="H231" s="229">
        <v>0</v>
      </c>
      <c r="I231" s="229">
        <v>0</v>
      </c>
      <c r="J231" s="229">
        <v>1</v>
      </c>
      <c r="K231" s="166">
        <f t="shared" si="58"/>
        <v>38.08</v>
      </c>
      <c r="L231" s="230">
        <v>6.24</v>
      </c>
      <c r="M231" s="230">
        <v>27.11</v>
      </c>
      <c r="N231" s="230">
        <v>1.91</v>
      </c>
      <c r="O231" s="257">
        <v>0.08</v>
      </c>
      <c r="P231" s="260">
        <f t="shared" si="59"/>
        <v>38.08</v>
      </c>
      <c r="Q231" s="260">
        <f t="shared" si="60"/>
        <v>38.08</v>
      </c>
      <c r="R231" s="260">
        <f t="shared" si="61"/>
        <v>0</v>
      </c>
      <c r="S231" s="260">
        <f t="shared" si="62"/>
        <v>0</v>
      </c>
      <c r="T231" s="260">
        <f t="shared" si="63"/>
        <v>38.08</v>
      </c>
      <c r="U231" s="327"/>
    </row>
    <row r="232" s="205" customFormat="1" ht="16.5" outlineLevel="1" spans="1:21">
      <c r="A232" s="310" t="s">
        <v>1689</v>
      </c>
      <c r="B232" s="309" t="s">
        <v>1690</v>
      </c>
      <c r="C232" s="309" t="s">
        <v>1680</v>
      </c>
      <c r="D232" s="228" t="s">
        <v>148</v>
      </c>
      <c r="E232" s="229">
        <f t="shared" si="57"/>
        <v>531</v>
      </c>
      <c r="F232" s="229">
        <v>198</v>
      </c>
      <c r="G232" s="229">
        <v>152</v>
      </c>
      <c r="H232" s="229">
        <v>20</v>
      </c>
      <c r="I232" s="229">
        <v>46</v>
      </c>
      <c r="J232" s="229">
        <v>115</v>
      </c>
      <c r="K232" s="166">
        <f t="shared" si="58"/>
        <v>19.97</v>
      </c>
      <c r="L232" s="230">
        <v>9.42</v>
      </c>
      <c r="M232" s="230">
        <v>6.19</v>
      </c>
      <c r="N232" s="230">
        <v>2.88</v>
      </c>
      <c r="O232" s="257">
        <v>0.08</v>
      </c>
      <c r="P232" s="260">
        <f t="shared" si="59"/>
        <v>3954.06</v>
      </c>
      <c r="Q232" s="260">
        <f t="shared" si="60"/>
        <v>3035.44</v>
      </c>
      <c r="R232" s="260">
        <f t="shared" si="61"/>
        <v>399.4</v>
      </c>
      <c r="S232" s="260">
        <f t="shared" si="62"/>
        <v>918.62</v>
      </c>
      <c r="T232" s="260">
        <f t="shared" si="63"/>
        <v>2296.55</v>
      </c>
      <c r="U232" s="327"/>
    </row>
    <row r="233" s="205" customFormat="1" ht="16.5" outlineLevel="1" spans="1:21">
      <c r="A233" s="310" t="s">
        <v>1691</v>
      </c>
      <c r="B233" s="309" t="s">
        <v>1692</v>
      </c>
      <c r="C233" s="309" t="s">
        <v>1693</v>
      </c>
      <c r="D233" s="228" t="s">
        <v>148</v>
      </c>
      <c r="E233" s="229">
        <f t="shared" si="57"/>
        <v>161</v>
      </c>
      <c r="F233" s="229">
        <v>159</v>
      </c>
      <c r="G233" s="229">
        <v>1</v>
      </c>
      <c r="H233" s="229">
        <v>0</v>
      </c>
      <c r="I233" s="229">
        <v>0</v>
      </c>
      <c r="J233" s="229">
        <v>1</v>
      </c>
      <c r="K233" s="166">
        <f t="shared" si="58"/>
        <v>14.93</v>
      </c>
      <c r="L233" s="230">
        <v>3.05</v>
      </c>
      <c r="M233" s="230">
        <v>9.84</v>
      </c>
      <c r="N233" s="230">
        <v>0.93</v>
      </c>
      <c r="O233" s="257">
        <v>0.08</v>
      </c>
      <c r="P233" s="260">
        <f t="shared" si="59"/>
        <v>2373.87</v>
      </c>
      <c r="Q233" s="260">
        <f t="shared" si="60"/>
        <v>14.93</v>
      </c>
      <c r="R233" s="260">
        <f t="shared" si="61"/>
        <v>0</v>
      </c>
      <c r="S233" s="260">
        <f t="shared" si="62"/>
        <v>0</v>
      </c>
      <c r="T233" s="260">
        <f t="shared" si="63"/>
        <v>14.93</v>
      </c>
      <c r="U233" s="327"/>
    </row>
    <row r="234" s="205" customFormat="1" ht="48" outlineLevel="1" spans="1:21">
      <c r="A234" s="310" t="s">
        <v>208</v>
      </c>
      <c r="B234" s="309" t="s">
        <v>1694</v>
      </c>
      <c r="C234" s="227" t="s">
        <v>1695</v>
      </c>
      <c r="D234" s="228"/>
      <c r="E234" s="229"/>
      <c r="F234" s="229"/>
      <c r="G234" s="229"/>
      <c r="H234" s="229"/>
      <c r="I234" s="229"/>
      <c r="J234" s="229"/>
      <c r="K234" s="166"/>
      <c r="L234" s="260"/>
      <c r="M234" s="260"/>
      <c r="N234" s="260"/>
      <c r="O234" s="337"/>
      <c r="P234" s="260"/>
      <c r="Q234" s="260"/>
      <c r="R234" s="260"/>
      <c r="S234" s="260"/>
      <c r="T234" s="260"/>
      <c r="U234" s="259"/>
    </row>
    <row r="235" s="205" customFormat="1" ht="16.5" outlineLevel="1" spans="1:21">
      <c r="A235" s="310" t="s">
        <v>1342</v>
      </c>
      <c r="B235" s="309" t="s">
        <v>305</v>
      </c>
      <c r="C235" s="309" t="s">
        <v>1696</v>
      </c>
      <c r="D235" s="228" t="s">
        <v>280</v>
      </c>
      <c r="E235" s="229">
        <f t="shared" ref="E235:E239" si="64">SUM(F235:J235)</f>
        <v>3</v>
      </c>
      <c r="F235" s="229">
        <v>1</v>
      </c>
      <c r="G235" s="229">
        <v>1</v>
      </c>
      <c r="H235" s="229">
        <v>0</v>
      </c>
      <c r="I235" s="229">
        <v>0</v>
      </c>
      <c r="J235" s="229">
        <v>1</v>
      </c>
      <c r="K235" s="166">
        <f t="shared" ref="K235:K239" si="65">ROUND((L235+M235+N235)*(1+O235),2)</f>
        <v>194.43</v>
      </c>
      <c r="L235" s="230">
        <v>45.69</v>
      </c>
      <c r="M235" s="230">
        <v>120</v>
      </c>
      <c r="N235" s="230">
        <v>14.34</v>
      </c>
      <c r="O235" s="257">
        <v>0.08</v>
      </c>
      <c r="P235" s="260">
        <f t="shared" ref="P235:P239" si="66">F235*K235</f>
        <v>194.43</v>
      </c>
      <c r="Q235" s="260">
        <f t="shared" ref="Q235:Q239" si="67">G235*K235</f>
        <v>194.43</v>
      </c>
      <c r="R235" s="260">
        <f t="shared" ref="R235:R239" si="68">H235*K235</f>
        <v>0</v>
      </c>
      <c r="S235" s="260">
        <f t="shared" ref="S235:S239" si="69">I235*K235</f>
        <v>0</v>
      </c>
      <c r="T235" s="260">
        <f t="shared" ref="T235:T239" si="70">J235*K235</f>
        <v>194.43</v>
      </c>
      <c r="U235" s="259"/>
    </row>
    <row r="236" s="205" customFormat="1" ht="16.5" outlineLevel="1" spans="1:21">
      <c r="A236" s="310" t="s">
        <v>1345</v>
      </c>
      <c r="B236" s="309" t="s">
        <v>305</v>
      </c>
      <c r="C236" s="309" t="s">
        <v>1697</v>
      </c>
      <c r="D236" s="228" t="s">
        <v>280</v>
      </c>
      <c r="E236" s="229">
        <f t="shared" si="64"/>
        <v>3</v>
      </c>
      <c r="F236" s="229">
        <v>1</v>
      </c>
      <c r="G236" s="229">
        <v>1</v>
      </c>
      <c r="H236" s="229">
        <v>0</v>
      </c>
      <c r="I236" s="229">
        <v>0</v>
      </c>
      <c r="J236" s="229">
        <v>1</v>
      </c>
      <c r="K236" s="166">
        <f t="shared" si="65"/>
        <v>231.31</v>
      </c>
      <c r="L236" s="230">
        <v>49.84</v>
      </c>
      <c r="M236" s="230">
        <v>150</v>
      </c>
      <c r="N236" s="230">
        <v>14.34</v>
      </c>
      <c r="O236" s="257">
        <v>0.08</v>
      </c>
      <c r="P236" s="260">
        <f t="shared" si="66"/>
        <v>231.31</v>
      </c>
      <c r="Q236" s="260">
        <f t="shared" si="67"/>
        <v>231.31</v>
      </c>
      <c r="R236" s="260">
        <f t="shared" si="68"/>
        <v>0</v>
      </c>
      <c r="S236" s="260">
        <f t="shared" si="69"/>
        <v>0</v>
      </c>
      <c r="T236" s="260">
        <f t="shared" si="70"/>
        <v>231.31</v>
      </c>
      <c r="U236" s="259"/>
    </row>
    <row r="237" s="203" customFormat="1" ht="16.5" spans="1:21">
      <c r="A237" s="310"/>
      <c r="B237" s="332" t="s">
        <v>1698</v>
      </c>
      <c r="C237" s="309"/>
      <c r="D237" s="228"/>
      <c r="E237" s="229"/>
      <c r="F237" s="229"/>
      <c r="G237" s="229"/>
      <c r="H237" s="229"/>
      <c r="I237" s="229"/>
      <c r="J237" s="229"/>
      <c r="K237" s="166"/>
      <c r="L237" s="320"/>
      <c r="M237" s="320"/>
      <c r="N237" s="320"/>
      <c r="O237" s="321"/>
      <c r="P237" s="260"/>
      <c r="Q237" s="260"/>
      <c r="R237" s="260"/>
      <c r="S237" s="260"/>
      <c r="T237" s="260"/>
      <c r="U237" s="278"/>
    </row>
    <row r="238" s="205" customFormat="1" ht="228" outlineLevel="1" spans="1:21">
      <c r="A238" s="310" t="s">
        <v>202</v>
      </c>
      <c r="B238" s="309" t="s">
        <v>1699</v>
      </c>
      <c r="C238" s="227" t="s">
        <v>1700</v>
      </c>
      <c r="D238" s="228"/>
      <c r="E238" s="229"/>
      <c r="F238" s="229"/>
      <c r="G238" s="229"/>
      <c r="H238" s="229"/>
      <c r="I238" s="229"/>
      <c r="J238" s="229"/>
      <c r="K238" s="166"/>
      <c r="L238" s="260"/>
      <c r="M238" s="260"/>
      <c r="N238" s="260"/>
      <c r="O238" s="323"/>
      <c r="P238" s="260"/>
      <c r="Q238" s="260"/>
      <c r="R238" s="260"/>
      <c r="S238" s="260"/>
      <c r="T238" s="260"/>
      <c r="U238" s="259"/>
    </row>
    <row r="239" s="205" customFormat="1" ht="16.5" outlineLevel="1" spans="1:21">
      <c r="A239" s="310" t="s">
        <v>1238</v>
      </c>
      <c r="B239" s="309" t="s">
        <v>1701</v>
      </c>
      <c r="C239" s="227" t="s">
        <v>1702</v>
      </c>
      <c r="D239" s="228" t="s">
        <v>178</v>
      </c>
      <c r="E239" s="229">
        <f t="shared" si="64"/>
        <v>89968</v>
      </c>
      <c r="F239" s="229">
        <v>37723</v>
      </c>
      <c r="G239" s="229">
        <v>33677</v>
      </c>
      <c r="H239" s="229">
        <v>4448</v>
      </c>
      <c r="I239" s="229">
        <v>10120</v>
      </c>
      <c r="J239" s="229">
        <v>4000</v>
      </c>
      <c r="K239" s="166">
        <f t="shared" si="65"/>
        <v>5.98</v>
      </c>
      <c r="L239" s="230">
        <v>3.5</v>
      </c>
      <c r="M239" s="230">
        <v>1.14</v>
      </c>
      <c r="N239" s="230">
        <v>0.9</v>
      </c>
      <c r="O239" s="257">
        <v>0.08</v>
      </c>
      <c r="P239" s="260">
        <f t="shared" si="66"/>
        <v>225583.54</v>
      </c>
      <c r="Q239" s="260">
        <f t="shared" si="67"/>
        <v>201388.46</v>
      </c>
      <c r="R239" s="260">
        <f t="shared" si="68"/>
        <v>26599.04</v>
      </c>
      <c r="S239" s="260">
        <f t="shared" si="69"/>
        <v>60517.6</v>
      </c>
      <c r="T239" s="260">
        <f t="shared" si="70"/>
        <v>23920</v>
      </c>
      <c r="U239" s="259"/>
    </row>
    <row r="240" s="203" customFormat="1" ht="16.5" collapsed="1" spans="1:21">
      <c r="A240" s="333" t="s">
        <v>21</v>
      </c>
      <c r="B240" s="332" t="s">
        <v>310</v>
      </c>
      <c r="C240" s="227"/>
      <c r="D240" s="228"/>
      <c r="E240" s="229"/>
      <c r="F240" s="229"/>
      <c r="G240" s="229"/>
      <c r="H240" s="229"/>
      <c r="I240" s="229"/>
      <c r="J240" s="229"/>
      <c r="K240" s="166"/>
      <c r="L240" s="320"/>
      <c r="M240" s="320"/>
      <c r="N240" s="320"/>
      <c r="O240" s="321"/>
      <c r="P240" s="322">
        <f>SUM(P241:P401)</f>
        <v>447521.95</v>
      </c>
      <c r="Q240" s="322">
        <f>SUM(Q241:Q401)</f>
        <v>1626125.12</v>
      </c>
      <c r="R240" s="322">
        <f>SUM(R241:R401)</f>
        <v>224892.74</v>
      </c>
      <c r="S240" s="322">
        <f>SUM(S241:S401)</f>
        <v>511899.56</v>
      </c>
      <c r="T240" s="322">
        <f>SUM(T241:T401)</f>
        <v>1323481.8</v>
      </c>
      <c r="U240" s="278"/>
    </row>
    <row r="241" s="203" customFormat="1" ht="16.5" spans="1:21">
      <c r="A241" s="310"/>
      <c r="B241" s="332" t="s">
        <v>1703</v>
      </c>
      <c r="C241" s="227"/>
      <c r="D241" s="228"/>
      <c r="E241" s="229"/>
      <c r="F241" s="229"/>
      <c r="G241" s="229"/>
      <c r="H241" s="229"/>
      <c r="I241" s="229"/>
      <c r="J241" s="229"/>
      <c r="K241" s="166"/>
      <c r="L241" s="260"/>
      <c r="M241" s="260"/>
      <c r="N241" s="260"/>
      <c r="O241" s="323"/>
      <c r="P241" s="260"/>
      <c r="Q241" s="260"/>
      <c r="R241" s="260"/>
      <c r="S241" s="260"/>
      <c r="T241" s="260"/>
      <c r="U241" s="259"/>
    </row>
    <row r="242" s="280" customFormat="1" ht="180" outlineLevel="1" spans="1:21">
      <c r="A242" s="310" t="s">
        <v>202</v>
      </c>
      <c r="B242" s="309" t="s">
        <v>1704</v>
      </c>
      <c r="C242" s="227" t="s">
        <v>1705</v>
      </c>
      <c r="D242" s="228"/>
      <c r="E242" s="229"/>
      <c r="F242" s="334"/>
      <c r="G242" s="229"/>
      <c r="H242" s="229"/>
      <c r="I242" s="229"/>
      <c r="J242" s="229"/>
      <c r="K242" s="166"/>
      <c r="L242" s="260"/>
      <c r="M242" s="260"/>
      <c r="N242" s="260"/>
      <c r="O242" s="337"/>
      <c r="P242" s="260"/>
      <c r="Q242" s="260"/>
      <c r="R242" s="260"/>
      <c r="S242" s="260"/>
      <c r="T242" s="260"/>
      <c r="U242" s="345"/>
    </row>
    <row r="243" s="280" customFormat="1" ht="16.5" outlineLevel="1" spans="1:21">
      <c r="A243" s="310" t="s">
        <v>1238</v>
      </c>
      <c r="B243" s="309" t="s">
        <v>1706</v>
      </c>
      <c r="C243" s="227" t="s">
        <v>1707</v>
      </c>
      <c r="D243" s="228" t="s">
        <v>168</v>
      </c>
      <c r="E243" s="229">
        <f t="shared" ref="E243:E248" si="71">SUM(F243:J243)</f>
        <v>14479</v>
      </c>
      <c r="F243" s="229">
        <v>1</v>
      </c>
      <c r="G243" s="229">
        <v>6607</v>
      </c>
      <c r="H243" s="229">
        <v>873</v>
      </c>
      <c r="I243" s="229">
        <v>1985</v>
      </c>
      <c r="J243" s="229">
        <v>5013</v>
      </c>
      <c r="K243" s="166">
        <f t="shared" ref="K243:K248" si="72">ROUND((L243+M243+N243)*(1+O243),2)</f>
        <v>18.98</v>
      </c>
      <c r="L243" s="339">
        <v>12.16</v>
      </c>
      <c r="M243" s="230">
        <v>2.16</v>
      </c>
      <c r="N243" s="340">
        <v>3.25</v>
      </c>
      <c r="O243" s="257">
        <v>0.08</v>
      </c>
      <c r="P243" s="260">
        <f t="shared" ref="P243:P248" si="73">F243*K243</f>
        <v>18.98</v>
      </c>
      <c r="Q243" s="260">
        <f t="shared" ref="Q243:Q248" si="74">G243*K243</f>
        <v>125400.86</v>
      </c>
      <c r="R243" s="260">
        <f t="shared" ref="R243:R248" si="75">H243*K243</f>
        <v>16569.54</v>
      </c>
      <c r="S243" s="260">
        <f t="shared" ref="S243:S248" si="76">I243*K243</f>
        <v>37675.3</v>
      </c>
      <c r="T243" s="260">
        <f t="shared" ref="T243:T248" si="77">J243*K243</f>
        <v>95146.74</v>
      </c>
      <c r="U243" s="345"/>
    </row>
    <row r="244" s="280" customFormat="1" ht="16.5" outlineLevel="1" spans="1:21">
      <c r="A244" s="310" t="s">
        <v>1241</v>
      </c>
      <c r="B244" s="309" t="s">
        <v>1706</v>
      </c>
      <c r="C244" s="227" t="s">
        <v>1708</v>
      </c>
      <c r="D244" s="228" t="s">
        <v>168</v>
      </c>
      <c r="E244" s="229">
        <f t="shared" si="71"/>
        <v>50807</v>
      </c>
      <c r="F244" s="229">
        <v>1</v>
      </c>
      <c r="G244" s="229">
        <v>23185</v>
      </c>
      <c r="H244" s="229">
        <v>3062</v>
      </c>
      <c r="I244" s="229">
        <v>6967</v>
      </c>
      <c r="J244" s="229">
        <v>17592</v>
      </c>
      <c r="K244" s="166">
        <f t="shared" si="72"/>
        <v>20.52</v>
      </c>
      <c r="L244" s="339">
        <v>12.46</v>
      </c>
      <c r="M244" s="230">
        <v>3.29</v>
      </c>
      <c r="N244" s="340">
        <v>3.25</v>
      </c>
      <c r="O244" s="257">
        <v>0.08</v>
      </c>
      <c r="P244" s="260">
        <f t="shared" si="73"/>
        <v>20.52</v>
      </c>
      <c r="Q244" s="260">
        <f t="shared" si="74"/>
        <v>475756.2</v>
      </c>
      <c r="R244" s="260">
        <f t="shared" si="75"/>
        <v>62832.24</v>
      </c>
      <c r="S244" s="260">
        <f t="shared" si="76"/>
        <v>142962.84</v>
      </c>
      <c r="T244" s="260">
        <f t="shared" si="77"/>
        <v>360987.84</v>
      </c>
      <c r="U244" s="345"/>
    </row>
    <row r="245" s="280" customFormat="1" ht="16.5" outlineLevel="1" spans="1:21">
      <c r="A245" s="310" t="s">
        <v>1243</v>
      </c>
      <c r="B245" s="309" t="s">
        <v>1706</v>
      </c>
      <c r="C245" s="227" t="s">
        <v>1709</v>
      </c>
      <c r="D245" s="228" t="s">
        <v>168</v>
      </c>
      <c r="E245" s="229">
        <f t="shared" si="71"/>
        <v>609</v>
      </c>
      <c r="F245" s="229">
        <v>607</v>
      </c>
      <c r="G245" s="229">
        <v>1</v>
      </c>
      <c r="H245" s="229">
        <v>0</v>
      </c>
      <c r="I245" s="229">
        <v>0</v>
      </c>
      <c r="J245" s="229">
        <v>1</v>
      </c>
      <c r="K245" s="166">
        <f t="shared" si="72"/>
        <v>27.31</v>
      </c>
      <c r="L245" s="339">
        <v>15.87</v>
      </c>
      <c r="M245" s="230">
        <v>5.5</v>
      </c>
      <c r="N245" s="340">
        <v>3.92</v>
      </c>
      <c r="O245" s="257">
        <v>0.08</v>
      </c>
      <c r="P245" s="260">
        <f t="shared" si="73"/>
        <v>16577.17</v>
      </c>
      <c r="Q245" s="260">
        <f t="shared" si="74"/>
        <v>27.31</v>
      </c>
      <c r="R245" s="260">
        <f t="shared" si="75"/>
        <v>0</v>
      </c>
      <c r="S245" s="260">
        <f t="shared" si="76"/>
        <v>0</v>
      </c>
      <c r="T245" s="260">
        <f t="shared" si="77"/>
        <v>27.31</v>
      </c>
      <c r="U245" s="345"/>
    </row>
    <row r="246" s="284" customFormat="1" ht="16.5" outlineLevel="1" spans="1:21">
      <c r="A246" s="310" t="s">
        <v>1245</v>
      </c>
      <c r="B246" s="309" t="s">
        <v>1706</v>
      </c>
      <c r="C246" s="227" t="s">
        <v>1710</v>
      </c>
      <c r="D246" s="228" t="s">
        <v>168</v>
      </c>
      <c r="E246" s="229">
        <f t="shared" si="71"/>
        <v>511</v>
      </c>
      <c r="F246" s="229">
        <v>509</v>
      </c>
      <c r="G246" s="229">
        <v>1</v>
      </c>
      <c r="H246" s="229">
        <v>0</v>
      </c>
      <c r="I246" s="229">
        <v>0</v>
      </c>
      <c r="J246" s="229">
        <v>1</v>
      </c>
      <c r="K246" s="166">
        <f t="shared" si="72"/>
        <v>34.37</v>
      </c>
      <c r="L246" s="339">
        <v>18.08</v>
      </c>
      <c r="M246" s="230">
        <v>9.82</v>
      </c>
      <c r="N246" s="340">
        <v>3.92</v>
      </c>
      <c r="O246" s="257">
        <v>0.08</v>
      </c>
      <c r="P246" s="260">
        <f t="shared" si="73"/>
        <v>17494.33</v>
      </c>
      <c r="Q246" s="260">
        <f t="shared" si="74"/>
        <v>34.37</v>
      </c>
      <c r="R246" s="260">
        <f t="shared" si="75"/>
        <v>0</v>
      </c>
      <c r="S246" s="260">
        <f t="shared" si="76"/>
        <v>0</v>
      </c>
      <c r="T246" s="260">
        <f t="shared" si="77"/>
        <v>34.37</v>
      </c>
      <c r="U246" s="259"/>
    </row>
    <row r="247" s="284" customFormat="1" ht="16.5" outlineLevel="1" spans="1:21">
      <c r="A247" s="310" t="s">
        <v>1247</v>
      </c>
      <c r="B247" s="309" t="s">
        <v>1706</v>
      </c>
      <c r="C247" s="227" t="s">
        <v>1711</v>
      </c>
      <c r="D247" s="228" t="s">
        <v>168</v>
      </c>
      <c r="E247" s="229">
        <f t="shared" si="71"/>
        <v>147</v>
      </c>
      <c r="F247" s="229">
        <v>145</v>
      </c>
      <c r="G247" s="229">
        <v>1</v>
      </c>
      <c r="H247" s="229">
        <v>0</v>
      </c>
      <c r="I247" s="229">
        <v>0</v>
      </c>
      <c r="J247" s="229">
        <v>1</v>
      </c>
      <c r="K247" s="166">
        <f t="shared" si="72"/>
        <v>44.29</v>
      </c>
      <c r="L247" s="339">
        <v>21.07</v>
      </c>
      <c r="M247" s="230">
        <v>15.3</v>
      </c>
      <c r="N247" s="340">
        <v>4.64</v>
      </c>
      <c r="O247" s="257">
        <v>0.08</v>
      </c>
      <c r="P247" s="260">
        <f t="shared" si="73"/>
        <v>6422.05</v>
      </c>
      <c r="Q247" s="260">
        <f t="shared" si="74"/>
        <v>44.29</v>
      </c>
      <c r="R247" s="260">
        <f t="shared" si="75"/>
        <v>0</v>
      </c>
      <c r="S247" s="260">
        <f t="shared" si="76"/>
        <v>0</v>
      </c>
      <c r="T247" s="260">
        <f t="shared" si="77"/>
        <v>44.29</v>
      </c>
      <c r="U247" s="259"/>
    </row>
    <row r="248" s="284" customFormat="1" ht="16.5" outlineLevel="1" spans="1:21">
      <c r="A248" s="310" t="s">
        <v>1670</v>
      </c>
      <c r="B248" s="309" t="s">
        <v>1706</v>
      </c>
      <c r="C248" s="227" t="s">
        <v>1712</v>
      </c>
      <c r="D248" s="228" t="s">
        <v>168</v>
      </c>
      <c r="E248" s="229">
        <f t="shared" si="71"/>
        <v>340</v>
      </c>
      <c r="F248" s="229">
        <v>338</v>
      </c>
      <c r="G248" s="229">
        <v>1</v>
      </c>
      <c r="H248" s="229">
        <v>0</v>
      </c>
      <c r="I248" s="229">
        <v>0</v>
      </c>
      <c r="J248" s="229">
        <v>1</v>
      </c>
      <c r="K248" s="166">
        <f t="shared" si="72"/>
        <v>58.89</v>
      </c>
      <c r="L248" s="339">
        <v>25.42</v>
      </c>
      <c r="M248" s="230">
        <v>24.47</v>
      </c>
      <c r="N248" s="340">
        <v>4.64</v>
      </c>
      <c r="O248" s="257">
        <v>0.08</v>
      </c>
      <c r="P248" s="260">
        <f t="shared" si="73"/>
        <v>19904.82</v>
      </c>
      <c r="Q248" s="260">
        <f t="shared" si="74"/>
        <v>58.89</v>
      </c>
      <c r="R248" s="260">
        <f t="shared" si="75"/>
        <v>0</v>
      </c>
      <c r="S248" s="260">
        <f t="shared" si="76"/>
        <v>0</v>
      </c>
      <c r="T248" s="260">
        <f t="shared" si="77"/>
        <v>58.89</v>
      </c>
      <c r="U248" s="259"/>
    </row>
    <row r="249" s="203" customFormat="1" ht="168" outlineLevel="1" spans="1:21">
      <c r="A249" s="310" t="s">
        <v>202</v>
      </c>
      <c r="B249" s="309" t="s">
        <v>1713</v>
      </c>
      <c r="C249" s="335" t="s">
        <v>1714</v>
      </c>
      <c r="D249" s="228"/>
      <c r="E249" s="229"/>
      <c r="F249" s="229"/>
      <c r="G249" s="229"/>
      <c r="H249" s="229"/>
      <c r="I249" s="229"/>
      <c r="J249" s="229"/>
      <c r="K249" s="166"/>
      <c r="L249" s="260"/>
      <c r="M249" s="260"/>
      <c r="N249" s="260"/>
      <c r="O249" s="323"/>
      <c r="P249" s="260"/>
      <c r="Q249" s="260"/>
      <c r="R249" s="260"/>
      <c r="S249" s="260"/>
      <c r="T249" s="260"/>
      <c r="U249" s="259"/>
    </row>
    <row r="250" s="284" customFormat="1" ht="16.5" outlineLevel="1" spans="1:16130">
      <c r="A250" s="310" t="s">
        <v>1238</v>
      </c>
      <c r="B250" s="309" t="s">
        <v>1713</v>
      </c>
      <c r="C250" s="335" t="s">
        <v>1715</v>
      </c>
      <c r="D250" s="336" t="s">
        <v>168</v>
      </c>
      <c r="E250" s="229">
        <f t="shared" ref="E250:E271" si="78">SUM(F250:J250)</f>
        <v>3</v>
      </c>
      <c r="F250" s="229">
        <v>1</v>
      </c>
      <c r="G250" s="229">
        <v>1</v>
      </c>
      <c r="H250" s="229">
        <v>0</v>
      </c>
      <c r="I250" s="229">
        <v>0</v>
      </c>
      <c r="J250" s="229">
        <v>1</v>
      </c>
      <c r="K250" s="166">
        <f t="shared" ref="K250:K271" si="79">ROUND((L250+M250+N250)*(1+O250),2)</f>
        <v>38.72</v>
      </c>
      <c r="L250" s="230">
        <v>26.36</v>
      </c>
      <c r="M250" s="230">
        <v>6.42</v>
      </c>
      <c r="N250" s="230">
        <v>3.07</v>
      </c>
      <c r="O250" s="257">
        <v>0.08</v>
      </c>
      <c r="P250" s="260">
        <f t="shared" ref="P250:P272" si="80">F250*K250</f>
        <v>38.72</v>
      </c>
      <c r="Q250" s="260">
        <f t="shared" ref="Q250:Q272" si="81">G250*K250</f>
        <v>38.72</v>
      </c>
      <c r="R250" s="260">
        <f t="shared" ref="R250:R272" si="82">H250*K250</f>
        <v>0</v>
      </c>
      <c r="S250" s="260">
        <f t="shared" ref="S250:S272" si="83">I250*K250</f>
        <v>0</v>
      </c>
      <c r="T250" s="260">
        <f t="shared" ref="T250:T272" si="84">J250*K250</f>
        <v>38.72</v>
      </c>
      <c r="U250" s="307"/>
      <c r="WUL250" s="329"/>
      <c r="WUM250" s="329"/>
      <c r="WUN250" s="329"/>
      <c r="WUO250" s="329"/>
      <c r="WUP250" s="329"/>
      <c r="WUQ250" s="329"/>
      <c r="WUR250" s="329"/>
      <c r="WUS250" s="329"/>
      <c r="WUT250" s="329"/>
      <c r="WUU250" s="329"/>
      <c r="WUV250" s="329"/>
      <c r="WUW250" s="329"/>
      <c r="WUX250" s="329"/>
      <c r="WUY250" s="329"/>
      <c r="WUZ250" s="329"/>
      <c r="WVA250" s="329"/>
      <c r="WVB250" s="329"/>
      <c r="WVC250" s="329"/>
      <c r="WVD250" s="329"/>
      <c r="WVE250" s="329"/>
      <c r="WVF250" s="329"/>
      <c r="WVG250" s="329"/>
      <c r="WVH250" s="329"/>
      <c r="WVI250" s="329"/>
      <c r="WVJ250" s="329"/>
    </row>
    <row r="251" s="284" customFormat="1" ht="16.5" outlineLevel="1" spans="1:16130">
      <c r="A251" s="310" t="s">
        <v>1241</v>
      </c>
      <c r="B251" s="309" t="s">
        <v>1713</v>
      </c>
      <c r="C251" s="335" t="s">
        <v>1716</v>
      </c>
      <c r="D251" s="336" t="s">
        <v>168</v>
      </c>
      <c r="E251" s="229">
        <f t="shared" si="78"/>
        <v>3</v>
      </c>
      <c r="F251" s="229">
        <v>1</v>
      </c>
      <c r="G251" s="229">
        <v>1</v>
      </c>
      <c r="H251" s="229">
        <v>0</v>
      </c>
      <c r="I251" s="229">
        <v>0</v>
      </c>
      <c r="J251" s="229">
        <v>1</v>
      </c>
      <c r="K251" s="166">
        <f t="shared" si="79"/>
        <v>43.48</v>
      </c>
      <c r="L251" s="230">
        <v>28.95</v>
      </c>
      <c r="M251" s="230">
        <v>8.24</v>
      </c>
      <c r="N251" s="230">
        <v>3.07</v>
      </c>
      <c r="O251" s="257">
        <v>0.08</v>
      </c>
      <c r="P251" s="260">
        <f t="shared" si="80"/>
        <v>43.48</v>
      </c>
      <c r="Q251" s="260">
        <f t="shared" si="81"/>
        <v>43.48</v>
      </c>
      <c r="R251" s="260">
        <f t="shared" si="82"/>
        <v>0</v>
      </c>
      <c r="S251" s="260">
        <f t="shared" si="83"/>
        <v>0</v>
      </c>
      <c r="T251" s="260">
        <f t="shared" si="84"/>
        <v>43.48</v>
      </c>
      <c r="U251" s="307"/>
      <c r="WUL251" s="329"/>
      <c r="WUM251" s="329"/>
      <c r="WUN251" s="329"/>
      <c r="WUO251" s="329"/>
      <c r="WUP251" s="329"/>
      <c r="WUQ251" s="329"/>
      <c r="WUR251" s="329"/>
      <c r="WUS251" s="329"/>
      <c r="WUT251" s="329"/>
      <c r="WUU251" s="329"/>
      <c r="WUV251" s="329"/>
      <c r="WUW251" s="329"/>
      <c r="WUX251" s="329"/>
      <c r="WUY251" s="329"/>
      <c r="WUZ251" s="329"/>
      <c r="WVA251" s="329"/>
      <c r="WVB251" s="329"/>
      <c r="WVC251" s="329"/>
      <c r="WVD251" s="329"/>
      <c r="WVE251" s="329"/>
      <c r="WVF251" s="329"/>
      <c r="WVG251" s="329"/>
      <c r="WVH251" s="329"/>
      <c r="WVI251" s="329"/>
      <c r="WVJ251" s="329"/>
    </row>
    <row r="252" s="284" customFormat="1" ht="16.5" outlineLevel="1" spans="1:16130">
      <c r="A252" s="310" t="s">
        <v>1243</v>
      </c>
      <c r="B252" s="309" t="s">
        <v>1713</v>
      </c>
      <c r="C252" s="335" t="s">
        <v>1717</v>
      </c>
      <c r="D252" s="336" t="s">
        <v>168</v>
      </c>
      <c r="E252" s="229">
        <f t="shared" si="78"/>
        <v>3</v>
      </c>
      <c r="F252" s="229">
        <v>1</v>
      </c>
      <c r="G252" s="229">
        <v>1</v>
      </c>
      <c r="H252" s="229">
        <v>0</v>
      </c>
      <c r="I252" s="229">
        <v>0</v>
      </c>
      <c r="J252" s="229">
        <v>1</v>
      </c>
      <c r="K252" s="166">
        <f t="shared" si="79"/>
        <v>49.11</v>
      </c>
      <c r="L252" s="341">
        <v>25.89</v>
      </c>
      <c r="M252" s="230">
        <v>13.1</v>
      </c>
      <c r="N252" s="341">
        <v>6.48</v>
      </c>
      <c r="O252" s="257">
        <v>0.08</v>
      </c>
      <c r="P252" s="260">
        <f t="shared" si="80"/>
        <v>49.11</v>
      </c>
      <c r="Q252" s="260">
        <f t="shared" si="81"/>
        <v>49.11</v>
      </c>
      <c r="R252" s="260">
        <f t="shared" si="82"/>
        <v>0</v>
      </c>
      <c r="S252" s="260">
        <f t="shared" si="83"/>
        <v>0</v>
      </c>
      <c r="T252" s="260">
        <f t="shared" si="84"/>
        <v>49.11</v>
      </c>
      <c r="U252" s="307"/>
      <c r="WUL252" s="329"/>
      <c r="WUM252" s="329"/>
      <c r="WUN252" s="329"/>
      <c r="WUO252" s="329"/>
      <c r="WUP252" s="329"/>
      <c r="WUQ252" s="329"/>
      <c r="WUR252" s="329"/>
      <c r="WUS252" s="329"/>
      <c r="WUT252" s="329"/>
      <c r="WUU252" s="329"/>
      <c r="WUV252" s="329"/>
      <c r="WUW252" s="329"/>
      <c r="WUX252" s="329"/>
      <c r="WUY252" s="329"/>
      <c r="WUZ252" s="329"/>
      <c r="WVA252" s="329"/>
      <c r="WVB252" s="329"/>
      <c r="WVC252" s="329"/>
      <c r="WVD252" s="329"/>
      <c r="WVE252" s="329"/>
      <c r="WVF252" s="329"/>
      <c r="WVG252" s="329"/>
      <c r="WVH252" s="329"/>
      <c r="WVI252" s="329"/>
      <c r="WVJ252" s="329"/>
    </row>
    <row r="253" s="284" customFormat="1" ht="16.5" outlineLevel="1" spans="1:16130">
      <c r="A253" s="310" t="s">
        <v>1245</v>
      </c>
      <c r="B253" s="309" t="s">
        <v>1713</v>
      </c>
      <c r="C253" s="335" t="s">
        <v>1718</v>
      </c>
      <c r="D253" s="336" t="s">
        <v>168</v>
      </c>
      <c r="E253" s="229">
        <f t="shared" si="78"/>
        <v>3</v>
      </c>
      <c r="F253" s="229">
        <v>1</v>
      </c>
      <c r="G253" s="229">
        <v>1</v>
      </c>
      <c r="H253" s="229">
        <v>0</v>
      </c>
      <c r="I253" s="229">
        <v>0</v>
      </c>
      <c r="J253" s="229">
        <v>1</v>
      </c>
      <c r="K253" s="166">
        <f t="shared" si="79"/>
        <v>66.05</v>
      </c>
      <c r="L253" s="341">
        <v>34.26</v>
      </c>
      <c r="M253" s="230">
        <v>18.34</v>
      </c>
      <c r="N253" s="341">
        <v>8.56</v>
      </c>
      <c r="O253" s="257">
        <v>0.08</v>
      </c>
      <c r="P253" s="260">
        <f t="shared" si="80"/>
        <v>66.05</v>
      </c>
      <c r="Q253" s="260">
        <f t="shared" si="81"/>
        <v>66.05</v>
      </c>
      <c r="R253" s="260">
        <f t="shared" si="82"/>
        <v>0</v>
      </c>
      <c r="S253" s="260">
        <f t="shared" si="83"/>
        <v>0</v>
      </c>
      <c r="T253" s="260">
        <f t="shared" si="84"/>
        <v>66.05</v>
      </c>
      <c r="U253" s="307"/>
      <c r="WUL253" s="329"/>
      <c r="WUM253" s="329"/>
      <c r="WUN253" s="329"/>
      <c r="WUO253" s="329"/>
      <c r="WUP253" s="329"/>
      <c r="WUQ253" s="329"/>
      <c r="WUR253" s="329"/>
      <c r="WUS253" s="329"/>
      <c r="WUT253" s="329"/>
      <c r="WUU253" s="329"/>
      <c r="WUV253" s="329"/>
      <c r="WUW253" s="329"/>
      <c r="WUX253" s="329"/>
      <c r="WUY253" s="329"/>
      <c r="WUZ253" s="329"/>
      <c r="WVA253" s="329"/>
      <c r="WVB253" s="329"/>
      <c r="WVC253" s="329"/>
      <c r="WVD253" s="329"/>
      <c r="WVE253" s="329"/>
      <c r="WVF253" s="329"/>
      <c r="WVG253" s="329"/>
      <c r="WVH253" s="329"/>
      <c r="WVI253" s="329"/>
      <c r="WVJ253" s="329"/>
    </row>
    <row r="254" s="284" customFormat="1" ht="16.5" outlineLevel="1" spans="1:16130">
      <c r="A254" s="310" t="s">
        <v>1247</v>
      </c>
      <c r="B254" s="309" t="s">
        <v>1713</v>
      </c>
      <c r="C254" s="335" t="s">
        <v>1719</v>
      </c>
      <c r="D254" s="336" t="s">
        <v>168</v>
      </c>
      <c r="E254" s="229">
        <f t="shared" si="78"/>
        <v>3</v>
      </c>
      <c r="F254" s="229">
        <v>1</v>
      </c>
      <c r="G254" s="229">
        <v>1</v>
      </c>
      <c r="H254" s="229">
        <v>0</v>
      </c>
      <c r="I254" s="229">
        <v>0</v>
      </c>
      <c r="J254" s="229">
        <v>1</v>
      </c>
      <c r="K254" s="166">
        <f t="shared" si="79"/>
        <v>85.18</v>
      </c>
      <c r="L254" s="341">
        <v>34.26</v>
      </c>
      <c r="M254" s="230">
        <v>36.05</v>
      </c>
      <c r="N254" s="341">
        <v>8.56</v>
      </c>
      <c r="O254" s="257">
        <v>0.08</v>
      </c>
      <c r="P254" s="260">
        <f t="shared" si="80"/>
        <v>85.18</v>
      </c>
      <c r="Q254" s="260">
        <f t="shared" si="81"/>
        <v>85.18</v>
      </c>
      <c r="R254" s="260">
        <f t="shared" si="82"/>
        <v>0</v>
      </c>
      <c r="S254" s="260">
        <f t="shared" si="83"/>
        <v>0</v>
      </c>
      <c r="T254" s="260">
        <f t="shared" si="84"/>
        <v>85.18</v>
      </c>
      <c r="U254" s="307"/>
      <c r="WUL254" s="329"/>
      <c r="WUM254" s="329"/>
      <c r="WUN254" s="329"/>
      <c r="WUO254" s="329"/>
      <c r="WUP254" s="329"/>
      <c r="WUQ254" s="329"/>
      <c r="WUR254" s="329"/>
      <c r="WUS254" s="329"/>
      <c r="WUT254" s="329"/>
      <c r="WUU254" s="329"/>
      <c r="WUV254" s="329"/>
      <c r="WUW254" s="329"/>
      <c r="WUX254" s="329"/>
      <c r="WUY254" s="329"/>
      <c r="WUZ254" s="329"/>
      <c r="WVA254" s="329"/>
      <c r="WVB254" s="329"/>
      <c r="WVC254" s="329"/>
      <c r="WVD254" s="329"/>
      <c r="WVE254" s="329"/>
      <c r="WVF254" s="329"/>
      <c r="WVG254" s="329"/>
      <c r="WVH254" s="329"/>
      <c r="WVI254" s="329"/>
      <c r="WVJ254" s="329"/>
    </row>
    <row r="255" s="284" customFormat="1" ht="16.5" outlineLevel="1" spans="1:16130">
      <c r="A255" s="310" t="s">
        <v>1670</v>
      </c>
      <c r="B255" s="309" t="s">
        <v>1713</v>
      </c>
      <c r="C255" s="335" t="s">
        <v>1720</v>
      </c>
      <c r="D255" s="336" t="s">
        <v>168</v>
      </c>
      <c r="E255" s="229">
        <f t="shared" si="78"/>
        <v>3</v>
      </c>
      <c r="F255" s="229">
        <v>1</v>
      </c>
      <c r="G255" s="229">
        <v>1</v>
      </c>
      <c r="H255" s="229">
        <v>0</v>
      </c>
      <c r="I255" s="229">
        <v>0</v>
      </c>
      <c r="J255" s="229">
        <v>1</v>
      </c>
      <c r="K255" s="166">
        <f t="shared" si="79"/>
        <v>97.7</v>
      </c>
      <c r="L255" s="341">
        <v>34.26</v>
      </c>
      <c r="M255" s="230">
        <v>47.64</v>
      </c>
      <c r="N255" s="341">
        <v>8.56</v>
      </c>
      <c r="O255" s="257">
        <v>0.08</v>
      </c>
      <c r="P255" s="260">
        <f t="shared" si="80"/>
        <v>97.7</v>
      </c>
      <c r="Q255" s="260">
        <f t="shared" si="81"/>
        <v>97.7</v>
      </c>
      <c r="R255" s="260">
        <f t="shared" si="82"/>
        <v>0</v>
      </c>
      <c r="S255" s="260">
        <f t="shared" si="83"/>
        <v>0</v>
      </c>
      <c r="T255" s="260">
        <f t="shared" si="84"/>
        <v>97.7</v>
      </c>
      <c r="U255" s="307"/>
      <c r="WUL255" s="329"/>
      <c r="WUM255" s="329"/>
      <c r="WUN255" s="329"/>
      <c r="WUO255" s="329"/>
      <c r="WUP255" s="329"/>
      <c r="WUQ255" s="329"/>
      <c r="WUR255" s="329"/>
      <c r="WUS255" s="329"/>
      <c r="WUT255" s="329"/>
      <c r="WUU255" s="329"/>
      <c r="WUV255" s="329"/>
      <c r="WUW255" s="329"/>
      <c r="WUX255" s="329"/>
      <c r="WUY255" s="329"/>
      <c r="WUZ255" s="329"/>
      <c r="WVA255" s="329"/>
      <c r="WVB255" s="329"/>
      <c r="WVC255" s="329"/>
      <c r="WVD255" s="329"/>
      <c r="WVE255" s="329"/>
      <c r="WVF255" s="329"/>
      <c r="WVG255" s="329"/>
      <c r="WVH255" s="329"/>
      <c r="WVI255" s="329"/>
      <c r="WVJ255" s="329"/>
    </row>
    <row r="256" s="284" customFormat="1" ht="16.5" outlineLevel="1" spans="1:16130">
      <c r="A256" s="310" t="s">
        <v>1257</v>
      </c>
      <c r="B256" s="309" t="s">
        <v>1713</v>
      </c>
      <c r="C256" s="335" t="s">
        <v>1721</v>
      </c>
      <c r="D256" s="336" t="s">
        <v>168</v>
      </c>
      <c r="E256" s="229">
        <f t="shared" si="78"/>
        <v>3</v>
      </c>
      <c r="F256" s="229">
        <v>1</v>
      </c>
      <c r="G256" s="229">
        <v>1</v>
      </c>
      <c r="H256" s="229">
        <v>0</v>
      </c>
      <c r="I256" s="229">
        <v>0</v>
      </c>
      <c r="J256" s="229">
        <v>1</v>
      </c>
      <c r="K256" s="166">
        <f t="shared" si="79"/>
        <v>131.43</v>
      </c>
      <c r="L256" s="341">
        <v>45.68</v>
      </c>
      <c r="M256" s="230">
        <v>64.59</v>
      </c>
      <c r="N256" s="341">
        <v>11.42</v>
      </c>
      <c r="O256" s="257">
        <v>0.08</v>
      </c>
      <c r="P256" s="260">
        <f t="shared" si="80"/>
        <v>131.43</v>
      </c>
      <c r="Q256" s="260">
        <f t="shared" si="81"/>
        <v>131.43</v>
      </c>
      <c r="R256" s="260">
        <f t="shared" si="82"/>
        <v>0</v>
      </c>
      <c r="S256" s="260">
        <f t="shared" si="83"/>
        <v>0</v>
      </c>
      <c r="T256" s="260">
        <f t="shared" si="84"/>
        <v>131.43</v>
      </c>
      <c r="U256" s="307"/>
      <c r="WUL256" s="329"/>
      <c r="WUM256" s="329"/>
      <c r="WUN256" s="329"/>
      <c r="WUO256" s="329"/>
      <c r="WUP256" s="329"/>
      <c r="WUQ256" s="329"/>
      <c r="WUR256" s="329"/>
      <c r="WUS256" s="329"/>
      <c r="WUT256" s="329"/>
      <c r="WUU256" s="329"/>
      <c r="WUV256" s="329"/>
      <c r="WUW256" s="329"/>
      <c r="WUX256" s="329"/>
      <c r="WUY256" s="329"/>
      <c r="WUZ256" s="329"/>
      <c r="WVA256" s="329"/>
      <c r="WVB256" s="329"/>
      <c r="WVC256" s="329"/>
      <c r="WVD256" s="329"/>
      <c r="WVE256" s="329"/>
      <c r="WVF256" s="329"/>
      <c r="WVG256" s="329"/>
      <c r="WVH256" s="329"/>
      <c r="WVI256" s="329"/>
      <c r="WVJ256" s="329"/>
    </row>
    <row r="257" s="284" customFormat="1" ht="16.5" outlineLevel="1" spans="1:16130">
      <c r="A257" s="310" t="s">
        <v>1673</v>
      </c>
      <c r="B257" s="309" t="s">
        <v>1713</v>
      </c>
      <c r="C257" s="335" t="s">
        <v>1722</v>
      </c>
      <c r="D257" s="336" t="s">
        <v>168</v>
      </c>
      <c r="E257" s="229">
        <f t="shared" si="78"/>
        <v>3</v>
      </c>
      <c r="F257" s="229">
        <v>1</v>
      </c>
      <c r="G257" s="229">
        <v>1</v>
      </c>
      <c r="H257" s="229">
        <v>0</v>
      </c>
      <c r="I257" s="229">
        <v>0</v>
      </c>
      <c r="J257" s="229">
        <v>1</v>
      </c>
      <c r="K257" s="166">
        <f t="shared" si="79"/>
        <v>146.69</v>
      </c>
      <c r="L257" s="341">
        <v>45.68</v>
      </c>
      <c r="M257" s="230">
        <v>78.72</v>
      </c>
      <c r="N257" s="341">
        <v>11.42</v>
      </c>
      <c r="O257" s="257">
        <v>0.08</v>
      </c>
      <c r="P257" s="260">
        <f t="shared" si="80"/>
        <v>146.69</v>
      </c>
      <c r="Q257" s="260">
        <f t="shared" si="81"/>
        <v>146.69</v>
      </c>
      <c r="R257" s="260">
        <f t="shared" si="82"/>
        <v>0</v>
      </c>
      <c r="S257" s="260">
        <f t="shared" si="83"/>
        <v>0</v>
      </c>
      <c r="T257" s="260">
        <f t="shared" si="84"/>
        <v>146.69</v>
      </c>
      <c r="U257" s="307"/>
      <c r="WUL257" s="329"/>
      <c r="WUM257" s="329"/>
      <c r="WUN257" s="329"/>
      <c r="WUO257" s="329"/>
      <c r="WUP257" s="329"/>
      <c r="WUQ257" s="329"/>
      <c r="WUR257" s="329"/>
      <c r="WUS257" s="329"/>
      <c r="WUT257" s="329"/>
      <c r="WUU257" s="329"/>
      <c r="WUV257" s="329"/>
      <c r="WUW257" s="329"/>
      <c r="WUX257" s="329"/>
      <c r="WUY257" s="329"/>
      <c r="WUZ257" s="329"/>
      <c r="WVA257" s="329"/>
      <c r="WVB257" s="329"/>
      <c r="WVC257" s="329"/>
      <c r="WVD257" s="329"/>
      <c r="WVE257" s="329"/>
      <c r="WVF257" s="329"/>
      <c r="WVG257" s="329"/>
      <c r="WVH257" s="329"/>
      <c r="WVI257" s="329"/>
      <c r="WVJ257" s="329"/>
    </row>
    <row r="258" s="284" customFormat="1" ht="16.5" outlineLevel="1" spans="1:16130">
      <c r="A258" s="310" t="s">
        <v>1249</v>
      </c>
      <c r="B258" s="309" t="s">
        <v>1713</v>
      </c>
      <c r="C258" s="335" t="s">
        <v>1723</v>
      </c>
      <c r="D258" s="336" t="s">
        <v>168</v>
      </c>
      <c r="E258" s="229">
        <f t="shared" si="78"/>
        <v>3</v>
      </c>
      <c r="F258" s="229">
        <v>1</v>
      </c>
      <c r="G258" s="229">
        <v>1</v>
      </c>
      <c r="H258" s="229">
        <v>0</v>
      </c>
      <c r="I258" s="229">
        <v>0</v>
      </c>
      <c r="J258" s="229">
        <v>1</v>
      </c>
      <c r="K258" s="166">
        <f t="shared" si="79"/>
        <v>184.99</v>
      </c>
      <c r="L258" s="341">
        <v>45.68</v>
      </c>
      <c r="M258" s="230">
        <v>114.19</v>
      </c>
      <c r="N258" s="341">
        <v>11.42</v>
      </c>
      <c r="O258" s="257">
        <v>0.08</v>
      </c>
      <c r="P258" s="260">
        <f t="shared" si="80"/>
        <v>184.99</v>
      </c>
      <c r="Q258" s="260">
        <f t="shared" si="81"/>
        <v>184.99</v>
      </c>
      <c r="R258" s="260">
        <f t="shared" si="82"/>
        <v>0</v>
      </c>
      <c r="S258" s="260">
        <f t="shared" si="83"/>
        <v>0</v>
      </c>
      <c r="T258" s="260">
        <f t="shared" si="84"/>
        <v>184.99</v>
      </c>
      <c r="U258" s="307"/>
      <c r="WUL258" s="329"/>
      <c r="WUM258" s="329"/>
      <c r="WUN258" s="329"/>
      <c r="WUO258" s="329"/>
      <c r="WUP258" s="329"/>
      <c r="WUQ258" s="329"/>
      <c r="WUR258" s="329"/>
      <c r="WUS258" s="329"/>
      <c r="WUT258" s="329"/>
      <c r="WUU258" s="329"/>
      <c r="WUV258" s="329"/>
      <c r="WUW258" s="329"/>
      <c r="WUX258" s="329"/>
      <c r="WUY258" s="329"/>
      <c r="WUZ258" s="329"/>
      <c r="WVA258" s="329"/>
      <c r="WVB258" s="329"/>
      <c r="WVC258" s="329"/>
      <c r="WVD258" s="329"/>
      <c r="WVE258" s="329"/>
      <c r="WVF258" s="329"/>
      <c r="WVG258" s="329"/>
      <c r="WVH258" s="329"/>
      <c r="WVI258" s="329"/>
      <c r="WVJ258" s="329"/>
    </row>
    <row r="259" s="284" customFormat="1" ht="16.5" outlineLevel="1" spans="1:16130">
      <c r="A259" s="310" t="s">
        <v>1254</v>
      </c>
      <c r="B259" s="309" t="s">
        <v>1713</v>
      </c>
      <c r="C259" s="335" t="s">
        <v>1724</v>
      </c>
      <c r="D259" s="336" t="s">
        <v>168</v>
      </c>
      <c r="E259" s="229">
        <f t="shared" si="78"/>
        <v>3</v>
      </c>
      <c r="F259" s="229">
        <v>1</v>
      </c>
      <c r="G259" s="229">
        <v>1</v>
      </c>
      <c r="H259" s="229">
        <v>0</v>
      </c>
      <c r="I259" s="229">
        <v>0</v>
      </c>
      <c r="J259" s="229">
        <v>1</v>
      </c>
      <c r="K259" s="166">
        <f t="shared" si="79"/>
        <v>303.78</v>
      </c>
      <c r="L259" s="341">
        <v>54.86</v>
      </c>
      <c r="M259" s="230">
        <v>212.71</v>
      </c>
      <c r="N259" s="341">
        <v>13.71</v>
      </c>
      <c r="O259" s="257">
        <v>0.08</v>
      </c>
      <c r="P259" s="260">
        <f t="shared" si="80"/>
        <v>303.78</v>
      </c>
      <c r="Q259" s="260">
        <f t="shared" si="81"/>
        <v>303.78</v>
      </c>
      <c r="R259" s="260">
        <f t="shared" si="82"/>
        <v>0</v>
      </c>
      <c r="S259" s="260">
        <f t="shared" si="83"/>
        <v>0</v>
      </c>
      <c r="T259" s="260">
        <f t="shared" si="84"/>
        <v>303.78</v>
      </c>
      <c r="U259" s="307"/>
      <c r="WUL259" s="329"/>
      <c r="WUM259" s="329"/>
      <c r="WUN259" s="329"/>
      <c r="WUO259" s="329"/>
      <c r="WUP259" s="329"/>
      <c r="WUQ259" s="329"/>
      <c r="WUR259" s="329"/>
      <c r="WUS259" s="329"/>
      <c r="WUT259" s="329"/>
      <c r="WUU259" s="329"/>
      <c r="WUV259" s="329"/>
      <c r="WUW259" s="329"/>
      <c r="WUX259" s="329"/>
      <c r="WUY259" s="329"/>
      <c r="WUZ259" s="329"/>
      <c r="WVA259" s="329"/>
      <c r="WVB259" s="329"/>
      <c r="WVC259" s="329"/>
      <c r="WVD259" s="329"/>
      <c r="WVE259" s="329"/>
      <c r="WVF259" s="329"/>
      <c r="WVG259" s="329"/>
      <c r="WVH259" s="329"/>
      <c r="WVI259" s="329"/>
      <c r="WVJ259" s="329"/>
    </row>
    <row r="260" s="284" customFormat="1" ht="16.5" outlineLevel="1" spans="1:16130">
      <c r="A260" s="310" t="s">
        <v>1252</v>
      </c>
      <c r="B260" s="309" t="s">
        <v>1713</v>
      </c>
      <c r="C260" s="335" t="s">
        <v>1725</v>
      </c>
      <c r="D260" s="336" t="s">
        <v>168</v>
      </c>
      <c r="E260" s="229">
        <f t="shared" si="78"/>
        <v>3</v>
      </c>
      <c r="F260" s="229">
        <v>1</v>
      </c>
      <c r="G260" s="229">
        <v>1</v>
      </c>
      <c r="H260" s="229">
        <v>0</v>
      </c>
      <c r="I260" s="229">
        <v>0</v>
      </c>
      <c r="J260" s="229">
        <v>1</v>
      </c>
      <c r="K260" s="166">
        <f t="shared" si="79"/>
        <v>439.34</v>
      </c>
      <c r="L260" s="341">
        <v>76.14</v>
      </c>
      <c r="M260" s="230">
        <v>311.62</v>
      </c>
      <c r="N260" s="341">
        <v>19.04</v>
      </c>
      <c r="O260" s="257">
        <v>0.08</v>
      </c>
      <c r="P260" s="260">
        <f t="shared" si="80"/>
        <v>439.34</v>
      </c>
      <c r="Q260" s="260">
        <f t="shared" si="81"/>
        <v>439.34</v>
      </c>
      <c r="R260" s="260">
        <f t="shared" si="82"/>
        <v>0</v>
      </c>
      <c r="S260" s="260">
        <f t="shared" si="83"/>
        <v>0</v>
      </c>
      <c r="T260" s="260">
        <f t="shared" si="84"/>
        <v>439.34</v>
      </c>
      <c r="U260" s="307"/>
      <c r="WUL260" s="329"/>
      <c r="WUM260" s="329"/>
      <c r="WUN260" s="329"/>
      <c r="WUO260" s="329"/>
      <c r="WUP260" s="329"/>
      <c r="WUQ260" s="329"/>
      <c r="WUR260" s="329"/>
      <c r="WUS260" s="329"/>
      <c r="WUT260" s="329"/>
      <c r="WUU260" s="329"/>
      <c r="WUV260" s="329"/>
      <c r="WUW260" s="329"/>
      <c r="WUX260" s="329"/>
      <c r="WUY260" s="329"/>
      <c r="WUZ260" s="329"/>
      <c r="WVA260" s="329"/>
      <c r="WVB260" s="329"/>
      <c r="WVC260" s="329"/>
      <c r="WVD260" s="329"/>
      <c r="WVE260" s="329"/>
      <c r="WVF260" s="329"/>
      <c r="WVG260" s="329"/>
      <c r="WVH260" s="329"/>
      <c r="WVI260" s="329"/>
      <c r="WVJ260" s="329"/>
    </row>
    <row r="261" s="284" customFormat="1" ht="15" customHeight="1" outlineLevel="1" spans="1:16130">
      <c r="A261" s="310" t="s">
        <v>1726</v>
      </c>
      <c r="B261" s="309" t="s">
        <v>1727</v>
      </c>
      <c r="C261" s="335" t="s">
        <v>1715</v>
      </c>
      <c r="D261" s="336" t="s">
        <v>168</v>
      </c>
      <c r="E261" s="229">
        <f t="shared" si="78"/>
        <v>3</v>
      </c>
      <c r="F261" s="229">
        <v>1</v>
      </c>
      <c r="G261" s="229">
        <v>1</v>
      </c>
      <c r="H261" s="229">
        <v>0</v>
      </c>
      <c r="I261" s="229">
        <v>0</v>
      </c>
      <c r="J261" s="229">
        <v>1</v>
      </c>
      <c r="K261" s="166">
        <f t="shared" si="79"/>
        <v>40.48</v>
      </c>
      <c r="L261" s="230">
        <v>26.36</v>
      </c>
      <c r="M261" s="230">
        <v>8.05</v>
      </c>
      <c r="N261" s="230">
        <v>3.07</v>
      </c>
      <c r="O261" s="257">
        <v>0.08</v>
      </c>
      <c r="P261" s="260">
        <f t="shared" si="80"/>
        <v>40.48</v>
      </c>
      <c r="Q261" s="260">
        <f t="shared" si="81"/>
        <v>40.48</v>
      </c>
      <c r="R261" s="260">
        <f t="shared" si="82"/>
        <v>0</v>
      </c>
      <c r="S261" s="260">
        <f t="shared" si="83"/>
        <v>0</v>
      </c>
      <c r="T261" s="260">
        <f t="shared" si="84"/>
        <v>40.48</v>
      </c>
      <c r="U261" s="350"/>
      <c r="WUL261" s="329"/>
      <c r="WUM261" s="329"/>
      <c r="WUN261" s="329"/>
      <c r="WUO261" s="329"/>
      <c r="WUP261" s="329"/>
      <c r="WUQ261" s="329"/>
      <c r="WUR261" s="329"/>
      <c r="WUS261" s="329"/>
      <c r="WUT261" s="329"/>
      <c r="WUU261" s="329"/>
      <c r="WUV261" s="329"/>
      <c r="WUW261" s="329"/>
      <c r="WUX261" s="329"/>
      <c r="WUY261" s="329"/>
      <c r="WUZ261" s="329"/>
      <c r="WVA261" s="329"/>
      <c r="WVB261" s="329"/>
      <c r="WVC261" s="329"/>
      <c r="WVD261" s="329"/>
      <c r="WVE261" s="329"/>
      <c r="WVF261" s="329"/>
      <c r="WVG261" s="329"/>
      <c r="WVH261" s="329"/>
      <c r="WVI261" s="329"/>
      <c r="WVJ261" s="329"/>
    </row>
    <row r="262" s="284" customFormat="1" ht="16.5" outlineLevel="1" spans="1:16130">
      <c r="A262" s="310" t="s">
        <v>1728</v>
      </c>
      <c r="B262" s="309" t="s">
        <v>1727</v>
      </c>
      <c r="C262" s="335" t="s">
        <v>1716</v>
      </c>
      <c r="D262" s="336" t="s">
        <v>168</v>
      </c>
      <c r="E262" s="229">
        <f t="shared" si="78"/>
        <v>3</v>
      </c>
      <c r="F262" s="229">
        <v>1</v>
      </c>
      <c r="G262" s="229">
        <v>1</v>
      </c>
      <c r="H262" s="229">
        <v>0</v>
      </c>
      <c r="I262" s="229">
        <v>0</v>
      </c>
      <c r="J262" s="229">
        <v>1</v>
      </c>
      <c r="K262" s="166">
        <f t="shared" si="79"/>
        <v>47.23</v>
      </c>
      <c r="L262" s="230">
        <v>28.95</v>
      </c>
      <c r="M262" s="230">
        <v>11.71</v>
      </c>
      <c r="N262" s="230">
        <v>3.07</v>
      </c>
      <c r="O262" s="257">
        <v>0.08</v>
      </c>
      <c r="P262" s="260">
        <f t="shared" si="80"/>
        <v>47.23</v>
      </c>
      <c r="Q262" s="260">
        <f t="shared" si="81"/>
        <v>47.23</v>
      </c>
      <c r="R262" s="260">
        <f t="shared" si="82"/>
        <v>0</v>
      </c>
      <c r="S262" s="260">
        <f t="shared" si="83"/>
        <v>0</v>
      </c>
      <c r="T262" s="260">
        <f t="shared" si="84"/>
        <v>47.23</v>
      </c>
      <c r="U262" s="307"/>
      <c r="WUL262" s="329"/>
      <c r="WUM262" s="329"/>
      <c r="WUN262" s="329"/>
      <c r="WUO262" s="329"/>
      <c r="WUP262" s="329"/>
      <c r="WUQ262" s="329"/>
      <c r="WUR262" s="329"/>
      <c r="WUS262" s="329"/>
      <c r="WUT262" s="329"/>
      <c r="WUU262" s="329"/>
      <c r="WUV262" s="329"/>
      <c r="WUW262" s="329"/>
      <c r="WUX262" s="329"/>
      <c r="WUY262" s="329"/>
      <c r="WUZ262" s="329"/>
      <c r="WVA262" s="329"/>
      <c r="WVB262" s="329"/>
      <c r="WVC262" s="329"/>
      <c r="WVD262" s="329"/>
      <c r="WVE262" s="329"/>
      <c r="WVF262" s="329"/>
      <c r="WVG262" s="329"/>
      <c r="WVH262" s="329"/>
      <c r="WVI262" s="329"/>
      <c r="WVJ262" s="329"/>
    </row>
    <row r="263" s="284" customFormat="1" ht="16.5" outlineLevel="1" spans="1:16130">
      <c r="A263" s="310" t="s">
        <v>1729</v>
      </c>
      <c r="B263" s="309" t="s">
        <v>1727</v>
      </c>
      <c r="C263" s="335" t="s">
        <v>1717</v>
      </c>
      <c r="D263" s="336" t="s">
        <v>168</v>
      </c>
      <c r="E263" s="229">
        <f t="shared" si="78"/>
        <v>3</v>
      </c>
      <c r="F263" s="229">
        <v>1</v>
      </c>
      <c r="G263" s="229">
        <v>1</v>
      </c>
      <c r="H263" s="229">
        <v>0</v>
      </c>
      <c r="I263" s="229">
        <v>0</v>
      </c>
      <c r="J263" s="229">
        <v>1</v>
      </c>
      <c r="K263" s="166">
        <f t="shared" si="79"/>
        <v>53.34</v>
      </c>
      <c r="L263" s="341">
        <v>25.89</v>
      </c>
      <c r="M263" s="230">
        <v>17.02</v>
      </c>
      <c r="N263" s="341">
        <v>6.48</v>
      </c>
      <c r="O263" s="257">
        <v>0.08</v>
      </c>
      <c r="P263" s="260">
        <f t="shared" si="80"/>
        <v>53.34</v>
      </c>
      <c r="Q263" s="260">
        <f t="shared" si="81"/>
        <v>53.34</v>
      </c>
      <c r="R263" s="260">
        <f t="shared" si="82"/>
        <v>0</v>
      </c>
      <c r="S263" s="260">
        <f t="shared" si="83"/>
        <v>0</v>
      </c>
      <c r="T263" s="260">
        <f t="shared" si="84"/>
        <v>53.34</v>
      </c>
      <c r="U263" s="307"/>
      <c r="WUL263" s="329"/>
      <c r="WUM263" s="329"/>
      <c r="WUN263" s="329"/>
      <c r="WUO263" s="329"/>
      <c r="WUP263" s="329"/>
      <c r="WUQ263" s="329"/>
      <c r="WUR263" s="329"/>
      <c r="WUS263" s="329"/>
      <c r="WUT263" s="329"/>
      <c r="WUU263" s="329"/>
      <c r="WUV263" s="329"/>
      <c r="WUW263" s="329"/>
      <c r="WUX263" s="329"/>
      <c r="WUY263" s="329"/>
      <c r="WUZ263" s="329"/>
      <c r="WVA263" s="329"/>
      <c r="WVB263" s="329"/>
      <c r="WVC263" s="329"/>
      <c r="WVD263" s="329"/>
      <c r="WVE263" s="329"/>
      <c r="WVF263" s="329"/>
      <c r="WVG263" s="329"/>
      <c r="WVH263" s="329"/>
      <c r="WVI263" s="329"/>
      <c r="WVJ263" s="329"/>
    </row>
    <row r="264" s="284" customFormat="1" ht="16.5" outlineLevel="1" spans="1:16130">
      <c r="A264" s="310" t="s">
        <v>1730</v>
      </c>
      <c r="B264" s="309" t="s">
        <v>1727</v>
      </c>
      <c r="C264" s="335" t="s">
        <v>1718</v>
      </c>
      <c r="D264" s="336" t="s">
        <v>168</v>
      </c>
      <c r="E264" s="229">
        <f t="shared" si="78"/>
        <v>3</v>
      </c>
      <c r="F264" s="229">
        <v>1</v>
      </c>
      <c r="G264" s="229">
        <v>1</v>
      </c>
      <c r="H264" s="229">
        <v>0</v>
      </c>
      <c r="I264" s="229">
        <v>0</v>
      </c>
      <c r="J264" s="229">
        <v>1</v>
      </c>
      <c r="K264" s="166">
        <f t="shared" si="79"/>
        <v>75.24</v>
      </c>
      <c r="L264" s="341">
        <v>34.26</v>
      </c>
      <c r="M264" s="230">
        <v>26.85</v>
      </c>
      <c r="N264" s="341">
        <v>8.56</v>
      </c>
      <c r="O264" s="257">
        <v>0.08</v>
      </c>
      <c r="P264" s="260">
        <f t="shared" si="80"/>
        <v>75.24</v>
      </c>
      <c r="Q264" s="260">
        <f t="shared" si="81"/>
        <v>75.24</v>
      </c>
      <c r="R264" s="260">
        <f t="shared" si="82"/>
        <v>0</v>
      </c>
      <c r="S264" s="260">
        <f t="shared" si="83"/>
        <v>0</v>
      </c>
      <c r="T264" s="260">
        <f t="shared" si="84"/>
        <v>75.24</v>
      </c>
      <c r="U264" s="307"/>
      <c r="WUL264" s="329"/>
      <c r="WUM264" s="329"/>
      <c r="WUN264" s="329"/>
      <c r="WUO264" s="329"/>
      <c r="WUP264" s="329"/>
      <c r="WUQ264" s="329"/>
      <c r="WUR264" s="329"/>
      <c r="WUS264" s="329"/>
      <c r="WUT264" s="329"/>
      <c r="WUU264" s="329"/>
      <c r="WUV264" s="329"/>
      <c r="WUW264" s="329"/>
      <c r="WUX264" s="329"/>
      <c r="WUY264" s="329"/>
      <c r="WUZ264" s="329"/>
      <c r="WVA264" s="329"/>
      <c r="WVB264" s="329"/>
      <c r="WVC264" s="329"/>
      <c r="WVD264" s="329"/>
      <c r="WVE264" s="329"/>
      <c r="WVF264" s="329"/>
      <c r="WVG264" s="329"/>
      <c r="WVH264" s="329"/>
      <c r="WVI264" s="329"/>
      <c r="WVJ264" s="329"/>
    </row>
    <row r="265" s="284" customFormat="1" ht="16.5" outlineLevel="1" spans="1:16130">
      <c r="A265" s="310" t="s">
        <v>1731</v>
      </c>
      <c r="B265" s="309" t="s">
        <v>1727</v>
      </c>
      <c r="C265" s="335" t="s">
        <v>1719</v>
      </c>
      <c r="D265" s="336" t="s">
        <v>168</v>
      </c>
      <c r="E265" s="229">
        <f t="shared" si="78"/>
        <v>3</v>
      </c>
      <c r="F265" s="229">
        <v>1</v>
      </c>
      <c r="G265" s="229">
        <v>1</v>
      </c>
      <c r="H265" s="229">
        <v>0</v>
      </c>
      <c r="I265" s="229">
        <v>0</v>
      </c>
      <c r="J265" s="229">
        <v>1</v>
      </c>
      <c r="K265" s="166">
        <f t="shared" si="79"/>
        <v>82.93</v>
      </c>
      <c r="L265" s="341">
        <v>34.26</v>
      </c>
      <c r="M265" s="230">
        <v>33.97</v>
      </c>
      <c r="N265" s="341">
        <v>8.56</v>
      </c>
      <c r="O265" s="257">
        <v>0.08</v>
      </c>
      <c r="P265" s="260">
        <f t="shared" si="80"/>
        <v>82.93</v>
      </c>
      <c r="Q265" s="260">
        <f t="shared" si="81"/>
        <v>82.93</v>
      </c>
      <c r="R265" s="260">
        <f t="shared" si="82"/>
        <v>0</v>
      </c>
      <c r="S265" s="260">
        <f t="shared" si="83"/>
        <v>0</v>
      </c>
      <c r="T265" s="260">
        <f t="shared" si="84"/>
        <v>82.93</v>
      </c>
      <c r="U265" s="307"/>
      <c r="WUL265" s="329"/>
      <c r="WUM265" s="329"/>
      <c r="WUN265" s="329"/>
      <c r="WUO265" s="329"/>
      <c r="WUP265" s="329"/>
      <c r="WUQ265" s="329"/>
      <c r="WUR265" s="329"/>
      <c r="WUS265" s="329"/>
      <c r="WUT265" s="329"/>
      <c r="WUU265" s="329"/>
      <c r="WUV265" s="329"/>
      <c r="WUW265" s="329"/>
      <c r="WUX265" s="329"/>
      <c r="WUY265" s="329"/>
      <c r="WUZ265" s="329"/>
      <c r="WVA265" s="329"/>
      <c r="WVB265" s="329"/>
      <c r="WVC265" s="329"/>
      <c r="WVD265" s="329"/>
      <c r="WVE265" s="329"/>
      <c r="WVF265" s="329"/>
      <c r="WVG265" s="329"/>
      <c r="WVH265" s="329"/>
      <c r="WVI265" s="329"/>
      <c r="WVJ265" s="329"/>
    </row>
    <row r="266" s="284" customFormat="1" ht="16.5" outlineLevel="1" spans="1:16130">
      <c r="A266" s="310" t="s">
        <v>1262</v>
      </c>
      <c r="B266" s="309" t="s">
        <v>1727</v>
      </c>
      <c r="C266" s="335" t="s">
        <v>1720</v>
      </c>
      <c r="D266" s="336" t="s">
        <v>168</v>
      </c>
      <c r="E266" s="229">
        <f t="shared" si="78"/>
        <v>3</v>
      </c>
      <c r="F266" s="229">
        <v>1</v>
      </c>
      <c r="G266" s="229">
        <v>1</v>
      </c>
      <c r="H266" s="229">
        <v>0</v>
      </c>
      <c r="I266" s="229">
        <v>0</v>
      </c>
      <c r="J266" s="229">
        <v>1</v>
      </c>
      <c r="K266" s="166">
        <f t="shared" si="79"/>
        <v>93.36</v>
      </c>
      <c r="L266" s="341">
        <v>34.26</v>
      </c>
      <c r="M266" s="230">
        <v>43.62</v>
      </c>
      <c r="N266" s="341">
        <v>8.56</v>
      </c>
      <c r="O266" s="257">
        <v>0.08</v>
      </c>
      <c r="P266" s="260">
        <f t="shared" si="80"/>
        <v>93.36</v>
      </c>
      <c r="Q266" s="260">
        <f t="shared" si="81"/>
        <v>93.36</v>
      </c>
      <c r="R266" s="260">
        <f t="shared" si="82"/>
        <v>0</v>
      </c>
      <c r="S266" s="260">
        <f t="shared" si="83"/>
        <v>0</v>
      </c>
      <c r="T266" s="260">
        <f t="shared" si="84"/>
        <v>93.36</v>
      </c>
      <c r="U266" s="307"/>
      <c r="WUL266" s="329"/>
      <c r="WUM266" s="329"/>
      <c r="WUN266" s="329"/>
      <c r="WUO266" s="329"/>
      <c r="WUP266" s="329"/>
      <c r="WUQ266" s="329"/>
      <c r="WUR266" s="329"/>
      <c r="WUS266" s="329"/>
      <c r="WUT266" s="329"/>
      <c r="WUU266" s="329"/>
      <c r="WUV266" s="329"/>
      <c r="WUW266" s="329"/>
      <c r="WUX266" s="329"/>
      <c r="WUY266" s="329"/>
      <c r="WUZ266" s="329"/>
      <c r="WVA266" s="329"/>
      <c r="WVB266" s="329"/>
      <c r="WVC266" s="329"/>
      <c r="WVD266" s="329"/>
      <c r="WVE266" s="329"/>
      <c r="WVF266" s="329"/>
      <c r="WVG266" s="329"/>
      <c r="WVH266" s="329"/>
      <c r="WVI266" s="329"/>
      <c r="WVJ266" s="329"/>
    </row>
    <row r="267" s="284" customFormat="1" ht="16.5" outlineLevel="1" spans="1:16130">
      <c r="A267" s="310" t="s">
        <v>1265</v>
      </c>
      <c r="B267" s="309" t="s">
        <v>1727</v>
      </c>
      <c r="C267" s="335" t="s">
        <v>1721</v>
      </c>
      <c r="D267" s="336" t="s">
        <v>168</v>
      </c>
      <c r="E267" s="229">
        <f t="shared" si="78"/>
        <v>3</v>
      </c>
      <c r="F267" s="229">
        <v>1</v>
      </c>
      <c r="G267" s="229">
        <v>1</v>
      </c>
      <c r="H267" s="229">
        <v>0</v>
      </c>
      <c r="I267" s="229">
        <v>0</v>
      </c>
      <c r="J267" s="229">
        <v>1</v>
      </c>
      <c r="K267" s="166">
        <f t="shared" si="79"/>
        <v>163.39</v>
      </c>
      <c r="L267" s="341">
        <v>45.68</v>
      </c>
      <c r="M267" s="230">
        <v>94.19</v>
      </c>
      <c r="N267" s="341">
        <v>11.42</v>
      </c>
      <c r="O267" s="257">
        <v>0.08</v>
      </c>
      <c r="P267" s="260">
        <f t="shared" si="80"/>
        <v>163.39</v>
      </c>
      <c r="Q267" s="260">
        <f t="shared" si="81"/>
        <v>163.39</v>
      </c>
      <c r="R267" s="260">
        <f t="shared" si="82"/>
        <v>0</v>
      </c>
      <c r="S267" s="260">
        <f t="shared" si="83"/>
        <v>0</v>
      </c>
      <c r="T267" s="260">
        <f t="shared" si="84"/>
        <v>163.39</v>
      </c>
      <c r="U267" s="307"/>
      <c r="WUL267" s="329"/>
      <c r="WUM267" s="329"/>
      <c r="WUN267" s="329"/>
      <c r="WUO267" s="329"/>
      <c r="WUP267" s="329"/>
      <c r="WUQ267" s="329"/>
      <c r="WUR267" s="329"/>
      <c r="WUS267" s="329"/>
      <c r="WUT267" s="329"/>
      <c r="WUU267" s="329"/>
      <c r="WUV267" s="329"/>
      <c r="WUW267" s="329"/>
      <c r="WUX267" s="329"/>
      <c r="WUY267" s="329"/>
      <c r="WUZ267" s="329"/>
      <c r="WVA267" s="329"/>
      <c r="WVB267" s="329"/>
      <c r="WVC267" s="329"/>
      <c r="WVD267" s="329"/>
      <c r="WVE267" s="329"/>
      <c r="WVF267" s="329"/>
      <c r="WVG267" s="329"/>
      <c r="WVH267" s="329"/>
      <c r="WVI267" s="329"/>
      <c r="WVJ267" s="329"/>
    </row>
    <row r="268" s="284" customFormat="1" ht="16.5" outlineLevel="1" spans="1:16130">
      <c r="A268" s="310" t="s">
        <v>1267</v>
      </c>
      <c r="B268" s="309" t="s">
        <v>1727</v>
      </c>
      <c r="C268" s="335" t="s">
        <v>1722</v>
      </c>
      <c r="D268" s="336" t="s">
        <v>168</v>
      </c>
      <c r="E268" s="229">
        <f t="shared" si="78"/>
        <v>3</v>
      </c>
      <c r="F268" s="229">
        <v>1</v>
      </c>
      <c r="G268" s="229">
        <v>1</v>
      </c>
      <c r="H268" s="229">
        <v>0</v>
      </c>
      <c r="I268" s="229">
        <v>0</v>
      </c>
      <c r="J268" s="229">
        <v>1</v>
      </c>
      <c r="K268" s="166">
        <f t="shared" si="79"/>
        <v>181.87</v>
      </c>
      <c r="L268" s="341">
        <v>45.68</v>
      </c>
      <c r="M268" s="230">
        <v>111.3</v>
      </c>
      <c r="N268" s="341">
        <v>11.42</v>
      </c>
      <c r="O268" s="257">
        <v>0.08</v>
      </c>
      <c r="P268" s="260">
        <f t="shared" si="80"/>
        <v>181.87</v>
      </c>
      <c r="Q268" s="260">
        <f t="shared" si="81"/>
        <v>181.87</v>
      </c>
      <c r="R268" s="260">
        <f t="shared" si="82"/>
        <v>0</v>
      </c>
      <c r="S268" s="260">
        <f t="shared" si="83"/>
        <v>0</v>
      </c>
      <c r="T268" s="260">
        <f t="shared" si="84"/>
        <v>181.87</v>
      </c>
      <c r="U268" s="307"/>
      <c r="WUL268" s="329"/>
      <c r="WUM268" s="329"/>
      <c r="WUN268" s="329"/>
      <c r="WUO268" s="329"/>
      <c r="WUP268" s="329"/>
      <c r="WUQ268" s="329"/>
      <c r="WUR268" s="329"/>
      <c r="WUS268" s="329"/>
      <c r="WUT268" s="329"/>
      <c r="WUU268" s="329"/>
      <c r="WUV268" s="329"/>
      <c r="WUW268" s="329"/>
      <c r="WUX268" s="329"/>
      <c r="WUY268" s="329"/>
      <c r="WUZ268" s="329"/>
      <c r="WVA268" s="329"/>
      <c r="WVB268" s="329"/>
      <c r="WVC268" s="329"/>
      <c r="WVD268" s="329"/>
      <c r="WVE268" s="329"/>
      <c r="WVF268" s="329"/>
      <c r="WVG268" s="329"/>
      <c r="WVH268" s="329"/>
      <c r="WVI268" s="329"/>
      <c r="WVJ268" s="329"/>
    </row>
    <row r="269" s="284" customFormat="1" ht="16.5" outlineLevel="1" spans="1:16130">
      <c r="A269" s="310" t="s">
        <v>1269</v>
      </c>
      <c r="B269" s="309" t="s">
        <v>1727</v>
      </c>
      <c r="C269" s="335" t="s">
        <v>1723</v>
      </c>
      <c r="D269" s="336" t="s">
        <v>168</v>
      </c>
      <c r="E269" s="229">
        <f t="shared" si="78"/>
        <v>3</v>
      </c>
      <c r="F269" s="229">
        <v>1</v>
      </c>
      <c r="G269" s="229">
        <v>1</v>
      </c>
      <c r="H269" s="229">
        <v>0</v>
      </c>
      <c r="I269" s="229">
        <v>0</v>
      </c>
      <c r="J269" s="229">
        <v>1</v>
      </c>
      <c r="K269" s="166">
        <f t="shared" si="79"/>
        <v>199.2</v>
      </c>
      <c r="L269" s="341">
        <v>45.68</v>
      </c>
      <c r="M269" s="230">
        <v>127.34</v>
      </c>
      <c r="N269" s="341">
        <v>11.42</v>
      </c>
      <c r="O269" s="257">
        <v>0.08</v>
      </c>
      <c r="P269" s="260">
        <f t="shared" si="80"/>
        <v>199.2</v>
      </c>
      <c r="Q269" s="260">
        <f t="shared" si="81"/>
        <v>199.2</v>
      </c>
      <c r="R269" s="260">
        <f t="shared" si="82"/>
        <v>0</v>
      </c>
      <c r="S269" s="260">
        <f t="shared" si="83"/>
        <v>0</v>
      </c>
      <c r="T269" s="260">
        <f t="shared" si="84"/>
        <v>199.2</v>
      </c>
      <c r="U269" s="307"/>
      <c r="WUL269" s="329"/>
      <c r="WUM269" s="329"/>
      <c r="WUN269" s="329"/>
      <c r="WUO269" s="329"/>
      <c r="WUP269" s="329"/>
      <c r="WUQ269" s="329"/>
      <c r="WUR269" s="329"/>
      <c r="WUS269" s="329"/>
      <c r="WUT269" s="329"/>
      <c r="WUU269" s="329"/>
      <c r="WUV269" s="329"/>
      <c r="WUW269" s="329"/>
      <c r="WUX269" s="329"/>
      <c r="WUY269" s="329"/>
      <c r="WUZ269" s="329"/>
      <c r="WVA269" s="329"/>
      <c r="WVB269" s="329"/>
      <c r="WVC269" s="329"/>
      <c r="WVD269" s="329"/>
      <c r="WVE269" s="329"/>
      <c r="WVF269" s="329"/>
      <c r="WVG269" s="329"/>
      <c r="WVH269" s="329"/>
      <c r="WVI269" s="329"/>
      <c r="WVJ269" s="329"/>
    </row>
    <row r="270" s="284" customFormat="1" ht="16.5" outlineLevel="1" spans="1:16130">
      <c r="A270" s="310" t="s">
        <v>1271</v>
      </c>
      <c r="B270" s="309" t="s">
        <v>1727</v>
      </c>
      <c r="C270" s="335" t="s">
        <v>1724</v>
      </c>
      <c r="D270" s="336" t="s">
        <v>168</v>
      </c>
      <c r="E270" s="229">
        <f t="shared" si="78"/>
        <v>3</v>
      </c>
      <c r="F270" s="229">
        <v>1</v>
      </c>
      <c r="G270" s="229">
        <v>1</v>
      </c>
      <c r="H270" s="229">
        <v>0</v>
      </c>
      <c r="I270" s="229">
        <v>0</v>
      </c>
      <c r="J270" s="229">
        <v>1</v>
      </c>
      <c r="K270" s="166">
        <f t="shared" si="79"/>
        <v>393.6</v>
      </c>
      <c r="L270" s="341">
        <v>54.86</v>
      </c>
      <c r="M270" s="230">
        <v>295.87</v>
      </c>
      <c r="N270" s="341">
        <v>13.71</v>
      </c>
      <c r="O270" s="257">
        <v>0.08</v>
      </c>
      <c r="P270" s="260">
        <f t="shared" si="80"/>
        <v>393.6</v>
      </c>
      <c r="Q270" s="260">
        <f t="shared" si="81"/>
        <v>393.6</v>
      </c>
      <c r="R270" s="260">
        <f t="shared" si="82"/>
        <v>0</v>
      </c>
      <c r="S270" s="260">
        <f t="shared" si="83"/>
        <v>0</v>
      </c>
      <c r="T270" s="260">
        <f t="shared" si="84"/>
        <v>393.6</v>
      </c>
      <c r="U270" s="307"/>
      <c r="WUL270" s="329"/>
      <c r="WUM270" s="329"/>
      <c r="WUN270" s="329"/>
      <c r="WUO270" s="329"/>
      <c r="WUP270" s="329"/>
      <c r="WUQ270" s="329"/>
      <c r="WUR270" s="329"/>
      <c r="WUS270" s="329"/>
      <c r="WUT270" s="329"/>
      <c r="WUU270" s="329"/>
      <c r="WUV270" s="329"/>
      <c r="WUW270" s="329"/>
      <c r="WUX270" s="329"/>
      <c r="WUY270" s="329"/>
      <c r="WUZ270" s="329"/>
      <c r="WVA270" s="329"/>
      <c r="WVB270" s="329"/>
      <c r="WVC270" s="329"/>
      <c r="WVD270" s="329"/>
      <c r="WVE270" s="329"/>
      <c r="WVF270" s="329"/>
      <c r="WVG270" s="329"/>
      <c r="WVH270" s="329"/>
      <c r="WVI270" s="329"/>
      <c r="WVJ270" s="329"/>
    </row>
    <row r="271" s="284" customFormat="1" ht="16.5" outlineLevel="1" spans="1:16130">
      <c r="A271" s="310" t="s">
        <v>1273</v>
      </c>
      <c r="B271" s="309" t="s">
        <v>1727</v>
      </c>
      <c r="C271" s="335" t="s">
        <v>1725</v>
      </c>
      <c r="D271" s="336" t="s">
        <v>168</v>
      </c>
      <c r="E271" s="229">
        <f t="shared" si="78"/>
        <v>3</v>
      </c>
      <c r="F271" s="229">
        <v>1</v>
      </c>
      <c r="G271" s="229">
        <v>1</v>
      </c>
      <c r="H271" s="229">
        <v>0</v>
      </c>
      <c r="I271" s="229">
        <v>0</v>
      </c>
      <c r="J271" s="229">
        <v>1</v>
      </c>
      <c r="K271" s="166">
        <f t="shared" si="79"/>
        <v>547.28</v>
      </c>
      <c r="L271" s="341">
        <v>76.14</v>
      </c>
      <c r="M271" s="230">
        <v>411.56</v>
      </c>
      <c r="N271" s="341">
        <v>19.04</v>
      </c>
      <c r="O271" s="257">
        <v>0.08</v>
      </c>
      <c r="P271" s="260">
        <f t="shared" si="80"/>
        <v>547.28</v>
      </c>
      <c r="Q271" s="260">
        <f t="shared" si="81"/>
        <v>547.28</v>
      </c>
      <c r="R271" s="260">
        <f t="shared" si="82"/>
        <v>0</v>
      </c>
      <c r="S271" s="260">
        <f t="shared" si="83"/>
        <v>0</v>
      </c>
      <c r="T271" s="260">
        <f t="shared" si="84"/>
        <v>547.28</v>
      </c>
      <c r="U271" s="307"/>
      <c r="WUL271" s="329"/>
      <c r="WUM271" s="329"/>
      <c r="WUN271" s="329"/>
      <c r="WUO271" s="329"/>
      <c r="WUP271" s="329"/>
      <c r="WUQ271" s="329"/>
      <c r="WUR271" s="329"/>
      <c r="WUS271" s="329"/>
      <c r="WUT271" s="329"/>
      <c r="WUU271" s="329"/>
      <c r="WUV271" s="329"/>
      <c r="WUW271" s="329"/>
      <c r="WUX271" s="329"/>
      <c r="WUY271" s="329"/>
      <c r="WUZ271" s="329"/>
      <c r="WVA271" s="329"/>
      <c r="WVB271" s="329"/>
      <c r="WVC271" s="329"/>
      <c r="WVD271" s="329"/>
      <c r="WVE271" s="329"/>
      <c r="WVF271" s="329"/>
      <c r="WVG271" s="329"/>
      <c r="WVH271" s="329"/>
      <c r="WVI271" s="329"/>
      <c r="WVJ271" s="329"/>
    </row>
    <row r="272" s="203" customFormat="1" ht="60" outlineLevel="1" spans="1:21">
      <c r="A272" s="310" t="s">
        <v>205</v>
      </c>
      <c r="B272" s="309" t="s">
        <v>1732</v>
      </c>
      <c r="C272" s="335" t="s">
        <v>1733</v>
      </c>
      <c r="D272" s="228"/>
      <c r="E272" s="229"/>
      <c r="F272" s="229"/>
      <c r="G272" s="229"/>
      <c r="H272" s="229"/>
      <c r="I272" s="229"/>
      <c r="J272" s="229"/>
      <c r="K272" s="166"/>
      <c r="L272" s="260"/>
      <c r="M272" s="260"/>
      <c r="N272" s="260"/>
      <c r="O272" s="323"/>
      <c r="P272" s="260"/>
      <c r="Q272" s="260"/>
      <c r="R272" s="260"/>
      <c r="S272" s="260"/>
      <c r="T272" s="260"/>
      <c r="U272" s="259"/>
    </row>
    <row r="273" s="203" customFormat="1" ht="16.5" outlineLevel="1" spans="1:21">
      <c r="A273" s="310" t="s">
        <v>1678</v>
      </c>
      <c r="B273" s="309" t="s">
        <v>1734</v>
      </c>
      <c r="C273" s="335" t="s">
        <v>1735</v>
      </c>
      <c r="D273" s="228" t="s">
        <v>148</v>
      </c>
      <c r="E273" s="229">
        <f t="shared" ref="E273:E302" si="85">SUM(F273:J273)</f>
        <v>3</v>
      </c>
      <c r="F273" s="229">
        <v>1</v>
      </c>
      <c r="G273" s="229">
        <v>1</v>
      </c>
      <c r="H273" s="229">
        <v>0</v>
      </c>
      <c r="I273" s="229">
        <v>0</v>
      </c>
      <c r="J273" s="229">
        <v>1</v>
      </c>
      <c r="K273" s="166">
        <f t="shared" ref="K273:K302" si="86">ROUND((L273+M273+N273)*(1+O273),2)</f>
        <v>49.91</v>
      </c>
      <c r="L273" s="230">
        <v>10.5</v>
      </c>
      <c r="M273" s="230">
        <v>33.63</v>
      </c>
      <c r="N273" s="230">
        <v>2.08</v>
      </c>
      <c r="O273" s="257">
        <v>0.08</v>
      </c>
      <c r="P273" s="260">
        <f t="shared" ref="P273:P302" si="87">F273*K273</f>
        <v>49.91</v>
      </c>
      <c r="Q273" s="260">
        <f t="shared" ref="Q273:Q302" si="88">G273*K273</f>
        <v>49.91</v>
      </c>
      <c r="R273" s="260">
        <f t="shared" ref="R273:R302" si="89">H273*K273</f>
        <v>0</v>
      </c>
      <c r="S273" s="260">
        <f t="shared" ref="S273:S302" si="90">I273*K273</f>
        <v>0</v>
      </c>
      <c r="T273" s="260">
        <f t="shared" ref="T273:T302" si="91">J273*K273</f>
        <v>49.91</v>
      </c>
      <c r="U273" s="259"/>
    </row>
    <row r="274" s="203" customFormat="1" ht="16.5" outlineLevel="1" spans="1:21">
      <c r="A274" s="310" t="s">
        <v>1681</v>
      </c>
      <c r="B274" s="309" t="s">
        <v>1734</v>
      </c>
      <c r="C274" s="335" t="s">
        <v>1736</v>
      </c>
      <c r="D274" s="228" t="s">
        <v>148</v>
      </c>
      <c r="E274" s="229">
        <f t="shared" si="85"/>
        <v>625</v>
      </c>
      <c r="F274" s="229">
        <v>1</v>
      </c>
      <c r="G274" s="229">
        <v>200</v>
      </c>
      <c r="H274" s="229">
        <v>47</v>
      </c>
      <c r="I274" s="229">
        <v>107</v>
      </c>
      <c r="J274" s="229">
        <v>270</v>
      </c>
      <c r="K274" s="166">
        <f t="shared" si="86"/>
        <v>60.61</v>
      </c>
      <c r="L274" s="230">
        <v>11.56</v>
      </c>
      <c r="M274" s="230">
        <v>42.48</v>
      </c>
      <c r="N274" s="230">
        <v>2.08</v>
      </c>
      <c r="O274" s="257">
        <v>0.08</v>
      </c>
      <c r="P274" s="260">
        <f t="shared" si="87"/>
        <v>60.61</v>
      </c>
      <c r="Q274" s="260">
        <f t="shared" si="88"/>
        <v>12122</v>
      </c>
      <c r="R274" s="260">
        <f t="shared" si="89"/>
        <v>2848.67</v>
      </c>
      <c r="S274" s="260">
        <f t="shared" si="90"/>
        <v>6485.27</v>
      </c>
      <c r="T274" s="260">
        <f t="shared" si="91"/>
        <v>16364.7</v>
      </c>
      <c r="U274" s="259"/>
    </row>
    <row r="275" s="203" customFormat="1" ht="16.5" outlineLevel="1" spans="1:21">
      <c r="A275" s="310" t="s">
        <v>1683</v>
      </c>
      <c r="B275" s="309" t="s">
        <v>1734</v>
      </c>
      <c r="C275" s="335" t="s">
        <v>1737</v>
      </c>
      <c r="D275" s="228" t="s">
        <v>148</v>
      </c>
      <c r="E275" s="229">
        <f t="shared" si="85"/>
        <v>120</v>
      </c>
      <c r="F275" s="229">
        <v>68</v>
      </c>
      <c r="G275" s="229">
        <v>24</v>
      </c>
      <c r="H275" s="229">
        <v>3</v>
      </c>
      <c r="I275" s="229">
        <v>7</v>
      </c>
      <c r="J275" s="229">
        <v>18</v>
      </c>
      <c r="K275" s="166">
        <f t="shared" si="86"/>
        <v>84.68</v>
      </c>
      <c r="L275" s="230">
        <v>15.69</v>
      </c>
      <c r="M275" s="230">
        <v>60.18</v>
      </c>
      <c r="N275" s="230">
        <v>2.54</v>
      </c>
      <c r="O275" s="257">
        <v>0.08</v>
      </c>
      <c r="P275" s="260">
        <f t="shared" si="87"/>
        <v>5758.24</v>
      </c>
      <c r="Q275" s="260">
        <f t="shared" si="88"/>
        <v>2032.32</v>
      </c>
      <c r="R275" s="260">
        <f t="shared" si="89"/>
        <v>254.04</v>
      </c>
      <c r="S275" s="260">
        <f t="shared" si="90"/>
        <v>592.76</v>
      </c>
      <c r="T275" s="260">
        <f t="shared" si="91"/>
        <v>1524.24</v>
      </c>
      <c r="U275" s="259"/>
    </row>
    <row r="276" s="203" customFormat="1" ht="16.5" outlineLevel="1" spans="1:21">
      <c r="A276" s="310" t="s">
        <v>1685</v>
      </c>
      <c r="B276" s="309" t="s">
        <v>1734</v>
      </c>
      <c r="C276" s="335" t="s">
        <v>1738</v>
      </c>
      <c r="D276" s="228" t="s">
        <v>148</v>
      </c>
      <c r="E276" s="229">
        <f t="shared" si="85"/>
        <v>3</v>
      </c>
      <c r="F276" s="229">
        <v>1</v>
      </c>
      <c r="G276" s="229">
        <v>1</v>
      </c>
      <c r="H276" s="229">
        <v>0</v>
      </c>
      <c r="I276" s="229">
        <v>0</v>
      </c>
      <c r="J276" s="229">
        <v>1</v>
      </c>
      <c r="K276" s="166">
        <f t="shared" si="86"/>
        <v>130.23</v>
      </c>
      <c r="L276" s="230">
        <v>19.34</v>
      </c>
      <c r="M276" s="230">
        <v>98.23</v>
      </c>
      <c r="N276" s="230">
        <v>3.01</v>
      </c>
      <c r="O276" s="257">
        <v>0.08</v>
      </c>
      <c r="P276" s="260">
        <f t="shared" si="87"/>
        <v>130.23</v>
      </c>
      <c r="Q276" s="260">
        <f t="shared" si="88"/>
        <v>130.23</v>
      </c>
      <c r="R276" s="260">
        <f t="shared" si="89"/>
        <v>0</v>
      </c>
      <c r="S276" s="260">
        <f t="shared" si="90"/>
        <v>0</v>
      </c>
      <c r="T276" s="260">
        <f t="shared" si="91"/>
        <v>130.23</v>
      </c>
      <c r="U276" s="259"/>
    </row>
    <row r="277" s="284" customFormat="1" ht="16.5" outlineLevel="1" spans="1:21">
      <c r="A277" s="310" t="s">
        <v>1687</v>
      </c>
      <c r="B277" s="309" t="s">
        <v>1734</v>
      </c>
      <c r="C277" s="335" t="s">
        <v>1739</v>
      </c>
      <c r="D277" s="228" t="s">
        <v>148</v>
      </c>
      <c r="E277" s="229">
        <f t="shared" si="85"/>
        <v>204</v>
      </c>
      <c r="F277" s="229">
        <v>1</v>
      </c>
      <c r="G277" s="229">
        <v>93</v>
      </c>
      <c r="H277" s="229">
        <v>12</v>
      </c>
      <c r="I277" s="229">
        <v>28</v>
      </c>
      <c r="J277" s="229">
        <v>70</v>
      </c>
      <c r="K277" s="166">
        <f t="shared" si="86"/>
        <v>185.41</v>
      </c>
      <c r="L277" s="230">
        <v>30.73</v>
      </c>
      <c r="M277" s="230">
        <v>135.4</v>
      </c>
      <c r="N277" s="230">
        <v>5.55</v>
      </c>
      <c r="O277" s="257">
        <v>0.08</v>
      </c>
      <c r="P277" s="260">
        <f t="shared" si="87"/>
        <v>185.41</v>
      </c>
      <c r="Q277" s="260">
        <f t="shared" si="88"/>
        <v>17243.13</v>
      </c>
      <c r="R277" s="260">
        <f t="shared" si="89"/>
        <v>2224.92</v>
      </c>
      <c r="S277" s="260">
        <f t="shared" si="90"/>
        <v>5191.48</v>
      </c>
      <c r="T277" s="260">
        <f t="shared" si="91"/>
        <v>12978.7</v>
      </c>
      <c r="U277" s="345"/>
    </row>
    <row r="278" s="284" customFormat="1" ht="16.5" outlineLevel="1" spans="1:21">
      <c r="A278" s="310" t="s">
        <v>1689</v>
      </c>
      <c r="B278" s="309" t="s">
        <v>1734</v>
      </c>
      <c r="C278" s="335" t="s">
        <v>1740</v>
      </c>
      <c r="D278" s="228" t="s">
        <v>148</v>
      </c>
      <c r="E278" s="229">
        <f t="shared" si="85"/>
        <v>9</v>
      </c>
      <c r="F278" s="229">
        <v>7</v>
      </c>
      <c r="G278" s="229">
        <v>1</v>
      </c>
      <c r="H278" s="229">
        <v>0</v>
      </c>
      <c r="I278" s="229">
        <v>0</v>
      </c>
      <c r="J278" s="229">
        <v>1</v>
      </c>
      <c r="K278" s="166">
        <f t="shared" si="86"/>
        <v>247.13</v>
      </c>
      <c r="L278" s="230">
        <v>35.66</v>
      </c>
      <c r="M278" s="230">
        <v>187.61</v>
      </c>
      <c r="N278" s="230">
        <v>5.55</v>
      </c>
      <c r="O278" s="257">
        <v>0.08</v>
      </c>
      <c r="P278" s="260">
        <f t="shared" si="87"/>
        <v>1729.91</v>
      </c>
      <c r="Q278" s="260">
        <f t="shared" si="88"/>
        <v>247.13</v>
      </c>
      <c r="R278" s="260">
        <f t="shared" si="89"/>
        <v>0</v>
      </c>
      <c r="S278" s="260">
        <f t="shared" si="90"/>
        <v>0</v>
      </c>
      <c r="T278" s="260">
        <f t="shared" si="91"/>
        <v>247.13</v>
      </c>
      <c r="U278" s="345"/>
    </row>
    <row r="279" s="284" customFormat="1" ht="16.5" outlineLevel="1" spans="1:21">
      <c r="A279" s="310" t="s">
        <v>1691</v>
      </c>
      <c r="B279" s="309" t="s">
        <v>1741</v>
      </c>
      <c r="C279" s="335" t="s">
        <v>1736</v>
      </c>
      <c r="D279" s="228" t="s">
        <v>148</v>
      </c>
      <c r="E279" s="229">
        <f t="shared" si="85"/>
        <v>625</v>
      </c>
      <c r="F279" s="229">
        <v>1</v>
      </c>
      <c r="G279" s="229">
        <v>200</v>
      </c>
      <c r="H279" s="229">
        <v>47</v>
      </c>
      <c r="I279" s="229">
        <v>107</v>
      </c>
      <c r="J279" s="229">
        <v>270</v>
      </c>
      <c r="K279" s="166">
        <f t="shared" si="86"/>
        <v>42.44</v>
      </c>
      <c r="L279" s="230">
        <v>11.56</v>
      </c>
      <c r="M279" s="230">
        <v>25.66</v>
      </c>
      <c r="N279" s="230">
        <v>2.08</v>
      </c>
      <c r="O279" s="257">
        <v>0.08</v>
      </c>
      <c r="P279" s="260">
        <f t="shared" si="87"/>
        <v>42.44</v>
      </c>
      <c r="Q279" s="260">
        <f t="shared" si="88"/>
        <v>8488</v>
      </c>
      <c r="R279" s="260">
        <f t="shared" si="89"/>
        <v>1994.68</v>
      </c>
      <c r="S279" s="260">
        <f t="shared" si="90"/>
        <v>4541.08</v>
      </c>
      <c r="T279" s="260">
        <f t="shared" si="91"/>
        <v>11458.8</v>
      </c>
      <c r="U279" s="345"/>
    </row>
    <row r="280" s="284" customFormat="1" ht="16.5" outlineLevel="1" spans="1:21">
      <c r="A280" s="310" t="s">
        <v>1742</v>
      </c>
      <c r="B280" s="309" t="s">
        <v>1741</v>
      </c>
      <c r="C280" s="335" t="s">
        <v>1737</v>
      </c>
      <c r="D280" s="228" t="s">
        <v>148</v>
      </c>
      <c r="E280" s="229">
        <f t="shared" si="85"/>
        <v>7</v>
      </c>
      <c r="F280" s="229">
        <v>5</v>
      </c>
      <c r="G280" s="229">
        <v>1</v>
      </c>
      <c r="H280" s="229">
        <v>0</v>
      </c>
      <c r="I280" s="229">
        <v>0</v>
      </c>
      <c r="J280" s="229">
        <v>1</v>
      </c>
      <c r="K280" s="166">
        <f t="shared" si="86"/>
        <v>60.31</v>
      </c>
      <c r="L280" s="230">
        <v>15.69</v>
      </c>
      <c r="M280" s="230">
        <v>37.61</v>
      </c>
      <c r="N280" s="230">
        <v>2.54</v>
      </c>
      <c r="O280" s="257">
        <v>0.08</v>
      </c>
      <c r="P280" s="260">
        <f t="shared" si="87"/>
        <v>301.55</v>
      </c>
      <c r="Q280" s="260">
        <f t="shared" si="88"/>
        <v>60.31</v>
      </c>
      <c r="R280" s="260">
        <f t="shared" si="89"/>
        <v>0</v>
      </c>
      <c r="S280" s="260">
        <f t="shared" si="90"/>
        <v>0</v>
      </c>
      <c r="T280" s="260">
        <f t="shared" si="91"/>
        <v>60.31</v>
      </c>
      <c r="U280" s="345"/>
    </row>
    <row r="281" s="284" customFormat="1" ht="16.5" outlineLevel="1" spans="1:21">
      <c r="A281" s="310" t="s">
        <v>1743</v>
      </c>
      <c r="B281" s="309" t="s">
        <v>1741</v>
      </c>
      <c r="C281" s="335" t="s">
        <v>1739</v>
      </c>
      <c r="D281" s="228" t="s">
        <v>148</v>
      </c>
      <c r="E281" s="229">
        <f t="shared" si="85"/>
        <v>3</v>
      </c>
      <c r="F281" s="229">
        <v>1</v>
      </c>
      <c r="G281" s="229">
        <v>1</v>
      </c>
      <c r="H281" s="229">
        <v>0</v>
      </c>
      <c r="I281" s="229">
        <v>0</v>
      </c>
      <c r="J281" s="229">
        <v>1</v>
      </c>
      <c r="K281" s="166">
        <f t="shared" si="86"/>
        <v>129.98</v>
      </c>
      <c r="L281" s="230">
        <v>30.73</v>
      </c>
      <c r="M281" s="230">
        <v>84.07</v>
      </c>
      <c r="N281" s="230">
        <v>5.55</v>
      </c>
      <c r="O281" s="257">
        <v>0.08</v>
      </c>
      <c r="P281" s="260">
        <f t="shared" si="87"/>
        <v>129.98</v>
      </c>
      <c r="Q281" s="260">
        <f t="shared" si="88"/>
        <v>129.98</v>
      </c>
      <c r="R281" s="260">
        <f t="shared" si="89"/>
        <v>0</v>
      </c>
      <c r="S281" s="260">
        <f t="shared" si="90"/>
        <v>0</v>
      </c>
      <c r="T281" s="260">
        <f t="shared" si="91"/>
        <v>129.98</v>
      </c>
      <c r="U281" s="345"/>
    </row>
    <row r="282" s="284" customFormat="1" ht="16.5" outlineLevel="1" spans="1:21">
      <c r="A282" s="310" t="s">
        <v>1744</v>
      </c>
      <c r="B282" s="309" t="s">
        <v>1741</v>
      </c>
      <c r="C282" s="335" t="s">
        <v>1740</v>
      </c>
      <c r="D282" s="228" t="s">
        <v>148</v>
      </c>
      <c r="E282" s="229">
        <f t="shared" si="85"/>
        <v>3</v>
      </c>
      <c r="F282" s="229">
        <v>1</v>
      </c>
      <c r="G282" s="229">
        <v>1</v>
      </c>
      <c r="H282" s="229">
        <v>0</v>
      </c>
      <c r="I282" s="229">
        <v>0</v>
      </c>
      <c r="J282" s="229">
        <v>1</v>
      </c>
      <c r="K282" s="166">
        <f t="shared" si="86"/>
        <v>179.27</v>
      </c>
      <c r="L282" s="230">
        <v>35.66</v>
      </c>
      <c r="M282" s="230">
        <v>124.78</v>
      </c>
      <c r="N282" s="230">
        <v>5.55</v>
      </c>
      <c r="O282" s="257">
        <v>0.08</v>
      </c>
      <c r="P282" s="260">
        <f t="shared" si="87"/>
        <v>179.27</v>
      </c>
      <c r="Q282" s="260">
        <f t="shared" si="88"/>
        <v>179.27</v>
      </c>
      <c r="R282" s="260">
        <f t="shared" si="89"/>
        <v>0</v>
      </c>
      <c r="S282" s="260">
        <f t="shared" si="90"/>
        <v>0</v>
      </c>
      <c r="T282" s="260">
        <f t="shared" si="91"/>
        <v>179.27</v>
      </c>
      <c r="U282" s="345"/>
    </row>
    <row r="283" s="284" customFormat="1" ht="16.5" outlineLevel="1" spans="1:21">
      <c r="A283" s="310" t="s">
        <v>1745</v>
      </c>
      <c r="B283" s="309" t="s">
        <v>1746</v>
      </c>
      <c r="C283" s="335" t="s">
        <v>1747</v>
      </c>
      <c r="D283" s="228" t="s">
        <v>148</v>
      </c>
      <c r="E283" s="229">
        <f t="shared" si="85"/>
        <v>3</v>
      </c>
      <c r="F283" s="229">
        <v>1</v>
      </c>
      <c r="G283" s="229">
        <v>1</v>
      </c>
      <c r="H283" s="229">
        <v>0</v>
      </c>
      <c r="I283" s="229">
        <v>0</v>
      </c>
      <c r="J283" s="229">
        <v>1</v>
      </c>
      <c r="K283" s="166">
        <f t="shared" si="86"/>
        <v>473.21</v>
      </c>
      <c r="L283" s="230">
        <v>114.91</v>
      </c>
      <c r="M283" s="230">
        <v>307.96</v>
      </c>
      <c r="N283" s="230">
        <v>15.29</v>
      </c>
      <c r="O283" s="257">
        <v>0.08</v>
      </c>
      <c r="P283" s="260">
        <f t="shared" si="87"/>
        <v>473.21</v>
      </c>
      <c r="Q283" s="260">
        <f t="shared" si="88"/>
        <v>473.21</v>
      </c>
      <c r="R283" s="260">
        <f t="shared" si="89"/>
        <v>0</v>
      </c>
      <c r="S283" s="260">
        <f t="shared" si="90"/>
        <v>0</v>
      </c>
      <c r="T283" s="260">
        <f t="shared" si="91"/>
        <v>473.21</v>
      </c>
      <c r="U283" s="345"/>
    </row>
    <row r="284" s="284" customFormat="1" ht="16.5" outlineLevel="1" spans="1:21">
      <c r="A284" s="310" t="s">
        <v>1748</v>
      </c>
      <c r="B284" s="309" t="s">
        <v>1746</v>
      </c>
      <c r="C284" s="335" t="s">
        <v>1749</v>
      </c>
      <c r="D284" s="228" t="s">
        <v>148</v>
      </c>
      <c r="E284" s="229">
        <f t="shared" si="85"/>
        <v>13</v>
      </c>
      <c r="F284" s="229">
        <v>1</v>
      </c>
      <c r="G284" s="229">
        <v>5</v>
      </c>
      <c r="H284" s="229">
        <v>1</v>
      </c>
      <c r="I284" s="229">
        <v>2</v>
      </c>
      <c r="J284" s="229">
        <v>4</v>
      </c>
      <c r="K284" s="166">
        <f t="shared" si="86"/>
        <v>573.37</v>
      </c>
      <c r="L284" s="230">
        <v>131.24</v>
      </c>
      <c r="M284" s="230">
        <v>382.3</v>
      </c>
      <c r="N284" s="230">
        <v>17.36</v>
      </c>
      <c r="O284" s="257">
        <v>0.08</v>
      </c>
      <c r="P284" s="260">
        <f t="shared" si="87"/>
        <v>573.37</v>
      </c>
      <c r="Q284" s="260">
        <f t="shared" si="88"/>
        <v>2866.85</v>
      </c>
      <c r="R284" s="260">
        <f t="shared" si="89"/>
        <v>573.37</v>
      </c>
      <c r="S284" s="260">
        <f t="shared" si="90"/>
        <v>1146.74</v>
      </c>
      <c r="T284" s="260">
        <f t="shared" si="91"/>
        <v>2293.48</v>
      </c>
      <c r="U284" s="345"/>
    </row>
    <row r="285" s="284" customFormat="1" ht="16.5" outlineLevel="1" spans="1:21">
      <c r="A285" s="310" t="s">
        <v>1750</v>
      </c>
      <c r="B285" s="309" t="s">
        <v>1746</v>
      </c>
      <c r="C285" s="335" t="s">
        <v>1751</v>
      </c>
      <c r="D285" s="228" t="s">
        <v>148</v>
      </c>
      <c r="E285" s="229">
        <f t="shared" si="85"/>
        <v>3</v>
      </c>
      <c r="F285" s="229">
        <v>1</v>
      </c>
      <c r="G285" s="229">
        <v>1</v>
      </c>
      <c r="H285" s="229">
        <v>0</v>
      </c>
      <c r="I285" s="229">
        <v>0</v>
      </c>
      <c r="J285" s="229">
        <v>1</v>
      </c>
      <c r="K285" s="166">
        <f t="shared" si="86"/>
        <v>685.57</v>
      </c>
      <c r="L285" s="230">
        <v>161.92</v>
      </c>
      <c r="M285" s="230">
        <v>451.33</v>
      </c>
      <c r="N285" s="230">
        <v>21.54</v>
      </c>
      <c r="O285" s="257">
        <v>0.08</v>
      </c>
      <c r="P285" s="260">
        <f t="shared" si="87"/>
        <v>685.57</v>
      </c>
      <c r="Q285" s="260">
        <f t="shared" si="88"/>
        <v>685.57</v>
      </c>
      <c r="R285" s="260">
        <f t="shared" si="89"/>
        <v>0</v>
      </c>
      <c r="S285" s="260">
        <f t="shared" si="90"/>
        <v>0</v>
      </c>
      <c r="T285" s="260">
        <f t="shared" si="91"/>
        <v>685.57</v>
      </c>
      <c r="U285" s="345"/>
    </row>
    <row r="286" s="284" customFormat="1" ht="16.5" outlineLevel="1" spans="1:21">
      <c r="A286" s="310" t="s">
        <v>1752</v>
      </c>
      <c r="B286" s="309" t="s">
        <v>1753</v>
      </c>
      <c r="C286" s="335" t="s">
        <v>1740</v>
      </c>
      <c r="D286" s="228" t="s">
        <v>148</v>
      </c>
      <c r="E286" s="229">
        <f t="shared" si="85"/>
        <v>3</v>
      </c>
      <c r="F286" s="229">
        <v>1</v>
      </c>
      <c r="G286" s="229">
        <v>1</v>
      </c>
      <c r="H286" s="229">
        <v>0</v>
      </c>
      <c r="I286" s="229">
        <v>0</v>
      </c>
      <c r="J286" s="229">
        <v>1</v>
      </c>
      <c r="K286" s="166">
        <f t="shared" si="86"/>
        <v>1013.96</v>
      </c>
      <c r="L286" s="230">
        <v>106.2</v>
      </c>
      <c r="M286" s="230">
        <v>819.47</v>
      </c>
      <c r="N286" s="230">
        <v>13.18</v>
      </c>
      <c r="O286" s="257">
        <v>0.08</v>
      </c>
      <c r="P286" s="260">
        <f t="shared" si="87"/>
        <v>1013.96</v>
      </c>
      <c r="Q286" s="260">
        <f t="shared" si="88"/>
        <v>1013.96</v>
      </c>
      <c r="R286" s="260">
        <f t="shared" si="89"/>
        <v>0</v>
      </c>
      <c r="S286" s="260">
        <f t="shared" si="90"/>
        <v>0</v>
      </c>
      <c r="T286" s="260">
        <f t="shared" si="91"/>
        <v>1013.96</v>
      </c>
      <c r="U286" s="345"/>
    </row>
    <row r="287" s="284" customFormat="1" ht="16.5" outlineLevel="1" spans="1:21">
      <c r="A287" s="310" t="s">
        <v>1754</v>
      </c>
      <c r="B287" s="309" t="s">
        <v>1755</v>
      </c>
      <c r="C287" s="335" t="s">
        <v>1740</v>
      </c>
      <c r="D287" s="228" t="s">
        <v>148</v>
      </c>
      <c r="E287" s="229">
        <f t="shared" si="85"/>
        <v>3</v>
      </c>
      <c r="F287" s="229">
        <v>1</v>
      </c>
      <c r="G287" s="229">
        <v>1</v>
      </c>
      <c r="H287" s="229">
        <v>0</v>
      </c>
      <c r="I287" s="229">
        <v>0</v>
      </c>
      <c r="J287" s="229">
        <v>1</v>
      </c>
      <c r="K287" s="166">
        <f t="shared" si="86"/>
        <v>221.04</v>
      </c>
      <c r="L287" s="230">
        <v>106.2</v>
      </c>
      <c r="M287" s="230">
        <v>92.92</v>
      </c>
      <c r="N287" s="230">
        <v>5.55</v>
      </c>
      <c r="O287" s="257">
        <v>0.08</v>
      </c>
      <c r="P287" s="260">
        <f t="shared" si="87"/>
        <v>221.04</v>
      </c>
      <c r="Q287" s="260">
        <f t="shared" si="88"/>
        <v>221.04</v>
      </c>
      <c r="R287" s="260">
        <f t="shared" si="89"/>
        <v>0</v>
      </c>
      <c r="S287" s="260">
        <f t="shared" si="90"/>
        <v>0</v>
      </c>
      <c r="T287" s="260">
        <f t="shared" si="91"/>
        <v>221.04</v>
      </c>
      <c r="U287" s="345"/>
    </row>
    <row r="288" s="284" customFormat="1" ht="16.5" outlineLevel="1" spans="1:21">
      <c r="A288" s="310" t="s">
        <v>1756</v>
      </c>
      <c r="B288" s="309" t="s">
        <v>1755</v>
      </c>
      <c r="C288" s="335" t="s">
        <v>1757</v>
      </c>
      <c r="D288" s="228" t="s">
        <v>148</v>
      </c>
      <c r="E288" s="229">
        <f t="shared" si="85"/>
        <v>4</v>
      </c>
      <c r="F288" s="229">
        <v>2</v>
      </c>
      <c r="G288" s="229">
        <v>1</v>
      </c>
      <c r="H288" s="229">
        <v>0</v>
      </c>
      <c r="I288" s="229">
        <v>0</v>
      </c>
      <c r="J288" s="229">
        <v>1</v>
      </c>
      <c r="K288" s="166">
        <f t="shared" si="86"/>
        <v>602.81</v>
      </c>
      <c r="L288" s="230">
        <v>242.82</v>
      </c>
      <c r="M288" s="230">
        <v>285</v>
      </c>
      <c r="N288" s="230">
        <v>30.34</v>
      </c>
      <c r="O288" s="257">
        <v>0.08</v>
      </c>
      <c r="P288" s="260">
        <f t="shared" si="87"/>
        <v>1205.62</v>
      </c>
      <c r="Q288" s="260">
        <f t="shared" si="88"/>
        <v>602.81</v>
      </c>
      <c r="R288" s="260">
        <f t="shared" si="89"/>
        <v>0</v>
      </c>
      <c r="S288" s="260">
        <f t="shared" si="90"/>
        <v>0</v>
      </c>
      <c r="T288" s="260">
        <f t="shared" si="91"/>
        <v>602.81</v>
      </c>
      <c r="U288" s="345"/>
    </row>
    <row r="289" s="284" customFormat="1" ht="16.5" outlineLevel="1" spans="1:21">
      <c r="A289" s="310" t="s">
        <v>1758</v>
      </c>
      <c r="B289" s="309" t="s">
        <v>1759</v>
      </c>
      <c r="C289" s="335" t="s">
        <v>1739</v>
      </c>
      <c r="D289" s="228" t="s">
        <v>148</v>
      </c>
      <c r="E289" s="229">
        <f t="shared" si="85"/>
        <v>3</v>
      </c>
      <c r="F289" s="229">
        <v>1</v>
      </c>
      <c r="G289" s="229">
        <v>1</v>
      </c>
      <c r="H289" s="229">
        <v>0</v>
      </c>
      <c r="I289" s="229">
        <v>0</v>
      </c>
      <c r="J289" s="229">
        <v>1</v>
      </c>
      <c r="K289" s="166">
        <f t="shared" si="86"/>
        <v>182.54</v>
      </c>
      <c r="L289" s="230">
        <v>30.73</v>
      </c>
      <c r="M289" s="230">
        <v>132.74</v>
      </c>
      <c r="N289" s="230">
        <v>5.55</v>
      </c>
      <c r="O289" s="257">
        <v>0.08</v>
      </c>
      <c r="P289" s="260">
        <f t="shared" si="87"/>
        <v>182.54</v>
      </c>
      <c r="Q289" s="260">
        <f t="shared" si="88"/>
        <v>182.54</v>
      </c>
      <c r="R289" s="260">
        <f t="shared" si="89"/>
        <v>0</v>
      </c>
      <c r="S289" s="260">
        <f t="shared" si="90"/>
        <v>0</v>
      </c>
      <c r="T289" s="260">
        <f t="shared" si="91"/>
        <v>182.54</v>
      </c>
      <c r="U289" s="345"/>
    </row>
    <row r="290" s="284" customFormat="1" ht="16.5" outlineLevel="1" spans="1:21">
      <c r="A290" s="310" t="s">
        <v>1760</v>
      </c>
      <c r="B290" s="309" t="s">
        <v>1759</v>
      </c>
      <c r="C290" s="335" t="s">
        <v>1740</v>
      </c>
      <c r="D290" s="228" t="s">
        <v>148</v>
      </c>
      <c r="E290" s="229">
        <f t="shared" si="85"/>
        <v>3</v>
      </c>
      <c r="F290" s="229">
        <v>1</v>
      </c>
      <c r="G290" s="229">
        <v>1</v>
      </c>
      <c r="H290" s="229">
        <v>0</v>
      </c>
      <c r="I290" s="229">
        <v>0</v>
      </c>
      <c r="J290" s="229">
        <v>1</v>
      </c>
      <c r="K290" s="166">
        <f t="shared" si="86"/>
        <v>270.92</v>
      </c>
      <c r="L290" s="230">
        <v>88.84</v>
      </c>
      <c r="M290" s="230">
        <v>150.44</v>
      </c>
      <c r="N290" s="230">
        <v>11.57</v>
      </c>
      <c r="O290" s="257">
        <v>0.08</v>
      </c>
      <c r="P290" s="260">
        <f t="shared" si="87"/>
        <v>270.92</v>
      </c>
      <c r="Q290" s="260">
        <f t="shared" si="88"/>
        <v>270.92</v>
      </c>
      <c r="R290" s="260">
        <f t="shared" si="89"/>
        <v>0</v>
      </c>
      <c r="S290" s="260">
        <f t="shared" si="90"/>
        <v>0</v>
      </c>
      <c r="T290" s="260">
        <f t="shared" si="91"/>
        <v>270.92</v>
      </c>
      <c r="U290" s="345"/>
    </row>
    <row r="291" s="284" customFormat="1" ht="16.5" outlineLevel="1" spans="1:21">
      <c r="A291" s="310" t="s">
        <v>1761</v>
      </c>
      <c r="B291" s="309" t="s">
        <v>1759</v>
      </c>
      <c r="C291" s="335" t="s">
        <v>1757</v>
      </c>
      <c r="D291" s="228" t="s">
        <v>148</v>
      </c>
      <c r="E291" s="229">
        <f t="shared" si="85"/>
        <v>4</v>
      </c>
      <c r="F291" s="229">
        <v>2</v>
      </c>
      <c r="G291" s="229">
        <v>1</v>
      </c>
      <c r="H291" s="229">
        <v>0</v>
      </c>
      <c r="I291" s="229">
        <v>0</v>
      </c>
      <c r="J291" s="229">
        <v>1</v>
      </c>
      <c r="K291" s="166">
        <f t="shared" si="86"/>
        <v>1126.38</v>
      </c>
      <c r="L291" s="230">
        <v>260.43</v>
      </c>
      <c r="M291" s="230">
        <v>747.79</v>
      </c>
      <c r="N291" s="230">
        <v>34.72</v>
      </c>
      <c r="O291" s="257">
        <v>0.08</v>
      </c>
      <c r="P291" s="260">
        <f t="shared" si="87"/>
        <v>2252.76</v>
      </c>
      <c r="Q291" s="260">
        <f t="shared" si="88"/>
        <v>1126.38</v>
      </c>
      <c r="R291" s="260">
        <f t="shared" si="89"/>
        <v>0</v>
      </c>
      <c r="S291" s="260">
        <f t="shared" si="90"/>
        <v>0</v>
      </c>
      <c r="T291" s="260">
        <f t="shared" si="91"/>
        <v>1126.38</v>
      </c>
      <c r="U291" s="345"/>
    </row>
    <row r="292" s="284" customFormat="1" ht="16.5" outlineLevel="1" spans="1:21">
      <c r="A292" s="310" t="s">
        <v>1762</v>
      </c>
      <c r="B292" s="309" t="s">
        <v>1763</v>
      </c>
      <c r="C292" s="335" t="s">
        <v>1739</v>
      </c>
      <c r="D292" s="228" t="s">
        <v>148</v>
      </c>
      <c r="E292" s="229">
        <f t="shared" si="85"/>
        <v>104</v>
      </c>
      <c r="F292" s="229">
        <v>1</v>
      </c>
      <c r="G292" s="229">
        <v>47</v>
      </c>
      <c r="H292" s="229">
        <v>6</v>
      </c>
      <c r="I292" s="229">
        <v>14</v>
      </c>
      <c r="J292" s="229">
        <v>36</v>
      </c>
      <c r="K292" s="166">
        <f t="shared" si="86"/>
        <v>189.58</v>
      </c>
      <c r="L292" s="230">
        <v>73.67</v>
      </c>
      <c r="M292" s="230">
        <v>92.92</v>
      </c>
      <c r="N292" s="230">
        <v>8.95</v>
      </c>
      <c r="O292" s="257">
        <v>0.08</v>
      </c>
      <c r="P292" s="260">
        <f t="shared" si="87"/>
        <v>189.58</v>
      </c>
      <c r="Q292" s="260">
        <f t="shared" si="88"/>
        <v>8910.26</v>
      </c>
      <c r="R292" s="260">
        <f t="shared" si="89"/>
        <v>1137.48</v>
      </c>
      <c r="S292" s="260">
        <f t="shared" si="90"/>
        <v>2654.12</v>
      </c>
      <c r="T292" s="260">
        <f t="shared" si="91"/>
        <v>6824.88</v>
      </c>
      <c r="U292" s="345"/>
    </row>
    <row r="293" s="284" customFormat="1" ht="16.5" outlineLevel="1" spans="1:21">
      <c r="A293" s="310" t="s">
        <v>1764</v>
      </c>
      <c r="B293" s="309" t="s">
        <v>1763</v>
      </c>
      <c r="C293" s="335" t="s">
        <v>1740</v>
      </c>
      <c r="D293" s="228" t="s">
        <v>148</v>
      </c>
      <c r="E293" s="229">
        <f t="shared" si="85"/>
        <v>3</v>
      </c>
      <c r="F293" s="229">
        <v>1</v>
      </c>
      <c r="G293" s="229">
        <v>1</v>
      </c>
      <c r="H293" s="229">
        <v>0</v>
      </c>
      <c r="I293" s="229">
        <v>0</v>
      </c>
      <c r="J293" s="229">
        <v>1</v>
      </c>
      <c r="K293" s="166">
        <f t="shared" si="86"/>
        <v>221.97</v>
      </c>
      <c r="L293" s="230">
        <v>85.54</v>
      </c>
      <c r="M293" s="230">
        <v>109.73</v>
      </c>
      <c r="N293" s="230">
        <v>10.26</v>
      </c>
      <c r="O293" s="257">
        <v>0.08</v>
      </c>
      <c r="P293" s="260">
        <f t="shared" si="87"/>
        <v>221.97</v>
      </c>
      <c r="Q293" s="260">
        <f t="shared" si="88"/>
        <v>221.97</v>
      </c>
      <c r="R293" s="260">
        <f t="shared" si="89"/>
        <v>0</v>
      </c>
      <c r="S293" s="260">
        <f t="shared" si="90"/>
        <v>0</v>
      </c>
      <c r="T293" s="260">
        <f t="shared" si="91"/>
        <v>221.97</v>
      </c>
      <c r="U293" s="345"/>
    </row>
    <row r="294" s="284" customFormat="1" ht="16.5" outlineLevel="1" spans="1:21">
      <c r="A294" s="310" t="s">
        <v>1765</v>
      </c>
      <c r="B294" s="309" t="s">
        <v>1766</v>
      </c>
      <c r="C294" s="335" t="s">
        <v>1740</v>
      </c>
      <c r="D294" s="228" t="s">
        <v>148</v>
      </c>
      <c r="E294" s="229">
        <f t="shared" si="85"/>
        <v>186</v>
      </c>
      <c r="F294" s="229">
        <v>2</v>
      </c>
      <c r="G294" s="229">
        <v>84</v>
      </c>
      <c r="H294" s="229">
        <v>11</v>
      </c>
      <c r="I294" s="229">
        <v>25</v>
      </c>
      <c r="J294" s="229">
        <v>64</v>
      </c>
      <c r="K294" s="166">
        <f t="shared" si="86"/>
        <v>130.08</v>
      </c>
      <c r="L294" s="230">
        <v>37.62</v>
      </c>
      <c r="M294" s="230">
        <v>71.23</v>
      </c>
      <c r="N294" s="230">
        <v>11.59</v>
      </c>
      <c r="O294" s="257">
        <v>0.08</v>
      </c>
      <c r="P294" s="260">
        <f t="shared" si="87"/>
        <v>260.16</v>
      </c>
      <c r="Q294" s="260">
        <f t="shared" si="88"/>
        <v>10926.72</v>
      </c>
      <c r="R294" s="260">
        <f t="shared" si="89"/>
        <v>1430.88</v>
      </c>
      <c r="S294" s="260">
        <f t="shared" si="90"/>
        <v>3252</v>
      </c>
      <c r="T294" s="260">
        <f t="shared" si="91"/>
        <v>8325.12</v>
      </c>
      <c r="U294" s="345"/>
    </row>
    <row r="295" s="284" customFormat="1" ht="16.5" outlineLevel="1" spans="1:21">
      <c r="A295" s="310" t="s">
        <v>1767</v>
      </c>
      <c r="B295" s="309" t="s">
        <v>336</v>
      </c>
      <c r="C295" s="335" t="s">
        <v>1737</v>
      </c>
      <c r="D295" s="228" t="s">
        <v>148</v>
      </c>
      <c r="E295" s="229">
        <f t="shared" si="85"/>
        <v>7</v>
      </c>
      <c r="F295" s="229">
        <v>5</v>
      </c>
      <c r="G295" s="229">
        <v>1</v>
      </c>
      <c r="H295" s="229">
        <v>0</v>
      </c>
      <c r="I295" s="229">
        <v>0</v>
      </c>
      <c r="J295" s="229">
        <v>1</v>
      </c>
      <c r="K295" s="166">
        <f t="shared" si="86"/>
        <v>95.48</v>
      </c>
      <c r="L295" s="230">
        <v>17.04</v>
      </c>
      <c r="M295" s="230">
        <v>66.08</v>
      </c>
      <c r="N295" s="230">
        <v>5.29</v>
      </c>
      <c r="O295" s="257">
        <v>0.08</v>
      </c>
      <c r="P295" s="260">
        <f t="shared" si="87"/>
        <v>477.4</v>
      </c>
      <c r="Q295" s="260">
        <f t="shared" si="88"/>
        <v>95.48</v>
      </c>
      <c r="R295" s="260">
        <f t="shared" si="89"/>
        <v>0</v>
      </c>
      <c r="S295" s="260">
        <f t="shared" si="90"/>
        <v>0</v>
      </c>
      <c r="T295" s="260">
        <f t="shared" si="91"/>
        <v>95.48</v>
      </c>
      <c r="U295" s="345"/>
    </row>
    <row r="296" s="284" customFormat="1" ht="16.5" outlineLevel="1" spans="1:21">
      <c r="A296" s="310" t="s">
        <v>1768</v>
      </c>
      <c r="B296" s="309" t="s">
        <v>336</v>
      </c>
      <c r="C296" s="335" t="s">
        <v>1739</v>
      </c>
      <c r="D296" s="228" t="s">
        <v>148</v>
      </c>
      <c r="E296" s="229">
        <f t="shared" si="85"/>
        <v>3</v>
      </c>
      <c r="F296" s="229">
        <v>1</v>
      </c>
      <c r="G296" s="229">
        <v>1</v>
      </c>
      <c r="H296" s="229">
        <v>0</v>
      </c>
      <c r="I296" s="229">
        <v>0</v>
      </c>
      <c r="J296" s="229">
        <v>1</v>
      </c>
      <c r="K296" s="166">
        <f t="shared" si="86"/>
        <v>250.39</v>
      </c>
      <c r="L296" s="230">
        <v>25.64</v>
      </c>
      <c r="M296" s="230">
        <v>198.25</v>
      </c>
      <c r="N296" s="230">
        <v>7.95</v>
      </c>
      <c r="O296" s="257">
        <v>0.08</v>
      </c>
      <c r="P296" s="260">
        <f t="shared" si="87"/>
        <v>250.39</v>
      </c>
      <c r="Q296" s="260">
        <f t="shared" si="88"/>
        <v>250.39</v>
      </c>
      <c r="R296" s="260">
        <f t="shared" si="89"/>
        <v>0</v>
      </c>
      <c r="S296" s="260">
        <f t="shared" si="90"/>
        <v>0</v>
      </c>
      <c r="T296" s="260">
        <f t="shared" si="91"/>
        <v>250.39</v>
      </c>
      <c r="U296" s="345"/>
    </row>
    <row r="297" s="284" customFormat="1" ht="16.5" outlineLevel="1" spans="1:21">
      <c r="A297" s="310" t="s">
        <v>1769</v>
      </c>
      <c r="B297" s="309" t="s">
        <v>336</v>
      </c>
      <c r="C297" s="335" t="s">
        <v>1740</v>
      </c>
      <c r="D297" s="228" t="s">
        <v>148</v>
      </c>
      <c r="E297" s="229">
        <f t="shared" si="85"/>
        <v>3</v>
      </c>
      <c r="F297" s="229">
        <v>1</v>
      </c>
      <c r="G297" s="229">
        <v>1</v>
      </c>
      <c r="H297" s="229">
        <v>0</v>
      </c>
      <c r="I297" s="229">
        <v>0</v>
      </c>
      <c r="J297" s="229">
        <v>1</v>
      </c>
      <c r="K297" s="166">
        <f t="shared" si="86"/>
        <v>394.61</v>
      </c>
      <c r="L297" s="230">
        <v>50</v>
      </c>
      <c r="M297" s="230">
        <v>300.38</v>
      </c>
      <c r="N297" s="230">
        <v>15</v>
      </c>
      <c r="O297" s="257">
        <v>0.08</v>
      </c>
      <c r="P297" s="260">
        <f t="shared" si="87"/>
        <v>394.61</v>
      </c>
      <c r="Q297" s="260">
        <f t="shared" si="88"/>
        <v>394.61</v>
      </c>
      <c r="R297" s="260">
        <f t="shared" si="89"/>
        <v>0</v>
      </c>
      <c r="S297" s="260">
        <f t="shared" si="90"/>
        <v>0</v>
      </c>
      <c r="T297" s="260">
        <f t="shared" si="91"/>
        <v>394.61</v>
      </c>
      <c r="U297" s="345"/>
    </row>
    <row r="298" s="284" customFormat="1" ht="16.5" outlineLevel="1" spans="1:21">
      <c r="A298" s="310" t="s">
        <v>1770</v>
      </c>
      <c r="B298" s="309" t="s">
        <v>1771</v>
      </c>
      <c r="C298" s="227" t="s">
        <v>1735</v>
      </c>
      <c r="D298" s="228" t="s">
        <v>148</v>
      </c>
      <c r="E298" s="229">
        <f t="shared" si="85"/>
        <v>3</v>
      </c>
      <c r="F298" s="229">
        <v>1</v>
      </c>
      <c r="G298" s="229">
        <v>1</v>
      </c>
      <c r="H298" s="229">
        <v>0</v>
      </c>
      <c r="I298" s="229">
        <v>0</v>
      </c>
      <c r="J298" s="229">
        <v>1</v>
      </c>
      <c r="K298" s="166">
        <f t="shared" si="86"/>
        <v>53.19</v>
      </c>
      <c r="L298" s="230">
        <v>18.99</v>
      </c>
      <c r="M298" s="230">
        <v>26.55</v>
      </c>
      <c r="N298" s="230">
        <v>3.71</v>
      </c>
      <c r="O298" s="257">
        <v>0.08</v>
      </c>
      <c r="P298" s="260">
        <f t="shared" si="87"/>
        <v>53.19</v>
      </c>
      <c r="Q298" s="260">
        <f t="shared" si="88"/>
        <v>53.19</v>
      </c>
      <c r="R298" s="260">
        <f t="shared" si="89"/>
        <v>0</v>
      </c>
      <c r="S298" s="260">
        <f t="shared" si="90"/>
        <v>0</v>
      </c>
      <c r="T298" s="260">
        <f t="shared" si="91"/>
        <v>53.19</v>
      </c>
      <c r="U298" s="345"/>
    </row>
    <row r="299" s="284" customFormat="1" ht="16.5" outlineLevel="1" spans="1:21">
      <c r="A299" s="310" t="s">
        <v>1772</v>
      </c>
      <c r="B299" s="309" t="s">
        <v>1771</v>
      </c>
      <c r="C299" s="227" t="s">
        <v>1736</v>
      </c>
      <c r="D299" s="228" t="s">
        <v>148</v>
      </c>
      <c r="E299" s="229">
        <f t="shared" si="85"/>
        <v>3</v>
      </c>
      <c r="F299" s="229">
        <v>1</v>
      </c>
      <c r="G299" s="229">
        <v>1</v>
      </c>
      <c r="H299" s="229">
        <v>0</v>
      </c>
      <c r="I299" s="229">
        <v>0</v>
      </c>
      <c r="J299" s="229">
        <v>1</v>
      </c>
      <c r="K299" s="166">
        <f t="shared" si="86"/>
        <v>69.4</v>
      </c>
      <c r="L299" s="230">
        <v>24</v>
      </c>
      <c r="M299" s="230">
        <v>35.4</v>
      </c>
      <c r="N299" s="230">
        <v>4.86</v>
      </c>
      <c r="O299" s="257">
        <v>0.08</v>
      </c>
      <c r="P299" s="260">
        <f t="shared" si="87"/>
        <v>69.4</v>
      </c>
      <c r="Q299" s="260">
        <f t="shared" si="88"/>
        <v>69.4</v>
      </c>
      <c r="R299" s="260">
        <f t="shared" si="89"/>
        <v>0</v>
      </c>
      <c r="S299" s="260">
        <f t="shared" si="90"/>
        <v>0</v>
      </c>
      <c r="T299" s="260">
        <f t="shared" si="91"/>
        <v>69.4</v>
      </c>
      <c r="U299" s="345"/>
    </row>
    <row r="300" s="284" customFormat="1" ht="16.5" outlineLevel="1" spans="1:21">
      <c r="A300" s="310" t="s">
        <v>1773</v>
      </c>
      <c r="B300" s="309" t="s">
        <v>1771</v>
      </c>
      <c r="C300" s="227" t="s">
        <v>1737</v>
      </c>
      <c r="D300" s="228" t="s">
        <v>148</v>
      </c>
      <c r="E300" s="229">
        <f t="shared" si="85"/>
        <v>3</v>
      </c>
      <c r="F300" s="229">
        <v>1</v>
      </c>
      <c r="G300" s="229">
        <v>1</v>
      </c>
      <c r="H300" s="229">
        <v>0</v>
      </c>
      <c r="I300" s="229">
        <v>0</v>
      </c>
      <c r="J300" s="229">
        <v>1</v>
      </c>
      <c r="K300" s="166">
        <f t="shared" si="86"/>
        <v>81.89</v>
      </c>
      <c r="L300" s="230">
        <v>30.85</v>
      </c>
      <c r="M300" s="230">
        <v>38.94</v>
      </c>
      <c r="N300" s="230">
        <v>6.03</v>
      </c>
      <c r="O300" s="257">
        <v>0.08</v>
      </c>
      <c r="P300" s="260">
        <f t="shared" si="87"/>
        <v>81.89</v>
      </c>
      <c r="Q300" s="260">
        <f t="shared" si="88"/>
        <v>81.89</v>
      </c>
      <c r="R300" s="260">
        <f t="shared" si="89"/>
        <v>0</v>
      </c>
      <c r="S300" s="260">
        <f t="shared" si="90"/>
        <v>0</v>
      </c>
      <c r="T300" s="260">
        <f t="shared" si="91"/>
        <v>81.89</v>
      </c>
      <c r="U300" s="351"/>
    </row>
    <row r="301" s="284" customFormat="1" ht="16.5" outlineLevel="1" spans="1:21">
      <c r="A301" s="310" t="s">
        <v>1774</v>
      </c>
      <c r="B301" s="346" t="s">
        <v>1775</v>
      </c>
      <c r="C301" s="335" t="s">
        <v>1735</v>
      </c>
      <c r="D301" s="347" t="s">
        <v>148</v>
      </c>
      <c r="E301" s="229">
        <f t="shared" si="85"/>
        <v>3</v>
      </c>
      <c r="F301" s="229">
        <v>1</v>
      </c>
      <c r="G301" s="229">
        <v>1</v>
      </c>
      <c r="H301" s="229">
        <v>0</v>
      </c>
      <c r="I301" s="229">
        <v>0</v>
      </c>
      <c r="J301" s="229">
        <v>1</v>
      </c>
      <c r="K301" s="166">
        <f t="shared" si="86"/>
        <v>129.23</v>
      </c>
      <c r="L301" s="230">
        <v>10.5</v>
      </c>
      <c r="M301" s="230">
        <v>107.08</v>
      </c>
      <c r="N301" s="230">
        <v>2.08</v>
      </c>
      <c r="O301" s="257">
        <v>0.08</v>
      </c>
      <c r="P301" s="260">
        <f t="shared" si="87"/>
        <v>129.23</v>
      </c>
      <c r="Q301" s="260">
        <f t="shared" si="88"/>
        <v>129.23</v>
      </c>
      <c r="R301" s="260">
        <f t="shared" si="89"/>
        <v>0</v>
      </c>
      <c r="S301" s="260">
        <f t="shared" si="90"/>
        <v>0</v>
      </c>
      <c r="T301" s="260">
        <f t="shared" si="91"/>
        <v>129.23</v>
      </c>
      <c r="U301" s="259"/>
    </row>
    <row r="302" s="284" customFormat="1" ht="16.5" outlineLevel="1" spans="1:21">
      <c r="A302" s="310" t="s">
        <v>1776</v>
      </c>
      <c r="B302" s="346" t="s">
        <v>1775</v>
      </c>
      <c r="C302" s="335" t="s">
        <v>1740</v>
      </c>
      <c r="D302" s="347" t="s">
        <v>148</v>
      </c>
      <c r="E302" s="229">
        <f t="shared" si="85"/>
        <v>3</v>
      </c>
      <c r="F302" s="229">
        <v>1</v>
      </c>
      <c r="G302" s="229">
        <v>1</v>
      </c>
      <c r="H302" s="229">
        <v>0</v>
      </c>
      <c r="I302" s="229">
        <v>0</v>
      </c>
      <c r="J302" s="229">
        <v>1</v>
      </c>
      <c r="K302" s="166">
        <f t="shared" si="86"/>
        <v>571.13</v>
      </c>
      <c r="L302" s="230">
        <v>35.66</v>
      </c>
      <c r="M302" s="230">
        <v>487.61</v>
      </c>
      <c r="N302" s="230">
        <v>5.55</v>
      </c>
      <c r="O302" s="257">
        <v>0.08</v>
      </c>
      <c r="P302" s="260">
        <f t="shared" si="87"/>
        <v>571.13</v>
      </c>
      <c r="Q302" s="260">
        <f t="shared" si="88"/>
        <v>571.13</v>
      </c>
      <c r="R302" s="260">
        <f t="shared" si="89"/>
        <v>0</v>
      </c>
      <c r="S302" s="260">
        <f t="shared" si="90"/>
        <v>0</v>
      </c>
      <c r="T302" s="260">
        <f t="shared" si="91"/>
        <v>571.13</v>
      </c>
      <c r="U302" s="259"/>
    </row>
    <row r="303" s="203" customFormat="1" ht="36" outlineLevel="1" spans="1:21">
      <c r="A303" s="310" t="s">
        <v>1398</v>
      </c>
      <c r="B303" s="309" t="s">
        <v>1777</v>
      </c>
      <c r="C303" s="335" t="s">
        <v>1778</v>
      </c>
      <c r="D303" s="348"/>
      <c r="E303" s="229"/>
      <c r="F303" s="229"/>
      <c r="G303" s="229"/>
      <c r="H303" s="229"/>
      <c r="I303" s="229"/>
      <c r="J303" s="229"/>
      <c r="K303" s="166"/>
      <c r="L303" s="260"/>
      <c r="M303" s="230"/>
      <c r="N303" s="260"/>
      <c r="O303" s="323"/>
      <c r="P303" s="260"/>
      <c r="Q303" s="260"/>
      <c r="R303" s="260"/>
      <c r="S303" s="260"/>
      <c r="T303" s="260"/>
      <c r="U303" s="259"/>
    </row>
    <row r="304" s="203" customFormat="1" ht="16.5" outlineLevel="1" spans="1:21">
      <c r="A304" s="310" t="s">
        <v>1400</v>
      </c>
      <c r="B304" s="309" t="s">
        <v>1779</v>
      </c>
      <c r="C304" s="335" t="s">
        <v>1780</v>
      </c>
      <c r="D304" s="228" t="s">
        <v>148</v>
      </c>
      <c r="E304" s="229">
        <f t="shared" ref="E304:E307" si="92">SUM(F304:J304)</f>
        <v>29</v>
      </c>
      <c r="F304" s="229">
        <v>14</v>
      </c>
      <c r="G304" s="229">
        <v>14</v>
      </c>
      <c r="H304" s="229">
        <v>0</v>
      </c>
      <c r="I304" s="229">
        <v>0</v>
      </c>
      <c r="J304" s="229">
        <v>1</v>
      </c>
      <c r="K304" s="166">
        <f t="shared" ref="K304:K307" si="93">ROUND((L304+M304+N304)*(1+O304),2)</f>
        <v>8.55</v>
      </c>
      <c r="L304" s="230">
        <v>1.98</v>
      </c>
      <c r="M304" s="230">
        <v>5.32</v>
      </c>
      <c r="N304" s="230">
        <v>0.62</v>
      </c>
      <c r="O304" s="257">
        <v>0.08</v>
      </c>
      <c r="P304" s="260">
        <f t="shared" ref="P304:P307" si="94">F304*K304</f>
        <v>119.7</v>
      </c>
      <c r="Q304" s="260">
        <f t="shared" ref="Q304:Q307" si="95">G304*K304</f>
        <v>119.7</v>
      </c>
      <c r="R304" s="260">
        <f t="shared" ref="R304:R307" si="96">H304*K304</f>
        <v>0</v>
      </c>
      <c r="S304" s="260">
        <f t="shared" ref="S304:S307" si="97">I304*K304</f>
        <v>0</v>
      </c>
      <c r="T304" s="260">
        <f t="shared" ref="T304:T307" si="98">J304*K304</f>
        <v>8.55</v>
      </c>
      <c r="U304" s="259"/>
    </row>
    <row r="305" s="203" customFormat="1" ht="16.5" outlineLevel="1" spans="1:21">
      <c r="A305" s="310" t="s">
        <v>1403</v>
      </c>
      <c r="B305" s="309" t="s">
        <v>1779</v>
      </c>
      <c r="C305" s="335" t="s">
        <v>1781</v>
      </c>
      <c r="D305" s="228" t="s">
        <v>148</v>
      </c>
      <c r="E305" s="229">
        <f t="shared" si="92"/>
        <v>21</v>
      </c>
      <c r="F305" s="229">
        <v>10</v>
      </c>
      <c r="G305" s="229">
        <v>10</v>
      </c>
      <c r="H305" s="229">
        <v>0</v>
      </c>
      <c r="I305" s="229">
        <v>0</v>
      </c>
      <c r="J305" s="229">
        <v>1</v>
      </c>
      <c r="K305" s="166">
        <f t="shared" si="93"/>
        <v>11.75</v>
      </c>
      <c r="L305" s="230">
        <v>1.99</v>
      </c>
      <c r="M305" s="230">
        <v>8.27</v>
      </c>
      <c r="N305" s="230">
        <v>0.62</v>
      </c>
      <c r="O305" s="257">
        <v>0.08</v>
      </c>
      <c r="P305" s="260">
        <f t="shared" si="94"/>
        <v>117.5</v>
      </c>
      <c r="Q305" s="260">
        <f t="shared" si="95"/>
        <v>117.5</v>
      </c>
      <c r="R305" s="260">
        <f t="shared" si="96"/>
        <v>0</v>
      </c>
      <c r="S305" s="260">
        <f t="shared" si="97"/>
        <v>0</v>
      </c>
      <c r="T305" s="260">
        <f t="shared" si="98"/>
        <v>11.75</v>
      </c>
      <c r="U305" s="259"/>
    </row>
    <row r="306" s="284" customFormat="1" ht="16.5" outlineLevel="1" spans="1:21">
      <c r="A306" s="310" t="s">
        <v>1405</v>
      </c>
      <c r="B306" s="309" t="s">
        <v>1779</v>
      </c>
      <c r="C306" s="335" t="s">
        <v>1782</v>
      </c>
      <c r="D306" s="228" t="s">
        <v>148</v>
      </c>
      <c r="E306" s="229">
        <f t="shared" si="92"/>
        <v>21</v>
      </c>
      <c r="F306" s="229">
        <v>10</v>
      </c>
      <c r="G306" s="229">
        <v>10</v>
      </c>
      <c r="H306" s="229">
        <v>0</v>
      </c>
      <c r="I306" s="229">
        <v>0</v>
      </c>
      <c r="J306" s="229">
        <v>1</v>
      </c>
      <c r="K306" s="166">
        <f t="shared" si="93"/>
        <v>14.16</v>
      </c>
      <c r="L306" s="230">
        <v>1.99</v>
      </c>
      <c r="M306" s="230">
        <v>10.5</v>
      </c>
      <c r="N306" s="230">
        <v>0.62</v>
      </c>
      <c r="O306" s="257">
        <v>0.08</v>
      </c>
      <c r="P306" s="260">
        <f t="shared" si="94"/>
        <v>141.6</v>
      </c>
      <c r="Q306" s="260">
        <f t="shared" si="95"/>
        <v>141.6</v>
      </c>
      <c r="R306" s="260">
        <f t="shared" si="96"/>
        <v>0</v>
      </c>
      <c r="S306" s="260">
        <f t="shared" si="97"/>
        <v>0</v>
      </c>
      <c r="T306" s="260">
        <f t="shared" si="98"/>
        <v>14.16</v>
      </c>
      <c r="U306" s="351"/>
    </row>
    <row r="307" s="284" customFormat="1" ht="16.5" outlineLevel="1" spans="1:21">
      <c r="A307" s="310" t="s">
        <v>1407</v>
      </c>
      <c r="B307" s="309" t="s">
        <v>1783</v>
      </c>
      <c r="C307" s="335" t="s">
        <v>1780</v>
      </c>
      <c r="D307" s="228" t="s">
        <v>148</v>
      </c>
      <c r="E307" s="229">
        <f t="shared" si="92"/>
        <v>21</v>
      </c>
      <c r="F307" s="229">
        <v>10</v>
      </c>
      <c r="G307" s="229">
        <v>10</v>
      </c>
      <c r="H307" s="229">
        <v>0</v>
      </c>
      <c r="I307" s="229">
        <v>0</v>
      </c>
      <c r="J307" s="229">
        <v>1</v>
      </c>
      <c r="K307" s="166">
        <f t="shared" si="93"/>
        <v>195.18</v>
      </c>
      <c r="L307" s="230">
        <v>10.5</v>
      </c>
      <c r="M307" s="230">
        <v>168.14</v>
      </c>
      <c r="N307" s="230">
        <v>2.08</v>
      </c>
      <c r="O307" s="257">
        <v>0.08</v>
      </c>
      <c r="P307" s="260">
        <f t="shared" si="94"/>
        <v>1951.8</v>
      </c>
      <c r="Q307" s="260">
        <f t="shared" si="95"/>
        <v>1951.8</v>
      </c>
      <c r="R307" s="260">
        <f t="shared" si="96"/>
        <v>0</v>
      </c>
      <c r="S307" s="260">
        <f t="shared" si="97"/>
        <v>0</v>
      </c>
      <c r="T307" s="260">
        <f t="shared" si="98"/>
        <v>195.18</v>
      </c>
      <c r="U307" s="351"/>
    </row>
    <row r="308" s="203" customFormat="1" ht="16.5" spans="1:21">
      <c r="A308" s="310"/>
      <c r="B308" s="332" t="s">
        <v>1784</v>
      </c>
      <c r="C308" s="349"/>
      <c r="D308" s="228"/>
      <c r="E308" s="229"/>
      <c r="F308" s="229"/>
      <c r="G308" s="229"/>
      <c r="H308" s="229"/>
      <c r="I308" s="229"/>
      <c r="J308" s="229"/>
      <c r="K308" s="166"/>
      <c r="L308" s="320"/>
      <c r="M308" s="320"/>
      <c r="N308" s="320"/>
      <c r="O308" s="338"/>
      <c r="P308" s="260"/>
      <c r="Q308" s="260"/>
      <c r="R308" s="260"/>
      <c r="S308" s="260"/>
      <c r="T308" s="260"/>
      <c r="U308" s="278"/>
    </row>
    <row r="309" s="205" customFormat="1" ht="96" outlineLevel="1" spans="1:21">
      <c r="A309" s="310" t="s">
        <v>202</v>
      </c>
      <c r="B309" s="309" t="s">
        <v>1785</v>
      </c>
      <c r="C309" s="227" t="s">
        <v>1786</v>
      </c>
      <c r="D309" s="228"/>
      <c r="E309" s="229"/>
      <c r="F309" s="229"/>
      <c r="G309" s="229"/>
      <c r="H309" s="229"/>
      <c r="I309" s="229"/>
      <c r="J309" s="229"/>
      <c r="K309" s="166"/>
      <c r="L309" s="260"/>
      <c r="M309" s="260"/>
      <c r="N309" s="260"/>
      <c r="O309" s="323"/>
      <c r="P309" s="260"/>
      <c r="Q309" s="260"/>
      <c r="R309" s="260"/>
      <c r="S309" s="260"/>
      <c r="T309" s="260"/>
      <c r="U309" s="259"/>
    </row>
    <row r="310" s="205" customFormat="1" ht="16.5" outlineLevel="1" spans="1:21">
      <c r="A310" s="310" t="s">
        <v>1238</v>
      </c>
      <c r="B310" s="309" t="s">
        <v>1785</v>
      </c>
      <c r="C310" s="227" t="s">
        <v>1787</v>
      </c>
      <c r="D310" s="228" t="s">
        <v>299</v>
      </c>
      <c r="E310" s="229">
        <f t="shared" ref="E310:E313" si="99">SUM(F310:J310)</f>
        <v>12</v>
      </c>
      <c r="F310" s="229">
        <v>10</v>
      </c>
      <c r="G310" s="229">
        <v>1</v>
      </c>
      <c r="H310" s="229">
        <v>0</v>
      </c>
      <c r="I310" s="229">
        <v>0</v>
      </c>
      <c r="J310" s="229">
        <v>1</v>
      </c>
      <c r="K310" s="166">
        <f t="shared" ref="K310:K313" si="100">ROUND((L310+M310+N310)*(1+O310),2)</f>
        <v>1227.74</v>
      </c>
      <c r="L310" s="230">
        <v>129.47</v>
      </c>
      <c r="M310" s="230">
        <v>958.58</v>
      </c>
      <c r="N310" s="230">
        <v>48.75</v>
      </c>
      <c r="O310" s="257">
        <v>0.08</v>
      </c>
      <c r="P310" s="260">
        <f t="shared" ref="P310:P313" si="101">F310*K310</f>
        <v>12277.4</v>
      </c>
      <c r="Q310" s="260">
        <f t="shared" ref="Q310:Q313" si="102">G310*K310</f>
        <v>1227.74</v>
      </c>
      <c r="R310" s="260">
        <f t="shared" ref="R310:R313" si="103">H310*K310</f>
        <v>0</v>
      </c>
      <c r="S310" s="260">
        <f t="shared" ref="S310:S313" si="104">I310*K310</f>
        <v>0</v>
      </c>
      <c r="T310" s="260">
        <f t="shared" ref="T310:T313" si="105">J310*K310</f>
        <v>1227.74</v>
      </c>
      <c r="U310" s="327"/>
    </row>
    <row r="311" s="205" customFormat="1" ht="16.5" outlineLevel="1" spans="1:21">
      <c r="A311" s="310" t="s">
        <v>1241</v>
      </c>
      <c r="B311" s="309" t="s">
        <v>1785</v>
      </c>
      <c r="C311" s="227" t="s">
        <v>1788</v>
      </c>
      <c r="D311" s="228" t="s">
        <v>299</v>
      </c>
      <c r="E311" s="229">
        <f t="shared" si="99"/>
        <v>22</v>
      </c>
      <c r="F311" s="229">
        <v>20</v>
      </c>
      <c r="G311" s="229">
        <v>1</v>
      </c>
      <c r="H311" s="229">
        <v>0</v>
      </c>
      <c r="I311" s="229">
        <v>0</v>
      </c>
      <c r="J311" s="229">
        <v>1</v>
      </c>
      <c r="K311" s="166">
        <f t="shared" si="100"/>
        <v>1721.68</v>
      </c>
      <c r="L311" s="230">
        <v>129.47</v>
      </c>
      <c r="M311" s="230">
        <v>1415.93</v>
      </c>
      <c r="N311" s="230">
        <v>48.75</v>
      </c>
      <c r="O311" s="257">
        <v>0.08</v>
      </c>
      <c r="P311" s="260">
        <f t="shared" si="101"/>
        <v>34433.6</v>
      </c>
      <c r="Q311" s="260">
        <f t="shared" si="102"/>
        <v>1721.68</v>
      </c>
      <c r="R311" s="260">
        <f t="shared" si="103"/>
        <v>0</v>
      </c>
      <c r="S311" s="260">
        <f t="shared" si="104"/>
        <v>0</v>
      </c>
      <c r="T311" s="260">
        <f t="shared" si="105"/>
        <v>1721.68</v>
      </c>
      <c r="U311" s="327"/>
    </row>
    <row r="312" s="205" customFormat="1" ht="16.5" outlineLevel="1" spans="1:21">
      <c r="A312" s="310" t="s">
        <v>1243</v>
      </c>
      <c r="B312" s="309" t="s">
        <v>1785</v>
      </c>
      <c r="C312" s="227" t="s">
        <v>1789</v>
      </c>
      <c r="D312" s="228" t="s">
        <v>299</v>
      </c>
      <c r="E312" s="229">
        <f t="shared" si="99"/>
        <v>29</v>
      </c>
      <c r="F312" s="229">
        <v>27</v>
      </c>
      <c r="G312" s="229">
        <v>1</v>
      </c>
      <c r="H312" s="229">
        <v>0</v>
      </c>
      <c r="I312" s="229">
        <v>0</v>
      </c>
      <c r="J312" s="229">
        <v>1</v>
      </c>
      <c r="K312" s="166">
        <f t="shared" si="100"/>
        <v>1165.15</v>
      </c>
      <c r="L312" s="230">
        <v>129.47</v>
      </c>
      <c r="M312" s="230">
        <v>900.62</v>
      </c>
      <c r="N312" s="230">
        <v>48.75</v>
      </c>
      <c r="O312" s="257">
        <v>0.08</v>
      </c>
      <c r="P312" s="260">
        <f t="shared" si="101"/>
        <v>31459.05</v>
      </c>
      <c r="Q312" s="260">
        <f t="shared" si="102"/>
        <v>1165.15</v>
      </c>
      <c r="R312" s="260">
        <f t="shared" si="103"/>
        <v>0</v>
      </c>
      <c r="S312" s="260">
        <f t="shared" si="104"/>
        <v>0</v>
      </c>
      <c r="T312" s="260">
        <f t="shared" si="105"/>
        <v>1165.15</v>
      </c>
      <c r="U312" s="327"/>
    </row>
    <row r="313" s="205" customFormat="1" ht="16.5" outlineLevel="1" spans="1:21">
      <c r="A313" s="310" t="s">
        <v>1245</v>
      </c>
      <c r="B313" s="309" t="s">
        <v>1785</v>
      </c>
      <c r="C313" s="227" t="s">
        <v>1790</v>
      </c>
      <c r="D313" s="228" t="s">
        <v>299</v>
      </c>
      <c r="E313" s="229">
        <f t="shared" si="99"/>
        <v>15</v>
      </c>
      <c r="F313" s="229">
        <v>13</v>
      </c>
      <c r="G313" s="229">
        <v>1</v>
      </c>
      <c r="H313" s="229">
        <v>0</v>
      </c>
      <c r="I313" s="229">
        <v>0</v>
      </c>
      <c r="J313" s="229">
        <v>1</v>
      </c>
      <c r="K313" s="166">
        <f t="shared" si="100"/>
        <v>5926.99</v>
      </c>
      <c r="L313" s="230">
        <v>129.47</v>
      </c>
      <c r="M313" s="230">
        <v>5309.73</v>
      </c>
      <c r="N313" s="230">
        <v>48.75</v>
      </c>
      <c r="O313" s="257">
        <v>0.08</v>
      </c>
      <c r="P313" s="260">
        <f t="shared" si="101"/>
        <v>77050.87</v>
      </c>
      <c r="Q313" s="260">
        <f t="shared" si="102"/>
        <v>5926.99</v>
      </c>
      <c r="R313" s="260">
        <f t="shared" si="103"/>
        <v>0</v>
      </c>
      <c r="S313" s="260">
        <f t="shared" si="104"/>
        <v>0</v>
      </c>
      <c r="T313" s="260">
        <f t="shared" si="105"/>
        <v>5926.99</v>
      </c>
      <c r="U313" s="327"/>
    </row>
    <row r="314" s="205" customFormat="1" ht="96.75" outlineLevel="1" spans="1:21">
      <c r="A314" s="310" t="s">
        <v>205</v>
      </c>
      <c r="B314" s="309" t="s">
        <v>1791</v>
      </c>
      <c r="C314" s="227" t="s">
        <v>1792</v>
      </c>
      <c r="D314" s="228"/>
      <c r="E314" s="229"/>
      <c r="F314" s="229"/>
      <c r="G314" s="229"/>
      <c r="H314" s="229"/>
      <c r="I314" s="229"/>
      <c r="J314" s="229"/>
      <c r="K314" s="166"/>
      <c r="L314" s="260"/>
      <c r="M314" s="260"/>
      <c r="N314" s="260"/>
      <c r="O314" s="337"/>
      <c r="P314" s="260"/>
      <c r="Q314" s="260"/>
      <c r="R314" s="260"/>
      <c r="S314" s="260"/>
      <c r="T314" s="260"/>
      <c r="U314" s="259"/>
    </row>
    <row r="315" s="205" customFormat="1" ht="16.5" outlineLevel="1" spans="1:21">
      <c r="A315" s="310" t="s">
        <v>1678</v>
      </c>
      <c r="B315" s="309" t="s">
        <v>1746</v>
      </c>
      <c r="C315" s="227" t="s">
        <v>1740</v>
      </c>
      <c r="D315" s="228" t="s">
        <v>148</v>
      </c>
      <c r="E315" s="229">
        <f t="shared" ref="E315:E332" si="106">SUM(F315:J315)</f>
        <v>3</v>
      </c>
      <c r="F315" s="229">
        <v>1</v>
      </c>
      <c r="G315" s="229">
        <v>1</v>
      </c>
      <c r="H315" s="229">
        <v>0</v>
      </c>
      <c r="I315" s="229">
        <v>0</v>
      </c>
      <c r="J315" s="229">
        <v>1</v>
      </c>
      <c r="K315" s="166">
        <f t="shared" ref="K315:K332" si="107">ROUND((L315+M315+N315)*(1+O315),2)</f>
        <v>326.45</v>
      </c>
      <c r="L315" s="230">
        <v>35.66</v>
      </c>
      <c r="M315" s="230">
        <v>261.06</v>
      </c>
      <c r="N315" s="230">
        <v>5.55</v>
      </c>
      <c r="O315" s="257">
        <v>0.08</v>
      </c>
      <c r="P315" s="260">
        <f t="shared" ref="P315:P332" si="108">F315*K315</f>
        <v>326.45</v>
      </c>
      <c r="Q315" s="260">
        <f t="shared" ref="Q315:Q351" si="109">G315*K315</f>
        <v>326.45</v>
      </c>
      <c r="R315" s="260">
        <f t="shared" ref="R315:R351" si="110">H315*K315</f>
        <v>0</v>
      </c>
      <c r="S315" s="260">
        <f t="shared" ref="S315:S351" si="111">I315*K315</f>
        <v>0</v>
      </c>
      <c r="T315" s="260">
        <f t="shared" ref="T315:T351" si="112">J315*K315</f>
        <v>326.45</v>
      </c>
      <c r="U315" s="259"/>
    </row>
    <row r="316" s="205" customFormat="1" ht="16.5" outlineLevel="1" spans="1:21">
      <c r="A316" s="310" t="s">
        <v>1681</v>
      </c>
      <c r="B316" s="309" t="s">
        <v>1746</v>
      </c>
      <c r="C316" s="227" t="s">
        <v>1747</v>
      </c>
      <c r="D316" s="228" t="s">
        <v>148</v>
      </c>
      <c r="E316" s="229">
        <f t="shared" si="106"/>
        <v>3</v>
      </c>
      <c r="F316" s="229">
        <v>1</v>
      </c>
      <c r="G316" s="229">
        <v>1</v>
      </c>
      <c r="H316" s="229">
        <v>0</v>
      </c>
      <c r="I316" s="229">
        <v>0</v>
      </c>
      <c r="J316" s="229">
        <v>1</v>
      </c>
      <c r="K316" s="166">
        <f t="shared" si="107"/>
        <v>473.21</v>
      </c>
      <c r="L316" s="230">
        <v>114.91</v>
      </c>
      <c r="M316" s="230">
        <v>307.96</v>
      </c>
      <c r="N316" s="230">
        <v>15.29</v>
      </c>
      <c r="O316" s="257">
        <v>0.08</v>
      </c>
      <c r="P316" s="260">
        <f t="shared" si="108"/>
        <v>473.21</v>
      </c>
      <c r="Q316" s="260">
        <f t="shared" si="109"/>
        <v>473.21</v>
      </c>
      <c r="R316" s="260">
        <f t="shared" si="110"/>
        <v>0</v>
      </c>
      <c r="S316" s="260">
        <f t="shared" si="111"/>
        <v>0</v>
      </c>
      <c r="T316" s="260">
        <f t="shared" si="112"/>
        <v>473.21</v>
      </c>
      <c r="U316" s="259"/>
    </row>
    <row r="317" s="205" customFormat="1" ht="16.5" outlineLevel="1" spans="1:21">
      <c r="A317" s="310" t="s">
        <v>1683</v>
      </c>
      <c r="B317" s="309" t="s">
        <v>1746</v>
      </c>
      <c r="C317" s="227" t="s">
        <v>1749</v>
      </c>
      <c r="D317" s="228" t="s">
        <v>148</v>
      </c>
      <c r="E317" s="229">
        <f t="shared" si="106"/>
        <v>3</v>
      </c>
      <c r="F317" s="229">
        <v>1</v>
      </c>
      <c r="G317" s="229">
        <v>1</v>
      </c>
      <c r="H317" s="229">
        <v>0</v>
      </c>
      <c r="I317" s="229">
        <v>0</v>
      </c>
      <c r="J317" s="229">
        <v>1</v>
      </c>
      <c r="K317" s="166">
        <f t="shared" si="107"/>
        <v>573.37</v>
      </c>
      <c r="L317" s="230">
        <v>131.24</v>
      </c>
      <c r="M317" s="230">
        <v>382.3</v>
      </c>
      <c r="N317" s="230">
        <v>17.36</v>
      </c>
      <c r="O317" s="257">
        <v>0.08</v>
      </c>
      <c r="P317" s="260">
        <f t="shared" si="108"/>
        <v>573.37</v>
      </c>
      <c r="Q317" s="260">
        <f t="shared" si="109"/>
        <v>573.37</v>
      </c>
      <c r="R317" s="260">
        <f t="shared" si="110"/>
        <v>0</v>
      </c>
      <c r="S317" s="260">
        <f t="shared" si="111"/>
        <v>0</v>
      </c>
      <c r="T317" s="260">
        <f t="shared" si="112"/>
        <v>573.37</v>
      </c>
      <c r="U317" s="259"/>
    </row>
    <row r="318" s="205" customFormat="1" ht="16.5" outlineLevel="1" spans="1:21">
      <c r="A318" s="310" t="s">
        <v>1685</v>
      </c>
      <c r="B318" s="309" t="s">
        <v>1746</v>
      </c>
      <c r="C318" s="227" t="s">
        <v>1751</v>
      </c>
      <c r="D318" s="228" t="s">
        <v>148</v>
      </c>
      <c r="E318" s="229">
        <f t="shared" si="106"/>
        <v>3</v>
      </c>
      <c r="F318" s="229">
        <v>1</v>
      </c>
      <c r="G318" s="229">
        <v>1</v>
      </c>
      <c r="H318" s="229">
        <v>0</v>
      </c>
      <c r="I318" s="229">
        <v>0</v>
      </c>
      <c r="J318" s="229">
        <v>1</v>
      </c>
      <c r="K318" s="166">
        <f t="shared" si="107"/>
        <v>685.57</v>
      </c>
      <c r="L318" s="230">
        <v>161.92</v>
      </c>
      <c r="M318" s="230">
        <v>451.33</v>
      </c>
      <c r="N318" s="230">
        <v>21.54</v>
      </c>
      <c r="O318" s="257">
        <v>0.08</v>
      </c>
      <c r="P318" s="260">
        <f t="shared" si="108"/>
        <v>685.57</v>
      </c>
      <c r="Q318" s="260">
        <f t="shared" si="109"/>
        <v>685.57</v>
      </c>
      <c r="R318" s="260">
        <f t="shared" si="110"/>
        <v>0</v>
      </c>
      <c r="S318" s="260">
        <f t="shared" si="111"/>
        <v>0</v>
      </c>
      <c r="T318" s="260">
        <f t="shared" si="112"/>
        <v>685.57</v>
      </c>
      <c r="U318" s="259"/>
    </row>
    <row r="319" s="205" customFormat="1" ht="16.5" outlineLevel="1" spans="1:21">
      <c r="A319" s="310" t="s">
        <v>1687</v>
      </c>
      <c r="B319" s="309" t="s">
        <v>1746</v>
      </c>
      <c r="C319" s="227" t="s">
        <v>1757</v>
      </c>
      <c r="D319" s="228" t="s">
        <v>148</v>
      </c>
      <c r="E319" s="229">
        <f t="shared" si="106"/>
        <v>3</v>
      </c>
      <c r="F319" s="229">
        <v>1</v>
      </c>
      <c r="G319" s="229">
        <v>1</v>
      </c>
      <c r="H319" s="229">
        <v>0</v>
      </c>
      <c r="I319" s="229">
        <v>0</v>
      </c>
      <c r="J319" s="229">
        <v>1</v>
      </c>
      <c r="K319" s="166">
        <f t="shared" si="107"/>
        <v>1220.18</v>
      </c>
      <c r="L319" s="230">
        <v>242.82</v>
      </c>
      <c r="M319" s="230">
        <v>856.64</v>
      </c>
      <c r="N319" s="230">
        <v>30.34</v>
      </c>
      <c r="O319" s="257">
        <v>0.08</v>
      </c>
      <c r="P319" s="260">
        <f t="shared" si="108"/>
        <v>1220.18</v>
      </c>
      <c r="Q319" s="260">
        <f t="shared" si="109"/>
        <v>1220.18</v>
      </c>
      <c r="R319" s="260">
        <f t="shared" si="110"/>
        <v>0</v>
      </c>
      <c r="S319" s="260">
        <f t="shared" si="111"/>
        <v>0</v>
      </c>
      <c r="T319" s="260">
        <f t="shared" si="112"/>
        <v>1220.18</v>
      </c>
      <c r="U319" s="259"/>
    </row>
    <row r="320" s="205" customFormat="1" ht="16.5" outlineLevel="1" spans="1:21">
      <c r="A320" s="310" t="s">
        <v>1689</v>
      </c>
      <c r="B320" s="309" t="s">
        <v>1741</v>
      </c>
      <c r="C320" s="227" t="s">
        <v>1740</v>
      </c>
      <c r="D320" s="228" t="s">
        <v>148</v>
      </c>
      <c r="E320" s="229">
        <f t="shared" si="106"/>
        <v>3</v>
      </c>
      <c r="F320" s="229">
        <v>1</v>
      </c>
      <c r="G320" s="229">
        <v>1</v>
      </c>
      <c r="H320" s="229">
        <v>0</v>
      </c>
      <c r="I320" s="229">
        <v>0</v>
      </c>
      <c r="J320" s="229">
        <v>1</v>
      </c>
      <c r="K320" s="166">
        <f t="shared" si="107"/>
        <v>179.27</v>
      </c>
      <c r="L320" s="230">
        <v>35.66</v>
      </c>
      <c r="M320" s="230">
        <v>124.78</v>
      </c>
      <c r="N320" s="230">
        <v>5.55</v>
      </c>
      <c r="O320" s="257">
        <v>0.08</v>
      </c>
      <c r="P320" s="260">
        <f t="shared" si="108"/>
        <v>179.27</v>
      </c>
      <c r="Q320" s="260">
        <f t="shared" si="109"/>
        <v>179.27</v>
      </c>
      <c r="R320" s="260">
        <f t="shared" si="110"/>
        <v>0</v>
      </c>
      <c r="S320" s="260">
        <f t="shared" si="111"/>
        <v>0</v>
      </c>
      <c r="T320" s="260">
        <f t="shared" si="112"/>
        <v>179.27</v>
      </c>
      <c r="U320" s="259"/>
    </row>
    <row r="321" s="205" customFormat="1" ht="16.5" outlineLevel="1" spans="1:21">
      <c r="A321" s="310" t="s">
        <v>1691</v>
      </c>
      <c r="B321" s="309" t="s">
        <v>1741</v>
      </c>
      <c r="C321" s="227" t="s">
        <v>1747</v>
      </c>
      <c r="D321" s="228" t="s">
        <v>148</v>
      </c>
      <c r="E321" s="229">
        <f t="shared" si="106"/>
        <v>41</v>
      </c>
      <c r="F321" s="229">
        <v>39</v>
      </c>
      <c r="G321" s="229">
        <v>1</v>
      </c>
      <c r="H321" s="229">
        <v>0</v>
      </c>
      <c r="I321" s="229">
        <v>0</v>
      </c>
      <c r="J321" s="229">
        <v>1</v>
      </c>
      <c r="K321" s="166">
        <f t="shared" si="107"/>
        <v>275.38</v>
      </c>
      <c r="L321" s="230">
        <v>114.91</v>
      </c>
      <c r="M321" s="230">
        <v>124.78</v>
      </c>
      <c r="N321" s="230">
        <v>15.29</v>
      </c>
      <c r="O321" s="257">
        <v>0.08</v>
      </c>
      <c r="P321" s="260">
        <f t="shared" si="108"/>
        <v>10739.82</v>
      </c>
      <c r="Q321" s="260">
        <f t="shared" si="109"/>
        <v>275.38</v>
      </c>
      <c r="R321" s="260">
        <f t="shared" si="110"/>
        <v>0</v>
      </c>
      <c r="S321" s="260">
        <f t="shared" si="111"/>
        <v>0</v>
      </c>
      <c r="T321" s="260">
        <f t="shared" si="112"/>
        <v>275.38</v>
      </c>
      <c r="U321" s="259"/>
    </row>
    <row r="322" s="205" customFormat="1" ht="16.5" outlineLevel="1" spans="1:21">
      <c r="A322" s="310" t="s">
        <v>1742</v>
      </c>
      <c r="B322" s="309" t="s">
        <v>1741</v>
      </c>
      <c r="C322" s="227" t="s">
        <v>1749</v>
      </c>
      <c r="D322" s="228" t="s">
        <v>148</v>
      </c>
      <c r="E322" s="229">
        <f t="shared" si="106"/>
        <v>3</v>
      </c>
      <c r="F322" s="229">
        <v>1</v>
      </c>
      <c r="G322" s="229">
        <v>1</v>
      </c>
      <c r="H322" s="229">
        <v>0</v>
      </c>
      <c r="I322" s="229">
        <v>0</v>
      </c>
      <c r="J322" s="229">
        <v>1</v>
      </c>
      <c r="K322" s="166">
        <f t="shared" si="107"/>
        <v>533.23</v>
      </c>
      <c r="L322" s="230">
        <v>131.24</v>
      </c>
      <c r="M322" s="230">
        <v>345.13</v>
      </c>
      <c r="N322" s="230">
        <v>17.36</v>
      </c>
      <c r="O322" s="257">
        <v>0.08</v>
      </c>
      <c r="P322" s="260">
        <f t="shared" si="108"/>
        <v>533.23</v>
      </c>
      <c r="Q322" s="260">
        <f t="shared" si="109"/>
        <v>533.23</v>
      </c>
      <c r="R322" s="260">
        <f t="shared" si="110"/>
        <v>0</v>
      </c>
      <c r="S322" s="260">
        <f t="shared" si="111"/>
        <v>0</v>
      </c>
      <c r="T322" s="260">
        <f t="shared" si="112"/>
        <v>533.23</v>
      </c>
      <c r="U322" s="259"/>
    </row>
    <row r="323" s="285" customFormat="1" ht="16.5" outlineLevel="1" spans="1:21">
      <c r="A323" s="310" t="s">
        <v>1743</v>
      </c>
      <c r="B323" s="309" t="s">
        <v>1741</v>
      </c>
      <c r="C323" s="227" t="s">
        <v>1751</v>
      </c>
      <c r="D323" s="228" t="s">
        <v>148</v>
      </c>
      <c r="E323" s="229">
        <f t="shared" si="106"/>
        <v>37</v>
      </c>
      <c r="F323" s="229">
        <v>35</v>
      </c>
      <c r="G323" s="229">
        <v>1</v>
      </c>
      <c r="H323" s="229">
        <v>0</v>
      </c>
      <c r="I323" s="229">
        <v>0</v>
      </c>
      <c r="J323" s="229">
        <v>1</v>
      </c>
      <c r="K323" s="166">
        <f t="shared" si="107"/>
        <v>674.1</v>
      </c>
      <c r="L323" s="230">
        <v>161.92</v>
      </c>
      <c r="M323" s="230">
        <v>440.71</v>
      </c>
      <c r="N323" s="230">
        <v>21.54</v>
      </c>
      <c r="O323" s="257">
        <v>0.08</v>
      </c>
      <c r="P323" s="260">
        <f t="shared" si="108"/>
        <v>23593.5</v>
      </c>
      <c r="Q323" s="260">
        <f t="shared" si="109"/>
        <v>674.1</v>
      </c>
      <c r="R323" s="260">
        <f t="shared" si="110"/>
        <v>0</v>
      </c>
      <c r="S323" s="260">
        <f t="shared" si="111"/>
        <v>0</v>
      </c>
      <c r="T323" s="260">
        <f t="shared" si="112"/>
        <v>674.1</v>
      </c>
      <c r="U323" s="259"/>
    </row>
    <row r="324" s="205" customFormat="1" ht="16.5" outlineLevel="1" spans="1:21">
      <c r="A324" s="310" t="s">
        <v>1744</v>
      </c>
      <c r="B324" s="309" t="s">
        <v>1741</v>
      </c>
      <c r="C324" s="227" t="s">
        <v>1757</v>
      </c>
      <c r="D324" s="228" t="s">
        <v>148</v>
      </c>
      <c r="E324" s="229">
        <f t="shared" si="106"/>
        <v>3</v>
      </c>
      <c r="F324" s="229">
        <v>1</v>
      </c>
      <c r="G324" s="229">
        <v>1</v>
      </c>
      <c r="H324" s="229">
        <v>0</v>
      </c>
      <c r="I324" s="229">
        <v>0</v>
      </c>
      <c r="J324" s="229">
        <v>1</v>
      </c>
      <c r="K324" s="166">
        <f t="shared" si="107"/>
        <v>843.61</v>
      </c>
      <c r="L324" s="230">
        <v>242.82</v>
      </c>
      <c r="M324" s="230">
        <v>507.96</v>
      </c>
      <c r="N324" s="230">
        <v>30.34</v>
      </c>
      <c r="O324" s="257">
        <v>0.08</v>
      </c>
      <c r="P324" s="260">
        <f t="shared" si="108"/>
        <v>843.61</v>
      </c>
      <c r="Q324" s="260">
        <f t="shared" si="109"/>
        <v>843.61</v>
      </c>
      <c r="R324" s="260">
        <f t="shared" si="110"/>
        <v>0</v>
      </c>
      <c r="S324" s="260">
        <f t="shared" si="111"/>
        <v>0</v>
      </c>
      <c r="T324" s="260">
        <f t="shared" si="112"/>
        <v>843.61</v>
      </c>
      <c r="U324" s="259"/>
    </row>
    <row r="325" s="205" customFormat="1" ht="16.5" outlineLevel="1" spans="1:21">
      <c r="A325" s="310" t="s">
        <v>1745</v>
      </c>
      <c r="B325" s="309" t="s">
        <v>1755</v>
      </c>
      <c r="C325" s="227" t="s">
        <v>1740</v>
      </c>
      <c r="D325" s="228" t="s">
        <v>148</v>
      </c>
      <c r="E325" s="229">
        <f t="shared" si="106"/>
        <v>3</v>
      </c>
      <c r="F325" s="229">
        <v>1</v>
      </c>
      <c r="G325" s="229">
        <v>1</v>
      </c>
      <c r="H325" s="229">
        <v>0</v>
      </c>
      <c r="I325" s="229">
        <v>0</v>
      </c>
      <c r="J325" s="229">
        <v>1</v>
      </c>
      <c r="K325" s="166">
        <f t="shared" si="107"/>
        <v>144.86</v>
      </c>
      <c r="L325" s="230">
        <v>35.66</v>
      </c>
      <c r="M325" s="230">
        <v>92.92</v>
      </c>
      <c r="N325" s="230">
        <v>5.55</v>
      </c>
      <c r="O325" s="257">
        <v>0.08</v>
      </c>
      <c r="P325" s="260">
        <f t="shared" si="108"/>
        <v>144.86</v>
      </c>
      <c r="Q325" s="260">
        <f t="shared" si="109"/>
        <v>144.86</v>
      </c>
      <c r="R325" s="260">
        <f t="shared" si="110"/>
        <v>0</v>
      </c>
      <c r="S325" s="260">
        <f t="shared" si="111"/>
        <v>0</v>
      </c>
      <c r="T325" s="260">
        <f t="shared" si="112"/>
        <v>144.86</v>
      </c>
      <c r="U325" s="259"/>
    </row>
    <row r="326" s="205" customFormat="1" ht="16.5" outlineLevel="1" spans="1:21">
      <c r="A326" s="310" t="s">
        <v>1748</v>
      </c>
      <c r="B326" s="309" t="s">
        <v>1755</v>
      </c>
      <c r="C326" s="227" t="s">
        <v>1747</v>
      </c>
      <c r="D326" s="228" t="s">
        <v>148</v>
      </c>
      <c r="E326" s="229">
        <f t="shared" si="106"/>
        <v>41</v>
      </c>
      <c r="F326" s="229">
        <v>39</v>
      </c>
      <c r="G326" s="229">
        <v>1</v>
      </c>
      <c r="H326" s="229">
        <v>0</v>
      </c>
      <c r="I326" s="229">
        <v>0</v>
      </c>
      <c r="J326" s="229">
        <v>1</v>
      </c>
      <c r="K326" s="166">
        <f t="shared" si="107"/>
        <v>259.12</v>
      </c>
      <c r="L326" s="230">
        <v>114.91</v>
      </c>
      <c r="M326" s="230">
        <v>109.73</v>
      </c>
      <c r="N326" s="230">
        <v>15.29</v>
      </c>
      <c r="O326" s="257">
        <v>0.08</v>
      </c>
      <c r="P326" s="260">
        <f t="shared" si="108"/>
        <v>10105.68</v>
      </c>
      <c r="Q326" s="260">
        <f t="shared" si="109"/>
        <v>259.12</v>
      </c>
      <c r="R326" s="260">
        <f t="shared" si="110"/>
        <v>0</v>
      </c>
      <c r="S326" s="260">
        <f t="shared" si="111"/>
        <v>0</v>
      </c>
      <c r="T326" s="260">
        <f t="shared" si="112"/>
        <v>259.12</v>
      </c>
      <c r="U326" s="259"/>
    </row>
    <row r="327" s="205" customFormat="1" ht="16.5" outlineLevel="1" spans="1:21">
      <c r="A327" s="310" t="s">
        <v>1750</v>
      </c>
      <c r="B327" s="309" t="s">
        <v>1755</v>
      </c>
      <c r="C327" s="227" t="s">
        <v>1749</v>
      </c>
      <c r="D327" s="228" t="s">
        <v>148</v>
      </c>
      <c r="E327" s="229">
        <f t="shared" si="106"/>
        <v>3</v>
      </c>
      <c r="F327" s="229">
        <v>1</v>
      </c>
      <c r="G327" s="229">
        <v>1</v>
      </c>
      <c r="H327" s="229">
        <v>0</v>
      </c>
      <c r="I327" s="229">
        <v>0</v>
      </c>
      <c r="J327" s="229">
        <v>1</v>
      </c>
      <c r="K327" s="166">
        <f t="shared" si="107"/>
        <v>308.63</v>
      </c>
      <c r="L327" s="230">
        <v>131.24</v>
      </c>
      <c r="M327" s="230">
        <v>137.17</v>
      </c>
      <c r="N327" s="230">
        <v>17.36</v>
      </c>
      <c r="O327" s="257">
        <v>0.08</v>
      </c>
      <c r="P327" s="260">
        <f t="shared" si="108"/>
        <v>308.63</v>
      </c>
      <c r="Q327" s="260">
        <f t="shared" si="109"/>
        <v>308.63</v>
      </c>
      <c r="R327" s="260">
        <f t="shared" si="110"/>
        <v>0</v>
      </c>
      <c r="S327" s="260">
        <f t="shared" si="111"/>
        <v>0</v>
      </c>
      <c r="T327" s="260">
        <f t="shared" si="112"/>
        <v>308.63</v>
      </c>
      <c r="U327" s="259"/>
    </row>
    <row r="328" s="205" customFormat="1" ht="16.5" outlineLevel="1" spans="1:21">
      <c r="A328" s="310" t="s">
        <v>1752</v>
      </c>
      <c r="B328" s="309" t="s">
        <v>1755</v>
      </c>
      <c r="C328" s="227" t="s">
        <v>1751</v>
      </c>
      <c r="D328" s="228" t="s">
        <v>148</v>
      </c>
      <c r="E328" s="229">
        <f t="shared" si="106"/>
        <v>37</v>
      </c>
      <c r="F328" s="229">
        <v>35</v>
      </c>
      <c r="G328" s="229">
        <v>1</v>
      </c>
      <c r="H328" s="229">
        <v>0</v>
      </c>
      <c r="I328" s="229">
        <v>0</v>
      </c>
      <c r="J328" s="229">
        <v>1</v>
      </c>
      <c r="K328" s="166">
        <f t="shared" si="107"/>
        <v>378.78</v>
      </c>
      <c r="L328" s="230">
        <v>161.92</v>
      </c>
      <c r="M328" s="230">
        <v>167.26</v>
      </c>
      <c r="N328" s="230">
        <v>21.54</v>
      </c>
      <c r="O328" s="257">
        <v>0.08</v>
      </c>
      <c r="P328" s="260">
        <f t="shared" si="108"/>
        <v>13257.3</v>
      </c>
      <c r="Q328" s="260">
        <f t="shared" si="109"/>
        <v>378.78</v>
      </c>
      <c r="R328" s="260">
        <f t="shared" si="110"/>
        <v>0</v>
      </c>
      <c r="S328" s="260">
        <f t="shared" si="111"/>
        <v>0</v>
      </c>
      <c r="T328" s="260">
        <f t="shared" si="112"/>
        <v>378.78</v>
      </c>
      <c r="U328" s="259"/>
    </row>
    <row r="329" s="205" customFormat="1" ht="16.5" outlineLevel="1" spans="1:21">
      <c r="A329" s="310" t="s">
        <v>1754</v>
      </c>
      <c r="B329" s="309" t="s">
        <v>1793</v>
      </c>
      <c r="C329" s="227" t="s">
        <v>1740</v>
      </c>
      <c r="D329" s="228" t="s">
        <v>148</v>
      </c>
      <c r="E329" s="229">
        <f t="shared" si="106"/>
        <v>3</v>
      </c>
      <c r="F329" s="229">
        <v>1</v>
      </c>
      <c r="G329" s="229">
        <v>1</v>
      </c>
      <c r="H329" s="229">
        <v>0</v>
      </c>
      <c r="I329" s="229">
        <v>0</v>
      </c>
      <c r="J329" s="229">
        <v>1</v>
      </c>
      <c r="K329" s="166">
        <f t="shared" si="107"/>
        <v>221.97</v>
      </c>
      <c r="L329" s="230">
        <v>85.54</v>
      </c>
      <c r="M329" s="230">
        <v>109.73</v>
      </c>
      <c r="N329" s="230">
        <v>10.26</v>
      </c>
      <c r="O329" s="257">
        <v>0.08</v>
      </c>
      <c r="P329" s="260">
        <f t="shared" si="108"/>
        <v>221.97</v>
      </c>
      <c r="Q329" s="260">
        <f t="shared" si="109"/>
        <v>221.97</v>
      </c>
      <c r="R329" s="260">
        <f t="shared" si="110"/>
        <v>0</v>
      </c>
      <c r="S329" s="260">
        <f t="shared" si="111"/>
        <v>0</v>
      </c>
      <c r="T329" s="260">
        <f t="shared" si="112"/>
        <v>221.97</v>
      </c>
      <c r="U329" s="259"/>
    </row>
    <row r="330" s="205" customFormat="1" ht="16.5" outlineLevel="1" spans="1:21">
      <c r="A330" s="310" t="s">
        <v>1756</v>
      </c>
      <c r="B330" s="309" t="s">
        <v>1793</v>
      </c>
      <c r="C330" s="227" t="s">
        <v>1747</v>
      </c>
      <c r="D330" s="228" t="s">
        <v>148</v>
      </c>
      <c r="E330" s="229">
        <f t="shared" si="106"/>
        <v>41</v>
      </c>
      <c r="F330" s="229">
        <v>39</v>
      </c>
      <c r="G330" s="229">
        <v>1</v>
      </c>
      <c r="H330" s="229">
        <v>0</v>
      </c>
      <c r="I330" s="229">
        <v>0</v>
      </c>
      <c r="J330" s="229">
        <v>1</v>
      </c>
      <c r="K330" s="166">
        <f t="shared" si="107"/>
        <v>277.7</v>
      </c>
      <c r="L330" s="230">
        <v>117.98</v>
      </c>
      <c r="M330" s="230">
        <v>123.89</v>
      </c>
      <c r="N330" s="230">
        <v>15.26</v>
      </c>
      <c r="O330" s="257">
        <v>0.08</v>
      </c>
      <c r="P330" s="260">
        <f t="shared" si="108"/>
        <v>10830.3</v>
      </c>
      <c r="Q330" s="260">
        <f t="shared" si="109"/>
        <v>277.7</v>
      </c>
      <c r="R330" s="260">
        <f t="shared" si="110"/>
        <v>0</v>
      </c>
      <c r="S330" s="260">
        <f t="shared" si="111"/>
        <v>0</v>
      </c>
      <c r="T330" s="260">
        <f t="shared" si="112"/>
        <v>277.7</v>
      </c>
      <c r="U330" s="259"/>
    </row>
    <row r="331" s="205" customFormat="1" ht="16.5" outlineLevel="1" spans="1:21">
      <c r="A331" s="310" t="s">
        <v>1758</v>
      </c>
      <c r="B331" s="309" t="s">
        <v>1793</v>
      </c>
      <c r="C331" s="227" t="s">
        <v>1749</v>
      </c>
      <c r="D331" s="228" t="s">
        <v>148</v>
      </c>
      <c r="E331" s="229">
        <f t="shared" si="106"/>
        <v>3</v>
      </c>
      <c r="F331" s="229">
        <v>1</v>
      </c>
      <c r="G331" s="229">
        <v>1</v>
      </c>
      <c r="H331" s="229">
        <v>0</v>
      </c>
      <c r="I331" s="229">
        <v>0</v>
      </c>
      <c r="J331" s="229">
        <v>1</v>
      </c>
      <c r="K331" s="166">
        <f t="shared" si="107"/>
        <v>328.1</v>
      </c>
      <c r="L331" s="230">
        <v>136</v>
      </c>
      <c r="M331" s="230">
        <v>150.44</v>
      </c>
      <c r="N331" s="230">
        <v>17.36</v>
      </c>
      <c r="O331" s="257">
        <v>0.08</v>
      </c>
      <c r="P331" s="260">
        <f t="shared" si="108"/>
        <v>328.1</v>
      </c>
      <c r="Q331" s="260">
        <f t="shared" si="109"/>
        <v>328.1</v>
      </c>
      <c r="R331" s="260">
        <f t="shared" si="110"/>
        <v>0</v>
      </c>
      <c r="S331" s="260">
        <f t="shared" si="111"/>
        <v>0</v>
      </c>
      <c r="T331" s="260">
        <f t="shared" si="112"/>
        <v>328.1</v>
      </c>
      <c r="U331" s="259"/>
    </row>
    <row r="332" s="205" customFormat="1" ht="16.5" outlineLevel="1" spans="1:21">
      <c r="A332" s="310" t="s">
        <v>1760</v>
      </c>
      <c r="B332" s="309" t="s">
        <v>1793</v>
      </c>
      <c r="C332" s="227" t="s">
        <v>1751</v>
      </c>
      <c r="D332" s="228" t="s">
        <v>148</v>
      </c>
      <c r="E332" s="229">
        <f t="shared" si="106"/>
        <v>37</v>
      </c>
      <c r="F332" s="229">
        <v>35</v>
      </c>
      <c r="G332" s="229">
        <v>1</v>
      </c>
      <c r="H332" s="229">
        <v>0</v>
      </c>
      <c r="I332" s="229">
        <v>0</v>
      </c>
      <c r="J332" s="229">
        <v>1</v>
      </c>
      <c r="K332" s="166">
        <f t="shared" si="107"/>
        <v>390.21</v>
      </c>
      <c r="L332" s="230">
        <v>167.18</v>
      </c>
      <c r="M332" s="230">
        <v>172.57</v>
      </c>
      <c r="N332" s="230">
        <v>21.56</v>
      </c>
      <c r="O332" s="257">
        <v>0.08</v>
      </c>
      <c r="P332" s="260">
        <f t="shared" si="108"/>
        <v>13657.35</v>
      </c>
      <c r="Q332" s="260">
        <f t="shared" si="109"/>
        <v>390.21</v>
      </c>
      <c r="R332" s="260">
        <f t="shared" si="110"/>
        <v>0</v>
      </c>
      <c r="S332" s="260">
        <f t="shared" si="111"/>
        <v>0</v>
      </c>
      <c r="T332" s="260">
        <f t="shared" si="112"/>
        <v>390.21</v>
      </c>
      <c r="U332" s="259"/>
    </row>
    <row r="333" s="205" customFormat="1" ht="168" outlineLevel="1" spans="1:21">
      <c r="A333" s="310" t="s">
        <v>208</v>
      </c>
      <c r="B333" s="309" t="s">
        <v>315</v>
      </c>
      <c r="C333" s="227" t="s">
        <v>1794</v>
      </c>
      <c r="D333" s="228"/>
      <c r="E333" s="229"/>
      <c r="F333" s="229"/>
      <c r="G333" s="229"/>
      <c r="H333" s="229"/>
      <c r="I333" s="229"/>
      <c r="J333" s="229"/>
      <c r="K333" s="166"/>
      <c r="L333" s="260"/>
      <c r="M333" s="260"/>
      <c r="N333" s="260"/>
      <c r="O333" s="323"/>
      <c r="P333" s="260"/>
      <c r="Q333" s="260">
        <f t="shared" si="109"/>
        <v>0</v>
      </c>
      <c r="R333" s="260">
        <f t="shared" si="110"/>
        <v>0</v>
      </c>
      <c r="S333" s="260">
        <f t="shared" si="111"/>
        <v>0</v>
      </c>
      <c r="T333" s="260">
        <f t="shared" si="112"/>
        <v>0</v>
      </c>
      <c r="U333" s="259"/>
    </row>
    <row r="334" s="205" customFormat="1" ht="16.5" outlineLevel="1" spans="1:21">
      <c r="A334" s="310" t="s">
        <v>1342</v>
      </c>
      <c r="B334" s="309" t="s">
        <v>315</v>
      </c>
      <c r="C334" s="227" t="s">
        <v>1795</v>
      </c>
      <c r="D334" s="228" t="s">
        <v>168</v>
      </c>
      <c r="E334" s="229">
        <f t="shared" ref="E334:E337" si="113">SUM(F334:J334)</f>
        <v>294</v>
      </c>
      <c r="F334" s="229">
        <v>292</v>
      </c>
      <c r="G334" s="229">
        <v>1</v>
      </c>
      <c r="H334" s="229">
        <v>0</v>
      </c>
      <c r="I334" s="229">
        <v>0</v>
      </c>
      <c r="J334" s="229">
        <v>1</v>
      </c>
      <c r="K334" s="166">
        <f t="shared" ref="K334:K337" si="114">ROUND((L334+M334+N334)*(1+O334),2)</f>
        <v>72.98</v>
      </c>
      <c r="L334" s="230">
        <v>30.86</v>
      </c>
      <c r="M334" s="230">
        <v>29.9</v>
      </c>
      <c r="N334" s="230">
        <v>6.81</v>
      </c>
      <c r="O334" s="257">
        <v>0.08</v>
      </c>
      <c r="P334" s="260">
        <f t="shared" ref="P334:P337" si="115">F334*K334</f>
        <v>21310.16</v>
      </c>
      <c r="Q334" s="260">
        <f t="shared" si="109"/>
        <v>72.98</v>
      </c>
      <c r="R334" s="260">
        <f t="shared" si="110"/>
        <v>0</v>
      </c>
      <c r="S334" s="260">
        <f t="shared" si="111"/>
        <v>0</v>
      </c>
      <c r="T334" s="260">
        <f t="shared" si="112"/>
        <v>72.98</v>
      </c>
      <c r="U334" s="259"/>
    </row>
    <row r="335" s="205" customFormat="1" ht="16.5" outlineLevel="1" spans="1:21">
      <c r="A335" s="310" t="s">
        <v>1345</v>
      </c>
      <c r="B335" s="309" t="s">
        <v>315</v>
      </c>
      <c r="C335" s="227" t="s">
        <v>1796</v>
      </c>
      <c r="D335" s="228" t="s">
        <v>168</v>
      </c>
      <c r="E335" s="229">
        <f t="shared" si="113"/>
        <v>8</v>
      </c>
      <c r="F335" s="229">
        <v>6</v>
      </c>
      <c r="G335" s="229">
        <v>1</v>
      </c>
      <c r="H335" s="229">
        <v>0</v>
      </c>
      <c r="I335" s="229">
        <v>0</v>
      </c>
      <c r="J335" s="229">
        <v>1</v>
      </c>
      <c r="K335" s="166">
        <f t="shared" si="114"/>
        <v>81.31</v>
      </c>
      <c r="L335" s="230">
        <v>33.25</v>
      </c>
      <c r="M335" s="230">
        <v>35.1</v>
      </c>
      <c r="N335" s="230">
        <v>6.94</v>
      </c>
      <c r="O335" s="257">
        <v>0.08</v>
      </c>
      <c r="P335" s="260">
        <f t="shared" si="115"/>
        <v>487.86</v>
      </c>
      <c r="Q335" s="260">
        <f t="shared" si="109"/>
        <v>81.31</v>
      </c>
      <c r="R335" s="260">
        <f t="shared" si="110"/>
        <v>0</v>
      </c>
      <c r="S335" s="260">
        <f t="shared" si="111"/>
        <v>0</v>
      </c>
      <c r="T335" s="260">
        <f t="shared" si="112"/>
        <v>81.31</v>
      </c>
      <c r="U335" s="259"/>
    </row>
    <row r="336" s="205" customFormat="1" ht="16.5" outlineLevel="1" spans="1:21">
      <c r="A336" s="310" t="s">
        <v>1347</v>
      </c>
      <c r="B336" s="309" t="s">
        <v>315</v>
      </c>
      <c r="C336" s="227" t="s">
        <v>1797</v>
      </c>
      <c r="D336" s="228" t="s">
        <v>168</v>
      </c>
      <c r="E336" s="229">
        <f t="shared" si="113"/>
        <v>145</v>
      </c>
      <c r="F336" s="229">
        <v>143</v>
      </c>
      <c r="G336" s="229">
        <v>1</v>
      </c>
      <c r="H336" s="229">
        <v>0</v>
      </c>
      <c r="I336" s="229">
        <v>0</v>
      </c>
      <c r="J336" s="229">
        <v>1</v>
      </c>
      <c r="K336" s="166">
        <f t="shared" si="114"/>
        <v>93.58</v>
      </c>
      <c r="L336" s="230">
        <v>38.86</v>
      </c>
      <c r="M336" s="230">
        <v>44.43</v>
      </c>
      <c r="N336" s="230">
        <v>3.36</v>
      </c>
      <c r="O336" s="257">
        <v>0.08</v>
      </c>
      <c r="P336" s="260">
        <f t="shared" si="115"/>
        <v>13381.94</v>
      </c>
      <c r="Q336" s="260">
        <f t="shared" si="109"/>
        <v>93.58</v>
      </c>
      <c r="R336" s="260">
        <f t="shared" si="110"/>
        <v>0</v>
      </c>
      <c r="S336" s="260">
        <f t="shared" si="111"/>
        <v>0</v>
      </c>
      <c r="T336" s="260">
        <f t="shared" si="112"/>
        <v>93.58</v>
      </c>
      <c r="U336" s="259"/>
    </row>
    <row r="337" s="205" customFormat="1" ht="16.5" outlineLevel="1" spans="1:21">
      <c r="A337" s="310" t="s">
        <v>1349</v>
      </c>
      <c r="B337" s="309" t="s">
        <v>315</v>
      </c>
      <c r="C337" s="227" t="s">
        <v>1798</v>
      </c>
      <c r="D337" s="228" t="s">
        <v>168</v>
      </c>
      <c r="E337" s="229">
        <f t="shared" si="113"/>
        <v>309</v>
      </c>
      <c r="F337" s="229">
        <v>307</v>
      </c>
      <c r="G337" s="229">
        <v>1</v>
      </c>
      <c r="H337" s="229">
        <v>0</v>
      </c>
      <c r="I337" s="229">
        <v>0</v>
      </c>
      <c r="J337" s="229">
        <v>1</v>
      </c>
      <c r="K337" s="166">
        <f t="shared" si="114"/>
        <v>117.91</v>
      </c>
      <c r="L337" s="230">
        <v>39.61</v>
      </c>
      <c r="M337" s="230">
        <v>66.1</v>
      </c>
      <c r="N337" s="230">
        <v>3.47</v>
      </c>
      <c r="O337" s="257">
        <v>0.08</v>
      </c>
      <c r="P337" s="260">
        <f t="shared" si="115"/>
        <v>36198.37</v>
      </c>
      <c r="Q337" s="260">
        <f t="shared" si="109"/>
        <v>117.91</v>
      </c>
      <c r="R337" s="260">
        <f t="shared" si="110"/>
        <v>0</v>
      </c>
      <c r="S337" s="260">
        <f t="shared" si="111"/>
        <v>0</v>
      </c>
      <c r="T337" s="260">
        <f t="shared" si="112"/>
        <v>117.91</v>
      </c>
      <c r="U337" s="259"/>
    </row>
    <row r="338" s="205" customFormat="1" ht="168" outlineLevel="1" spans="1:21">
      <c r="A338" s="310" t="s">
        <v>1398</v>
      </c>
      <c r="B338" s="309" t="s">
        <v>1799</v>
      </c>
      <c r="C338" s="227" t="s">
        <v>1800</v>
      </c>
      <c r="D338" s="228"/>
      <c r="E338" s="229"/>
      <c r="F338" s="229"/>
      <c r="G338" s="229"/>
      <c r="H338" s="229"/>
      <c r="I338" s="229"/>
      <c r="J338" s="229"/>
      <c r="K338" s="166"/>
      <c r="L338" s="260"/>
      <c r="M338" s="260"/>
      <c r="N338" s="260"/>
      <c r="O338" s="323"/>
      <c r="P338" s="260"/>
      <c r="Q338" s="260">
        <f t="shared" si="109"/>
        <v>0</v>
      </c>
      <c r="R338" s="260">
        <f t="shared" si="110"/>
        <v>0</v>
      </c>
      <c r="S338" s="260">
        <f t="shared" si="111"/>
        <v>0</v>
      </c>
      <c r="T338" s="260">
        <f t="shared" si="112"/>
        <v>0</v>
      </c>
      <c r="U338" s="259"/>
    </row>
    <row r="339" s="205" customFormat="1" ht="16.5" outlineLevel="1" spans="1:21">
      <c r="A339" s="310" t="s">
        <v>1400</v>
      </c>
      <c r="B339" s="309" t="s">
        <v>1801</v>
      </c>
      <c r="C339" s="227" t="s">
        <v>1802</v>
      </c>
      <c r="D339" s="228" t="s">
        <v>168</v>
      </c>
      <c r="E339" s="229">
        <f t="shared" ref="E339:E346" si="116">SUM(F339:J339)</f>
        <v>4200</v>
      </c>
      <c r="F339" s="229">
        <v>1</v>
      </c>
      <c r="G339" s="229">
        <v>1500</v>
      </c>
      <c r="H339" s="229">
        <v>299</v>
      </c>
      <c r="I339" s="229">
        <v>681</v>
      </c>
      <c r="J339" s="229">
        <v>1719</v>
      </c>
      <c r="K339" s="166">
        <f t="shared" ref="K339:K346" si="117">ROUND((L339+M339+N339)*(1+O339),2)</f>
        <v>24.83</v>
      </c>
      <c r="L339" s="230">
        <v>15.86</v>
      </c>
      <c r="M339" s="230">
        <v>3.94</v>
      </c>
      <c r="N339" s="230">
        <v>3.19</v>
      </c>
      <c r="O339" s="257">
        <v>0.08</v>
      </c>
      <c r="P339" s="260">
        <f t="shared" ref="P339:P346" si="118">F339*K339</f>
        <v>24.83</v>
      </c>
      <c r="Q339" s="260">
        <f t="shared" si="109"/>
        <v>37245</v>
      </c>
      <c r="R339" s="260">
        <f t="shared" si="110"/>
        <v>7424.17</v>
      </c>
      <c r="S339" s="260">
        <f t="shared" si="111"/>
        <v>16909.23</v>
      </c>
      <c r="T339" s="260">
        <f t="shared" si="112"/>
        <v>42682.77</v>
      </c>
      <c r="U339" s="259"/>
    </row>
    <row r="340" s="205" customFormat="1" ht="16.5" outlineLevel="1" spans="1:21">
      <c r="A340" s="310" t="s">
        <v>1403</v>
      </c>
      <c r="B340" s="309" t="s">
        <v>1801</v>
      </c>
      <c r="C340" s="227" t="s">
        <v>1803</v>
      </c>
      <c r="D340" s="228" t="s">
        <v>168</v>
      </c>
      <c r="E340" s="229">
        <f t="shared" si="116"/>
        <v>4203</v>
      </c>
      <c r="F340" s="229">
        <v>1</v>
      </c>
      <c r="G340" s="229">
        <v>1918</v>
      </c>
      <c r="H340" s="229">
        <v>253</v>
      </c>
      <c r="I340" s="229">
        <v>576</v>
      </c>
      <c r="J340" s="229">
        <v>1455</v>
      </c>
      <c r="K340" s="166">
        <f t="shared" si="117"/>
        <v>36.67</v>
      </c>
      <c r="L340" s="230">
        <v>23.62</v>
      </c>
      <c r="M340" s="230">
        <v>6.45</v>
      </c>
      <c r="N340" s="230">
        <v>3.88</v>
      </c>
      <c r="O340" s="257">
        <v>0.08</v>
      </c>
      <c r="P340" s="260">
        <f t="shared" si="118"/>
        <v>36.67</v>
      </c>
      <c r="Q340" s="260">
        <f t="shared" si="109"/>
        <v>70333.06</v>
      </c>
      <c r="R340" s="260">
        <f t="shared" si="110"/>
        <v>9277.51</v>
      </c>
      <c r="S340" s="260">
        <f t="shared" si="111"/>
        <v>21121.92</v>
      </c>
      <c r="T340" s="260">
        <f t="shared" si="112"/>
        <v>53354.85</v>
      </c>
      <c r="U340" s="259"/>
    </row>
    <row r="341" s="205" customFormat="1" ht="16.5" outlineLevel="1" spans="1:21">
      <c r="A341" s="310" t="s">
        <v>1405</v>
      </c>
      <c r="B341" s="309" t="s">
        <v>1801</v>
      </c>
      <c r="C341" s="227" t="s">
        <v>1797</v>
      </c>
      <c r="D341" s="228" t="s">
        <v>168</v>
      </c>
      <c r="E341" s="229">
        <f t="shared" si="116"/>
        <v>14685</v>
      </c>
      <c r="F341" s="229">
        <v>156</v>
      </c>
      <c r="G341" s="229">
        <v>6000</v>
      </c>
      <c r="H341" s="229">
        <v>946</v>
      </c>
      <c r="I341" s="229">
        <v>2151</v>
      </c>
      <c r="J341" s="229">
        <v>5432</v>
      </c>
      <c r="K341" s="166">
        <f t="shared" si="117"/>
        <v>57.54</v>
      </c>
      <c r="L341" s="230">
        <v>35.68</v>
      </c>
      <c r="M341" s="230">
        <v>12.89</v>
      </c>
      <c r="N341" s="230">
        <v>4.71</v>
      </c>
      <c r="O341" s="257">
        <v>0.08</v>
      </c>
      <c r="P341" s="260">
        <f t="shared" si="118"/>
        <v>8976.24</v>
      </c>
      <c r="Q341" s="260">
        <f t="shared" si="109"/>
        <v>345240</v>
      </c>
      <c r="R341" s="260">
        <f t="shared" si="110"/>
        <v>54432.84</v>
      </c>
      <c r="S341" s="260">
        <f t="shared" si="111"/>
        <v>123768.54</v>
      </c>
      <c r="T341" s="260">
        <f t="shared" si="112"/>
        <v>312557.28</v>
      </c>
      <c r="U341" s="259"/>
    </row>
    <row r="342" s="205" customFormat="1" ht="16.5" outlineLevel="1" spans="1:21">
      <c r="A342" s="310" t="s">
        <v>1407</v>
      </c>
      <c r="B342" s="309" t="s">
        <v>1801</v>
      </c>
      <c r="C342" s="227" t="s">
        <v>1798</v>
      </c>
      <c r="D342" s="228" t="s">
        <v>168</v>
      </c>
      <c r="E342" s="229">
        <f t="shared" si="116"/>
        <v>107</v>
      </c>
      <c r="F342" s="229">
        <v>105</v>
      </c>
      <c r="G342" s="229">
        <v>1</v>
      </c>
      <c r="H342" s="229">
        <v>0</v>
      </c>
      <c r="I342" s="229">
        <v>0</v>
      </c>
      <c r="J342" s="229">
        <v>1</v>
      </c>
      <c r="K342" s="166">
        <f t="shared" si="117"/>
        <v>87.04</v>
      </c>
      <c r="L342" s="230">
        <v>50.03</v>
      </c>
      <c r="M342" s="230">
        <v>23.43</v>
      </c>
      <c r="N342" s="230">
        <v>7.13</v>
      </c>
      <c r="O342" s="257">
        <v>0.08</v>
      </c>
      <c r="P342" s="260">
        <f t="shared" si="118"/>
        <v>9139.2</v>
      </c>
      <c r="Q342" s="260">
        <f t="shared" si="109"/>
        <v>87.04</v>
      </c>
      <c r="R342" s="260">
        <f t="shared" si="110"/>
        <v>0</v>
      </c>
      <c r="S342" s="260">
        <f t="shared" si="111"/>
        <v>0</v>
      </c>
      <c r="T342" s="260">
        <f t="shared" si="112"/>
        <v>87.04</v>
      </c>
      <c r="U342" s="259"/>
    </row>
    <row r="343" s="284" customFormat="1" ht="16.5" outlineLevel="1" spans="1:21">
      <c r="A343" s="310" t="s">
        <v>1409</v>
      </c>
      <c r="B343" s="309" t="s">
        <v>1801</v>
      </c>
      <c r="C343" s="227" t="s">
        <v>1804</v>
      </c>
      <c r="D343" s="228" t="s">
        <v>168</v>
      </c>
      <c r="E343" s="229">
        <f t="shared" si="116"/>
        <v>3</v>
      </c>
      <c r="F343" s="229">
        <v>1</v>
      </c>
      <c r="G343" s="229">
        <v>1</v>
      </c>
      <c r="H343" s="229">
        <v>0</v>
      </c>
      <c r="I343" s="229">
        <v>0</v>
      </c>
      <c r="J343" s="229">
        <v>1</v>
      </c>
      <c r="K343" s="166">
        <f t="shared" si="117"/>
        <v>121.09</v>
      </c>
      <c r="L343" s="230">
        <v>63.83</v>
      </c>
      <c r="M343" s="230">
        <v>39.45</v>
      </c>
      <c r="N343" s="230">
        <v>8.84</v>
      </c>
      <c r="O343" s="257">
        <v>0.08</v>
      </c>
      <c r="P343" s="260">
        <f t="shared" si="118"/>
        <v>121.09</v>
      </c>
      <c r="Q343" s="260">
        <f t="shared" si="109"/>
        <v>121.09</v>
      </c>
      <c r="R343" s="260">
        <f t="shared" si="110"/>
        <v>0</v>
      </c>
      <c r="S343" s="260">
        <f t="shared" si="111"/>
        <v>0</v>
      </c>
      <c r="T343" s="260">
        <f t="shared" si="112"/>
        <v>121.09</v>
      </c>
      <c r="U343" s="259"/>
    </row>
    <row r="344" s="205" customFormat="1" ht="16.5" outlineLevel="1" spans="1:21">
      <c r="A344" s="310" t="s">
        <v>1411</v>
      </c>
      <c r="B344" s="309" t="s">
        <v>1805</v>
      </c>
      <c r="C344" s="227" t="s">
        <v>1803</v>
      </c>
      <c r="D344" s="228" t="s">
        <v>168</v>
      </c>
      <c r="E344" s="229">
        <f t="shared" si="116"/>
        <v>3</v>
      </c>
      <c r="F344" s="229">
        <v>1</v>
      </c>
      <c r="G344" s="229">
        <v>1</v>
      </c>
      <c r="H344" s="229">
        <v>0</v>
      </c>
      <c r="I344" s="229">
        <v>0</v>
      </c>
      <c r="J344" s="229">
        <v>1</v>
      </c>
      <c r="K344" s="166">
        <f t="shared" si="117"/>
        <v>40.46</v>
      </c>
      <c r="L344" s="230">
        <v>23.62</v>
      </c>
      <c r="M344" s="230">
        <v>9.96</v>
      </c>
      <c r="N344" s="230">
        <v>3.88</v>
      </c>
      <c r="O344" s="257">
        <v>0.08</v>
      </c>
      <c r="P344" s="260">
        <f t="shared" si="118"/>
        <v>40.46</v>
      </c>
      <c r="Q344" s="260">
        <f t="shared" si="109"/>
        <v>40.46</v>
      </c>
      <c r="R344" s="260">
        <f t="shared" si="110"/>
        <v>0</v>
      </c>
      <c r="S344" s="260">
        <f t="shared" si="111"/>
        <v>0</v>
      </c>
      <c r="T344" s="260">
        <f t="shared" si="112"/>
        <v>40.46</v>
      </c>
      <c r="U344" s="259"/>
    </row>
    <row r="345" s="205" customFormat="1" ht="16.5" outlineLevel="1" spans="1:21">
      <c r="A345" s="310" t="s">
        <v>1413</v>
      </c>
      <c r="B345" s="309" t="s">
        <v>1805</v>
      </c>
      <c r="C345" s="227" t="s">
        <v>1797</v>
      </c>
      <c r="D345" s="228" t="s">
        <v>168</v>
      </c>
      <c r="E345" s="229">
        <f t="shared" si="116"/>
        <v>3</v>
      </c>
      <c r="F345" s="229">
        <v>1</v>
      </c>
      <c r="G345" s="229">
        <v>1</v>
      </c>
      <c r="H345" s="229">
        <v>0</v>
      </c>
      <c r="I345" s="229">
        <v>0</v>
      </c>
      <c r="J345" s="229">
        <v>1</v>
      </c>
      <c r="K345" s="166">
        <f t="shared" si="117"/>
        <v>61.57</v>
      </c>
      <c r="L345" s="230">
        <v>35.68</v>
      </c>
      <c r="M345" s="230">
        <v>16.62</v>
      </c>
      <c r="N345" s="230">
        <v>4.71</v>
      </c>
      <c r="O345" s="257">
        <v>0.08</v>
      </c>
      <c r="P345" s="260">
        <f t="shared" si="118"/>
        <v>61.57</v>
      </c>
      <c r="Q345" s="260">
        <f t="shared" si="109"/>
        <v>61.57</v>
      </c>
      <c r="R345" s="260">
        <f t="shared" si="110"/>
        <v>0</v>
      </c>
      <c r="S345" s="260">
        <f t="shared" si="111"/>
        <v>0</v>
      </c>
      <c r="T345" s="260">
        <f t="shared" si="112"/>
        <v>61.57</v>
      </c>
      <c r="U345" s="259"/>
    </row>
    <row r="346" s="205" customFormat="1" ht="16.5" outlineLevel="1" spans="1:21">
      <c r="A346" s="310" t="s">
        <v>1415</v>
      </c>
      <c r="B346" s="309" t="s">
        <v>1805</v>
      </c>
      <c r="C346" s="227" t="s">
        <v>1798</v>
      </c>
      <c r="D346" s="228" t="s">
        <v>168</v>
      </c>
      <c r="E346" s="229">
        <f t="shared" si="116"/>
        <v>3</v>
      </c>
      <c r="F346" s="229">
        <v>1</v>
      </c>
      <c r="G346" s="229">
        <v>1</v>
      </c>
      <c r="H346" s="229">
        <v>0</v>
      </c>
      <c r="I346" s="229">
        <v>0</v>
      </c>
      <c r="J346" s="229">
        <v>1</v>
      </c>
      <c r="K346" s="166">
        <f t="shared" si="117"/>
        <v>96.21</v>
      </c>
      <c r="L346" s="230">
        <v>50.03</v>
      </c>
      <c r="M346" s="230">
        <v>31.92</v>
      </c>
      <c r="N346" s="230">
        <v>7.13</v>
      </c>
      <c r="O346" s="257">
        <v>0.08</v>
      </c>
      <c r="P346" s="260">
        <f t="shared" si="118"/>
        <v>96.21</v>
      </c>
      <c r="Q346" s="260">
        <f t="shared" si="109"/>
        <v>96.21</v>
      </c>
      <c r="R346" s="260">
        <f t="shared" si="110"/>
        <v>0</v>
      </c>
      <c r="S346" s="260">
        <f t="shared" si="111"/>
        <v>0</v>
      </c>
      <c r="T346" s="260">
        <f t="shared" si="112"/>
        <v>96.21</v>
      </c>
      <c r="U346" s="259"/>
    </row>
    <row r="347" s="205" customFormat="1" ht="180" outlineLevel="1" spans="1:21">
      <c r="A347" s="310" t="s">
        <v>1606</v>
      </c>
      <c r="B347" s="309" t="s">
        <v>1806</v>
      </c>
      <c r="C347" s="227" t="s">
        <v>1807</v>
      </c>
      <c r="D347" s="228"/>
      <c r="E347" s="229"/>
      <c r="F347" s="229"/>
      <c r="G347" s="229"/>
      <c r="H347" s="229"/>
      <c r="I347" s="229"/>
      <c r="J347" s="229"/>
      <c r="K347" s="166"/>
      <c r="L347" s="260"/>
      <c r="M347" s="260"/>
      <c r="N347" s="260"/>
      <c r="O347" s="337"/>
      <c r="P347" s="260"/>
      <c r="Q347" s="260">
        <f t="shared" si="109"/>
        <v>0</v>
      </c>
      <c r="R347" s="260">
        <f t="shared" si="110"/>
        <v>0</v>
      </c>
      <c r="S347" s="260">
        <f t="shared" si="111"/>
        <v>0</v>
      </c>
      <c r="T347" s="260">
        <f t="shared" si="112"/>
        <v>0</v>
      </c>
      <c r="U347" s="259"/>
    </row>
    <row r="348" s="205" customFormat="1" ht="16.5" outlineLevel="1" spans="1:21">
      <c r="A348" s="310" t="s">
        <v>1609</v>
      </c>
      <c r="B348" s="309" t="s">
        <v>1806</v>
      </c>
      <c r="C348" s="227" t="s">
        <v>1803</v>
      </c>
      <c r="D348" s="228" t="s">
        <v>168</v>
      </c>
      <c r="E348" s="229">
        <f t="shared" ref="E348:E351" si="119">SUM(F348:J348)</f>
        <v>140</v>
      </c>
      <c r="F348" s="229">
        <v>1</v>
      </c>
      <c r="G348" s="229">
        <v>64</v>
      </c>
      <c r="H348" s="229">
        <v>8</v>
      </c>
      <c r="I348" s="229">
        <v>19</v>
      </c>
      <c r="J348" s="229">
        <v>48</v>
      </c>
      <c r="K348" s="166">
        <f t="shared" ref="K348:K351" si="120">ROUND((L348+M348+N348)*(1+O348),2)</f>
        <v>90.02</v>
      </c>
      <c r="L348" s="230">
        <v>54.31</v>
      </c>
      <c r="M348" s="230">
        <v>23.45</v>
      </c>
      <c r="N348" s="230">
        <v>5.59</v>
      </c>
      <c r="O348" s="257">
        <v>0.08</v>
      </c>
      <c r="P348" s="260">
        <f t="shared" ref="P348:P351" si="121">F348*K348</f>
        <v>90.02</v>
      </c>
      <c r="Q348" s="260">
        <f t="shared" si="109"/>
        <v>5761.28</v>
      </c>
      <c r="R348" s="260">
        <f t="shared" si="110"/>
        <v>720.16</v>
      </c>
      <c r="S348" s="260">
        <f t="shared" si="111"/>
        <v>1710.38</v>
      </c>
      <c r="T348" s="260">
        <f t="shared" si="112"/>
        <v>4320.96</v>
      </c>
      <c r="U348" s="259"/>
    </row>
    <row r="349" s="205" customFormat="1" ht="16.5" outlineLevel="1" spans="1:21">
      <c r="A349" s="310" t="s">
        <v>1612</v>
      </c>
      <c r="B349" s="309" t="s">
        <v>1806</v>
      </c>
      <c r="C349" s="227" t="s">
        <v>1797</v>
      </c>
      <c r="D349" s="228" t="s">
        <v>168</v>
      </c>
      <c r="E349" s="229">
        <f t="shared" si="119"/>
        <v>1459</v>
      </c>
      <c r="F349" s="229">
        <v>1</v>
      </c>
      <c r="G349" s="229">
        <v>665</v>
      </c>
      <c r="H349" s="229">
        <v>88</v>
      </c>
      <c r="I349" s="229">
        <v>200</v>
      </c>
      <c r="J349" s="229">
        <v>505</v>
      </c>
      <c r="K349" s="166">
        <f t="shared" si="120"/>
        <v>111.97</v>
      </c>
      <c r="L349" s="230">
        <v>65.36</v>
      </c>
      <c r="M349" s="230">
        <v>31.17</v>
      </c>
      <c r="N349" s="230">
        <v>7.15</v>
      </c>
      <c r="O349" s="257">
        <v>0.08</v>
      </c>
      <c r="P349" s="260">
        <f t="shared" si="121"/>
        <v>111.97</v>
      </c>
      <c r="Q349" s="260">
        <f t="shared" si="109"/>
        <v>74460.05</v>
      </c>
      <c r="R349" s="260">
        <f t="shared" si="110"/>
        <v>9853.36</v>
      </c>
      <c r="S349" s="260">
        <f t="shared" si="111"/>
        <v>22394</v>
      </c>
      <c r="T349" s="260">
        <f t="shared" si="112"/>
        <v>56544.85</v>
      </c>
      <c r="U349" s="259"/>
    </row>
    <row r="350" s="205" customFormat="1" ht="16.5" outlineLevel="1" spans="1:21">
      <c r="A350" s="310" t="s">
        <v>1614</v>
      </c>
      <c r="B350" s="309" t="s">
        <v>1806</v>
      </c>
      <c r="C350" s="227" t="s">
        <v>1798</v>
      </c>
      <c r="D350" s="228" t="s">
        <v>168</v>
      </c>
      <c r="E350" s="229">
        <f t="shared" si="119"/>
        <v>1167</v>
      </c>
      <c r="F350" s="229">
        <v>114</v>
      </c>
      <c r="G350" s="229">
        <v>450</v>
      </c>
      <c r="H350" s="229">
        <v>67</v>
      </c>
      <c r="I350" s="229">
        <v>152</v>
      </c>
      <c r="J350" s="229">
        <v>384</v>
      </c>
      <c r="K350" s="166">
        <f t="shared" si="120"/>
        <v>148.08</v>
      </c>
      <c r="L350" s="230">
        <v>79.65</v>
      </c>
      <c r="M350" s="230">
        <v>49.82</v>
      </c>
      <c r="N350" s="230">
        <v>7.64</v>
      </c>
      <c r="O350" s="257">
        <v>0.08</v>
      </c>
      <c r="P350" s="260">
        <f t="shared" si="121"/>
        <v>16881.12</v>
      </c>
      <c r="Q350" s="260">
        <f t="shared" si="109"/>
        <v>66636</v>
      </c>
      <c r="R350" s="260">
        <f t="shared" si="110"/>
        <v>9921.36</v>
      </c>
      <c r="S350" s="260">
        <f t="shared" si="111"/>
        <v>22508.16</v>
      </c>
      <c r="T350" s="260">
        <f t="shared" si="112"/>
        <v>56862.72</v>
      </c>
      <c r="U350" s="259"/>
    </row>
    <row r="351" s="205" customFormat="1" ht="16.5" outlineLevel="1" spans="1:21">
      <c r="A351" s="310" t="s">
        <v>1616</v>
      </c>
      <c r="B351" s="309" t="s">
        <v>1806</v>
      </c>
      <c r="C351" s="227" t="s">
        <v>1804</v>
      </c>
      <c r="D351" s="228" t="s">
        <v>168</v>
      </c>
      <c r="E351" s="229">
        <f t="shared" si="119"/>
        <v>52</v>
      </c>
      <c r="F351" s="229">
        <v>50</v>
      </c>
      <c r="G351" s="229">
        <v>1</v>
      </c>
      <c r="H351" s="229">
        <v>0</v>
      </c>
      <c r="I351" s="229">
        <v>0</v>
      </c>
      <c r="J351" s="229">
        <v>1</v>
      </c>
      <c r="K351" s="166">
        <f t="shared" si="120"/>
        <v>192.09</v>
      </c>
      <c r="L351" s="230">
        <v>81.12</v>
      </c>
      <c r="M351" s="230">
        <v>88.47</v>
      </c>
      <c r="N351" s="230">
        <v>8.27</v>
      </c>
      <c r="O351" s="257">
        <v>0.08</v>
      </c>
      <c r="P351" s="260">
        <f t="shared" si="121"/>
        <v>9604.5</v>
      </c>
      <c r="Q351" s="260">
        <f t="shared" si="109"/>
        <v>192.09</v>
      </c>
      <c r="R351" s="260">
        <f t="shared" si="110"/>
        <v>0</v>
      </c>
      <c r="S351" s="260">
        <f t="shared" si="111"/>
        <v>0</v>
      </c>
      <c r="T351" s="260">
        <f t="shared" si="112"/>
        <v>192.09</v>
      </c>
      <c r="U351" s="259"/>
    </row>
    <row r="352" s="205" customFormat="1" ht="60" outlineLevel="1" spans="1:21">
      <c r="A352" s="310" t="s">
        <v>1626</v>
      </c>
      <c r="B352" s="309" t="s">
        <v>1808</v>
      </c>
      <c r="C352" s="227" t="s">
        <v>1809</v>
      </c>
      <c r="D352" s="228"/>
      <c r="E352" s="229"/>
      <c r="F352" s="229"/>
      <c r="G352" s="229"/>
      <c r="H352" s="229"/>
      <c r="I352" s="229"/>
      <c r="J352" s="229"/>
      <c r="K352" s="166"/>
      <c r="L352" s="260"/>
      <c r="M352" s="260"/>
      <c r="N352" s="260"/>
      <c r="O352" s="323"/>
      <c r="P352" s="260"/>
      <c r="Q352" s="260"/>
      <c r="R352" s="260"/>
      <c r="S352" s="260"/>
      <c r="T352" s="260"/>
      <c r="U352" s="259"/>
    </row>
    <row r="353" s="205" customFormat="1" ht="16.5" outlineLevel="1" spans="1:21">
      <c r="A353" s="310" t="s">
        <v>1678</v>
      </c>
      <c r="B353" s="309" t="s">
        <v>1810</v>
      </c>
      <c r="C353" s="227" t="s">
        <v>1797</v>
      </c>
      <c r="D353" s="228" t="s">
        <v>168</v>
      </c>
      <c r="E353" s="229">
        <f t="shared" ref="E353:E356" si="122">SUM(F353:J353)</f>
        <v>1110</v>
      </c>
      <c r="F353" s="229">
        <v>1</v>
      </c>
      <c r="G353" s="229">
        <v>506</v>
      </c>
      <c r="H353" s="229">
        <v>67</v>
      </c>
      <c r="I353" s="229">
        <v>152</v>
      </c>
      <c r="J353" s="229">
        <v>384</v>
      </c>
      <c r="K353" s="166">
        <f t="shared" ref="K353:K356" si="123">ROUND((L353+M353+N353)*(1+O353),2)</f>
        <v>62.45</v>
      </c>
      <c r="L353" s="230">
        <v>35.68</v>
      </c>
      <c r="M353" s="230">
        <v>17.43</v>
      </c>
      <c r="N353" s="230">
        <v>4.71</v>
      </c>
      <c r="O353" s="257">
        <v>0.08</v>
      </c>
      <c r="P353" s="260">
        <f t="shared" ref="P353:P356" si="124">F353*K353</f>
        <v>62.45</v>
      </c>
      <c r="Q353" s="260">
        <f t="shared" ref="Q353:Q356" si="125">G353*K353</f>
        <v>31599.7</v>
      </c>
      <c r="R353" s="260">
        <f t="shared" ref="R353:R356" si="126">H353*K353</f>
        <v>4184.15</v>
      </c>
      <c r="S353" s="260">
        <f t="shared" ref="S353:S356" si="127">I353*K353</f>
        <v>9492.4</v>
      </c>
      <c r="T353" s="260">
        <f t="shared" ref="T353:T356" si="128">J353*K353</f>
        <v>23980.8</v>
      </c>
      <c r="U353" s="345"/>
    </row>
    <row r="354" s="205" customFormat="1" ht="16.5" outlineLevel="1" spans="1:21">
      <c r="A354" s="310" t="s">
        <v>1681</v>
      </c>
      <c r="B354" s="309" t="s">
        <v>1810</v>
      </c>
      <c r="C354" s="227" t="s">
        <v>1798</v>
      </c>
      <c r="D354" s="228" t="s">
        <v>168</v>
      </c>
      <c r="E354" s="229">
        <f t="shared" si="122"/>
        <v>371</v>
      </c>
      <c r="F354" s="229">
        <v>1</v>
      </c>
      <c r="G354" s="229">
        <v>169</v>
      </c>
      <c r="H354" s="229">
        <v>22</v>
      </c>
      <c r="I354" s="229">
        <v>51</v>
      </c>
      <c r="J354" s="229">
        <v>128</v>
      </c>
      <c r="K354" s="166">
        <f t="shared" si="123"/>
        <v>98.46</v>
      </c>
      <c r="L354" s="230">
        <v>50.03</v>
      </c>
      <c r="M354" s="230">
        <v>34.01</v>
      </c>
      <c r="N354" s="230">
        <v>7.13</v>
      </c>
      <c r="O354" s="257">
        <v>0.08</v>
      </c>
      <c r="P354" s="260">
        <f t="shared" si="124"/>
        <v>98.46</v>
      </c>
      <c r="Q354" s="260">
        <f t="shared" si="125"/>
        <v>16639.74</v>
      </c>
      <c r="R354" s="260">
        <f t="shared" si="126"/>
        <v>2166.12</v>
      </c>
      <c r="S354" s="260">
        <f t="shared" si="127"/>
        <v>5021.46</v>
      </c>
      <c r="T354" s="260">
        <f t="shared" si="128"/>
        <v>12602.88</v>
      </c>
      <c r="U354" s="345"/>
    </row>
    <row r="355" s="205" customFormat="1" ht="16.5" outlineLevel="1" spans="1:21">
      <c r="A355" s="310" t="s">
        <v>1629</v>
      </c>
      <c r="B355" s="309" t="s">
        <v>1806</v>
      </c>
      <c r="C355" s="227" t="s">
        <v>1797</v>
      </c>
      <c r="D355" s="228" t="s">
        <v>168</v>
      </c>
      <c r="E355" s="229">
        <f t="shared" si="122"/>
        <v>3</v>
      </c>
      <c r="F355" s="229">
        <v>1</v>
      </c>
      <c r="G355" s="229">
        <v>1</v>
      </c>
      <c r="H355" s="229">
        <v>0</v>
      </c>
      <c r="I355" s="229">
        <v>0</v>
      </c>
      <c r="J355" s="229">
        <v>1</v>
      </c>
      <c r="K355" s="166">
        <f t="shared" si="123"/>
        <v>111.97</v>
      </c>
      <c r="L355" s="230">
        <v>65.36</v>
      </c>
      <c r="M355" s="230">
        <v>31.17</v>
      </c>
      <c r="N355" s="230">
        <v>7.15</v>
      </c>
      <c r="O355" s="257">
        <v>0.08</v>
      </c>
      <c r="P355" s="260">
        <f t="shared" si="124"/>
        <v>111.97</v>
      </c>
      <c r="Q355" s="260">
        <f t="shared" si="125"/>
        <v>111.97</v>
      </c>
      <c r="R355" s="260">
        <f t="shared" si="126"/>
        <v>0</v>
      </c>
      <c r="S355" s="260">
        <f t="shared" si="127"/>
        <v>0</v>
      </c>
      <c r="T355" s="260">
        <f t="shared" si="128"/>
        <v>111.97</v>
      </c>
      <c r="U355" s="259"/>
    </row>
    <row r="356" s="205" customFormat="1" ht="16.5" outlineLevel="1" spans="1:21">
      <c r="A356" s="310" t="s">
        <v>1632</v>
      </c>
      <c r="B356" s="309" t="s">
        <v>1806</v>
      </c>
      <c r="C356" s="227" t="s">
        <v>1798</v>
      </c>
      <c r="D356" s="228" t="s">
        <v>168</v>
      </c>
      <c r="E356" s="229">
        <f t="shared" si="122"/>
        <v>3</v>
      </c>
      <c r="F356" s="229">
        <v>1</v>
      </c>
      <c r="G356" s="229">
        <v>1</v>
      </c>
      <c r="H356" s="229">
        <v>0</v>
      </c>
      <c r="I356" s="229">
        <v>0</v>
      </c>
      <c r="J356" s="229">
        <v>1</v>
      </c>
      <c r="K356" s="166">
        <f t="shared" si="123"/>
        <v>148.08</v>
      </c>
      <c r="L356" s="230">
        <v>79.65</v>
      </c>
      <c r="M356" s="230">
        <v>49.82</v>
      </c>
      <c r="N356" s="230">
        <v>7.64</v>
      </c>
      <c r="O356" s="257">
        <v>0.08</v>
      </c>
      <c r="P356" s="260">
        <f t="shared" si="124"/>
        <v>148.08</v>
      </c>
      <c r="Q356" s="260">
        <f t="shared" si="125"/>
        <v>148.08</v>
      </c>
      <c r="R356" s="260">
        <f t="shared" si="126"/>
        <v>0</v>
      </c>
      <c r="S356" s="260">
        <f t="shared" si="127"/>
        <v>0</v>
      </c>
      <c r="T356" s="260">
        <f t="shared" si="128"/>
        <v>148.08</v>
      </c>
      <c r="U356" s="259"/>
    </row>
    <row r="357" s="205" customFormat="1" ht="60" outlineLevel="1" spans="1:21">
      <c r="A357" s="310" t="s">
        <v>1652</v>
      </c>
      <c r="B357" s="309" t="s">
        <v>1811</v>
      </c>
      <c r="C357" s="349" t="s">
        <v>1812</v>
      </c>
      <c r="D357" s="228"/>
      <c r="E357" s="229"/>
      <c r="F357" s="229"/>
      <c r="G357" s="229"/>
      <c r="H357" s="229"/>
      <c r="I357" s="229"/>
      <c r="J357" s="229"/>
      <c r="K357" s="166"/>
      <c r="L357" s="260"/>
      <c r="M357" s="260"/>
      <c r="N357" s="260"/>
      <c r="O357" s="337"/>
      <c r="P357" s="260"/>
      <c r="Q357" s="260"/>
      <c r="R357" s="260"/>
      <c r="S357" s="260"/>
      <c r="T357" s="260"/>
      <c r="U357" s="259"/>
    </row>
    <row r="358" s="205" customFormat="1" ht="16.5" outlineLevel="1" spans="1:21">
      <c r="A358" s="310" t="s">
        <v>1813</v>
      </c>
      <c r="B358" s="309" t="s">
        <v>1814</v>
      </c>
      <c r="C358" s="227" t="s">
        <v>1815</v>
      </c>
      <c r="D358" s="228" t="s">
        <v>148</v>
      </c>
      <c r="E358" s="229">
        <f t="shared" ref="E358:E365" si="129">SUM(F358:J358)</f>
        <v>1401</v>
      </c>
      <c r="F358" s="229">
        <v>1</v>
      </c>
      <c r="G358" s="229">
        <v>639</v>
      </c>
      <c r="H358" s="229">
        <v>84</v>
      </c>
      <c r="I358" s="229">
        <v>192</v>
      </c>
      <c r="J358" s="229">
        <v>485</v>
      </c>
      <c r="K358" s="166">
        <f t="shared" ref="K358:K365" si="130">ROUND((L358+M358+N358)*(1+O358),2)</f>
        <v>26.48</v>
      </c>
      <c r="L358" s="230">
        <v>12.25</v>
      </c>
      <c r="M358" s="230">
        <v>8.8</v>
      </c>
      <c r="N358" s="230">
        <v>3.47</v>
      </c>
      <c r="O358" s="257">
        <v>0.08</v>
      </c>
      <c r="P358" s="260">
        <f t="shared" ref="P358:P365" si="131">F358*K358</f>
        <v>26.48</v>
      </c>
      <c r="Q358" s="260">
        <f t="shared" ref="Q358:Q365" si="132">G358*K358</f>
        <v>16920.72</v>
      </c>
      <c r="R358" s="260">
        <f t="shared" ref="R358:R365" si="133">H358*K358</f>
        <v>2224.32</v>
      </c>
      <c r="S358" s="260">
        <f t="shared" ref="S358:S365" si="134">I358*K358</f>
        <v>5084.16</v>
      </c>
      <c r="T358" s="260">
        <f t="shared" ref="T358:T365" si="135">J358*K358</f>
        <v>12842.8</v>
      </c>
      <c r="U358" s="259"/>
    </row>
    <row r="359" s="205" customFormat="1" ht="16.5" outlineLevel="1" spans="1:21">
      <c r="A359" s="310" t="s">
        <v>1816</v>
      </c>
      <c r="B359" s="309" t="s">
        <v>1814</v>
      </c>
      <c r="C359" s="227" t="s">
        <v>1817</v>
      </c>
      <c r="D359" s="228" t="s">
        <v>148</v>
      </c>
      <c r="E359" s="229">
        <f t="shared" si="129"/>
        <v>3</v>
      </c>
      <c r="F359" s="229">
        <v>1</v>
      </c>
      <c r="G359" s="229">
        <v>1</v>
      </c>
      <c r="H359" s="229">
        <v>0</v>
      </c>
      <c r="I359" s="229">
        <v>0</v>
      </c>
      <c r="J359" s="229">
        <v>1</v>
      </c>
      <c r="K359" s="166">
        <f t="shared" si="130"/>
        <v>49.31</v>
      </c>
      <c r="L359" s="230">
        <v>27.74</v>
      </c>
      <c r="M359" s="230">
        <v>9.8</v>
      </c>
      <c r="N359" s="230">
        <v>8.12</v>
      </c>
      <c r="O359" s="257">
        <v>0.08</v>
      </c>
      <c r="P359" s="260">
        <f t="shared" si="131"/>
        <v>49.31</v>
      </c>
      <c r="Q359" s="260">
        <f t="shared" si="132"/>
        <v>49.31</v>
      </c>
      <c r="R359" s="260">
        <f t="shared" si="133"/>
        <v>0</v>
      </c>
      <c r="S359" s="260">
        <f t="shared" si="134"/>
        <v>0</v>
      </c>
      <c r="T359" s="260">
        <f t="shared" si="135"/>
        <v>49.31</v>
      </c>
      <c r="U359" s="259"/>
    </row>
    <row r="360" s="205" customFormat="1" ht="16.5" outlineLevel="1" spans="1:21">
      <c r="A360" s="310" t="s">
        <v>1818</v>
      </c>
      <c r="B360" s="309" t="s">
        <v>1814</v>
      </c>
      <c r="C360" s="227" t="s">
        <v>1819</v>
      </c>
      <c r="D360" s="228" t="s">
        <v>148</v>
      </c>
      <c r="E360" s="229">
        <f t="shared" si="129"/>
        <v>3</v>
      </c>
      <c r="F360" s="229">
        <v>1</v>
      </c>
      <c r="G360" s="229">
        <v>1</v>
      </c>
      <c r="H360" s="229">
        <v>0</v>
      </c>
      <c r="I360" s="229">
        <v>0</v>
      </c>
      <c r="J360" s="229">
        <v>1</v>
      </c>
      <c r="K360" s="166">
        <f t="shared" si="130"/>
        <v>51.12</v>
      </c>
      <c r="L360" s="230">
        <v>28.41</v>
      </c>
      <c r="M360" s="230">
        <v>10.8</v>
      </c>
      <c r="N360" s="230">
        <v>8.12</v>
      </c>
      <c r="O360" s="257">
        <v>0.08</v>
      </c>
      <c r="P360" s="260">
        <f t="shared" si="131"/>
        <v>51.12</v>
      </c>
      <c r="Q360" s="260">
        <f t="shared" si="132"/>
        <v>51.12</v>
      </c>
      <c r="R360" s="260">
        <f t="shared" si="133"/>
        <v>0</v>
      </c>
      <c r="S360" s="260">
        <f t="shared" si="134"/>
        <v>0</v>
      </c>
      <c r="T360" s="260">
        <f t="shared" si="135"/>
        <v>51.12</v>
      </c>
      <c r="U360" s="259"/>
    </row>
    <row r="361" s="205" customFormat="1" ht="16.5" outlineLevel="1" spans="1:21">
      <c r="A361" s="310" t="s">
        <v>1820</v>
      </c>
      <c r="B361" s="309" t="s">
        <v>1814</v>
      </c>
      <c r="C361" s="227" t="s">
        <v>1821</v>
      </c>
      <c r="D361" s="228" t="s">
        <v>148</v>
      </c>
      <c r="E361" s="229">
        <f t="shared" si="129"/>
        <v>3</v>
      </c>
      <c r="F361" s="229">
        <v>1</v>
      </c>
      <c r="G361" s="229">
        <v>1</v>
      </c>
      <c r="H361" s="229">
        <v>0</v>
      </c>
      <c r="I361" s="229">
        <v>0</v>
      </c>
      <c r="J361" s="229">
        <v>1</v>
      </c>
      <c r="K361" s="166">
        <f t="shared" si="130"/>
        <v>59.56</v>
      </c>
      <c r="L361" s="230">
        <v>30.47</v>
      </c>
      <c r="M361" s="230">
        <v>16.56</v>
      </c>
      <c r="N361" s="230">
        <v>8.12</v>
      </c>
      <c r="O361" s="257">
        <v>0.08</v>
      </c>
      <c r="P361" s="260">
        <f t="shared" si="131"/>
        <v>59.56</v>
      </c>
      <c r="Q361" s="260">
        <f t="shared" si="132"/>
        <v>59.56</v>
      </c>
      <c r="R361" s="260">
        <f t="shared" si="133"/>
        <v>0</v>
      </c>
      <c r="S361" s="260">
        <f t="shared" si="134"/>
        <v>0</v>
      </c>
      <c r="T361" s="260">
        <f t="shared" si="135"/>
        <v>59.56</v>
      </c>
      <c r="U361" s="259"/>
    </row>
    <row r="362" s="205" customFormat="1" ht="16.5" outlineLevel="1" spans="1:21">
      <c r="A362" s="310" t="s">
        <v>1822</v>
      </c>
      <c r="B362" s="309" t="s">
        <v>1823</v>
      </c>
      <c r="C362" s="227" t="s">
        <v>1815</v>
      </c>
      <c r="D362" s="228" t="s">
        <v>148</v>
      </c>
      <c r="E362" s="229">
        <f t="shared" si="129"/>
        <v>3</v>
      </c>
      <c r="F362" s="229">
        <v>1</v>
      </c>
      <c r="G362" s="229">
        <v>1</v>
      </c>
      <c r="H362" s="229">
        <v>0</v>
      </c>
      <c r="I362" s="229">
        <v>0</v>
      </c>
      <c r="J362" s="229">
        <v>1</v>
      </c>
      <c r="K362" s="166">
        <f t="shared" si="130"/>
        <v>19.03</v>
      </c>
      <c r="L362" s="230">
        <v>11.49</v>
      </c>
      <c r="M362" s="230">
        <v>2.66</v>
      </c>
      <c r="N362" s="230">
        <v>3.47</v>
      </c>
      <c r="O362" s="257">
        <v>0.08</v>
      </c>
      <c r="P362" s="260">
        <f t="shared" si="131"/>
        <v>19.03</v>
      </c>
      <c r="Q362" s="260">
        <f t="shared" si="132"/>
        <v>19.03</v>
      </c>
      <c r="R362" s="260">
        <f t="shared" si="133"/>
        <v>0</v>
      </c>
      <c r="S362" s="260">
        <f t="shared" si="134"/>
        <v>0</v>
      </c>
      <c r="T362" s="260">
        <f t="shared" si="135"/>
        <v>19.03</v>
      </c>
      <c r="U362" s="259"/>
    </row>
    <row r="363" s="205" customFormat="1" ht="16.5" outlineLevel="1" spans="1:21">
      <c r="A363" s="310" t="s">
        <v>1824</v>
      </c>
      <c r="B363" s="309" t="s">
        <v>1823</v>
      </c>
      <c r="C363" s="227" t="s">
        <v>1817</v>
      </c>
      <c r="D363" s="228" t="s">
        <v>148</v>
      </c>
      <c r="E363" s="229">
        <f t="shared" si="129"/>
        <v>5454</v>
      </c>
      <c r="F363" s="229">
        <v>1</v>
      </c>
      <c r="G363" s="229">
        <v>2488</v>
      </c>
      <c r="H363" s="229">
        <v>329</v>
      </c>
      <c r="I363" s="229">
        <v>748</v>
      </c>
      <c r="J363" s="229">
        <v>1888</v>
      </c>
      <c r="K363" s="166">
        <f t="shared" si="130"/>
        <v>24.79</v>
      </c>
      <c r="L363" s="230">
        <v>14.57</v>
      </c>
      <c r="M363" s="230">
        <v>4.04</v>
      </c>
      <c r="N363" s="230">
        <v>4.34</v>
      </c>
      <c r="O363" s="257">
        <v>0.08</v>
      </c>
      <c r="P363" s="260">
        <f t="shared" si="131"/>
        <v>24.79</v>
      </c>
      <c r="Q363" s="260">
        <f t="shared" si="132"/>
        <v>61677.52</v>
      </c>
      <c r="R363" s="260">
        <f t="shared" si="133"/>
        <v>8155.91</v>
      </c>
      <c r="S363" s="260">
        <f t="shared" si="134"/>
        <v>18542.92</v>
      </c>
      <c r="T363" s="260">
        <f t="shared" si="135"/>
        <v>46803.52</v>
      </c>
      <c r="U363" s="259"/>
    </row>
    <row r="364" s="205" customFormat="1" ht="16.5" outlineLevel="1" spans="1:21">
      <c r="A364" s="310" t="s">
        <v>1825</v>
      </c>
      <c r="B364" s="309" t="s">
        <v>1823</v>
      </c>
      <c r="C364" s="227" t="s">
        <v>1819</v>
      </c>
      <c r="D364" s="228" t="s">
        <v>148</v>
      </c>
      <c r="E364" s="229">
        <f t="shared" si="129"/>
        <v>29</v>
      </c>
      <c r="F364" s="229">
        <v>27</v>
      </c>
      <c r="G364" s="229">
        <v>1</v>
      </c>
      <c r="H364" s="229">
        <v>0</v>
      </c>
      <c r="I364" s="229">
        <v>0</v>
      </c>
      <c r="J364" s="229">
        <v>1</v>
      </c>
      <c r="K364" s="166">
        <f t="shared" si="130"/>
        <v>31.41</v>
      </c>
      <c r="L364" s="230">
        <v>18.07</v>
      </c>
      <c r="M364" s="230">
        <v>5.8</v>
      </c>
      <c r="N364" s="230">
        <v>5.21</v>
      </c>
      <c r="O364" s="257">
        <v>0.08</v>
      </c>
      <c r="P364" s="260">
        <f t="shared" si="131"/>
        <v>848.07</v>
      </c>
      <c r="Q364" s="260">
        <f t="shared" si="132"/>
        <v>31.41</v>
      </c>
      <c r="R364" s="260">
        <f t="shared" si="133"/>
        <v>0</v>
      </c>
      <c r="S364" s="260">
        <f t="shared" si="134"/>
        <v>0</v>
      </c>
      <c r="T364" s="260">
        <f t="shared" si="135"/>
        <v>31.41</v>
      </c>
      <c r="U364" s="259"/>
    </row>
    <row r="365" s="284" customFormat="1" ht="16.5" outlineLevel="1" spans="1:21">
      <c r="A365" s="310" t="s">
        <v>1826</v>
      </c>
      <c r="B365" s="309" t="s">
        <v>1823</v>
      </c>
      <c r="C365" s="227" t="s">
        <v>1821</v>
      </c>
      <c r="D365" s="228" t="s">
        <v>148</v>
      </c>
      <c r="E365" s="229">
        <f t="shared" si="129"/>
        <v>9</v>
      </c>
      <c r="F365" s="229">
        <v>7</v>
      </c>
      <c r="G365" s="229">
        <v>1</v>
      </c>
      <c r="H365" s="229">
        <v>0</v>
      </c>
      <c r="I365" s="229">
        <v>0</v>
      </c>
      <c r="J365" s="229">
        <v>1</v>
      </c>
      <c r="K365" s="166">
        <f t="shared" si="130"/>
        <v>38.61</v>
      </c>
      <c r="L365" s="230">
        <v>23.24</v>
      </c>
      <c r="M365" s="230">
        <v>6.14</v>
      </c>
      <c r="N365" s="230">
        <v>6.37</v>
      </c>
      <c r="O365" s="257">
        <v>0.08</v>
      </c>
      <c r="P365" s="260">
        <f t="shared" si="131"/>
        <v>270.27</v>
      </c>
      <c r="Q365" s="260">
        <f t="shared" si="132"/>
        <v>38.61</v>
      </c>
      <c r="R365" s="260">
        <f t="shared" si="133"/>
        <v>0</v>
      </c>
      <c r="S365" s="260">
        <f t="shared" si="134"/>
        <v>0</v>
      </c>
      <c r="T365" s="260">
        <f t="shared" si="135"/>
        <v>38.61</v>
      </c>
      <c r="U365" s="259"/>
    </row>
    <row r="366" s="284" customFormat="1" ht="60" outlineLevel="1" spans="1:21">
      <c r="A366" s="310" t="s">
        <v>254</v>
      </c>
      <c r="B366" s="309" t="s">
        <v>1827</v>
      </c>
      <c r="C366" s="349" t="s">
        <v>1828</v>
      </c>
      <c r="D366" s="228"/>
      <c r="E366" s="229"/>
      <c r="F366" s="229"/>
      <c r="G366" s="229"/>
      <c r="H366" s="229"/>
      <c r="I366" s="229"/>
      <c r="J366" s="229"/>
      <c r="K366" s="166"/>
      <c r="L366" s="260"/>
      <c r="M366" s="260"/>
      <c r="N366" s="260"/>
      <c r="O366" s="337"/>
      <c r="P366" s="260"/>
      <c r="Q366" s="260"/>
      <c r="R366" s="260"/>
      <c r="S366" s="260"/>
      <c r="T366" s="260"/>
      <c r="U366" s="259"/>
    </row>
    <row r="367" s="284" customFormat="1" ht="16.5" outlineLevel="1" spans="1:21">
      <c r="A367" s="352" t="s">
        <v>1829</v>
      </c>
      <c r="B367" s="309" t="s">
        <v>1830</v>
      </c>
      <c r="C367" s="227" t="s">
        <v>1817</v>
      </c>
      <c r="D367" s="345" t="s">
        <v>148</v>
      </c>
      <c r="E367" s="229">
        <f t="shared" ref="E367:E374" si="136">SUM(F367:J367)</f>
        <v>3</v>
      </c>
      <c r="F367" s="229">
        <v>1</v>
      </c>
      <c r="G367" s="229">
        <v>1</v>
      </c>
      <c r="H367" s="229">
        <v>0</v>
      </c>
      <c r="I367" s="229">
        <v>0</v>
      </c>
      <c r="J367" s="229">
        <v>1</v>
      </c>
      <c r="K367" s="166">
        <f t="shared" ref="K367:K374" si="137">ROUND((L367+M367+N367)*(1+O367),2)</f>
        <v>41.99</v>
      </c>
      <c r="L367" s="230">
        <v>6.76</v>
      </c>
      <c r="M367" s="230">
        <v>30</v>
      </c>
      <c r="N367" s="230">
        <v>2.12</v>
      </c>
      <c r="O367" s="257">
        <v>0.08</v>
      </c>
      <c r="P367" s="260">
        <f t="shared" ref="P367:P374" si="138">F367*K367</f>
        <v>41.99</v>
      </c>
      <c r="Q367" s="260">
        <f t="shared" ref="Q367:Q374" si="139">G367*K367</f>
        <v>41.99</v>
      </c>
      <c r="R367" s="260">
        <f t="shared" ref="R367:R374" si="140">H367*K367</f>
        <v>0</v>
      </c>
      <c r="S367" s="260">
        <f t="shared" ref="S367:S374" si="141">I367*K367</f>
        <v>0</v>
      </c>
      <c r="T367" s="260">
        <f t="shared" ref="T367:T374" si="142">J367*K367</f>
        <v>41.99</v>
      </c>
      <c r="U367" s="259"/>
    </row>
    <row r="368" s="284" customFormat="1" ht="16.5" outlineLevel="1" spans="1:21">
      <c r="A368" s="352" t="s">
        <v>1831</v>
      </c>
      <c r="B368" s="309" t="s">
        <v>1832</v>
      </c>
      <c r="C368" s="227" t="s">
        <v>1819</v>
      </c>
      <c r="D368" s="345" t="s">
        <v>148</v>
      </c>
      <c r="E368" s="229">
        <f t="shared" si="136"/>
        <v>3</v>
      </c>
      <c r="F368" s="229">
        <v>1</v>
      </c>
      <c r="G368" s="229">
        <v>1</v>
      </c>
      <c r="H368" s="229">
        <v>0</v>
      </c>
      <c r="I368" s="229">
        <v>0</v>
      </c>
      <c r="J368" s="229">
        <v>1</v>
      </c>
      <c r="K368" s="166">
        <f t="shared" si="137"/>
        <v>58.2</v>
      </c>
      <c r="L368" s="230">
        <v>6.77</v>
      </c>
      <c r="M368" s="230">
        <v>45</v>
      </c>
      <c r="N368" s="230">
        <v>2.12</v>
      </c>
      <c r="O368" s="257">
        <v>0.08</v>
      </c>
      <c r="P368" s="260">
        <f t="shared" si="138"/>
        <v>58.2</v>
      </c>
      <c r="Q368" s="260">
        <f t="shared" si="139"/>
        <v>58.2</v>
      </c>
      <c r="R368" s="260">
        <f t="shared" si="140"/>
        <v>0</v>
      </c>
      <c r="S368" s="260">
        <f t="shared" si="141"/>
        <v>0</v>
      </c>
      <c r="T368" s="260">
        <f t="shared" si="142"/>
        <v>58.2</v>
      </c>
      <c r="U368" s="259"/>
    </row>
    <row r="369" s="284" customFormat="1" ht="16.5" outlineLevel="1" spans="1:21">
      <c r="A369" s="352" t="s">
        <v>1833</v>
      </c>
      <c r="B369" s="309" t="s">
        <v>1830</v>
      </c>
      <c r="C369" s="227" t="s">
        <v>1821</v>
      </c>
      <c r="D369" s="345" t="s">
        <v>148</v>
      </c>
      <c r="E369" s="229">
        <f t="shared" si="136"/>
        <v>3</v>
      </c>
      <c r="F369" s="229">
        <v>1</v>
      </c>
      <c r="G369" s="229">
        <v>1</v>
      </c>
      <c r="H369" s="229">
        <v>0</v>
      </c>
      <c r="I369" s="229">
        <v>0</v>
      </c>
      <c r="J369" s="229">
        <v>1</v>
      </c>
      <c r="K369" s="166">
        <f t="shared" si="137"/>
        <v>91.7</v>
      </c>
      <c r="L369" s="230">
        <v>6.79</v>
      </c>
      <c r="M369" s="230">
        <v>70</v>
      </c>
      <c r="N369" s="230">
        <v>8.12</v>
      </c>
      <c r="O369" s="257">
        <v>0.08</v>
      </c>
      <c r="P369" s="260">
        <f t="shared" si="138"/>
        <v>91.7</v>
      </c>
      <c r="Q369" s="260">
        <f t="shared" si="139"/>
        <v>91.7</v>
      </c>
      <c r="R369" s="260">
        <f t="shared" si="140"/>
        <v>0</v>
      </c>
      <c r="S369" s="260">
        <f t="shared" si="141"/>
        <v>0</v>
      </c>
      <c r="T369" s="260">
        <f t="shared" si="142"/>
        <v>91.7</v>
      </c>
      <c r="U369" s="259"/>
    </row>
    <row r="370" s="284" customFormat="1" ht="16.5" outlineLevel="1" spans="1:21">
      <c r="A370" s="352" t="s">
        <v>1834</v>
      </c>
      <c r="B370" s="309" t="s">
        <v>1830</v>
      </c>
      <c r="C370" s="227" t="s">
        <v>1835</v>
      </c>
      <c r="D370" s="345" t="s">
        <v>148</v>
      </c>
      <c r="E370" s="229">
        <f t="shared" si="136"/>
        <v>3</v>
      </c>
      <c r="F370" s="229">
        <v>1</v>
      </c>
      <c r="G370" s="229">
        <v>1</v>
      </c>
      <c r="H370" s="229">
        <v>0</v>
      </c>
      <c r="I370" s="229">
        <v>0</v>
      </c>
      <c r="J370" s="229">
        <v>1</v>
      </c>
      <c r="K370" s="166">
        <f t="shared" si="137"/>
        <v>114.35</v>
      </c>
      <c r="L370" s="230">
        <v>9.05</v>
      </c>
      <c r="M370" s="230">
        <v>86</v>
      </c>
      <c r="N370" s="230">
        <v>10.83</v>
      </c>
      <c r="O370" s="257">
        <v>0.08</v>
      </c>
      <c r="P370" s="260">
        <f t="shared" si="138"/>
        <v>114.35</v>
      </c>
      <c r="Q370" s="260">
        <f t="shared" si="139"/>
        <v>114.35</v>
      </c>
      <c r="R370" s="260">
        <f t="shared" si="140"/>
        <v>0</v>
      </c>
      <c r="S370" s="260">
        <f t="shared" si="141"/>
        <v>0</v>
      </c>
      <c r="T370" s="260">
        <f t="shared" si="142"/>
        <v>114.35</v>
      </c>
      <c r="U370" s="259"/>
    </row>
    <row r="371" s="284" customFormat="1" ht="16.5" outlineLevel="1" spans="1:21">
      <c r="A371" s="352" t="s">
        <v>1834</v>
      </c>
      <c r="B371" s="309" t="s">
        <v>1836</v>
      </c>
      <c r="C371" s="227" t="s">
        <v>1817</v>
      </c>
      <c r="D371" s="345" t="s">
        <v>148</v>
      </c>
      <c r="E371" s="229">
        <f t="shared" si="136"/>
        <v>3</v>
      </c>
      <c r="F371" s="229">
        <v>1</v>
      </c>
      <c r="G371" s="229">
        <v>1</v>
      </c>
      <c r="H371" s="229">
        <v>0</v>
      </c>
      <c r="I371" s="229">
        <v>0</v>
      </c>
      <c r="J371" s="229">
        <v>1</v>
      </c>
      <c r="K371" s="166">
        <f t="shared" si="137"/>
        <v>13.39</v>
      </c>
      <c r="L371" s="230">
        <v>6.76</v>
      </c>
      <c r="M371" s="230">
        <v>3.52</v>
      </c>
      <c r="N371" s="230">
        <v>2.12</v>
      </c>
      <c r="O371" s="257">
        <v>0.08</v>
      </c>
      <c r="P371" s="260">
        <f t="shared" si="138"/>
        <v>13.39</v>
      </c>
      <c r="Q371" s="260">
        <f t="shared" si="139"/>
        <v>13.39</v>
      </c>
      <c r="R371" s="260">
        <f t="shared" si="140"/>
        <v>0</v>
      </c>
      <c r="S371" s="260">
        <f t="shared" si="141"/>
        <v>0</v>
      </c>
      <c r="T371" s="260">
        <f t="shared" si="142"/>
        <v>13.39</v>
      </c>
      <c r="U371" s="259"/>
    </row>
    <row r="372" s="284" customFormat="1" ht="16.5" outlineLevel="1" spans="1:21">
      <c r="A372" s="352" t="s">
        <v>1837</v>
      </c>
      <c r="B372" s="309" t="s">
        <v>1836</v>
      </c>
      <c r="C372" s="227" t="s">
        <v>1819</v>
      </c>
      <c r="D372" s="345" t="s">
        <v>148</v>
      </c>
      <c r="E372" s="229">
        <f t="shared" si="136"/>
        <v>3</v>
      </c>
      <c r="F372" s="229">
        <v>1</v>
      </c>
      <c r="G372" s="229">
        <v>1</v>
      </c>
      <c r="H372" s="229">
        <v>0</v>
      </c>
      <c r="I372" s="229">
        <v>0</v>
      </c>
      <c r="J372" s="229">
        <v>1</v>
      </c>
      <c r="K372" s="166">
        <f t="shared" si="137"/>
        <v>16.07</v>
      </c>
      <c r="L372" s="230">
        <v>6.77</v>
      </c>
      <c r="M372" s="230">
        <v>5.99</v>
      </c>
      <c r="N372" s="230">
        <v>2.12</v>
      </c>
      <c r="O372" s="257">
        <v>0.08</v>
      </c>
      <c r="P372" s="260">
        <f t="shared" si="138"/>
        <v>16.07</v>
      </c>
      <c r="Q372" s="260">
        <f t="shared" si="139"/>
        <v>16.07</v>
      </c>
      <c r="R372" s="260">
        <f t="shared" si="140"/>
        <v>0</v>
      </c>
      <c r="S372" s="260">
        <f t="shared" si="141"/>
        <v>0</v>
      </c>
      <c r="T372" s="260">
        <f t="shared" si="142"/>
        <v>16.07</v>
      </c>
      <c r="U372" s="259"/>
    </row>
    <row r="373" s="284" customFormat="1" ht="16.5" outlineLevel="1" spans="1:21">
      <c r="A373" s="352" t="s">
        <v>1838</v>
      </c>
      <c r="B373" s="309" t="s">
        <v>1839</v>
      </c>
      <c r="C373" s="227" t="s">
        <v>1821</v>
      </c>
      <c r="D373" s="345" t="s">
        <v>148</v>
      </c>
      <c r="E373" s="229">
        <f t="shared" si="136"/>
        <v>3</v>
      </c>
      <c r="F373" s="229">
        <v>1</v>
      </c>
      <c r="G373" s="229">
        <v>1</v>
      </c>
      <c r="H373" s="229">
        <v>0</v>
      </c>
      <c r="I373" s="229">
        <v>0</v>
      </c>
      <c r="J373" s="229">
        <v>1</v>
      </c>
      <c r="K373" s="166">
        <f t="shared" si="137"/>
        <v>31.41</v>
      </c>
      <c r="L373" s="230">
        <v>6.79</v>
      </c>
      <c r="M373" s="230">
        <v>14.17</v>
      </c>
      <c r="N373" s="230">
        <v>8.12</v>
      </c>
      <c r="O373" s="257">
        <v>0.08</v>
      </c>
      <c r="P373" s="260">
        <f t="shared" si="138"/>
        <v>31.41</v>
      </c>
      <c r="Q373" s="260">
        <f t="shared" si="139"/>
        <v>31.41</v>
      </c>
      <c r="R373" s="260">
        <f t="shared" si="140"/>
        <v>0</v>
      </c>
      <c r="S373" s="260">
        <f t="shared" si="141"/>
        <v>0</v>
      </c>
      <c r="T373" s="260">
        <f t="shared" si="142"/>
        <v>31.41</v>
      </c>
      <c r="U373" s="259"/>
    </row>
    <row r="374" s="284" customFormat="1" ht="16.5" outlineLevel="1" spans="1:21">
      <c r="A374" s="352" t="s">
        <v>1840</v>
      </c>
      <c r="B374" s="309" t="s">
        <v>1839</v>
      </c>
      <c r="C374" s="227" t="s">
        <v>1835</v>
      </c>
      <c r="D374" s="345" t="s">
        <v>148</v>
      </c>
      <c r="E374" s="229">
        <f t="shared" si="136"/>
        <v>3</v>
      </c>
      <c r="F374" s="229">
        <v>1</v>
      </c>
      <c r="G374" s="229">
        <v>1</v>
      </c>
      <c r="H374" s="229">
        <v>0</v>
      </c>
      <c r="I374" s="229">
        <v>0</v>
      </c>
      <c r="J374" s="229">
        <v>1</v>
      </c>
      <c r="K374" s="166">
        <f t="shared" si="137"/>
        <v>39.58</v>
      </c>
      <c r="L374" s="230">
        <v>9.05</v>
      </c>
      <c r="M374" s="230">
        <v>16.77</v>
      </c>
      <c r="N374" s="230">
        <v>10.83</v>
      </c>
      <c r="O374" s="257">
        <v>0.08</v>
      </c>
      <c r="P374" s="260">
        <f t="shared" si="138"/>
        <v>39.58</v>
      </c>
      <c r="Q374" s="260">
        <f t="shared" si="139"/>
        <v>39.58</v>
      </c>
      <c r="R374" s="260">
        <f t="shared" si="140"/>
        <v>0</v>
      </c>
      <c r="S374" s="260">
        <f t="shared" si="141"/>
        <v>0</v>
      </c>
      <c r="T374" s="260">
        <f t="shared" si="142"/>
        <v>39.58</v>
      </c>
      <c r="U374" s="259"/>
    </row>
    <row r="375" s="284" customFormat="1" ht="16.5" spans="1:21">
      <c r="A375" s="352"/>
      <c r="B375" s="332" t="s">
        <v>1841</v>
      </c>
      <c r="C375" s="227"/>
      <c r="D375" s="345"/>
      <c r="E375" s="229"/>
      <c r="F375" s="334"/>
      <c r="G375" s="334"/>
      <c r="H375" s="334"/>
      <c r="I375" s="334"/>
      <c r="J375" s="334"/>
      <c r="K375" s="166"/>
      <c r="L375" s="230"/>
      <c r="M375" s="230"/>
      <c r="N375" s="230"/>
      <c r="O375" s="337"/>
      <c r="P375" s="260"/>
      <c r="Q375" s="260"/>
      <c r="R375" s="260"/>
      <c r="S375" s="260"/>
      <c r="T375" s="260"/>
      <c r="U375" s="345"/>
    </row>
    <row r="376" s="284" customFormat="1" ht="170" customHeight="1" outlineLevel="1" spans="1:21">
      <c r="A376" s="352" t="s">
        <v>202</v>
      </c>
      <c r="B376" s="309" t="s">
        <v>1799</v>
      </c>
      <c r="C376" s="335" t="s">
        <v>1842</v>
      </c>
      <c r="D376" s="228"/>
      <c r="E376" s="229"/>
      <c r="F376" s="334"/>
      <c r="G376" s="229"/>
      <c r="H376" s="229"/>
      <c r="I376" s="229"/>
      <c r="J376" s="229"/>
      <c r="K376" s="166"/>
      <c r="L376" s="230"/>
      <c r="M376" s="230"/>
      <c r="N376" s="230"/>
      <c r="O376" s="337"/>
      <c r="P376" s="260"/>
      <c r="Q376" s="260"/>
      <c r="R376" s="260"/>
      <c r="S376" s="260"/>
      <c r="T376" s="260"/>
      <c r="U376" s="345"/>
    </row>
    <row r="377" s="284" customFormat="1" ht="16.5" outlineLevel="1" spans="1:21">
      <c r="A377" s="352" t="s">
        <v>1238</v>
      </c>
      <c r="B377" s="309" t="s">
        <v>1801</v>
      </c>
      <c r="C377" s="335" t="s">
        <v>1802</v>
      </c>
      <c r="D377" s="228" t="s">
        <v>168</v>
      </c>
      <c r="E377" s="229">
        <f t="shared" ref="E377:E385" si="143">SUM(F377:J377)</f>
        <v>3</v>
      </c>
      <c r="F377" s="229">
        <v>1</v>
      </c>
      <c r="G377" s="229">
        <v>1</v>
      </c>
      <c r="H377" s="229">
        <v>0</v>
      </c>
      <c r="I377" s="229">
        <v>0</v>
      </c>
      <c r="J377" s="229">
        <v>1</v>
      </c>
      <c r="K377" s="166">
        <f t="shared" ref="K377:K385" si="144">ROUND((L377+M377+N377)*(1+O377),2)</f>
        <v>12.46</v>
      </c>
      <c r="L377" s="230">
        <v>6.42</v>
      </c>
      <c r="M377" s="230">
        <v>3.94</v>
      </c>
      <c r="N377" s="230">
        <v>1.18</v>
      </c>
      <c r="O377" s="257">
        <v>0.08</v>
      </c>
      <c r="P377" s="260">
        <f t="shared" ref="P377:P385" si="145">F377*K377</f>
        <v>12.46</v>
      </c>
      <c r="Q377" s="260">
        <f t="shared" ref="Q377:Q385" si="146">G377*K377</f>
        <v>12.46</v>
      </c>
      <c r="R377" s="260">
        <f t="shared" ref="R377:R385" si="147">H377*K377</f>
        <v>0</v>
      </c>
      <c r="S377" s="260">
        <f t="shared" ref="S377:S385" si="148">I377*K377</f>
        <v>0</v>
      </c>
      <c r="T377" s="260">
        <f t="shared" ref="T377:T385" si="149">J377*K377</f>
        <v>12.46</v>
      </c>
      <c r="U377" s="345"/>
    </row>
    <row r="378" s="284" customFormat="1" ht="16.5" outlineLevel="1" spans="1:21">
      <c r="A378" s="352" t="s">
        <v>1241</v>
      </c>
      <c r="B378" s="309" t="s">
        <v>1801</v>
      </c>
      <c r="C378" s="335" t="s">
        <v>1803</v>
      </c>
      <c r="D378" s="228" t="s">
        <v>168</v>
      </c>
      <c r="E378" s="229">
        <f t="shared" si="143"/>
        <v>188</v>
      </c>
      <c r="F378" s="229">
        <v>1</v>
      </c>
      <c r="G378" s="229">
        <v>85</v>
      </c>
      <c r="H378" s="229">
        <v>11</v>
      </c>
      <c r="I378" s="229">
        <v>26</v>
      </c>
      <c r="J378" s="229">
        <v>65</v>
      </c>
      <c r="K378" s="166">
        <f t="shared" si="144"/>
        <v>17.39</v>
      </c>
      <c r="L378" s="230">
        <v>8.25</v>
      </c>
      <c r="M378" s="230">
        <v>6.45</v>
      </c>
      <c r="N378" s="230">
        <v>1.4</v>
      </c>
      <c r="O378" s="257">
        <v>0.08</v>
      </c>
      <c r="P378" s="260">
        <f t="shared" si="145"/>
        <v>17.39</v>
      </c>
      <c r="Q378" s="260">
        <f t="shared" si="146"/>
        <v>1478.15</v>
      </c>
      <c r="R378" s="260">
        <f t="shared" si="147"/>
        <v>191.29</v>
      </c>
      <c r="S378" s="260">
        <f t="shared" si="148"/>
        <v>452.14</v>
      </c>
      <c r="T378" s="260">
        <f t="shared" si="149"/>
        <v>1130.35</v>
      </c>
      <c r="U378" s="345"/>
    </row>
    <row r="379" s="284" customFormat="1" ht="16.5" outlineLevel="1" spans="1:21">
      <c r="A379" s="352" t="s">
        <v>1243</v>
      </c>
      <c r="B379" s="309" t="s">
        <v>1801</v>
      </c>
      <c r="C379" s="335" t="s">
        <v>1797</v>
      </c>
      <c r="D379" s="228" t="s">
        <v>168</v>
      </c>
      <c r="E379" s="229">
        <f t="shared" si="143"/>
        <v>660</v>
      </c>
      <c r="F379" s="229">
        <v>1</v>
      </c>
      <c r="G379" s="229">
        <v>301</v>
      </c>
      <c r="H379" s="229">
        <v>40</v>
      </c>
      <c r="I379" s="229">
        <v>90</v>
      </c>
      <c r="J379" s="229">
        <v>228</v>
      </c>
      <c r="K379" s="166">
        <f t="shared" si="144"/>
        <v>28.05</v>
      </c>
      <c r="L379" s="230">
        <v>11.43</v>
      </c>
      <c r="M379" s="230">
        <v>12.89</v>
      </c>
      <c r="N379" s="230">
        <v>1.65</v>
      </c>
      <c r="O379" s="257">
        <v>0.08</v>
      </c>
      <c r="P379" s="260">
        <f t="shared" si="145"/>
        <v>28.05</v>
      </c>
      <c r="Q379" s="260">
        <f t="shared" si="146"/>
        <v>8443.05</v>
      </c>
      <c r="R379" s="260">
        <f t="shared" si="147"/>
        <v>1122</v>
      </c>
      <c r="S379" s="260">
        <f t="shared" si="148"/>
        <v>2524.5</v>
      </c>
      <c r="T379" s="260">
        <f t="shared" si="149"/>
        <v>6395.4</v>
      </c>
      <c r="U379" s="259"/>
    </row>
    <row r="380" s="284" customFormat="1" ht="16.5" outlineLevel="1" spans="1:21">
      <c r="A380" s="352" t="s">
        <v>1245</v>
      </c>
      <c r="B380" s="309" t="s">
        <v>1801</v>
      </c>
      <c r="C380" s="335" t="s">
        <v>1798</v>
      </c>
      <c r="D380" s="228" t="s">
        <v>168</v>
      </c>
      <c r="E380" s="229">
        <f t="shared" si="143"/>
        <v>1411</v>
      </c>
      <c r="F380" s="229">
        <v>1</v>
      </c>
      <c r="G380" s="229">
        <v>644</v>
      </c>
      <c r="H380" s="229">
        <v>85</v>
      </c>
      <c r="I380" s="229">
        <v>193</v>
      </c>
      <c r="J380" s="229">
        <v>488</v>
      </c>
      <c r="K380" s="166">
        <f t="shared" si="144"/>
        <v>45.24</v>
      </c>
      <c r="L380" s="230">
        <v>16.34</v>
      </c>
      <c r="M380" s="230">
        <v>23.43</v>
      </c>
      <c r="N380" s="230">
        <v>2.12</v>
      </c>
      <c r="O380" s="257">
        <v>0.08</v>
      </c>
      <c r="P380" s="260">
        <f t="shared" si="145"/>
        <v>45.24</v>
      </c>
      <c r="Q380" s="260">
        <f t="shared" si="146"/>
        <v>29134.56</v>
      </c>
      <c r="R380" s="260">
        <f t="shared" si="147"/>
        <v>3845.4</v>
      </c>
      <c r="S380" s="260">
        <f t="shared" si="148"/>
        <v>8731.32</v>
      </c>
      <c r="T380" s="260">
        <f t="shared" si="149"/>
        <v>22077.12</v>
      </c>
      <c r="U380" s="345"/>
    </row>
    <row r="381" s="284" customFormat="1" ht="16.5" outlineLevel="1" spans="1:21">
      <c r="A381" s="352" t="s">
        <v>1247</v>
      </c>
      <c r="B381" s="309" t="s">
        <v>1843</v>
      </c>
      <c r="C381" s="335" t="s">
        <v>1803</v>
      </c>
      <c r="D381" s="228" t="s">
        <v>168</v>
      </c>
      <c r="E381" s="229">
        <f t="shared" si="143"/>
        <v>3</v>
      </c>
      <c r="F381" s="229">
        <v>1</v>
      </c>
      <c r="G381" s="229">
        <v>1</v>
      </c>
      <c r="H381" s="229">
        <v>0</v>
      </c>
      <c r="I381" s="229">
        <v>0</v>
      </c>
      <c r="J381" s="229">
        <v>1</v>
      </c>
      <c r="K381" s="166">
        <f t="shared" si="144"/>
        <v>18.72</v>
      </c>
      <c r="L381" s="230">
        <v>8.25</v>
      </c>
      <c r="M381" s="230">
        <v>7.68</v>
      </c>
      <c r="N381" s="230">
        <v>1.4</v>
      </c>
      <c r="O381" s="257">
        <v>0.08</v>
      </c>
      <c r="P381" s="260">
        <f t="shared" si="145"/>
        <v>18.72</v>
      </c>
      <c r="Q381" s="260">
        <f t="shared" si="146"/>
        <v>18.72</v>
      </c>
      <c r="R381" s="260">
        <f t="shared" si="147"/>
        <v>0</v>
      </c>
      <c r="S381" s="260">
        <f t="shared" si="148"/>
        <v>0</v>
      </c>
      <c r="T381" s="260">
        <f t="shared" si="149"/>
        <v>18.72</v>
      </c>
      <c r="U381" s="345"/>
    </row>
    <row r="382" s="284" customFormat="1" ht="16.5" outlineLevel="1" spans="1:21">
      <c r="A382" s="352" t="s">
        <v>1670</v>
      </c>
      <c r="B382" s="309" t="s">
        <v>1843</v>
      </c>
      <c r="C382" s="335" t="s">
        <v>1797</v>
      </c>
      <c r="D382" s="228" t="s">
        <v>168</v>
      </c>
      <c r="E382" s="229">
        <f t="shared" si="143"/>
        <v>2463</v>
      </c>
      <c r="F382" s="229">
        <v>1</v>
      </c>
      <c r="G382" s="229">
        <v>1124</v>
      </c>
      <c r="H382" s="229">
        <v>148</v>
      </c>
      <c r="I382" s="229">
        <v>338</v>
      </c>
      <c r="J382" s="229">
        <v>852</v>
      </c>
      <c r="K382" s="166">
        <f t="shared" si="144"/>
        <v>38.5</v>
      </c>
      <c r="L382" s="230">
        <v>11.43</v>
      </c>
      <c r="M382" s="230">
        <v>22.57</v>
      </c>
      <c r="N382" s="230">
        <v>1.65</v>
      </c>
      <c r="O382" s="257">
        <v>0.08</v>
      </c>
      <c r="P382" s="260">
        <f t="shared" si="145"/>
        <v>38.5</v>
      </c>
      <c r="Q382" s="260">
        <f t="shared" si="146"/>
        <v>43274</v>
      </c>
      <c r="R382" s="260">
        <f t="shared" si="147"/>
        <v>5698</v>
      </c>
      <c r="S382" s="260">
        <f t="shared" si="148"/>
        <v>13013</v>
      </c>
      <c r="T382" s="260">
        <f t="shared" si="149"/>
        <v>32802</v>
      </c>
      <c r="U382" s="345"/>
    </row>
    <row r="383" s="284" customFormat="1" ht="16.5" outlineLevel="1" spans="1:21">
      <c r="A383" s="352" t="s">
        <v>1257</v>
      </c>
      <c r="B383" s="309" t="s">
        <v>1843</v>
      </c>
      <c r="C383" s="335" t="s">
        <v>1798</v>
      </c>
      <c r="D383" s="228" t="s">
        <v>168</v>
      </c>
      <c r="E383" s="229">
        <f t="shared" si="143"/>
        <v>3</v>
      </c>
      <c r="F383" s="229">
        <v>1</v>
      </c>
      <c r="G383" s="229">
        <v>1</v>
      </c>
      <c r="H383" s="229">
        <v>0</v>
      </c>
      <c r="I383" s="229">
        <v>0</v>
      </c>
      <c r="J383" s="229">
        <v>1</v>
      </c>
      <c r="K383" s="166">
        <f t="shared" si="144"/>
        <v>68.9</v>
      </c>
      <c r="L383" s="230">
        <v>16.34</v>
      </c>
      <c r="M383" s="230">
        <v>45.34</v>
      </c>
      <c r="N383" s="230">
        <v>2.12</v>
      </c>
      <c r="O383" s="257">
        <v>0.08</v>
      </c>
      <c r="P383" s="260">
        <f t="shared" si="145"/>
        <v>68.9</v>
      </c>
      <c r="Q383" s="260">
        <f t="shared" si="146"/>
        <v>68.9</v>
      </c>
      <c r="R383" s="260">
        <f t="shared" si="147"/>
        <v>0</v>
      </c>
      <c r="S383" s="260">
        <f t="shared" si="148"/>
        <v>0</v>
      </c>
      <c r="T383" s="260">
        <f t="shared" si="149"/>
        <v>68.9</v>
      </c>
      <c r="U383" s="345"/>
    </row>
    <row r="384" s="284" customFormat="1" ht="16.5" outlineLevel="1" spans="1:21">
      <c r="A384" s="352" t="s">
        <v>1673</v>
      </c>
      <c r="B384" s="309" t="s">
        <v>315</v>
      </c>
      <c r="C384" s="335" t="s">
        <v>1797</v>
      </c>
      <c r="D384" s="228" t="s">
        <v>168</v>
      </c>
      <c r="E384" s="229">
        <f t="shared" si="143"/>
        <v>3</v>
      </c>
      <c r="F384" s="229">
        <v>1</v>
      </c>
      <c r="G384" s="229">
        <v>1</v>
      </c>
      <c r="H384" s="229">
        <v>0</v>
      </c>
      <c r="I384" s="229">
        <v>0</v>
      </c>
      <c r="J384" s="229">
        <v>1</v>
      </c>
      <c r="K384" s="166">
        <f t="shared" si="144"/>
        <v>93.58</v>
      </c>
      <c r="L384" s="230">
        <v>38.86</v>
      </c>
      <c r="M384" s="230">
        <v>44.43</v>
      </c>
      <c r="N384" s="230">
        <v>3.36</v>
      </c>
      <c r="O384" s="257">
        <v>0.08</v>
      </c>
      <c r="P384" s="260">
        <f t="shared" si="145"/>
        <v>93.58</v>
      </c>
      <c r="Q384" s="260">
        <f t="shared" si="146"/>
        <v>93.58</v>
      </c>
      <c r="R384" s="260">
        <f t="shared" si="147"/>
        <v>0</v>
      </c>
      <c r="S384" s="260">
        <f t="shared" si="148"/>
        <v>0</v>
      </c>
      <c r="T384" s="260">
        <f t="shared" si="149"/>
        <v>93.58</v>
      </c>
      <c r="U384" s="345"/>
    </row>
    <row r="385" s="284" customFormat="1" ht="16.5" outlineLevel="1" spans="1:21">
      <c r="A385" s="352" t="s">
        <v>1249</v>
      </c>
      <c r="B385" s="309" t="s">
        <v>315</v>
      </c>
      <c r="C385" s="335" t="s">
        <v>1798</v>
      </c>
      <c r="D385" s="228" t="s">
        <v>168</v>
      </c>
      <c r="E385" s="229">
        <f t="shared" si="143"/>
        <v>3</v>
      </c>
      <c r="F385" s="229">
        <v>1</v>
      </c>
      <c r="G385" s="229">
        <v>1</v>
      </c>
      <c r="H385" s="229">
        <v>0</v>
      </c>
      <c r="I385" s="229">
        <v>0</v>
      </c>
      <c r="J385" s="229">
        <v>1</v>
      </c>
      <c r="K385" s="166">
        <f t="shared" si="144"/>
        <v>117.91</v>
      </c>
      <c r="L385" s="230">
        <v>39.61</v>
      </c>
      <c r="M385" s="230">
        <v>66.1</v>
      </c>
      <c r="N385" s="230">
        <v>3.47</v>
      </c>
      <c r="O385" s="257">
        <v>0.08</v>
      </c>
      <c r="P385" s="260">
        <f t="shared" si="145"/>
        <v>117.91</v>
      </c>
      <c r="Q385" s="260">
        <f t="shared" si="146"/>
        <v>117.91</v>
      </c>
      <c r="R385" s="260">
        <f t="shared" si="147"/>
        <v>0</v>
      </c>
      <c r="S385" s="260">
        <f t="shared" si="148"/>
        <v>0</v>
      </c>
      <c r="T385" s="260">
        <f t="shared" si="149"/>
        <v>117.91</v>
      </c>
      <c r="U385" s="345"/>
    </row>
    <row r="386" s="284" customFormat="1" ht="60" outlineLevel="1" spans="1:21">
      <c r="A386" s="352" t="s">
        <v>205</v>
      </c>
      <c r="B386" s="309" t="s">
        <v>1827</v>
      </c>
      <c r="C386" s="349" t="s">
        <v>1828</v>
      </c>
      <c r="D386" s="228"/>
      <c r="E386" s="229"/>
      <c r="F386" s="334"/>
      <c r="G386" s="229"/>
      <c r="H386" s="229"/>
      <c r="I386" s="229"/>
      <c r="J386" s="229"/>
      <c r="K386" s="166"/>
      <c r="L386" s="230"/>
      <c r="M386" s="230"/>
      <c r="N386" s="230"/>
      <c r="O386" s="337"/>
      <c r="P386" s="260"/>
      <c r="Q386" s="260"/>
      <c r="R386" s="260"/>
      <c r="S386" s="260"/>
      <c r="T386" s="260"/>
      <c r="U386" s="345"/>
    </row>
    <row r="387" s="284" customFormat="1" ht="16.5" outlineLevel="1" spans="1:21">
      <c r="A387" s="352" t="s">
        <v>1678</v>
      </c>
      <c r="B387" s="309" t="s">
        <v>1836</v>
      </c>
      <c r="C387" s="227" t="s">
        <v>1819</v>
      </c>
      <c r="D387" s="345" t="s">
        <v>148</v>
      </c>
      <c r="E387" s="229">
        <f t="shared" ref="E387:E394" si="150">SUM(F387:J387)</f>
        <v>3</v>
      </c>
      <c r="F387" s="229">
        <v>1</v>
      </c>
      <c r="G387" s="229">
        <v>1</v>
      </c>
      <c r="H387" s="229">
        <v>0</v>
      </c>
      <c r="I387" s="229">
        <v>0</v>
      </c>
      <c r="J387" s="229">
        <v>1</v>
      </c>
      <c r="K387" s="166">
        <f t="shared" ref="K387:K394" si="151">ROUND((L387+M387+N387)*(1+O387),2)</f>
        <v>16.07</v>
      </c>
      <c r="L387" s="230">
        <v>6.77</v>
      </c>
      <c r="M387" s="230">
        <v>5.99</v>
      </c>
      <c r="N387" s="230">
        <v>2.12</v>
      </c>
      <c r="O387" s="257">
        <v>0.08</v>
      </c>
      <c r="P387" s="260">
        <f t="shared" ref="P387:P394" si="152">F387*K387</f>
        <v>16.07</v>
      </c>
      <c r="Q387" s="260">
        <f t="shared" ref="Q387:Q394" si="153">G387*K387</f>
        <v>16.07</v>
      </c>
      <c r="R387" s="260">
        <f t="shared" ref="R387:R394" si="154">H387*K387</f>
        <v>0</v>
      </c>
      <c r="S387" s="260">
        <f t="shared" ref="S387:S394" si="155">I387*K387</f>
        <v>0</v>
      </c>
      <c r="T387" s="260">
        <f t="shared" ref="T387:T394" si="156">J387*K387</f>
        <v>16.07</v>
      </c>
      <c r="U387" s="345"/>
    </row>
    <row r="388" s="284" customFormat="1" ht="16.5" outlineLevel="1" spans="1:21">
      <c r="A388" s="352" t="s">
        <v>1681</v>
      </c>
      <c r="B388" s="309" t="s">
        <v>1839</v>
      </c>
      <c r="C388" s="227" t="s">
        <v>1821</v>
      </c>
      <c r="D388" s="345" t="s">
        <v>148</v>
      </c>
      <c r="E388" s="229">
        <f t="shared" si="150"/>
        <v>3</v>
      </c>
      <c r="F388" s="229">
        <v>1</v>
      </c>
      <c r="G388" s="229">
        <v>1</v>
      </c>
      <c r="H388" s="229">
        <v>0</v>
      </c>
      <c r="I388" s="229">
        <v>0</v>
      </c>
      <c r="J388" s="229">
        <v>1</v>
      </c>
      <c r="K388" s="166">
        <f t="shared" si="151"/>
        <v>31.41</v>
      </c>
      <c r="L388" s="230">
        <v>6.79</v>
      </c>
      <c r="M388" s="230">
        <v>14.17</v>
      </c>
      <c r="N388" s="230">
        <v>8.12</v>
      </c>
      <c r="O388" s="257">
        <v>0.08</v>
      </c>
      <c r="P388" s="260">
        <f t="shared" si="152"/>
        <v>31.41</v>
      </c>
      <c r="Q388" s="260">
        <f t="shared" si="153"/>
        <v>31.41</v>
      </c>
      <c r="R388" s="260">
        <f t="shared" si="154"/>
        <v>0</v>
      </c>
      <c r="S388" s="260">
        <f t="shared" si="155"/>
        <v>0</v>
      </c>
      <c r="T388" s="260">
        <f t="shared" si="156"/>
        <v>31.41</v>
      </c>
      <c r="U388" s="345"/>
    </row>
    <row r="389" s="284" customFormat="1" ht="16.5" outlineLevel="1" spans="1:21">
      <c r="A389" s="352" t="s">
        <v>1683</v>
      </c>
      <c r="B389" s="309" t="s">
        <v>1844</v>
      </c>
      <c r="C389" s="227" t="s">
        <v>1817</v>
      </c>
      <c r="D389" s="345" t="s">
        <v>148</v>
      </c>
      <c r="E389" s="229">
        <f t="shared" si="150"/>
        <v>23</v>
      </c>
      <c r="F389" s="229">
        <v>1</v>
      </c>
      <c r="G389" s="229">
        <v>10</v>
      </c>
      <c r="H389" s="229">
        <v>1</v>
      </c>
      <c r="I389" s="229">
        <v>3</v>
      </c>
      <c r="J389" s="229">
        <v>8</v>
      </c>
      <c r="K389" s="166">
        <f t="shared" si="151"/>
        <v>81.93</v>
      </c>
      <c r="L389" s="230">
        <v>27.74</v>
      </c>
      <c r="M389" s="230">
        <v>40</v>
      </c>
      <c r="N389" s="230">
        <v>8.12</v>
      </c>
      <c r="O389" s="257">
        <v>0.08</v>
      </c>
      <c r="P389" s="260">
        <f t="shared" si="152"/>
        <v>81.93</v>
      </c>
      <c r="Q389" s="260">
        <f t="shared" si="153"/>
        <v>819.3</v>
      </c>
      <c r="R389" s="260">
        <f t="shared" si="154"/>
        <v>81.93</v>
      </c>
      <c r="S389" s="260">
        <f t="shared" si="155"/>
        <v>245.79</v>
      </c>
      <c r="T389" s="260">
        <f t="shared" si="156"/>
        <v>655.44</v>
      </c>
      <c r="U389" s="345"/>
    </row>
    <row r="390" s="284" customFormat="1" ht="16.5" outlineLevel="1" spans="1:21">
      <c r="A390" s="352" t="s">
        <v>1685</v>
      </c>
      <c r="B390" s="309" t="s">
        <v>1844</v>
      </c>
      <c r="C390" s="227" t="s">
        <v>1819</v>
      </c>
      <c r="D390" s="345" t="s">
        <v>148</v>
      </c>
      <c r="E390" s="229">
        <f t="shared" si="150"/>
        <v>50</v>
      </c>
      <c r="F390" s="229">
        <v>1</v>
      </c>
      <c r="G390" s="229">
        <v>22</v>
      </c>
      <c r="H390" s="229">
        <v>3</v>
      </c>
      <c r="I390" s="229">
        <v>7</v>
      </c>
      <c r="J390" s="229">
        <v>17</v>
      </c>
      <c r="K390" s="166">
        <f t="shared" si="151"/>
        <v>88.05</v>
      </c>
      <c r="L390" s="230">
        <v>28.41</v>
      </c>
      <c r="M390" s="230">
        <v>45</v>
      </c>
      <c r="N390" s="230">
        <v>8.12</v>
      </c>
      <c r="O390" s="257">
        <v>0.08</v>
      </c>
      <c r="P390" s="260">
        <f t="shared" si="152"/>
        <v>88.05</v>
      </c>
      <c r="Q390" s="260">
        <f t="shared" si="153"/>
        <v>1937.1</v>
      </c>
      <c r="R390" s="260">
        <f t="shared" si="154"/>
        <v>264.15</v>
      </c>
      <c r="S390" s="260">
        <f t="shared" si="155"/>
        <v>616.35</v>
      </c>
      <c r="T390" s="260">
        <f t="shared" si="156"/>
        <v>1496.85</v>
      </c>
      <c r="U390" s="345"/>
    </row>
    <row r="391" s="284" customFormat="1" ht="16.5" outlineLevel="1" spans="1:21">
      <c r="A391" s="352" t="s">
        <v>1687</v>
      </c>
      <c r="B391" s="309" t="s">
        <v>1844</v>
      </c>
      <c r="C391" s="227" t="s">
        <v>1821</v>
      </c>
      <c r="D391" s="345" t="s">
        <v>148</v>
      </c>
      <c r="E391" s="229">
        <f t="shared" si="150"/>
        <v>13</v>
      </c>
      <c r="F391" s="229">
        <v>1</v>
      </c>
      <c r="G391" s="229">
        <v>5</v>
      </c>
      <c r="H391" s="229">
        <v>1</v>
      </c>
      <c r="I391" s="229">
        <v>2</v>
      </c>
      <c r="J391" s="229">
        <v>4</v>
      </c>
      <c r="K391" s="166">
        <f t="shared" si="151"/>
        <v>106.48</v>
      </c>
      <c r="L391" s="230">
        <v>30.47</v>
      </c>
      <c r="M391" s="230">
        <v>60</v>
      </c>
      <c r="N391" s="230">
        <v>8.12</v>
      </c>
      <c r="O391" s="257">
        <v>0.08</v>
      </c>
      <c r="P391" s="260">
        <f t="shared" si="152"/>
        <v>106.48</v>
      </c>
      <c r="Q391" s="260">
        <f t="shared" si="153"/>
        <v>532.4</v>
      </c>
      <c r="R391" s="260">
        <f t="shared" si="154"/>
        <v>106.48</v>
      </c>
      <c r="S391" s="260">
        <f t="shared" si="155"/>
        <v>212.96</v>
      </c>
      <c r="T391" s="260">
        <f t="shared" si="156"/>
        <v>425.92</v>
      </c>
      <c r="U391" s="345"/>
    </row>
    <row r="392" s="284" customFormat="1" ht="16.5" outlineLevel="1" spans="1:21">
      <c r="A392" s="352" t="s">
        <v>1689</v>
      </c>
      <c r="B392" s="309" t="s">
        <v>1845</v>
      </c>
      <c r="C392" s="227" t="s">
        <v>1817</v>
      </c>
      <c r="D392" s="345" t="s">
        <v>148</v>
      </c>
      <c r="E392" s="229">
        <f t="shared" si="150"/>
        <v>16</v>
      </c>
      <c r="F392" s="229">
        <v>1</v>
      </c>
      <c r="G392" s="229">
        <v>7</v>
      </c>
      <c r="H392" s="229">
        <v>1</v>
      </c>
      <c r="I392" s="229">
        <v>2</v>
      </c>
      <c r="J392" s="229">
        <v>5</v>
      </c>
      <c r="K392" s="166">
        <f t="shared" si="151"/>
        <v>81.93</v>
      </c>
      <c r="L392" s="230">
        <v>27.74</v>
      </c>
      <c r="M392" s="230">
        <v>40</v>
      </c>
      <c r="N392" s="230">
        <v>8.12</v>
      </c>
      <c r="O392" s="257">
        <v>0.08</v>
      </c>
      <c r="P392" s="260">
        <f t="shared" si="152"/>
        <v>81.93</v>
      </c>
      <c r="Q392" s="260">
        <f t="shared" si="153"/>
        <v>573.51</v>
      </c>
      <c r="R392" s="260">
        <f t="shared" si="154"/>
        <v>81.93</v>
      </c>
      <c r="S392" s="260">
        <f t="shared" si="155"/>
        <v>163.86</v>
      </c>
      <c r="T392" s="260">
        <f t="shared" si="156"/>
        <v>409.65</v>
      </c>
      <c r="U392" s="345"/>
    </row>
    <row r="393" s="284" customFormat="1" ht="16.5" outlineLevel="1" spans="1:21">
      <c r="A393" s="352" t="s">
        <v>1691</v>
      </c>
      <c r="B393" s="309" t="s">
        <v>1845</v>
      </c>
      <c r="C393" s="227" t="s">
        <v>1819</v>
      </c>
      <c r="D393" s="345" t="s">
        <v>148</v>
      </c>
      <c r="E393" s="229">
        <f t="shared" si="150"/>
        <v>3</v>
      </c>
      <c r="F393" s="229">
        <v>1</v>
      </c>
      <c r="G393" s="229">
        <v>1</v>
      </c>
      <c r="H393" s="229">
        <v>0</v>
      </c>
      <c r="I393" s="229">
        <v>0</v>
      </c>
      <c r="J393" s="229">
        <v>1</v>
      </c>
      <c r="K393" s="166">
        <f t="shared" si="151"/>
        <v>88.05</v>
      </c>
      <c r="L393" s="230">
        <v>28.41</v>
      </c>
      <c r="M393" s="230">
        <v>45</v>
      </c>
      <c r="N393" s="230">
        <v>8.12</v>
      </c>
      <c r="O393" s="257">
        <v>0.08</v>
      </c>
      <c r="P393" s="260">
        <f t="shared" si="152"/>
        <v>88.05</v>
      </c>
      <c r="Q393" s="260">
        <f t="shared" si="153"/>
        <v>88.05</v>
      </c>
      <c r="R393" s="260">
        <f t="shared" si="154"/>
        <v>0</v>
      </c>
      <c r="S393" s="260">
        <f t="shared" si="155"/>
        <v>0</v>
      </c>
      <c r="T393" s="260">
        <f t="shared" si="156"/>
        <v>88.05</v>
      </c>
      <c r="U393" s="345"/>
    </row>
    <row r="394" s="284" customFormat="1" ht="16.5" outlineLevel="1" spans="1:21">
      <c r="A394" s="352" t="s">
        <v>1742</v>
      </c>
      <c r="B394" s="309" t="s">
        <v>1845</v>
      </c>
      <c r="C394" s="227" t="s">
        <v>1821</v>
      </c>
      <c r="D394" s="345" t="s">
        <v>148</v>
      </c>
      <c r="E394" s="229">
        <f t="shared" si="150"/>
        <v>56</v>
      </c>
      <c r="F394" s="229">
        <v>1</v>
      </c>
      <c r="G394" s="229">
        <v>25</v>
      </c>
      <c r="H394" s="229">
        <v>3</v>
      </c>
      <c r="I394" s="229">
        <v>8</v>
      </c>
      <c r="J394" s="229">
        <v>19</v>
      </c>
      <c r="K394" s="166">
        <f t="shared" si="151"/>
        <v>106.48</v>
      </c>
      <c r="L394" s="230">
        <v>30.47</v>
      </c>
      <c r="M394" s="230">
        <v>60</v>
      </c>
      <c r="N394" s="230">
        <v>8.12</v>
      </c>
      <c r="O394" s="257">
        <v>0.08</v>
      </c>
      <c r="P394" s="260">
        <f t="shared" si="152"/>
        <v>106.48</v>
      </c>
      <c r="Q394" s="260">
        <f t="shared" si="153"/>
        <v>2662</v>
      </c>
      <c r="R394" s="260">
        <f t="shared" si="154"/>
        <v>319.44</v>
      </c>
      <c r="S394" s="260">
        <f t="shared" si="155"/>
        <v>851.84</v>
      </c>
      <c r="T394" s="260">
        <f t="shared" si="156"/>
        <v>2023.12</v>
      </c>
      <c r="U394" s="345"/>
    </row>
    <row r="395" s="205" customFormat="1" ht="16.5" spans="1:21">
      <c r="A395" s="310"/>
      <c r="B395" s="332" t="s">
        <v>1846</v>
      </c>
      <c r="C395" s="349"/>
      <c r="D395" s="228"/>
      <c r="E395" s="229"/>
      <c r="F395" s="334"/>
      <c r="G395" s="334"/>
      <c r="H395" s="334"/>
      <c r="I395" s="334"/>
      <c r="J395" s="334"/>
      <c r="K395" s="166"/>
      <c r="L395" s="230"/>
      <c r="M395" s="230"/>
      <c r="N395" s="230"/>
      <c r="O395" s="337"/>
      <c r="P395" s="260"/>
      <c r="Q395" s="260"/>
      <c r="R395" s="260"/>
      <c r="S395" s="260"/>
      <c r="T395" s="260"/>
      <c r="U395" s="345"/>
    </row>
    <row r="396" s="205" customFormat="1" ht="180" outlineLevel="1" spans="1:21">
      <c r="A396" s="310" t="s">
        <v>202</v>
      </c>
      <c r="B396" s="309" t="s">
        <v>1847</v>
      </c>
      <c r="C396" s="227" t="s">
        <v>1848</v>
      </c>
      <c r="D396" s="228"/>
      <c r="E396" s="229"/>
      <c r="F396" s="334"/>
      <c r="G396" s="229"/>
      <c r="H396" s="229"/>
      <c r="I396" s="229"/>
      <c r="J396" s="229"/>
      <c r="K396" s="166"/>
      <c r="L396" s="230"/>
      <c r="M396" s="230"/>
      <c r="N396" s="230"/>
      <c r="O396" s="337"/>
      <c r="P396" s="260"/>
      <c r="Q396" s="260"/>
      <c r="R396" s="260"/>
      <c r="S396" s="260"/>
      <c r="T396" s="260"/>
      <c r="U396" s="345"/>
    </row>
    <row r="397" s="205" customFormat="1" ht="16.5" outlineLevel="1" spans="1:21">
      <c r="A397" s="310" t="s">
        <v>1238</v>
      </c>
      <c r="B397" s="309" t="s">
        <v>1849</v>
      </c>
      <c r="C397" s="227" t="s">
        <v>1709</v>
      </c>
      <c r="D397" s="353" t="s">
        <v>168</v>
      </c>
      <c r="E397" s="229">
        <f t="shared" ref="E397:E401" si="157">SUM(F397:J397)</f>
        <v>1656</v>
      </c>
      <c r="F397" s="229">
        <v>1</v>
      </c>
      <c r="G397" s="229">
        <v>755</v>
      </c>
      <c r="H397" s="229">
        <v>100</v>
      </c>
      <c r="I397" s="229">
        <v>227</v>
      </c>
      <c r="J397" s="229">
        <v>573</v>
      </c>
      <c r="K397" s="166">
        <f>ROUND((L397+M397+N397)*(1+O397),2)</f>
        <v>14.83</v>
      </c>
      <c r="L397" s="230">
        <v>8.49</v>
      </c>
      <c r="M397" s="230">
        <v>3.86</v>
      </c>
      <c r="N397" s="230">
        <v>1.38</v>
      </c>
      <c r="O397" s="357">
        <v>0.08</v>
      </c>
      <c r="P397" s="260">
        <f t="shared" ref="P397:P401" si="158">F397*K397</f>
        <v>14.83</v>
      </c>
      <c r="Q397" s="260">
        <f t="shared" ref="Q397:Q401" si="159">G397*K397</f>
        <v>11196.65</v>
      </c>
      <c r="R397" s="260">
        <f t="shared" ref="R397:R401" si="160">H397*K397</f>
        <v>1483</v>
      </c>
      <c r="S397" s="260">
        <f t="shared" ref="S397:S401" si="161">I397*K397</f>
        <v>3366.41</v>
      </c>
      <c r="T397" s="260">
        <f t="shared" ref="T397:T401" si="162">J397*K397</f>
        <v>8497.59</v>
      </c>
      <c r="U397" s="345"/>
    </row>
    <row r="398" s="205" customFormat="1" ht="16.5" outlineLevel="1" spans="1:21">
      <c r="A398" s="310" t="s">
        <v>1241</v>
      </c>
      <c r="B398" s="309" t="s">
        <v>1849</v>
      </c>
      <c r="C398" s="227" t="s">
        <v>1710</v>
      </c>
      <c r="D398" s="353" t="s">
        <v>168</v>
      </c>
      <c r="E398" s="229">
        <f t="shared" si="157"/>
        <v>3</v>
      </c>
      <c r="F398" s="229">
        <v>1</v>
      </c>
      <c r="G398" s="229">
        <v>1</v>
      </c>
      <c r="H398" s="229">
        <v>0</v>
      </c>
      <c r="I398" s="229">
        <v>0</v>
      </c>
      <c r="J398" s="229">
        <v>1</v>
      </c>
      <c r="K398" s="166">
        <f t="shared" ref="K397:K401" si="163">ROUND((L398+M398+N398)*(1+O398),2)</f>
        <v>17.03</v>
      </c>
      <c r="L398" s="230">
        <v>8.98</v>
      </c>
      <c r="M398" s="230">
        <v>5.3</v>
      </c>
      <c r="N398" s="230">
        <v>1.49</v>
      </c>
      <c r="O398" s="257">
        <v>0.08</v>
      </c>
      <c r="P398" s="260">
        <f t="shared" si="158"/>
        <v>17.03</v>
      </c>
      <c r="Q398" s="260">
        <f t="shared" si="159"/>
        <v>17.03</v>
      </c>
      <c r="R398" s="260">
        <f t="shared" si="160"/>
        <v>0</v>
      </c>
      <c r="S398" s="260">
        <f t="shared" si="161"/>
        <v>0</v>
      </c>
      <c r="T398" s="260">
        <f t="shared" si="162"/>
        <v>17.03</v>
      </c>
      <c r="U398" s="345"/>
    </row>
    <row r="399" s="205" customFormat="1" ht="16.5" outlineLevel="1" spans="1:21">
      <c r="A399" s="310" t="s">
        <v>1243</v>
      </c>
      <c r="B399" s="309" t="s">
        <v>1849</v>
      </c>
      <c r="C399" s="227" t="s">
        <v>1711</v>
      </c>
      <c r="D399" s="353" t="s">
        <v>168</v>
      </c>
      <c r="E399" s="229">
        <f t="shared" si="157"/>
        <v>3</v>
      </c>
      <c r="F399" s="229">
        <v>1</v>
      </c>
      <c r="G399" s="229">
        <v>1</v>
      </c>
      <c r="H399" s="229">
        <v>0</v>
      </c>
      <c r="I399" s="229">
        <v>0</v>
      </c>
      <c r="J399" s="229">
        <v>1</v>
      </c>
      <c r="K399" s="166">
        <f t="shared" si="163"/>
        <v>21.01</v>
      </c>
      <c r="L399" s="230">
        <v>10.56</v>
      </c>
      <c r="M399" s="230">
        <v>7.22</v>
      </c>
      <c r="N399" s="230">
        <v>1.67</v>
      </c>
      <c r="O399" s="257">
        <v>0.08</v>
      </c>
      <c r="P399" s="260">
        <f t="shared" si="158"/>
        <v>21.01</v>
      </c>
      <c r="Q399" s="260">
        <f t="shared" si="159"/>
        <v>21.01</v>
      </c>
      <c r="R399" s="260">
        <f t="shared" si="160"/>
        <v>0</v>
      </c>
      <c r="S399" s="260">
        <f t="shared" si="161"/>
        <v>0</v>
      </c>
      <c r="T399" s="260">
        <f t="shared" si="162"/>
        <v>21.01</v>
      </c>
      <c r="U399" s="345"/>
    </row>
    <row r="400" s="205" customFormat="1" ht="16.5" outlineLevel="1" spans="1:21">
      <c r="A400" s="310" t="s">
        <v>1245</v>
      </c>
      <c r="B400" s="309" t="s">
        <v>1849</v>
      </c>
      <c r="C400" s="227" t="s">
        <v>1712</v>
      </c>
      <c r="D400" s="353" t="s">
        <v>168</v>
      </c>
      <c r="E400" s="229">
        <f t="shared" si="157"/>
        <v>7638</v>
      </c>
      <c r="F400" s="229">
        <v>1</v>
      </c>
      <c r="G400" s="229">
        <v>3485</v>
      </c>
      <c r="H400" s="229">
        <v>460</v>
      </c>
      <c r="I400" s="229">
        <v>1047</v>
      </c>
      <c r="J400" s="229">
        <v>2645</v>
      </c>
      <c r="K400" s="166">
        <f t="shared" si="163"/>
        <v>29.29</v>
      </c>
      <c r="L400" s="230">
        <v>12.56</v>
      </c>
      <c r="M400" s="230">
        <v>12.47</v>
      </c>
      <c r="N400" s="230">
        <v>2.09</v>
      </c>
      <c r="O400" s="257">
        <v>0.08</v>
      </c>
      <c r="P400" s="260">
        <f t="shared" si="158"/>
        <v>29.29</v>
      </c>
      <c r="Q400" s="260">
        <f t="shared" si="159"/>
        <v>102075.65</v>
      </c>
      <c r="R400" s="260">
        <f t="shared" si="160"/>
        <v>13473.4</v>
      </c>
      <c r="S400" s="260">
        <f t="shared" si="161"/>
        <v>30666.63</v>
      </c>
      <c r="T400" s="260">
        <f t="shared" si="162"/>
        <v>77472.05</v>
      </c>
      <c r="U400" s="345"/>
    </row>
    <row r="401" s="205" customFormat="1" ht="16.5" outlineLevel="1" spans="1:21">
      <c r="A401" s="310" t="s">
        <v>1247</v>
      </c>
      <c r="B401" s="309" t="s">
        <v>1849</v>
      </c>
      <c r="C401" s="227" t="s">
        <v>1850</v>
      </c>
      <c r="D401" s="353" t="s">
        <v>168</v>
      </c>
      <c r="E401" s="229">
        <f t="shared" si="157"/>
        <v>3</v>
      </c>
      <c r="F401" s="229">
        <v>1</v>
      </c>
      <c r="G401" s="229">
        <v>1</v>
      </c>
      <c r="H401" s="229">
        <v>0</v>
      </c>
      <c r="I401" s="229">
        <v>0</v>
      </c>
      <c r="J401" s="229">
        <v>1</v>
      </c>
      <c r="K401" s="166">
        <f t="shared" si="163"/>
        <v>38.48</v>
      </c>
      <c r="L401" s="230">
        <v>17.02</v>
      </c>
      <c r="M401" s="230">
        <v>16.16</v>
      </c>
      <c r="N401" s="230">
        <v>2.45</v>
      </c>
      <c r="O401" s="257">
        <v>0.08</v>
      </c>
      <c r="P401" s="260">
        <f t="shared" si="158"/>
        <v>38.48</v>
      </c>
      <c r="Q401" s="260">
        <f t="shared" si="159"/>
        <v>38.48</v>
      </c>
      <c r="R401" s="260">
        <f t="shared" si="160"/>
        <v>0</v>
      </c>
      <c r="S401" s="260">
        <f t="shared" si="161"/>
        <v>0</v>
      </c>
      <c r="T401" s="260">
        <f t="shared" si="162"/>
        <v>38.48</v>
      </c>
      <c r="U401" s="345"/>
    </row>
    <row r="402" s="205" customFormat="1" ht="16.5" collapsed="1" spans="1:21">
      <c r="A402" s="225" t="s">
        <v>154</v>
      </c>
      <c r="B402" s="226" t="s">
        <v>1851</v>
      </c>
      <c r="C402" s="354"/>
      <c r="D402" s="345"/>
      <c r="E402" s="229"/>
      <c r="F402" s="229"/>
      <c r="G402" s="229"/>
      <c r="H402" s="229"/>
      <c r="I402" s="229"/>
      <c r="J402" s="229"/>
      <c r="K402" s="166"/>
      <c r="L402" s="320"/>
      <c r="M402" s="320"/>
      <c r="N402" s="320"/>
      <c r="O402" s="338"/>
      <c r="P402" s="258">
        <f>SUM(P403:P523)</f>
        <v>945313.96</v>
      </c>
      <c r="Q402" s="258">
        <f>SUM(Q403:Q523)</f>
        <v>660623.33</v>
      </c>
      <c r="R402" s="258">
        <f>SUM(R403:R523)</f>
        <v>84901.18</v>
      </c>
      <c r="S402" s="258">
        <f>SUM(S403:S523)</f>
        <v>193132.89</v>
      </c>
      <c r="T402" s="258">
        <f>SUM(T403:T523)</f>
        <v>505498.68</v>
      </c>
      <c r="U402" s="278"/>
    </row>
    <row r="403" s="205" customFormat="1" ht="16.5" spans="1:21">
      <c r="A403" s="352"/>
      <c r="B403" s="226" t="s">
        <v>1852</v>
      </c>
      <c r="C403" s="354"/>
      <c r="D403" s="345"/>
      <c r="E403" s="229"/>
      <c r="F403" s="229"/>
      <c r="G403" s="229"/>
      <c r="H403" s="229"/>
      <c r="I403" s="229"/>
      <c r="J403" s="229"/>
      <c r="K403" s="166"/>
      <c r="L403" s="320"/>
      <c r="M403" s="320"/>
      <c r="N403" s="320"/>
      <c r="O403" s="338"/>
      <c r="P403" s="260"/>
      <c r="Q403" s="260"/>
      <c r="R403" s="260"/>
      <c r="S403" s="260"/>
      <c r="T403" s="260"/>
      <c r="U403" s="278"/>
    </row>
    <row r="404" s="205" customFormat="1" ht="96" outlineLevel="1" spans="1:21">
      <c r="A404" s="352" t="s">
        <v>202</v>
      </c>
      <c r="B404" s="355" t="s">
        <v>1260</v>
      </c>
      <c r="C404" s="356" t="s">
        <v>1853</v>
      </c>
      <c r="D404" s="345"/>
      <c r="E404" s="229"/>
      <c r="F404" s="229"/>
      <c r="G404" s="229"/>
      <c r="H404" s="229"/>
      <c r="I404" s="229"/>
      <c r="J404" s="229"/>
      <c r="K404" s="166"/>
      <c r="L404" s="230"/>
      <c r="M404" s="230"/>
      <c r="N404" s="230"/>
      <c r="O404" s="337"/>
      <c r="P404" s="260"/>
      <c r="Q404" s="260"/>
      <c r="R404" s="260"/>
      <c r="S404" s="260"/>
      <c r="T404" s="260"/>
      <c r="U404" s="259"/>
    </row>
    <row r="405" s="205" customFormat="1" ht="16.5" outlineLevel="1" spans="1:21">
      <c r="A405" s="310" t="s">
        <v>1238</v>
      </c>
      <c r="B405" s="312" t="s">
        <v>1854</v>
      </c>
      <c r="C405" s="227" t="s">
        <v>1264</v>
      </c>
      <c r="D405" s="228" t="s">
        <v>168</v>
      </c>
      <c r="E405" s="229">
        <f t="shared" ref="E405:E442" si="164">SUM(F405:J405)</f>
        <v>3</v>
      </c>
      <c r="F405" s="229">
        <v>1</v>
      </c>
      <c r="G405" s="229">
        <v>1</v>
      </c>
      <c r="H405" s="229">
        <v>0</v>
      </c>
      <c r="I405" s="229">
        <v>0</v>
      </c>
      <c r="J405" s="229">
        <v>1</v>
      </c>
      <c r="K405" s="166">
        <f t="shared" ref="K405:K442" si="165">ROUND((L405+M405+N405)*(1+O405),2)</f>
        <v>38.83</v>
      </c>
      <c r="L405" s="230">
        <v>18.8</v>
      </c>
      <c r="M405" s="230">
        <v>12.65</v>
      </c>
      <c r="N405" s="230">
        <v>4.5</v>
      </c>
      <c r="O405" s="257">
        <v>0.08</v>
      </c>
      <c r="P405" s="260">
        <f t="shared" ref="P405:P442" si="166">F405*K405</f>
        <v>38.83</v>
      </c>
      <c r="Q405" s="260">
        <f t="shared" ref="Q405:Q442" si="167">G405*K405</f>
        <v>38.83</v>
      </c>
      <c r="R405" s="260">
        <f t="shared" ref="R405:R442" si="168">H405*K405</f>
        <v>0</v>
      </c>
      <c r="S405" s="260">
        <f t="shared" ref="S405:S442" si="169">I405*K405</f>
        <v>0</v>
      </c>
      <c r="T405" s="260">
        <f t="shared" ref="T405:T442" si="170">J405*K405</f>
        <v>38.83</v>
      </c>
      <c r="U405" s="259"/>
    </row>
    <row r="406" s="205" customFormat="1" ht="16.5" outlineLevel="1" spans="1:21">
      <c r="A406" s="310" t="s">
        <v>1241</v>
      </c>
      <c r="B406" s="312" t="s">
        <v>1854</v>
      </c>
      <c r="C406" s="227" t="s">
        <v>1266</v>
      </c>
      <c r="D406" s="228" t="s">
        <v>168</v>
      </c>
      <c r="E406" s="229">
        <f t="shared" si="164"/>
        <v>3</v>
      </c>
      <c r="F406" s="229">
        <v>1</v>
      </c>
      <c r="G406" s="229">
        <v>1</v>
      </c>
      <c r="H406" s="229">
        <v>0</v>
      </c>
      <c r="I406" s="229">
        <v>0</v>
      </c>
      <c r="J406" s="229">
        <v>1</v>
      </c>
      <c r="K406" s="166">
        <f t="shared" si="165"/>
        <v>46.57</v>
      </c>
      <c r="L406" s="230">
        <v>18.8</v>
      </c>
      <c r="M406" s="230">
        <v>19.82</v>
      </c>
      <c r="N406" s="230">
        <v>4.5</v>
      </c>
      <c r="O406" s="257">
        <v>0.08</v>
      </c>
      <c r="P406" s="260">
        <f t="shared" si="166"/>
        <v>46.57</v>
      </c>
      <c r="Q406" s="260">
        <f t="shared" si="167"/>
        <v>46.57</v>
      </c>
      <c r="R406" s="260">
        <f t="shared" si="168"/>
        <v>0</v>
      </c>
      <c r="S406" s="260">
        <f t="shared" si="169"/>
        <v>0</v>
      </c>
      <c r="T406" s="260">
        <f t="shared" si="170"/>
        <v>46.57</v>
      </c>
      <c r="U406" s="259"/>
    </row>
    <row r="407" s="205" customFormat="1" ht="16.5" outlineLevel="1" spans="1:21">
      <c r="A407" s="310" t="s">
        <v>1243</v>
      </c>
      <c r="B407" s="312" t="s">
        <v>1854</v>
      </c>
      <c r="C407" s="227" t="s">
        <v>1268</v>
      </c>
      <c r="D407" s="228" t="s">
        <v>168</v>
      </c>
      <c r="E407" s="229">
        <f t="shared" si="164"/>
        <v>3</v>
      </c>
      <c r="F407" s="229">
        <v>1</v>
      </c>
      <c r="G407" s="229">
        <v>1</v>
      </c>
      <c r="H407" s="229">
        <v>0</v>
      </c>
      <c r="I407" s="229">
        <v>0</v>
      </c>
      <c r="J407" s="229">
        <v>1</v>
      </c>
      <c r="K407" s="166">
        <f t="shared" si="165"/>
        <v>50.59</v>
      </c>
      <c r="L407" s="230">
        <v>18.8</v>
      </c>
      <c r="M407" s="230">
        <v>23.54</v>
      </c>
      <c r="N407" s="230">
        <v>4.5</v>
      </c>
      <c r="O407" s="257">
        <v>0.08</v>
      </c>
      <c r="P407" s="260">
        <f t="shared" si="166"/>
        <v>50.59</v>
      </c>
      <c r="Q407" s="260">
        <f t="shared" si="167"/>
        <v>50.59</v>
      </c>
      <c r="R407" s="260">
        <f t="shared" si="168"/>
        <v>0</v>
      </c>
      <c r="S407" s="260">
        <f t="shared" si="169"/>
        <v>0</v>
      </c>
      <c r="T407" s="260">
        <f t="shared" si="170"/>
        <v>50.59</v>
      </c>
      <c r="U407" s="259"/>
    </row>
    <row r="408" s="205" customFormat="1" ht="16.5" outlineLevel="1" spans="1:21">
      <c r="A408" s="310" t="s">
        <v>1245</v>
      </c>
      <c r="B408" s="312" t="s">
        <v>1854</v>
      </c>
      <c r="C408" s="227" t="s">
        <v>1270</v>
      </c>
      <c r="D408" s="228" t="s">
        <v>168</v>
      </c>
      <c r="E408" s="229">
        <f t="shared" si="164"/>
        <v>3</v>
      </c>
      <c r="F408" s="229">
        <v>1</v>
      </c>
      <c r="G408" s="229">
        <v>1</v>
      </c>
      <c r="H408" s="229">
        <v>0</v>
      </c>
      <c r="I408" s="229">
        <v>0</v>
      </c>
      <c r="J408" s="229">
        <v>1</v>
      </c>
      <c r="K408" s="166">
        <f t="shared" si="165"/>
        <v>73.74</v>
      </c>
      <c r="L408" s="230">
        <v>28.41</v>
      </c>
      <c r="M408" s="230">
        <v>32.38</v>
      </c>
      <c r="N408" s="230">
        <v>7.49</v>
      </c>
      <c r="O408" s="257">
        <v>0.08</v>
      </c>
      <c r="P408" s="260">
        <f t="shared" si="166"/>
        <v>73.74</v>
      </c>
      <c r="Q408" s="260">
        <f t="shared" si="167"/>
        <v>73.74</v>
      </c>
      <c r="R408" s="260">
        <f t="shared" si="168"/>
        <v>0</v>
      </c>
      <c r="S408" s="260">
        <f t="shared" si="169"/>
        <v>0</v>
      </c>
      <c r="T408" s="260">
        <f t="shared" si="170"/>
        <v>73.74</v>
      </c>
      <c r="U408" s="259"/>
    </row>
    <row r="409" s="205" customFormat="1" ht="16.5" outlineLevel="1" spans="1:21">
      <c r="A409" s="310" t="s">
        <v>1247</v>
      </c>
      <c r="B409" s="312" t="s">
        <v>1854</v>
      </c>
      <c r="C409" s="227" t="s">
        <v>1272</v>
      </c>
      <c r="D409" s="228" t="s">
        <v>168</v>
      </c>
      <c r="E409" s="229">
        <f t="shared" si="164"/>
        <v>22</v>
      </c>
      <c r="F409" s="229">
        <v>1</v>
      </c>
      <c r="G409" s="229">
        <v>10</v>
      </c>
      <c r="H409" s="229">
        <v>1</v>
      </c>
      <c r="I409" s="229">
        <v>3</v>
      </c>
      <c r="J409" s="229">
        <v>7</v>
      </c>
      <c r="K409" s="166">
        <f t="shared" si="165"/>
        <v>160.52</v>
      </c>
      <c r="L409" s="230">
        <v>32.56</v>
      </c>
      <c r="M409" s="230">
        <v>108.58</v>
      </c>
      <c r="N409" s="230">
        <v>7.49</v>
      </c>
      <c r="O409" s="257">
        <v>0.08</v>
      </c>
      <c r="P409" s="260">
        <f t="shared" si="166"/>
        <v>160.52</v>
      </c>
      <c r="Q409" s="260">
        <f t="shared" si="167"/>
        <v>1605.2</v>
      </c>
      <c r="R409" s="260">
        <f t="shared" si="168"/>
        <v>160.52</v>
      </c>
      <c r="S409" s="260">
        <f t="shared" si="169"/>
        <v>481.56</v>
      </c>
      <c r="T409" s="260">
        <f t="shared" si="170"/>
        <v>1123.64</v>
      </c>
      <c r="U409" s="259"/>
    </row>
    <row r="410" s="205" customFormat="1" ht="16.5" outlineLevel="1" spans="1:21">
      <c r="A410" s="310" t="s">
        <v>1670</v>
      </c>
      <c r="B410" s="312" t="s">
        <v>1854</v>
      </c>
      <c r="C410" s="227" t="s">
        <v>1274</v>
      </c>
      <c r="D410" s="228" t="s">
        <v>168</v>
      </c>
      <c r="E410" s="229">
        <f t="shared" si="164"/>
        <v>3</v>
      </c>
      <c r="F410" s="229">
        <v>1</v>
      </c>
      <c r="G410" s="229">
        <v>1</v>
      </c>
      <c r="H410" s="229">
        <v>0</v>
      </c>
      <c r="I410" s="229">
        <v>0</v>
      </c>
      <c r="J410" s="229">
        <v>1</v>
      </c>
      <c r="K410" s="166">
        <f t="shared" si="165"/>
        <v>180.12</v>
      </c>
      <c r="L410" s="230">
        <v>32.56</v>
      </c>
      <c r="M410" s="230">
        <v>126.73</v>
      </c>
      <c r="N410" s="230">
        <v>7.49</v>
      </c>
      <c r="O410" s="257">
        <v>0.08</v>
      </c>
      <c r="P410" s="260">
        <f t="shared" si="166"/>
        <v>180.12</v>
      </c>
      <c r="Q410" s="260">
        <f t="shared" si="167"/>
        <v>180.12</v>
      </c>
      <c r="R410" s="260">
        <f t="shared" si="168"/>
        <v>0</v>
      </c>
      <c r="S410" s="260">
        <f t="shared" si="169"/>
        <v>0</v>
      </c>
      <c r="T410" s="260">
        <f t="shared" si="170"/>
        <v>180.12</v>
      </c>
      <c r="U410" s="259"/>
    </row>
    <row r="411" s="205" customFormat="1" ht="16.5" outlineLevel="1" spans="1:21">
      <c r="A411" s="310" t="s">
        <v>1257</v>
      </c>
      <c r="B411" s="312" t="s">
        <v>1854</v>
      </c>
      <c r="C411" s="227" t="s">
        <v>1276</v>
      </c>
      <c r="D411" s="228" t="s">
        <v>168</v>
      </c>
      <c r="E411" s="229">
        <f t="shared" si="164"/>
        <v>3</v>
      </c>
      <c r="F411" s="229">
        <v>1</v>
      </c>
      <c r="G411" s="229">
        <v>1</v>
      </c>
      <c r="H411" s="229">
        <v>0</v>
      </c>
      <c r="I411" s="229">
        <v>0</v>
      </c>
      <c r="J411" s="229">
        <v>1</v>
      </c>
      <c r="K411" s="166">
        <f t="shared" si="165"/>
        <v>230.15</v>
      </c>
      <c r="L411" s="230">
        <v>51.2</v>
      </c>
      <c r="M411" s="230">
        <v>149.91</v>
      </c>
      <c r="N411" s="230">
        <v>11.99</v>
      </c>
      <c r="O411" s="257">
        <v>0.08</v>
      </c>
      <c r="P411" s="260">
        <f t="shared" si="166"/>
        <v>230.15</v>
      </c>
      <c r="Q411" s="260">
        <f t="shared" si="167"/>
        <v>230.15</v>
      </c>
      <c r="R411" s="260">
        <f t="shared" si="168"/>
        <v>0</v>
      </c>
      <c r="S411" s="260">
        <f t="shared" si="169"/>
        <v>0</v>
      </c>
      <c r="T411" s="260">
        <f t="shared" si="170"/>
        <v>230.15</v>
      </c>
      <c r="U411" s="259"/>
    </row>
    <row r="412" s="205" customFormat="1" ht="16.5" outlineLevel="1" spans="1:21">
      <c r="A412" s="310" t="s">
        <v>1673</v>
      </c>
      <c r="B412" s="312" t="s">
        <v>1854</v>
      </c>
      <c r="C412" s="227" t="s">
        <v>1278</v>
      </c>
      <c r="D412" s="228" t="s">
        <v>168</v>
      </c>
      <c r="E412" s="229">
        <f t="shared" si="164"/>
        <v>3</v>
      </c>
      <c r="F412" s="229">
        <v>1</v>
      </c>
      <c r="G412" s="229">
        <v>1</v>
      </c>
      <c r="H412" s="229">
        <v>0</v>
      </c>
      <c r="I412" s="229">
        <v>0</v>
      </c>
      <c r="J412" s="229">
        <v>1</v>
      </c>
      <c r="K412" s="166">
        <f t="shared" si="165"/>
        <v>68.25</v>
      </c>
      <c r="L412" s="230">
        <v>51.2</v>
      </c>
      <c r="M412" s="230">
        <v>0</v>
      </c>
      <c r="N412" s="230">
        <v>11.99</v>
      </c>
      <c r="O412" s="257">
        <v>0.08</v>
      </c>
      <c r="P412" s="260">
        <f t="shared" si="166"/>
        <v>68.25</v>
      </c>
      <c r="Q412" s="260">
        <f t="shared" si="167"/>
        <v>68.25</v>
      </c>
      <c r="R412" s="260">
        <f t="shared" si="168"/>
        <v>0</v>
      </c>
      <c r="S412" s="260">
        <f t="shared" si="169"/>
        <v>0</v>
      </c>
      <c r="T412" s="260">
        <f t="shared" si="170"/>
        <v>68.25</v>
      </c>
      <c r="U412" s="259"/>
    </row>
    <row r="413" s="205" customFormat="1" ht="16.5" outlineLevel="1" spans="1:21">
      <c r="A413" s="310" t="s">
        <v>1249</v>
      </c>
      <c r="B413" s="312" t="s">
        <v>1854</v>
      </c>
      <c r="C413" s="227" t="s">
        <v>1280</v>
      </c>
      <c r="D413" s="228" t="s">
        <v>168</v>
      </c>
      <c r="E413" s="229">
        <f t="shared" si="164"/>
        <v>3</v>
      </c>
      <c r="F413" s="229">
        <v>1</v>
      </c>
      <c r="G413" s="229">
        <v>1</v>
      </c>
      <c r="H413" s="229">
        <v>0</v>
      </c>
      <c r="I413" s="229">
        <v>0</v>
      </c>
      <c r="J413" s="229">
        <v>1</v>
      </c>
      <c r="K413" s="166">
        <f t="shared" si="165"/>
        <v>188</v>
      </c>
      <c r="L413" s="230">
        <v>51.2</v>
      </c>
      <c r="M413" s="230">
        <v>110.88</v>
      </c>
      <c r="N413" s="230">
        <v>11.99</v>
      </c>
      <c r="O413" s="257">
        <v>0.08</v>
      </c>
      <c r="P413" s="260">
        <f t="shared" si="166"/>
        <v>188</v>
      </c>
      <c r="Q413" s="260">
        <f t="shared" si="167"/>
        <v>188</v>
      </c>
      <c r="R413" s="260">
        <f t="shared" si="168"/>
        <v>0</v>
      </c>
      <c r="S413" s="260">
        <f t="shared" si="169"/>
        <v>0</v>
      </c>
      <c r="T413" s="260">
        <f t="shared" si="170"/>
        <v>188</v>
      </c>
      <c r="U413" s="259"/>
    </row>
    <row r="414" s="205" customFormat="1" ht="16.5" outlineLevel="1" spans="1:21">
      <c r="A414" s="310" t="s">
        <v>1254</v>
      </c>
      <c r="B414" s="312" t="s">
        <v>1854</v>
      </c>
      <c r="C414" s="227" t="s">
        <v>1282</v>
      </c>
      <c r="D414" s="228" t="s">
        <v>168</v>
      </c>
      <c r="E414" s="229">
        <f t="shared" si="164"/>
        <v>3</v>
      </c>
      <c r="F414" s="229">
        <v>1</v>
      </c>
      <c r="G414" s="229">
        <v>1</v>
      </c>
      <c r="H414" s="229">
        <v>0</v>
      </c>
      <c r="I414" s="229">
        <v>0</v>
      </c>
      <c r="J414" s="229">
        <v>1</v>
      </c>
      <c r="K414" s="166">
        <f t="shared" si="165"/>
        <v>215.43</v>
      </c>
      <c r="L414" s="230">
        <v>51.2</v>
      </c>
      <c r="M414" s="230">
        <v>136.28</v>
      </c>
      <c r="N414" s="230">
        <v>11.99</v>
      </c>
      <c r="O414" s="257">
        <v>0.08</v>
      </c>
      <c r="P414" s="260">
        <f t="shared" si="166"/>
        <v>215.43</v>
      </c>
      <c r="Q414" s="260">
        <f t="shared" si="167"/>
        <v>215.43</v>
      </c>
      <c r="R414" s="260">
        <f t="shared" si="168"/>
        <v>0</v>
      </c>
      <c r="S414" s="260">
        <f t="shared" si="169"/>
        <v>0</v>
      </c>
      <c r="T414" s="260">
        <f t="shared" si="170"/>
        <v>215.43</v>
      </c>
      <c r="U414" s="259"/>
    </row>
    <row r="415" s="205" customFormat="1" ht="16.5" outlineLevel="1" spans="1:21">
      <c r="A415" s="310" t="s">
        <v>1252</v>
      </c>
      <c r="B415" s="312" t="s">
        <v>1854</v>
      </c>
      <c r="C415" s="227" t="s">
        <v>1284</v>
      </c>
      <c r="D415" s="228" t="s">
        <v>168</v>
      </c>
      <c r="E415" s="229">
        <f t="shared" si="164"/>
        <v>3</v>
      </c>
      <c r="F415" s="229">
        <v>1</v>
      </c>
      <c r="G415" s="229">
        <v>1</v>
      </c>
      <c r="H415" s="229">
        <v>0</v>
      </c>
      <c r="I415" s="229">
        <v>0</v>
      </c>
      <c r="J415" s="229">
        <v>1</v>
      </c>
      <c r="K415" s="166">
        <f t="shared" si="165"/>
        <v>332.89</v>
      </c>
      <c r="L415" s="230">
        <v>51.2</v>
      </c>
      <c r="M415" s="230">
        <v>245.04</v>
      </c>
      <c r="N415" s="230">
        <v>11.99</v>
      </c>
      <c r="O415" s="257">
        <v>0.08</v>
      </c>
      <c r="P415" s="260">
        <f t="shared" si="166"/>
        <v>332.89</v>
      </c>
      <c r="Q415" s="260">
        <f t="shared" si="167"/>
        <v>332.89</v>
      </c>
      <c r="R415" s="260">
        <f t="shared" si="168"/>
        <v>0</v>
      </c>
      <c r="S415" s="260">
        <f t="shared" si="169"/>
        <v>0</v>
      </c>
      <c r="T415" s="260">
        <f t="shared" si="170"/>
        <v>332.89</v>
      </c>
      <c r="U415" s="259"/>
    </row>
    <row r="416" s="205" customFormat="1" ht="16.5" outlineLevel="1" spans="1:21">
      <c r="A416" s="310" t="s">
        <v>1726</v>
      </c>
      <c r="B416" s="312" t="s">
        <v>1854</v>
      </c>
      <c r="C416" s="227" t="s">
        <v>1286</v>
      </c>
      <c r="D416" s="228" t="s">
        <v>168</v>
      </c>
      <c r="E416" s="229">
        <f t="shared" si="164"/>
        <v>3</v>
      </c>
      <c r="F416" s="229">
        <v>1</v>
      </c>
      <c r="G416" s="229">
        <v>1</v>
      </c>
      <c r="H416" s="229">
        <v>0</v>
      </c>
      <c r="I416" s="229">
        <v>0</v>
      </c>
      <c r="J416" s="229">
        <v>1</v>
      </c>
      <c r="K416" s="166">
        <f t="shared" si="165"/>
        <v>386.85</v>
      </c>
      <c r="L416" s="230">
        <v>70.44</v>
      </c>
      <c r="M416" s="230">
        <v>271.5</v>
      </c>
      <c r="N416" s="230">
        <v>16.25</v>
      </c>
      <c r="O416" s="257">
        <v>0.08</v>
      </c>
      <c r="P416" s="260">
        <f t="shared" si="166"/>
        <v>386.85</v>
      </c>
      <c r="Q416" s="260">
        <f t="shared" si="167"/>
        <v>386.85</v>
      </c>
      <c r="R416" s="260">
        <f t="shared" si="168"/>
        <v>0</v>
      </c>
      <c r="S416" s="260">
        <f t="shared" si="169"/>
        <v>0</v>
      </c>
      <c r="T416" s="260">
        <f t="shared" si="170"/>
        <v>386.85</v>
      </c>
      <c r="U416" s="259"/>
    </row>
    <row r="417" s="205" customFormat="1" ht="16.5" outlineLevel="1" spans="1:21">
      <c r="A417" s="310" t="s">
        <v>1728</v>
      </c>
      <c r="B417" s="312" t="s">
        <v>1854</v>
      </c>
      <c r="C417" s="227" t="s">
        <v>1288</v>
      </c>
      <c r="D417" s="228" t="s">
        <v>168</v>
      </c>
      <c r="E417" s="229">
        <f t="shared" si="164"/>
        <v>3</v>
      </c>
      <c r="F417" s="229">
        <v>1</v>
      </c>
      <c r="G417" s="229">
        <v>1</v>
      </c>
      <c r="H417" s="229">
        <v>0</v>
      </c>
      <c r="I417" s="229">
        <v>0</v>
      </c>
      <c r="J417" s="229">
        <v>1</v>
      </c>
      <c r="K417" s="166">
        <f t="shared" si="165"/>
        <v>414.18</v>
      </c>
      <c r="L417" s="230">
        <v>70.44</v>
      </c>
      <c r="M417" s="230">
        <v>296.81</v>
      </c>
      <c r="N417" s="230">
        <v>16.25</v>
      </c>
      <c r="O417" s="257">
        <v>0.08</v>
      </c>
      <c r="P417" s="260">
        <f t="shared" si="166"/>
        <v>414.18</v>
      </c>
      <c r="Q417" s="260">
        <f t="shared" si="167"/>
        <v>414.18</v>
      </c>
      <c r="R417" s="260">
        <f t="shared" si="168"/>
        <v>0</v>
      </c>
      <c r="S417" s="260">
        <f t="shared" si="169"/>
        <v>0</v>
      </c>
      <c r="T417" s="260">
        <f t="shared" si="170"/>
        <v>414.18</v>
      </c>
      <c r="U417" s="259"/>
    </row>
    <row r="418" s="205" customFormat="1" ht="16.5" outlineLevel="1" spans="1:21">
      <c r="A418" s="310" t="s">
        <v>1729</v>
      </c>
      <c r="B418" s="312" t="s">
        <v>1854</v>
      </c>
      <c r="C418" s="227" t="s">
        <v>1290</v>
      </c>
      <c r="D418" s="228" t="s">
        <v>168</v>
      </c>
      <c r="E418" s="229">
        <f t="shared" si="164"/>
        <v>3</v>
      </c>
      <c r="F418" s="229">
        <v>1</v>
      </c>
      <c r="G418" s="229">
        <v>1</v>
      </c>
      <c r="H418" s="229">
        <v>0</v>
      </c>
      <c r="I418" s="229">
        <v>0</v>
      </c>
      <c r="J418" s="229">
        <v>1</v>
      </c>
      <c r="K418" s="166">
        <f t="shared" si="165"/>
        <v>316.03</v>
      </c>
      <c r="L418" s="230">
        <v>70.44</v>
      </c>
      <c r="M418" s="230">
        <v>205.93</v>
      </c>
      <c r="N418" s="230">
        <v>16.25</v>
      </c>
      <c r="O418" s="257">
        <v>0.08</v>
      </c>
      <c r="P418" s="260">
        <f t="shared" si="166"/>
        <v>316.03</v>
      </c>
      <c r="Q418" s="260">
        <f t="shared" si="167"/>
        <v>316.03</v>
      </c>
      <c r="R418" s="260">
        <f t="shared" si="168"/>
        <v>0</v>
      </c>
      <c r="S418" s="260">
        <f t="shared" si="169"/>
        <v>0</v>
      </c>
      <c r="T418" s="260">
        <f t="shared" si="170"/>
        <v>316.03</v>
      </c>
      <c r="U418" s="259"/>
    </row>
    <row r="419" s="205" customFormat="1" ht="16.5" outlineLevel="1" spans="1:21">
      <c r="A419" s="310" t="s">
        <v>1730</v>
      </c>
      <c r="B419" s="312" t="s">
        <v>1854</v>
      </c>
      <c r="C419" s="227" t="s">
        <v>1292</v>
      </c>
      <c r="D419" s="228" t="s">
        <v>168</v>
      </c>
      <c r="E419" s="229">
        <f t="shared" si="164"/>
        <v>3</v>
      </c>
      <c r="F419" s="229">
        <v>1</v>
      </c>
      <c r="G419" s="229">
        <v>1</v>
      </c>
      <c r="H419" s="229">
        <v>0</v>
      </c>
      <c r="I419" s="229">
        <v>0</v>
      </c>
      <c r="J419" s="229">
        <v>1</v>
      </c>
      <c r="K419" s="166">
        <f t="shared" si="165"/>
        <v>417.92</v>
      </c>
      <c r="L419" s="230">
        <v>70.44</v>
      </c>
      <c r="M419" s="230">
        <v>300.27</v>
      </c>
      <c r="N419" s="230">
        <v>16.25</v>
      </c>
      <c r="O419" s="257">
        <v>0.08</v>
      </c>
      <c r="P419" s="260">
        <f t="shared" si="166"/>
        <v>417.92</v>
      </c>
      <c r="Q419" s="260">
        <f t="shared" si="167"/>
        <v>417.92</v>
      </c>
      <c r="R419" s="260">
        <f t="shared" si="168"/>
        <v>0</v>
      </c>
      <c r="S419" s="260">
        <f t="shared" si="169"/>
        <v>0</v>
      </c>
      <c r="T419" s="260">
        <f t="shared" si="170"/>
        <v>417.92</v>
      </c>
      <c r="U419" s="259"/>
    </row>
    <row r="420" s="205" customFormat="1" ht="16.5" outlineLevel="1" spans="1:21">
      <c r="A420" s="310" t="s">
        <v>1731</v>
      </c>
      <c r="B420" s="312" t="s">
        <v>1854</v>
      </c>
      <c r="C420" s="227" t="s">
        <v>1294</v>
      </c>
      <c r="D420" s="228" t="s">
        <v>168</v>
      </c>
      <c r="E420" s="229">
        <f t="shared" si="164"/>
        <v>3</v>
      </c>
      <c r="F420" s="229">
        <v>1</v>
      </c>
      <c r="G420" s="229">
        <v>1</v>
      </c>
      <c r="H420" s="229">
        <v>0</v>
      </c>
      <c r="I420" s="229">
        <v>0</v>
      </c>
      <c r="J420" s="229">
        <v>1</v>
      </c>
      <c r="K420" s="166">
        <f t="shared" si="165"/>
        <v>93.63</v>
      </c>
      <c r="L420" s="230">
        <v>70.44</v>
      </c>
      <c r="M420" s="230">
        <v>0</v>
      </c>
      <c r="N420" s="230">
        <v>16.25</v>
      </c>
      <c r="O420" s="257">
        <v>0.08</v>
      </c>
      <c r="P420" s="260">
        <f t="shared" si="166"/>
        <v>93.63</v>
      </c>
      <c r="Q420" s="260">
        <f t="shared" si="167"/>
        <v>93.63</v>
      </c>
      <c r="R420" s="260">
        <f t="shared" si="168"/>
        <v>0</v>
      </c>
      <c r="S420" s="260">
        <f t="shared" si="169"/>
        <v>0</v>
      </c>
      <c r="T420" s="260">
        <f t="shared" si="170"/>
        <v>93.63</v>
      </c>
      <c r="U420" s="259"/>
    </row>
    <row r="421" s="205" customFormat="1" ht="16.5" outlineLevel="1" spans="1:21">
      <c r="A421" s="310" t="s">
        <v>1855</v>
      </c>
      <c r="B421" s="312" t="s">
        <v>1856</v>
      </c>
      <c r="C421" s="227" t="s">
        <v>1297</v>
      </c>
      <c r="D421" s="228" t="s">
        <v>168</v>
      </c>
      <c r="E421" s="229">
        <f t="shared" si="164"/>
        <v>3</v>
      </c>
      <c r="F421" s="229">
        <v>1</v>
      </c>
      <c r="G421" s="229">
        <v>1</v>
      </c>
      <c r="H421" s="229">
        <v>0</v>
      </c>
      <c r="I421" s="229">
        <v>0</v>
      </c>
      <c r="J421" s="229">
        <v>1</v>
      </c>
      <c r="K421" s="166">
        <f t="shared" si="165"/>
        <v>48.9</v>
      </c>
      <c r="L421" s="230">
        <v>18.8</v>
      </c>
      <c r="M421" s="230">
        <v>21.98</v>
      </c>
      <c r="N421" s="230">
        <v>4.5</v>
      </c>
      <c r="O421" s="257">
        <v>0.08</v>
      </c>
      <c r="P421" s="260">
        <f t="shared" si="166"/>
        <v>48.9</v>
      </c>
      <c r="Q421" s="260">
        <f t="shared" si="167"/>
        <v>48.9</v>
      </c>
      <c r="R421" s="260">
        <f t="shared" si="168"/>
        <v>0</v>
      </c>
      <c r="S421" s="260">
        <f t="shared" si="169"/>
        <v>0</v>
      </c>
      <c r="T421" s="260">
        <f t="shared" si="170"/>
        <v>48.9</v>
      </c>
      <c r="U421" s="259"/>
    </row>
    <row r="422" s="205" customFormat="1" ht="16.5" outlineLevel="1" spans="1:21">
      <c r="A422" s="310" t="s">
        <v>1857</v>
      </c>
      <c r="B422" s="312" t="s">
        <v>1856</v>
      </c>
      <c r="C422" s="227" t="s">
        <v>1299</v>
      </c>
      <c r="D422" s="228" t="s">
        <v>168</v>
      </c>
      <c r="E422" s="229">
        <f t="shared" si="164"/>
        <v>3</v>
      </c>
      <c r="F422" s="229">
        <v>1</v>
      </c>
      <c r="G422" s="229">
        <v>1</v>
      </c>
      <c r="H422" s="229">
        <v>0</v>
      </c>
      <c r="I422" s="229">
        <v>0</v>
      </c>
      <c r="J422" s="229">
        <v>1</v>
      </c>
      <c r="K422" s="166">
        <f t="shared" si="165"/>
        <v>60.78</v>
      </c>
      <c r="L422" s="230">
        <v>18.8</v>
      </c>
      <c r="M422" s="230">
        <v>32.98</v>
      </c>
      <c r="N422" s="230">
        <v>4.5</v>
      </c>
      <c r="O422" s="257">
        <v>0.08</v>
      </c>
      <c r="P422" s="260">
        <f t="shared" si="166"/>
        <v>60.78</v>
      </c>
      <c r="Q422" s="260">
        <f t="shared" si="167"/>
        <v>60.78</v>
      </c>
      <c r="R422" s="260">
        <f t="shared" si="168"/>
        <v>0</v>
      </c>
      <c r="S422" s="260">
        <f t="shared" si="169"/>
        <v>0</v>
      </c>
      <c r="T422" s="260">
        <f t="shared" si="170"/>
        <v>60.78</v>
      </c>
      <c r="U422" s="259"/>
    </row>
    <row r="423" s="205" customFormat="1" ht="16.5" outlineLevel="1" spans="1:21">
      <c r="A423" s="310" t="s">
        <v>1858</v>
      </c>
      <c r="B423" s="312" t="s">
        <v>1856</v>
      </c>
      <c r="C423" s="227" t="s">
        <v>1301</v>
      </c>
      <c r="D423" s="228" t="s">
        <v>168</v>
      </c>
      <c r="E423" s="229">
        <f t="shared" si="164"/>
        <v>3</v>
      </c>
      <c r="F423" s="229">
        <v>1</v>
      </c>
      <c r="G423" s="229">
        <v>1</v>
      </c>
      <c r="H423" s="229">
        <v>0</v>
      </c>
      <c r="I423" s="229">
        <v>0</v>
      </c>
      <c r="J423" s="229">
        <v>1</v>
      </c>
      <c r="K423" s="166">
        <f t="shared" si="165"/>
        <v>47.87</v>
      </c>
      <c r="L423" s="230">
        <v>18.8</v>
      </c>
      <c r="M423" s="230">
        <v>21.02</v>
      </c>
      <c r="N423" s="230">
        <v>4.5</v>
      </c>
      <c r="O423" s="257">
        <v>0.08</v>
      </c>
      <c r="P423" s="260">
        <f t="shared" si="166"/>
        <v>47.87</v>
      </c>
      <c r="Q423" s="260">
        <f t="shared" si="167"/>
        <v>47.87</v>
      </c>
      <c r="R423" s="260">
        <f t="shared" si="168"/>
        <v>0</v>
      </c>
      <c r="S423" s="260">
        <f t="shared" si="169"/>
        <v>0</v>
      </c>
      <c r="T423" s="260">
        <f t="shared" si="170"/>
        <v>47.87</v>
      </c>
      <c r="U423" s="259"/>
    </row>
    <row r="424" s="205" customFormat="1" ht="16.5" outlineLevel="1" spans="1:21">
      <c r="A424" s="310" t="s">
        <v>1859</v>
      </c>
      <c r="B424" s="312" t="s">
        <v>1856</v>
      </c>
      <c r="C424" s="227" t="s">
        <v>1303</v>
      </c>
      <c r="D424" s="228" t="s">
        <v>168</v>
      </c>
      <c r="E424" s="229">
        <f t="shared" si="164"/>
        <v>62</v>
      </c>
      <c r="F424" s="229">
        <v>60</v>
      </c>
      <c r="G424" s="229">
        <v>1</v>
      </c>
      <c r="H424" s="229">
        <v>0</v>
      </c>
      <c r="I424" s="229">
        <v>0</v>
      </c>
      <c r="J424" s="229">
        <v>1</v>
      </c>
      <c r="K424" s="166">
        <f t="shared" si="165"/>
        <v>84.16</v>
      </c>
      <c r="L424" s="230">
        <v>28.41</v>
      </c>
      <c r="M424" s="230">
        <v>42.03</v>
      </c>
      <c r="N424" s="230">
        <v>7.49</v>
      </c>
      <c r="O424" s="257">
        <v>0.08</v>
      </c>
      <c r="P424" s="260">
        <f t="shared" si="166"/>
        <v>5049.6</v>
      </c>
      <c r="Q424" s="260">
        <f t="shared" si="167"/>
        <v>84.16</v>
      </c>
      <c r="R424" s="260">
        <f t="shared" si="168"/>
        <v>0</v>
      </c>
      <c r="S424" s="260">
        <f t="shared" si="169"/>
        <v>0</v>
      </c>
      <c r="T424" s="260">
        <f t="shared" si="170"/>
        <v>84.16</v>
      </c>
      <c r="U424" s="259"/>
    </row>
    <row r="425" s="205" customFormat="1" ht="16.5" outlineLevel="1" spans="1:21">
      <c r="A425" s="310" t="s">
        <v>1860</v>
      </c>
      <c r="B425" s="312" t="s">
        <v>1856</v>
      </c>
      <c r="C425" s="227" t="s">
        <v>1305</v>
      </c>
      <c r="D425" s="228" t="s">
        <v>168</v>
      </c>
      <c r="E425" s="229">
        <f t="shared" si="164"/>
        <v>3</v>
      </c>
      <c r="F425" s="229">
        <v>1</v>
      </c>
      <c r="G425" s="229">
        <v>1</v>
      </c>
      <c r="H425" s="229">
        <v>0</v>
      </c>
      <c r="I425" s="229">
        <v>0</v>
      </c>
      <c r="J425" s="229">
        <v>1</v>
      </c>
      <c r="K425" s="166">
        <f t="shared" si="165"/>
        <v>95.8</v>
      </c>
      <c r="L425" s="230">
        <v>30.07</v>
      </c>
      <c r="M425" s="230">
        <v>51.14</v>
      </c>
      <c r="N425" s="230">
        <v>7.49</v>
      </c>
      <c r="O425" s="257">
        <v>0.08</v>
      </c>
      <c r="P425" s="260">
        <f t="shared" si="166"/>
        <v>95.8</v>
      </c>
      <c r="Q425" s="260">
        <f t="shared" si="167"/>
        <v>95.8</v>
      </c>
      <c r="R425" s="260">
        <f t="shared" si="168"/>
        <v>0</v>
      </c>
      <c r="S425" s="260">
        <f t="shared" si="169"/>
        <v>0</v>
      </c>
      <c r="T425" s="260">
        <f t="shared" si="170"/>
        <v>95.8</v>
      </c>
      <c r="U425" s="259"/>
    </row>
    <row r="426" s="205" customFormat="1" ht="16.5" outlineLevel="1" spans="1:21">
      <c r="A426" s="310" t="s">
        <v>1861</v>
      </c>
      <c r="B426" s="312" t="s">
        <v>1856</v>
      </c>
      <c r="C426" s="227" t="s">
        <v>1307</v>
      </c>
      <c r="D426" s="228" t="s">
        <v>168</v>
      </c>
      <c r="E426" s="229">
        <f t="shared" si="164"/>
        <v>1481</v>
      </c>
      <c r="F426" s="229">
        <v>1187</v>
      </c>
      <c r="G426" s="229">
        <v>134</v>
      </c>
      <c r="H426" s="229">
        <v>18</v>
      </c>
      <c r="I426" s="229">
        <v>40</v>
      </c>
      <c r="J426" s="229">
        <v>102</v>
      </c>
      <c r="K426" s="166">
        <f t="shared" si="165"/>
        <v>107.59</v>
      </c>
      <c r="L426" s="230">
        <v>32.56</v>
      </c>
      <c r="M426" s="230">
        <v>59.57</v>
      </c>
      <c r="N426" s="230">
        <v>7.49</v>
      </c>
      <c r="O426" s="257">
        <v>0.08</v>
      </c>
      <c r="P426" s="260">
        <f t="shared" si="166"/>
        <v>127709.33</v>
      </c>
      <c r="Q426" s="260">
        <f t="shared" si="167"/>
        <v>14417.06</v>
      </c>
      <c r="R426" s="260">
        <f t="shared" si="168"/>
        <v>1936.62</v>
      </c>
      <c r="S426" s="260">
        <f t="shared" si="169"/>
        <v>4303.6</v>
      </c>
      <c r="T426" s="260">
        <f t="shared" si="170"/>
        <v>10974.18</v>
      </c>
      <c r="U426" s="259"/>
    </row>
    <row r="427" s="205" customFormat="1" ht="16.5" outlineLevel="1" spans="1:21">
      <c r="A427" s="310" t="s">
        <v>1862</v>
      </c>
      <c r="B427" s="312" t="s">
        <v>1856</v>
      </c>
      <c r="C427" s="227" t="s">
        <v>1309</v>
      </c>
      <c r="D427" s="228" t="s">
        <v>168</v>
      </c>
      <c r="E427" s="229">
        <f t="shared" si="164"/>
        <v>3</v>
      </c>
      <c r="F427" s="229">
        <v>1</v>
      </c>
      <c r="G427" s="229">
        <v>1</v>
      </c>
      <c r="H427" s="229">
        <v>0</v>
      </c>
      <c r="I427" s="229">
        <v>0</v>
      </c>
      <c r="J427" s="229">
        <v>1</v>
      </c>
      <c r="K427" s="166">
        <f t="shared" si="165"/>
        <v>118.66</v>
      </c>
      <c r="L427" s="230">
        <v>32.56</v>
      </c>
      <c r="M427" s="230">
        <v>69.82</v>
      </c>
      <c r="N427" s="230">
        <v>7.49</v>
      </c>
      <c r="O427" s="257">
        <v>0.08</v>
      </c>
      <c r="P427" s="260">
        <f t="shared" si="166"/>
        <v>118.66</v>
      </c>
      <c r="Q427" s="260">
        <f t="shared" si="167"/>
        <v>118.66</v>
      </c>
      <c r="R427" s="260">
        <f t="shared" si="168"/>
        <v>0</v>
      </c>
      <c r="S427" s="260">
        <f t="shared" si="169"/>
        <v>0</v>
      </c>
      <c r="T427" s="260">
        <f t="shared" si="170"/>
        <v>118.66</v>
      </c>
      <c r="U427" s="259"/>
    </row>
    <row r="428" s="205" customFormat="1" ht="16.5" outlineLevel="1" spans="1:21">
      <c r="A428" s="310" t="s">
        <v>1863</v>
      </c>
      <c r="B428" s="312" t="s">
        <v>1856</v>
      </c>
      <c r="C428" s="227" t="s">
        <v>1311</v>
      </c>
      <c r="D428" s="228" t="s">
        <v>168</v>
      </c>
      <c r="E428" s="229">
        <f t="shared" si="164"/>
        <v>468</v>
      </c>
      <c r="F428" s="229">
        <v>32</v>
      </c>
      <c r="G428" s="229">
        <v>199</v>
      </c>
      <c r="H428" s="229">
        <v>26</v>
      </c>
      <c r="I428" s="229">
        <v>60</v>
      </c>
      <c r="J428" s="229">
        <v>151</v>
      </c>
      <c r="K428" s="166">
        <f t="shared" si="165"/>
        <v>127.45</v>
      </c>
      <c r="L428" s="230">
        <v>32.56</v>
      </c>
      <c r="M428" s="230">
        <v>77.96</v>
      </c>
      <c r="N428" s="230">
        <v>7.49</v>
      </c>
      <c r="O428" s="257">
        <v>0.08</v>
      </c>
      <c r="P428" s="260">
        <f t="shared" si="166"/>
        <v>4078.4</v>
      </c>
      <c r="Q428" s="260">
        <f t="shared" si="167"/>
        <v>25362.55</v>
      </c>
      <c r="R428" s="260">
        <f t="shared" si="168"/>
        <v>3313.7</v>
      </c>
      <c r="S428" s="260">
        <f t="shared" si="169"/>
        <v>7647</v>
      </c>
      <c r="T428" s="260">
        <f t="shared" si="170"/>
        <v>19244.95</v>
      </c>
      <c r="U428" s="259"/>
    </row>
    <row r="429" s="205" customFormat="1" ht="16.5" outlineLevel="1" spans="1:21">
      <c r="A429" s="310" t="s">
        <v>1864</v>
      </c>
      <c r="B429" s="312" t="s">
        <v>1856</v>
      </c>
      <c r="C429" s="227" t="s">
        <v>1313</v>
      </c>
      <c r="D429" s="228" t="s">
        <v>168</v>
      </c>
      <c r="E429" s="229">
        <f t="shared" si="164"/>
        <v>709</v>
      </c>
      <c r="F429" s="229">
        <v>707</v>
      </c>
      <c r="G429" s="229">
        <v>1</v>
      </c>
      <c r="H429" s="229">
        <v>0</v>
      </c>
      <c r="I429" s="229">
        <v>0</v>
      </c>
      <c r="J429" s="229">
        <v>1</v>
      </c>
      <c r="K429" s="166">
        <f t="shared" si="165"/>
        <v>159.16</v>
      </c>
      <c r="L429" s="230">
        <v>51.2</v>
      </c>
      <c r="M429" s="230">
        <v>84.18</v>
      </c>
      <c r="N429" s="230">
        <v>11.99</v>
      </c>
      <c r="O429" s="257">
        <v>0.08</v>
      </c>
      <c r="P429" s="260">
        <f t="shared" si="166"/>
        <v>112526.12</v>
      </c>
      <c r="Q429" s="260">
        <f t="shared" si="167"/>
        <v>159.16</v>
      </c>
      <c r="R429" s="260">
        <f t="shared" si="168"/>
        <v>0</v>
      </c>
      <c r="S429" s="260">
        <f t="shared" si="169"/>
        <v>0</v>
      </c>
      <c r="T429" s="260">
        <f t="shared" si="170"/>
        <v>159.16</v>
      </c>
      <c r="U429" s="259"/>
    </row>
    <row r="430" s="205" customFormat="1" ht="16.5" outlineLevel="1" spans="1:21">
      <c r="A430" s="310" t="s">
        <v>1865</v>
      </c>
      <c r="B430" s="312" t="s">
        <v>1856</v>
      </c>
      <c r="C430" s="227" t="s">
        <v>1315</v>
      </c>
      <c r="D430" s="228" t="s">
        <v>168</v>
      </c>
      <c r="E430" s="229">
        <f t="shared" si="164"/>
        <v>3</v>
      </c>
      <c r="F430" s="229">
        <v>1</v>
      </c>
      <c r="G430" s="229">
        <v>1</v>
      </c>
      <c r="H430" s="229">
        <v>0</v>
      </c>
      <c r="I430" s="229">
        <v>0</v>
      </c>
      <c r="J430" s="229">
        <v>1</v>
      </c>
      <c r="K430" s="166">
        <f t="shared" si="165"/>
        <v>164.7</v>
      </c>
      <c r="L430" s="230">
        <v>51.2</v>
      </c>
      <c r="M430" s="230">
        <v>89.31</v>
      </c>
      <c r="N430" s="230">
        <v>11.99</v>
      </c>
      <c r="O430" s="257">
        <v>0.08</v>
      </c>
      <c r="P430" s="260">
        <f t="shared" si="166"/>
        <v>164.7</v>
      </c>
      <c r="Q430" s="260">
        <f t="shared" si="167"/>
        <v>164.7</v>
      </c>
      <c r="R430" s="260">
        <f t="shared" si="168"/>
        <v>0</v>
      </c>
      <c r="S430" s="260">
        <f t="shared" si="169"/>
        <v>0</v>
      </c>
      <c r="T430" s="260">
        <f t="shared" si="170"/>
        <v>164.7</v>
      </c>
      <c r="U430" s="259"/>
    </row>
    <row r="431" s="205" customFormat="1" ht="16.5" outlineLevel="1" spans="1:21">
      <c r="A431" s="310" t="s">
        <v>1866</v>
      </c>
      <c r="B431" s="312" t="s">
        <v>1856</v>
      </c>
      <c r="C431" s="227" t="s">
        <v>1317</v>
      </c>
      <c r="D431" s="228" t="s">
        <v>168</v>
      </c>
      <c r="E431" s="229">
        <f t="shared" si="164"/>
        <v>3</v>
      </c>
      <c r="F431" s="229">
        <v>1</v>
      </c>
      <c r="G431" s="229">
        <v>1</v>
      </c>
      <c r="H431" s="229">
        <v>0</v>
      </c>
      <c r="I431" s="229">
        <v>0</v>
      </c>
      <c r="J431" s="229">
        <v>1</v>
      </c>
      <c r="K431" s="166">
        <f t="shared" si="165"/>
        <v>168.9</v>
      </c>
      <c r="L431" s="230">
        <v>51.2</v>
      </c>
      <c r="M431" s="230">
        <v>93.2</v>
      </c>
      <c r="N431" s="230">
        <v>11.99</v>
      </c>
      <c r="O431" s="257">
        <v>0.08</v>
      </c>
      <c r="P431" s="260">
        <f t="shared" si="166"/>
        <v>168.9</v>
      </c>
      <c r="Q431" s="260">
        <f t="shared" si="167"/>
        <v>168.9</v>
      </c>
      <c r="R431" s="260">
        <f t="shared" si="168"/>
        <v>0</v>
      </c>
      <c r="S431" s="260">
        <f t="shared" si="169"/>
        <v>0</v>
      </c>
      <c r="T431" s="260">
        <f t="shared" si="170"/>
        <v>168.9</v>
      </c>
      <c r="U431" s="259"/>
    </row>
    <row r="432" s="205" customFormat="1" ht="16.5" outlineLevel="1" spans="1:21">
      <c r="A432" s="310" t="s">
        <v>1867</v>
      </c>
      <c r="B432" s="312" t="s">
        <v>1856</v>
      </c>
      <c r="C432" s="227" t="s">
        <v>1319</v>
      </c>
      <c r="D432" s="228" t="s">
        <v>168</v>
      </c>
      <c r="E432" s="229">
        <f t="shared" si="164"/>
        <v>179</v>
      </c>
      <c r="F432" s="229">
        <v>177</v>
      </c>
      <c r="G432" s="229">
        <v>1</v>
      </c>
      <c r="H432" s="229">
        <v>0</v>
      </c>
      <c r="I432" s="229">
        <v>0</v>
      </c>
      <c r="J432" s="229">
        <v>1</v>
      </c>
      <c r="K432" s="166">
        <f t="shared" si="165"/>
        <v>179.74</v>
      </c>
      <c r="L432" s="230">
        <v>51.2</v>
      </c>
      <c r="M432" s="230">
        <v>103.24</v>
      </c>
      <c r="N432" s="230">
        <v>11.99</v>
      </c>
      <c r="O432" s="257">
        <v>0.08</v>
      </c>
      <c r="P432" s="260">
        <f t="shared" si="166"/>
        <v>31813.98</v>
      </c>
      <c r="Q432" s="260">
        <f t="shared" si="167"/>
        <v>179.74</v>
      </c>
      <c r="R432" s="260">
        <f t="shared" si="168"/>
        <v>0</v>
      </c>
      <c r="S432" s="260">
        <f t="shared" si="169"/>
        <v>0</v>
      </c>
      <c r="T432" s="260">
        <f t="shared" si="170"/>
        <v>179.74</v>
      </c>
      <c r="U432" s="259"/>
    </row>
    <row r="433" s="205" customFormat="1" ht="16.5" outlineLevel="1" spans="1:21">
      <c r="A433" s="310" t="s">
        <v>1868</v>
      </c>
      <c r="B433" s="312" t="s">
        <v>1856</v>
      </c>
      <c r="C433" s="227" t="s">
        <v>1321</v>
      </c>
      <c r="D433" s="228" t="s">
        <v>168</v>
      </c>
      <c r="E433" s="229">
        <f t="shared" si="164"/>
        <v>3</v>
      </c>
      <c r="F433" s="229">
        <v>1</v>
      </c>
      <c r="G433" s="229">
        <v>1</v>
      </c>
      <c r="H433" s="229">
        <v>0</v>
      </c>
      <c r="I433" s="229">
        <v>0</v>
      </c>
      <c r="J433" s="229">
        <v>1</v>
      </c>
      <c r="K433" s="166">
        <f t="shared" si="165"/>
        <v>189.77</v>
      </c>
      <c r="L433" s="230">
        <v>51.2</v>
      </c>
      <c r="M433" s="230">
        <v>112.52</v>
      </c>
      <c r="N433" s="230">
        <v>11.99</v>
      </c>
      <c r="O433" s="257">
        <v>0.08</v>
      </c>
      <c r="P433" s="260">
        <f t="shared" si="166"/>
        <v>189.77</v>
      </c>
      <c r="Q433" s="260">
        <f t="shared" si="167"/>
        <v>189.77</v>
      </c>
      <c r="R433" s="260">
        <f t="shared" si="168"/>
        <v>0</v>
      </c>
      <c r="S433" s="260">
        <f t="shared" si="169"/>
        <v>0</v>
      </c>
      <c r="T433" s="260">
        <f t="shared" si="170"/>
        <v>189.77</v>
      </c>
      <c r="U433" s="259"/>
    </row>
    <row r="434" s="205" customFormat="1" ht="16.5" outlineLevel="1" spans="1:21">
      <c r="A434" s="310" t="s">
        <v>1869</v>
      </c>
      <c r="B434" s="312" t="s">
        <v>1856</v>
      </c>
      <c r="C434" s="227" t="s">
        <v>1323</v>
      </c>
      <c r="D434" s="228" t="s">
        <v>168</v>
      </c>
      <c r="E434" s="229">
        <f t="shared" si="164"/>
        <v>3</v>
      </c>
      <c r="F434" s="229">
        <v>1</v>
      </c>
      <c r="G434" s="229">
        <v>1</v>
      </c>
      <c r="H434" s="229">
        <v>0</v>
      </c>
      <c r="I434" s="229">
        <v>0</v>
      </c>
      <c r="J434" s="229">
        <v>1</v>
      </c>
      <c r="K434" s="166">
        <f t="shared" si="165"/>
        <v>188.08</v>
      </c>
      <c r="L434" s="230">
        <v>51.2</v>
      </c>
      <c r="M434" s="230">
        <v>110.96</v>
      </c>
      <c r="N434" s="230">
        <v>11.99</v>
      </c>
      <c r="O434" s="257">
        <v>0.08</v>
      </c>
      <c r="P434" s="260">
        <f t="shared" si="166"/>
        <v>188.08</v>
      </c>
      <c r="Q434" s="260">
        <f t="shared" si="167"/>
        <v>188.08</v>
      </c>
      <c r="R434" s="260">
        <f t="shared" si="168"/>
        <v>0</v>
      </c>
      <c r="S434" s="260">
        <f t="shared" si="169"/>
        <v>0</v>
      </c>
      <c r="T434" s="260">
        <f t="shared" si="170"/>
        <v>188.08</v>
      </c>
      <c r="U434" s="259"/>
    </row>
    <row r="435" s="205" customFormat="1" ht="16.5" outlineLevel="1" spans="1:21">
      <c r="A435" s="310" t="s">
        <v>1870</v>
      </c>
      <c r="B435" s="312" t="s">
        <v>1856</v>
      </c>
      <c r="C435" s="227" t="s">
        <v>1325</v>
      </c>
      <c r="D435" s="228" t="s">
        <v>168</v>
      </c>
      <c r="E435" s="229">
        <f t="shared" si="164"/>
        <v>3</v>
      </c>
      <c r="F435" s="229">
        <v>1</v>
      </c>
      <c r="G435" s="229">
        <v>1</v>
      </c>
      <c r="H435" s="229">
        <v>0</v>
      </c>
      <c r="I435" s="229">
        <v>0</v>
      </c>
      <c r="J435" s="229">
        <v>1</v>
      </c>
      <c r="K435" s="166">
        <f t="shared" si="165"/>
        <v>225.12</v>
      </c>
      <c r="L435" s="230">
        <v>70.44</v>
      </c>
      <c r="M435" s="230">
        <v>121.75</v>
      </c>
      <c r="N435" s="230">
        <v>16.25</v>
      </c>
      <c r="O435" s="257">
        <v>0.08</v>
      </c>
      <c r="P435" s="260">
        <f t="shared" si="166"/>
        <v>225.12</v>
      </c>
      <c r="Q435" s="260">
        <f t="shared" si="167"/>
        <v>225.12</v>
      </c>
      <c r="R435" s="260">
        <f t="shared" si="168"/>
        <v>0</v>
      </c>
      <c r="S435" s="260">
        <f t="shared" si="169"/>
        <v>0</v>
      </c>
      <c r="T435" s="260">
        <f t="shared" si="170"/>
        <v>225.12</v>
      </c>
      <c r="U435" s="259"/>
    </row>
    <row r="436" s="205" customFormat="1" ht="16.5" outlineLevel="1" spans="1:21">
      <c r="A436" s="310" t="s">
        <v>1871</v>
      </c>
      <c r="B436" s="312" t="s">
        <v>1856</v>
      </c>
      <c r="C436" s="227" t="s">
        <v>1327</v>
      </c>
      <c r="D436" s="228" t="s">
        <v>168</v>
      </c>
      <c r="E436" s="229">
        <f t="shared" si="164"/>
        <v>3</v>
      </c>
      <c r="F436" s="229">
        <v>1</v>
      </c>
      <c r="G436" s="229">
        <v>1</v>
      </c>
      <c r="H436" s="229">
        <v>0</v>
      </c>
      <c r="I436" s="229">
        <v>0</v>
      </c>
      <c r="J436" s="229">
        <v>1</v>
      </c>
      <c r="K436" s="166">
        <f t="shared" si="165"/>
        <v>234.52</v>
      </c>
      <c r="L436" s="230">
        <v>70.44</v>
      </c>
      <c r="M436" s="230">
        <v>130.46</v>
      </c>
      <c r="N436" s="230">
        <v>16.25</v>
      </c>
      <c r="O436" s="257">
        <v>0.08</v>
      </c>
      <c r="P436" s="260">
        <f t="shared" si="166"/>
        <v>234.52</v>
      </c>
      <c r="Q436" s="260">
        <f t="shared" si="167"/>
        <v>234.52</v>
      </c>
      <c r="R436" s="260">
        <f t="shared" si="168"/>
        <v>0</v>
      </c>
      <c r="S436" s="260">
        <f t="shared" si="169"/>
        <v>0</v>
      </c>
      <c r="T436" s="260">
        <f t="shared" si="170"/>
        <v>234.52</v>
      </c>
      <c r="U436" s="259"/>
    </row>
    <row r="437" s="205" customFormat="1" ht="16.5" outlineLevel="1" spans="1:21">
      <c r="A437" s="310" t="s">
        <v>1872</v>
      </c>
      <c r="B437" s="312" t="s">
        <v>1856</v>
      </c>
      <c r="C437" s="227" t="s">
        <v>1329</v>
      </c>
      <c r="D437" s="228" t="s">
        <v>168</v>
      </c>
      <c r="E437" s="229">
        <f t="shared" si="164"/>
        <v>3</v>
      </c>
      <c r="F437" s="229">
        <v>1</v>
      </c>
      <c r="G437" s="229">
        <v>1</v>
      </c>
      <c r="H437" s="229">
        <v>0</v>
      </c>
      <c r="I437" s="229">
        <v>0</v>
      </c>
      <c r="J437" s="229">
        <v>1</v>
      </c>
      <c r="K437" s="166">
        <f t="shared" si="165"/>
        <v>411.7</v>
      </c>
      <c r="L437" s="230">
        <v>70.44</v>
      </c>
      <c r="M437" s="230">
        <v>294.51</v>
      </c>
      <c r="N437" s="230">
        <v>16.25</v>
      </c>
      <c r="O437" s="257">
        <v>0.08</v>
      </c>
      <c r="P437" s="260">
        <f t="shared" si="166"/>
        <v>411.7</v>
      </c>
      <c r="Q437" s="260">
        <f t="shared" si="167"/>
        <v>411.7</v>
      </c>
      <c r="R437" s="260">
        <f t="shared" si="168"/>
        <v>0</v>
      </c>
      <c r="S437" s="260">
        <f t="shared" si="169"/>
        <v>0</v>
      </c>
      <c r="T437" s="260">
        <f t="shared" si="170"/>
        <v>411.7</v>
      </c>
      <c r="U437" s="259"/>
    </row>
    <row r="438" s="205" customFormat="1" ht="16.5" outlineLevel="1" spans="1:21">
      <c r="A438" s="310" t="s">
        <v>1873</v>
      </c>
      <c r="B438" s="312" t="s">
        <v>1856</v>
      </c>
      <c r="C438" s="227" t="s">
        <v>1331</v>
      </c>
      <c r="D438" s="228" t="s">
        <v>168</v>
      </c>
      <c r="E438" s="229">
        <f t="shared" si="164"/>
        <v>394</v>
      </c>
      <c r="F438" s="229">
        <v>392</v>
      </c>
      <c r="G438" s="229">
        <v>1</v>
      </c>
      <c r="H438" s="229">
        <v>0</v>
      </c>
      <c r="I438" s="229">
        <v>0</v>
      </c>
      <c r="J438" s="229">
        <v>1</v>
      </c>
      <c r="K438" s="166">
        <f t="shared" si="165"/>
        <v>417.92</v>
      </c>
      <c r="L438" s="230">
        <v>70.44</v>
      </c>
      <c r="M438" s="230">
        <v>300.27</v>
      </c>
      <c r="N438" s="230">
        <v>16.25</v>
      </c>
      <c r="O438" s="257">
        <v>0.08</v>
      </c>
      <c r="P438" s="260">
        <f t="shared" si="166"/>
        <v>163824.64</v>
      </c>
      <c r="Q438" s="260">
        <f t="shared" si="167"/>
        <v>417.92</v>
      </c>
      <c r="R438" s="260">
        <f t="shared" si="168"/>
        <v>0</v>
      </c>
      <c r="S438" s="260">
        <f t="shared" si="169"/>
        <v>0</v>
      </c>
      <c r="T438" s="260">
        <f t="shared" si="170"/>
        <v>417.92</v>
      </c>
      <c r="U438" s="259"/>
    </row>
    <row r="439" s="205" customFormat="1" ht="16.5" outlineLevel="1" spans="1:21">
      <c r="A439" s="310" t="s">
        <v>1874</v>
      </c>
      <c r="B439" s="312" t="s">
        <v>1856</v>
      </c>
      <c r="C439" s="227" t="s">
        <v>1333</v>
      </c>
      <c r="D439" s="228" t="s">
        <v>168</v>
      </c>
      <c r="E439" s="229">
        <f t="shared" si="164"/>
        <v>3</v>
      </c>
      <c r="F439" s="229">
        <v>1</v>
      </c>
      <c r="G439" s="229">
        <v>1</v>
      </c>
      <c r="H439" s="229">
        <v>0</v>
      </c>
      <c r="I439" s="229">
        <v>0</v>
      </c>
      <c r="J439" s="229">
        <v>1</v>
      </c>
      <c r="K439" s="166">
        <f t="shared" si="165"/>
        <v>528.49</v>
      </c>
      <c r="L439" s="230">
        <v>70.44</v>
      </c>
      <c r="M439" s="230">
        <v>402.65</v>
      </c>
      <c r="N439" s="230">
        <v>16.25</v>
      </c>
      <c r="O439" s="257">
        <v>0.08</v>
      </c>
      <c r="P439" s="260">
        <f t="shared" si="166"/>
        <v>528.49</v>
      </c>
      <c r="Q439" s="260">
        <f t="shared" si="167"/>
        <v>528.49</v>
      </c>
      <c r="R439" s="260">
        <f t="shared" si="168"/>
        <v>0</v>
      </c>
      <c r="S439" s="260">
        <f t="shared" si="169"/>
        <v>0</v>
      </c>
      <c r="T439" s="260">
        <f t="shared" si="170"/>
        <v>528.49</v>
      </c>
      <c r="U439" s="259"/>
    </row>
    <row r="440" s="205" customFormat="1" ht="16.5" outlineLevel="1" spans="1:21">
      <c r="A440" s="310" t="s">
        <v>1875</v>
      </c>
      <c r="B440" s="312" t="s">
        <v>1856</v>
      </c>
      <c r="C440" s="227" t="s">
        <v>1335</v>
      </c>
      <c r="D440" s="228" t="s">
        <v>168</v>
      </c>
      <c r="E440" s="229">
        <f t="shared" si="164"/>
        <v>3</v>
      </c>
      <c r="F440" s="229">
        <v>1</v>
      </c>
      <c r="G440" s="229">
        <v>1</v>
      </c>
      <c r="H440" s="229">
        <v>0</v>
      </c>
      <c r="I440" s="229">
        <v>0</v>
      </c>
      <c r="J440" s="229">
        <v>1</v>
      </c>
      <c r="K440" s="166">
        <f t="shared" si="165"/>
        <v>492.22</v>
      </c>
      <c r="L440" s="230">
        <v>89.96</v>
      </c>
      <c r="M440" s="230">
        <v>345.13</v>
      </c>
      <c r="N440" s="230">
        <v>20.67</v>
      </c>
      <c r="O440" s="257">
        <v>0.08</v>
      </c>
      <c r="P440" s="260">
        <f t="shared" si="166"/>
        <v>492.22</v>
      </c>
      <c r="Q440" s="260">
        <f t="shared" si="167"/>
        <v>492.22</v>
      </c>
      <c r="R440" s="260">
        <f t="shared" si="168"/>
        <v>0</v>
      </c>
      <c r="S440" s="260">
        <f t="shared" si="169"/>
        <v>0</v>
      </c>
      <c r="T440" s="260">
        <f t="shared" si="170"/>
        <v>492.22</v>
      </c>
      <c r="U440" s="259"/>
    </row>
    <row r="441" s="205" customFormat="1" ht="16.5" outlineLevel="1" spans="1:21">
      <c r="A441" s="310" t="s">
        <v>1876</v>
      </c>
      <c r="B441" s="312" t="s">
        <v>1856</v>
      </c>
      <c r="C441" s="227" t="s">
        <v>1337</v>
      </c>
      <c r="D441" s="228" t="s">
        <v>168</v>
      </c>
      <c r="E441" s="229">
        <f t="shared" si="164"/>
        <v>167</v>
      </c>
      <c r="F441" s="229">
        <v>165</v>
      </c>
      <c r="G441" s="229">
        <v>1</v>
      </c>
      <c r="H441" s="229">
        <v>0</v>
      </c>
      <c r="I441" s="229">
        <v>0</v>
      </c>
      <c r="J441" s="229">
        <v>1</v>
      </c>
      <c r="K441" s="166">
        <f t="shared" si="165"/>
        <v>519.56</v>
      </c>
      <c r="L441" s="230">
        <v>89.96</v>
      </c>
      <c r="M441" s="230">
        <v>370.44</v>
      </c>
      <c r="N441" s="230">
        <v>20.67</v>
      </c>
      <c r="O441" s="257">
        <v>0.08</v>
      </c>
      <c r="P441" s="260">
        <f t="shared" si="166"/>
        <v>85727.4</v>
      </c>
      <c r="Q441" s="260">
        <f t="shared" si="167"/>
        <v>519.56</v>
      </c>
      <c r="R441" s="260">
        <f t="shared" si="168"/>
        <v>0</v>
      </c>
      <c r="S441" s="260">
        <f t="shared" si="169"/>
        <v>0</v>
      </c>
      <c r="T441" s="260">
        <f t="shared" si="170"/>
        <v>519.56</v>
      </c>
      <c r="U441" s="259"/>
    </row>
    <row r="442" s="205" customFormat="1" ht="16.5" outlineLevel="1" spans="1:21">
      <c r="A442" s="310" t="s">
        <v>1877</v>
      </c>
      <c r="B442" s="312" t="s">
        <v>1856</v>
      </c>
      <c r="C442" s="227" t="s">
        <v>1339</v>
      </c>
      <c r="D442" s="228" t="s">
        <v>168</v>
      </c>
      <c r="E442" s="229">
        <f t="shared" si="164"/>
        <v>39</v>
      </c>
      <c r="F442" s="229">
        <v>37</v>
      </c>
      <c r="G442" s="229">
        <v>1</v>
      </c>
      <c r="H442" s="229">
        <v>0</v>
      </c>
      <c r="I442" s="229">
        <v>0</v>
      </c>
      <c r="J442" s="229">
        <v>1</v>
      </c>
      <c r="K442" s="166">
        <f t="shared" si="165"/>
        <v>1077.39</v>
      </c>
      <c r="L442" s="230">
        <v>89.96</v>
      </c>
      <c r="M442" s="230">
        <v>886.95</v>
      </c>
      <c r="N442" s="230">
        <v>20.67</v>
      </c>
      <c r="O442" s="257">
        <v>0.08</v>
      </c>
      <c r="P442" s="260">
        <f t="shared" si="166"/>
        <v>39863.43</v>
      </c>
      <c r="Q442" s="260">
        <f t="shared" si="167"/>
        <v>1077.39</v>
      </c>
      <c r="R442" s="260">
        <f t="shared" si="168"/>
        <v>0</v>
      </c>
      <c r="S442" s="260">
        <f t="shared" si="169"/>
        <v>0</v>
      </c>
      <c r="T442" s="260">
        <f t="shared" si="170"/>
        <v>1077.39</v>
      </c>
      <c r="U442" s="259"/>
    </row>
    <row r="443" s="205" customFormat="1" ht="144" outlineLevel="1" spans="1:21">
      <c r="A443" s="310" t="s">
        <v>205</v>
      </c>
      <c r="B443" s="309" t="s">
        <v>1340</v>
      </c>
      <c r="C443" s="227" t="s">
        <v>1341</v>
      </c>
      <c r="D443" s="228"/>
      <c r="E443" s="229"/>
      <c r="F443" s="229"/>
      <c r="G443" s="229"/>
      <c r="H443" s="229"/>
      <c r="I443" s="229"/>
      <c r="J443" s="229"/>
      <c r="K443" s="166"/>
      <c r="L443" s="260"/>
      <c r="M443" s="260"/>
      <c r="N443" s="260"/>
      <c r="O443" s="323"/>
      <c r="P443" s="260"/>
      <c r="Q443" s="260"/>
      <c r="R443" s="260"/>
      <c r="S443" s="260"/>
      <c r="T443" s="260"/>
      <c r="U443" s="259"/>
    </row>
    <row r="444" s="205" customFormat="1" ht="16.5" outlineLevel="1" spans="1:21">
      <c r="A444" s="310" t="s">
        <v>1678</v>
      </c>
      <c r="B444" s="309" t="s">
        <v>1343</v>
      </c>
      <c r="C444" s="309" t="s">
        <v>1348</v>
      </c>
      <c r="D444" s="228" t="s">
        <v>168</v>
      </c>
      <c r="E444" s="229">
        <f t="shared" ref="E444:E455" si="171">SUM(F444:J444)</f>
        <v>3</v>
      </c>
      <c r="F444" s="229">
        <v>1</v>
      </c>
      <c r="G444" s="229">
        <v>1</v>
      </c>
      <c r="H444" s="229">
        <v>0</v>
      </c>
      <c r="I444" s="229">
        <v>0</v>
      </c>
      <c r="J444" s="229">
        <v>1</v>
      </c>
      <c r="K444" s="166">
        <f t="shared" ref="K444:K455" si="172">ROUND((L444+M444+N444)*(1+O444),2)</f>
        <v>97.73</v>
      </c>
      <c r="L444" s="230">
        <v>34.07</v>
      </c>
      <c r="M444" s="230">
        <v>47.51</v>
      </c>
      <c r="N444" s="230">
        <v>8.91</v>
      </c>
      <c r="O444" s="257">
        <v>0.08</v>
      </c>
      <c r="P444" s="260">
        <f t="shared" ref="P444:P455" si="173">F444*K444</f>
        <v>97.73</v>
      </c>
      <c r="Q444" s="260">
        <f t="shared" ref="Q444:Q455" si="174">G444*K444</f>
        <v>97.73</v>
      </c>
      <c r="R444" s="260">
        <f t="shared" ref="R444:R455" si="175">H444*K444</f>
        <v>0</v>
      </c>
      <c r="S444" s="260">
        <f t="shared" ref="S444:S455" si="176">I444*K444</f>
        <v>0</v>
      </c>
      <c r="T444" s="260">
        <f t="shared" ref="T444:T455" si="177">J444*K444</f>
        <v>97.73</v>
      </c>
      <c r="U444" s="259"/>
    </row>
    <row r="445" s="282" customFormat="1" ht="16.5" outlineLevel="1" spans="1:21">
      <c r="A445" s="310" t="s">
        <v>1681</v>
      </c>
      <c r="B445" s="309" t="s">
        <v>1379</v>
      </c>
      <c r="C445" s="227" t="s">
        <v>1384</v>
      </c>
      <c r="D445" s="228" t="s">
        <v>168</v>
      </c>
      <c r="E445" s="229">
        <f t="shared" si="171"/>
        <v>3</v>
      </c>
      <c r="F445" s="229">
        <v>1</v>
      </c>
      <c r="G445" s="229">
        <v>1</v>
      </c>
      <c r="H445" s="229">
        <v>0</v>
      </c>
      <c r="I445" s="229">
        <v>0</v>
      </c>
      <c r="J445" s="229">
        <v>1</v>
      </c>
      <c r="K445" s="166">
        <f t="shared" si="172"/>
        <v>11.98</v>
      </c>
      <c r="L445" s="230">
        <v>6.54</v>
      </c>
      <c r="M445" s="230">
        <v>2.49</v>
      </c>
      <c r="N445" s="230">
        <v>2.06</v>
      </c>
      <c r="O445" s="257">
        <v>0.08</v>
      </c>
      <c r="P445" s="260">
        <f t="shared" si="173"/>
        <v>11.98</v>
      </c>
      <c r="Q445" s="260">
        <f t="shared" si="174"/>
        <v>11.98</v>
      </c>
      <c r="R445" s="260">
        <f t="shared" si="175"/>
        <v>0</v>
      </c>
      <c r="S445" s="260">
        <f t="shared" si="176"/>
        <v>0</v>
      </c>
      <c r="T445" s="260">
        <f t="shared" si="177"/>
        <v>11.98</v>
      </c>
      <c r="U445" s="259"/>
    </row>
    <row r="446" s="282" customFormat="1" ht="16.5" outlineLevel="1" spans="1:21">
      <c r="A446" s="310" t="s">
        <v>1683</v>
      </c>
      <c r="B446" s="309" t="s">
        <v>1379</v>
      </c>
      <c r="C446" s="227" t="s">
        <v>1386</v>
      </c>
      <c r="D446" s="228" t="s">
        <v>168</v>
      </c>
      <c r="E446" s="229">
        <f t="shared" si="171"/>
        <v>3</v>
      </c>
      <c r="F446" s="229">
        <v>1</v>
      </c>
      <c r="G446" s="229">
        <v>1</v>
      </c>
      <c r="H446" s="229">
        <v>0</v>
      </c>
      <c r="I446" s="229">
        <v>0</v>
      </c>
      <c r="J446" s="229">
        <v>1</v>
      </c>
      <c r="K446" s="166">
        <f t="shared" si="172"/>
        <v>10.44</v>
      </c>
      <c r="L446" s="230">
        <v>6.17</v>
      </c>
      <c r="M446" s="230">
        <v>1.55</v>
      </c>
      <c r="N446" s="230">
        <v>1.95</v>
      </c>
      <c r="O446" s="257">
        <v>0.08</v>
      </c>
      <c r="P446" s="260">
        <f t="shared" si="173"/>
        <v>10.44</v>
      </c>
      <c r="Q446" s="260">
        <f t="shared" si="174"/>
        <v>10.44</v>
      </c>
      <c r="R446" s="260">
        <f t="shared" si="175"/>
        <v>0</v>
      </c>
      <c r="S446" s="260">
        <f t="shared" si="176"/>
        <v>0</v>
      </c>
      <c r="T446" s="260">
        <f t="shared" si="177"/>
        <v>10.44</v>
      </c>
      <c r="U446" s="259"/>
    </row>
    <row r="447" s="282" customFormat="1" ht="16.5" outlineLevel="1" spans="1:21">
      <c r="A447" s="310" t="s">
        <v>1685</v>
      </c>
      <c r="B447" s="309" t="s">
        <v>1379</v>
      </c>
      <c r="C447" s="227" t="s">
        <v>1388</v>
      </c>
      <c r="D447" s="228" t="s">
        <v>168</v>
      </c>
      <c r="E447" s="229">
        <f t="shared" si="171"/>
        <v>3</v>
      </c>
      <c r="F447" s="229">
        <v>1</v>
      </c>
      <c r="G447" s="229">
        <v>1</v>
      </c>
      <c r="H447" s="229">
        <v>0</v>
      </c>
      <c r="I447" s="229">
        <v>0</v>
      </c>
      <c r="J447" s="229">
        <v>1</v>
      </c>
      <c r="K447" s="166">
        <f t="shared" si="172"/>
        <v>9.35</v>
      </c>
      <c r="L447" s="230">
        <v>5.78</v>
      </c>
      <c r="M447" s="230">
        <v>1.06</v>
      </c>
      <c r="N447" s="230">
        <v>1.82</v>
      </c>
      <c r="O447" s="257">
        <v>0.08</v>
      </c>
      <c r="P447" s="260">
        <f t="shared" si="173"/>
        <v>9.35</v>
      </c>
      <c r="Q447" s="260">
        <f t="shared" si="174"/>
        <v>9.35</v>
      </c>
      <c r="R447" s="260">
        <f t="shared" si="175"/>
        <v>0</v>
      </c>
      <c r="S447" s="260">
        <f t="shared" si="176"/>
        <v>0</v>
      </c>
      <c r="T447" s="260">
        <f t="shared" si="177"/>
        <v>9.35</v>
      </c>
      <c r="U447" s="259"/>
    </row>
    <row r="448" s="282" customFormat="1" ht="16.5" outlineLevel="1" spans="1:21">
      <c r="A448" s="310" t="s">
        <v>1687</v>
      </c>
      <c r="B448" s="309" t="s">
        <v>1366</v>
      </c>
      <c r="C448" s="227" t="s">
        <v>1369</v>
      </c>
      <c r="D448" s="228" t="s">
        <v>168</v>
      </c>
      <c r="E448" s="229">
        <f t="shared" si="171"/>
        <v>3</v>
      </c>
      <c r="F448" s="229">
        <v>1</v>
      </c>
      <c r="G448" s="229">
        <v>1</v>
      </c>
      <c r="H448" s="229">
        <v>0</v>
      </c>
      <c r="I448" s="229">
        <v>0</v>
      </c>
      <c r="J448" s="229">
        <v>1</v>
      </c>
      <c r="K448" s="166">
        <f t="shared" si="172"/>
        <v>24.33</v>
      </c>
      <c r="L448" s="230">
        <v>9.32</v>
      </c>
      <c r="M448" s="230">
        <v>10.82</v>
      </c>
      <c r="N448" s="230">
        <v>2.39</v>
      </c>
      <c r="O448" s="257">
        <v>0.08</v>
      </c>
      <c r="P448" s="260">
        <f t="shared" si="173"/>
        <v>24.33</v>
      </c>
      <c r="Q448" s="260">
        <f t="shared" si="174"/>
        <v>24.33</v>
      </c>
      <c r="R448" s="260">
        <f t="shared" si="175"/>
        <v>0</v>
      </c>
      <c r="S448" s="260">
        <f t="shared" si="176"/>
        <v>0</v>
      </c>
      <c r="T448" s="260">
        <f t="shared" si="177"/>
        <v>24.33</v>
      </c>
      <c r="U448" s="259"/>
    </row>
    <row r="449" s="205" customFormat="1" ht="16.5" outlineLevel="1" spans="1:21">
      <c r="A449" s="310" t="s">
        <v>1689</v>
      </c>
      <c r="B449" s="309" t="s">
        <v>1366</v>
      </c>
      <c r="C449" s="227" t="s">
        <v>1371</v>
      </c>
      <c r="D449" s="228" t="s">
        <v>168</v>
      </c>
      <c r="E449" s="229">
        <f t="shared" si="171"/>
        <v>3</v>
      </c>
      <c r="F449" s="229">
        <v>1</v>
      </c>
      <c r="G449" s="229">
        <v>1</v>
      </c>
      <c r="H449" s="229">
        <v>0</v>
      </c>
      <c r="I449" s="229">
        <v>0</v>
      </c>
      <c r="J449" s="229">
        <v>1</v>
      </c>
      <c r="K449" s="166">
        <f t="shared" si="172"/>
        <v>16.51</v>
      </c>
      <c r="L449" s="230">
        <v>7.21</v>
      </c>
      <c r="M449" s="230">
        <v>6.2</v>
      </c>
      <c r="N449" s="230">
        <v>1.88</v>
      </c>
      <c r="O449" s="257">
        <v>0.08</v>
      </c>
      <c r="P449" s="260">
        <f t="shared" si="173"/>
        <v>16.51</v>
      </c>
      <c r="Q449" s="260">
        <f t="shared" si="174"/>
        <v>16.51</v>
      </c>
      <c r="R449" s="260">
        <f t="shared" si="175"/>
        <v>0</v>
      </c>
      <c r="S449" s="260">
        <f t="shared" si="176"/>
        <v>0</v>
      </c>
      <c r="T449" s="260">
        <f t="shared" si="177"/>
        <v>16.51</v>
      </c>
      <c r="U449" s="259"/>
    </row>
    <row r="450" s="205" customFormat="1" ht="16.5" outlineLevel="1" spans="1:21">
      <c r="A450" s="310" t="s">
        <v>1691</v>
      </c>
      <c r="B450" s="309" t="s">
        <v>1366</v>
      </c>
      <c r="C450" s="227" t="s">
        <v>1373</v>
      </c>
      <c r="D450" s="228" t="s">
        <v>168</v>
      </c>
      <c r="E450" s="229">
        <f t="shared" si="171"/>
        <v>285</v>
      </c>
      <c r="F450" s="229">
        <v>101</v>
      </c>
      <c r="G450" s="229">
        <v>84</v>
      </c>
      <c r="H450" s="229">
        <v>11</v>
      </c>
      <c r="I450" s="229">
        <v>25</v>
      </c>
      <c r="J450" s="229">
        <v>64</v>
      </c>
      <c r="K450" s="166">
        <f t="shared" si="172"/>
        <v>14.14</v>
      </c>
      <c r="L450" s="230">
        <v>6.51</v>
      </c>
      <c r="M450" s="230">
        <v>4.82</v>
      </c>
      <c r="N450" s="230">
        <v>1.76</v>
      </c>
      <c r="O450" s="257">
        <v>0.08</v>
      </c>
      <c r="P450" s="260">
        <f t="shared" si="173"/>
        <v>1428.14</v>
      </c>
      <c r="Q450" s="260">
        <f t="shared" si="174"/>
        <v>1187.76</v>
      </c>
      <c r="R450" s="260">
        <f t="shared" si="175"/>
        <v>155.54</v>
      </c>
      <c r="S450" s="260">
        <f t="shared" si="176"/>
        <v>353.5</v>
      </c>
      <c r="T450" s="260">
        <f t="shared" si="177"/>
        <v>904.96</v>
      </c>
      <c r="U450" s="259"/>
    </row>
    <row r="451" s="282" customFormat="1" ht="16.5" outlineLevel="1" spans="1:21">
      <c r="A451" s="310" t="s">
        <v>1742</v>
      </c>
      <c r="B451" s="309" t="s">
        <v>1366</v>
      </c>
      <c r="C451" s="227" t="s">
        <v>1375</v>
      </c>
      <c r="D451" s="228" t="s">
        <v>168</v>
      </c>
      <c r="E451" s="229">
        <f t="shared" si="171"/>
        <v>42172</v>
      </c>
      <c r="F451" s="229">
        <v>14978</v>
      </c>
      <c r="G451" s="229">
        <v>12410</v>
      </c>
      <c r="H451" s="229">
        <v>1639</v>
      </c>
      <c r="I451" s="229">
        <v>3729</v>
      </c>
      <c r="J451" s="229">
        <v>9416</v>
      </c>
      <c r="K451" s="166">
        <f t="shared" si="172"/>
        <v>12.3</v>
      </c>
      <c r="L451" s="230">
        <v>6.09</v>
      </c>
      <c r="M451" s="230">
        <v>3.69</v>
      </c>
      <c r="N451" s="230">
        <v>1.61</v>
      </c>
      <c r="O451" s="257">
        <v>0.08</v>
      </c>
      <c r="P451" s="260">
        <f t="shared" si="173"/>
        <v>184229.4</v>
      </c>
      <c r="Q451" s="260">
        <f t="shared" si="174"/>
        <v>152643</v>
      </c>
      <c r="R451" s="260">
        <f t="shared" si="175"/>
        <v>20159.7</v>
      </c>
      <c r="S451" s="260">
        <f t="shared" si="176"/>
        <v>45866.7</v>
      </c>
      <c r="T451" s="260">
        <f t="shared" si="177"/>
        <v>115816.8</v>
      </c>
      <c r="U451" s="259"/>
    </row>
    <row r="452" s="205" customFormat="1" ht="16.5" outlineLevel="1" spans="1:21">
      <c r="A452" s="310" t="s">
        <v>1743</v>
      </c>
      <c r="B452" s="309" t="s">
        <v>1343</v>
      </c>
      <c r="C452" s="227" t="s">
        <v>1356</v>
      </c>
      <c r="D452" s="228" t="s">
        <v>168</v>
      </c>
      <c r="E452" s="229">
        <f t="shared" si="171"/>
        <v>3</v>
      </c>
      <c r="F452" s="229">
        <v>1</v>
      </c>
      <c r="G452" s="229">
        <v>1</v>
      </c>
      <c r="H452" s="229">
        <v>0</v>
      </c>
      <c r="I452" s="229">
        <v>0</v>
      </c>
      <c r="J452" s="229">
        <v>1</v>
      </c>
      <c r="K452" s="166">
        <f t="shared" si="172"/>
        <v>33.37</v>
      </c>
      <c r="L452" s="230">
        <v>11.05</v>
      </c>
      <c r="M452" s="230">
        <v>17.08</v>
      </c>
      <c r="N452" s="230">
        <v>2.77</v>
      </c>
      <c r="O452" s="257">
        <v>0.08</v>
      </c>
      <c r="P452" s="260">
        <f t="shared" si="173"/>
        <v>33.37</v>
      </c>
      <c r="Q452" s="260">
        <f t="shared" si="174"/>
        <v>33.37</v>
      </c>
      <c r="R452" s="260">
        <f t="shared" si="175"/>
        <v>0</v>
      </c>
      <c r="S452" s="260">
        <f t="shared" si="176"/>
        <v>0</v>
      </c>
      <c r="T452" s="260">
        <f t="shared" si="177"/>
        <v>33.37</v>
      </c>
      <c r="U452" s="259"/>
    </row>
    <row r="453" s="205" customFormat="1" ht="16.5" outlineLevel="1" spans="1:21">
      <c r="A453" s="310" t="s">
        <v>1744</v>
      </c>
      <c r="B453" s="309" t="s">
        <v>1343</v>
      </c>
      <c r="C453" s="227" t="s">
        <v>1358</v>
      </c>
      <c r="D453" s="228" t="s">
        <v>168</v>
      </c>
      <c r="E453" s="229">
        <f t="shared" si="171"/>
        <v>354</v>
      </c>
      <c r="F453" s="229">
        <v>126</v>
      </c>
      <c r="G453" s="229">
        <v>104</v>
      </c>
      <c r="H453" s="229">
        <v>14</v>
      </c>
      <c r="I453" s="229">
        <v>31</v>
      </c>
      <c r="J453" s="229">
        <v>79</v>
      </c>
      <c r="K453" s="166">
        <f t="shared" si="172"/>
        <v>29.53</v>
      </c>
      <c r="L453" s="230">
        <v>11.05</v>
      </c>
      <c r="M453" s="230">
        <v>13.52</v>
      </c>
      <c r="N453" s="230">
        <v>2.77</v>
      </c>
      <c r="O453" s="257">
        <v>0.08</v>
      </c>
      <c r="P453" s="260">
        <f t="shared" si="173"/>
        <v>3720.78</v>
      </c>
      <c r="Q453" s="260">
        <f t="shared" si="174"/>
        <v>3071.12</v>
      </c>
      <c r="R453" s="260">
        <f t="shared" si="175"/>
        <v>413.42</v>
      </c>
      <c r="S453" s="260">
        <f t="shared" si="176"/>
        <v>915.43</v>
      </c>
      <c r="T453" s="260">
        <f t="shared" si="177"/>
        <v>2332.87</v>
      </c>
      <c r="U453" s="259"/>
    </row>
    <row r="454" s="205" customFormat="1" ht="16.5" outlineLevel="1" spans="1:21">
      <c r="A454" s="310" t="s">
        <v>1745</v>
      </c>
      <c r="B454" s="309" t="s">
        <v>1343</v>
      </c>
      <c r="C454" s="227" t="s">
        <v>1360</v>
      </c>
      <c r="D454" s="228" t="s">
        <v>168</v>
      </c>
      <c r="E454" s="229">
        <f t="shared" si="171"/>
        <v>717</v>
      </c>
      <c r="F454" s="229">
        <v>255</v>
      </c>
      <c r="G454" s="229">
        <v>211</v>
      </c>
      <c r="H454" s="229">
        <v>28</v>
      </c>
      <c r="I454" s="229">
        <v>63</v>
      </c>
      <c r="J454" s="229">
        <v>160</v>
      </c>
      <c r="K454" s="166">
        <f t="shared" si="172"/>
        <v>21.35</v>
      </c>
      <c r="L454" s="230">
        <v>7.24</v>
      </c>
      <c r="M454" s="230">
        <v>10.72</v>
      </c>
      <c r="N454" s="230">
        <v>1.81</v>
      </c>
      <c r="O454" s="257">
        <v>0.08</v>
      </c>
      <c r="P454" s="260">
        <f t="shared" si="173"/>
        <v>5444.25</v>
      </c>
      <c r="Q454" s="260">
        <f t="shared" si="174"/>
        <v>4504.85</v>
      </c>
      <c r="R454" s="260">
        <f t="shared" si="175"/>
        <v>597.8</v>
      </c>
      <c r="S454" s="260">
        <f t="shared" si="176"/>
        <v>1345.05</v>
      </c>
      <c r="T454" s="260">
        <f t="shared" si="177"/>
        <v>3416</v>
      </c>
      <c r="U454" s="259"/>
    </row>
    <row r="455" s="205" customFormat="1" ht="16.5" outlineLevel="1" spans="1:21">
      <c r="A455" s="310" t="s">
        <v>1748</v>
      </c>
      <c r="B455" s="309" t="s">
        <v>1343</v>
      </c>
      <c r="C455" s="227" t="s">
        <v>1362</v>
      </c>
      <c r="D455" s="228" t="s">
        <v>168</v>
      </c>
      <c r="E455" s="229">
        <f t="shared" si="171"/>
        <v>3</v>
      </c>
      <c r="F455" s="229">
        <v>1</v>
      </c>
      <c r="G455" s="229">
        <v>1</v>
      </c>
      <c r="H455" s="229">
        <v>0</v>
      </c>
      <c r="I455" s="229">
        <v>0</v>
      </c>
      <c r="J455" s="229">
        <v>1</v>
      </c>
      <c r="K455" s="166">
        <f t="shared" si="172"/>
        <v>18.62</v>
      </c>
      <c r="L455" s="230">
        <v>7.24</v>
      </c>
      <c r="M455" s="230">
        <v>8.19</v>
      </c>
      <c r="N455" s="230">
        <v>1.81</v>
      </c>
      <c r="O455" s="257">
        <v>0.08</v>
      </c>
      <c r="P455" s="260">
        <f t="shared" si="173"/>
        <v>18.62</v>
      </c>
      <c r="Q455" s="260">
        <f t="shared" si="174"/>
        <v>18.62</v>
      </c>
      <c r="R455" s="260">
        <f t="shared" si="175"/>
        <v>0</v>
      </c>
      <c r="S455" s="260">
        <f t="shared" si="176"/>
        <v>0</v>
      </c>
      <c r="T455" s="260">
        <f t="shared" si="177"/>
        <v>18.62</v>
      </c>
      <c r="U455" s="259"/>
    </row>
    <row r="456" s="205" customFormat="1" ht="24" outlineLevel="1" spans="1:21">
      <c r="A456" s="352" t="s">
        <v>208</v>
      </c>
      <c r="B456" s="355" t="s">
        <v>306</v>
      </c>
      <c r="C456" s="356" t="s">
        <v>1878</v>
      </c>
      <c r="D456" s="345"/>
      <c r="E456" s="229"/>
      <c r="F456" s="229"/>
      <c r="G456" s="229"/>
      <c r="H456" s="229"/>
      <c r="I456" s="229"/>
      <c r="J456" s="229"/>
      <c r="K456" s="166"/>
      <c r="L456" s="260"/>
      <c r="M456" s="260"/>
      <c r="N456" s="260"/>
      <c r="O456" s="337"/>
      <c r="P456" s="260"/>
      <c r="Q456" s="260"/>
      <c r="R456" s="260"/>
      <c r="S456" s="260"/>
      <c r="T456" s="260"/>
      <c r="U456" s="259"/>
    </row>
    <row r="457" s="205" customFormat="1" ht="16.5" outlineLevel="1" spans="1:21">
      <c r="A457" s="352" t="s">
        <v>1342</v>
      </c>
      <c r="B457" s="355" t="s">
        <v>1879</v>
      </c>
      <c r="C457" s="354" t="s">
        <v>1880</v>
      </c>
      <c r="D457" s="345" t="s">
        <v>148</v>
      </c>
      <c r="E457" s="229">
        <f t="shared" ref="E457:E478" si="178">SUM(F457:J457)</f>
        <v>3</v>
      </c>
      <c r="F457" s="229">
        <v>1</v>
      </c>
      <c r="G457" s="229">
        <v>1</v>
      </c>
      <c r="H457" s="229">
        <v>0</v>
      </c>
      <c r="I457" s="229">
        <v>0</v>
      </c>
      <c r="J457" s="229">
        <v>1</v>
      </c>
      <c r="K457" s="166">
        <f t="shared" ref="K457:K478" si="179">ROUND((L457+M457+N457)*(1+O457),2)</f>
        <v>61.16</v>
      </c>
      <c r="L457" s="230">
        <v>30.8</v>
      </c>
      <c r="M457" s="230">
        <v>20</v>
      </c>
      <c r="N457" s="230">
        <v>5.83</v>
      </c>
      <c r="O457" s="257">
        <v>0.08</v>
      </c>
      <c r="P457" s="260">
        <f t="shared" ref="P457:P478" si="180">F457*K457</f>
        <v>61.16</v>
      </c>
      <c r="Q457" s="260">
        <f t="shared" ref="Q457:Q478" si="181">G457*K457</f>
        <v>61.16</v>
      </c>
      <c r="R457" s="260">
        <f t="shared" ref="R457:R478" si="182">H457*K457</f>
        <v>0</v>
      </c>
      <c r="S457" s="260">
        <f t="shared" ref="S457:S478" si="183">I457*K457</f>
        <v>0</v>
      </c>
      <c r="T457" s="260">
        <f t="shared" ref="T457:T478" si="184">J457*K457</f>
        <v>61.16</v>
      </c>
      <c r="U457" s="259"/>
    </row>
    <row r="458" s="205" customFormat="1" ht="16.5" outlineLevel="1" spans="1:21">
      <c r="A458" s="352" t="s">
        <v>1345</v>
      </c>
      <c r="B458" s="355" t="s">
        <v>1879</v>
      </c>
      <c r="C458" s="354" t="s">
        <v>1881</v>
      </c>
      <c r="D458" s="345" t="s">
        <v>148</v>
      </c>
      <c r="E458" s="229">
        <f t="shared" si="178"/>
        <v>3</v>
      </c>
      <c r="F458" s="229">
        <v>1</v>
      </c>
      <c r="G458" s="229">
        <v>1</v>
      </c>
      <c r="H458" s="229">
        <v>0</v>
      </c>
      <c r="I458" s="229">
        <v>0</v>
      </c>
      <c r="J458" s="229">
        <v>1</v>
      </c>
      <c r="K458" s="166">
        <f t="shared" si="179"/>
        <v>83.13</v>
      </c>
      <c r="L458" s="230">
        <v>38.04</v>
      </c>
      <c r="M458" s="230">
        <v>35</v>
      </c>
      <c r="N458" s="230">
        <v>3.93</v>
      </c>
      <c r="O458" s="257">
        <v>0.08</v>
      </c>
      <c r="P458" s="260">
        <f t="shared" si="180"/>
        <v>83.13</v>
      </c>
      <c r="Q458" s="260">
        <f t="shared" si="181"/>
        <v>83.13</v>
      </c>
      <c r="R458" s="260">
        <f t="shared" si="182"/>
        <v>0</v>
      </c>
      <c r="S458" s="260">
        <f t="shared" si="183"/>
        <v>0</v>
      </c>
      <c r="T458" s="260">
        <f t="shared" si="184"/>
        <v>83.13</v>
      </c>
      <c r="U458" s="259"/>
    </row>
    <row r="459" s="205" customFormat="1" ht="16.5" outlineLevel="1" spans="1:21">
      <c r="A459" s="352" t="s">
        <v>1347</v>
      </c>
      <c r="B459" s="355" t="s">
        <v>1879</v>
      </c>
      <c r="C459" s="354" t="s">
        <v>1882</v>
      </c>
      <c r="D459" s="345" t="s">
        <v>148</v>
      </c>
      <c r="E459" s="229">
        <f t="shared" si="178"/>
        <v>3</v>
      </c>
      <c r="F459" s="229">
        <v>1</v>
      </c>
      <c r="G459" s="229">
        <v>1</v>
      </c>
      <c r="H459" s="229">
        <v>0</v>
      </c>
      <c r="I459" s="229">
        <v>0</v>
      </c>
      <c r="J459" s="229">
        <v>1</v>
      </c>
      <c r="K459" s="166">
        <f t="shared" si="179"/>
        <v>99.33</v>
      </c>
      <c r="L459" s="230">
        <v>38.04</v>
      </c>
      <c r="M459" s="230">
        <v>50</v>
      </c>
      <c r="N459" s="230">
        <v>3.93</v>
      </c>
      <c r="O459" s="257">
        <v>0.08</v>
      </c>
      <c r="P459" s="260">
        <f t="shared" si="180"/>
        <v>99.33</v>
      </c>
      <c r="Q459" s="260">
        <f t="shared" si="181"/>
        <v>99.33</v>
      </c>
      <c r="R459" s="260">
        <f t="shared" si="182"/>
        <v>0</v>
      </c>
      <c r="S459" s="260">
        <f t="shared" si="183"/>
        <v>0</v>
      </c>
      <c r="T459" s="260">
        <f t="shared" si="184"/>
        <v>99.33</v>
      </c>
      <c r="U459" s="259"/>
    </row>
    <row r="460" s="205" customFormat="1" ht="16.5" outlineLevel="1" spans="1:21">
      <c r="A460" s="352" t="s">
        <v>1349</v>
      </c>
      <c r="B460" s="355" t="s">
        <v>1879</v>
      </c>
      <c r="C460" s="354" t="s">
        <v>1883</v>
      </c>
      <c r="D460" s="345" t="s">
        <v>148</v>
      </c>
      <c r="E460" s="229">
        <f t="shared" si="178"/>
        <v>3</v>
      </c>
      <c r="F460" s="229">
        <v>1</v>
      </c>
      <c r="G460" s="229">
        <v>1</v>
      </c>
      <c r="H460" s="229">
        <v>0</v>
      </c>
      <c r="I460" s="229">
        <v>0</v>
      </c>
      <c r="J460" s="229">
        <v>1</v>
      </c>
      <c r="K460" s="166">
        <f t="shared" si="179"/>
        <v>130.86</v>
      </c>
      <c r="L460" s="230">
        <v>50.74</v>
      </c>
      <c r="M460" s="230">
        <v>65</v>
      </c>
      <c r="N460" s="230">
        <v>5.43</v>
      </c>
      <c r="O460" s="257">
        <v>0.08</v>
      </c>
      <c r="P460" s="260">
        <f t="shared" si="180"/>
        <v>130.86</v>
      </c>
      <c r="Q460" s="260">
        <f t="shared" si="181"/>
        <v>130.86</v>
      </c>
      <c r="R460" s="260">
        <f t="shared" si="182"/>
        <v>0</v>
      </c>
      <c r="S460" s="260">
        <f t="shared" si="183"/>
        <v>0</v>
      </c>
      <c r="T460" s="260">
        <f t="shared" si="184"/>
        <v>130.86</v>
      </c>
      <c r="U460" s="259"/>
    </row>
    <row r="461" s="205" customFormat="1" ht="16.5" outlineLevel="1" spans="1:21">
      <c r="A461" s="352" t="s">
        <v>1351</v>
      </c>
      <c r="B461" s="355" t="s">
        <v>1884</v>
      </c>
      <c r="C461" s="354" t="s">
        <v>1880</v>
      </c>
      <c r="D461" s="345" t="s">
        <v>148</v>
      </c>
      <c r="E461" s="229">
        <f t="shared" si="178"/>
        <v>3</v>
      </c>
      <c r="F461" s="229">
        <v>1</v>
      </c>
      <c r="G461" s="229">
        <v>1</v>
      </c>
      <c r="H461" s="229">
        <v>0</v>
      </c>
      <c r="I461" s="229">
        <v>0</v>
      </c>
      <c r="J461" s="229">
        <v>1</v>
      </c>
      <c r="K461" s="166">
        <f t="shared" si="179"/>
        <v>172.42</v>
      </c>
      <c r="L461" s="230">
        <v>29.96</v>
      </c>
      <c r="M461" s="230">
        <v>120</v>
      </c>
      <c r="N461" s="230">
        <v>9.69</v>
      </c>
      <c r="O461" s="257">
        <v>0.08</v>
      </c>
      <c r="P461" s="260">
        <f t="shared" si="180"/>
        <v>172.42</v>
      </c>
      <c r="Q461" s="260">
        <f t="shared" si="181"/>
        <v>172.42</v>
      </c>
      <c r="R461" s="260">
        <f t="shared" si="182"/>
        <v>0</v>
      </c>
      <c r="S461" s="260">
        <f t="shared" si="183"/>
        <v>0</v>
      </c>
      <c r="T461" s="260">
        <f t="shared" si="184"/>
        <v>172.42</v>
      </c>
      <c r="U461" s="259"/>
    </row>
    <row r="462" s="205" customFormat="1" ht="16.5" outlineLevel="1" spans="1:21">
      <c r="A462" s="352" t="s">
        <v>1353</v>
      </c>
      <c r="B462" s="355" t="s">
        <v>1884</v>
      </c>
      <c r="C462" s="354" t="s">
        <v>1881</v>
      </c>
      <c r="D462" s="345" t="s">
        <v>148</v>
      </c>
      <c r="E462" s="229">
        <f t="shared" si="178"/>
        <v>3</v>
      </c>
      <c r="F462" s="229">
        <v>1</v>
      </c>
      <c r="G462" s="229">
        <v>1</v>
      </c>
      <c r="H462" s="229">
        <v>0</v>
      </c>
      <c r="I462" s="229">
        <v>0</v>
      </c>
      <c r="J462" s="229">
        <v>1</v>
      </c>
      <c r="K462" s="166">
        <f t="shared" si="179"/>
        <v>221.3</v>
      </c>
      <c r="L462" s="230">
        <v>34</v>
      </c>
      <c r="M462" s="230">
        <v>160</v>
      </c>
      <c r="N462" s="230">
        <v>10.91</v>
      </c>
      <c r="O462" s="257">
        <v>0.08</v>
      </c>
      <c r="P462" s="260">
        <f t="shared" si="180"/>
        <v>221.3</v>
      </c>
      <c r="Q462" s="260">
        <f t="shared" si="181"/>
        <v>221.3</v>
      </c>
      <c r="R462" s="260">
        <f t="shared" si="182"/>
        <v>0</v>
      </c>
      <c r="S462" s="260">
        <f t="shared" si="183"/>
        <v>0</v>
      </c>
      <c r="T462" s="260">
        <f t="shared" si="184"/>
        <v>221.3</v>
      </c>
      <c r="U462" s="259"/>
    </row>
    <row r="463" s="205" customFormat="1" ht="16.5" outlineLevel="1" spans="1:21">
      <c r="A463" s="352" t="s">
        <v>1355</v>
      </c>
      <c r="B463" s="355" t="s">
        <v>1884</v>
      </c>
      <c r="C463" s="354" t="s">
        <v>1882</v>
      </c>
      <c r="D463" s="345" t="s">
        <v>148</v>
      </c>
      <c r="E463" s="229">
        <f t="shared" si="178"/>
        <v>3</v>
      </c>
      <c r="F463" s="229">
        <v>1</v>
      </c>
      <c r="G463" s="229">
        <v>1</v>
      </c>
      <c r="H463" s="229">
        <v>0</v>
      </c>
      <c r="I463" s="229">
        <v>0</v>
      </c>
      <c r="J463" s="229">
        <v>1</v>
      </c>
      <c r="K463" s="166">
        <f t="shared" si="179"/>
        <v>318.5</v>
      </c>
      <c r="L463" s="230">
        <v>34</v>
      </c>
      <c r="M463" s="230">
        <v>250</v>
      </c>
      <c r="N463" s="230">
        <v>10.91</v>
      </c>
      <c r="O463" s="257">
        <v>0.08</v>
      </c>
      <c r="P463" s="260">
        <f t="shared" si="180"/>
        <v>318.5</v>
      </c>
      <c r="Q463" s="260">
        <f t="shared" si="181"/>
        <v>318.5</v>
      </c>
      <c r="R463" s="260">
        <f t="shared" si="182"/>
        <v>0</v>
      </c>
      <c r="S463" s="260">
        <f t="shared" si="183"/>
        <v>0</v>
      </c>
      <c r="T463" s="260">
        <f t="shared" si="184"/>
        <v>318.5</v>
      </c>
      <c r="U463" s="259"/>
    </row>
    <row r="464" s="205" customFormat="1" ht="16.5" outlineLevel="1" spans="1:21">
      <c r="A464" s="352" t="s">
        <v>1357</v>
      </c>
      <c r="B464" s="355" t="s">
        <v>1884</v>
      </c>
      <c r="C464" s="354" t="s">
        <v>1883</v>
      </c>
      <c r="D464" s="345" t="s">
        <v>148</v>
      </c>
      <c r="E464" s="229">
        <f t="shared" si="178"/>
        <v>3</v>
      </c>
      <c r="F464" s="229">
        <v>1</v>
      </c>
      <c r="G464" s="229">
        <v>1</v>
      </c>
      <c r="H464" s="229">
        <v>0</v>
      </c>
      <c r="I464" s="229">
        <v>0</v>
      </c>
      <c r="J464" s="229">
        <v>1</v>
      </c>
      <c r="K464" s="166">
        <f t="shared" si="179"/>
        <v>411.6</v>
      </c>
      <c r="L464" s="230">
        <v>46.21</v>
      </c>
      <c r="M464" s="230">
        <v>320</v>
      </c>
      <c r="N464" s="230">
        <v>14.9</v>
      </c>
      <c r="O464" s="257">
        <v>0.08</v>
      </c>
      <c r="P464" s="260">
        <f t="shared" si="180"/>
        <v>411.6</v>
      </c>
      <c r="Q464" s="260">
        <f t="shared" si="181"/>
        <v>411.6</v>
      </c>
      <c r="R464" s="260">
        <f t="shared" si="182"/>
        <v>0</v>
      </c>
      <c r="S464" s="260">
        <f t="shared" si="183"/>
        <v>0</v>
      </c>
      <c r="T464" s="260">
        <f t="shared" si="184"/>
        <v>411.6</v>
      </c>
      <c r="U464" s="259"/>
    </row>
    <row r="465" s="205" customFormat="1" ht="16.5" outlineLevel="1" spans="1:21">
      <c r="A465" s="352" t="s">
        <v>1359</v>
      </c>
      <c r="B465" s="356" t="s">
        <v>1885</v>
      </c>
      <c r="C465" s="354" t="s">
        <v>1880</v>
      </c>
      <c r="D465" s="345" t="s">
        <v>148</v>
      </c>
      <c r="E465" s="229">
        <f t="shared" si="178"/>
        <v>3</v>
      </c>
      <c r="F465" s="229">
        <v>1</v>
      </c>
      <c r="G465" s="229">
        <v>1</v>
      </c>
      <c r="H465" s="229">
        <v>0</v>
      </c>
      <c r="I465" s="229">
        <v>0</v>
      </c>
      <c r="J465" s="229">
        <v>1</v>
      </c>
      <c r="K465" s="166">
        <f t="shared" si="179"/>
        <v>25.64</v>
      </c>
      <c r="L465" s="230">
        <v>15</v>
      </c>
      <c r="M465" s="230">
        <v>3.98</v>
      </c>
      <c r="N465" s="230">
        <v>4.76</v>
      </c>
      <c r="O465" s="257">
        <v>0.08</v>
      </c>
      <c r="P465" s="260">
        <f t="shared" si="180"/>
        <v>25.64</v>
      </c>
      <c r="Q465" s="260">
        <f t="shared" si="181"/>
        <v>25.64</v>
      </c>
      <c r="R465" s="260">
        <f t="shared" si="182"/>
        <v>0</v>
      </c>
      <c r="S465" s="260">
        <f t="shared" si="183"/>
        <v>0</v>
      </c>
      <c r="T465" s="260">
        <f t="shared" si="184"/>
        <v>25.64</v>
      </c>
      <c r="U465" s="259"/>
    </row>
    <row r="466" s="205" customFormat="1" ht="16.5" outlineLevel="1" spans="1:21">
      <c r="A466" s="352" t="s">
        <v>1361</v>
      </c>
      <c r="B466" s="356" t="s">
        <v>1885</v>
      </c>
      <c r="C466" s="354" t="s">
        <v>1881</v>
      </c>
      <c r="D466" s="345" t="s">
        <v>148</v>
      </c>
      <c r="E466" s="229">
        <f t="shared" si="178"/>
        <v>3</v>
      </c>
      <c r="F466" s="229">
        <v>1</v>
      </c>
      <c r="G466" s="229">
        <v>1</v>
      </c>
      <c r="H466" s="229">
        <v>0</v>
      </c>
      <c r="I466" s="229">
        <v>0</v>
      </c>
      <c r="J466" s="229">
        <v>1</v>
      </c>
      <c r="K466" s="166">
        <f t="shared" si="179"/>
        <v>38.01</v>
      </c>
      <c r="L466" s="230">
        <v>21</v>
      </c>
      <c r="M466" s="230">
        <v>8</v>
      </c>
      <c r="N466" s="230">
        <v>6.19</v>
      </c>
      <c r="O466" s="257">
        <v>0.08</v>
      </c>
      <c r="P466" s="260">
        <f t="shared" si="180"/>
        <v>38.01</v>
      </c>
      <c r="Q466" s="260">
        <f t="shared" si="181"/>
        <v>38.01</v>
      </c>
      <c r="R466" s="260">
        <f t="shared" si="182"/>
        <v>0</v>
      </c>
      <c r="S466" s="260">
        <f t="shared" si="183"/>
        <v>0</v>
      </c>
      <c r="T466" s="260">
        <f t="shared" si="184"/>
        <v>38.01</v>
      </c>
      <c r="U466" s="259"/>
    </row>
    <row r="467" s="205" customFormat="1" ht="16.5" outlineLevel="1" spans="1:21">
      <c r="A467" s="352" t="s">
        <v>1363</v>
      </c>
      <c r="B467" s="356" t="s">
        <v>1885</v>
      </c>
      <c r="C467" s="354" t="s">
        <v>1882</v>
      </c>
      <c r="D467" s="345" t="s">
        <v>148</v>
      </c>
      <c r="E467" s="229">
        <f t="shared" si="178"/>
        <v>3</v>
      </c>
      <c r="F467" s="229">
        <v>1</v>
      </c>
      <c r="G467" s="229">
        <v>1</v>
      </c>
      <c r="H467" s="229">
        <v>0</v>
      </c>
      <c r="I467" s="229">
        <v>0</v>
      </c>
      <c r="J467" s="229">
        <v>1</v>
      </c>
      <c r="K467" s="166">
        <f t="shared" si="179"/>
        <v>47.96</v>
      </c>
      <c r="L467" s="230">
        <v>23.79</v>
      </c>
      <c r="M467" s="230">
        <v>13</v>
      </c>
      <c r="N467" s="230">
        <v>7.62</v>
      </c>
      <c r="O467" s="257">
        <v>0.08</v>
      </c>
      <c r="P467" s="260">
        <f t="shared" si="180"/>
        <v>47.96</v>
      </c>
      <c r="Q467" s="260">
        <f t="shared" si="181"/>
        <v>47.96</v>
      </c>
      <c r="R467" s="260">
        <f t="shared" si="182"/>
        <v>0</v>
      </c>
      <c r="S467" s="260">
        <f t="shared" si="183"/>
        <v>0</v>
      </c>
      <c r="T467" s="260">
        <f t="shared" si="184"/>
        <v>47.96</v>
      </c>
      <c r="U467" s="259"/>
    </row>
    <row r="468" s="205" customFormat="1" ht="16.5" outlineLevel="1" spans="1:21">
      <c r="A468" s="352" t="s">
        <v>1365</v>
      </c>
      <c r="B468" s="356" t="s">
        <v>1885</v>
      </c>
      <c r="C468" s="354" t="s">
        <v>1883</v>
      </c>
      <c r="D468" s="345" t="s">
        <v>148</v>
      </c>
      <c r="E468" s="229">
        <f t="shared" si="178"/>
        <v>3</v>
      </c>
      <c r="F468" s="229">
        <v>1</v>
      </c>
      <c r="G468" s="229">
        <v>1</v>
      </c>
      <c r="H468" s="229">
        <v>0</v>
      </c>
      <c r="I468" s="229">
        <v>0</v>
      </c>
      <c r="J468" s="229">
        <v>1</v>
      </c>
      <c r="K468" s="166">
        <f t="shared" si="179"/>
        <v>64.04</v>
      </c>
      <c r="L468" s="230">
        <v>32.8</v>
      </c>
      <c r="M468" s="230">
        <v>16</v>
      </c>
      <c r="N468" s="230">
        <v>10.5</v>
      </c>
      <c r="O468" s="257">
        <v>0.08</v>
      </c>
      <c r="P468" s="260">
        <f t="shared" si="180"/>
        <v>64.04</v>
      </c>
      <c r="Q468" s="260">
        <f t="shared" si="181"/>
        <v>64.04</v>
      </c>
      <c r="R468" s="260">
        <f t="shared" si="182"/>
        <v>0</v>
      </c>
      <c r="S468" s="260">
        <f t="shared" si="183"/>
        <v>0</v>
      </c>
      <c r="T468" s="260">
        <f t="shared" si="184"/>
        <v>64.04</v>
      </c>
      <c r="U468" s="259"/>
    </row>
    <row r="469" s="205" customFormat="1" ht="16.5" outlineLevel="1" spans="1:21">
      <c r="A469" s="352" t="s">
        <v>1368</v>
      </c>
      <c r="B469" s="356" t="s">
        <v>1886</v>
      </c>
      <c r="C469" s="354" t="s">
        <v>1880</v>
      </c>
      <c r="D469" s="345" t="s">
        <v>148</v>
      </c>
      <c r="E469" s="229">
        <f t="shared" si="178"/>
        <v>3</v>
      </c>
      <c r="F469" s="229">
        <v>1</v>
      </c>
      <c r="G469" s="229">
        <v>1</v>
      </c>
      <c r="H469" s="229">
        <v>0</v>
      </c>
      <c r="I469" s="229">
        <v>0</v>
      </c>
      <c r="J469" s="229">
        <v>1</v>
      </c>
      <c r="K469" s="166">
        <f t="shared" si="179"/>
        <v>20.34</v>
      </c>
      <c r="L469" s="230">
        <v>12.95</v>
      </c>
      <c r="M469" s="230">
        <v>2.5</v>
      </c>
      <c r="N469" s="230">
        <v>3.38</v>
      </c>
      <c r="O469" s="257">
        <v>0.08</v>
      </c>
      <c r="P469" s="260">
        <f t="shared" si="180"/>
        <v>20.34</v>
      </c>
      <c r="Q469" s="260">
        <f t="shared" si="181"/>
        <v>20.34</v>
      </c>
      <c r="R469" s="260">
        <f t="shared" si="182"/>
        <v>0</v>
      </c>
      <c r="S469" s="260">
        <f t="shared" si="183"/>
        <v>0</v>
      </c>
      <c r="T469" s="260">
        <f t="shared" si="184"/>
        <v>20.34</v>
      </c>
      <c r="U469" s="259"/>
    </row>
    <row r="470" s="205" customFormat="1" ht="16.5" outlineLevel="1" spans="1:21">
      <c r="A470" s="352" t="s">
        <v>1370</v>
      </c>
      <c r="B470" s="356" t="s">
        <v>1886</v>
      </c>
      <c r="C470" s="354" t="s">
        <v>1881</v>
      </c>
      <c r="D470" s="345" t="s">
        <v>148</v>
      </c>
      <c r="E470" s="229">
        <f t="shared" si="178"/>
        <v>3</v>
      </c>
      <c r="F470" s="229">
        <v>1</v>
      </c>
      <c r="G470" s="229">
        <v>1</v>
      </c>
      <c r="H470" s="229">
        <v>0</v>
      </c>
      <c r="I470" s="229">
        <v>0</v>
      </c>
      <c r="J470" s="229">
        <v>1</v>
      </c>
      <c r="K470" s="166">
        <f t="shared" si="179"/>
        <v>23.98</v>
      </c>
      <c r="L470" s="230">
        <v>15.28</v>
      </c>
      <c r="M470" s="230">
        <v>3</v>
      </c>
      <c r="N470" s="230">
        <v>3.92</v>
      </c>
      <c r="O470" s="257">
        <v>0.08</v>
      </c>
      <c r="P470" s="260">
        <f t="shared" si="180"/>
        <v>23.98</v>
      </c>
      <c r="Q470" s="260">
        <f t="shared" si="181"/>
        <v>23.98</v>
      </c>
      <c r="R470" s="260">
        <f t="shared" si="182"/>
        <v>0</v>
      </c>
      <c r="S470" s="260">
        <f t="shared" si="183"/>
        <v>0</v>
      </c>
      <c r="T470" s="260">
        <f t="shared" si="184"/>
        <v>23.98</v>
      </c>
      <c r="U470" s="259"/>
    </row>
    <row r="471" s="205" customFormat="1" ht="16.5" outlineLevel="1" spans="1:21">
      <c r="A471" s="352" t="s">
        <v>1372</v>
      </c>
      <c r="B471" s="356" t="s">
        <v>1886</v>
      </c>
      <c r="C471" s="354" t="s">
        <v>1882</v>
      </c>
      <c r="D471" s="345" t="s">
        <v>148</v>
      </c>
      <c r="E471" s="229">
        <f t="shared" si="178"/>
        <v>3</v>
      </c>
      <c r="F471" s="229">
        <v>1</v>
      </c>
      <c r="G471" s="229">
        <v>1</v>
      </c>
      <c r="H471" s="229">
        <v>0</v>
      </c>
      <c r="I471" s="229">
        <v>0</v>
      </c>
      <c r="J471" s="229">
        <v>1</v>
      </c>
      <c r="K471" s="166">
        <f t="shared" si="179"/>
        <v>41.25</v>
      </c>
      <c r="L471" s="230">
        <v>20.46</v>
      </c>
      <c r="M471" s="230">
        <v>11.18</v>
      </c>
      <c r="N471" s="230">
        <v>6.55</v>
      </c>
      <c r="O471" s="257">
        <v>0.08</v>
      </c>
      <c r="P471" s="260">
        <f t="shared" si="180"/>
        <v>41.25</v>
      </c>
      <c r="Q471" s="260">
        <f t="shared" si="181"/>
        <v>41.25</v>
      </c>
      <c r="R471" s="260">
        <f t="shared" si="182"/>
        <v>0</v>
      </c>
      <c r="S471" s="260">
        <f t="shared" si="183"/>
        <v>0</v>
      </c>
      <c r="T471" s="260">
        <f t="shared" si="184"/>
        <v>41.25</v>
      </c>
      <c r="U471" s="259"/>
    </row>
    <row r="472" s="205" customFormat="1" ht="16.5" outlineLevel="1" spans="1:21">
      <c r="A472" s="352" t="s">
        <v>1374</v>
      </c>
      <c r="B472" s="356" t="s">
        <v>1886</v>
      </c>
      <c r="C472" s="354" t="s">
        <v>1883</v>
      </c>
      <c r="D472" s="345" t="s">
        <v>148</v>
      </c>
      <c r="E472" s="229">
        <f t="shared" si="178"/>
        <v>3</v>
      </c>
      <c r="F472" s="229">
        <v>1</v>
      </c>
      <c r="G472" s="229">
        <v>1</v>
      </c>
      <c r="H472" s="229">
        <v>0</v>
      </c>
      <c r="I472" s="229">
        <v>0</v>
      </c>
      <c r="J472" s="229">
        <v>1</v>
      </c>
      <c r="K472" s="166">
        <f t="shared" si="179"/>
        <v>55.08</v>
      </c>
      <c r="L472" s="230">
        <v>28.21</v>
      </c>
      <c r="M472" s="230">
        <v>13.76</v>
      </c>
      <c r="N472" s="230">
        <v>9.03</v>
      </c>
      <c r="O472" s="257">
        <v>0.08</v>
      </c>
      <c r="P472" s="260">
        <f t="shared" si="180"/>
        <v>55.08</v>
      </c>
      <c r="Q472" s="260">
        <f t="shared" si="181"/>
        <v>55.08</v>
      </c>
      <c r="R472" s="260">
        <f t="shared" si="182"/>
        <v>0</v>
      </c>
      <c r="S472" s="260">
        <f t="shared" si="183"/>
        <v>0</v>
      </c>
      <c r="T472" s="260">
        <f t="shared" si="184"/>
        <v>55.08</v>
      </c>
      <c r="U472" s="259"/>
    </row>
    <row r="473" s="205" customFormat="1" ht="16.5" spans="1:21">
      <c r="A473" s="352"/>
      <c r="B473" s="226" t="s">
        <v>1887</v>
      </c>
      <c r="C473" s="354"/>
      <c r="D473" s="345"/>
      <c r="E473" s="229"/>
      <c r="F473" s="229"/>
      <c r="G473" s="229"/>
      <c r="H473" s="229"/>
      <c r="I473" s="229"/>
      <c r="J473" s="229"/>
      <c r="K473" s="166"/>
      <c r="L473" s="320"/>
      <c r="M473" s="320"/>
      <c r="N473" s="320"/>
      <c r="O473" s="338"/>
      <c r="P473" s="260"/>
      <c r="Q473" s="260"/>
      <c r="R473" s="260"/>
      <c r="S473" s="260"/>
      <c r="T473" s="260"/>
      <c r="U473" s="278"/>
    </row>
    <row r="474" s="205" customFormat="1" ht="84" outlineLevel="1" spans="1:21">
      <c r="A474" s="352" t="s">
        <v>202</v>
      </c>
      <c r="B474" s="355" t="s">
        <v>1260</v>
      </c>
      <c r="C474" s="356" t="s">
        <v>1888</v>
      </c>
      <c r="D474" s="345"/>
      <c r="E474" s="229"/>
      <c r="F474" s="229"/>
      <c r="G474" s="229"/>
      <c r="H474" s="229"/>
      <c r="I474" s="229"/>
      <c r="J474" s="229"/>
      <c r="K474" s="166"/>
      <c r="L474" s="260"/>
      <c r="M474" s="260"/>
      <c r="N474" s="260"/>
      <c r="O474" s="337"/>
      <c r="P474" s="260"/>
      <c r="Q474" s="260"/>
      <c r="R474" s="260"/>
      <c r="S474" s="260"/>
      <c r="T474" s="260"/>
      <c r="U474" s="259"/>
    </row>
    <row r="475" s="205" customFormat="1" ht="16.5" outlineLevel="1" spans="1:21">
      <c r="A475" s="310" t="s">
        <v>1238</v>
      </c>
      <c r="B475" s="312" t="s">
        <v>1263</v>
      </c>
      <c r="C475" s="227" t="s">
        <v>1264</v>
      </c>
      <c r="D475" s="228" t="s">
        <v>168</v>
      </c>
      <c r="E475" s="229">
        <f t="shared" ref="E475:E512" si="185">SUM(F475:J475)</f>
        <v>3</v>
      </c>
      <c r="F475" s="229">
        <v>1</v>
      </c>
      <c r="G475" s="229">
        <v>1</v>
      </c>
      <c r="H475" s="229">
        <v>0</v>
      </c>
      <c r="I475" s="229">
        <v>0</v>
      </c>
      <c r="J475" s="229">
        <v>1</v>
      </c>
      <c r="K475" s="166">
        <f t="shared" ref="K475:K512" si="186">ROUND((L475+M475+N475)*(1+O475),2)</f>
        <v>36.05</v>
      </c>
      <c r="L475" s="230">
        <v>18.8</v>
      </c>
      <c r="M475" s="230">
        <v>10.08</v>
      </c>
      <c r="N475" s="230">
        <v>4.5</v>
      </c>
      <c r="O475" s="257">
        <v>0.08</v>
      </c>
      <c r="P475" s="260">
        <f t="shared" ref="P475:P512" si="187">F475*K475</f>
        <v>36.05</v>
      </c>
      <c r="Q475" s="260">
        <f t="shared" ref="Q475:Q512" si="188">G475*K475</f>
        <v>36.05</v>
      </c>
      <c r="R475" s="260">
        <f t="shared" ref="R475:R512" si="189">H475*K475</f>
        <v>0</v>
      </c>
      <c r="S475" s="260">
        <f t="shared" ref="S475:S512" si="190">I475*K475</f>
        <v>0</v>
      </c>
      <c r="T475" s="260">
        <f t="shared" ref="T475:T512" si="191">J475*K475</f>
        <v>36.05</v>
      </c>
      <c r="U475" s="259"/>
    </row>
    <row r="476" s="205" customFormat="1" ht="16.5" outlineLevel="1" spans="1:21">
      <c r="A476" s="310" t="s">
        <v>1241</v>
      </c>
      <c r="B476" s="312" t="s">
        <v>1263</v>
      </c>
      <c r="C476" s="227" t="s">
        <v>1266</v>
      </c>
      <c r="D476" s="228" t="s">
        <v>168</v>
      </c>
      <c r="E476" s="229">
        <f t="shared" si="185"/>
        <v>3</v>
      </c>
      <c r="F476" s="229">
        <v>1</v>
      </c>
      <c r="G476" s="229">
        <v>1</v>
      </c>
      <c r="H476" s="229">
        <v>0</v>
      </c>
      <c r="I476" s="229">
        <v>0</v>
      </c>
      <c r="J476" s="229">
        <v>1</v>
      </c>
      <c r="K476" s="166">
        <f t="shared" si="186"/>
        <v>41.49</v>
      </c>
      <c r="L476" s="230">
        <v>18.8</v>
      </c>
      <c r="M476" s="230">
        <v>15.12</v>
      </c>
      <c r="N476" s="230">
        <v>4.5</v>
      </c>
      <c r="O476" s="257">
        <v>0.08</v>
      </c>
      <c r="P476" s="260">
        <f t="shared" si="187"/>
        <v>41.49</v>
      </c>
      <c r="Q476" s="260">
        <f t="shared" si="188"/>
        <v>41.49</v>
      </c>
      <c r="R476" s="260">
        <f t="shared" si="189"/>
        <v>0</v>
      </c>
      <c r="S476" s="260">
        <f t="shared" si="190"/>
        <v>0</v>
      </c>
      <c r="T476" s="260">
        <f t="shared" si="191"/>
        <v>41.49</v>
      </c>
      <c r="U476" s="259"/>
    </row>
    <row r="477" s="205" customFormat="1" ht="16.5" outlineLevel="1" spans="1:21">
      <c r="A477" s="310" t="s">
        <v>1243</v>
      </c>
      <c r="B477" s="312" t="s">
        <v>1263</v>
      </c>
      <c r="C477" s="227" t="s">
        <v>1268</v>
      </c>
      <c r="D477" s="228" t="s">
        <v>168</v>
      </c>
      <c r="E477" s="229">
        <f t="shared" si="185"/>
        <v>3</v>
      </c>
      <c r="F477" s="229">
        <v>1</v>
      </c>
      <c r="G477" s="229">
        <v>1</v>
      </c>
      <c r="H477" s="229">
        <v>0</v>
      </c>
      <c r="I477" s="229">
        <v>0</v>
      </c>
      <c r="J477" s="229">
        <v>1</v>
      </c>
      <c r="K477" s="166">
        <f t="shared" si="186"/>
        <v>35.29</v>
      </c>
      <c r="L477" s="230">
        <v>18.8</v>
      </c>
      <c r="M477" s="230">
        <v>9.38</v>
      </c>
      <c r="N477" s="230">
        <v>4.5</v>
      </c>
      <c r="O477" s="257">
        <v>0.08</v>
      </c>
      <c r="P477" s="260">
        <f t="shared" si="187"/>
        <v>35.29</v>
      </c>
      <c r="Q477" s="260">
        <f t="shared" si="188"/>
        <v>35.29</v>
      </c>
      <c r="R477" s="260">
        <f t="shared" si="189"/>
        <v>0</v>
      </c>
      <c r="S477" s="260">
        <f t="shared" si="190"/>
        <v>0</v>
      </c>
      <c r="T477" s="260">
        <f t="shared" si="191"/>
        <v>35.29</v>
      </c>
      <c r="U477" s="259"/>
    </row>
    <row r="478" s="205" customFormat="1" ht="16.5" outlineLevel="1" spans="1:21">
      <c r="A478" s="310" t="s">
        <v>1245</v>
      </c>
      <c r="B478" s="312" t="s">
        <v>1263</v>
      </c>
      <c r="C478" s="227" t="s">
        <v>1270</v>
      </c>
      <c r="D478" s="228" t="s">
        <v>168</v>
      </c>
      <c r="E478" s="229">
        <f t="shared" si="185"/>
        <v>485</v>
      </c>
      <c r="F478" s="229">
        <v>172</v>
      </c>
      <c r="G478" s="229">
        <v>143</v>
      </c>
      <c r="H478" s="229">
        <v>19</v>
      </c>
      <c r="I478" s="229">
        <v>43</v>
      </c>
      <c r="J478" s="229">
        <v>108</v>
      </c>
      <c r="K478" s="166">
        <f t="shared" si="186"/>
        <v>59.03</v>
      </c>
      <c r="L478" s="230">
        <v>28.41</v>
      </c>
      <c r="M478" s="230">
        <v>18.76</v>
      </c>
      <c r="N478" s="230">
        <v>7.49</v>
      </c>
      <c r="O478" s="257">
        <v>0.08</v>
      </c>
      <c r="P478" s="260">
        <f t="shared" si="187"/>
        <v>10153.16</v>
      </c>
      <c r="Q478" s="260">
        <f t="shared" si="188"/>
        <v>8441.29</v>
      </c>
      <c r="R478" s="260">
        <f t="shared" si="189"/>
        <v>1121.57</v>
      </c>
      <c r="S478" s="260">
        <f t="shared" si="190"/>
        <v>2538.29</v>
      </c>
      <c r="T478" s="260">
        <f t="shared" si="191"/>
        <v>6375.24</v>
      </c>
      <c r="U478" s="259"/>
    </row>
    <row r="479" s="281" customFormat="1" ht="16.5" outlineLevel="1" spans="1:16237">
      <c r="A479" s="310" t="s">
        <v>1247</v>
      </c>
      <c r="B479" s="312" t="s">
        <v>1263</v>
      </c>
      <c r="C479" s="227" t="s">
        <v>1272</v>
      </c>
      <c r="D479" s="228" t="s">
        <v>168</v>
      </c>
      <c r="E479" s="229">
        <f t="shared" si="185"/>
        <v>2175</v>
      </c>
      <c r="F479" s="229">
        <v>772</v>
      </c>
      <c r="G479" s="229">
        <v>640</v>
      </c>
      <c r="H479" s="229">
        <v>85</v>
      </c>
      <c r="I479" s="229">
        <v>192</v>
      </c>
      <c r="J479" s="229">
        <v>486</v>
      </c>
      <c r="K479" s="166">
        <f t="shared" si="186"/>
        <v>72.53</v>
      </c>
      <c r="L479" s="230">
        <v>32.56</v>
      </c>
      <c r="M479" s="230">
        <v>27.11</v>
      </c>
      <c r="N479" s="230">
        <v>7.49</v>
      </c>
      <c r="O479" s="257">
        <v>0.08</v>
      </c>
      <c r="P479" s="260">
        <f t="shared" si="187"/>
        <v>55993.16</v>
      </c>
      <c r="Q479" s="260">
        <f t="shared" si="188"/>
        <v>46419.2</v>
      </c>
      <c r="R479" s="260">
        <f t="shared" si="189"/>
        <v>6165.05</v>
      </c>
      <c r="S479" s="260">
        <f t="shared" si="190"/>
        <v>13925.76</v>
      </c>
      <c r="T479" s="260">
        <f t="shared" si="191"/>
        <v>35249.58</v>
      </c>
      <c r="U479" s="259"/>
      <c r="V479" s="284"/>
      <c r="W479" s="284"/>
      <c r="X479" s="284"/>
      <c r="Y479" s="284"/>
      <c r="Z479" s="284"/>
      <c r="AA479" s="284"/>
      <c r="AB479" s="284"/>
      <c r="AC479" s="284"/>
      <c r="AD479" s="284"/>
      <c r="AE479" s="284"/>
      <c r="AF479" s="284"/>
      <c r="AG479" s="284"/>
      <c r="AH479" s="284"/>
      <c r="AI479" s="284"/>
      <c r="AJ479" s="284"/>
      <c r="AK479" s="284"/>
      <c r="AL479" s="284"/>
      <c r="AM479" s="284"/>
      <c r="AN479" s="284"/>
      <c r="AO479" s="284"/>
      <c r="AP479" s="284"/>
      <c r="AQ479" s="284"/>
      <c r="AR479" s="284"/>
      <c r="AS479" s="284"/>
      <c r="AT479" s="284"/>
      <c r="AU479" s="284"/>
      <c r="AV479" s="284"/>
      <c r="AW479" s="284"/>
      <c r="AX479" s="284"/>
      <c r="AY479" s="284"/>
      <c r="AZ479" s="284"/>
      <c r="BA479" s="284"/>
      <c r="BB479" s="284"/>
      <c r="BC479" s="284"/>
      <c r="BD479" s="284"/>
      <c r="BE479" s="284"/>
      <c r="BF479" s="284"/>
      <c r="BG479" s="284"/>
      <c r="BH479" s="284"/>
      <c r="BI479" s="284"/>
      <c r="BJ479" s="284"/>
      <c r="BK479" s="284"/>
      <c r="BL479" s="284"/>
      <c r="BM479" s="284"/>
      <c r="BN479" s="284"/>
      <c r="BO479" s="284"/>
      <c r="BP479" s="284"/>
      <c r="BQ479" s="284"/>
      <c r="BR479" s="284"/>
      <c r="BS479" s="284"/>
      <c r="BT479" s="284"/>
      <c r="BU479" s="284"/>
      <c r="BV479" s="284"/>
      <c r="BW479" s="284"/>
      <c r="BX479" s="284"/>
      <c r="BY479" s="284"/>
      <c r="BZ479" s="284"/>
      <c r="CA479" s="284"/>
      <c r="CB479" s="284"/>
      <c r="CC479" s="284"/>
      <c r="CD479" s="284"/>
      <c r="CE479" s="284"/>
      <c r="CF479" s="284"/>
      <c r="CG479" s="284"/>
      <c r="CH479" s="284"/>
      <c r="CI479" s="284"/>
      <c r="CJ479" s="284"/>
      <c r="CK479" s="284"/>
      <c r="CL479" s="284"/>
      <c r="CM479" s="284"/>
      <c r="CN479" s="284"/>
      <c r="CO479" s="284"/>
      <c r="CP479" s="284"/>
      <c r="CQ479" s="284"/>
      <c r="CR479" s="284"/>
      <c r="CS479" s="284"/>
      <c r="CT479" s="284"/>
      <c r="CU479" s="284"/>
      <c r="CV479" s="284"/>
      <c r="CW479" s="284"/>
      <c r="CX479" s="284"/>
      <c r="CY479" s="284"/>
      <c r="CZ479" s="284"/>
      <c r="DA479" s="284"/>
      <c r="DB479" s="284"/>
      <c r="DC479" s="284"/>
      <c r="DD479" s="284"/>
      <c r="DE479" s="284"/>
      <c r="DF479" s="284"/>
      <c r="DG479" s="284"/>
      <c r="DH479" s="284"/>
      <c r="DI479" s="284"/>
      <c r="DJ479" s="284"/>
      <c r="DK479" s="284"/>
      <c r="DL479" s="284"/>
      <c r="DM479" s="284"/>
      <c r="DN479" s="284"/>
      <c r="DO479" s="284"/>
      <c r="DP479" s="284"/>
      <c r="DQ479" s="284"/>
      <c r="DR479" s="284"/>
      <c r="DS479" s="284"/>
      <c r="DT479" s="284"/>
      <c r="DU479" s="284"/>
      <c r="DV479" s="284"/>
      <c r="DW479" s="284"/>
      <c r="DX479" s="284"/>
      <c r="DY479" s="284"/>
      <c r="DZ479" s="284"/>
      <c r="EA479" s="284"/>
      <c r="EB479" s="284"/>
      <c r="EC479" s="284"/>
      <c r="ED479" s="284"/>
      <c r="EE479" s="284"/>
      <c r="EF479" s="284"/>
      <c r="EG479" s="284"/>
      <c r="EH479" s="284"/>
      <c r="EI479" s="284"/>
      <c r="EJ479" s="284"/>
      <c r="EK479" s="284"/>
      <c r="EL479" s="284"/>
      <c r="EM479" s="284"/>
      <c r="EN479" s="284"/>
      <c r="EO479" s="284"/>
      <c r="EP479" s="284"/>
      <c r="EQ479" s="284"/>
      <c r="ER479" s="284"/>
      <c r="ES479" s="284"/>
      <c r="ET479" s="284"/>
      <c r="EU479" s="284"/>
      <c r="EV479" s="284"/>
      <c r="EW479" s="284"/>
      <c r="EX479" s="284"/>
      <c r="EY479" s="284"/>
      <c r="EZ479" s="284"/>
      <c r="FA479" s="284"/>
      <c r="FB479" s="284"/>
      <c r="FC479" s="284"/>
      <c r="FD479" s="284"/>
      <c r="FE479" s="284"/>
      <c r="FF479" s="284"/>
      <c r="FG479" s="284"/>
      <c r="FH479" s="284"/>
      <c r="FI479" s="284"/>
      <c r="FJ479" s="284"/>
      <c r="FK479" s="284"/>
      <c r="FL479" s="284"/>
      <c r="FM479" s="284"/>
      <c r="FN479" s="284"/>
      <c r="FO479" s="284"/>
      <c r="FP479" s="284"/>
      <c r="FQ479" s="284"/>
      <c r="FR479" s="284"/>
      <c r="FS479" s="284"/>
      <c r="FT479" s="284"/>
      <c r="FU479" s="284"/>
      <c r="FV479" s="284"/>
      <c r="FW479" s="284"/>
      <c r="FX479" s="284"/>
      <c r="FY479" s="284"/>
      <c r="FZ479" s="284"/>
      <c r="GA479" s="284"/>
      <c r="GB479" s="284"/>
      <c r="GC479" s="284"/>
      <c r="GD479" s="284"/>
      <c r="GE479" s="284"/>
      <c r="GF479" s="284"/>
      <c r="GG479" s="284"/>
      <c r="GH479" s="284"/>
      <c r="GI479" s="284"/>
      <c r="GJ479" s="284"/>
      <c r="GK479" s="284"/>
      <c r="GL479" s="284"/>
      <c r="GM479" s="284"/>
      <c r="GN479" s="284"/>
      <c r="GO479" s="284"/>
      <c r="GP479" s="284"/>
      <c r="GQ479" s="284"/>
      <c r="GR479" s="284"/>
      <c r="GS479" s="284"/>
      <c r="GT479" s="284"/>
      <c r="GU479" s="284"/>
      <c r="GV479" s="284"/>
      <c r="GW479" s="284"/>
      <c r="GX479" s="284"/>
      <c r="GY479" s="284"/>
      <c r="GZ479" s="284"/>
      <c r="HA479" s="284"/>
      <c r="HB479" s="284"/>
      <c r="HC479" s="284"/>
      <c r="HD479" s="284"/>
      <c r="HE479" s="284"/>
      <c r="HF479" s="284"/>
      <c r="HG479" s="284"/>
      <c r="HH479" s="284"/>
      <c r="HI479" s="284"/>
      <c r="HJ479" s="284"/>
      <c r="HK479" s="284"/>
      <c r="HL479" s="284"/>
      <c r="HM479" s="284"/>
      <c r="HN479" s="284"/>
      <c r="HO479" s="284"/>
      <c r="HP479" s="284"/>
      <c r="HQ479" s="284"/>
      <c r="HR479" s="284"/>
      <c r="HS479" s="284"/>
      <c r="HT479" s="284"/>
      <c r="HU479" s="284"/>
      <c r="HV479" s="284"/>
      <c r="HW479" s="284"/>
      <c r="HX479" s="284"/>
      <c r="HY479" s="284"/>
      <c r="HZ479" s="284"/>
      <c r="IA479" s="284"/>
      <c r="IB479" s="284"/>
      <c r="IC479" s="284"/>
      <c r="ID479" s="284"/>
      <c r="IE479" s="284"/>
      <c r="IF479" s="284"/>
      <c r="IG479" s="284"/>
      <c r="IH479" s="284"/>
      <c r="II479" s="284"/>
      <c r="IJ479" s="284"/>
      <c r="IK479" s="284"/>
      <c r="IL479" s="284"/>
      <c r="IM479" s="284"/>
      <c r="IN479" s="284"/>
      <c r="IO479" s="284"/>
      <c r="IP479" s="284"/>
      <c r="IQ479" s="284"/>
      <c r="IR479" s="284"/>
      <c r="IS479" s="284"/>
      <c r="IT479" s="284"/>
      <c r="IU479" s="284"/>
      <c r="IV479" s="284"/>
      <c r="IW479" s="284"/>
      <c r="IX479" s="284"/>
      <c r="IY479" s="284"/>
      <c r="IZ479" s="284"/>
      <c r="JA479" s="284"/>
      <c r="JB479" s="284"/>
      <c r="JC479" s="284"/>
      <c r="JD479" s="284"/>
      <c r="JE479" s="284"/>
      <c r="JF479" s="284"/>
      <c r="JG479" s="284"/>
      <c r="JH479" s="284"/>
      <c r="JI479" s="284"/>
      <c r="JJ479" s="284"/>
      <c r="JK479" s="284"/>
      <c r="JL479" s="284"/>
      <c r="JM479" s="284"/>
      <c r="JN479" s="284"/>
      <c r="JO479" s="284"/>
      <c r="JP479" s="284"/>
      <c r="JQ479" s="284"/>
      <c r="JR479" s="284"/>
      <c r="JS479" s="284"/>
      <c r="JT479" s="284"/>
      <c r="JU479" s="284"/>
      <c r="JV479" s="284"/>
      <c r="JW479" s="284"/>
      <c r="JX479" s="284"/>
      <c r="JY479" s="284"/>
      <c r="JZ479" s="284"/>
      <c r="KA479" s="284"/>
      <c r="KB479" s="284"/>
      <c r="KC479" s="284"/>
      <c r="KD479" s="284"/>
      <c r="KE479" s="284"/>
      <c r="KF479" s="284"/>
      <c r="KG479" s="284"/>
      <c r="KH479" s="284"/>
      <c r="KI479" s="284"/>
      <c r="KJ479" s="284"/>
      <c r="KK479" s="284"/>
      <c r="KL479" s="284"/>
      <c r="KM479" s="284"/>
      <c r="KN479" s="284"/>
      <c r="KO479" s="284"/>
      <c r="KP479" s="284"/>
      <c r="KQ479" s="284"/>
      <c r="KR479" s="284"/>
      <c r="KS479" s="284"/>
      <c r="KT479" s="284"/>
      <c r="KU479" s="284"/>
      <c r="KV479" s="284"/>
      <c r="KW479" s="284"/>
      <c r="KX479" s="284"/>
      <c r="KY479" s="284"/>
      <c r="KZ479" s="284"/>
      <c r="LA479" s="284"/>
      <c r="LB479" s="284"/>
      <c r="LC479" s="284"/>
      <c r="LD479" s="284"/>
      <c r="LE479" s="284"/>
      <c r="LF479" s="284"/>
      <c r="LG479" s="284"/>
      <c r="LH479" s="284"/>
      <c r="LI479" s="284"/>
      <c r="LJ479" s="284"/>
      <c r="LK479" s="284"/>
      <c r="LL479" s="284"/>
      <c r="LM479" s="284"/>
      <c r="LN479" s="284"/>
      <c r="LO479" s="284"/>
      <c r="LP479" s="284"/>
      <c r="LQ479" s="284"/>
      <c r="LR479" s="284"/>
      <c r="LS479" s="284"/>
      <c r="LT479" s="284"/>
      <c r="LU479" s="284"/>
      <c r="LV479" s="284"/>
      <c r="LW479" s="284"/>
      <c r="LX479" s="284"/>
      <c r="LY479" s="284"/>
      <c r="LZ479" s="284"/>
      <c r="MA479" s="284"/>
      <c r="MB479" s="284"/>
      <c r="MC479" s="284"/>
      <c r="MD479" s="284"/>
      <c r="ME479" s="284"/>
      <c r="MF479" s="284"/>
      <c r="MG479" s="284"/>
      <c r="MH479" s="284"/>
      <c r="MI479" s="284"/>
      <c r="MJ479" s="284"/>
      <c r="MK479" s="284"/>
      <c r="ML479" s="284"/>
      <c r="MM479" s="284"/>
      <c r="MN479" s="284"/>
      <c r="MO479" s="284"/>
      <c r="MP479" s="284"/>
      <c r="MQ479" s="284"/>
      <c r="MR479" s="284"/>
      <c r="MS479" s="284"/>
      <c r="MT479" s="284"/>
      <c r="MU479" s="284"/>
      <c r="MV479" s="284"/>
      <c r="MW479" s="284"/>
      <c r="MX479" s="284"/>
      <c r="MY479" s="284"/>
      <c r="MZ479" s="284"/>
      <c r="NA479" s="284"/>
      <c r="NB479" s="284"/>
      <c r="NC479" s="284"/>
      <c r="ND479" s="284"/>
      <c r="NE479" s="284"/>
      <c r="NF479" s="284"/>
      <c r="NG479" s="284"/>
      <c r="NH479" s="284"/>
      <c r="NI479" s="284"/>
      <c r="NJ479" s="284"/>
      <c r="NK479" s="284"/>
      <c r="NL479" s="284"/>
      <c r="NM479" s="284"/>
      <c r="NN479" s="284"/>
      <c r="NO479" s="284"/>
      <c r="NP479" s="284"/>
      <c r="NQ479" s="284"/>
      <c r="NR479" s="284"/>
      <c r="NS479" s="284"/>
      <c r="NT479" s="284"/>
      <c r="NU479" s="284"/>
      <c r="NV479" s="284"/>
      <c r="NW479" s="284"/>
      <c r="NX479" s="284"/>
      <c r="NY479" s="284"/>
      <c r="NZ479" s="284"/>
      <c r="OA479" s="284"/>
      <c r="OB479" s="284"/>
      <c r="OC479" s="284"/>
      <c r="OD479" s="284"/>
      <c r="OE479" s="284"/>
      <c r="OF479" s="284"/>
      <c r="OG479" s="284"/>
      <c r="OH479" s="284"/>
      <c r="OI479" s="284"/>
      <c r="OJ479" s="284"/>
      <c r="OK479" s="284"/>
      <c r="OL479" s="284"/>
      <c r="OM479" s="284"/>
      <c r="ON479" s="284"/>
      <c r="OO479" s="284"/>
      <c r="OP479" s="284"/>
      <c r="OQ479" s="284"/>
      <c r="OR479" s="284"/>
      <c r="OS479" s="284"/>
      <c r="OT479" s="284"/>
      <c r="OU479" s="284"/>
      <c r="OV479" s="284"/>
      <c r="OW479" s="284"/>
      <c r="OX479" s="284"/>
      <c r="OY479" s="284"/>
      <c r="OZ479" s="284"/>
      <c r="PA479" s="284"/>
      <c r="PB479" s="284"/>
      <c r="PC479" s="284"/>
      <c r="PD479" s="284"/>
      <c r="PE479" s="284"/>
      <c r="PF479" s="284"/>
      <c r="PG479" s="284"/>
      <c r="PH479" s="284"/>
      <c r="PI479" s="284"/>
      <c r="PJ479" s="284"/>
      <c r="PK479" s="284"/>
      <c r="PL479" s="284"/>
      <c r="PM479" s="284"/>
      <c r="PN479" s="284"/>
      <c r="PO479" s="284"/>
      <c r="PP479" s="284"/>
      <c r="PQ479" s="284"/>
      <c r="PR479" s="284"/>
      <c r="PS479" s="284"/>
      <c r="PT479" s="284"/>
      <c r="PU479" s="284"/>
      <c r="PV479" s="284"/>
      <c r="PW479" s="284"/>
      <c r="PX479" s="284"/>
      <c r="PY479" s="284"/>
      <c r="PZ479" s="284"/>
      <c r="QA479" s="284"/>
      <c r="QB479" s="284"/>
      <c r="QC479" s="284"/>
      <c r="QD479" s="284"/>
      <c r="QE479" s="284"/>
      <c r="QF479" s="284"/>
      <c r="QG479" s="284"/>
      <c r="QH479" s="284"/>
      <c r="QI479" s="284"/>
      <c r="QJ479" s="284"/>
      <c r="QK479" s="284"/>
      <c r="QL479" s="284"/>
      <c r="QM479" s="284"/>
      <c r="QN479" s="284"/>
      <c r="QO479" s="284"/>
      <c r="QP479" s="284"/>
      <c r="QQ479" s="284"/>
      <c r="QR479" s="284"/>
      <c r="QS479" s="284"/>
      <c r="QT479" s="284"/>
      <c r="QU479" s="284"/>
      <c r="QV479" s="284"/>
      <c r="QW479" s="284"/>
      <c r="QX479" s="284"/>
      <c r="QY479" s="284"/>
      <c r="QZ479" s="284"/>
      <c r="RA479" s="284"/>
      <c r="RB479" s="284"/>
      <c r="RC479" s="284"/>
      <c r="RD479" s="284"/>
      <c r="RE479" s="284"/>
      <c r="RF479" s="284"/>
      <c r="RG479" s="284"/>
      <c r="RH479" s="284"/>
      <c r="RI479" s="284"/>
      <c r="RJ479" s="284"/>
      <c r="RK479" s="284"/>
      <c r="RL479" s="284"/>
      <c r="RM479" s="284"/>
      <c r="RN479" s="284"/>
      <c r="RO479" s="284"/>
      <c r="RP479" s="284"/>
      <c r="RQ479" s="284"/>
      <c r="RR479" s="284"/>
      <c r="RS479" s="284"/>
      <c r="RT479" s="284"/>
      <c r="RU479" s="284"/>
      <c r="RV479" s="284"/>
      <c r="RW479" s="284"/>
      <c r="RX479" s="284"/>
      <c r="RY479" s="284"/>
      <c r="RZ479" s="284"/>
      <c r="SA479" s="284"/>
      <c r="SB479" s="284"/>
      <c r="SC479" s="284"/>
      <c r="SD479" s="284"/>
      <c r="SE479" s="284"/>
      <c r="SF479" s="284"/>
      <c r="SG479" s="284"/>
      <c r="SH479" s="284"/>
      <c r="SI479" s="284"/>
      <c r="SJ479" s="284"/>
      <c r="SK479" s="284"/>
      <c r="SL479" s="284"/>
      <c r="SM479" s="284"/>
      <c r="SN479" s="284"/>
      <c r="SO479" s="284"/>
      <c r="SP479" s="284"/>
      <c r="SQ479" s="284"/>
      <c r="SR479" s="284"/>
      <c r="SS479" s="284"/>
      <c r="ST479" s="284"/>
      <c r="SU479" s="284"/>
      <c r="SV479" s="284"/>
      <c r="SW479" s="284"/>
      <c r="SX479" s="284"/>
      <c r="SY479" s="284"/>
      <c r="SZ479" s="284"/>
      <c r="TA479" s="284"/>
      <c r="TB479" s="284"/>
      <c r="TC479" s="284"/>
      <c r="TD479" s="284"/>
      <c r="TE479" s="284"/>
      <c r="TF479" s="284"/>
      <c r="TG479" s="284"/>
      <c r="TH479" s="284"/>
      <c r="TI479" s="284"/>
      <c r="TJ479" s="284"/>
      <c r="TK479" s="284"/>
      <c r="TL479" s="284"/>
      <c r="TM479" s="284"/>
      <c r="TN479" s="284"/>
      <c r="TO479" s="284"/>
      <c r="TP479" s="284"/>
      <c r="TQ479" s="284"/>
      <c r="TR479" s="284"/>
      <c r="TS479" s="284"/>
      <c r="TT479" s="284"/>
      <c r="TU479" s="284"/>
      <c r="TV479" s="284"/>
      <c r="TW479" s="284"/>
      <c r="TX479" s="284"/>
      <c r="TY479" s="284"/>
      <c r="TZ479" s="284"/>
      <c r="UA479" s="284"/>
      <c r="UB479" s="284"/>
      <c r="UC479" s="284"/>
      <c r="UD479" s="284"/>
      <c r="UE479" s="284"/>
      <c r="UF479" s="284"/>
      <c r="UG479" s="284"/>
      <c r="UH479" s="284"/>
      <c r="UI479" s="284"/>
      <c r="UJ479" s="284"/>
      <c r="UK479" s="284"/>
      <c r="UL479" s="284"/>
      <c r="UM479" s="284"/>
      <c r="UN479" s="284"/>
      <c r="UO479" s="284"/>
      <c r="UP479" s="284"/>
      <c r="UQ479" s="284"/>
      <c r="UR479" s="284"/>
      <c r="US479" s="284"/>
      <c r="UT479" s="284"/>
      <c r="UU479" s="284"/>
      <c r="UV479" s="284"/>
      <c r="UW479" s="284"/>
      <c r="UX479" s="284"/>
      <c r="UY479" s="284"/>
      <c r="UZ479" s="284"/>
      <c r="VA479" s="284"/>
      <c r="VB479" s="284"/>
      <c r="VC479" s="284"/>
      <c r="VD479" s="284"/>
      <c r="VE479" s="284"/>
      <c r="VF479" s="284"/>
      <c r="VG479" s="284"/>
      <c r="VH479" s="284"/>
      <c r="VI479" s="284"/>
      <c r="VJ479" s="284"/>
      <c r="VK479" s="284"/>
      <c r="VL479" s="284"/>
      <c r="VM479" s="284"/>
      <c r="VN479" s="284"/>
      <c r="VO479" s="284"/>
      <c r="VP479" s="284"/>
      <c r="VQ479" s="284"/>
      <c r="VR479" s="284"/>
      <c r="VS479" s="284"/>
      <c r="VT479" s="284"/>
      <c r="VU479" s="284"/>
      <c r="VV479" s="284"/>
      <c r="VW479" s="284"/>
      <c r="VX479" s="284"/>
      <c r="VY479" s="284"/>
      <c r="VZ479" s="284"/>
      <c r="WA479" s="284"/>
      <c r="WB479" s="284"/>
      <c r="WC479" s="284"/>
      <c r="WD479" s="284"/>
      <c r="WE479" s="284"/>
      <c r="WF479" s="284"/>
      <c r="WG479" s="284"/>
      <c r="WH479" s="284"/>
      <c r="WI479" s="284"/>
      <c r="WJ479" s="284"/>
      <c r="WK479" s="284"/>
      <c r="WL479" s="284"/>
      <c r="WM479" s="284"/>
      <c r="WN479" s="284"/>
      <c r="WO479" s="284"/>
      <c r="WP479" s="284"/>
      <c r="WQ479" s="284"/>
      <c r="WR479" s="284"/>
      <c r="WS479" s="284"/>
      <c r="WT479" s="284"/>
      <c r="WU479" s="284"/>
      <c r="WV479" s="284"/>
      <c r="WW479" s="284"/>
      <c r="WX479" s="284"/>
      <c r="WY479" s="284"/>
      <c r="WZ479" s="284"/>
      <c r="XA479" s="284"/>
      <c r="XB479" s="284"/>
      <c r="XC479" s="284"/>
      <c r="XD479" s="284"/>
      <c r="XE479" s="284"/>
      <c r="XF479" s="284"/>
      <c r="XG479" s="284"/>
      <c r="XH479" s="284"/>
      <c r="XI479" s="284"/>
      <c r="XJ479" s="284"/>
      <c r="XK479" s="284"/>
      <c r="XL479" s="284"/>
      <c r="XM479" s="284"/>
      <c r="XN479" s="284"/>
      <c r="XO479" s="284"/>
      <c r="XP479" s="284"/>
      <c r="XQ479" s="284"/>
      <c r="XR479" s="284"/>
      <c r="XS479" s="284"/>
      <c r="XT479" s="284"/>
      <c r="XU479" s="284"/>
      <c r="XV479" s="284"/>
      <c r="XW479" s="284"/>
      <c r="XX479" s="284"/>
      <c r="XY479" s="284"/>
      <c r="XZ479" s="284"/>
      <c r="YA479" s="284"/>
      <c r="YB479" s="284"/>
      <c r="YC479" s="284"/>
      <c r="YD479" s="284"/>
      <c r="YE479" s="284"/>
      <c r="YF479" s="284"/>
      <c r="YG479" s="284"/>
      <c r="YH479" s="284"/>
      <c r="YI479" s="284"/>
      <c r="YJ479" s="284"/>
      <c r="YK479" s="284"/>
      <c r="YL479" s="284"/>
      <c r="YM479" s="284"/>
      <c r="YN479" s="284"/>
      <c r="YO479" s="284"/>
      <c r="YP479" s="284"/>
      <c r="YQ479" s="284"/>
      <c r="YR479" s="284"/>
      <c r="YS479" s="284"/>
      <c r="YT479" s="284"/>
      <c r="YU479" s="284"/>
      <c r="YV479" s="284"/>
      <c r="YW479" s="284"/>
      <c r="YX479" s="284"/>
      <c r="YY479" s="284"/>
      <c r="YZ479" s="284"/>
      <c r="ZA479" s="284"/>
      <c r="ZB479" s="284"/>
      <c r="ZC479" s="284"/>
      <c r="ZD479" s="284"/>
      <c r="ZE479" s="284"/>
      <c r="ZF479" s="284"/>
      <c r="ZG479" s="284"/>
      <c r="ZH479" s="284"/>
      <c r="ZI479" s="284"/>
      <c r="ZJ479" s="284"/>
      <c r="ZK479" s="284"/>
      <c r="ZL479" s="284"/>
      <c r="ZM479" s="284"/>
      <c r="ZN479" s="284"/>
      <c r="ZO479" s="284"/>
      <c r="ZP479" s="284"/>
      <c r="ZQ479" s="284"/>
      <c r="ZR479" s="284"/>
      <c r="ZS479" s="284"/>
      <c r="ZT479" s="284"/>
      <c r="ZU479" s="284"/>
      <c r="ZV479" s="284"/>
      <c r="ZW479" s="284"/>
      <c r="ZX479" s="284"/>
      <c r="ZY479" s="284"/>
      <c r="ZZ479" s="284"/>
      <c r="AAA479" s="284"/>
      <c r="AAB479" s="284"/>
      <c r="AAC479" s="284"/>
      <c r="AAD479" s="284"/>
      <c r="AAE479" s="284"/>
      <c r="AAF479" s="284"/>
      <c r="AAG479" s="284"/>
      <c r="AAH479" s="284"/>
      <c r="AAI479" s="284"/>
      <c r="AAJ479" s="284"/>
      <c r="AAK479" s="284"/>
      <c r="AAL479" s="284"/>
      <c r="AAM479" s="284"/>
      <c r="AAN479" s="284"/>
      <c r="AAO479" s="284"/>
      <c r="AAP479" s="284"/>
      <c r="AAQ479" s="284"/>
      <c r="AAR479" s="284"/>
      <c r="AAS479" s="284"/>
      <c r="AAT479" s="284"/>
      <c r="AAU479" s="284"/>
      <c r="AAV479" s="284"/>
      <c r="AAW479" s="284"/>
      <c r="AAX479" s="284"/>
      <c r="AAY479" s="284"/>
      <c r="AAZ479" s="284"/>
      <c r="ABA479" s="284"/>
      <c r="ABB479" s="284"/>
      <c r="ABC479" s="284"/>
      <c r="ABD479" s="284"/>
      <c r="ABE479" s="284"/>
      <c r="ABF479" s="284"/>
      <c r="ABG479" s="284"/>
      <c r="ABH479" s="284"/>
      <c r="ABI479" s="284"/>
      <c r="ABJ479" s="284"/>
      <c r="ABK479" s="284"/>
      <c r="ABL479" s="284"/>
      <c r="ABM479" s="284"/>
      <c r="ABN479" s="284"/>
      <c r="ABO479" s="284"/>
      <c r="ABP479" s="284"/>
      <c r="ABQ479" s="284"/>
      <c r="ABR479" s="284"/>
      <c r="ABS479" s="284"/>
      <c r="ABT479" s="284"/>
      <c r="ABU479" s="284"/>
      <c r="ABV479" s="284"/>
      <c r="ABW479" s="284"/>
      <c r="ABX479" s="284"/>
      <c r="ABY479" s="284"/>
      <c r="ABZ479" s="284"/>
      <c r="ACA479" s="284"/>
      <c r="ACB479" s="284"/>
      <c r="ACC479" s="284"/>
      <c r="ACD479" s="284"/>
      <c r="ACE479" s="284"/>
      <c r="ACF479" s="284"/>
      <c r="ACG479" s="284"/>
      <c r="ACH479" s="284"/>
      <c r="ACI479" s="284"/>
      <c r="ACJ479" s="284"/>
      <c r="ACK479" s="284"/>
      <c r="ACL479" s="284"/>
      <c r="ACM479" s="284"/>
      <c r="ACN479" s="284"/>
      <c r="ACO479" s="284"/>
      <c r="ACP479" s="284"/>
      <c r="ACQ479" s="284"/>
      <c r="ACR479" s="284"/>
      <c r="ACS479" s="284"/>
      <c r="ACT479" s="284"/>
      <c r="ACU479" s="284"/>
      <c r="ACV479" s="284"/>
      <c r="ACW479" s="284"/>
      <c r="ACX479" s="284"/>
      <c r="ACY479" s="284"/>
      <c r="ACZ479" s="284"/>
      <c r="ADA479" s="284"/>
      <c r="ADB479" s="284"/>
      <c r="ADC479" s="284"/>
      <c r="ADD479" s="284"/>
      <c r="ADE479" s="284"/>
      <c r="ADF479" s="284"/>
      <c r="ADG479" s="284"/>
      <c r="ADH479" s="284"/>
      <c r="ADI479" s="284"/>
      <c r="ADJ479" s="284"/>
      <c r="ADK479" s="284"/>
      <c r="ADL479" s="284"/>
      <c r="ADM479" s="284"/>
      <c r="ADN479" s="284"/>
      <c r="ADO479" s="284"/>
      <c r="ADP479" s="284"/>
      <c r="ADQ479" s="284"/>
      <c r="ADR479" s="284"/>
      <c r="ADS479" s="284"/>
      <c r="ADT479" s="284"/>
      <c r="ADU479" s="284"/>
      <c r="ADV479" s="284"/>
      <c r="ADW479" s="284"/>
      <c r="ADX479" s="284"/>
      <c r="ADY479" s="284"/>
      <c r="ADZ479" s="284"/>
      <c r="AEA479" s="284"/>
      <c r="AEB479" s="284"/>
      <c r="AEC479" s="284"/>
      <c r="AED479" s="284"/>
      <c r="AEE479" s="284"/>
      <c r="AEF479" s="284"/>
      <c r="AEG479" s="284"/>
      <c r="AEH479" s="284"/>
      <c r="AEI479" s="284"/>
      <c r="AEJ479" s="284"/>
      <c r="AEK479" s="284"/>
      <c r="AEL479" s="284"/>
      <c r="AEM479" s="284"/>
      <c r="AEN479" s="284"/>
      <c r="AEO479" s="284"/>
      <c r="AEP479" s="284"/>
      <c r="AEQ479" s="284"/>
      <c r="AER479" s="284"/>
      <c r="AES479" s="284"/>
      <c r="AET479" s="284"/>
      <c r="AEU479" s="284"/>
      <c r="AEV479" s="284"/>
      <c r="AEW479" s="284"/>
      <c r="AEX479" s="284"/>
      <c r="AEY479" s="284"/>
      <c r="AEZ479" s="284"/>
      <c r="AFA479" s="284"/>
      <c r="AFB479" s="284"/>
      <c r="AFC479" s="284"/>
      <c r="AFD479" s="284"/>
      <c r="AFE479" s="284"/>
      <c r="AFF479" s="284"/>
      <c r="AFG479" s="284"/>
      <c r="AFH479" s="284"/>
      <c r="AFI479" s="284"/>
      <c r="AFJ479" s="284"/>
      <c r="AFK479" s="284"/>
      <c r="AFL479" s="284"/>
      <c r="AFM479" s="284"/>
      <c r="AFN479" s="284"/>
      <c r="AFO479" s="284"/>
      <c r="AFP479" s="284"/>
      <c r="AFQ479" s="284"/>
      <c r="AFR479" s="284"/>
      <c r="AFS479" s="284"/>
      <c r="AFT479" s="284"/>
      <c r="AFU479" s="284"/>
      <c r="AFV479" s="284"/>
      <c r="AFW479" s="284"/>
      <c r="AFX479" s="284"/>
      <c r="AFY479" s="284"/>
      <c r="AFZ479" s="284"/>
      <c r="AGA479" s="284"/>
      <c r="AGB479" s="284"/>
      <c r="AGC479" s="284"/>
      <c r="AGD479" s="284"/>
      <c r="AGE479" s="284"/>
      <c r="AGF479" s="284"/>
      <c r="AGG479" s="284"/>
      <c r="AGH479" s="284"/>
      <c r="AGI479" s="284"/>
      <c r="AGJ479" s="284"/>
      <c r="AGK479" s="284"/>
      <c r="AGL479" s="284"/>
      <c r="AGM479" s="284"/>
      <c r="AGN479" s="284"/>
      <c r="AGO479" s="284"/>
      <c r="AGP479" s="284"/>
      <c r="AGQ479" s="284"/>
      <c r="AGR479" s="284"/>
      <c r="AGS479" s="284"/>
      <c r="AGT479" s="284"/>
      <c r="AGU479" s="284"/>
      <c r="AGV479" s="284"/>
      <c r="AGW479" s="284"/>
      <c r="AGX479" s="284"/>
      <c r="AGY479" s="284"/>
      <c r="AGZ479" s="284"/>
      <c r="AHA479" s="284"/>
      <c r="AHB479" s="284"/>
      <c r="AHC479" s="284"/>
      <c r="AHD479" s="284"/>
      <c r="AHE479" s="284"/>
      <c r="AHF479" s="284"/>
      <c r="AHG479" s="284"/>
      <c r="AHH479" s="284"/>
      <c r="AHI479" s="284"/>
      <c r="AHJ479" s="284"/>
      <c r="AHK479" s="284"/>
      <c r="AHL479" s="284"/>
      <c r="AHM479" s="284"/>
      <c r="AHN479" s="284"/>
      <c r="AHO479" s="284"/>
      <c r="AHP479" s="284"/>
      <c r="AHQ479" s="284"/>
      <c r="AHR479" s="284"/>
      <c r="AHS479" s="284"/>
      <c r="AHT479" s="284"/>
      <c r="AHU479" s="284"/>
      <c r="AHV479" s="284"/>
      <c r="AHW479" s="284"/>
      <c r="AHX479" s="284"/>
      <c r="AHY479" s="284"/>
      <c r="AHZ479" s="284"/>
      <c r="AIA479" s="284"/>
      <c r="AIB479" s="284"/>
      <c r="AIC479" s="284"/>
      <c r="AID479" s="284"/>
      <c r="AIE479" s="284"/>
      <c r="AIF479" s="284"/>
      <c r="AIG479" s="284"/>
      <c r="AIH479" s="284"/>
      <c r="AII479" s="284"/>
      <c r="AIJ479" s="284"/>
      <c r="AIK479" s="284"/>
      <c r="AIL479" s="284"/>
      <c r="AIM479" s="284"/>
      <c r="AIN479" s="284"/>
      <c r="AIO479" s="284"/>
      <c r="AIP479" s="284"/>
      <c r="AIQ479" s="284"/>
      <c r="AIR479" s="284"/>
      <c r="AIS479" s="284"/>
      <c r="AIT479" s="284"/>
      <c r="AIU479" s="284"/>
      <c r="AIV479" s="284"/>
      <c r="AIW479" s="284"/>
      <c r="AIX479" s="284"/>
      <c r="AIY479" s="284"/>
      <c r="AIZ479" s="284"/>
      <c r="AJA479" s="284"/>
      <c r="AJB479" s="284"/>
      <c r="AJC479" s="284"/>
      <c r="AJD479" s="284"/>
      <c r="AJE479" s="284"/>
      <c r="AJF479" s="284"/>
      <c r="AJG479" s="284"/>
      <c r="AJH479" s="284"/>
      <c r="AJI479" s="284"/>
      <c r="AJJ479" s="284"/>
      <c r="AJK479" s="284"/>
      <c r="AJL479" s="284"/>
      <c r="AJM479" s="284"/>
      <c r="AJN479" s="284"/>
      <c r="AJO479" s="284"/>
      <c r="AJP479" s="284"/>
      <c r="AJQ479" s="284"/>
      <c r="AJR479" s="284"/>
      <c r="AJS479" s="284"/>
      <c r="AJT479" s="284"/>
      <c r="AJU479" s="284"/>
      <c r="AJV479" s="284"/>
      <c r="AJW479" s="284"/>
      <c r="AJX479" s="284"/>
      <c r="AJY479" s="284"/>
      <c r="AJZ479" s="284"/>
      <c r="AKA479" s="284"/>
      <c r="AKB479" s="284"/>
      <c r="AKC479" s="284"/>
      <c r="AKD479" s="284"/>
      <c r="AKE479" s="284"/>
      <c r="AKF479" s="284"/>
      <c r="AKG479" s="284"/>
      <c r="AKH479" s="284"/>
      <c r="AKI479" s="284"/>
      <c r="AKJ479" s="284"/>
      <c r="AKK479" s="284"/>
      <c r="AKL479" s="284"/>
      <c r="AKM479" s="284"/>
      <c r="AKN479" s="284"/>
      <c r="AKO479" s="284"/>
      <c r="AKP479" s="284"/>
      <c r="AKQ479" s="284"/>
      <c r="AKR479" s="284"/>
      <c r="AKS479" s="284"/>
      <c r="AKT479" s="284"/>
      <c r="AKU479" s="284"/>
      <c r="AKV479" s="284"/>
      <c r="AKW479" s="284"/>
      <c r="AKX479" s="284"/>
      <c r="AKY479" s="284"/>
      <c r="AKZ479" s="284"/>
      <c r="ALA479" s="284"/>
      <c r="ALB479" s="284"/>
      <c r="ALC479" s="284"/>
      <c r="ALD479" s="284"/>
      <c r="ALE479" s="284"/>
      <c r="ALF479" s="284"/>
      <c r="ALG479" s="284"/>
      <c r="ALH479" s="284"/>
      <c r="ALI479" s="284"/>
      <c r="ALJ479" s="284"/>
      <c r="ALK479" s="284"/>
      <c r="ALL479" s="284"/>
      <c r="ALM479" s="284"/>
      <c r="ALN479" s="284"/>
      <c r="ALO479" s="284"/>
      <c r="ALP479" s="284"/>
      <c r="ALQ479" s="284"/>
      <c r="ALR479" s="284"/>
      <c r="ALS479" s="284"/>
      <c r="ALT479" s="284"/>
      <c r="ALU479" s="284"/>
      <c r="ALV479" s="284"/>
      <c r="ALW479" s="284"/>
      <c r="ALX479" s="284"/>
      <c r="ALY479" s="284"/>
      <c r="ALZ479" s="284"/>
      <c r="AMA479" s="284"/>
      <c r="AMB479" s="284"/>
      <c r="AMC479" s="284"/>
      <c r="AMD479" s="284"/>
      <c r="AME479" s="284"/>
      <c r="AMF479" s="284"/>
      <c r="AMG479" s="284"/>
      <c r="AMH479" s="284"/>
      <c r="AMI479" s="284"/>
      <c r="AMJ479" s="284"/>
      <c r="AMK479" s="284"/>
      <c r="AML479" s="284"/>
      <c r="AMM479" s="284"/>
      <c r="AMN479" s="284"/>
      <c r="AMO479" s="284"/>
      <c r="AMP479" s="284"/>
      <c r="AMQ479" s="284"/>
      <c r="AMR479" s="284"/>
      <c r="AMS479" s="284"/>
      <c r="AMT479" s="284"/>
      <c r="AMU479" s="284"/>
      <c r="AMV479" s="284"/>
      <c r="AMW479" s="284"/>
      <c r="AMX479" s="284"/>
      <c r="AMY479" s="284"/>
      <c r="AMZ479" s="284"/>
      <c r="ANA479" s="284"/>
      <c r="ANB479" s="284"/>
      <c r="ANC479" s="284"/>
      <c r="AND479" s="284"/>
      <c r="ANE479" s="284"/>
      <c r="ANF479" s="284"/>
      <c r="ANG479" s="284"/>
      <c r="ANH479" s="284"/>
      <c r="ANI479" s="284"/>
      <c r="ANJ479" s="284"/>
      <c r="ANK479" s="284"/>
      <c r="ANL479" s="284"/>
      <c r="ANM479" s="284"/>
      <c r="ANN479" s="284"/>
      <c r="ANO479" s="284"/>
      <c r="ANP479" s="284"/>
      <c r="ANQ479" s="284"/>
      <c r="ANR479" s="284"/>
      <c r="ANS479" s="284"/>
      <c r="ANT479" s="284"/>
      <c r="ANU479" s="284"/>
      <c r="ANV479" s="284"/>
      <c r="ANW479" s="284"/>
      <c r="ANX479" s="284"/>
      <c r="ANY479" s="284"/>
      <c r="ANZ479" s="284"/>
      <c r="AOA479" s="284"/>
      <c r="AOB479" s="284"/>
      <c r="AOC479" s="284"/>
      <c r="AOD479" s="284"/>
      <c r="AOE479" s="284"/>
      <c r="AOF479" s="284"/>
      <c r="AOG479" s="284"/>
      <c r="AOH479" s="284"/>
      <c r="AOI479" s="284"/>
      <c r="AOJ479" s="284"/>
      <c r="AOK479" s="284"/>
      <c r="AOL479" s="284"/>
      <c r="AOM479" s="284"/>
      <c r="AON479" s="284"/>
      <c r="AOO479" s="284"/>
      <c r="AOP479" s="284"/>
      <c r="AOQ479" s="284"/>
      <c r="AOR479" s="284"/>
      <c r="AOS479" s="284"/>
      <c r="AOT479" s="284"/>
      <c r="AOU479" s="284"/>
      <c r="AOV479" s="284"/>
      <c r="AOW479" s="284"/>
      <c r="AOX479" s="284"/>
      <c r="AOY479" s="284"/>
      <c r="AOZ479" s="284"/>
      <c r="APA479" s="284"/>
      <c r="APB479" s="284"/>
      <c r="APC479" s="284"/>
      <c r="APD479" s="284"/>
      <c r="APE479" s="284"/>
      <c r="APF479" s="284"/>
      <c r="APG479" s="284"/>
      <c r="APH479" s="284"/>
      <c r="API479" s="284"/>
      <c r="APJ479" s="284"/>
      <c r="APK479" s="284"/>
      <c r="APL479" s="284"/>
      <c r="APM479" s="284"/>
      <c r="APN479" s="284"/>
      <c r="APO479" s="284"/>
      <c r="APP479" s="284"/>
      <c r="APQ479" s="284"/>
      <c r="APR479" s="284"/>
      <c r="APS479" s="284"/>
      <c r="APT479" s="284"/>
      <c r="APU479" s="284"/>
      <c r="APV479" s="284"/>
      <c r="APW479" s="284"/>
      <c r="APX479" s="284"/>
      <c r="APY479" s="284"/>
      <c r="APZ479" s="284"/>
      <c r="AQA479" s="284"/>
      <c r="AQB479" s="284"/>
      <c r="AQC479" s="284"/>
      <c r="AQD479" s="284"/>
      <c r="AQE479" s="284"/>
      <c r="AQF479" s="284"/>
      <c r="AQG479" s="284"/>
      <c r="AQH479" s="284"/>
      <c r="AQI479" s="284"/>
      <c r="AQJ479" s="284"/>
      <c r="AQK479" s="284"/>
      <c r="AQL479" s="284"/>
      <c r="AQM479" s="284"/>
      <c r="AQN479" s="284"/>
      <c r="AQO479" s="284"/>
      <c r="AQP479" s="284"/>
      <c r="AQQ479" s="284"/>
      <c r="AQR479" s="284"/>
      <c r="AQS479" s="284"/>
      <c r="AQT479" s="284"/>
      <c r="AQU479" s="284"/>
      <c r="AQV479" s="284"/>
      <c r="AQW479" s="284"/>
      <c r="AQX479" s="284"/>
      <c r="AQY479" s="284"/>
      <c r="AQZ479" s="284"/>
      <c r="ARA479" s="284"/>
      <c r="ARB479" s="284"/>
      <c r="ARC479" s="284"/>
      <c r="ARD479" s="284"/>
      <c r="ARE479" s="284"/>
      <c r="ARF479" s="284"/>
      <c r="ARG479" s="284"/>
      <c r="ARH479" s="284"/>
      <c r="ARI479" s="284"/>
      <c r="ARJ479" s="284"/>
      <c r="ARK479" s="284"/>
      <c r="ARL479" s="284"/>
      <c r="ARM479" s="284"/>
      <c r="ARN479" s="284"/>
      <c r="ARO479" s="284"/>
      <c r="ARP479" s="284"/>
      <c r="ARQ479" s="284"/>
      <c r="ARR479" s="284"/>
      <c r="ARS479" s="284"/>
      <c r="ART479" s="284"/>
      <c r="ARU479" s="284"/>
      <c r="ARV479" s="284"/>
      <c r="ARW479" s="284"/>
      <c r="ARX479" s="284"/>
      <c r="ARY479" s="284"/>
      <c r="ARZ479" s="284"/>
      <c r="ASA479" s="284"/>
      <c r="ASB479" s="284"/>
      <c r="ASC479" s="284"/>
      <c r="ASD479" s="284"/>
      <c r="ASE479" s="284"/>
      <c r="ASF479" s="284"/>
      <c r="ASG479" s="284"/>
      <c r="ASH479" s="284"/>
      <c r="ASI479" s="284"/>
      <c r="ASJ479" s="284"/>
      <c r="ASK479" s="284"/>
      <c r="ASL479" s="284"/>
      <c r="ASM479" s="284"/>
      <c r="ASN479" s="284"/>
      <c r="ASO479" s="284"/>
      <c r="ASP479" s="284"/>
      <c r="ASQ479" s="284"/>
      <c r="ASR479" s="284"/>
      <c r="ASS479" s="284"/>
      <c r="AST479" s="284"/>
      <c r="ASU479" s="284"/>
      <c r="ASV479" s="284"/>
      <c r="ASW479" s="284"/>
      <c r="ASX479" s="284"/>
      <c r="ASY479" s="284"/>
      <c r="ASZ479" s="284"/>
      <c r="ATA479" s="284"/>
      <c r="ATB479" s="284"/>
      <c r="ATC479" s="284"/>
      <c r="ATD479" s="284"/>
      <c r="ATE479" s="284"/>
      <c r="ATF479" s="284"/>
      <c r="ATG479" s="284"/>
      <c r="ATH479" s="284"/>
      <c r="ATI479" s="284"/>
      <c r="ATJ479" s="284"/>
      <c r="ATK479" s="284"/>
      <c r="ATL479" s="284"/>
      <c r="ATM479" s="284"/>
      <c r="ATN479" s="284"/>
      <c r="ATO479" s="284"/>
      <c r="ATP479" s="284"/>
      <c r="ATQ479" s="284"/>
      <c r="ATR479" s="284"/>
      <c r="ATS479" s="284"/>
      <c r="ATT479" s="284"/>
      <c r="ATU479" s="284"/>
      <c r="ATV479" s="284"/>
      <c r="ATW479" s="284"/>
      <c r="ATX479" s="284"/>
      <c r="ATY479" s="284"/>
      <c r="ATZ479" s="284"/>
      <c r="AUA479" s="284"/>
      <c r="AUB479" s="284"/>
      <c r="AUC479" s="284"/>
      <c r="AUD479" s="284"/>
      <c r="AUE479" s="284"/>
      <c r="AUF479" s="284"/>
      <c r="AUG479" s="284"/>
      <c r="AUH479" s="284"/>
      <c r="AUI479" s="284"/>
      <c r="AUJ479" s="284"/>
      <c r="AUK479" s="284"/>
      <c r="AUL479" s="284"/>
      <c r="AUM479" s="284"/>
      <c r="AUN479" s="284"/>
      <c r="AUO479" s="284"/>
      <c r="AUP479" s="284"/>
      <c r="AUQ479" s="284"/>
      <c r="AUR479" s="284"/>
      <c r="AUS479" s="284"/>
      <c r="AUT479" s="284"/>
      <c r="AUU479" s="284"/>
      <c r="AUV479" s="284"/>
      <c r="AUW479" s="284"/>
      <c r="AUX479" s="284"/>
      <c r="AUY479" s="284"/>
      <c r="AUZ479" s="284"/>
      <c r="AVA479" s="284"/>
      <c r="AVB479" s="284"/>
      <c r="AVC479" s="284"/>
      <c r="AVD479" s="284"/>
      <c r="AVE479" s="284"/>
      <c r="AVF479" s="284"/>
      <c r="AVG479" s="284"/>
      <c r="AVH479" s="284"/>
      <c r="AVI479" s="284"/>
      <c r="AVJ479" s="284"/>
      <c r="AVK479" s="284"/>
      <c r="AVL479" s="284"/>
      <c r="AVM479" s="284"/>
      <c r="AVN479" s="284"/>
      <c r="AVO479" s="284"/>
      <c r="AVP479" s="284"/>
      <c r="AVQ479" s="284"/>
      <c r="AVR479" s="284"/>
      <c r="AVS479" s="284"/>
      <c r="AVT479" s="284"/>
      <c r="AVU479" s="284"/>
      <c r="AVV479" s="284"/>
      <c r="AVW479" s="284"/>
      <c r="AVX479" s="284"/>
      <c r="AVY479" s="284"/>
      <c r="AVZ479" s="284"/>
      <c r="AWA479" s="284"/>
      <c r="AWB479" s="284"/>
      <c r="AWC479" s="284"/>
      <c r="AWD479" s="284"/>
      <c r="AWE479" s="284"/>
      <c r="AWF479" s="284"/>
      <c r="AWG479" s="284"/>
      <c r="AWH479" s="284"/>
      <c r="AWI479" s="284"/>
      <c r="AWJ479" s="284"/>
      <c r="AWK479" s="284"/>
      <c r="AWL479" s="284"/>
      <c r="AWM479" s="284"/>
      <c r="AWN479" s="284"/>
      <c r="AWO479" s="284"/>
      <c r="AWP479" s="284"/>
      <c r="AWQ479" s="284"/>
      <c r="AWR479" s="284"/>
      <c r="AWS479" s="284"/>
      <c r="AWT479" s="284"/>
      <c r="AWU479" s="284"/>
      <c r="AWV479" s="284"/>
      <c r="AWW479" s="284"/>
      <c r="AWX479" s="284"/>
      <c r="AWY479" s="284"/>
      <c r="AWZ479" s="284"/>
      <c r="AXA479" s="284"/>
      <c r="AXB479" s="284"/>
      <c r="AXC479" s="284"/>
      <c r="AXD479" s="284"/>
      <c r="AXE479" s="284"/>
      <c r="AXF479" s="284"/>
      <c r="AXG479" s="284"/>
      <c r="AXH479" s="284"/>
      <c r="AXI479" s="284"/>
      <c r="AXJ479" s="284"/>
      <c r="AXK479" s="284"/>
      <c r="AXL479" s="284"/>
      <c r="AXM479" s="284"/>
      <c r="AXN479" s="284"/>
      <c r="AXO479" s="284"/>
      <c r="AXP479" s="284"/>
      <c r="AXQ479" s="284"/>
      <c r="AXR479" s="284"/>
      <c r="AXS479" s="284"/>
      <c r="AXT479" s="284"/>
      <c r="AXU479" s="284"/>
      <c r="AXV479" s="284"/>
      <c r="AXW479" s="284"/>
      <c r="AXX479" s="284"/>
      <c r="AXY479" s="284"/>
      <c r="AXZ479" s="284"/>
      <c r="AYA479" s="284"/>
      <c r="AYB479" s="284"/>
      <c r="AYC479" s="284"/>
      <c r="AYD479" s="284"/>
      <c r="AYE479" s="284"/>
      <c r="AYF479" s="284"/>
      <c r="AYG479" s="284"/>
      <c r="AYH479" s="284"/>
      <c r="AYI479" s="284"/>
      <c r="AYJ479" s="284"/>
      <c r="AYK479" s="284"/>
      <c r="AYL479" s="284"/>
      <c r="AYM479" s="284"/>
      <c r="AYN479" s="284"/>
      <c r="AYO479" s="284"/>
      <c r="AYP479" s="284"/>
      <c r="AYQ479" s="284"/>
      <c r="AYR479" s="284"/>
      <c r="AYS479" s="284"/>
      <c r="AYT479" s="284"/>
      <c r="AYU479" s="284"/>
      <c r="AYV479" s="284"/>
      <c r="AYW479" s="284"/>
      <c r="AYX479" s="284"/>
      <c r="AYY479" s="284"/>
      <c r="AYZ479" s="284"/>
      <c r="AZA479" s="284"/>
      <c r="AZB479" s="284"/>
      <c r="AZC479" s="284"/>
      <c r="AZD479" s="284"/>
      <c r="AZE479" s="284"/>
      <c r="AZF479" s="284"/>
      <c r="AZG479" s="284"/>
      <c r="AZH479" s="284"/>
      <c r="AZI479" s="284"/>
      <c r="AZJ479" s="284"/>
      <c r="AZK479" s="284"/>
      <c r="AZL479" s="284"/>
      <c r="AZM479" s="284"/>
      <c r="AZN479" s="284"/>
      <c r="AZO479" s="284"/>
      <c r="AZP479" s="284"/>
      <c r="AZQ479" s="284"/>
      <c r="AZR479" s="284"/>
      <c r="AZS479" s="284"/>
      <c r="AZT479" s="284"/>
      <c r="AZU479" s="284"/>
      <c r="AZV479" s="284"/>
      <c r="AZW479" s="284"/>
      <c r="AZX479" s="284"/>
      <c r="AZY479" s="284"/>
      <c r="AZZ479" s="284"/>
      <c r="BAA479" s="284"/>
      <c r="BAB479" s="284"/>
      <c r="BAC479" s="284"/>
      <c r="BAD479" s="284"/>
      <c r="BAE479" s="284"/>
      <c r="BAF479" s="284"/>
      <c r="BAG479" s="284"/>
      <c r="BAH479" s="284"/>
      <c r="BAI479" s="284"/>
      <c r="BAJ479" s="284"/>
      <c r="BAK479" s="284"/>
      <c r="BAL479" s="284"/>
      <c r="BAM479" s="284"/>
      <c r="BAN479" s="284"/>
      <c r="BAO479" s="284"/>
      <c r="BAP479" s="284"/>
      <c r="BAQ479" s="284"/>
      <c r="BAR479" s="284"/>
      <c r="BAS479" s="284"/>
      <c r="BAT479" s="284"/>
      <c r="BAU479" s="284"/>
      <c r="BAV479" s="284"/>
      <c r="BAW479" s="284"/>
      <c r="BAX479" s="284"/>
      <c r="BAY479" s="284"/>
      <c r="BAZ479" s="284"/>
      <c r="BBA479" s="284"/>
      <c r="BBB479" s="284"/>
      <c r="BBC479" s="284"/>
      <c r="BBD479" s="284"/>
      <c r="BBE479" s="284"/>
      <c r="BBF479" s="284"/>
      <c r="BBG479" s="284"/>
      <c r="BBH479" s="284"/>
      <c r="BBI479" s="284"/>
      <c r="BBJ479" s="284"/>
      <c r="BBK479" s="284"/>
      <c r="BBL479" s="284"/>
      <c r="BBM479" s="284"/>
      <c r="BBN479" s="284"/>
      <c r="BBO479" s="284"/>
      <c r="BBP479" s="284"/>
      <c r="BBQ479" s="284"/>
      <c r="BBR479" s="284"/>
      <c r="BBS479" s="284"/>
      <c r="BBT479" s="284"/>
      <c r="BBU479" s="284"/>
      <c r="BBV479" s="284"/>
      <c r="BBW479" s="284"/>
      <c r="BBX479" s="284"/>
      <c r="BBY479" s="284"/>
      <c r="BBZ479" s="284"/>
      <c r="BCA479" s="284"/>
      <c r="BCB479" s="284"/>
      <c r="BCC479" s="284"/>
      <c r="BCD479" s="284"/>
      <c r="BCE479" s="284"/>
      <c r="BCF479" s="284"/>
      <c r="BCG479" s="284"/>
      <c r="BCH479" s="284"/>
      <c r="BCI479" s="284"/>
      <c r="BCJ479" s="284"/>
      <c r="BCK479" s="284"/>
      <c r="BCL479" s="284"/>
      <c r="BCM479" s="284"/>
      <c r="BCN479" s="284"/>
      <c r="BCO479" s="284"/>
      <c r="BCP479" s="284"/>
      <c r="BCQ479" s="284"/>
      <c r="BCR479" s="284"/>
      <c r="BCS479" s="284"/>
      <c r="BCT479" s="284"/>
      <c r="BCU479" s="284"/>
      <c r="BCV479" s="284"/>
      <c r="BCW479" s="284"/>
      <c r="BCX479" s="284"/>
      <c r="BCY479" s="284"/>
      <c r="BCZ479" s="284"/>
      <c r="BDA479" s="284"/>
      <c r="BDB479" s="284"/>
      <c r="BDC479" s="284"/>
      <c r="BDD479" s="284"/>
      <c r="BDE479" s="284"/>
      <c r="BDF479" s="284"/>
      <c r="BDG479" s="284"/>
      <c r="BDH479" s="284"/>
      <c r="BDI479" s="284"/>
      <c r="BDJ479" s="284"/>
      <c r="BDK479" s="284"/>
      <c r="BDL479" s="284"/>
      <c r="BDM479" s="284"/>
      <c r="BDN479" s="284"/>
      <c r="BDO479" s="284"/>
      <c r="BDP479" s="284"/>
      <c r="BDQ479" s="284"/>
      <c r="BDR479" s="284"/>
      <c r="BDS479" s="284"/>
      <c r="BDT479" s="284"/>
      <c r="BDU479" s="284"/>
      <c r="BDV479" s="284"/>
      <c r="BDW479" s="284"/>
      <c r="BDX479" s="284"/>
      <c r="BDY479" s="284"/>
      <c r="BDZ479" s="284"/>
      <c r="BEA479" s="284"/>
      <c r="BEB479" s="284"/>
      <c r="BEC479" s="284"/>
      <c r="BED479" s="284"/>
      <c r="BEE479" s="284"/>
      <c r="BEF479" s="284"/>
      <c r="BEG479" s="284"/>
      <c r="BEH479" s="284"/>
      <c r="BEI479" s="284"/>
      <c r="BEJ479" s="284"/>
      <c r="BEK479" s="284"/>
      <c r="BEL479" s="284"/>
      <c r="BEM479" s="284"/>
      <c r="BEN479" s="284"/>
      <c r="BEO479" s="284"/>
      <c r="BEP479" s="284"/>
      <c r="BEQ479" s="284"/>
      <c r="BER479" s="284"/>
      <c r="BES479" s="284"/>
      <c r="BET479" s="284"/>
      <c r="BEU479" s="284"/>
      <c r="BEV479" s="284"/>
      <c r="BEW479" s="284"/>
      <c r="BEX479" s="284"/>
      <c r="BEY479" s="284"/>
      <c r="BEZ479" s="284"/>
      <c r="BFA479" s="284"/>
      <c r="BFB479" s="284"/>
      <c r="BFC479" s="284"/>
      <c r="BFD479" s="284"/>
      <c r="BFE479" s="284"/>
      <c r="BFF479" s="284"/>
      <c r="BFG479" s="284"/>
      <c r="BFH479" s="284"/>
      <c r="BFI479" s="284"/>
      <c r="BFJ479" s="284"/>
      <c r="BFK479" s="284"/>
      <c r="BFL479" s="284"/>
      <c r="BFM479" s="284"/>
      <c r="BFN479" s="284"/>
      <c r="BFO479" s="284"/>
      <c r="BFP479" s="284"/>
      <c r="BFQ479" s="284"/>
      <c r="BFR479" s="284"/>
      <c r="BFS479" s="284"/>
      <c r="BFT479" s="284"/>
      <c r="BFU479" s="284"/>
      <c r="BFV479" s="284"/>
      <c r="BFW479" s="284"/>
      <c r="BFX479" s="284"/>
      <c r="BFY479" s="284"/>
      <c r="BFZ479" s="284"/>
      <c r="BGA479" s="284"/>
      <c r="BGB479" s="284"/>
      <c r="BGC479" s="284"/>
      <c r="BGD479" s="284"/>
      <c r="BGE479" s="284"/>
      <c r="BGF479" s="284"/>
      <c r="BGG479" s="284"/>
      <c r="BGH479" s="284"/>
      <c r="BGI479" s="284"/>
      <c r="BGJ479" s="284"/>
      <c r="BGK479" s="284"/>
      <c r="BGL479" s="284"/>
      <c r="BGM479" s="284"/>
      <c r="BGN479" s="284"/>
      <c r="BGO479" s="284"/>
      <c r="BGP479" s="284"/>
      <c r="BGQ479" s="284"/>
      <c r="BGR479" s="284"/>
      <c r="BGS479" s="284"/>
      <c r="BGT479" s="284"/>
      <c r="BGU479" s="284"/>
      <c r="BGV479" s="284"/>
      <c r="BGW479" s="284"/>
      <c r="BGX479" s="284"/>
      <c r="BGY479" s="284"/>
      <c r="BGZ479" s="284"/>
      <c r="BHA479" s="284"/>
      <c r="BHB479" s="284"/>
      <c r="BHC479" s="284"/>
      <c r="BHD479" s="284"/>
      <c r="BHE479" s="284"/>
      <c r="BHF479" s="284"/>
      <c r="BHG479" s="284"/>
      <c r="BHH479" s="284"/>
      <c r="BHI479" s="284"/>
      <c r="BHJ479" s="284"/>
      <c r="BHK479" s="284"/>
      <c r="BHL479" s="284"/>
      <c r="BHM479" s="284"/>
      <c r="BHN479" s="284"/>
      <c r="BHO479" s="284"/>
      <c r="BHP479" s="284"/>
      <c r="BHQ479" s="284"/>
      <c r="BHR479" s="284"/>
      <c r="BHS479" s="284"/>
      <c r="BHT479" s="284"/>
      <c r="BHU479" s="284"/>
      <c r="BHV479" s="284"/>
      <c r="BHW479" s="284"/>
      <c r="BHX479" s="284"/>
      <c r="BHY479" s="284"/>
      <c r="BHZ479" s="284"/>
      <c r="BIA479" s="284"/>
      <c r="BIB479" s="284"/>
      <c r="BIC479" s="284"/>
      <c r="BID479" s="284"/>
      <c r="BIE479" s="284"/>
      <c r="BIF479" s="284"/>
      <c r="BIG479" s="284"/>
      <c r="BIH479" s="284"/>
      <c r="BII479" s="284"/>
      <c r="BIJ479" s="284"/>
      <c r="BIK479" s="284"/>
      <c r="BIL479" s="284"/>
      <c r="BIM479" s="284"/>
      <c r="BIN479" s="284"/>
      <c r="BIO479" s="284"/>
      <c r="BIP479" s="284"/>
      <c r="BIQ479" s="284"/>
      <c r="BIR479" s="284"/>
      <c r="BIS479" s="284"/>
      <c r="BIT479" s="284"/>
      <c r="BIU479" s="284"/>
      <c r="BIV479" s="284"/>
      <c r="BIW479" s="284"/>
      <c r="BIX479" s="284"/>
      <c r="BIY479" s="284"/>
      <c r="BIZ479" s="284"/>
      <c r="BJA479" s="284"/>
      <c r="BJB479" s="284"/>
      <c r="BJC479" s="284"/>
      <c r="BJD479" s="284"/>
      <c r="BJE479" s="284"/>
      <c r="BJF479" s="284"/>
      <c r="BJG479" s="284"/>
      <c r="BJH479" s="284"/>
      <c r="BJI479" s="284"/>
      <c r="BJJ479" s="284"/>
      <c r="BJK479" s="284"/>
      <c r="BJL479" s="284"/>
      <c r="BJM479" s="284"/>
      <c r="BJN479" s="284"/>
      <c r="BJO479" s="284"/>
      <c r="BJP479" s="284"/>
      <c r="BJQ479" s="284"/>
      <c r="BJR479" s="284"/>
      <c r="BJS479" s="284"/>
      <c r="BJT479" s="284"/>
      <c r="BJU479" s="284"/>
      <c r="BJV479" s="284"/>
      <c r="BJW479" s="284"/>
      <c r="BJX479" s="284"/>
      <c r="BJY479" s="284"/>
      <c r="BJZ479" s="284"/>
      <c r="BKA479" s="284"/>
      <c r="BKB479" s="284"/>
      <c r="BKC479" s="284"/>
      <c r="BKD479" s="284"/>
      <c r="BKE479" s="284"/>
      <c r="BKF479" s="284"/>
      <c r="BKG479" s="284"/>
      <c r="BKH479" s="284"/>
      <c r="BKI479" s="284"/>
      <c r="BKJ479" s="284"/>
      <c r="BKK479" s="284"/>
      <c r="BKL479" s="284"/>
      <c r="BKM479" s="284"/>
      <c r="BKN479" s="284"/>
      <c r="BKO479" s="284"/>
      <c r="BKP479" s="284"/>
      <c r="BKQ479" s="284"/>
      <c r="BKR479" s="284"/>
      <c r="BKS479" s="284"/>
      <c r="BKT479" s="284"/>
      <c r="BKU479" s="284"/>
      <c r="BKV479" s="284"/>
      <c r="BKW479" s="284"/>
      <c r="BKX479" s="284"/>
      <c r="BKY479" s="284"/>
      <c r="BKZ479" s="284"/>
      <c r="BLA479" s="284"/>
      <c r="BLB479" s="284"/>
      <c r="BLC479" s="284"/>
      <c r="BLD479" s="284"/>
      <c r="BLE479" s="284"/>
      <c r="BLF479" s="284"/>
      <c r="BLG479" s="284"/>
      <c r="BLH479" s="284"/>
      <c r="BLI479" s="284"/>
      <c r="BLJ479" s="284"/>
      <c r="BLK479" s="284"/>
      <c r="BLL479" s="284"/>
      <c r="BLM479" s="284"/>
      <c r="BLN479" s="284"/>
      <c r="BLO479" s="284"/>
      <c r="BLP479" s="284"/>
      <c r="BLQ479" s="284"/>
      <c r="BLR479" s="284"/>
      <c r="BLS479" s="284"/>
      <c r="BLT479" s="284"/>
      <c r="BLU479" s="284"/>
      <c r="BLV479" s="284"/>
      <c r="BLW479" s="284"/>
      <c r="BLX479" s="284"/>
      <c r="BLY479" s="284"/>
      <c r="BLZ479" s="284"/>
      <c r="BMA479" s="284"/>
      <c r="BMB479" s="284"/>
      <c r="BMC479" s="284"/>
      <c r="BMD479" s="284"/>
      <c r="BME479" s="284"/>
      <c r="BMF479" s="284"/>
      <c r="BMG479" s="284"/>
      <c r="BMH479" s="284"/>
      <c r="BMI479" s="284"/>
      <c r="BMJ479" s="284"/>
      <c r="BMK479" s="284"/>
      <c r="BML479" s="284"/>
      <c r="BMM479" s="284"/>
      <c r="BMN479" s="284"/>
      <c r="BMO479" s="284"/>
      <c r="BMP479" s="284"/>
      <c r="BMQ479" s="284"/>
      <c r="BMR479" s="284"/>
      <c r="BMS479" s="284"/>
      <c r="BMT479" s="284"/>
      <c r="BMU479" s="284"/>
      <c r="BMV479" s="284"/>
      <c r="BMW479" s="284"/>
      <c r="BMX479" s="284"/>
      <c r="BMY479" s="284"/>
      <c r="BMZ479" s="284"/>
      <c r="BNA479" s="284"/>
      <c r="BNB479" s="284"/>
      <c r="BNC479" s="284"/>
      <c r="BND479" s="284"/>
      <c r="BNE479" s="284"/>
      <c r="BNF479" s="284"/>
      <c r="BNG479" s="284"/>
      <c r="BNH479" s="284"/>
      <c r="BNI479" s="284"/>
      <c r="BNJ479" s="284"/>
      <c r="BNK479" s="284"/>
      <c r="BNL479" s="284"/>
      <c r="BNM479" s="284"/>
      <c r="BNN479" s="284"/>
      <c r="BNO479" s="284"/>
      <c r="BNP479" s="284"/>
      <c r="BNQ479" s="284"/>
      <c r="BNR479" s="284"/>
      <c r="BNS479" s="284"/>
      <c r="BNT479" s="284"/>
      <c r="BNU479" s="284"/>
      <c r="BNV479" s="284"/>
      <c r="BNW479" s="284"/>
      <c r="BNX479" s="284"/>
      <c r="BNY479" s="284"/>
      <c r="BNZ479" s="284"/>
      <c r="BOA479" s="284"/>
      <c r="BOB479" s="284"/>
      <c r="BOC479" s="284"/>
      <c r="BOD479" s="284"/>
      <c r="BOE479" s="284"/>
      <c r="BOF479" s="284"/>
      <c r="BOG479" s="284"/>
      <c r="BOH479" s="284"/>
      <c r="BOI479" s="284"/>
      <c r="BOJ479" s="284"/>
      <c r="BOK479" s="284"/>
      <c r="BOL479" s="284"/>
      <c r="BOM479" s="284"/>
      <c r="BON479" s="284"/>
      <c r="BOO479" s="284"/>
      <c r="BOP479" s="284"/>
      <c r="BOQ479" s="284"/>
      <c r="BOR479" s="284"/>
      <c r="BOS479" s="284"/>
      <c r="BOT479" s="284"/>
      <c r="BOU479" s="284"/>
      <c r="BOV479" s="284"/>
      <c r="BOW479" s="284"/>
      <c r="BOX479" s="284"/>
      <c r="BOY479" s="284"/>
      <c r="BOZ479" s="284"/>
      <c r="BPA479" s="284"/>
      <c r="BPB479" s="284"/>
      <c r="BPC479" s="284"/>
      <c r="BPD479" s="284"/>
      <c r="BPE479" s="284"/>
      <c r="BPF479" s="284"/>
      <c r="BPG479" s="284"/>
      <c r="BPH479" s="284"/>
      <c r="BPI479" s="284"/>
      <c r="BPJ479" s="284"/>
      <c r="BPK479" s="284"/>
      <c r="BPL479" s="284"/>
      <c r="BPM479" s="284"/>
      <c r="BPN479" s="284"/>
      <c r="BPO479" s="284"/>
      <c r="BPP479" s="284"/>
      <c r="BPQ479" s="284"/>
      <c r="BPR479" s="284"/>
      <c r="BPS479" s="284"/>
      <c r="BPT479" s="284"/>
      <c r="BPU479" s="284"/>
      <c r="BPV479" s="284"/>
      <c r="BPW479" s="284"/>
      <c r="BPX479" s="284"/>
      <c r="BPY479" s="284"/>
      <c r="BPZ479" s="284"/>
      <c r="BQA479" s="284"/>
      <c r="BQB479" s="284"/>
      <c r="BQC479" s="284"/>
      <c r="BQD479" s="284"/>
      <c r="BQE479" s="284"/>
      <c r="BQF479" s="284"/>
      <c r="BQG479" s="284"/>
      <c r="BQH479" s="284"/>
      <c r="BQI479" s="284"/>
      <c r="BQJ479" s="284"/>
      <c r="BQK479" s="284"/>
      <c r="BQL479" s="284"/>
      <c r="BQM479" s="284"/>
      <c r="BQN479" s="284"/>
      <c r="BQO479" s="284"/>
      <c r="BQP479" s="284"/>
      <c r="BQQ479" s="284"/>
      <c r="BQR479" s="284"/>
      <c r="BQS479" s="284"/>
      <c r="BQT479" s="284"/>
      <c r="BQU479" s="284"/>
      <c r="BQV479" s="284"/>
      <c r="BQW479" s="284"/>
      <c r="BQX479" s="284"/>
      <c r="BQY479" s="284"/>
      <c r="BQZ479" s="284"/>
      <c r="BRA479" s="284"/>
      <c r="BRB479" s="284"/>
      <c r="BRC479" s="284"/>
      <c r="BRD479" s="284"/>
      <c r="BRE479" s="284"/>
      <c r="BRF479" s="284"/>
      <c r="BRG479" s="284"/>
      <c r="BRH479" s="284"/>
      <c r="BRI479" s="284"/>
      <c r="BRJ479" s="284"/>
      <c r="BRK479" s="284"/>
      <c r="BRL479" s="284"/>
      <c r="BRM479" s="284"/>
      <c r="BRN479" s="284"/>
      <c r="BRO479" s="284"/>
      <c r="BRP479" s="284"/>
      <c r="BRQ479" s="284"/>
      <c r="BRR479" s="284"/>
      <c r="BRS479" s="284"/>
      <c r="BRT479" s="284"/>
      <c r="BRU479" s="284"/>
      <c r="BRV479" s="284"/>
      <c r="BRW479" s="284"/>
      <c r="BRX479" s="284"/>
      <c r="BRY479" s="284"/>
      <c r="BRZ479" s="284"/>
      <c r="BSA479" s="284"/>
      <c r="BSB479" s="284"/>
      <c r="BSC479" s="284"/>
      <c r="BSD479" s="284"/>
      <c r="BSE479" s="284"/>
      <c r="BSF479" s="284"/>
      <c r="BSG479" s="284"/>
      <c r="BSH479" s="284"/>
      <c r="BSI479" s="284"/>
      <c r="BSJ479" s="284"/>
      <c r="BSK479" s="284"/>
      <c r="BSL479" s="284"/>
      <c r="BSM479" s="284"/>
      <c r="BSN479" s="284"/>
      <c r="BSO479" s="284"/>
      <c r="BSP479" s="284"/>
      <c r="BSQ479" s="284"/>
      <c r="BSR479" s="284"/>
      <c r="BSS479" s="284"/>
      <c r="BST479" s="284"/>
      <c r="BSU479" s="284"/>
      <c r="BSV479" s="284"/>
      <c r="BSW479" s="284"/>
      <c r="BSX479" s="284"/>
      <c r="BSY479" s="284"/>
      <c r="BSZ479" s="284"/>
      <c r="BTA479" s="284"/>
      <c r="BTB479" s="284"/>
      <c r="BTC479" s="284"/>
      <c r="BTD479" s="284"/>
      <c r="BTE479" s="284"/>
      <c r="BTF479" s="284"/>
      <c r="BTG479" s="284"/>
      <c r="BTH479" s="284"/>
      <c r="BTI479" s="284"/>
      <c r="BTJ479" s="284"/>
      <c r="BTK479" s="284"/>
      <c r="BTL479" s="284"/>
      <c r="BTM479" s="284"/>
      <c r="BTN479" s="284"/>
      <c r="BTO479" s="284"/>
      <c r="BTP479" s="284"/>
      <c r="BTQ479" s="284"/>
      <c r="BTR479" s="284"/>
      <c r="BTS479" s="284"/>
      <c r="BTT479" s="284"/>
      <c r="BTU479" s="284"/>
      <c r="BTV479" s="284"/>
      <c r="BTW479" s="284"/>
      <c r="BTX479" s="284"/>
      <c r="BTY479" s="284"/>
      <c r="BTZ479" s="284"/>
      <c r="BUA479" s="284"/>
      <c r="BUB479" s="284"/>
      <c r="BUC479" s="284"/>
      <c r="BUD479" s="284"/>
      <c r="BUE479" s="284"/>
      <c r="BUF479" s="284"/>
      <c r="BUG479" s="284"/>
      <c r="BUH479" s="284"/>
      <c r="BUI479" s="284"/>
      <c r="BUJ479" s="284"/>
      <c r="BUK479" s="284"/>
      <c r="BUL479" s="284"/>
      <c r="BUM479" s="284"/>
      <c r="BUN479" s="284"/>
      <c r="BUO479" s="284"/>
      <c r="BUP479" s="284"/>
      <c r="BUQ479" s="284"/>
      <c r="BUR479" s="284"/>
      <c r="BUS479" s="284"/>
      <c r="BUT479" s="284"/>
      <c r="BUU479" s="284"/>
      <c r="BUV479" s="284"/>
      <c r="BUW479" s="284"/>
      <c r="BUX479" s="284"/>
      <c r="BUY479" s="284"/>
      <c r="BUZ479" s="284"/>
      <c r="BVA479" s="284"/>
      <c r="BVB479" s="284"/>
      <c r="BVC479" s="284"/>
      <c r="BVD479" s="284"/>
      <c r="BVE479" s="284"/>
      <c r="BVF479" s="284"/>
      <c r="BVG479" s="284"/>
      <c r="BVH479" s="284"/>
      <c r="BVI479" s="284"/>
      <c r="BVJ479" s="284"/>
      <c r="BVK479" s="284"/>
      <c r="BVL479" s="284"/>
      <c r="BVM479" s="284"/>
      <c r="BVN479" s="284"/>
      <c r="BVO479" s="284"/>
      <c r="BVP479" s="284"/>
      <c r="BVQ479" s="284"/>
      <c r="BVR479" s="284"/>
      <c r="BVS479" s="284"/>
      <c r="BVT479" s="284"/>
      <c r="BVU479" s="284"/>
      <c r="BVV479" s="284"/>
      <c r="BVW479" s="284"/>
      <c r="BVX479" s="284"/>
      <c r="BVY479" s="284"/>
      <c r="BVZ479" s="284"/>
      <c r="BWA479" s="284"/>
      <c r="BWB479" s="284"/>
      <c r="BWC479" s="284"/>
      <c r="BWD479" s="284"/>
      <c r="BWE479" s="284"/>
      <c r="BWF479" s="284"/>
      <c r="BWG479" s="284"/>
      <c r="BWH479" s="284"/>
      <c r="BWI479" s="284"/>
      <c r="BWJ479" s="284"/>
      <c r="BWK479" s="284"/>
      <c r="BWL479" s="284"/>
      <c r="BWM479" s="284"/>
      <c r="BWN479" s="284"/>
      <c r="BWO479" s="284"/>
      <c r="BWP479" s="284"/>
      <c r="BWQ479" s="284"/>
      <c r="BWR479" s="284"/>
      <c r="BWS479" s="284"/>
      <c r="BWT479" s="284"/>
      <c r="BWU479" s="284"/>
      <c r="BWV479" s="284"/>
      <c r="BWW479" s="284"/>
      <c r="BWX479" s="284"/>
      <c r="BWY479" s="284"/>
      <c r="BWZ479" s="284"/>
      <c r="BXA479" s="284"/>
      <c r="BXB479" s="284"/>
      <c r="BXC479" s="284"/>
      <c r="BXD479" s="284"/>
      <c r="BXE479" s="284"/>
      <c r="BXF479" s="284"/>
      <c r="BXG479" s="284"/>
      <c r="BXH479" s="284"/>
      <c r="BXI479" s="284"/>
      <c r="BXJ479" s="284"/>
      <c r="BXK479" s="284"/>
      <c r="BXL479" s="284"/>
      <c r="BXM479" s="284"/>
      <c r="BXN479" s="284"/>
      <c r="BXO479" s="284"/>
      <c r="BXP479" s="284"/>
      <c r="BXQ479" s="284"/>
      <c r="BXR479" s="284"/>
      <c r="BXS479" s="284"/>
      <c r="BXT479" s="284"/>
      <c r="BXU479" s="284"/>
      <c r="BXV479" s="284"/>
      <c r="BXW479" s="284"/>
      <c r="BXX479" s="284"/>
      <c r="BXY479" s="284"/>
      <c r="BXZ479" s="284"/>
      <c r="BYA479" s="284"/>
      <c r="BYB479" s="284"/>
      <c r="BYC479" s="284"/>
      <c r="BYD479" s="284"/>
      <c r="BYE479" s="284"/>
      <c r="BYF479" s="284"/>
      <c r="BYG479" s="284"/>
      <c r="BYH479" s="284"/>
      <c r="BYI479" s="284"/>
      <c r="BYJ479" s="284"/>
      <c r="BYK479" s="284"/>
      <c r="BYL479" s="284"/>
      <c r="BYM479" s="284"/>
      <c r="BYN479" s="284"/>
      <c r="BYO479" s="284"/>
      <c r="BYP479" s="284"/>
      <c r="BYQ479" s="284"/>
      <c r="BYR479" s="284"/>
      <c r="BYS479" s="284"/>
      <c r="BYT479" s="284"/>
      <c r="BYU479" s="284"/>
      <c r="BYV479" s="284"/>
      <c r="BYW479" s="284"/>
      <c r="BYX479" s="284"/>
      <c r="BYY479" s="284"/>
      <c r="BYZ479" s="284"/>
      <c r="BZA479" s="284"/>
      <c r="BZB479" s="284"/>
      <c r="BZC479" s="284"/>
      <c r="BZD479" s="284"/>
      <c r="BZE479" s="284"/>
      <c r="BZF479" s="284"/>
      <c r="BZG479" s="284"/>
      <c r="BZH479" s="284"/>
      <c r="BZI479" s="284"/>
      <c r="BZJ479" s="284"/>
      <c r="BZK479" s="284"/>
      <c r="BZL479" s="284"/>
      <c r="BZM479" s="284"/>
      <c r="BZN479" s="284"/>
      <c r="BZO479" s="284"/>
      <c r="BZP479" s="284"/>
      <c r="BZQ479" s="284"/>
      <c r="BZR479" s="284"/>
      <c r="BZS479" s="284"/>
      <c r="BZT479" s="284"/>
      <c r="BZU479" s="284"/>
      <c r="BZV479" s="284"/>
      <c r="BZW479" s="284"/>
      <c r="BZX479" s="284"/>
      <c r="BZY479" s="284"/>
      <c r="BZZ479" s="284"/>
      <c r="CAA479" s="284"/>
      <c r="CAB479" s="284"/>
      <c r="CAC479" s="284"/>
      <c r="CAD479" s="284"/>
      <c r="CAE479" s="284"/>
      <c r="CAF479" s="284"/>
      <c r="CAG479" s="284"/>
      <c r="CAH479" s="284"/>
      <c r="CAI479" s="284"/>
      <c r="CAJ479" s="284"/>
      <c r="CAK479" s="284"/>
      <c r="CAL479" s="284"/>
      <c r="CAM479" s="284"/>
      <c r="CAN479" s="284"/>
      <c r="CAO479" s="284"/>
      <c r="CAP479" s="284"/>
      <c r="CAQ479" s="284"/>
      <c r="CAR479" s="284"/>
      <c r="CAS479" s="284"/>
      <c r="CAT479" s="284"/>
      <c r="CAU479" s="284"/>
      <c r="CAV479" s="284"/>
      <c r="CAW479" s="284"/>
      <c r="CAX479" s="284"/>
      <c r="CAY479" s="284"/>
      <c r="CAZ479" s="284"/>
      <c r="CBA479" s="284"/>
      <c r="CBB479" s="284"/>
      <c r="CBC479" s="284"/>
      <c r="CBD479" s="284"/>
      <c r="CBE479" s="284"/>
      <c r="CBF479" s="284"/>
      <c r="CBG479" s="284"/>
      <c r="CBH479" s="284"/>
      <c r="CBI479" s="284"/>
      <c r="CBJ479" s="284"/>
      <c r="CBK479" s="284"/>
      <c r="CBL479" s="284"/>
      <c r="CBM479" s="284"/>
      <c r="CBN479" s="284"/>
      <c r="CBO479" s="284"/>
      <c r="CBP479" s="284"/>
      <c r="CBQ479" s="284"/>
      <c r="CBR479" s="284"/>
      <c r="CBS479" s="284"/>
      <c r="CBT479" s="284"/>
      <c r="CBU479" s="284"/>
      <c r="CBV479" s="284"/>
      <c r="CBW479" s="284"/>
      <c r="CBX479" s="284"/>
      <c r="CBY479" s="284"/>
      <c r="CBZ479" s="284"/>
      <c r="CCA479" s="284"/>
      <c r="CCB479" s="284"/>
      <c r="CCC479" s="284"/>
      <c r="CCD479" s="284"/>
      <c r="CCE479" s="284"/>
      <c r="CCF479" s="284"/>
      <c r="CCG479" s="284"/>
      <c r="CCH479" s="284"/>
      <c r="CCI479" s="284"/>
      <c r="CCJ479" s="284"/>
      <c r="CCK479" s="284"/>
      <c r="CCL479" s="284"/>
      <c r="CCM479" s="284"/>
      <c r="CCN479" s="284"/>
      <c r="CCO479" s="284"/>
      <c r="CCP479" s="284"/>
      <c r="CCQ479" s="284"/>
      <c r="CCR479" s="284"/>
      <c r="CCS479" s="284"/>
      <c r="CCT479" s="284"/>
      <c r="CCU479" s="284"/>
      <c r="CCV479" s="284"/>
      <c r="CCW479" s="284"/>
      <c r="CCX479" s="284"/>
      <c r="CCY479" s="284"/>
      <c r="CCZ479" s="284"/>
      <c r="CDA479" s="284"/>
      <c r="CDB479" s="284"/>
      <c r="CDC479" s="284"/>
      <c r="CDD479" s="284"/>
      <c r="CDE479" s="284"/>
      <c r="CDF479" s="284"/>
      <c r="CDG479" s="284"/>
      <c r="CDH479" s="284"/>
      <c r="CDI479" s="284"/>
      <c r="CDJ479" s="284"/>
      <c r="CDK479" s="284"/>
      <c r="CDL479" s="284"/>
      <c r="CDM479" s="284"/>
      <c r="CDN479" s="284"/>
      <c r="CDO479" s="284"/>
      <c r="CDP479" s="284"/>
      <c r="CDQ479" s="284"/>
      <c r="CDR479" s="284"/>
      <c r="CDS479" s="284"/>
      <c r="CDT479" s="284"/>
      <c r="CDU479" s="284"/>
      <c r="CDV479" s="284"/>
      <c r="CDW479" s="284"/>
      <c r="CDX479" s="284"/>
      <c r="CDY479" s="284"/>
      <c r="CDZ479" s="284"/>
      <c r="CEA479" s="284"/>
      <c r="CEB479" s="284"/>
      <c r="CEC479" s="284"/>
      <c r="CED479" s="284"/>
      <c r="CEE479" s="284"/>
      <c r="CEF479" s="284"/>
      <c r="CEG479" s="284"/>
      <c r="CEH479" s="284"/>
      <c r="CEI479" s="284"/>
      <c r="CEJ479" s="284"/>
      <c r="CEK479" s="284"/>
      <c r="CEL479" s="284"/>
      <c r="CEM479" s="284"/>
      <c r="CEN479" s="284"/>
      <c r="CEO479" s="284"/>
      <c r="CEP479" s="284"/>
      <c r="CEQ479" s="284"/>
      <c r="CER479" s="284"/>
      <c r="CES479" s="284"/>
      <c r="CET479" s="284"/>
      <c r="CEU479" s="284"/>
      <c r="CEV479" s="284"/>
      <c r="CEW479" s="284"/>
      <c r="CEX479" s="284"/>
      <c r="CEY479" s="284"/>
      <c r="CEZ479" s="284"/>
      <c r="CFA479" s="284"/>
      <c r="CFB479" s="284"/>
      <c r="CFC479" s="284"/>
      <c r="CFD479" s="284"/>
      <c r="CFE479" s="284"/>
      <c r="CFF479" s="284"/>
      <c r="CFG479" s="284"/>
      <c r="CFH479" s="284"/>
      <c r="CFI479" s="284"/>
      <c r="CFJ479" s="284"/>
      <c r="CFK479" s="284"/>
      <c r="CFL479" s="284"/>
      <c r="CFM479" s="284"/>
      <c r="CFN479" s="284"/>
      <c r="CFO479" s="284"/>
      <c r="CFP479" s="284"/>
      <c r="CFQ479" s="284"/>
      <c r="CFR479" s="284"/>
      <c r="CFS479" s="284"/>
      <c r="CFT479" s="284"/>
      <c r="CFU479" s="284"/>
      <c r="CFV479" s="284"/>
      <c r="CFW479" s="284"/>
      <c r="CFX479" s="284"/>
      <c r="CFY479" s="284"/>
      <c r="CFZ479" s="284"/>
      <c r="CGA479" s="284"/>
      <c r="CGB479" s="284"/>
      <c r="CGC479" s="284"/>
      <c r="CGD479" s="284"/>
      <c r="CGE479" s="284"/>
      <c r="CGF479" s="284"/>
      <c r="CGG479" s="284"/>
      <c r="CGH479" s="284"/>
      <c r="CGI479" s="284"/>
      <c r="CGJ479" s="284"/>
      <c r="CGK479" s="284"/>
      <c r="CGL479" s="284"/>
      <c r="CGM479" s="284"/>
      <c r="CGN479" s="284"/>
      <c r="CGO479" s="284"/>
      <c r="CGP479" s="284"/>
      <c r="CGQ479" s="284"/>
      <c r="CGR479" s="284"/>
      <c r="CGS479" s="284"/>
      <c r="CGT479" s="284"/>
      <c r="CGU479" s="284"/>
      <c r="CGV479" s="284"/>
      <c r="CGW479" s="284"/>
      <c r="CGX479" s="284"/>
      <c r="CGY479" s="284"/>
      <c r="CGZ479" s="284"/>
      <c r="CHA479" s="284"/>
      <c r="CHB479" s="284"/>
      <c r="CHC479" s="284"/>
      <c r="CHD479" s="284"/>
      <c r="CHE479" s="284"/>
      <c r="CHF479" s="284"/>
      <c r="CHG479" s="284"/>
      <c r="CHH479" s="284"/>
      <c r="CHI479" s="284"/>
      <c r="CHJ479" s="284"/>
      <c r="CHK479" s="284"/>
      <c r="CHL479" s="284"/>
      <c r="CHM479" s="284"/>
      <c r="CHN479" s="284"/>
      <c r="CHO479" s="284"/>
      <c r="CHP479" s="284"/>
      <c r="CHQ479" s="284"/>
      <c r="CHR479" s="284"/>
      <c r="CHS479" s="284"/>
      <c r="CHT479" s="284"/>
      <c r="CHU479" s="284"/>
      <c r="CHV479" s="284"/>
      <c r="CHW479" s="284"/>
      <c r="CHX479" s="284"/>
      <c r="CHY479" s="284"/>
      <c r="CHZ479" s="284"/>
      <c r="CIA479" s="284"/>
      <c r="CIB479" s="284"/>
      <c r="CIC479" s="284"/>
      <c r="CID479" s="284"/>
      <c r="CIE479" s="284"/>
      <c r="CIF479" s="284"/>
      <c r="CIG479" s="284"/>
      <c r="CIH479" s="284"/>
      <c r="CII479" s="284"/>
      <c r="CIJ479" s="284"/>
      <c r="CIK479" s="284"/>
      <c r="CIL479" s="284"/>
      <c r="CIM479" s="284"/>
      <c r="CIN479" s="284"/>
      <c r="CIO479" s="284"/>
      <c r="CIP479" s="284"/>
      <c r="CIQ479" s="284"/>
      <c r="CIR479" s="284"/>
      <c r="CIS479" s="284"/>
      <c r="CIT479" s="284"/>
      <c r="CIU479" s="284"/>
      <c r="CIV479" s="284"/>
      <c r="CIW479" s="284"/>
      <c r="CIX479" s="284"/>
      <c r="CIY479" s="284"/>
      <c r="CIZ479" s="284"/>
      <c r="CJA479" s="284"/>
      <c r="CJB479" s="284"/>
      <c r="CJC479" s="284"/>
      <c r="CJD479" s="284"/>
      <c r="CJE479" s="284"/>
      <c r="CJF479" s="284"/>
      <c r="CJG479" s="284"/>
      <c r="CJH479" s="284"/>
      <c r="CJI479" s="284"/>
      <c r="CJJ479" s="284"/>
      <c r="CJK479" s="284"/>
      <c r="CJL479" s="284"/>
      <c r="CJM479" s="284"/>
      <c r="CJN479" s="284"/>
      <c r="CJO479" s="284"/>
      <c r="CJP479" s="284"/>
      <c r="CJQ479" s="284"/>
      <c r="CJR479" s="284"/>
      <c r="CJS479" s="284"/>
      <c r="CJT479" s="284"/>
      <c r="CJU479" s="284"/>
      <c r="CJV479" s="284"/>
      <c r="CJW479" s="284"/>
      <c r="CJX479" s="284"/>
      <c r="CJY479" s="284"/>
      <c r="CJZ479" s="284"/>
      <c r="CKA479" s="284"/>
      <c r="CKB479" s="284"/>
      <c r="CKC479" s="284"/>
      <c r="CKD479" s="284"/>
      <c r="CKE479" s="284"/>
      <c r="CKF479" s="284"/>
      <c r="CKG479" s="284"/>
      <c r="CKH479" s="284"/>
      <c r="CKI479" s="284"/>
      <c r="CKJ479" s="284"/>
      <c r="CKK479" s="284"/>
      <c r="CKL479" s="284"/>
      <c r="CKM479" s="284"/>
      <c r="CKN479" s="284"/>
      <c r="CKO479" s="284"/>
      <c r="CKP479" s="284"/>
      <c r="CKQ479" s="284"/>
      <c r="CKR479" s="284"/>
      <c r="CKS479" s="284"/>
      <c r="CKT479" s="284"/>
      <c r="CKU479" s="284"/>
      <c r="CKV479" s="284"/>
      <c r="CKW479" s="284"/>
      <c r="CKX479" s="284"/>
      <c r="CKY479" s="284"/>
      <c r="CKZ479" s="284"/>
      <c r="CLA479" s="284"/>
      <c r="CLB479" s="284"/>
      <c r="CLC479" s="284"/>
      <c r="CLD479" s="284"/>
      <c r="CLE479" s="284"/>
      <c r="CLF479" s="284"/>
      <c r="CLG479" s="284"/>
      <c r="CLH479" s="284"/>
      <c r="CLI479" s="284"/>
      <c r="CLJ479" s="284"/>
      <c r="CLK479" s="284"/>
      <c r="CLL479" s="284"/>
      <c r="CLM479" s="284"/>
      <c r="CLN479" s="284"/>
      <c r="CLO479" s="284"/>
      <c r="CLP479" s="284"/>
      <c r="CLQ479" s="284"/>
      <c r="CLR479" s="284"/>
      <c r="CLS479" s="284"/>
      <c r="CLT479" s="284"/>
      <c r="CLU479" s="284"/>
      <c r="CLV479" s="284"/>
      <c r="CLW479" s="284"/>
      <c r="CLX479" s="284"/>
      <c r="CLY479" s="284"/>
      <c r="CLZ479" s="284"/>
      <c r="CMA479" s="284"/>
      <c r="CMB479" s="284"/>
      <c r="CMC479" s="284"/>
      <c r="CMD479" s="284"/>
      <c r="CME479" s="284"/>
      <c r="CMF479" s="284"/>
      <c r="CMG479" s="284"/>
      <c r="CMH479" s="284"/>
      <c r="CMI479" s="284"/>
      <c r="CMJ479" s="284"/>
      <c r="CMK479" s="284"/>
      <c r="CML479" s="284"/>
      <c r="CMM479" s="284"/>
      <c r="CMN479" s="284"/>
      <c r="CMO479" s="284"/>
      <c r="CMP479" s="284"/>
      <c r="CMQ479" s="284"/>
      <c r="CMR479" s="284"/>
      <c r="CMS479" s="284"/>
      <c r="CMT479" s="284"/>
      <c r="CMU479" s="284"/>
      <c r="CMV479" s="284"/>
      <c r="CMW479" s="284"/>
      <c r="CMX479" s="284"/>
      <c r="CMY479" s="284"/>
      <c r="CMZ479" s="284"/>
      <c r="CNA479" s="284"/>
      <c r="CNB479" s="284"/>
      <c r="CNC479" s="284"/>
      <c r="CND479" s="284"/>
      <c r="CNE479" s="284"/>
      <c r="CNF479" s="284"/>
      <c r="CNG479" s="284"/>
      <c r="CNH479" s="284"/>
      <c r="CNI479" s="284"/>
      <c r="CNJ479" s="284"/>
      <c r="CNK479" s="284"/>
      <c r="CNL479" s="284"/>
      <c r="CNM479" s="284"/>
      <c r="CNN479" s="284"/>
      <c r="CNO479" s="284"/>
      <c r="CNP479" s="284"/>
      <c r="CNQ479" s="284"/>
      <c r="CNR479" s="284"/>
      <c r="CNS479" s="284"/>
      <c r="CNT479" s="284"/>
      <c r="CNU479" s="284"/>
      <c r="CNV479" s="284"/>
      <c r="CNW479" s="284"/>
      <c r="CNX479" s="284"/>
      <c r="CNY479" s="284"/>
      <c r="CNZ479" s="284"/>
      <c r="COA479" s="284"/>
      <c r="COB479" s="284"/>
      <c r="COC479" s="284"/>
      <c r="COD479" s="284"/>
      <c r="COE479" s="284"/>
      <c r="COF479" s="284"/>
      <c r="COG479" s="284"/>
      <c r="COH479" s="284"/>
      <c r="COI479" s="284"/>
      <c r="COJ479" s="284"/>
      <c r="COK479" s="284"/>
      <c r="COL479" s="284"/>
      <c r="COM479" s="284"/>
      <c r="CON479" s="284"/>
      <c r="COO479" s="284"/>
      <c r="COP479" s="284"/>
      <c r="COQ479" s="284"/>
      <c r="COR479" s="284"/>
      <c r="COS479" s="284"/>
      <c r="COT479" s="284"/>
      <c r="COU479" s="284"/>
      <c r="COV479" s="284"/>
      <c r="COW479" s="284"/>
      <c r="COX479" s="284"/>
      <c r="COY479" s="284"/>
      <c r="COZ479" s="284"/>
      <c r="CPA479" s="284"/>
      <c r="CPB479" s="284"/>
      <c r="CPC479" s="284"/>
      <c r="CPD479" s="284"/>
      <c r="CPE479" s="284"/>
      <c r="CPF479" s="284"/>
      <c r="CPG479" s="284"/>
      <c r="CPH479" s="284"/>
      <c r="CPI479" s="284"/>
      <c r="CPJ479" s="284"/>
      <c r="CPK479" s="284"/>
      <c r="CPL479" s="284"/>
      <c r="CPM479" s="284"/>
      <c r="CPN479" s="284"/>
      <c r="CPO479" s="284"/>
      <c r="CPP479" s="284"/>
      <c r="CPQ479" s="284"/>
      <c r="CPR479" s="284"/>
      <c r="CPS479" s="284"/>
      <c r="CPT479" s="284"/>
      <c r="CPU479" s="284"/>
      <c r="CPV479" s="284"/>
      <c r="CPW479" s="284"/>
      <c r="CPX479" s="284"/>
      <c r="CPY479" s="284"/>
      <c r="CPZ479" s="284"/>
      <c r="CQA479" s="284"/>
      <c r="CQB479" s="284"/>
      <c r="CQC479" s="284"/>
      <c r="CQD479" s="284"/>
      <c r="CQE479" s="284"/>
      <c r="CQF479" s="284"/>
      <c r="CQG479" s="284"/>
      <c r="CQH479" s="284"/>
      <c r="CQI479" s="284"/>
      <c r="CQJ479" s="284"/>
      <c r="CQK479" s="284"/>
      <c r="CQL479" s="284"/>
      <c r="CQM479" s="284"/>
      <c r="CQN479" s="284"/>
      <c r="CQO479" s="284"/>
      <c r="CQP479" s="284"/>
      <c r="CQQ479" s="284"/>
      <c r="CQR479" s="284"/>
      <c r="CQS479" s="284"/>
      <c r="CQT479" s="284"/>
      <c r="CQU479" s="284"/>
      <c r="CQV479" s="284"/>
      <c r="CQW479" s="284"/>
      <c r="CQX479" s="284"/>
      <c r="CQY479" s="284"/>
      <c r="CQZ479" s="284"/>
      <c r="CRA479" s="284"/>
      <c r="CRB479" s="284"/>
      <c r="CRC479" s="284"/>
      <c r="CRD479" s="284"/>
      <c r="CRE479" s="284"/>
      <c r="CRF479" s="284"/>
      <c r="CRG479" s="284"/>
      <c r="CRH479" s="284"/>
      <c r="CRI479" s="284"/>
      <c r="CRJ479" s="284"/>
      <c r="CRK479" s="284"/>
      <c r="CRL479" s="284"/>
      <c r="CRM479" s="284"/>
      <c r="CRN479" s="284"/>
      <c r="CRO479" s="284"/>
      <c r="CRP479" s="284"/>
      <c r="CRQ479" s="284"/>
      <c r="CRR479" s="284"/>
      <c r="CRS479" s="284"/>
      <c r="CRT479" s="284"/>
      <c r="CRU479" s="284"/>
      <c r="CRV479" s="284"/>
      <c r="CRW479" s="284"/>
      <c r="CRX479" s="284"/>
      <c r="CRY479" s="284"/>
      <c r="CRZ479" s="284"/>
      <c r="CSA479" s="284"/>
      <c r="CSB479" s="284"/>
      <c r="CSC479" s="284"/>
      <c r="CSD479" s="284"/>
      <c r="CSE479" s="284"/>
      <c r="CSF479" s="284"/>
      <c r="CSG479" s="284"/>
      <c r="CSH479" s="284"/>
      <c r="CSI479" s="284"/>
      <c r="CSJ479" s="284"/>
      <c r="CSK479" s="284"/>
      <c r="CSL479" s="284"/>
      <c r="CSM479" s="284"/>
      <c r="CSN479" s="284"/>
      <c r="CSO479" s="284"/>
      <c r="CSP479" s="284"/>
      <c r="CSQ479" s="284"/>
      <c r="CSR479" s="284"/>
      <c r="CSS479" s="284"/>
      <c r="CST479" s="284"/>
      <c r="CSU479" s="284"/>
      <c r="CSV479" s="284"/>
      <c r="CSW479" s="284"/>
      <c r="CSX479" s="284"/>
      <c r="CSY479" s="284"/>
      <c r="CSZ479" s="284"/>
      <c r="CTA479" s="284"/>
      <c r="CTB479" s="284"/>
      <c r="CTC479" s="284"/>
      <c r="CTD479" s="284"/>
      <c r="CTE479" s="284"/>
      <c r="CTF479" s="284"/>
      <c r="CTG479" s="284"/>
      <c r="CTH479" s="284"/>
      <c r="CTI479" s="284"/>
      <c r="CTJ479" s="284"/>
      <c r="CTK479" s="284"/>
      <c r="CTL479" s="284"/>
      <c r="CTM479" s="284"/>
      <c r="CTN479" s="284"/>
      <c r="CTO479" s="284"/>
      <c r="CTP479" s="284"/>
      <c r="CTQ479" s="284"/>
      <c r="CTR479" s="284"/>
      <c r="CTS479" s="284"/>
      <c r="CTT479" s="284"/>
      <c r="CTU479" s="284"/>
      <c r="CTV479" s="284"/>
      <c r="CTW479" s="284"/>
      <c r="CTX479" s="284"/>
      <c r="CTY479" s="284"/>
      <c r="CTZ479" s="284"/>
      <c r="CUA479" s="284"/>
      <c r="CUB479" s="284"/>
      <c r="CUC479" s="284"/>
      <c r="CUD479" s="284"/>
      <c r="CUE479" s="284"/>
      <c r="CUF479" s="284"/>
      <c r="CUG479" s="284"/>
      <c r="CUH479" s="284"/>
      <c r="CUI479" s="284"/>
      <c r="CUJ479" s="284"/>
      <c r="CUK479" s="284"/>
      <c r="CUL479" s="284"/>
      <c r="CUM479" s="284"/>
      <c r="CUN479" s="284"/>
      <c r="CUO479" s="284"/>
      <c r="CUP479" s="284"/>
      <c r="CUQ479" s="284"/>
      <c r="CUR479" s="284"/>
      <c r="CUS479" s="284"/>
      <c r="CUT479" s="284"/>
      <c r="CUU479" s="284"/>
      <c r="CUV479" s="284"/>
      <c r="CUW479" s="284"/>
      <c r="CUX479" s="284"/>
      <c r="CUY479" s="284"/>
      <c r="CUZ479" s="284"/>
      <c r="CVA479" s="284"/>
      <c r="CVB479" s="284"/>
      <c r="CVC479" s="284"/>
      <c r="CVD479" s="284"/>
      <c r="CVE479" s="284"/>
      <c r="CVF479" s="284"/>
      <c r="CVG479" s="284"/>
      <c r="CVH479" s="284"/>
      <c r="CVI479" s="284"/>
      <c r="CVJ479" s="284"/>
      <c r="CVK479" s="284"/>
      <c r="CVL479" s="284"/>
      <c r="CVM479" s="284"/>
      <c r="CVN479" s="284"/>
      <c r="CVO479" s="284"/>
      <c r="CVP479" s="284"/>
      <c r="CVQ479" s="284"/>
      <c r="CVR479" s="284"/>
      <c r="CVS479" s="284"/>
      <c r="CVT479" s="284"/>
      <c r="CVU479" s="284"/>
      <c r="CVV479" s="284"/>
      <c r="CVW479" s="284"/>
      <c r="CVX479" s="284"/>
      <c r="CVY479" s="284"/>
      <c r="CVZ479" s="284"/>
      <c r="CWA479" s="284"/>
      <c r="CWB479" s="284"/>
      <c r="CWC479" s="284"/>
      <c r="CWD479" s="284"/>
      <c r="CWE479" s="284"/>
      <c r="CWF479" s="284"/>
      <c r="CWG479" s="284"/>
      <c r="CWH479" s="284"/>
      <c r="CWI479" s="284"/>
      <c r="CWJ479" s="284"/>
      <c r="CWK479" s="284"/>
      <c r="CWL479" s="284"/>
      <c r="CWM479" s="284"/>
      <c r="CWN479" s="284"/>
      <c r="CWO479" s="284"/>
      <c r="CWP479" s="284"/>
      <c r="CWQ479" s="284"/>
      <c r="CWR479" s="284"/>
      <c r="CWS479" s="284"/>
      <c r="CWT479" s="284"/>
      <c r="CWU479" s="284"/>
      <c r="CWV479" s="284"/>
      <c r="CWW479" s="284"/>
      <c r="CWX479" s="284"/>
      <c r="CWY479" s="284"/>
      <c r="CWZ479" s="284"/>
      <c r="CXA479" s="284"/>
      <c r="CXB479" s="284"/>
      <c r="CXC479" s="284"/>
      <c r="CXD479" s="284"/>
      <c r="CXE479" s="284"/>
      <c r="CXF479" s="284"/>
      <c r="CXG479" s="284"/>
      <c r="CXH479" s="284"/>
      <c r="CXI479" s="284"/>
      <c r="CXJ479" s="284"/>
      <c r="CXK479" s="284"/>
      <c r="CXL479" s="284"/>
      <c r="CXM479" s="284"/>
      <c r="CXN479" s="284"/>
      <c r="CXO479" s="284"/>
      <c r="CXP479" s="284"/>
      <c r="CXQ479" s="284"/>
      <c r="CXR479" s="284"/>
      <c r="CXS479" s="284"/>
      <c r="CXT479" s="284"/>
      <c r="CXU479" s="284"/>
      <c r="CXV479" s="284"/>
      <c r="CXW479" s="284"/>
      <c r="CXX479" s="284"/>
      <c r="CXY479" s="284"/>
      <c r="CXZ479" s="284"/>
      <c r="CYA479" s="284"/>
      <c r="CYB479" s="284"/>
      <c r="CYC479" s="284"/>
      <c r="CYD479" s="284"/>
      <c r="CYE479" s="284"/>
      <c r="CYF479" s="284"/>
      <c r="CYG479" s="284"/>
      <c r="CYH479" s="284"/>
      <c r="CYI479" s="284"/>
      <c r="CYJ479" s="284"/>
      <c r="CYK479" s="284"/>
      <c r="CYL479" s="284"/>
      <c r="CYM479" s="284"/>
      <c r="CYN479" s="284"/>
      <c r="CYO479" s="284"/>
      <c r="CYP479" s="284"/>
      <c r="CYQ479" s="284"/>
      <c r="CYR479" s="284"/>
      <c r="CYS479" s="284"/>
      <c r="CYT479" s="284"/>
      <c r="CYU479" s="284"/>
      <c r="CYV479" s="284"/>
      <c r="CYW479" s="284"/>
      <c r="CYX479" s="284"/>
      <c r="CYY479" s="284"/>
      <c r="CYZ479" s="284"/>
      <c r="CZA479" s="284"/>
      <c r="CZB479" s="284"/>
      <c r="CZC479" s="284"/>
      <c r="CZD479" s="284"/>
      <c r="CZE479" s="284"/>
      <c r="CZF479" s="284"/>
      <c r="CZG479" s="284"/>
      <c r="CZH479" s="284"/>
      <c r="CZI479" s="284"/>
      <c r="CZJ479" s="284"/>
      <c r="CZK479" s="284"/>
      <c r="CZL479" s="284"/>
      <c r="CZM479" s="284"/>
      <c r="CZN479" s="284"/>
      <c r="CZO479" s="284"/>
      <c r="CZP479" s="284"/>
      <c r="CZQ479" s="284"/>
      <c r="CZR479" s="284"/>
      <c r="CZS479" s="284"/>
      <c r="CZT479" s="284"/>
      <c r="CZU479" s="284"/>
      <c r="CZV479" s="284"/>
      <c r="CZW479" s="284"/>
      <c r="CZX479" s="284"/>
      <c r="CZY479" s="284"/>
      <c r="CZZ479" s="284"/>
      <c r="DAA479" s="284"/>
      <c r="DAB479" s="284"/>
      <c r="DAC479" s="284"/>
      <c r="DAD479" s="284"/>
      <c r="DAE479" s="284"/>
      <c r="DAF479" s="284"/>
      <c r="DAG479" s="284"/>
      <c r="DAH479" s="284"/>
      <c r="DAI479" s="284"/>
      <c r="DAJ479" s="284"/>
      <c r="DAK479" s="284"/>
      <c r="DAL479" s="284"/>
      <c r="DAM479" s="284"/>
      <c r="DAN479" s="284"/>
      <c r="DAO479" s="284"/>
      <c r="DAP479" s="284"/>
      <c r="DAQ479" s="284"/>
      <c r="DAR479" s="284"/>
      <c r="DAS479" s="284"/>
      <c r="DAT479" s="284"/>
      <c r="DAU479" s="284"/>
      <c r="DAV479" s="284"/>
      <c r="DAW479" s="284"/>
      <c r="DAX479" s="284"/>
      <c r="DAY479" s="284"/>
      <c r="DAZ479" s="284"/>
      <c r="DBA479" s="284"/>
      <c r="DBB479" s="284"/>
      <c r="DBC479" s="284"/>
      <c r="DBD479" s="284"/>
      <c r="DBE479" s="284"/>
      <c r="DBF479" s="284"/>
      <c r="DBG479" s="284"/>
      <c r="DBH479" s="284"/>
      <c r="DBI479" s="284"/>
      <c r="DBJ479" s="284"/>
      <c r="DBK479" s="284"/>
      <c r="DBL479" s="284"/>
      <c r="DBM479" s="284"/>
      <c r="DBN479" s="284"/>
      <c r="DBO479" s="284"/>
      <c r="DBP479" s="284"/>
      <c r="DBQ479" s="284"/>
      <c r="DBR479" s="284"/>
      <c r="DBS479" s="284"/>
      <c r="DBT479" s="284"/>
      <c r="DBU479" s="284"/>
      <c r="DBV479" s="284"/>
      <c r="DBW479" s="284"/>
      <c r="DBX479" s="284"/>
      <c r="DBY479" s="284"/>
      <c r="DBZ479" s="284"/>
      <c r="DCA479" s="284"/>
      <c r="DCB479" s="284"/>
      <c r="DCC479" s="284"/>
      <c r="DCD479" s="284"/>
      <c r="DCE479" s="284"/>
      <c r="DCF479" s="284"/>
      <c r="DCG479" s="284"/>
      <c r="DCH479" s="284"/>
      <c r="DCI479" s="284"/>
      <c r="DCJ479" s="284"/>
      <c r="DCK479" s="284"/>
      <c r="DCL479" s="284"/>
      <c r="DCM479" s="284"/>
      <c r="DCN479" s="284"/>
      <c r="DCO479" s="284"/>
      <c r="DCP479" s="284"/>
      <c r="DCQ479" s="284"/>
      <c r="DCR479" s="284"/>
      <c r="DCS479" s="284"/>
      <c r="DCT479" s="284"/>
      <c r="DCU479" s="284"/>
      <c r="DCV479" s="284"/>
      <c r="DCW479" s="284"/>
      <c r="DCX479" s="284"/>
      <c r="DCY479" s="284"/>
      <c r="DCZ479" s="284"/>
      <c r="DDA479" s="284"/>
      <c r="DDB479" s="284"/>
      <c r="DDC479" s="284"/>
      <c r="DDD479" s="284"/>
      <c r="DDE479" s="284"/>
      <c r="DDF479" s="284"/>
      <c r="DDG479" s="284"/>
      <c r="DDH479" s="284"/>
      <c r="DDI479" s="284"/>
      <c r="DDJ479" s="284"/>
      <c r="DDK479" s="284"/>
      <c r="DDL479" s="284"/>
      <c r="DDM479" s="284"/>
      <c r="DDN479" s="284"/>
      <c r="DDO479" s="284"/>
      <c r="DDP479" s="284"/>
      <c r="DDQ479" s="284"/>
      <c r="DDR479" s="284"/>
      <c r="DDS479" s="284"/>
      <c r="DDT479" s="284"/>
      <c r="DDU479" s="284"/>
      <c r="DDV479" s="284"/>
      <c r="DDW479" s="284"/>
      <c r="DDX479" s="284"/>
      <c r="DDY479" s="284"/>
      <c r="DDZ479" s="284"/>
      <c r="DEA479" s="284"/>
      <c r="DEB479" s="284"/>
      <c r="DEC479" s="284"/>
      <c r="DED479" s="284"/>
      <c r="DEE479" s="284"/>
      <c r="DEF479" s="284"/>
      <c r="DEG479" s="284"/>
      <c r="DEH479" s="284"/>
      <c r="DEI479" s="284"/>
      <c r="DEJ479" s="284"/>
      <c r="DEK479" s="284"/>
      <c r="DEL479" s="284"/>
      <c r="DEM479" s="284"/>
      <c r="DEN479" s="284"/>
      <c r="DEO479" s="284"/>
      <c r="DEP479" s="284"/>
      <c r="DEQ479" s="284"/>
      <c r="DER479" s="284"/>
      <c r="DES479" s="284"/>
      <c r="DET479" s="284"/>
      <c r="DEU479" s="284"/>
      <c r="DEV479" s="284"/>
      <c r="DEW479" s="284"/>
      <c r="DEX479" s="284"/>
      <c r="DEY479" s="284"/>
      <c r="DEZ479" s="284"/>
      <c r="DFA479" s="284"/>
      <c r="DFB479" s="284"/>
      <c r="DFC479" s="284"/>
      <c r="DFD479" s="284"/>
      <c r="DFE479" s="284"/>
      <c r="DFF479" s="284"/>
      <c r="DFG479" s="284"/>
      <c r="DFH479" s="284"/>
      <c r="DFI479" s="284"/>
      <c r="DFJ479" s="284"/>
      <c r="DFK479" s="284"/>
      <c r="DFL479" s="284"/>
      <c r="DFM479" s="284"/>
      <c r="DFN479" s="284"/>
      <c r="DFO479" s="284"/>
      <c r="DFP479" s="284"/>
      <c r="DFQ479" s="284"/>
      <c r="DFR479" s="284"/>
      <c r="DFS479" s="284"/>
      <c r="DFT479" s="284"/>
      <c r="DFU479" s="284"/>
      <c r="DFV479" s="284"/>
      <c r="DFW479" s="284"/>
      <c r="DFX479" s="284"/>
      <c r="DFY479" s="284"/>
      <c r="DFZ479" s="284"/>
      <c r="DGA479" s="284"/>
      <c r="DGB479" s="284"/>
      <c r="DGC479" s="284"/>
      <c r="DGD479" s="284"/>
      <c r="DGE479" s="284"/>
      <c r="DGF479" s="284"/>
      <c r="DGG479" s="284"/>
      <c r="DGH479" s="284"/>
      <c r="DGI479" s="284"/>
      <c r="DGJ479" s="284"/>
      <c r="DGK479" s="284"/>
      <c r="DGL479" s="284"/>
      <c r="DGM479" s="284"/>
      <c r="DGN479" s="284"/>
      <c r="DGO479" s="284"/>
      <c r="DGP479" s="284"/>
      <c r="DGQ479" s="284"/>
      <c r="DGR479" s="284"/>
      <c r="DGS479" s="284"/>
      <c r="DGT479" s="284"/>
      <c r="DGU479" s="284"/>
      <c r="DGV479" s="284"/>
      <c r="DGW479" s="284"/>
      <c r="DGX479" s="284"/>
      <c r="DGY479" s="284"/>
      <c r="DGZ479" s="284"/>
      <c r="DHA479" s="284"/>
      <c r="DHB479" s="284"/>
      <c r="DHC479" s="284"/>
      <c r="DHD479" s="284"/>
      <c r="DHE479" s="284"/>
      <c r="DHF479" s="284"/>
      <c r="DHG479" s="284"/>
      <c r="DHH479" s="284"/>
      <c r="DHI479" s="284"/>
      <c r="DHJ479" s="284"/>
      <c r="DHK479" s="284"/>
      <c r="DHL479" s="284"/>
      <c r="DHM479" s="284"/>
      <c r="DHN479" s="284"/>
      <c r="DHO479" s="284"/>
      <c r="DHP479" s="284"/>
      <c r="DHQ479" s="284"/>
      <c r="DHR479" s="284"/>
      <c r="DHS479" s="284"/>
      <c r="DHT479" s="284"/>
      <c r="DHU479" s="284"/>
      <c r="DHV479" s="284"/>
      <c r="DHW479" s="284"/>
      <c r="DHX479" s="284"/>
      <c r="DHY479" s="284"/>
      <c r="DHZ479" s="284"/>
      <c r="DIA479" s="284"/>
      <c r="DIB479" s="284"/>
      <c r="DIC479" s="284"/>
      <c r="DID479" s="284"/>
      <c r="DIE479" s="284"/>
      <c r="DIF479" s="284"/>
      <c r="DIG479" s="284"/>
      <c r="DIH479" s="284"/>
      <c r="DII479" s="284"/>
      <c r="DIJ479" s="284"/>
      <c r="DIK479" s="284"/>
      <c r="DIL479" s="284"/>
      <c r="DIM479" s="284"/>
      <c r="DIN479" s="284"/>
      <c r="DIO479" s="284"/>
      <c r="DIP479" s="284"/>
      <c r="DIQ479" s="284"/>
      <c r="DIR479" s="284"/>
      <c r="DIS479" s="284"/>
      <c r="DIT479" s="284"/>
      <c r="DIU479" s="284"/>
      <c r="DIV479" s="284"/>
      <c r="DIW479" s="284"/>
      <c r="DIX479" s="284"/>
      <c r="DIY479" s="284"/>
      <c r="DIZ479" s="284"/>
      <c r="DJA479" s="284"/>
      <c r="DJB479" s="284"/>
      <c r="DJC479" s="284"/>
      <c r="DJD479" s="284"/>
      <c r="DJE479" s="284"/>
      <c r="DJF479" s="284"/>
      <c r="DJG479" s="284"/>
      <c r="DJH479" s="284"/>
      <c r="DJI479" s="284"/>
      <c r="DJJ479" s="284"/>
      <c r="DJK479" s="284"/>
      <c r="DJL479" s="284"/>
      <c r="DJM479" s="284"/>
      <c r="DJN479" s="284"/>
      <c r="DJO479" s="284"/>
      <c r="DJP479" s="284"/>
      <c r="DJQ479" s="284"/>
      <c r="DJR479" s="284"/>
      <c r="DJS479" s="284"/>
      <c r="DJT479" s="284"/>
      <c r="DJU479" s="284"/>
      <c r="DJV479" s="284"/>
      <c r="DJW479" s="284"/>
      <c r="DJX479" s="284"/>
      <c r="DJY479" s="284"/>
      <c r="DJZ479" s="284"/>
      <c r="DKA479" s="284"/>
      <c r="DKB479" s="284"/>
      <c r="DKC479" s="284"/>
      <c r="DKD479" s="284"/>
      <c r="DKE479" s="284"/>
      <c r="DKF479" s="284"/>
      <c r="DKG479" s="284"/>
      <c r="DKH479" s="284"/>
      <c r="DKI479" s="284"/>
      <c r="DKJ479" s="284"/>
      <c r="DKK479" s="284"/>
      <c r="DKL479" s="284"/>
      <c r="DKM479" s="284"/>
      <c r="DKN479" s="284"/>
      <c r="DKO479" s="284"/>
      <c r="DKP479" s="284"/>
      <c r="DKQ479" s="284"/>
      <c r="DKR479" s="284"/>
      <c r="DKS479" s="284"/>
      <c r="DKT479" s="284"/>
      <c r="DKU479" s="284"/>
      <c r="DKV479" s="284"/>
      <c r="DKW479" s="284"/>
      <c r="DKX479" s="284"/>
      <c r="DKY479" s="284"/>
      <c r="DKZ479" s="284"/>
      <c r="DLA479" s="284"/>
      <c r="DLB479" s="284"/>
      <c r="DLC479" s="284"/>
      <c r="DLD479" s="284"/>
      <c r="DLE479" s="284"/>
      <c r="DLF479" s="284"/>
      <c r="DLG479" s="284"/>
      <c r="DLH479" s="284"/>
      <c r="DLI479" s="284"/>
      <c r="DLJ479" s="284"/>
      <c r="DLK479" s="284"/>
      <c r="DLL479" s="284"/>
      <c r="DLM479" s="284"/>
      <c r="DLN479" s="284"/>
      <c r="DLO479" s="284"/>
      <c r="DLP479" s="284"/>
      <c r="DLQ479" s="284"/>
      <c r="DLR479" s="284"/>
      <c r="DLS479" s="284"/>
      <c r="DLT479" s="284"/>
      <c r="DLU479" s="284"/>
      <c r="DLV479" s="284"/>
      <c r="DLW479" s="284"/>
      <c r="DLX479" s="284"/>
      <c r="DLY479" s="284"/>
      <c r="DLZ479" s="284"/>
      <c r="DMA479" s="284"/>
      <c r="DMB479" s="284"/>
      <c r="DMC479" s="284"/>
      <c r="DMD479" s="284"/>
      <c r="DME479" s="284"/>
      <c r="DMF479" s="284"/>
      <c r="DMG479" s="284"/>
      <c r="DMH479" s="284"/>
      <c r="DMI479" s="284"/>
      <c r="DMJ479" s="284"/>
      <c r="DMK479" s="284"/>
      <c r="DML479" s="284"/>
      <c r="DMM479" s="284"/>
      <c r="DMN479" s="284"/>
      <c r="DMO479" s="284"/>
      <c r="DMP479" s="284"/>
      <c r="DMQ479" s="284"/>
      <c r="DMR479" s="284"/>
      <c r="DMS479" s="284"/>
      <c r="DMT479" s="284"/>
      <c r="DMU479" s="284"/>
      <c r="DMV479" s="284"/>
      <c r="DMW479" s="284"/>
      <c r="DMX479" s="284"/>
      <c r="DMY479" s="284"/>
      <c r="DMZ479" s="284"/>
      <c r="DNA479" s="284"/>
      <c r="DNB479" s="284"/>
      <c r="DNC479" s="284"/>
      <c r="DND479" s="284"/>
      <c r="DNE479" s="284"/>
      <c r="DNF479" s="284"/>
      <c r="DNG479" s="284"/>
      <c r="DNH479" s="284"/>
      <c r="DNI479" s="284"/>
      <c r="DNJ479" s="284"/>
      <c r="DNK479" s="284"/>
      <c r="DNL479" s="284"/>
      <c r="DNM479" s="284"/>
      <c r="DNN479" s="284"/>
      <c r="DNO479" s="284"/>
      <c r="DNP479" s="284"/>
      <c r="DNQ479" s="284"/>
      <c r="DNR479" s="284"/>
      <c r="DNS479" s="284"/>
      <c r="DNT479" s="284"/>
      <c r="DNU479" s="284"/>
      <c r="DNV479" s="284"/>
      <c r="DNW479" s="284"/>
      <c r="DNX479" s="284"/>
      <c r="DNY479" s="284"/>
      <c r="DNZ479" s="284"/>
      <c r="DOA479" s="284"/>
      <c r="DOB479" s="284"/>
      <c r="DOC479" s="284"/>
      <c r="DOD479" s="284"/>
      <c r="DOE479" s="284"/>
      <c r="DOF479" s="284"/>
      <c r="DOG479" s="284"/>
      <c r="DOH479" s="284"/>
      <c r="DOI479" s="284"/>
      <c r="DOJ479" s="284"/>
      <c r="DOK479" s="284"/>
      <c r="DOL479" s="284"/>
      <c r="DOM479" s="284"/>
      <c r="DON479" s="284"/>
      <c r="DOO479" s="284"/>
      <c r="DOP479" s="284"/>
      <c r="DOQ479" s="284"/>
      <c r="DOR479" s="284"/>
      <c r="DOS479" s="284"/>
      <c r="DOT479" s="284"/>
      <c r="DOU479" s="284"/>
      <c r="DOV479" s="284"/>
      <c r="DOW479" s="284"/>
      <c r="DOX479" s="284"/>
      <c r="DOY479" s="284"/>
      <c r="DOZ479" s="284"/>
      <c r="DPA479" s="284"/>
      <c r="DPB479" s="284"/>
      <c r="DPC479" s="284"/>
      <c r="DPD479" s="284"/>
      <c r="DPE479" s="284"/>
      <c r="DPF479" s="284"/>
      <c r="DPG479" s="284"/>
      <c r="DPH479" s="284"/>
      <c r="DPI479" s="284"/>
      <c r="DPJ479" s="284"/>
      <c r="DPK479" s="284"/>
      <c r="DPL479" s="284"/>
      <c r="DPM479" s="284"/>
      <c r="DPN479" s="284"/>
      <c r="DPO479" s="284"/>
      <c r="DPP479" s="284"/>
      <c r="DPQ479" s="284"/>
      <c r="DPR479" s="284"/>
      <c r="DPS479" s="284"/>
      <c r="DPT479" s="284"/>
      <c r="DPU479" s="284"/>
      <c r="DPV479" s="284"/>
      <c r="DPW479" s="284"/>
      <c r="DPX479" s="284"/>
      <c r="DPY479" s="284"/>
      <c r="DPZ479" s="284"/>
      <c r="DQA479" s="284"/>
      <c r="DQB479" s="284"/>
      <c r="DQC479" s="284"/>
      <c r="DQD479" s="284"/>
      <c r="DQE479" s="284"/>
      <c r="DQF479" s="284"/>
      <c r="DQG479" s="284"/>
      <c r="DQH479" s="284"/>
      <c r="DQI479" s="284"/>
      <c r="DQJ479" s="284"/>
      <c r="DQK479" s="284"/>
      <c r="DQL479" s="284"/>
      <c r="DQM479" s="284"/>
      <c r="DQN479" s="284"/>
      <c r="DQO479" s="284"/>
      <c r="DQP479" s="284"/>
      <c r="DQQ479" s="284"/>
      <c r="DQR479" s="284"/>
      <c r="DQS479" s="284"/>
      <c r="DQT479" s="284"/>
      <c r="DQU479" s="284"/>
      <c r="DQV479" s="284"/>
      <c r="DQW479" s="284"/>
      <c r="DQX479" s="284"/>
      <c r="DQY479" s="284"/>
      <c r="DQZ479" s="284"/>
      <c r="DRA479" s="284"/>
      <c r="DRB479" s="284"/>
      <c r="DRC479" s="284"/>
      <c r="DRD479" s="284"/>
      <c r="DRE479" s="284"/>
      <c r="DRF479" s="284"/>
      <c r="DRG479" s="284"/>
      <c r="DRH479" s="284"/>
      <c r="DRI479" s="284"/>
      <c r="DRJ479" s="284"/>
      <c r="DRK479" s="284"/>
      <c r="DRL479" s="284"/>
      <c r="DRM479" s="284"/>
      <c r="DRN479" s="284"/>
      <c r="DRO479" s="284"/>
      <c r="DRP479" s="284"/>
      <c r="DRQ479" s="284"/>
      <c r="DRR479" s="284"/>
      <c r="DRS479" s="284"/>
      <c r="DRT479" s="284"/>
      <c r="DRU479" s="284"/>
      <c r="DRV479" s="284"/>
      <c r="DRW479" s="284"/>
      <c r="DRX479" s="284"/>
      <c r="DRY479" s="284"/>
      <c r="DRZ479" s="284"/>
      <c r="DSA479" s="284"/>
      <c r="DSB479" s="284"/>
      <c r="DSC479" s="284"/>
      <c r="DSD479" s="284"/>
      <c r="DSE479" s="284"/>
      <c r="DSF479" s="284"/>
      <c r="DSG479" s="284"/>
      <c r="DSH479" s="284"/>
      <c r="DSI479" s="284"/>
      <c r="DSJ479" s="284"/>
      <c r="DSK479" s="284"/>
      <c r="DSL479" s="284"/>
      <c r="DSM479" s="284"/>
      <c r="DSN479" s="284"/>
      <c r="DSO479" s="284"/>
      <c r="DSP479" s="284"/>
      <c r="DSQ479" s="284"/>
      <c r="DSR479" s="284"/>
      <c r="DSS479" s="284"/>
      <c r="DST479" s="284"/>
      <c r="DSU479" s="284"/>
      <c r="DSV479" s="284"/>
      <c r="DSW479" s="284"/>
      <c r="DSX479" s="284"/>
      <c r="DSY479" s="284"/>
      <c r="DSZ479" s="284"/>
      <c r="DTA479" s="284"/>
      <c r="DTB479" s="284"/>
      <c r="DTC479" s="284"/>
      <c r="DTD479" s="284"/>
      <c r="DTE479" s="284"/>
      <c r="DTF479" s="284"/>
      <c r="DTG479" s="284"/>
      <c r="DTH479" s="284"/>
      <c r="DTI479" s="284"/>
      <c r="DTJ479" s="284"/>
      <c r="DTK479" s="284"/>
      <c r="DTL479" s="284"/>
      <c r="DTM479" s="284"/>
      <c r="DTN479" s="284"/>
      <c r="DTO479" s="284"/>
      <c r="DTP479" s="284"/>
      <c r="DTQ479" s="284"/>
      <c r="DTR479" s="284"/>
      <c r="DTS479" s="284"/>
      <c r="DTT479" s="284"/>
      <c r="DTU479" s="284"/>
      <c r="DTV479" s="284"/>
      <c r="DTW479" s="284"/>
      <c r="DTX479" s="284"/>
      <c r="DTY479" s="284"/>
      <c r="DTZ479" s="284"/>
      <c r="DUA479" s="284"/>
      <c r="DUB479" s="284"/>
      <c r="DUC479" s="284"/>
      <c r="DUD479" s="284"/>
      <c r="DUE479" s="284"/>
      <c r="DUF479" s="284"/>
      <c r="DUG479" s="284"/>
      <c r="DUH479" s="284"/>
      <c r="DUI479" s="284"/>
      <c r="DUJ479" s="284"/>
      <c r="DUK479" s="284"/>
      <c r="DUL479" s="284"/>
      <c r="DUM479" s="284"/>
      <c r="DUN479" s="284"/>
      <c r="DUO479" s="284"/>
      <c r="DUP479" s="284"/>
      <c r="DUQ479" s="284"/>
      <c r="DUR479" s="284"/>
      <c r="DUS479" s="284"/>
      <c r="DUT479" s="284"/>
      <c r="DUU479" s="284"/>
      <c r="DUV479" s="284"/>
      <c r="DUW479" s="284"/>
      <c r="DUX479" s="284"/>
      <c r="DUY479" s="284"/>
      <c r="DUZ479" s="284"/>
      <c r="DVA479" s="284"/>
      <c r="DVB479" s="284"/>
      <c r="DVC479" s="284"/>
      <c r="DVD479" s="284"/>
      <c r="DVE479" s="284"/>
      <c r="DVF479" s="284"/>
      <c r="DVG479" s="284"/>
      <c r="DVH479" s="284"/>
      <c r="DVI479" s="284"/>
      <c r="DVJ479" s="284"/>
      <c r="DVK479" s="284"/>
      <c r="DVL479" s="284"/>
      <c r="DVM479" s="284"/>
      <c r="DVN479" s="284"/>
      <c r="DVO479" s="284"/>
      <c r="DVP479" s="284"/>
      <c r="DVQ479" s="284"/>
      <c r="DVR479" s="284"/>
      <c r="DVS479" s="284"/>
      <c r="DVT479" s="284"/>
      <c r="DVU479" s="284"/>
      <c r="DVV479" s="284"/>
      <c r="DVW479" s="284"/>
      <c r="DVX479" s="284"/>
      <c r="DVY479" s="284"/>
      <c r="DVZ479" s="284"/>
      <c r="DWA479" s="284"/>
      <c r="DWB479" s="284"/>
      <c r="DWC479" s="284"/>
      <c r="DWD479" s="284"/>
      <c r="DWE479" s="284"/>
      <c r="DWF479" s="284"/>
      <c r="DWG479" s="284"/>
      <c r="DWH479" s="284"/>
      <c r="DWI479" s="284"/>
      <c r="DWJ479" s="284"/>
      <c r="DWK479" s="284"/>
      <c r="DWL479" s="284"/>
      <c r="DWM479" s="284"/>
      <c r="DWN479" s="284"/>
      <c r="DWO479" s="284"/>
      <c r="DWP479" s="284"/>
      <c r="DWQ479" s="284"/>
      <c r="DWR479" s="284"/>
      <c r="DWS479" s="284"/>
      <c r="DWT479" s="284"/>
      <c r="DWU479" s="284"/>
      <c r="DWV479" s="284"/>
      <c r="DWW479" s="284"/>
      <c r="DWX479" s="284"/>
      <c r="DWY479" s="284"/>
      <c r="DWZ479" s="284"/>
      <c r="DXA479" s="284"/>
      <c r="DXB479" s="284"/>
      <c r="DXC479" s="284"/>
      <c r="DXD479" s="284"/>
      <c r="DXE479" s="284"/>
      <c r="DXF479" s="284"/>
      <c r="DXG479" s="284"/>
      <c r="DXH479" s="284"/>
      <c r="DXI479" s="284"/>
      <c r="DXJ479" s="284"/>
      <c r="DXK479" s="284"/>
      <c r="DXL479" s="284"/>
      <c r="DXM479" s="284"/>
      <c r="DXN479" s="284"/>
      <c r="DXO479" s="284"/>
      <c r="DXP479" s="284"/>
      <c r="DXQ479" s="284"/>
      <c r="DXR479" s="284"/>
      <c r="DXS479" s="284"/>
      <c r="DXT479" s="284"/>
      <c r="DXU479" s="284"/>
      <c r="DXV479" s="284"/>
      <c r="DXW479" s="284"/>
      <c r="DXX479" s="284"/>
      <c r="DXY479" s="284"/>
      <c r="DXZ479" s="284"/>
      <c r="DYA479" s="284"/>
      <c r="DYB479" s="284"/>
      <c r="DYC479" s="284"/>
      <c r="DYD479" s="284"/>
      <c r="DYE479" s="284"/>
      <c r="DYF479" s="284"/>
      <c r="DYG479" s="284"/>
      <c r="DYH479" s="284"/>
      <c r="DYI479" s="284"/>
      <c r="DYJ479" s="284"/>
      <c r="DYK479" s="284"/>
      <c r="DYL479" s="284"/>
      <c r="DYM479" s="284"/>
      <c r="DYN479" s="284"/>
      <c r="DYO479" s="284"/>
      <c r="DYP479" s="284"/>
      <c r="DYQ479" s="284"/>
      <c r="DYR479" s="284"/>
      <c r="DYS479" s="284"/>
      <c r="DYT479" s="284"/>
      <c r="DYU479" s="284"/>
      <c r="DYV479" s="284"/>
      <c r="DYW479" s="284"/>
      <c r="DYX479" s="284"/>
      <c r="DYY479" s="284"/>
      <c r="DYZ479" s="284"/>
      <c r="DZA479" s="284"/>
      <c r="DZB479" s="284"/>
      <c r="DZC479" s="284"/>
      <c r="DZD479" s="284"/>
      <c r="DZE479" s="284"/>
      <c r="DZF479" s="284"/>
      <c r="DZG479" s="284"/>
      <c r="DZH479" s="284"/>
      <c r="DZI479" s="284"/>
      <c r="DZJ479" s="284"/>
      <c r="DZK479" s="284"/>
      <c r="DZL479" s="284"/>
      <c r="DZM479" s="284"/>
      <c r="DZN479" s="284"/>
      <c r="DZO479" s="284"/>
      <c r="DZP479" s="284"/>
      <c r="DZQ479" s="284"/>
      <c r="DZR479" s="284"/>
      <c r="DZS479" s="284"/>
      <c r="DZT479" s="284"/>
      <c r="DZU479" s="284"/>
      <c r="DZV479" s="284"/>
      <c r="DZW479" s="284"/>
      <c r="DZX479" s="284"/>
      <c r="DZY479" s="284"/>
      <c r="DZZ479" s="284"/>
      <c r="EAA479" s="284"/>
      <c r="EAB479" s="284"/>
      <c r="EAC479" s="284"/>
      <c r="EAD479" s="284"/>
      <c r="EAE479" s="284"/>
      <c r="EAF479" s="284"/>
      <c r="EAG479" s="284"/>
      <c r="EAH479" s="284"/>
      <c r="EAI479" s="284"/>
      <c r="EAJ479" s="284"/>
      <c r="EAK479" s="284"/>
      <c r="EAL479" s="284"/>
      <c r="EAM479" s="284"/>
      <c r="EAN479" s="284"/>
      <c r="EAO479" s="284"/>
      <c r="EAP479" s="284"/>
      <c r="EAQ479" s="284"/>
      <c r="EAR479" s="284"/>
      <c r="EAS479" s="284"/>
      <c r="EAT479" s="284"/>
      <c r="EAU479" s="284"/>
      <c r="EAV479" s="284"/>
      <c r="EAW479" s="284"/>
      <c r="EAX479" s="284"/>
      <c r="EAY479" s="284"/>
      <c r="EAZ479" s="284"/>
      <c r="EBA479" s="284"/>
      <c r="EBB479" s="284"/>
      <c r="EBC479" s="284"/>
      <c r="EBD479" s="284"/>
      <c r="EBE479" s="284"/>
      <c r="EBF479" s="284"/>
      <c r="EBG479" s="284"/>
      <c r="EBH479" s="284"/>
      <c r="EBI479" s="284"/>
      <c r="EBJ479" s="284"/>
      <c r="EBK479" s="284"/>
      <c r="EBL479" s="284"/>
      <c r="EBM479" s="284"/>
      <c r="EBN479" s="284"/>
      <c r="EBO479" s="284"/>
      <c r="EBP479" s="284"/>
      <c r="EBQ479" s="284"/>
      <c r="EBR479" s="284"/>
      <c r="EBS479" s="284"/>
      <c r="EBT479" s="284"/>
      <c r="EBU479" s="284"/>
      <c r="EBV479" s="284"/>
      <c r="EBW479" s="284"/>
      <c r="EBX479" s="284"/>
      <c r="EBY479" s="284"/>
      <c r="EBZ479" s="284"/>
      <c r="ECA479" s="284"/>
      <c r="ECB479" s="284"/>
      <c r="ECC479" s="284"/>
      <c r="ECD479" s="284"/>
      <c r="ECE479" s="284"/>
      <c r="ECF479" s="284"/>
      <c r="ECG479" s="284"/>
      <c r="ECH479" s="284"/>
      <c r="ECI479" s="284"/>
      <c r="ECJ479" s="284"/>
      <c r="ECK479" s="284"/>
      <c r="ECL479" s="284"/>
      <c r="ECM479" s="284"/>
      <c r="ECN479" s="284"/>
      <c r="ECO479" s="284"/>
      <c r="ECP479" s="284"/>
      <c r="ECQ479" s="284"/>
      <c r="ECR479" s="284"/>
      <c r="ECS479" s="284"/>
      <c r="ECT479" s="284"/>
      <c r="ECU479" s="284"/>
      <c r="ECV479" s="284"/>
      <c r="ECW479" s="284"/>
      <c r="ECX479" s="284"/>
      <c r="ECY479" s="284"/>
      <c r="ECZ479" s="284"/>
      <c r="EDA479" s="284"/>
      <c r="EDB479" s="284"/>
      <c r="EDC479" s="284"/>
      <c r="EDD479" s="284"/>
      <c r="EDE479" s="284"/>
      <c r="EDF479" s="284"/>
      <c r="EDG479" s="284"/>
      <c r="EDH479" s="284"/>
      <c r="EDI479" s="284"/>
      <c r="EDJ479" s="284"/>
      <c r="EDK479" s="284"/>
      <c r="EDL479" s="284"/>
      <c r="EDM479" s="284"/>
      <c r="EDN479" s="284"/>
      <c r="EDO479" s="284"/>
      <c r="EDP479" s="284"/>
      <c r="EDQ479" s="284"/>
      <c r="EDR479" s="284"/>
      <c r="EDS479" s="284"/>
      <c r="EDT479" s="284"/>
      <c r="EDU479" s="284"/>
      <c r="EDV479" s="284"/>
      <c r="EDW479" s="284"/>
      <c r="EDX479" s="284"/>
      <c r="EDY479" s="284"/>
      <c r="EDZ479" s="284"/>
      <c r="EEA479" s="284"/>
      <c r="EEB479" s="284"/>
      <c r="EEC479" s="284"/>
      <c r="EED479" s="284"/>
      <c r="EEE479" s="284"/>
      <c r="EEF479" s="284"/>
      <c r="EEG479" s="284"/>
      <c r="EEH479" s="284"/>
      <c r="EEI479" s="284"/>
      <c r="EEJ479" s="284"/>
      <c r="EEK479" s="284"/>
      <c r="EEL479" s="284"/>
      <c r="EEM479" s="284"/>
      <c r="EEN479" s="284"/>
      <c r="EEO479" s="284"/>
      <c r="EEP479" s="284"/>
      <c r="EEQ479" s="284"/>
      <c r="EER479" s="284"/>
      <c r="EES479" s="284"/>
      <c r="EET479" s="284"/>
      <c r="EEU479" s="284"/>
      <c r="EEV479" s="284"/>
      <c r="EEW479" s="284"/>
      <c r="EEX479" s="284"/>
      <c r="EEY479" s="284"/>
      <c r="EEZ479" s="284"/>
      <c r="EFA479" s="284"/>
      <c r="EFB479" s="284"/>
      <c r="EFC479" s="284"/>
      <c r="EFD479" s="284"/>
      <c r="EFE479" s="284"/>
      <c r="EFF479" s="284"/>
      <c r="EFG479" s="284"/>
      <c r="EFH479" s="284"/>
      <c r="EFI479" s="284"/>
      <c r="EFJ479" s="284"/>
      <c r="EFK479" s="284"/>
      <c r="EFL479" s="284"/>
      <c r="EFM479" s="284"/>
      <c r="EFN479" s="284"/>
      <c r="EFO479" s="284"/>
      <c r="EFP479" s="284"/>
      <c r="EFQ479" s="284"/>
      <c r="EFR479" s="284"/>
      <c r="EFS479" s="284"/>
      <c r="EFT479" s="284"/>
      <c r="EFU479" s="284"/>
      <c r="EFV479" s="284"/>
      <c r="EFW479" s="284"/>
      <c r="EFX479" s="284"/>
      <c r="EFY479" s="284"/>
      <c r="EFZ479" s="284"/>
      <c r="EGA479" s="284"/>
      <c r="EGB479" s="284"/>
      <c r="EGC479" s="284"/>
      <c r="EGD479" s="284"/>
      <c r="EGE479" s="284"/>
      <c r="EGF479" s="284"/>
      <c r="EGG479" s="284"/>
      <c r="EGH479" s="284"/>
      <c r="EGI479" s="284"/>
      <c r="EGJ479" s="284"/>
      <c r="EGK479" s="284"/>
      <c r="EGL479" s="284"/>
      <c r="EGM479" s="284"/>
      <c r="EGN479" s="284"/>
      <c r="EGO479" s="284"/>
      <c r="EGP479" s="284"/>
      <c r="EGQ479" s="284"/>
      <c r="EGR479" s="284"/>
      <c r="EGS479" s="284"/>
      <c r="EGT479" s="284"/>
      <c r="EGU479" s="284"/>
      <c r="EGV479" s="284"/>
      <c r="EGW479" s="284"/>
      <c r="EGX479" s="284"/>
      <c r="EGY479" s="284"/>
      <c r="EGZ479" s="284"/>
      <c r="EHA479" s="284"/>
      <c r="EHB479" s="284"/>
      <c r="EHC479" s="284"/>
      <c r="EHD479" s="284"/>
      <c r="EHE479" s="284"/>
      <c r="EHF479" s="284"/>
      <c r="EHG479" s="284"/>
      <c r="EHH479" s="284"/>
      <c r="EHI479" s="284"/>
      <c r="EHJ479" s="284"/>
      <c r="EHK479" s="284"/>
      <c r="EHL479" s="284"/>
      <c r="EHM479" s="284"/>
      <c r="EHN479" s="284"/>
      <c r="EHO479" s="284"/>
      <c r="EHP479" s="284"/>
      <c r="EHQ479" s="284"/>
      <c r="EHR479" s="284"/>
      <c r="EHS479" s="284"/>
      <c r="EHT479" s="284"/>
      <c r="EHU479" s="284"/>
      <c r="EHV479" s="284"/>
      <c r="EHW479" s="284"/>
      <c r="EHX479" s="284"/>
      <c r="EHY479" s="284"/>
      <c r="EHZ479" s="284"/>
      <c r="EIA479" s="284"/>
      <c r="EIB479" s="284"/>
      <c r="EIC479" s="284"/>
      <c r="EID479" s="284"/>
      <c r="EIE479" s="284"/>
      <c r="EIF479" s="284"/>
      <c r="EIG479" s="284"/>
      <c r="EIH479" s="284"/>
      <c r="EII479" s="284"/>
      <c r="EIJ479" s="284"/>
      <c r="EIK479" s="284"/>
      <c r="EIL479" s="284"/>
      <c r="EIM479" s="284"/>
      <c r="EIN479" s="284"/>
      <c r="EIO479" s="284"/>
      <c r="EIP479" s="284"/>
      <c r="EIQ479" s="284"/>
      <c r="EIR479" s="284"/>
      <c r="EIS479" s="284"/>
      <c r="EIT479" s="284"/>
      <c r="EIU479" s="284"/>
      <c r="EIV479" s="284"/>
      <c r="EIW479" s="284"/>
      <c r="EIX479" s="284"/>
      <c r="EIY479" s="284"/>
      <c r="EIZ479" s="284"/>
      <c r="EJA479" s="284"/>
      <c r="EJB479" s="284"/>
      <c r="EJC479" s="284"/>
      <c r="EJD479" s="284"/>
      <c r="EJE479" s="284"/>
      <c r="EJF479" s="284"/>
      <c r="EJG479" s="284"/>
      <c r="EJH479" s="284"/>
      <c r="EJI479" s="284"/>
      <c r="EJJ479" s="284"/>
      <c r="EJK479" s="284"/>
      <c r="EJL479" s="284"/>
      <c r="EJM479" s="284"/>
      <c r="EJN479" s="284"/>
      <c r="EJO479" s="284"/>
      <c r="EJP479" s="284"/>
      <c r="EJQ479" s="284"/>
      <c r="EJR479" s="284"/>
      <c r="EJS479" s="284"/>
      <c r="EJT479" s="284"/>
      <c r="EJU479" s="284"/>
      <c r="EJV479" s="284"/>
      <c r="EJW479" s="284"/>
      <c r="EJX479" s="284"/>
      <c r="EJY479" s="284"/>
      <c r="EJZ479" s="284"/>
      <c r="EKA479" s="284"/>
      <c r="EKB479" s="284"/>
      <c r="EKC479" s="284"/>
      <c r="EKD479" s="284"/>
      <c r="EKE479" s="284"/>
      <c r="EKF479" s="284"/>
      <c r="EKG479" s="284"/>
      <c r="EKH479" s="284"/>
      <c r="EKI479" s="284"/>
      <c r="EKJ479" s="284"/>
      <c r="EKK479" s="284"/>
      <c r="EKL479" s="284"/>
      <c r="EKM479" s="284"/>
      <c r="EKN479" s="284"/>
      <c r="EKO479" s="284"/>
      <c r="EKP479" s="284"/>
      <c r="EKQ479" s="284"/>
      <c r="EKR479" s="284"/>
      <c r="EKS479" s="284"/>
      <c r="EKT479" s="284"/>
      <c r="EKU479" s="284"/>
      <c r="EKV479" s="284"/>
      <c r="EKW479" s="284"/>
      <c r="EKX479" s="284"/>
      <c r="EKY479" s="284"/>
      <c r="EKZ479" s="284"/>
      <c r="ELA479" s="284"/>
      <c r="ELB479" s="284"/>
      <c r="ELC479" s="284"/>
      <c r="ELD479" s="284"/>
      <c r="ELE479" s="284"/>
      <c r="ELF479" s="284"/>
      <c r="ELG479" s="284"/>
      <c r="ELH479" s="284"/>
      <c r="ELI479" s="284"/>
      <c r="ELJ479" s="284"/>
      <c r="ELK479" s="284"/>
      <c r="ELL479" s="284"/>
      <c r="ELM479" s="284"/>
      <c r="ELN479" s="284"/>
      <c r="ELO479" s="284"/>
      <c r="ELP479" s="284"/>
      <c r="ELQ479" s="284"/>
      <c r="ELR479" s="284"/>
      <c r="ELS479" s="284"/>
      <c r="ELT479" s="284"/>
      <c r="ELU479" s="284"/>
      <c r="ELV479" s="284"/>
      <c r="ELW479" s="284"/>
      <c r="ELX479" s="284"/>
      <c r="ELY479" s="284"/>
      <c r="ELZ479" s="284"/>
      <c r="EMA479" s="284"/>
      <c r="EMB479" s="284"/>
      <c r="EMC479" s="284"/>
      <c r="EMD479" s="284"/>
      <c r="EME479" s="284"/>
      <c r="EMF479" s="284"/>
      <c r="EMG479" s="284"/>
      <c r="EMH479" s="284"/>
      <c r="EMI479" s="284"/>
      <c r="EMJ479" s="284"/>
      <c r="EMK479" s="284"/>
      <c r="EML479" s="284"/>
      <c r="EMM479" s="284"/>
      <c r="EMN479" s="284"/>
      <c r="EMO479" s="284"/>
      <c r="EMP479" s="284"/>
      <c r="EMQ479" s="284"/>
      <c r="EMR479" s="284"/>
      <c r="EMS479" s="284"/>
      <c r="EMT479" s="284"/>
      <c r="EMU479" s="284"/>
      <c r="EMV479" s="284"/>
      <c r="EMW479" s="284"/>
      <c r="EMX479" s="284"/>
      <c r="EMY479" s="284"/>
      <c r="EMZ479" s="284"/>
      <c r="ENA479" s="284"/>
      <c r="ENB479" s="284"/>
      <c r="ENC479" s="284"/>
      <c r="END479" s="284"/>
      <c r="ENE479" s="284"/>
      <c r="ENF479" s="284"/>
      <c r="ENG479" s="284"/>
      <c r="ENH479" s="284"/>
      <c r="ENI479" s="284"/>
      <c r="ENJ479" s="284"/>
      <c r="ENK479" s="284"/>
      <c r="ENL479" s="284"/>
      <c r="ENM479" s="284"/>
      <c r="ENN479" s="284"/>
      <c r="ENO479" s="284"/>
      <c r="ENP479" s="284"/>
      <c r="ENQ479" s="284"/>
      <c r="ENR479" s="284"/>
      <c r="ENS479" s="284"/>
      <c r="ENT479" s="284"/>
      <c r="ENU479" s="284"/>
      <c r="ENV479" s="284"/>
      <c r="ENW479" s="284"/>
      <c r="ENX479" s="284"/>
      <c r="ENY479" s="284"/>
      <c r="ENZ479" s="284"/>
      <c r="EOA479" s="284"/>
      <c r="EOB479" s="284"/>
      <c r="EOC479" s="284"/>
      <c r="EOD479" s="284"/>
      <c r="EOE479" s="284"/>
      <c r="EOF479" s="284"/>
      <c r="EOG479" s="284"/>
      <c r="EOH479" s="284"/>
      <c r="EOI479" s="284"/>
      <c r="EOJ479" s="284"/>
      <c r="EOK479" s="284"/>
      <c r="EOL479" s="284"/>
      <c r="EOM479" s="284"/>
      <c r="EON479" s="284"/>
      <c r="EOO479" s="284"/>
      <c r="EOP479" s="284"/>
      <c r="EOQ479" s="284"/>
      <c r="EOR479" s="284"/>
      <c r="EOS479" s="284"/>
      <c r="EOT479" s="284"/>
      <c r="EOU479" s="284"/>
      <c r="EOV479" s="284"/>
      <c r="EOW479" s="284"/>
      <c r="EOX479" s="284"/>
      <c r="EOY479" s="284"/>
      <c r="EOZ479" s="284"/>
      <c r="EPA479" s="284"/>
      <c r="EPB479" s="284"/>
      <c r="EPC479" s="284"/>
      <c r="EPD479" s="284"/>
      <c r="EPE479" s="284"/>
      <c r="EPF479" s="284"/>
      <c r="EPG479" s="284"/>
      <c r="EPH479" s="284"/>
      <c r="EPI479" s="284"/>
      <c r="EPJ479" s="284"/>
      <c r="EPK479" s="284"/>
      <c r="EPL479" s="284"/>
      <c r="EPM479" s="284"/>
      <c r="EPN479" s="284"/>
      <c r="EPO479" s="284"/>
      <c r="EPP479" s="284"/>
      <c r="EPQ479" s="284"/>
      <c r="EPR479" s="284"/>
      <c r="EPS479" s="284"/>
      <c r="EPT479" s="284"/>
      <c r="EPU479" s="284"/>
      <c r="EPV479" s="284"/>
      <c r="EPW479" s="284"/>
      <c r="EPX479" s="284"/>
      <c r="EPY479" s="284"/>
      <c r="EPZ479" s="284"/>
      <c r="EQA479" s="284"/>
      <c r="EQB479" s="284"/>
      <c r="EQC479" s="284"/>
      <c r="EQD479" s="284"/>
      <c r="EQE479" s="284"/>
      <c r="EQF479" s="284"/>
      <c r="EQG479" s="284"/>
      <c r="EQH479" s="284"/>
      <c r="EQI479" s="284"/>
      <c r="EQJ479" s="284"/>
      <c r="EQK479" s="284"/>
      <c r="EQL479" s="284"/>
      <c r="EQM479" s="284"/>
      <c r="EQN479" s="284"/>
      <c r="EQO479" s="284"/>
      <c r="EQP479" s="284"/>
      <c r="EQQ479" s="284"/>
      <c r="EQR479" s="284"/>
      <c r="EQS479" s="284"/>
      <c r="EQT479" s="284"/>
      <c r="EQU479" s="284"/>
      <c r="EQV479" s="284"/>
      <c r="EQW479" s="284"/>
      <c r="EQX479" s="284"/>
      <c r="EQY479" s="284"/>
      <c r="EQZ479" s="284"/>
      <c r="ERA479" s="284"/>
      <c r="ERB479" s="284"/>
      <c r="ERC479" s="284"/>
      <c r="ERD479" s="284"/>
      <c r="ERE479" s="284"/>
      <c r="ERF479" s="284"/>
      <c r="ERG479" s="284"/>
      <c r="ERH479" s="284"/>
      <c r="ERI479" s="284"/>
      <c r="ERJ479" s="284"/>
      <c r="ERK479" s="284"/>
      <c r="ERL479" s="284"/>
      <c r="ERM479" s="284"/>
      <c r="ERN479" s="284"/>
      <c r="ERO479" s="284"/>
      <c r="ERP479" s="284"/>
      <c r="ERQ479" s="284"/>
      <c r="ERR479" s="284"/>
      <c r="ERS479" s="284"/>
      <c r="ERT479" s="284"/>
      <c r="ERU479" s="284"/>
      <c r="ERV479" s="284"/>
      <c r="ERW479" s="284"/>
      <c r="ERX479" s="284"/>
      <c r="ERY479" s="284"/>
      <c r="ERZ479" s="284"/>
      <c r="ESA479" s="284"/>
      <c r="ESB479" s="284"/>
      <c r="ESC479" s="284"/>
      <c r="ESD479" s="284"/>
      <c r="ESE479" s="284"/>
      <c r="ESF479" s="284"/>
      <c r="ESG479" s="284"/>
      <c r="ESH479" s="284"/>
      <c r="ESI479" s="284"/>
      <c r="ESJ479" s="284"/>
      <c r="ESK479" s="284"/>
      <c r="ESL479" s="284"/>
      <c r="ESM479" s="284"/>
      <c r="ESN479" s="284"/>
      <c r="ESO479" s="284"/>
      <c r="ESP479" s="284"/>
      <c r="ESQ479" s="284"/>
      <c r="ESR479" s="284"/>
      <c r="ESS479" s="284"/>
      <c r="EST479" s="284"/>
      <c r="ESU479" s="284"/>
      <c r="ESV479" s="284"/>
      <c r="ESW479" s="284"/>
      <c r="ESX479" s="284"/>
      <c r="ESY479" s="284"/>
      <c r="ESZ479" s="284"/>
      <c r="ETA479" s="284"/>
      <c r="ETB479" s="284"/>
      <c r="ETC479" s="284"/>
      <c r="ETD479" s="284"/>
      <c r="ETE479" s="284"/>
      <c r="ETF479" s="284"/>
      <c r="ETG479" s="284"/>
      <c r="ETH479" s="284"/>
      <c r="ETI479" s="284"/>
      <c r="ETJ479" s="284"/>
      <c r="ETK479" s="284"/>
      <c r="ETL479" s="284"/>
      <c r="ETM479" s="284"/>
      <c r="ETN479" s="284"/>
      <c r="ETO479" s="284"/>
      <c r="ETP479" s="284"/>
      <c r="ETQ479" s="284"/>
      <c r="ETR479" s="284"/>
      <c r="ETS479" s="284"/>
      <c r="ETT479" s="284"/>
      <c r="ETU479" s="284"/>
      <c r="ETV479" s="284"/>
      <c r="ETW479" s="284"/>
      <c r="ETX479" s="284"/>
      <c r="ETY479" s="284"/>
      <c r="ETZ479" s="284"/>
      <c r="EUA479" s="284"/>
      <c r="EUB479" s="284"/>
      <c r="EUC479" s="284"/>
      <c r="EUD479" s="284"/>
      <c r="EUE479" s="284"/>
      <c r="EUF479" s="284"/>
      <c r="EUG479" s="284"/>
      <c r="EUH479" s="284"/>
      <c r="EUI479" s="284"/>
      <c r="EUJ479" s="284"/>
      <c r="EUK479" s="284"/>
      <c r="EUL479" s="284"/>
      <c r="EUM479" s="284"/>
      <c r="EUN479" s="284"/>
      <c r="EUO479" s="284"/>
      <c r="EUP479" s="284"/>
      <c r="EUQ479" s="284"/>
      <c r="EUR479" s="284"/>
      <c r="EUS479" s="284"/>
      <c r="EUT479" s="284"/>
      <c r="EUU479" s="284"/>
      <c r="EUV479" s="284"/>
      <c r="EUW479" s="284"/>
      <c r="EUX479" s="284"/>
      <c r="EUY479" s="284"/>
      <c r="EUZ479" s="284"/>
      <c r="EVA479" s="284"/>
      <c r="EVB479" s="284"/>
      <c r="EVC479" s="284"/>
      <c r="EVD479" s="284"/>
      <c r="EVE479" s="284"/>
      <c r="EVF479" s="284"/>
      <c r="EVG479" s="284"/>
      <c r="EVH479" s="284"/>
      <c r="EVI479" s="284"/>
      <c r="EVJ479" s="284"/>
      <c r="EVK479" s="284"/>
      <c r="EVL479" s="284"/>
      <c r="EVM479" s="284"/>
      <c r="EVN479" s="284"/>
      <c r="EVO479" s="284"/>
      <c r="EVP479" s="284"/>
      <c r="EVQ479" s="284"/>
      <c r="EVR479" s="284"/>
      <c r="EVS479" s="284"/>
      <c r="EVT479" s="284"/>
      <c r="EVU479" s="284"/>
      <c r="EVV479" s="284"/>
      <c r="EVW479" s="284"/>
      <c r="EVX479" s="284"/>
      <c r="EVY479" s="284"/>
      <c r="EVZ479" s="284"/>
      <c r="EWA479" s="284"/>
      <c r="EWB479" s="284"/>
      <c r="EWC479" s="284"/>
      <c r="EWD479" s="284"/>
      <c r="EWE479" s="284"/>
      <c r="EWF479" s="284"/>
      <c r="EWG479" s="284"/>
      <c r="EWH479" s="284"/>
      <c r="EWI479" s="284"/>
      <c r="EWJ479" s="284"/>
      <c r="EWK479" s="284"/>
      <c r="EWL479" s="284"/>
      <c r="EWM479" s="284"/>
      <c r="EWN479" s="284"/>
      <c r="EWO479" s="284"/>
      <c r="EWP479" s="284"/>
      <c r="EWQ479" s="284"/>
      <c r="EWR479" s="284"/>
      <c r="EWS479" s="284"/>
      <c r="EWT479" s="284"/>
      <c r="EWU479" s="284"/>
      <c r="EWV479" s="284"/>
      <c r="EWW479" s="284"/>
      <c r="EWX479" s="284"/>
      <c r="EWY479" s="284"/>
      <c r="EWZ479" s="284"/>
      <c r="EXA479" s="284"/>
      <c r="EXB479" s="284"/>
      <c r="EXC479" s="284"/>
      <c r="EXD479" s="284"/>
      <c r="EXE479" s="284"/>
      <c r="EXF479" s="284"/>
      <c r="EXG479" s="284"/>
      <c r="EXH479" s="284"/>
      <c r="EXI479" s="284"/>
      <c r="EXJ479" s="284"/>
      <c r="EXK479" s="284"/>
      <c r="EXL479" s="284"/>
      <c r="EXM479" s="284"/>
      <c r="EXN479" s="284"/>
      <c r="EXO479" s="284"/>
      <c r="EXP479" s="284"/>
      <c r="EXQ479" s="284"/>
      <c r="EXR479" s="284"/>
      <c r="EXS479" s="284"/>
      <c r="EXT479" s="284"/>
      <c r="EXU479" s="284"/>
      <c r="EXV479" s="284"/>
      <c r="EXW479" s="284"/>
      <c r="EXX479" s="284"/>
      <c r="EXY479" s="284"/>
      <c r="EXZ479" s="284"/>
      <c r="EYA479" s="284"/>
      <c r="EYB479" s="284"/>
      <c r="EYC479" s="284"/>
      <c r="EYD479" s="284"/>
      <c r="EYE479" s="284"/>
      <c r="EYF479" s="284"/>
      <c r="EYG479" s="284"/>
      <c r="EYH479" s="284"/>
      <c r="EYI479" s="284"/>
      <c r="EYJ479" s="284"/>
      <c r="EYK479" s="284"/>
      <c r="EYL479" s="284"/>
      <c r="EYM479" s="284"/>
      <c r="EYN479" s="284"/>
      <c r="EYO479" s="284"/>
      <c r="EYP479" s="284"/>
      <c r="EYQ479" s="284"/>
      <c r="EYR479" s="284"/>
      <c r="EYS479" s="284"/>
      <c r="EYT479" s="284"/>
      <c r="EYU479" s="284"/>
      <c r="EYV479" s="284"/>
      <c r="EYW479" s="284"/>
      <c r="EYX479" s="284"/>
      <c r="EYY479" s="284"/>
      <c r="EYZ479" s="284"/>
      <c r="EZA479" s="284"/>
      <c r="EZB479" s="284"/>
      <c r="EZC479" s="284"/>
      <c r="EZD479" s="284"/>
      <c r="EZE479" s="284"/>
      <c r="EZF479" s="284"/>
      <c r="EZG479" s="284"/>
      <c r="EZH479" s="284"/>
      <c r="EZI479" s="284"/>
      <c r="EZJ479" s="284"/>
      <c r="EZK479" s="284"/>
      <c r="EZL479" s="284"/>
      <c r="EZM479" s="284"/>
      <c r="EZN479" s="284"/>
      <c r="EZO479" s="284"/>
      <c r="EZP479" s="284"/>
      <c r="EZQ479" s="284"/>
      <c r="EZR479" s="284"/>
      <c r="EZS479" s="284"/>
      <c r="EZT479" s="284"/>
      <c r="EZU479" s="284"/>
      <c r="EZV479" s="284"/>
      <c r="EZW479" s="284"/>
      <c r="EZX479" s="284"/>
      <c r="EZY479" s="284"/>
      <c r="EZZ479" s="284"/>
      <c r="FAA479" s="284"/>
      <c r="FAB479" s="284"/>
      <c r="FAC479" s="284"/>
      <c r="FAD479" s="284"/>
      <c r="FAE479" s="284"/>
      <c r="FAF479" s="284"/>
      <c r="FAG479" s="284"/>
      <c r="FAH479" s="284"/>
      <c r="FAI479" s="284"/>
      <c r="FAJ479" s="284"/>
      <c r="FAK479" s="284"/>
      <c r="FAL479" s="284"/>
      <c r="FAM479" s="284"/>
      <c r="FAN479" s="284"/>
      <c r="FAO479" s="284"/>
      <c r="FAP479" s="284"/>
      <c r="FAQ479" s="284"/>
      <c r="FAR479" s="284"/>
      <c r="FAS479" s="284"/>
      <c r="FAT479" s="284"/>
      <c r="FAU479" s="284"/>
      <c r="FAV479" s="284"/>
      <c r="FAW479" s="284"/>
      <c r="FAX479" s="284"/>
      <c r="FAY479" s="284"/>
      <c r="FAZ479" s="284"/>
      <c r="FBA479" s="284"/>
      <c r="FBB479" s="284"/>
      <c r="FBC479" s="284"/>
      <c r="FBD479" s="284"/>
      <c r="FBE479" s="284"/>
      <c r="FBF479" s="284"/>
      <c r="FBG479" s="284"/>
      <c r="FBH479" s="284"/>
      <c r="FBI479" s="284"/>
      <c r="FBJ479" s="284"/>
      <c r="FBK479" s="284"/>
      <c r="FBL479" s="284"/>
      <c r="FBM479" s="284"/>
      <c r="FBN479" s="284"/>
      <c r="FBO479" s="284"/>
      <c r="FBP479" s="284"/>
      <c r="FBQ479" s="284"/>
      <c r="FBR479" s="284"/>
      <c r="FBS479" s="284"/>
      <c r="FBT479" s="284"/>
      <c r="FBU479" s="284"/>
      <c r="FBV479" s="284"/>
      <c r="FBW479" s="284"/>
      <c r="FBX479" s="284"/>
      <c r="FBY479" s="284"/>
      <c r="FBZ479" s="284"/>
      <c r="FCA479" s="284"/>
      <c r="FCB479" s="284"/>
      <c r="FCC479" s="284"/>
      <c r="FCD479" s="284"/>
      <c r="FCE479" s="284"/>
      <c r="FCF479" s="284"/>
      <c r="FCG479" s="284"/>
      <c r="FCH479" s="284"/>
      <c r="FCI479" s="284"/>
      <c r="FCJ479" s="284"/>
      <c r="FCK479" s="284"/>
      <c r="FCL479" s="284"/>
      <c r="FCM479" s="284"/>
      <c r="FCN479" s="284"/>
      <c r="FCO479" s="284"/>
      <c r="FCP479" s="284"/>
      <c r="FCQ479" s="284"/>
      <c r="FCR479" s="284"/>
      <c r="FCS479" s="284"/>
      <c r="FCT479" s="284"/>
      <c r="FCU479" s="284"/>
      <c r="FCV479" s="284"/>
      <c r="FCW479" s="284"/>
      <c r="FCX479" s="284"/>
      <c r="FCY479" s="284"/>
      <c r="FCZ479" s="284"/>
      <c r="FDA479" s="284"/>
      <c r="FDB479" s="284"/>
      <c r="FDC479" s="284"/>
      <c r="FDD479" s="284"/>
      <c r="FDE479" s="284"/>
      <c r="FDF479" s="284"/>
      <c r="FDG479" s="284"/>
      <c r="FDH479" s="284"/>
      <c r="FDI479" s="284"/>
      <c r="FDJ479" s="284"/>
      <c r="FDK479" s="284"/>
      <c r="FDL479" s="284"/>
      <c r="FDM479" s="284"/>
      <c r="FDN479" s="284"/>
      <c r="FDO479" s="284"/>
      <c r="FDP479" s="284"/>
      <c r="FDQ479" s="284"/>
      <c r="FDR479" s="284"/>
      <c r="FDS479" s="284"/>
      <c r="FDT479" s="284"/>
      <c r="FDU479" s="284"/>
      <c r="FDV479" s="284"/>
      <c r="FDW479" s="284"/>
      <c r="FDX479" s="284"/>
      <c r="FDY479" s="284"/>
      <c r="FDZ479" s="284"/>
      <c r="FEA479" s="284"/>
      <c r="FEB479" s="284"/>
      <c r="FEC479" s="284"/>
      <c r="FED479" s="284"/>
      <c r="FEE479" s="284"/>
      <c r="FEF479" s="284"/>
      <c r="FEG479" s="284"/>
      <c r="FEH479" s="284"/>
      <c r="FEI479" s="284"/>
      <c r="FEJ479" s="284"/>
      <c r="FEK479" s="284"/>
      <c r="FEL479" s="284"/>
      <c r="FEM479" s="284"/>
      <c r="FEN479" s="284"/>
      <c r="FEO479" s="284"/>
      <c r="FEP479" s="284"/>
      <c r="FEQ479" s="284"/>
      <c r="FER479" s="284"/>
      <c r="FES479" s="284"/>
      <c r="FET479" s="284"/>
      <c r="FEU479" s="284"/>
      <c r="FEV479" s="284"/>
      <c r="FEW479" s="284"/>
      <c r="FEX479" s="284"/>
      <c r="FEY479" s="284"/>
      <c r="FEZ479" s="284"/>
      <c r="FFA479" s="284"/>
      <c r="FFB479" s="284"/>
      <c r="FFC479" s="284"/>
      <c r="FFD479" s="284"/>
      <c r="FFE479" s="284"/>
      <c r="FFF479" s="284"/>
      <c r="FFG479" s="284"/>
      <c r="FFH479" s="284"/>
      <c r="FFI479" s="284"/>
      <c r="FFJ479" s="284"/>
      <c r="FFK479" s="284"/>
      <c r="FFL479" s="284"/>
      <c r="FFM479" s="284"/>
      <c r="FFN479" s="284"/>
      <c r="FFO479" s="284"/>
      <c r="FFP479" s="284"/>
      <c r="FFQ479" s="284"/>
      <c r="FFR479" s="284"/>
      <c r="FFS479" s="284"/>
      <c r="FFT479" s="284"/>
      <c r="FFU479" s="284"/>
      <c r="FFV479" s="284"/>
      <c r="FFW479" s="284"/>
      <c r="FFX479" s="284"/>
      <c r="FFY479" s="284"/>
      <c r="FFZ479" s="284"/>
      <c r="FGA479" s="284"/>
      <c r="FGB479" s="284"/>
      <c r="FGC479" s="284"/>
      <c r="FGD479" s="284"/>
      <c r="FGE479" s="284"/>
      <c r="FGF479" s="284"/>
      <c r="FGG479" s="284"/>
      <c r="FGH479" s="284"/>
      <c r="FGI479" s="284"/>
      <c r="FGJ479" s="284"/>
      <c r="FGK479" s="284"/>
      <c r="FGL479" s="284"/>
      <c r="FGM479" s="284"/>
      <c r="FGN479" s="284"/>
      <c r="FGO479" s="284"/>
      <c r="FGP479" s="284"/>
      <c r="FGQ479" s="284"/>
      <c r="FGR479" s="284"/>
      <c r="FGS479" s="284"/>
      <c r="FGT479" s="284"/>
      <c r="FGU479" s="284"/>
      <c r="FGV479" s="284"/>
      <c r="FGW479" s="284"/>
      <c r="FGX479" s="284"/>
      <c r="FGY479" s="284"/>
      <c r="FGZ479" s="284"/>
      <c r="FHA479" s="284"/>
      <c r="FHB479" s="284"/>
      <c r="FHC479" s="284"/>
      <c r="FHD479" s="284"/>
      <c r="FHE479" s="284"/>
      <c r="FHF479" s="284"/>
      <c r="FHG479" s="284"/>
      <c r="FHH479" s="284"/>
      <c r="FHI479" s="284"/>
      <c r="FHJ479" s="284"/>
      <c r="FHK479" s="284"/>
      <c r="FHL479" s="284"/>
      <c r="FHM479" s="284"/>
      <c r="FHN479" s="284"/>
      <c r="FHO479" s="284"/>
      <c r="FHP479" s="284"/>
      <c r="FHQ479" s="284"/>
      <c r="FHR479" s="284"/>
      <c r="FHS479" s="284"/>
      <c r="FHT479" s="284"/>
      <c r="FHU479" s="284"/>
      <c r="FHV479" s="284"/>
      <c r="FHW479" s="284"/>
      <c r="FHX479" s="284"/>
      <c r="FHY479" s="284"/>
      <c r="FHZ479" s="284"/>
      <c r="FIA479" s="284"/>
      <c r="FIB479" s="284"/>
      <c r="FIC479" s="284"/>
      <c r="FID479" s="284"/>
      <c r="FIE479" s="284"/>
      <c r="FIF479" s="284"/>
      <c r="FIG479" s="284"/>
      <c r="FIH479" s="284"/>
      <c r="FII479" s="284"/>
      <c r="FIJ479" s="284"/>
      <c r="FIK479" s="284"/>
      <c r="FIL479" s="284"/>
      <c r="FIM479" s="284"/>
      <c r="FIN479" s="284"/>
      <c r="FIO479" s="284"/>
      <c r="FIP479" s="284"/>
      <c r="FIQ479" s="284"/>
      <c r="FIR479" s="284"/>
      <c r="FIS479" s="284"/>
      <c r="FIT479" s="284"/>
      <c r="FIU479" s="284"/>
      <c r="FIV479" s="284"/>
      <c r="FIW479" s="284"/>
      <c r="FIX479" s="284"/>
      <c r="FIY479" s="284"/>
      <c r="FIZ479" s="284"/>
      <c r="FJA479" s="284"/>
      <c r="FJB479" s="284"/>
      <c r="FJC479" s="284"/>
      <c r="FJD479" s="284"/>
      <c r="FJE479" s="284"/>
      <c r="FJF479" s="284"/>
      <c r="FJG479" s="284"/>
      <c r="FJH479" s="284"/>
      <c r="FJI479" s="284"/>
      <c r="FJJ479" s="284"/>
      <c r="FJK479" s="284"/>
      <c r="FJL479" s="284"/>
      <c r="FJM479" s="284"/>
      <c r="FJN479" s="284"/>
      <c r="FJO479" s="284"/>
      <c r="FJP479" s="284"/>
      <c r="FJQ479" s="284"/>
      <c r="FJR479" s="284"/>
      <c r="FJS479" s="284"/>
      <c r="FJT479" s="284"/>
      <c r="FJU479" s="284"/>
      <c r="FJV479" s="284"/>
      <c r="FJW479" s="284"/>
      <c r="FJX479" s="284"/>
      <c r="FJY479" s="284"/>
      <c r="FJZ479" s="284"/>
      <c r="FKA479" s="284"/>
      <c r="FKB479" s="284"/>
      <c r="FKC479" s="284"/>
      <c r="FKD479" s="284"/>
      <c r="FKE479" s="284"/>
      <c r="FKF479" s="284"/>
      <c r="FKG479" s="284"/>
      <c r="FKH479" s="284"/>
      <c r="FKI479" s="284"/>
      <c r="FKJ479" s="284"/>
      <c r="FKK479" s="284"/>
      <c r="FKL479" s="284"/>
      <c r="FKM479" s="284"/>
      <c r="FKN479" s="284"/>
      <c r="FKO479" s="284"/>
      <c r="FKP479" s="284"/>
      <c r="FKQ479" s="284"/>
      <c r="FKR479" s="284"/>
      <c r="FKS479" s="284"/>
      <c r="FKT479" s="284"/>
      <c r="FKU479" s="284"/>
      <c r="FKV479" s="284"/>
      <c r="FKW479" s="284"/>
      <c r="FKX479" s="284"/>
      <c r="FKY479" s="284"/>
      <c r="FKZ479" s="284"/>
      <c r="FLA479" s="284"/>
      <c r="FLB479" s="284"/>
      <c r="FLC479" s="284"/>
      <c r="FLD479" s="284"/>
      <c r="FLE479" s="284"/>
      <c r="FLF479" s="284"/>
      <c r="FLG479" s="284"/>
      <c r="FLH479" s="284"/>
      <c r="FLI479" s="284"/>
      <c r="FLJ479" s="284"/>
      <c r="FLK479" s="284"/>
      <c r="FLL479" s="284"/>
      <c r="FLM479" s="284"/>
      <c r="FLN479" s="284"/>
      <c r="FLO479" s="284"/>
      <c r="FLP479" s="284"/>
      <c r="FLQ479" s="284"/>
      <c r="FLR479" s="284"/>
      <c r="FLS479" s="284"/>
      <c r="FLT479" s="284"/>
      <c r="FLU479" s="284"/>
      <c r="FLV479" s="284"/>
      <c r="FLW479" s="284"/>
      <c r="FLX479" s="284"/>
      <c r="FLY479" s="284"/>
      <c r="FLZ479" s="284"/>
      <c r="FMA479" s="284"/>
      <c r="FMB479" s="284"/>
      <c r="FMC479" s="284"/>
      <c r="FMD479" s="284"/>
      <c r="FME479" s="284"/>
      <c r="FMF479" s="284"/>
      <c r="FMG479" s="284"/>
      <c r="FMH479" s="284"/>
      <c r="FMI479" s="284"/>
      <c r="FMJ479" s="284"/>
      <c r="FMK479" s="284"/>
      <c r="FML479" s="284"/>
      <c r="FMM479" s="284"/>
      <c r="FMN479" s="284"/>
      <c r="FMO479" s="284"/>
      <c r="FMP479" s="284"/>
      <c r="FMQ479" s="284"/>
      <c r="FMR479" s="284"/>
      <c r="FMS479" s="284"/>
      <c r="FMT479" s="284"/>
      <c r="FMU479" s="284"/>
      <c r="FMV479" s="284"/>
      <c r="FMW479" s="284"/>
      <c r="FMX479" s="284"/>
      <c r="FMY479" s="284"/>
      <c r="FMZ479" s="284"/>
      <c r="FNA479" s="284"/>
      <c r="FNB479" s="284"/>
      <c r="FNC479" s="284"/>
      <c r="FND479" s="284"/>
      <c r="FNE479" s="284"/>
      <c r="FNF479" s="284"/>
      <c r="FNG479" s="284"/>
      <c r="FNH479" s="284"/>
      <c r="FNI479" s="284"/>
      <c r="FNJ479" s="284"/>
      <c r="FNK479" s="284"/>
      <c r="FNL479" s="284"/>
      <c r="FNM479" s="284"/>
      <c r="FNN479" s="284"/>
      <c r="FNO479" s="284"/>
      <c r="FNP479" s="284"/>
      <c r="FNQ479" s="284"/>
      <c r="FNR479" s="284"/>
      <c r="FNS479" s="284"/>
      <c r="FNT479" s="284"/>
      <c r="FNU479" s="284"/>
      <c r="FNV479" s="284"/>
      <c r="FNW479" s="284"/>
      <c r="FNX479" s="284"/>
      <c r="FNY479" s="284"/>
      <c r="FNZ479" s="284"/>
      <c r="FOA479" s="284"/>
      <c r="FOB479" s="284"/>
      <c r="FOC479" s="284"/>
      <c r="FOD479" s="284"/>
      <c r="FOE479" s="284"/>
      <c r="FOF479" s="284"/>
      <c r="FOG479" s="284"/>
      <c r="FOH479" s="284"/>
      <c r="FOI479" s="284"/>
      <c r="FOJ479" s="284"/>
      <c r="FOK479" s="284"/>
      <c r="FOL479" s="284"/>
      <c r="FOM479" s="284"/>
      <c r="FON479" s="284"/>
      <c r="FOO479" s="284"/>
      <c r="FOP479" s="284"/>
      <c r="FOQ479" s="284"/>
      <c r="FOR479" s="284"/>
      <c r="FOS479" s="284"/>
      <c r="FOT479" s="284"/>
      <c r="FOU479" s="284"/>
      <c r="FOV479" s="284"/>
      <c r="FOW479" s="284"/>
      <c r="FOX479" s="284"/>
      <c r="FOY479" s="284"/>
      <c r="FOZ479" s="284"/>
      <c r="FPA479" s="284"/>
      <c r="FPB479" s="284"/>
      <c r="FPC479" s="284"/>
      <c r="FPD479" s="284"/>
      <c r="FPE479" s="284"/>
      <c r="FPF479" s="284"/>
      <c r="FPG479" s="284"/>
      <c r="FPH479" s="284"/>
      <c r="FPI479" s="284"/>
      <c r="FPJ479" s="284"/>
      <c r="FPK479" s="284"/>
      <c r="FPL479" s="284"/>
      <c r="FPM479" s="284"/>
      <c r="FPN479" s="284"/>
      <c r="FPO479" s="284"/>
      <c r="FPP479" s="284"/>
      <c r="FPQ479" s="284"/>
      <c r="FPR479" s="284"/>
      <c r="FPS479" s="284"/>
      <c r="FPT479" s="284"/>
      <c r="FPU479" s="284"/>
      <c r="FPV479" s="284"/>
      <c r="FPW479" s="284"/>
      <c r="FPX479" s="284"/>
      <c r="FPY479" s="284"/>
      <c r="FPZ479" s="284"/>
      <c r="FQA479" s="284"/>
      <c r="FQB479" s="284"/>
      <c r="FQC479" s="284"/>
      <c r="FQD479" s="284"/>
      <c r="FQE479" s="284"/>
      <c r="FQF479" s="284"/>
      <c r="FQG479" s="284"/>
      <c r="FQH479" s="284"/>
      <c r="FQI479" s="284"/>
      <c r="FQJ479" s="284"/>
      <c r="FQK479" s="284"/>
      <c r="FQL479" s="284"/>
      <c r="FQM479" s="284"/>
      <c r="FQN479" s="284"/>
      <c r="FQO479" s="284"/>
      <c r="FQP479" s="284"/>
      <c r="FQQ479" s="284"/>
      <c r="FQR479" s="284"/>
      <c r="FQS479" s="284"/>
      <c r="FQT479" s="284"/>
      <c r="FQU479" s="284"/>
      <c r="FQV479" s="284"/>
      <c r="FQW479" s="284"/>
      <c r="FQX479" s="284"/>
      <c r="FQY479" s="284"/>
      <c r="FQZ479" s="284"/>
      <c r="FRA479" s="284"/>
      <c r="FRB479" s="284"/>
      <c r="FRC479" s="284"/>
      <c r="FRD479" s="284"/>
      <c r="FRE479" s="284"/>
      <c r="FRF479" s="284"/>
      <c r="FRG479" s="284"/>
      <c r="FRH479" s="284"/>
      <c r="FRI479" s="284"/>
      <c r="FRJ479" s="284"/>
      <c r="FRK479" s="284"/>
      <c r="FRL479" s="284"/>
      <c r="FRM479" s="284"/>
      <c r="FRN479" s="284"/>
      <c r="FRO479" s="284"/>
      <c r="FRP479" s="284"/>
      <c r="FRQ479" s="284"/>
      <c r="FRR479" s="284"/>
      <c r="FRS479" s="284"/>
      <c r="FRT479" s="284"/>
      <c r="FRU479" s="284"/>
      <c r="FRV479" s="284"/>
      <c r="FRW479" s="284"/>
      <c r="FRX479" s="284"/>
      <c r="FRY479" s="284"/>
      <c r="FRZ479" s="284"/>
      <c r="FSA479" s="284"/>
      <c r="FSB479" s="284"/>
      <c r="FSC479" s="284"/>
      <c r="FSD479" s="284"/>
      <c r="FSE479" s="284"/>
      <c r="FSF479" s="284"/>
      <c r="FSG479" s="284"/>
      <c r="FSH479" s="284"/>
      <c r="FSI479" s="284"/>
      <c r="FSJ479" s="284"/>
      <c r="FSK479" s="284"/>
      <c r="FSL479" s="284"/>
      <c r="FSM479" s="284"/>
      <c r="FSN479" s="284"/>
      <c r="FSO479" s="284"/>
      <c r="FSP479" s="284"/>
      <c r="FSQ479" s="284"/>
      <c r="FSR479" s="284"/>
      <c r="FSS479" s="284"/>
      <c r="FST479" s="284"/>
      <c r="FSU479" s="284"/>
      <c r="FSV479" s="284"/>
      <c r="FSW479" s="284"/>
      <c r="FSX479" s="284"/>
      <c r="FSY479" s="284"/>
      <c r="FSZ479" s="284"/>
      <c r="FTA479" s="284"/>
      <c r="FTB479" s="284"/>
      <c r="FTC479" s="284"/>
      <c r="FTD479" s="284"/>
      <c r="FTE479" s="284"/>
      <c r="FTF479" s="284"/>
      <c r="FTG479" s="284"/>
      <c r="FTH479" s="284"/>
      <c r="FTI479" s="284"/>
      <c r="FTJ479" s="284"/>
      <c r="FTK479" s="284"/>
      <c r="FTL479" s="284"/>
      <c r="FTM479" s="284"/>
      <c r="FTN479" s="284"/>
      <c r="FTO479" s="284"/>
      <c r="FTP479" s="284"/>
      <c r="FTQ479" s="284"/>
      <c r="FTR479" s="284"/>
      <c r="FTS479" s="284"/>
      <c r="FTT479" s="284"/>
      <c r="FTU479" s="284"/>
      <c r="FTV479" s="284"/>
      <c r="FTW479" s="284"/>
      <c r="FTX479" s="284"/>
      <c r="FTY479" s="284"/>
      <c r="FTZ479" s="284"/>
      <c r="FUA479" s="284"/>
      <c r="FUB479" s="284"/>
      <c r="FUC479" s="284"/>
      <c r="FUD479" s="284"/>
      <c r="FUE479" s="284"/>
      <c r="FUF479" s="284"/>
      <c r="FUG479" s="284"/>
      <c r="FUH479" s="284"/>
      <c r="FUI479" s="284"/>
      <c r="FUJ479" s="284"/>
      <c r="FUK479" s="284"/>
      <c r="FUL479" s="284"/>
      <c r="FUM479" s="284"/>
      <c r="FUN479" s="284"/>
      <c r="FUO479" s="284"/>
      <c r="FUP479" s="284"/>
      <c r="FUQ479" s="284"/>
      <c r="FUR479" s="284"/>
      <c r="FUS479" s="284"/>
      <c r="FUT479" s="284"/>
      <c r="FUU479" s="284"/>
      <c r="FUV479" s="284"/>
      <c r="FUW479" s="284"/>
      <c r="FUX479" s="284"/>
      <c r="FUY479" s="284"/>
      <c r="FUZ479" s="284"/>
      <c r="FVA479" s="284"/>
      <c r="FVB479" s="284"/>
      <c r="FVC479" s="284"/>
      <c r="FVD479" s="284"/>
      <c r="FVE479" s="284"/>
      <c r="FVF479" s="284"/>
      <c r="FVG479" s="284"/>
      <c r="FVH479" s="284"/>
      <c r="FVI479" s="284"/>
      <c r="FVJ479" s="284"/>
      <c r="FVK479" s="284"/>
      <c r="FVL479" s="284"/>
      <c r="FVM479" s="284"/>
      <c r="FVN479" s="284"/>
      <c r="FVO479" s="284"/>
      <c r="FVP479" s="284"/>
      <c r="FVQ479" s="284"/>
      <c r="FVR479" s="284"/>
      <c r="FVS479" s="284"/>
      <c r="FVT479" s="284"/>
      <c r="FVU479" s="284"/>
      <c r="FVV479" s="284"/>
      <c r="FVW479" s="284"/>
      <c r="FVX479" s="284"/>
      <c r="FVY479" s="284"/>
      <c r="FVZ479" s="284"/>
      <c r="FWA479" s="284"/>
      <c r="FWB479" s="284"/>
      <c r="FWC479" s="284"/>
      <c r="FWD479" s="284"/>
      <c r="FWE479" s="284"/>
      <c r="FWF479" s="284"/>
      <c r="FWG479" s="284"/>
      <c r="FWH479" s="284"/>
      <c r="FWI479" s="284"/>
      <c r="FWJ479" s="284"/>
      <c r="FWK479" s="284"/>
      <c r="FWL479" s="284"/>
      <c r="FWM479" s="284"/>
      <c r="FWN479" s="284"/>
      <c r="FWO479" s="284"/>
      <c r="FWP479" s="284"/>
      <c r="FWQ479" s="284"/>
      <c r="FWR479" s="284"/>
      <c r="FWS479" s="284"/>
      <c r="FWT479" s="284"/>
      <c r="FWU479" s="284"/>
      <c r="FWV479" s="284"/>
      <c r="FWW479" s="284"/>
      <c r="FWX479" s="284"/>
      <c r="FWY479" s="284"/>
      <c r="FWZ479" s="284"/>
      <c r="FXA479" s="284"/>
      <c r="FXB479" s="284"/>
      <c r="FXC479" s="284"/>
      <c r="FXD479" s="284"/>
      <c r="FXE479" s="284"/>
      <c r="FXF479" s="284"/>
      <c r="FXG479" s="284"/>
      <c r="FXH479" s="284"/>
      <c r="FXI479" s="284"/>
      <c r="FXJ479" s="284"/>
      <c r="FXK479" s="284"/>
      <c r="FXL479" s="284"/>
      <c r="FXM479" s="284"/>
      <c r="FXN479" s="284"/>
      <c r="FXO479" s="284"/>
      <c r="FXP479" s="284"/>
      <c r="FXQ479" s="284"/>
      <c r="FXR479" s="284"/>
      <c r="FXS479" s="284"/>
      <c r="FXT479" s="284"/>
      <c r="FXU479" s="284"/>
      <c r="FXV479" s="284"/>
      <c r="FXW479" s="284"/>
      <c r="FXX479" s="284"/>
      <c r="FXY479" s="284"/>
      <c r="FXZ479" s="284"/>
      <c r="FYA479" s="284"/>
      <c r="FYB479" s="284"/>
      <c r="FYC479" s="284"/>
      <c r="FYD479" s="284"/>
      <c r="FYE479" s="284"/>
      <c r="FYF479" s="284"/>
      <c r="FYG479" s="284"/>
      <c r="FYH479" s="284"/>
      <c r="FYI479" s="284"/>
      <c r="FYJ479" s="284"/>
      <c r="FYK479" s="284"/>
      <c r="FYL479" s="284"/>
      <c r="FYM479" s="284"/>
      <c r="FYN479" s="284"/>
      <c r="FYO479" s="284"/>
      <c r="FYP479" s="284"/>
      <c r="FYQ479" s="284"/>
      <c r="FYR479" s="284"/>
      <c r="FYS479" s="284"/>
      <c r="FYT479" s="284"/>
      <c r="FYU479" s="284"/>
      <c r="FYV479" s="284"/>
      <c r="FYW479" s="284"/>
      <c r="FYX479" s="284"/>
      <c r="FYY479" s="284"/>
      <c r="FYZ479" s="284"/>
      <c r="FZA479" s="284"/>
      <c r="FZB479" s="284"/>
      <c r="FZC479" s="284"/>
      <c r="FZD479" s="284"/>
      <c r="FZE479" s="284"/>
      <c r="FZF479" s="284"/>
      <c r="FZG479" s="284"/>
      <c r="FZH479" s="284"/>
      <c r="FZI479" s="284"/>
      <c r="FZJ479" s="284"/>
      <c r="FZK479" s="284"/>
      <c r="FZL479" s="284"/>
      <c r="FZM479" s="284"/>
      <c r="FZN479" s="284"/>
      <c r="FZO479" s="284"/>
      <c r="FZP479" s="284"/>
      <c r="FZQ479" s="284"/>
      <c r="FZR479" s="284"/>
      <c r="FZS479" s="284"/>
      <c r="FZT479" s="284"/>
      <c r="FZU479" s="284"/>
      <c r="FZV479" s="284"/>
      <c r="FZW479" s="284"/>
      <c r="FZX479" s="284"/>
      <c r="FZY479" s="284"/>
      <c r="FZZ479" s="284"/>
      <c r="GAA479" s="284"/>
      <c r="GAB479" s="284"/>
      <c r="GAC479" s="284"/>
      <c r="GAD479" s="284"/>
      <c r="GAE479" s="284"/>
      <c r="GAF479" s="284"/>
      <c r="GAG479" s="284"/>
      <c r="GAH479" s="284"/>
      <c r="GAI479" s="284"/>
      <c r="GAJ479" s="284"/>
      <c r="GAK479" s="284"/>
      <c r="GAL479" s="284"/>
      <c r="GAM479" s="284"/>
      <c r="GAN479" s="284"/>
      <c r="GAO479" s="284"/>
      <c r="GAP479" s="284"/>
      <c r="GAQ479" s="284"/>
      <c r="GAR479" s="284"/>
      <c r="GAS479" s="284"/>
      <c r="GAT479" s="284"/>
      <c r="GAU479" s="284"/>
      <c r="GAV479" s="284"/>
      <c r="GAW479" s="284"/>
      <c r="GAX479" s="284"/>
      <c r="GAY479" s="284"/>
      <c r="GAZ479" s="284"/>
      <c r="GBA479" s="284"/>
      <c r="GBB479" s="284"/>
      <c r="GBC479" s="284"/>
      <c r="GBD479" s="284"/>
      <c r="GBE479" s="284"/>
      <c r="GBF479" s="284"/>
      <c r="GBG479" s="284"/>
      <c r="GBH479" s="284"/>
      <c r="GBI479" s="284"/>
      <c r="GBJ479" s="284"/>
      <c r="GBK479" s="284"/>
      <c r="GBL479" s="284"/>
      <c r="GBM479" s="284"/>
      <c r="GBN479" s="284"/>
      <c r="GBO479" s="284"/>
      <c r="GBP479" s="284"/>
      <c r="GBQ479" s="284"/>
      <c r="GBR479" s="284"/>
      <c r="GBS479" s="284"/>
      <c r="GBT479" s="284"/>
      <c r="GBU479" s="284"/>
      <c r="GBV479" s="284"/>
      <c r="GBW479" s="284"/>
      <c r="GBX479" s="284"/>
      <c r="GBY479" s="284"/>
      <c r="GBZ479" s="284"/>
      <c r="GCA479" s="284"/>
      <c r="GCB479" s="284"/>
      <c r="GCC479" s="284"/>
      <c r="GCD479" s="284"/>
      <c r="GCE479" s="284"/>
      <c r="GCF479" s="284"/>
      <c r="GCG479" s="284"/>
      <c r="GCH479" s="284"/>
      <c r="GCI479" s="284"/>
      <c r="GCJ479" s="284"/>
      <c r="GCK479" s="284"/>
      <c r="GCL479" s="284"/>
      <c r="GCM479" s="284"/>
      <c r="GCN479" s="284"/>
      <c r="GCO479" s="284"/>
      <c r="GCP479" s="284"/>
      <c r="GCQ479" s="284"/>
      <c r="GCR479" s="284"/>
      <c r="GCS479" s="284"/>
      <c r="GCT479" s="284"/>
      <c r="GCU479" s="284"/>
      <c r="GCV479" s="284"/>
      <c r="GCW479" s="284"/>
      <c r="GCX479" s="284"/>
      <c r="GCY479" s="284"/>
      <c r="GCZ479" s="284"/>
      <c r="GDA479" s="284"/>
      <c r="GDB479" s="284"/>
      <c r="GDC479" s="284"/>
      <c r="GDD479" s="284"/>
      <c r="GDE479" s="284"/>
      <c r="GDF479" s="284"/>
      <c r="GDG479" s="284"/>
      <c r="GDH479" s="284"/>
      <c r="GDI479" s="284"/>
      <c r="GDJ479" s="284"/>
      <c r="GDK479" s="284"/>
      <c r="GDL479" s="284"/>
      <c r="GDM479" s="284"/>
      <c r="GDN479" s="284"/>
      <c r="GDO479" s="284"/>
      <c r="GDP479" s="284"/>
      <c r="GDQ479" s="284"/>
      <c r="GDR479" s="284"/>
      <c r="GDS479" s="284"/>
      <c r="GDT479" s="284"/>
      <c r="GDU479" s="284"/>
      <c r="GDV479" s="284"/>
      <c r="GDW479" s="284"/>
      <c r="GDX479" s="284"/>
      <c r="GDY479" s="284"/>
      <c r="GDZ479" s="284"/>
      <c r="GEA479" s="284"/>
      <c r="GEB479" s="284"/>
      <c r="GEC479" s="284"/>
      <c r="GED479" s="284"/>
      <c r="GEE479" s="284"/>
      <c r="GEF479" s="284"/>
      <c r="GEG479" s="284"/>
      <c r="GEH479" s="284"/>
      <c r="GEI479" s="284"/>
      <c r="GEJ479" s="284"/>
      <c r="GEK479" s="284"/>
      <c r="GEL479" s="284"/>
      <c r="GEM479" s="284"/>
      <c r="GEN479" s="284"/>
      <c r="GEO479" s="284"/>
      <c r="GEP479" s="284"/>
      <c r="GEQ479" s="284"/>
      <c r="GER479" s="284"/>
      <c r="GES479" s="284"/>
      <c r="GET479" s="284"/>
      <c r="GEU479" s="284"/>
      <c r="GEV479" s="284"/>
      <c r="GEW479" s="284"/>
      <c r="GEX479" s="284"/>
      <c r="GEY479" s="284"/>
      <c r="GEZ479" s="284"/>
      <c r="GFA479" s="284"/>
      <c r="GFB479" s="284"/>
      <c r="GFC479" s="284"/>
      <c r="GFD479" s="284"/>
      <c r="GFE479" s="284"/>
      <c r="GFF479" s="284"/>
      <c r="GFG479" s="284"/>
      <c r="GFH479" s="284"/>
      <c r="GFI479" s="284"/>
      <c r="GFJ479" s="284"/>
      <c r="GFK479" s="284"/>
      <c r="GFL479" s="284"/>
      <c r="GFM479" s="284"/>
      <c r="GFN479" s="284"/>
      <c r="GFO479" s="284"/>
      <c r="GFP479" s="284"/>
      <c r="GFQ479" s="284"/>
      <c r="GFR479" s="284"/>
      <c r="GFS479" s="284"/>
      <c r="GFT479" s="284"/>
      <c r="GFU479" s="284"/>
      <c r="GFV479" s="284"/>
      <c r="GFW479" s="284"/>
      <c r="GFX479" s="284"/>
      <c r="GFY479" s="284"/>
      <c r="GFZ479" s="284"/>
      <c r="GGA479" s="284"/>
      <c r="GGB479" s="284"/>
      <c r="GGC479" s="284"/>
      <c r="GGD479" s="284"/>
      <c r="GGE479" s="284"/>
      <c r="GGF479" s="284"/>
      <c r="GGG479" s="284"/>
      <c r="GGH479" s="284"/>
      <c r="GGI479" s="284"/>
      <c r="GGJ479" s="284"/>
      <c r="GGK479" s="284"/>
      <c r="GGL479" s="284"/>
      <c r="GGM479" s="284"/>
      <c r="GGN479" s="284"/>
      <c r="GGO479" s="284"/>
      <c r="GGP479" s="284"/>
      <c r="GGQ479" s="284"/>
      <c r="GGR479" s="284"/>
      <c r="GGS479" s="284"/>
      <c r="GGT479" s="284"/>
      <c r="GGU479" s="284"/>
      <c r="GGV479" s="284"/>
      <c r="GGW479" s="284"/>
      <c r="GGX479" s="284"/>
      <c r="GGY479" s="284"/>
      <c r="GGZ479" s="284"/>
      <c r="GHA479" s="284"/>
      <c r="GHB479" s="284"/>
      <c r="GHC479" s="284"/>
      <c r="GHD479" s="284"/>
      <c r="GHE479" s="284"/>
      <c r="GHF479" s="284"/>
      <c r="GHG479" s="284"/>
      <c r="GHH479" s="284"/>
      <c r="GHI479" s="284"/>
      <c r="GHJ479" s="284"/>
      <c r="GHK479" s="284"/>
      <c r="GHL479" s="284"/>
      <c r="GHM479" s="284"/>
      <c r="GHN479" s="284"/>
      <c r="GHO479" s="284"/>
      <c r="GHP479" s="284"/>
      <c r="GHQ479" s="284"/>
      <c r="GHR479" s="284"/>
      <c r="GHS479" s="284"/>
      <c r="GHT479" s="284"/>
      <c r="GHU479" s="284"/>
      <c r="GHV479" s="284"/>
      <c r="GHW479" s="284"/>
      <c r="GHX479" s="284"/>
      <c r="GHY479" s="284"/>
      <c r="GHZ479" s="284"/>
      <c r="GIA479" s="284"/>
      <c r="GIB479" s="284"/>
      <c r="GIC479" s="284"/>
      <c r="GID479" s="284"/>
      <c r="GIE479" s="284"/>
      <c r="GIF479" s="284"/>
      <c r="GIG479" s="284"/>
      <c r="GIH479" s="284"/>
      <c r="GII479" s="284"/>
      <c r="GIJ479" s="284"/>
      <c r="GIK479" s="284"/>
      <c r="GIL479" s="284"/>
      <c r="GIM479" s="284"/>
      <c r="GIN479" s="284"/>
      <c r="GIO479" s="284"/>
      <c r="GIP479" s="284"/>
      <c r="GIQ479" s="284"/>
      <c r="GIR479" s="284"/>
      <c r="GIS479" s="284"/>
      <c r="GIT479" s="284"/>
      <c r="GIU479" s="284"/>
      <c r="GIV479" s="284"/>
      <c r="GIW479" s="284"/>
      <c r="GIX479" s="284"/>
      <c r="GIY479" s="284"/>
      <c r="GIZ479" s="284"/>
      <c r="GJA479" s="284"/>
      <c r="GJB479" s="284"/>
      <c r="GJC479" s="284"/>
      <c r="GJD479" s="284"/>
      <c r="GJE479" s="284"/>
      <c r="GJF479" s="284"/>
      <c r="GJG479" s="284"/>
      <c r="GJH479" s="284"/>
      <c r="GJI479" s="284"/>
      <c r="GJJ479" s="284"/>
      <c r="GJK479" s="284"/>
      <c r="GJL479" s="284"/>
      <c r="GJM479" s="284"/>
      <c r="GJN479" s="284"/>
      <c r="GJO479" s="284"/>
      <c r="GJP479" s="284"/>
      <c r="GJQ479" s="284"/>
      <c r="GJR479" s="284"/>
      <c r="GJS479" s="284"/>
      <c r="GJT479" s="284"/>
      <c r="GJU479" s="284"/>
      <c r="GJV479" s="284"/>
      <c r="GJW479" s="284"/>
      <c r="GJX479" s="284"/>
      <c r="GJY479" s="284"/>
      <c r="GJZ479" s="284"/>
      <c r="GKA479" s="284"/>
      <c r="GKB479" s="284"/>
      <c r="GKC479" s="284"/>
      <c r="GKD479" s="284"/>
      <c r="GKE479" s="284"/>
      <c r="GKF479" s="284"/>
      <c r="GKG479" s="284"/>
      <c r="GKH479" s="284"/>
      <c r="GKI479" s="284"/>
      <c r="GKJ479" s="284"/>
      <c r="GKK479" s="284"/>
      <c r="GKL479" s="284"/>
      <c r="GKM479" s="284"/>
      <c r="GKN479" s="284"/>
      <c r="GKO479" s="284"/>
      <c r="GKP479" s="284"/>
      <c r="GKQ479" s="284"/>
      <c r="GKR479" s="284"/>
      <c r="GKS479" s="284"/>
      <c r="GKT479" s="284"/>
      <c r="GKU479" s="284"/>
      <c r="GKV479" s="284"/>
      <c r="GKW479" s="284"/>
      <c r="GKX479" s="284"/>
      <c r="GKY479" s="284"/>
      <c r="GKZ479" s="284"/>
      <c r="GLA479" s="284"/>
      <c r="GLB479" s="284"/>
      <c r="GLC479" s="284"/>
      <c r="GLD479" s="284"/>
      <c r="GLE479" s="284"/>
      <c r="GLF479" s="284"/>
      <c r="GLG479" s="284"/>
      <c r="GLH479" s="284"/>
      <c r="GLI479" s="284"/>
      <c r="GLJ479" s="284"/>
      <c r="GLK479" s="284"/>
      <c r="GLL479" s="284"/>
      <c r="GLM479" s="284"/>
      <c r="GLN479" s="284"/>
      <c r="GLO479" s="284"/>
      <c r="GLP479" s="284"/>
      <c r="GLQ479" s="284"/>
      <c r="GLR479" s="284"/>
      <c r="GLS479" s="284"/>
      <c r="GLT479" s="284"/>
      <c r="GLU479" s="284"/>
      <c r="GLV479" s="284"/>
      <c r="GLW479" s="284"/>
      <c r="GLX479" s="284"/>
      <c r="GLY479" s="284"/>
      <c r="GLZ479" s="284"/>
      <c r="GMA479" s="284"/>
      <c r="GMB479" s="284"/>
      <c r="GMC479" s="284"/>
      <c r="GMD479" s="284"/>
      <c r="GME479" s="284"/>
      <c r="GMF479" s="284"/>
      <c r="GMG479" s="284"/>
      <c r="GMH479" s="284"/>
      <c r="GMI479" s="284"/>
      <c r="GMJ479" s="284"/>
      <c r="GMK479" s="284"/>
      <c r="GML479" s="284"/>
      <c r="GMM479" s="284"/>
      <c r="GMN479" s="284"/>
      <c r="GMO479" s="284"/>
      <c r="GMP479" s="284"/>
      <c r="GMQ479" s="284"/>
      <c r="GMR479" s="284"/>
      <c r="GMS479" s="284"/>
      <c r="GMT479" s="284"/>
      <c r="GMU479" s="284"/>
      <c r="GMV479" s="284"/>
      <c r="GMW479" s="284"/>
      <c r="GMX479" s="284"/>
      <c r="GMY479" s="284"/>
      <c r="GMZ479" s="284"/>
      <c r="GNA479" s="284"/>
      <c r="GNB479" s="284"/>
      <c r="GNC479" s="284"/>
      <c r="GND479" s="284"/>
      <c r="GNE479" s="284"/>
      <c r="GNF479" s="284"/>
      <c r="GNG479" s="284"/>
      <c r="GNH479" s="284"/>
      <c r="GNI479" s="284"/>
      <c r="GNJ479" s="284"/>
      <c r="GNK479" s="284"/>
      <c r="GNL479" s="284"/>
      <c r="GNM479" s="284"/>
      <c r="GNN479" s="284"/>
      <c r="GNO479" s="284"/>
      <c r="GNP479" s="284"/>
      <c r="GNQ479" s="284"/>
      <c r="GNR479" s="284"/>
      <c r="GNS479" s="284"/>
      <c r="GNT479" s="284"/>
      <c r="GNU479" s="284"/>
      <c r="GNV479" s="284"/>
      <c r="GNW479" s="284"/>
      <c r="GNX479" s="284"/>
      <c r="GNY479" s="284"/>
      <c r="GNZ479" s="284"/>
      <c r="GOA479" s="284"/>
      <c r="GOB479" s="284"/>
      <c r="GOC479" s="284"/>
      <c r="GOD479" s="284"/>
      <c r="GOE479" s="284"/>
      <c r="GOF479" s="284"/>
      <c r="GOG479" s="284"/>
      <c r="GOH479" s="284"/>
      <c r="GOI479" s="284"/>
      <c r="GOJ479" s="284"/>
      <c r="GOK479" s="284"/>
      <c r="GOL479" s="284"/>
      <c r="GOM479" s="284"/>
      <c r="GON479" s="284"/>
      <c r="GOO479" s="284"/>
      <c r="GOP479" s="284"/>
      <c r="GOQ479" s="284"/>
      <c r="GOR479" s="284"/>
      <c r="GOS479" s="284"/>
      <c r="GOT479" s="284"/>
      <c r="GOU479" s="284"/>
      <c r="GOV479" s="284"/>
      <c r="GOW479" s="284"/>
      <c r="GOX479" s="284"/>
      <c r="GOY479" s="284"/>
      <c r="GOZ479" s="284"/>
      <c r="GPA479" s="284"/>
      <c r="GPB479" s="284"/>
      <c r="GPC479" s="284"/>
      <c r="GPD479" s="284"/>
      <c r="GPE479" s="284"/>
      <c r="GPF479" s="284"/>
      <c r="GPG479" s="284"/>
      <c r="GPH479" s="284"/>
      <c r="GPI479" s="284"/>
      <c r="GPJ479" s="284"/>
      <c r="GPK479" s="284"/>
      <c r="GPL479" s="284"/>
      <c r="GPM479" s="284"/>
      <c r="GPN479" s="284"/>
      <c r="GPO479" s="284"/>
      <c r="GPP479" s="284"/>
      <c r="GPQ479" s="284"/>
      <c r="GPR479" s="284"/>
      <c r="GPS479" s="284"/>
      <c r="GPT479" s="284"/>
      <c r="GPU479" s="284"/>
      <c r="GPV479" s="284"/>
      <c r="GPW479" s="284"/>
      <c r="GPX479" s="284"/>
      <c r="GPY479" s="284"/>
      <c r="GPZ479" s="284"/>
      <c r="GQA479" s="284"/>
      <c r="GQB479" s="284"/>
      <c r="GQC479" s="284"/>
      <c r="GQD479" s="284"/>
      <c r="GQE479" s="284"/>
      <c r="GQF479" s="284"/>
      <c r="GQG479" s="284"/>
      <c r="GQH479" s="284"/>
      <c r="GQI479" s="284"/>
      <c r="GQJ479" s="284"/>
      <c r="GQK479" s="284"/>
      <c r="GQL479" s="284"/>
      <c r="GQM479" s="284"/>
      <c r="GQN479" s="284"/>
      <c r="GQO479" s="284"/>
      <c r="GQP479" s="284"/>
      <c r="GQQ479" s="284"/>
      <c r="GQR479" s="284"/>
      <c r="GQS479" s="284"/>
      <c r="GQT479" s="284"/>
      <c r="GQU479" s="284"/>
      <c r="GQV479" s="284"/>
      <c r="GQW479" s="284"/>
      <c r="GQX479" s="284"/>
      <c r="GQY479" s="284"/>
      <c r="GQZ479" s="284"/>
      <c r="GRA479" s="284"/>
      <c r="GRB479" s="284"/>
      <c r="GRC479" s="284"/>
      <c r="GRD479" s="284"/>
      <c r="GRE479" s="284"/>
      <c r="GRF479" s="284"/>
      <c r="GRG479" s="284"/>
      <c r="GRH479" s="284"/>
      <c r="GRI479" s="284"/>
      <c r="GRJ479" s="284"/>
      <c r="GRK479" s="284"/>
      <c r="GRL479" s="284"/>
      <c r="GRM479" s="284"/>
      <c r="GRN479" s="284"/>
      <c r="GRO479" s="284"/>
      <c r="GRP479" s="284"/>
      <c r="GRQ479" s="284"/>
      <c r="GRR479" s="284"/>
      <c r="GRS479" s="284"/>
      <c r="GRT479" s="284"/>
      <c r="GRU479" s="284"/>
      <c r="GRV479" s="284"/>
      <c r="GRW479" s="284"/>
      <c r="GRX479" s="284"/>
      <c r="GRY479" s="284"/>
      <c r="GRZ479" s="284"/>
      <c r="GSA479" s="284"/>
      <c r="GSB479" s="284"/>
      <c r="GSC479" s="284"/>
      <c r="GSD479" s="284"/>
      <c r="GSE479" s="284"/>
      <c r="GSF479" s="284"/>
      <c r="GSG479" s="284"/>
      <c r="GSH479" s="284"/>
      <c r="GSI479" s="284"/>
      <c r="GSJ479" s="284"/>
      <c r="GSK479" s="284"/>
      <c r="GSL479" s="284"/>
      <c r="GSM479" s="284"/>
      <c r="GSN479" s="284"/>
      <c r="GSO479" s="284"/>
      <c r="GSP479" s="284"/>
      <c r="GSQ479" s="284"/>
      <c r="GSR479" s="284"/>
      <c r="GSS479" s="284"/>
      <c r="GST479" s="284"/>
      <c r="GSU479" s="284"/>
      <c r="GSV479" s="284"/>
      <c r="GSW479" s="284"/>
      <c r="GSX479" s="284"/>
      <c r="GSY479" s="284"/>
      <c r="GSZ479" s="284"/>
      <c r="GTA479" s="284"/>
      <c r="GTB479" s="284"/>
      <c r="GTC479" s="284"/>
      <c r="GTD479" s="284"/>
      <c r="GTE479" s="284"/>
      <c r="GTF479" s="284"/>
      <c r="GTG479" s="284"/>
      <c r="GTH479" s="284"/>
      <c r="GTI479" s="284"/>
      <c r="GTJ479" s="284"/>
      <c r="GTK479" s="284"/>
      <c r="GTL479" s="284"/>
      <c r="GTM479" s="284"/>
      <c r="GTN479" s="284"/>
      <c r="GTO479" s="284"/>
      <c r="GTP479" s="284"/>
      <c r="GTQ479" s="284"/>
      <c r="GTR479" s="284"/>
      <c r="GTS479" s="284"/>
      <c r="GTT479" s="284"/>
      <c r="GTU479" s="284"/>
      <c r="GTV479" s="284"/>
      <c r="GTW479" s="284"/>
      <c r="GTX479" s="284"/>
      <c r="GTY479" s="284"/>
      <c r="GTZ479" s="284"/>
      <c r="GUA479" s="284"/>
      <c r="GUB479" s="284"/>
      <c r="GUC479" s="284"/>
      <c r="GUD479" s="284"/>
      <c r="GUE479" s="284"/>
      <c r="GUF479" s="284"/>
      <c r="GUG479" s="284"/>
      <c r="GUH479" s="284"/>
      <c r="GUI479" s="284"/>
      <c r="GUJ479" s="284"/>
      <c r="GUK479" s="284"/>
      <c r="GUL479" s="284"/>
      <c r="GUM479" s="284"/>
      <c r="GUN479" s="284"/>
      <c r="GUO479" s="284"/>
      <c r="GUP479" s="284"/>
      <c r="GUQ479" s="284"/>
      <c r="GUR479" s="284"/>
      <c r="GUS479" s="284"/>
      <c r="GUT479" s="284"/>
      <c r="GUU479" s="284"/>
      <c r="GUV479" s="284"/>
      <c r="GUW479" s="284"/>
      <c r="GUX479" s="284"/>
      <c r="GUY479" s="284"/>
      <c r="GUZ479" s="284"/>
      <c r="GVA479" s="284"/>
      <c r="GVB479" s="284"/>
      <c r="GVC479" s="284"/>
      <c r="GVD479" s="284"/>
      <c r="GVE479" s="284"/>
      <c r="GVF479" s="284"/>
      <c r="GVG479" s="284"/>
      <c r="GVH479" s="284"/>
      <c r="GVI479" s="284"/>
      <c r="GVJ479" s="284"/>
      <c r="GVK479" s="284"/>
      <c r="GVL479" s="284"/>
      <c r="GVM479" s="284"/>
      <c r="GVN479" s="284"/>
      <c r="GVO479" s="284"/>
      <c r="GVP479" s="284"/>
      <c r="GVQ479" s="284"/>
      <c r="GVR479" s="284"/>
      <c r="GVS479" s="284"/>
      <c r="GVT479" s="284"/>
      <c r="GVU479" s="284"/>
      <c r="GVV479" s="284"/>
      <c r="GVW479" s="284"/>
      <c r="GVX479" s="284"/>
      <c r="GVY479" s="284"/>
      <c r="GVZ479" s="284"/>
      <c r="GWA479" s="284"/>
      <c r="GWB479" s="284"/>
      <c r="GWC479" s="284"/>
      <c r="GWD479" s="284"/>
      <c r="GWE479" s="284"/>
      <c r="GWF479" s="284"/>
      <c r="GWG479" s="284"/>
      <c r="GWH479" s="284"/>
      <c r="GWI479" s="284"/>
      <c r="GWJ479" s="284"/>
      <c r="GWK479" s="284"/>
      <c r="GWL479" s="284"/>
      <c r="GWM479" s="284"/>
      <c r="GWN479" s="284"/>
      <c r="GWO479" s="284"/>
      <c r="GWP479" s="284"/>
      <c r="GWQ479" s="284"/>
      <c r="GWR479" s="284"/>
      <c r="GWS479" s="284"/>
      <c r="GWT479" s="284"/>
      <c r="GWU479" s="284"/>
      <c r="GWV479" s="284"/>
      <c r="GWW479" s="284"/>
      <c r="GWX479" s="284"/>
      <c r="GWY479" s="284"/>
      <c r="GWZ479" s="284"/>
      <c r="GXA479" s="284"/>
      <c r="GXB479" s="284"/>
      <c r="GXC479" s="284"/>
      <c r="GXD479" s="284"/>
      <c r="GXE479" s="284"/>
      <c r="GXF479" s="284"/>
      <c r="GXG479" s="284"/>
      <c r="GXH479" s="284"/>
      <c r="GXI479" s="284"/>
      <c r="GXJ479" s="284"/>
      <c r="GXK479" s="284"/>
      <c r="GXL479" s="284"/>
      <c r="GXM479" s="284"/>
      <c r="GXN479" s="284"/>
      <c r="GXO479" s="284"/>
      <c r="GXP479" s="284"/>
      <c r="GXQ479" s="284"/>
      <c r="GXR479" s="284"/>
      <c r="GXS479" s="284"/>
      <c r="GXT479" s="284"/>
      <c r="GXU479" s="284"/>
      <c r="GXV479" s="284"/>
      <c r="GXW479" s="284"/>
      <c r="GXX479" s="284"/>
      <c r="GXY479" s="284"/>
      <c r="GXZ479" s="284"/>
      <c r="GYA479" s="284"/>
      <c r="GYB479" s="284"/>
      <c r="GYC479" s="284"/>
      <c r="GYD479" s="284"/>
      <c r="GYE479" s="284"/>
      <c r="GYF479" s="284"/>
      <c r="GYG479" s="284"/>
      <c r="GYH479" s="284"/>
      <c r="GYI479" s="284"/>
      <c r="GYJ479" s="284"/>
      <c r="GYK479" s="284"/>
      <c r="GYL479" s="284"/>
      <c r="GYM479" s="284"/>
      <c r="GYN479" s="284"/>
      <c r="GYO479" s="284"/>
      <c r="GYP479" s="284"/>
      <c r="GYQ479" s="284"/>
      <c r="GYR479" s="284"/>
      <c r="GYS479" s="284"/>
      <c r="GYT479" s="284"/>
      <c r="GYU479" s="284"/>
      <c r="GYV479" s="284"/>
      <c r="GYW479" s="284"/>
      <c r="GYX479" s="284"/>
      <c r="GYY479" s="284"/>
      <c r="GYZ479" s="284"/>
      <c r="GZA479" s="284"/>
      <c r="GZB479" s="284"/>
      <c r="GZC479" s="284"/>
      <c r="GZD479" s="284"/>
      <c r="GZE479" s="284"/>
      <c r="GZF479" s="284"/>
      <c r="GZG479" s="284"/>
      <c r="GZH479" s="284"/>
      <c r="GZI479" s="284"/>
      <c r="GZJ479" s="284"/>
      <c r="GZK479" s="284"/>
      <c r="GZL479" s="284"/>
      <c r="GZM479" s="284"/>
      <c r="GZN479" s="284"/>
      <c r="GZO479" s="284"/>
      <c r="GZP479" s="284"/>
      <c r="GZQ479" s="284"/>
      <c r="GZR479" s="284"/>
      <c r="GZS479" s="284"/>
      <c r="GZT479" s="284"/>
      <c r="GZU479" s="284"/>
      <c r="GZV479" s="284"/>
      <c r="GZW479" s="284"/>
      <c r="GZX479" s="284"/>
      <c r="GZY479" s="284"/>
      <c r="GZZ479" s="284"/>
      <c r="HAA479" s="284"/>
      <c r="HAB479" s="284"/>
      <c r="HAC479" s="284"/>
      <c r="HAD479" s="284"/>
      <c r="HAE479" s="284"/>
      <c r="HAF479" s="284"/>
      <c r="HAG479" s="284"/>
      <c r="HAH479" s="284"/>
      <c r="HAI479" s="284"/>
      <c r="HAJ479" s="284"/>
      <c r="HAK479" s="284"/>
      <c r="HAL479" s="284"/>
      <c r="HAM479" s="284"/>
      <c r="HAN479" s="284"/>
      <c r="HAO479" s="284"/>
      <c r="HAP479" s="284"/>
      <c r="HAQ479" s="284"/>
      <c r="HAR479" s="284"/>
      <c r="HAS479" s="284"/>
      <c r="HAT479" s="284"/>
      <c r="HAU479" s="284"/>
      <c r="HAV479" s="284"/>
      <c r="HAW479" s="284"/>
      <c r="HAX479" s="284"/>
      <c r="HAY479" s="284"/>
      <c r="HAZ479" s="284"/>
      <c r="HBA479" s="284"/>
      <c r="HBB479" s="284"/>
      <c r="HBC479" s="284"/>
      <c r="HBD479" s="284"/>
      <c r="HBE479" s="284"/>
      <c r="HBF479" s="284"/>
      <c r="HBG479" s="284"/>
      <c r="HBH479" s="284"/>
      <c r="HBI479" s="284"/>
      <c r="HBJ479" s="284"/>
      <c r="HBK479" s="284"/>
      <c r="HBL479" s="284"/>
      <c r="HBM479" s="284"/>
      <c r="HBN479" s="284"/>
      <c r="HBO479" s="284"/>
      <c r="HBP479" s="284"/>
      <c r="HBQ479" s="284"/>
      <c r="HBR479" s="284"/>
      <c r="HBS479" s="284"/>
      <c r="HBT479" s="284"/>
      <c r="HBU479" s="284"/>
      <c r="HBV479" s="284"/>
      <c r="HBW479" s="284"/>
      <c r="HBX479" s="284"/>
      <c r="HBY479" s="284"/>
      <c r="HBZ479" s="284"/>
      <c r="HCA479" s="284"/>
      <c r="HCB479" s="284"/>
      <c r="HCC479" s="284"/>
      <c r="HCD479" s="284"/>
      <c r="HCE479" s="284"/>
      <c r="HCF479" s="284"/>
      <c r="HCG479" s="284"/>
      <c r="HCH479" s="284"/>
      <c r="HCI479" s="284"/>
      <c r="HCJ479" s="284"/>
      <c r="HCK479" s="284"/>
      <c r="HCL479" s="284"/>
      <c r="HCM479" s="284"/>
      <c r="HCN479" s="284"/>
      <c r="HCO479" s="284"/>
      <c r="HCP479" s="284"/>
      <c r="HCQ479" s="284"/>
      <c r="HCR479" s="284"/>
      <c r="HCS479" s="284"/>
      <c r="HCT479" s="284"/>
      <c r="HCU479" s="284"/>
      <c r="HCV479" s="284"/>
      <c r="HCW479" s="284"/>
      <c r="HCX479" s="284"/>
      <c r="HCY479" s="284"/>
      <c r="HCZ479" s="284"/>
      <c r="HDA479" s="284"/>
      <c r="HDB479" s="284"/>
      <c r="HDC479" s="284"/>
      <c r="HDD479" s="284"/>
      <c r="HDE479" s="284"/>
      <c r="HDF479" s="284"/>
      <c r="HDG479" s="284"/>
      <c r="HDH479" s="284"/>
      <c r="HDI479" s="284"/>
      <c r="HDJ479" s="284"/>
      <c r="HDK479" s="284"/>
      <c r="HDL479" s="284"/>
      <c r="HDM479" s="284"/>
      <c r="HDN479" s="284"/>
      <c r="HDO479" s="284"/>
      <c r="HDP479" s="284"/>
      <c r="HDQ479" s="284"/>
      <c r="HDR479" s="284"/>
      <c r="HDS479" s="284"/>
      <c r="HDT479" s="284"/>
      <c r="HDU479" s="284"/>
      <c r="HDV479" s="284"/>
      <c r="HDW479" s="284"/>
      <c r="HDX479" s="284"/>
      <c r="HDY479" s="284"/>
      <c r="HDZ479" s="284"/>
      <c r="HEA479" s="284"/>
      <c r="HEB479" s="284"/>
      <c r="HEC479" s="284"/>
      <c r="HED479" s="284"/>
      <c r="HEE479" s="284"/>
      <c r="HEF479" s="284"/>
      <c r="HEG479" s="284"/>
      <c r="HEH479" s="284"/>
      <c r="HEI479" s="284"/>
      <c r="HEJ479" s="284"/>
      <c r="HEK479" s="284"/>
      <c r="HEL479" s="284"/>
      <c r="HEM479" s="284"/>
      <c r="HEN479" s="284"/>
      <c r="HEO479" s="284"/>
      <c r="HEP479" s="284"/>
      <c r="HEQ479" s="284"/>
      <c r="HER479" s="284"/>
      <c r="HES479" s="284"/>
      <c r="HET479" s="284"/>
      <c r="HEU479" s="284"/>
      <c r="HEV479" s="284"/>
      <c r="HEW479" s="284"/>
      <c r="HEX479" s="284"/>
      <c r="HEY479" s="284"/>
      <c r="HEZ479" s="284"/>
      <c r="HFA479" s="284"/>
      <c r="HFB479" s="284"/>
      <c r="HFC479" s="284"/>
      <c r="HFD479" s="284"/>
      <c r="HFE479" s="284"/>
      <c r="HFF479" s="284"/>
      <c r="HFG479" s="284"/>
      <c r="HFH479" s="284"/>
      <c r="HFI479" s="284"/>
      <c r="HFJ479" s="284"/>
      <c r="HFK479" s="284"/>
      <c r="HFL479" s="284"/>
      <c r="HFM479" s="284"/>
      <c r="HFN479" s="284"/>
      <c r="HFO479" s="284"/>
      <c r="HFP479" s="284"/>
      <c r="HFQ479" s="284"/>
      <c r="HFR479" s="284"/>
      <c r="HFS479" s="284"/>
      <c r="HFT479" s="284"/>
      <c r="HFU479" s="284"/>
      <c r="HFV479" s="284"/>
      <c r="HFW479" s="284"/>
      <c r="HFX479" s="284"/>
      <c r="HFY479" s="284"/>
      <c r="HFZ479" s="284"/>
      <c r="HGA479" s="284"/>
      <c r="HGB479" s="284"/>
      <c r="HGC479" s="284"/>
      <c r="HGD479" s="284"/>
      <c r="HGE479" s="284"/>
      <c r="HGF479" s="284"/>
      <c r="HGG479" s="284"/>
      <c r="HGH479" s="284"/>
      <c r="HGI479" s="284"/>
      <c r="HGJ479" s="284"/>
      <c r="HGK479" s="284"/>
      <c r="HGL479" s="284"/>
      <c r="HGM479" s="284"/>
      <c r="HGN479" s="284"/>
      <c r="HGO479" s="284"/>
      <c r="HGP479" s="284"/>
      <c r="HGQ479" s="284"/>
      <c r="HGR479" s="284"/>
      <c r="HGS479" s="284"/>
      <c r="HGT479" s="284"/>
      <c r="HGU479" s="284"/>
      <c r="HGV479" s="284"/>
      <c r="HGW479" s="284"/>
      <c r="HGX479" s="284"/>
      <c r="HGY479" s="284"/>
      <c r="HGZ479" s="284"/>
      <c r="HHA479" s="284"/>
      <c r="HHB479" s="284"/>
      <c r="HHC479" s="284"/>
      <c r="HHD479" s="284"/>
      <c r="HHE479" s="284"/>
      <c r="HHF479" s="284"/>
      <c r="HHG479" s="284"/>
      <c r="HHH479" s="284"/>
      <c r="HHI479" s="284"/>
      <c r="HHJ479" s="284"/>
      <c r="HHK479" s="284"/>
      <c r="HHL479" s="284"/>
      <c r="HHM479" s="284"/>
      <c r="HHN479" s="284"/>
      <c r="HHO479" s="284"/>
      <c r="HHP479" s="284"/>
      <c r="HHQ479" s="284"/>
      <c r="HHR479" s="284"/>
      <c r="HHS479" s="284"/>
      <c r="HHT479" s="284"/>
      <c r="HHU479" s="284"/>
      <c r="HHV479" s="284"/>
      <c r="HHW479" s="284"/>
      <c r="HHX479" s="284"/>
      <c r="HHY479" s="284"/>
      <c r="HHZ479" s="284"/>
      <c r="HIA479" s="284"/>
      <c r="HIB479" s="284"/>
      <c r="HIC479" s="284"/>
      <c r="HID479" s="284"/>
      <c r="HIE479" s="284"/>
      <c r="HIF479" s="284"/>
      <c r="HIG479" s="284"/>
      <c r="HIH479" s="284"/>
      <c r="HII479" s="284"/>
      <c r="HIJ479" s="284"/>
      <c r="HIK479" s="284"/>
      <c r="HIL479" s="284"/>
      <c r="HIM479" s="284"/>
      <c r="HIN479" s="284"/>
      <c r="HIO479" s="284"/>
      <c r="HIP479" s="284"/>
      <c r="HIQ479" s="284"/>
      <c r="HIR479" s="284"/>
      <c r="HIS479" s="284"/>
      <c r="HIT479" s="284"/>
      <c r="HIU479" s="284"/>
      <c r="HIV479" s="284"/>
      <c r="HIW479" s="284"/>
      <c r="HIX479" s="284"/>
      <c r="HIY479" s="284"/>
      <c r="HIZ479" s="284"/>
      <c r="HJA479" s="284"/>
      <c r="HJB479" s="284"/>
      <c r="HJC479" s="284"/>
      <c r="HJD479" s="284"/>
      <c r="HJE479" s="284"/>
      <c r="HJF479" s="284"/>
      <c r="HJG479" s="284"/>
      <c r="HJH479" s="284"/>
      <c r="HJI479" s="284"/>
      <c r="HJJ479" s="284"/>
      <c r="HJK479" s="284"/>
      <c r="HJL479" s="284"/>
      <c r="HJM479" s="284"/>
      <c r="HJN479" s="284"/>
      <c r="HJO479" s="284"/>
      <c r="HJP479" s="284"/>
      <c r="HJQ479" s="284"/>
      <c r="HJR479" s="284"/>
      <c r="HJS479" s="284"/>
      <c r="HJT479" s="284"/>
      <c r="HJU479" s="284"/>
      <c r="HJV479" s="284"/>
      <c r="HJW479" s="284"/>
      <c r="HJX479" s="284"/>
      <c r="HJY479" s="284"/>
      <c r="HJZ479" s="284"/>
      <c r="HKA479" s="284"/>
      <c r="HKB479" s="284"/>
      <c r="HKC479" s="284"/>
      <c r="HKD479" s="284"/>
      <c r="HKE479" s="284"/>
      <c r="HKF479" s="284"/>
      <c r="HKG479" s="284"/>
      <c r="HKH479" s="284"/>
      <c r="HKI479" s="284"/>
      <c r="HKJ479" s="284"/>
      <c r="HKK479" s="284"/>
      <c r="HKL479" s="284"/>
      <c r="HKM479" s="284"/>
      <c r="HKN479" s="284"/>
      <c r="HKO479" s="284"/>
      <c r="HKP479" s="284"/>
      <c r="HKQ479" s="284"/>
      <c r="HKR479" s="284"/>
      <c r="HKS479" s="284"/>
      <c r="HKT479" s="284"/>
      <c r="HKU479" s="284"/>
      <c r="HKV479" s="284"/>
      <c r="HKW479" s="284"/>
      <c r="HKX479" s="284"/>
      <c r="HKY479" s="284"/>
      <c r="HKZ479" s="284"/>
      <c r="HLA479" s="284"/>
      <c r="HLB479" s="284"/>
      <c r="HLC479" s="284"/>
      <c r="HLD479" s="284"/>
      <c r="HLE479" s="284"/>
      <c r="HLF479" s="284"/>
      <c r="HLG479" s="284"/>
      <c r="HLH479" s="284"/>
      <c r="HLI479" s="284"/>
      <c r="HLJ479" s="284"/>
      <c r="HLK479" s="284"/>
      <c r="HLL479" s="284"/>
      <c r="HLM479" s="284"/>
      <c r="HLN479" s="284"/>
      <c r="HLO479" s="284"/>
      <c r="HLP479" s="284"/>
      <c r="HLQ479" s="284"/>
      <c r="HLR479" s="284"/>
      <c r="HLS479" s="284"/>
      <c r="HLT479" s="284"/>
      <c r="HLU479" s="284"/>
      <c r="HLV479" s="284"/>
      <c r="HLW479" s="284"/>
      <c r="HLX479" s="284"/>
      <c r="HLY479" s="284"/>
      <c r="HLZ479" s="284"/>
      <c r="HMA479" s="284"/>
      <c r="HMB479" s="284"/>
      <c r="HMC479" s="284"/>
      <c r="HMD479" s="284"/>
      <c r="HME479" s="284"/>
      <c r="HMF479" s="284"/>
      <c r="HMG479" s="284"/>
      <c r="HMH479" s="284"/>
      <c r="HMI479" s="284"/>
      <c r="HMJ479" s="284"/>
      <c r="HMK479" s="284"/>
      <c r="HML479" s="284"/>
      <c r="HMM479" s="284"/>
      <c r="HMN479" s="284"/>
      <c r="HMO479" s="284"/>
      <c r="HMP479" s="284"/>
      <c r="HMQ479" s="284"/>
      <c r="HMR479" s="284"/>
      <c r="HMS479" s="284"/>
      <c r="HMT479" s="284"/>
      <c r="HMU479" s="284"/>
      <c r="HMV479" s="284"/>
      <c r="HMW479" s="284"/>
      <c r="HMX479" s="284"/>
      <c r="HMY479" s="284"/>
      <c r="HMZ479" s="284"/>
      <c r="HNA479" s="284"/>
      <c r="HNB479" s="284"/>
      <c r="HNC479" s="284"/>
      <c r="HND479" s="284"/>
      <c r="HNE479" s="284"/>
      <c r="HNF479" s="284"/>
      <c r="HNG479" s="284"/>
      <c r="HNH479" s="284"/>
      <c r="HNI479" s="284"/>
      <c r="HNJ479" s="284"/>
      <c r="HNK479" s="284"/>
      <c r="HNL479" s="284"/>
      <c r="HNM479" s="284"/>
      <c r="HNN479" s="284"/>
      <c r="HNO479" s="284"/>
      <c r="HNP479" s="284"/>
      <c r="HNQ479" s="284"/>
      <c r="HNR479" s="284"/>
      <c r="HNS479" s="284"/>
      <c r="HNT479" s="284"/>
      <c r="HNU479" s="284"/>
      <c r="HNV479" s="284"/>
      <c r="HNW479" s="284"/>
      <c r="HNX479" s="284"/>
      <c r="HNY479" s="284"/>
      <c r="HNZ479" s="284"/>
      <c r="HOA479" s="284"/>
      <c r="HOB479" s="284"/>
      <c r="HOC479" s="284"/>
      <c r="HOD479" s="284"/>
      <c r="HOE479" s="284"/>
      <c r="HOF479" s="284"/>
      <c r="HOG479" s="284"/>
      <c r="HOH479" s="284"/>
      <c r="HOI479" s="284"/>
      <c r="HOJ479" s="284"/>
      <c r="HOK479" s="284"/>
      <c r="HOL479" s="284"/>
      <c r="HOM479" s="284"/>
      <c r="HON479" s="284"/>
      <c r="HOO479" s="284"/>
      <c r="HOP479" s="284"/>
      <c r="HOQ479" s="284"/>
      <c r="HOR479" s="284"/>
      <c r="HOS479" s="284"/>
      <c r="HOT479" s="284"/>
      <c r="HOU479" s="284"/>
      <c r="HOV479" s="284"/>
      <c r="HOW479" s="284"/>
      <c r="HOX479" s="284"/>
      <c r="HOY479" s="284"/>
      <c r="HOZ479" s="284"/>
      <c r="HPA479" s="284"/>
      <c r="HPB479" s="284"/>
      <c r="HPC479" s="284"/>
      <c r="HPD479" s="284"/>
      <c r="HPE479" s="284"/>
      <c r="HPF479" s="284"/>
      <c r="HPG479" s="284"/>
      <c r="HPH479" s="284"/>
      <c r="HPI479" s="284"/>
      <c r="HPJ479" s="284"/>
      <c r="HPK479" s="284"/>
      <c r="HPL479" s="284"/>
      <c r="HPM479" s="284"/>
      <c r="HPN479" s="284"/>
      <c r="HPO479" s="284"/>
      <c r="HPP479" s="284"/>
      <c r="HPQ479" s="284"/>
      <c r="HPR479" s="284"/>
      <c r="HPS479" s="284"/>
      <c r="HPT479" s="284"/>
      <c r="HPU479" s="284"/>
      <c r="HPV479" s="284"/>
      <c r="HPW479" s="284"/>
      <c r="HPX479" s="284"/>
      <c r="HPY479" s="284"/>
      <c r="HPZ479" s="284"/>
      <c r="HQA479" s="284"/>
      <c r="HQB479" s="284"/>
      <c r="HQC479" s="284"/>
      <c r="HQD479" s="284"/>
      <c r="HQE479" s="284"/>
      <c r="HQF479" s="284"/>
      <c r="HQG479" s="284"/>
      <c r="HQH479" s="284"/>
      <c r="HQI479" s="284"/>
      <c r="HQJ479" s="284"/>
      <c r="HQK479" s="284"/>
      <c r="HQL479" s="284"/>
      <c r="HQM479" s="284"/>
      <c r="HQN479" s="284"/>
      <c r="HQO479" s="284"/>
      <c r="HQP479" s="284"/>
      <c r="HQQ479" s="284"/>
      <c r="HQR479" s="284"/>
      <c r="HQS479" s="284"/>
      <c r="HQT479" s="284"/>
      <c r="HQU479" s="284"/>
      <c r="HQV479" s="284"/>
      <c r="HQW479" s="284"/>
      <c r="HQX479" s="284"/>
      <c r="HQY479" s="284"/>
      <c r="HQZ479" s="284"/>
      <c r="HRA479" s="284"/>
      <c r="HRB479" s="284"/>
      <c r="HRC479" s="284"/>
      <c r="HRD479" s="284"/>
      <c r="HRE479" s="284"/>
      <c r="HRF479" s="284"/>
      <c r="HRG479" s="284"/>
      <c r="HRH479" s="284"/>
      <c r="HRI479" s="284"/>
      <c r="HRJ479" s="284"/>
      <c r="HRK479" s="284"/>
      <c r="HRL479" s="284"/>
      <c r="HRM479" s="284"/>
      <c r="HRN479" s="284"/>
      <c r="HRO479" s="284"/>
      <c r="HRP479" s="284"/>
      <c r="HRQ479" s="284"/>
      <c r="HRR479" s="284"/>
      <c r="HRS479" s="284"/>
      <c r="HRT479" s="284"/>
      <c r="HRU479" s="284"/>
      <c r="HRV479" s="284"/>
      <c r="HRW479" s="284"/>
      <c r="HRX479" s="284"/>
      <c r="HRY479" s="284"/>
      <c r="HRZ479" s="284"/>
      <c r="HSA479" s="284"/>
      <c r="HSB479" s="284"/>
      <c r="HSC479" s="284"/>
      <c r="HSD479" s="284"/>
      <c r="HSE479" s="284"/>
      <c r="HSF479" s="284"/>
      <c r="HSG479" s="284"/>
      <c r="HSH479" s="284"/>
      <c r="HSI479" s="284"/>
      <c r="HSJ479" s="284"/>
      <c r="HSK479" s="284"/>
      <c r="HSL479" s="284"/>
      <c r="HSM479" s="284"/>
      <c r="HSN479" s="284"/>
      <c r="HSO479" s="284"/>
      <c r="HSP479" s="284"/>
      <c r="HSQ479" s="284"/>
      <c r="HSR479" s="284"/>
      <c r="HSS479" s="284"/>
      <c r="HST479" s="284"/>
      <c r="HSU479" s="284"/>
      <c r="HSV479" s="284"/>
      <c r="HSW479" s="284"/>
      <c r="HSX479" s="284"/>
      <c r="HSY479" s="284"/>
      <c r="HSZ479" s="284"/>
      <c r="HTA479" s="284"/>
      <c r="HTB479" s="284"/>
      <c r="HTC479" s="284"/>
      <c r="HTD479" s="284"/>
      <c r="HTE479" s="284"/>
      <c r="HTF479" s="284"/>
      <c r="HTG479" s="284"/>
      <c r="HTH479" s="284"/>
      <c r="HTI479" s="284"/>
      <c r="HTJ479" s="284"/>
      <c r="HTK479" s="284"/>
      <c r="HTL479" s="284"/>
      <c r="HTM479" s="284"/>
      <c r="HTN479" s="284"/>
      <c r="HTO479" s="284"/>
      <c r="HTP479" s="284"/>
      <c r="HTQ479" s="284"/>
      <c r="HTR479" s="284"/>
      <c r="HTS479" s="284"/>
      <c r="HTT479" s="284"/>
      <c r="HTU479" s="284"/>
      <c r="HTV479" s="284"/>
      <c r="HTW479" s="284"/>
      <c r="HTX479" s="284"/>
      <c r="HTY479" s="284"/>
      <c r="HTZ479" s="284"/>
      <c r="HUA479" s="284"/>
      <c r="HUB479" s="284"/>
      <c r="HUC479" s="284"/>
      <c r="HUD479" s="284"/>
      <c r="HUE479" s="284"/>
      <c r="HUF479" s="284"/>
      <c r="HUG479" s="284"/>
      <c r="HUH479" s="284"/>
      <c r="HUI479" s="284"/>
      <c r="HUJ479" s="284"/>
      <c r="HUK479" s="284"/>
      <c r="HUL479" s="284"/>
      <c r="HUM479" s="284"/>
      <c r="HUN479" s="284"/>
      <c r="HUO479" s="284"/>
      <c r="HUP479" s="284"/>
      <c r="HUQ479" s="284"/>
      <c r="HUR479" s="284"/>
      <c r="HUS479" s="284"/>
      <c r="HUT479" s="284"/>
      <c r="HUU479" s="284"/>
      <c r="HUV479" s="284"/>
      <c r="HUW479" s="284"/>
      <c r="HUX479" s="284"/>
      <c r="HUY479" s="284"/>
      <c r="HUZ479" s="284"/>
      <c r="HVA479" s="284"/>
      <c r="HVB479" s="284"/>
      <c r="HVC479" s="284"/>
      <c r="HVD479" s="284"/>
      <c r="HVE479" s="284"/>
      <c r="HVF479" s="284"/>
      <c r="HVG479" s="284"/>
      <c r="HVH479" s="284"/>
      <c r="HVI479" s="284"/>
      <c r="HVJ479" s="284"/>
      <c r="HVK479" s="284"/>
      <c r="HVL479" s="284"/>
      <c r="HVM479" s="284"/>
      <c r="HVN479" s="284"/>
      <c r="HVO479" s="284"/>
      <c r="HVP479" s="284"/>
      <c r="HVQ479" s="284"/>
      <c r="HVR479" s="284"/>
      <c r="HVS479" s="284"/>
      <c r="HVT479" s="284"/>
      <c r="HVU479" s="284"/>
      <c r="HVV479" s="284"/>
      <c r="HVW479" s="284"/>
      <c r="HVX479" s="284"/>
      <c r="HVY479" s="284"/>
      <c r="HVZ479" s="284"/>
      <c r="HWA479" s="284"/>
      <c r="HWB479" s="284"/>
      <c r="HWC479" s="284"/>
      <c r="HWD479" s="284"/>
      <c r="HWE479" s="284"/>
      <c r="HWF479" s="284"/>
      <c r="HWG479" s="284"/>
      <c r="HWH479" s="284"/>
      <c r="HWI479" s="284"/>
      <c r="HWJ479" s="284"/>
      <c r="HWK479" s="284"/>
      <c r="HWL479" s="284"/>
      <c r="HWM479" s="284"/>
      <c r="HWN479" s="284"/>
      <c r="HWO479" s="284"/>
      <c r="HWP479" s="284"/>
      <c r="HWQ479" s="284"/>
      <c r="HWR479" s="284"/>
      <c r="HWS479" s="284"/>
      <c r="HWT479" s="284"/>
      <c r="HWU479" s="284"/>
      <c r="HWV479" s="284"/>
      <c r="HWW479" s="284"/>
      <c r="HWX479" s="284"/>
      <c r="HWY479" s="284"/>
      <c r="HWZ479" s="284"/>
      <c r="HXA479" s="284"/>
      <c r="HXB479" s="284"/>
      <c r="HXC479" s="284"/>
      <c r="HXD479" s="284"/>
      <c r="HXE479" s="284"/>
      <c r="HXF479" s="284"/>
      <c r="HXG479" s="284"/>
      <c r="HXH479" s="284"/>
      <c r="HXI479" s="284"/>
      <c r="HXJ479" s="284"/>
      <c r="HXK479" s="284"/>
      <c r="HXL479" s="284"/>
      <c r="HXM479" s="284"/>
      <c r="HXN479" s="284"/>
      <c r="HXO479" s="284"/>
      <c r="HXP479" s="284"/>
      <c r="HXQ479" s="284"/>
      <c r="HXR479" s="284"/>
      <c r="HXS479" s="284"/>
      <c r="HXT479" s="284"/>
      <c r="HXU479" s="284"/>
      <c r="HXV479" s="284"/>
      <c r="HXW479" s="284"/>
      <c r="HXX479" s="284"/>
      <c r="HXY479" s="284"/>
      <c r="HXZ479" s="284"/>
      <c r="HYA479" s="284"/>
      <c r="HYB479" s="284"/>
      <c r="HYC479" s="284"/>
      <c r="HYD479" s="284"/>
      <c r="HYE479" s="284"/>
      <c r="HYF479" s="284"/>
      <c r="HYG479" s="284"/>
      <c r="HYH479" s="284"/>
      <c r="HYI479" s="284"/>
      <c r="HYJ479" s="284"/>
      <c r="HYK479" s="284"/>
      <c r="HYL479" s="284"/>
      <c r="HYM479" s="284"/>
      <c r="HYN479" s="284"/>
      <c r="HYO479" s="284"/>
      <c r="HYP479" s="284"/>
      <c r="HYQ479" s="284"/>
      <c r="HYR479" s="284"/>
      <c r="HYS479" s="284"/>
      <c r="HYT479" s="284"/>
      <c r="HYU479" s="284"/>
      <c r="HYV479" s="284"/>
      <c r="HYW479" s="284"/>
      <c r="HYX479" s="284"/>
      <c r="HYY479" s="284"/>
      <c r="HYZ479" s="284"/>
      <c r="HZA479" s="284"/>
      <c r="HZB479" s="284"/>
      <c r="HZC479" s="284"/>
      <c r="HZD479" s="284"/>
      <c r="HZE479" s="284"/>
      <c r="HZF479" s="284"/>
      <c r="HZG479" s="284"/>
      <c r="HZH479" s="284"/>
      <c r="HZI479" s="284"/>
      <c r="HZJ479" s="284"/>
      <c r="HZK479" s="284"/>
      <c r="HZL479" s="284"/>
      <c r="HZM479" s="284"/>
      <c r="HZN479" s="284"/>
      <c r="HZO479" s="284"/>
      <c r="HZP479" s="284"/>
      <c r="HZQ479" s="284"/>
      <c r="HZR479" s="284"/>
      <c r="HZS479" s="284"/>
      <c r="HZT479" s="284"/>
      <c r="HZU479" s="284"/>
      <c r="HZV479" s="284"/>
      <c r="HZW479" s="284"/>
      <c r="HZX479" s="284"/>
      <c r="HZY479" s="284"/>
      <c r="HZZ479" s="284"/>
      <c r="IAA479" s="284"/>
      <c r="IAB479" s="284"/>
      <c r="IAC479" s="284"/>
      <c r="IAD479" s="284"/>
      <c r="IAE479" s="284"/>
      <c r="IAF479" s="284"/>
      <c r="IAG479" s="284"/>
      <c r="IAH479" s="284"/>
      <c r="IAI479" s="284"/>
      <c r="IAJ479" s="284"/>
      <c r="IAK479" s="284"/>
      <c r="IAL479" s="284"/>
      <c r="IAM479" s="284"/>
      <c r="IAN479" s="284"/>
      <c r="IAO479" s="284"/>
      <c r="IAP479" s="284"/>
      <c r="IAQ479" s="284"/>
      <c r="IAR479" s="284"/>
      <c r="IAS479" s="284"/>
      <c r="IAT479" s="284"/>
      <c r="IAU479" s="284"/>
      <c r="IAV479" s="284"/>
      <c r="IAW479" s="284"/>
      <c r="IAX479" s="284"/>
      <c r="IAY479" s="284"/>
      <c r="IAZ479" s="284"/>
      <c r="IBA479" s="284"/>
      <c r="IBB479" s="284"/>
      <c r="IBC479" s="284"/>
      <c r="IBD479" s="284"/>
      <c r="IBE479" s="284"/>
      <c r="IBF479" s="284"/>
      <c r="IBG479" s="284"/>
      <c r="IBH479" s="284"/>
      <c r="IBI479" s="284"/>
      <c r="IBJ479" s="284"/>
      <c r="IBK479" s="284"/>
      <c r="IBL479" s="284"/>
      <c r="IBM479" s="284"/>
      <c r="IBN479" s="284"/>
      <c r="IBO479" s="284"/>
      <c r="IBP479" s="284"/>
      <c r="IBQ479" s="284"/>
      <c r="IBR479" s="284"/>
      <c r="IBS479" s="284"/>
      <c r="IBT479" s="284"/>
      <c r="IBU479" s="284"/>
      <c r="IBV479" s="284"/>
      <c r="IBW479" s="284"/>
      <c r="IBX479" s="284"/>
      <c r="IBY479" s="284"/>
      <c r="IBZ479" s="284"/>
      <c r="ICA479" s="284"/>
      <c r="ICB479" s="284"/>
      <c r="ICC479" s="284"/>
      <c r="ICD479" s="284"/>
      <c r="ICE479" s="284"/>
      <c r="ICF479" s="284"/>
      <c r="ICG479" s="284"/>
      <c r="ICH479" s="284"/>
      <c r="ICI479" s="284"/>
      <c r="ICJ479" s="284"/>
      <c r="ICK479" s="284"/>
      <c r="ICL479" s="284"/>
      <c r="ICM479" s="284"/>
      <c r="ICN479" s="284"/>
      <c r="ICO479" s="284"/>
      <c r="ICP479" s="284"/>
      <c r="ICQ479" s="284"/>
      <c r="ICR479" s="284"/>
      <c r="ICS479" s="284"/>
      <c r="ICT479" s="284"/>
      <c r="ICU479" s="284"/>
      <c r="ICV479" s="284"/>
      <c r="ICW479" s="284"/>
      <c r="ICX479" s="284"/>
      <c r="ICY479" s="284"/>
      <c r="ICZ479" s="284"/>
      <c r="IDA479" s="284"/>
      <c r="IDB479" s="284"/>
      <c r="IDC479" s="284"/>
      <c r="IDD479" s="284"/>
      <c r="IDE479" s="284"/>
      <c r="IDF479" s="284"/>
      <c r="IDG479" s="284"/>
      <c r="IDH479" s="284"/>
      <c r="IDI479" s="284"/>
      <c r="IDJ479" s="284"/>
      <c r="IDK479" s="284"/>
      <c r="IDL479" s="284"/>
      <c r="IDM479" s="284"/>
      <c r="IDN479" s="284"/>
      <c r="IDO479" s="284"/>
      <c r="IDP479" s="284"/>
      <c r="IDQ479" s="284"/>
      <c r="IDR479" s="284"/>
      <c r="IDS479" s="284"/>
      <c r="IDT479" s="284"/>
      <c r="IDU479" s="284"/>
      <c r="IDV479" s="284"/>
      <c r="IDW479" s="284"/>
      <c r="IDX479" s="284"/>
      <c r="IDY479" s="284"/>
      <c r="IDZ479" s="284"/>
      <c r="IEA479" s="284"/>
      <c r="IEB479" s="284"/>
      <c r="IEC479" s="284"/>
      <c r="IED479" s="284"/>
      <c r="IEE479" s="284"/>
      <c r="IEF479" s="284"/>
      <c r="IEG479" s="284"/>
      <c r="IEH479" s="284"/>
      <c r="IEI479" s="284"/>
      <c r="IEJ479" s="284"/>
      <c r="IEK479" s="284"/>
      <c r="IEL479" s="284"/>
      <c r="IEM479" s="284"/>
      <c r="IEN479" s="284"/>
      <c r="IEO479" s="284"/>
      <c r="IEP479" s="284"/>
      <c r="IEQ479" s="284"/>
      <c r="IER479" s="284"/>
      <c r="IES479" s="284"/>
      <c r="IET479" s="284"/>
      <c r="IEU479" s="284"/>
      <c r="IEV479" s="284"/>
      <c r="IEW479" s="284"/>
      <c r="IEX479" s="284"/>
      <c r="IEY479" s="284"/>
      <c r="IEZ479" s="284"/>
      <c r="IFA479" s="284"/>
      <c r="IFB479" s="284"/>
      <c r="IFC479" s="284"/>
      <c r="IFD479" s="284"/>
      <c r="IFE479" s="284"/>
      <c r="IFF479" s="284"/>
      <c r="IFG479" s="284"/>
      <c r="IFH479" s="284"/>
      <c r="IFI479" s="284"/>
      <c r="IFJ479" s="284"/>
      <c r="IFK479" s="284"/>
      <c r="IFL479" s="284"/>
      <c r="IFM479" s="284"/>
      <c r="IFN479" s="284"/>
      <c r="IFO479" s="284"/>
      <c r="IFP479" s="284"/>
      <c r="IFQ479" s="284"/>
      <c r="IFR479" s="284"/>
      <c r="IFS479" s="284"/>
      <c r="IFT479" s="284"/>
      <c r="IFU479" s="284"/>
      <c r="IFV479" s="284"/>
      <c r="IFW479" s="284"/>
      <c r="IFX479" s="284"/>
      <c r="IFY479" s="284"/>
      <c r="IFZ479" s="284"/>
      <c r="IGA479" s="284"/>
      <c r="IGB479" s="284"/>
      <c r="IGC479" s="284"/>
      <c r="IGD479" s="284"/>
      <c r="IGE479" s="284"/>
      <c r="IGF479" s="284"/>
      <c r="IGG479" s="284"/>
      <c r="IGH479" s="284"/>
      <c r="IGI479" s="284"/>
      <c r="IGJ479" s="284"/>
      <c r="IGK479" s="284"/>
      <c r="IGL479" s="284"/>
      <c r="IGM479" s="284"/>
      <c r="IGN479" s="284"/>
      <c r="IGO479" s="284"/>
      <c r="IGP479" s="284"/>
      <c r="IGQ479" s="284"/>
      <c r="IGR479" s="284"/>
      <c r="IGS479" s="284"/>
      <c r="IGT479" s="284"/>
      <c r="IGU479" s="284"/>
      <c r="IGV479" s="284"/>
      <c r="IGW479" s="284"/>
      <c r="IGX479" s="284"/>
      <c r="IGY479" s="284"/>
      <c r="IGZ479" s="284"/>
      <c r="IHA479" s="284"/>
      <c r="IHB479" s="284"/>
      <c r="IHC479" s="284"/>
      <c r="IHD479" s="284"/>
      <c r="IHE479" s="284"/>
      <c r="IHF479" s="284"/>
      <c r="IHG479" s="284"/>
      <c r="IHH479" s="284"/>
      <c r="IHI479" s="284"/>
      <c r="IHJ479" s="284"/>
      <c r="IHK479" s="284"/>
      <c r="IHL479" s="284"/>
      <c r="IHM479" s="284"/>
      <c r="IHN479" s="284"/>
      <c r="IHO479" s="284"/>
      <c r="IHP479" s="284"/>
      <c r="IHQ479" s="284"/>
      <c r="IHR479" s="284"/>
      <c r="IHS479" s="284"/>
      <c r="IHT479" s="284"/>
      <c r="IHU479" s="284"/>
      <c r="IHV479" s="284"/>
      <c r="IHW479" s="284"/>
      <c r="IHX479" s="284"/>
      <c r="IHY479" s="284"/>
      <c r="IHZ479" s="284"/>
      <c r="IIA479" s="284"/>
      <c r="IIB479" s="284"/>
      <c r="IIC479" s="284"/>
      <c r="IID479" s="284"/>
      <c r="IIE479" s="284"/>
      <c r="IIF479" s="284"/>
      <c r="IIG479" s="284"/>
      <c r="IIH479" s="284"/>
      <c r="III479" s="284"/>
      <c r="IIJ479" s="284"/>
      <c r="IIK479" s="284"/>
      <c r="IIL479" s="284"/>
      <c r="IIM479" s="284"/>
      <c r="IIN479" s="284"/>
      <c r="IIO479" s="284"/>
      <c r="IIP479" s="284"/>
      <c r="IIQ479" s="284"/>
      <c r="IIR479" s="284"/>
      <c r="IIS479" s="284"/>
      <c r="IIT479" s="284"/>
      <c r="IIU479" s="284"/>
      <c r="IIV479" s="284"/>
      <c r="IIW479" s="284"/>
      <c r="IIX479" s="284"/>
      <c r="IIY479" s="284"/>
      <c r="IIZ479" s="284"/>
      <c r="IJA479" s="284"/>
      <c r="IJB479" s="284"/>
      <c r="IJC479" s="284"/>
      <c r="IJD479" s="284"/>
      <c r="IJE479" s="284"/>
      <c r="IJF479" s="284"/>
      <c r="IJG479" s="284"/>
      <c r="IJH479" s="284"/>
      <c r="IJI479" s="284"/>
      <c r="IJJ479" s="284"/>
      <c r="IJK479" s="284"/>
      <c r="IJL479" s="284"/>
      <c r="IJM479" s="284"/>
      <c r="IJN479" s="284"/>
      <c r="IJO479" s="284"/>
      <c r="IJP479" s="284"/>
      <c r="IJQ479" s="284"/>
      <c r="IJR479" s="284"/>
      <c r="IJS479" s="284"/>
      <c r="IJT479" s="284"/>
      <c r="IJU479" s="284"/>
      <c r="IJV479" s="284"/>
      <c r="IJW479" s="284"/>
      <c r="IJX479" s="284"/>
      <c r="IJY479" s="284"/>
      <c r="IJZ479" s="284"/>
      <c r="IKA479" s="284"/>
      <c r="IKB479" s="284"/>
      <c r="IKC479" s="284"/>
      <c r="IKD479" s="284"/>
      <c r="IKE479" s="284"/>
      <c r="IKF479" s="284"/>
      <c r="IKG479" s="284"/>
      <c r="IKH479" s="284"/>
      <c r="IKI479" s="284"/>
      <c r="IKJ479" s="284"/>
      <c r="IKK479" s="284"/>
      <c r="IKL479" s="284"/>
      <c r="IKM479" s="284"/>
      <c r="IKN479" s="284"/>
      <c r="IKO479" s="284"/>
      <c r="IKP479" s="284"/>
      <c r="IKQ479" s="284"/>
      <c r="IKR479" s="284"/>
      <c r="IKS479" s="284"/>
      <c r="IKT479" s="284"/>
      <c r="IKU479" s="284"/>
      <c r="IKV479" s="284"/>
      <c r="IKW479" s="284"/>
      <c r="IKX479" s="284"/>
      <c r="IKY479" s="284"/>
      <c r="IKZ479" s="284"/>
      <c r="ILA479" s="284"/>
      <c r="ILB479" s="284"/>
      <c r="ILC479" s="284"/>
      <c r="ILD479" s="284"/>
      <c r="ILE479" s="284"/>
      <c r="ILF479" s="284"/>
      <c r="ILG479" s="284"/>
      <c r="ILH479" s="284"/>
      <c r="ILI479" s="284"/>
      <c r="ILJ479" s="284"/>
      <c r="ILK479" s="284"/>
      <c r="ILL479" s="284"/>
      <c r="ILM479" s="284"/>
      <c r="ILN479" s="284"/>
      <c r="ILO479" s="284"/>
      <c r="ILP479" s="284"/>
      <c r="ILQ479" s="284"/>
      <c r="ILR479" s="284"/>
      <c r="ILS479" s="284"/>
      <c r="ILT479" s="284"/>
      <c r="ILU479" s="284"/>
      <c r="ILV479" s="284"/>
      <c r="ILW479" s="284"/>
      <c r="ILX479" s="284"/>
      <c r="ILY479" s="284"/>
      <c r="ILZ479" s="284"/>
      <c r="IMA479" s="284"/>
      <c r="IMB479" s="284"/>
      <c r="IMC479" s="284"/>
      <c r="IMD479" s="284"/>
      <c r="IME479" s="284"/>
      <c r="IMF479" s="284"/>
      <c r="IMG479" s="284"/>
      <c r="IMH479" s="284"/>
      <c r="IMI479" s="284"/>
      <c r="IMJ479" s="284"/>
      <c r="IMK479" s="284"/>
      <c r="IML479" s="284"/>
      <c r="IMM479" s="284"/>
      <c r="IMN479" s="284"/>
      <c r="IMO479" s="284"/>
      <c r="IMP479" s="284"/>
      <c r="IMQ479" s="284"/>
      <c r="IMR479" s="284"/>
      <c r="IMS479" s="284"/>
      <c r="IMT479" s="284"/>
      <c r="IMU479" s="284"/>
      <c r="IMV479" s="284"/>
      <c r="IMW479" s="284"/>
      <c r="IMX479" s="284"/>
      <c r="IMY479" s="284"/>
      <c r="IMZ479" s="284"/>
      <c r="INA479" s="284"/>
      <c r="INB479" s="284"/>
      <c r="INC479" s="284"/>
      <c r="IND479" s="284"/>
      <c r="INE479" s="284"/>
      <c r="INF479" s="284"/>
      <c r="ING479" s="284"/>
      <c r="INH479" s="284"/>
      <c r="INI479" s="284"/>
      <c r="INJ479" s="284"/>
      <c r="INK479" s="284"/>
      <c r="INL479" s="284"/>
      <c r="INM479" s="284"/>
      <c r="INN479" s="284"/>
      <c r="INO479" s="284"/>
      <c r="INP479" s="284"/>
      <c r="INQ479" s="284"/>
      <c r="INR479" s="284"/>
      <c r="INS479" s="284"/>
      <c r="INT479" s="284"/>
      <c r="INU479" s="284"/>
      <c r="INV479" s="284"/>
      <c r="INW479" s="284"/>
      <c r="INX479" s="284"/>
      <c r="INY479" s="284"/>
      <c r="INZ479" s="284"/>
      <c r="IOA479" s="284"/>
      <c r="IOB479" s="284"/>
      <c r="IOC479" s="284"/>
      <c r="IOD479" s="284"/>
      <c r="IOE479" s="284"/>
      <c r="IOF479" s="284"/>
      <c r="IOG479" s="284"/>
      <c r="IOH479" s="284"/>
      <c r="IOI479" s="284"/>
      <c r="IOJ479" s="284"/>
      <c r="IOK479" s="284"/>
      <c r="IOL479" s="284"/>
      <c r="IOM479" s="284"/>
      <c r="ION479" s="284"/>
      <c r="IOO479" s="284"/>
      <c r="IOP479" s="284"/>
      <c r="IOQ479" s="284"/>
      <c r="IOR479" s="284"/>
      <c r="IOS479" s="284"/>
      <c r="IOT479" s="284"/>
      <c r="IOU479" s="284"/>
      <c r="IOV479" s="284"/>
      <c r="IOW479" s="284"/>
      <c r="IOX479" s="284"/>
      <c r="IOY479" s="284"/>
      <c r="IOZ479" s="284"/>
      <c r="IPA479" s="284"/>
      <c r="IPB479" s="284"/>
      <c r="IPC479" s="284"/>
      <c r="IPD479" s="284"/>
      <c r="IPE479" s="284"/>
      <c r="IPF479" s="284"/>
      <c r="IPG479" s="284"/>
      <c r="IPH479" s="284"/>
      <c r="IPI479" s="284"/>
      <c r="IPJ479" s="284"/>
      <c r="IPK479" s="284"/>
      <c r="IPL479" s="284"/>
      <c r="IPM479" s="284"/>
      <c r="IPN479" s="284"/>
      <c r="IPO479" s="284"/>
      <c r="IPP479" s="284"/>
      <c r="IPQ479" s="284"/>
      <c r="IPR479" s="284"/>
      <c r="IPS479" s="284"/>
      <c r="IPT479" s="284"/>
      <c r="IPU479" s="284"/>
      <c r="IPV479" s="284"/>
      <c r="IPW479" s="284"/>
      <c r="IPX479" s="284"/>
      <c r="IPY479" s="284"/>
      <c r="IPZ479" s="284"/>
      <c r="IQA479" s="284"/>
      <c r="IQB479" s="284"/>
      <c r="IQC479" s="284"/>
      <c r="IQD479" s="284"/>
      <c r="IQE479" s="284"/>
      <c r="IQF479" s="284"/>
      <c r="IQG479" s="284"/>
      <c r="IQH479" s="284"/>
      <c r="IQI479" s="284"/>
      <c r="IQJ479" s="284"/>
      <c r="IQK479" s="284"/>
      <c r="IQL479" s="284"/>
      <c r="IQM479" s="284"/>
      <c r="IQN479" s="284"/>
      <c r="IQO479" s="284"/>
      <c r="IQP479" s="284"/>
      <c r="IQQ479" s="284"/>
      <c r="IQR479" s="284"/>
      <c r="IQS479" s="284"/>
      <c r="IQT479" s="284"/>
      <c r="IQU479" s="284"/>
      <c r="IQV479" s="284"/>
      <c r="IQW479" s="284"/>
      <c r="IQX479" s="284"/>
      <c r="IQY479" s="284"/>
      <c r="IQZ479" s="284"/>
      <c r="IRA479" s="284"/>
      <c r="IRB479" s="284"/>
      <c r="IRC479" s="284"/>
      <c r="IRD479" s="284"/>
      <c r="IRE479" s="284"/>
      <c r="IRF479" s="284"/>
      <c r="IRG479" s="284"/>
      <c r="IRH479" s="284"/>
      <c r="IRI479" s="284"/>
      <c r="IRJ479" s="284"/>
      <c r="IRK479" s="284"/>
      <c r="IRL479" s="284"/>
      <c r="IRM479" s="284"/>
      <c r="IRN479" s="284"/>
      <c r="IRO479" s="284"/>
      <c r="IRP479" s="284"/>
      <c r="IRQ479" s="284"/>
      <c r="IRR479" s="284"/>
      <c r="IRS479" s="284"/>
      <c r="IRT479" s="284"/>
      <c r="IRU479" s="284"/>
      <c r="IRV479" s="284"/>
      <c r="IRW479" s="284"/>
      <c r="IRX479" s="284"/>
      <c r="IRY479" s="284"/>
      <c r="IRZ479" s="284"/>
      <c r="ISA479" s="284"/>
      <c r="ISB479" s="284"/>
      <c r="ISC479" s="284"/>
      <c r="ISD479" s="284"/>
      <c r="ISE479" s="284"/>
      <c r="ISF479" s="284"/>
      <c r="ISG479" s="284"/>
      <c r="ISH479" s="284"/>
      <c r="ISI479" s="284"/>
      <c r="ISJ479" s="284"/>
      <c r="ISK479" s="284"/>
      <c r="ISL479" s="284"/>
      <c r="ISM479" s="284"/>
      <c r="ISN479" s="284"/>
      <c r="ISO479" s="284"/>
      <c r="ISP479" s="284"/>
      <c r="ISQ479" s="284"/>
      <c r="ISR479" s="284"/>
      <c r="ISS479" s="284"/>
      <c r="IST479" s="284"/>
      <c r="ISU479" s="284"/>
      <c r="ISV479" s="284"/>
      <c r="ISW479" s="284"/>
      <c r="ISX479" s="284"/>
      <c r="ISY479" s="284"/>
      <c r="ISZ479" s="284"/>
      <c r="ITA479" s="284"/>
      <c r="ITB479" s="284"/>
      <c r="ITC479" s="284"/>
      <c r="ITD479" s="284"/>
      <c r="ITE479" s="284"/>
      <c r="ITF479" s="284"/>
      <c r="ITG479" s="284"/>
      <c r="ITH479" s="284"/>
      <c r="ITI479" s="284"/>
      <c r="ITJ479" s="284"/>
      <c r="ITK479" s="284"/>
      <c r="ITL479" s="284"/>
      <c r="ITM479" s="284"/>
      <c r="ITN479" s="284"/>
      <c r="ITO479" s="284"/>
      <c r="ITP479" s="284"/>
      <c r="ITQ479" s="284"/>
      <c r="ITR479" s="284"/>
      <c r="ITS479" s="284"/>
      <c r="ITT479" s="284"/>
      <c r="ITU479" s="284"/>
      <c r="ITV479" s="284"/>
      <c r="ITW479" s="284"/>
      <c r="ITX479" s="284"/>
      <c r="ITY479" s="284"/>
      <c r="ITZ479" s="284"/>
      <c r="IUA479" s="284"/>
      <c r="IUB479" s="284"/>
      <c r="IUC479" s="284"/>
      <c r="IUD479" s="284"/>
      <c r="IUE479" s="284"/>
      <c r="IUF479" s="284"/>
      <c r="IUG479" s="284"/>
      <c r="IUH479" s="284"/>
      <c r="IUI479" s="284"/>
      <c r="IUJ479" s="284"/>
      <c r="IUK479" s="284"/>
      <c r="IUL479" s="284"/>
      <c r="IUM479" s="284"/>
      <c r="IUN479" s="284"/>
      <c r="IUO479" s="284"/>
      <c r="IUP479" s="284"/>
      <c r="IUQ479" s="284"/>
      <c r="IUR479" s="284"/>
      <c r="IUS479" s="284"/>
      <c r="IUT479" s="284"/>
      <c r="IUU479" s="284"/>
      <c r="IUV479" s="284"/>
      <c r="IUW479" s="284"/>
      <c r="IUX479" s="284"/>
      <c r="IUY479" s="284"/>
      <c r="IUZ479" s="284"/>
      <c r="IVA479" s="284"/>
      <c r="IVB479" s="284"/>
      <c r="IVC479" s="284"/>
      <c r="IVD479" s="284"/>
      <c r="IVE479" s="284"/>
      <c r="IVF479" s="284"/>
      <c r="IVG479" s="284"/>
      <c r="IVH479" s="284"/>
      <c r="IVI479" s="284"/>
      <c r="IVJ479" s="284"/>
      <c r="IVK479" s="284"/>
      <c r="IVL479" s="284"/>
      <c r="IVM479" s="284"/>
      <c r="IVN479" s="284"/>
      <c r="IVO479" s="284"/>
      <c r="IVP479" s="284"/>
      <c r="IVQ479" s="284"/>
      <c r="IVR479" s="284"/>
      <c r="IVS479" s="284"/>
      <c r="IVT479" s="284"/>
      <c r="IVU479" s="284"/>
      <c r="IVV479" s="284"/>
      <c r="IVW479" s="284"/>
      <c r="IVX479" s="284"/>
      <c r="IVY479" s="284"/>
      <c r="IVZ479" s="284"/>
      <c r="IWA479" s="284"/>
      <c r="IWB479" s="284"/>
      <c r="IWC479" s="284"/>
      <c r="IWD479" s="284"/>
      <c r="IWE479" s="284"/>
      <c r="IWF479" s="284"/>
      <c r="IWG479" s="284"/>
      <c r="IWH479" s="284"/>
      <c r="IWI479" s="284"/>
      <c r="IWJ479" s="284"/>
      <c r="IWK479" s="284"/>
      <c r="IWL479" s="284"/>
      <c r="IWM479" s="284"/>
      <c r="IWN479" s="284"/>
      <c r="IWO479" s="284"/>
      <c r="IWP479" s="284"/>
      <c r="IWQ479" s="284"/>
      <c r="IWR479" s="284"/>
      <c r="IWS479" s="284"/>
      <c r="IWT479" s="284"/>
      <c r="IWU479" s="284"/>
      <c r="IWV479" s="284"/>
      <c r="IWW479" s="284"/>
      <c r="IWX479" s="284"/>
      <c r="IWY479" s="284"/>
      <c r="IWZ479" s="284"/>
      <c r="IXA479" s="284"/>
      <c r="IXB479" s="284"/>
      <c r="IXC479" s="284"/>
      <c r="IXD479" s="284"/>
      <c r="IXE479" s="284"/>
      <c r="IXF479" s="284"/>
      <c r="IXG479" s="284"/>
      <c r="IXH479" s="284"/>
      <c r="IXI479" s="284"/>
      <c r="IXJ479" s="284"/>
      <c r="IXK479" s="284"/>
      <c r="IXL479" s="284"/>
      <c r="IXM479" s="284"/>
      <c r="IXN479" s="284"/>
      <c r="IXO479" s="284"/>
      <c r="IXP479" s="284"/>
      <c r="IXQ479" s="284"/>
      <c r="IXR479" s="284"/>
      <c r="IXS479" s="284"/>
      <c r="IXT479" s="284"/>
      <c r="IXU479" s="284"/>
      <c r="IXV479" s="284"/>
      <c r="IXW479" s="284"/>
      <c r="IXX479" s="284"/>
      <c r="IXY479" s="284"/>
      <c r="IXZ479" s="284"/>
      <c r="IYA479" s="284"/>
      <c r="IYB479" s="284"/>
      <c r="IYC479" s="284"/>
      <c r="IYD479" s="284"/>
      <c r="IYE479" s="284"/>
      <c r="IYF479" s="284"/>
      <c r="IYG479" s="284"/>
      <c r="IYH479" s="284"/>
      <c r="IYI479" s="284"/>
      <c r="IYJ479" s="284"/>
      <c r="IYK479" s="284"/>
      <c r="IYL479" s="284"/>
      <c r="IYM479" s="284"/>
      <c r="IYN479" s="284"/>
      <c r="IYO479" s="284"/>
      <c r="IYP479" s="284"/>
      <c r="IYQ479" s="284"/>
      <c r="IYR479" s="284"/>
      <c r="IYS479" s="284"/>
      <c r="IYT479" s="284"/>
      <c r="IYU479" s="284"/>
      <c r="IYV479" s="284"/>
      <c r="IYW479" s="284"/>
      <c r="IYX479" s="284"/>
      <c r="IYY479" s="284"/>
      <c r="IYZ479" s="284"/>
      <c r="IZA479" s="284"/>
      <c r="IZB479" s="284"/>
      <c r="IZC479" s="284"/>
      <c r="IZD479" s="284"/>
      <c r="IZE479" s="284"/>
      <c r="IZF479" s="284"/>
      <c r="IZG479" s="284"/>
      <c r="IZH479" s="284"/>
      <c r="IZI479" s="284"/>
      <c r="IZJ479" s="284"/>
      <c r="IZK479" s="284"/>
      <c r="IZL479" s="284"/>
      <c r="IZM479" s="284"/>
      <c r="IZN479" s="284"/>
      <c r="IZO479" s="284"/>
      <c r="IZP479" s="284"/>
      <c r="IZQ479" s="284"/>
      <c r="IZR479" s="284"/>
      <c r="IZS479" s="284"/>
      <c r="IZT479" s="284"/>
      <c r="IZU479" s="284"/>
      <c r="IZV479" s="284"/>
      <c r="IZW479" s="284"/>
      <c r="IZX479" s="284"/>
      <c r="IZY479" s="284"/>
      <c r="IZZ479" s="284"/>
      <c r="JAA479" s="284"/>
      <c r="JAB479" s="284"/>
      <c r="JAC479" s="284"/>
      <c r="JAD479" s="284"/>
      <c r="JAE479" s="284"/>
      <c r="JAF479" s="284"/>
      <c r="JAG479" s="284"/>
      <c r="JAH479" s="284"/>
      <c r="JAI479" s="284"/>
      <c r="JAJ479" s="284"/>
      <c r="JAK479" s="284"/>
      <c r="JAL479" s="284"/>
      <c r="JAM479" s="284"/>
      <c r="JAN479" s="284"/>
      <c r="JAO479" s="284"/>
      <c r="JAP479" s="284"/>
      <c r="JAQ479" s="284"/>
      <c r="JAR479" s="284"/>
      <c r="JAS479" s="284"/>
      <c r="JAT479" s="284"/>
      <c r="JAU479" s="284"/>
      <c r="JAV479" s="284"/>
      <c r="JAW479" s="284"/>
      <c r="JAX479" s="284"/>
      <c r="JAY479" s="284"/>
      <c r="JAZ479" s="284"/>
      <c r="JBA479" s="284"/>
      <c r="JBB479" s="284"/>
      <c r="JBC479" s="284"/>
      <c r="JBD479" s="284"/>
      <c r="JBE479" s="284"/>
      <c r="JBF479" s="284"/>
      <c r="JBG479" s="284"/>
      <c r="JBH479" s="284"/>
      <c r="JBI479" s="284"/>
      <c r="JBJ479" s="284"/>
      <c r="JBK479" s="284"/>
      <c r="JBL479" s="284"/>
      <c r="JBM479" s="284"/>
      <c r="JBN479" s="284"/>
      <c r="JBO479" s="284"/>
      <c r="JBP479" s="284"/>
      <c r="JBQ479" s="284"/>
      <c r="JBR479" s="284"/>
      <c r="JBS479" s="284"/>
      <c r="JBT479" s="284"/>
      <c r="JBU479" s="284"/>
      <c r="JBV479" s="284"/>
      <c r="JBW479" s="284"/>
      <c r="JBX479" s="284"/>
      <c r="JBY479" s="284"/>
      <c r="JBZ479" s="284"/>
      <c r="JCA479" s="284"/>
      <c r="JCB479" s="284"/>
      <c r="JCC479" s="284"/>
      <c r="JCD479" s="284"/>
      <c r="JCE479" s="284"/>
      <c r="JCF479" s="284"/>
      <c r="JCG479" s="284"/>
      <c r="JCH479" s="284"/>
      <c r="JCI479" s="284"/>
      <c r="JCJ479" s="284"/>
      <c r="JCK479" s="284"/>
      <c r="JCL479" s="284"/>
      <c r="JCM479" s="284"/>
      <c r="JCN479" s="284"/>
      <c r="JCO479" s="284"/>
      <c r="JCP479" s="284"/>
      <c r="JCQ479" s="284"/>
      <c r="JCR479" s="284"/>
      <c r="JCS479" s="284"/>
      <c r="JCT479" s="284"/>
      <c r="JCU479" s="284"/>
      <c r="JCV479" s="284"/>
      <c r="JCW479" s="284"/>
      <c r="JCX479" s="284"/>
      <c r="JCY479" s="284"/>
      <c r="JCZ479" s="284"/>
      <c r="JDA479" s="284"/>
      <c r="JDB479" s="284"/>
      <c r="JDC479" s="284"/>
      <c r="JDD479" s="284"/>
      <c r="JDE479" s="284"/>
      <c r="JDF479" s="284"/>
      <c r="JDG479" s="284"/>
      <c r="JDH479" s="284"/>
      <c r="JDI479" s="284"/>
      <c r="JDJ479" s="284"/>
      <c r="JDK479" s="284"/>
      <c r="JDL479" s="284"/>
      <c r="JDM479" s="284"/>
      <c r="JDN479" s="284"/>
      <c r="JDO479" s="284"/>
      <c r="JDP479" s="284"/>
      <c r="JDQ479" s="284"/>
      <c r="JDR479" s="284"/>
      <c r="JDS479" s="284"/>
      <c r="JDT479" s="284"/>
      <c r="JDU479" s="284"/>
      <c r="JDV479" s="284"/>
      <c r="JDW479" s="284"/>
      <c r="JDX479" s="284"/>
      <c r="JDY479" s="284"/>
      <c r="JDZ479" s="284"/>
      <c r="JEA479" s="284"/>
      <c r="JEB479" s="284"/>
      <c r="JEC479" s="284"/>
      <c r="JED479" s="284"/>
      <c r="JEE479" s="284"/>
      <c r="JEF479" s="284"/>
      <c r="JEG479" s="284"/>
      <c r="JEH479" s="284"/>
      <c r="JEI479" s="284"/>
      <c r="JEJ479" s="284"/>
      <c r="JEK479" s="284"/>
      <c r="JEL479" s="284"/>
      <c r="JEM479" s="284"/>
      <c r="JEN479" s="284"/>
      <c r="JEO479" s="284"/>
      <c r="JEP479" s="284"/>
      <c r="JEQ479" s="284"/>
      <c r="JER479" s="284"/>
      <c r="JES479" s="284"/>
      <c r="JET479" s="284"/>
      <c r="JEU479" s="284"/>
      <c r="JEV479" s="284"/>
      <c r="JEW479" s="284"/>
      <c r="JEX479" s="284"/>
      <c r="JEY479" s="284"/>
      <c r="JEZ479" s="284"/>
      <c r="JFA479" s="284"/>
      <c r="JFB479" s="284"/>
      <c r="JFC479" s="284"/>
      <c r="JFD479" s="284"/>
      <c r="JFE479" s="284"/>
      <c r="JFF479" s="284"/>
      <c r="JFG479" s="284"/>
      <c r="JFH479" s="284"/>
      <c r="JFI479" s="284"/>
      <c r="JFJ479" s="284"/>
      <c r="JFK479" s="284"/>
      <c r="JFL479" s="284"/>
      <c r="JFM479" s="284"/>
      <c r="JFN479" s="284"/>
      <c r="JFO479" s="284"/>
      <c r="JFP479" s="284"/>
      <c r="JFQ479" s="284"/>
      <c r="JFR479" s="284"/>
      <c r="JFS479" s="284"/>
      <c r="JFT479" s="284"/>
      <c r="JFU479" s="284"/>
      <c r="JFV479" s="284"/>
      <c r="JFW479" s="284"/>
      <c r="JFX479" s="284"/>
      <c r="JFY479" s="284"/>
      <c r="JFZ479" s="284"/>
      <c r="JGA479" s="284"/>
      <c r="JGB479" s="284"/>
      <c r="JGC479" s="284"/>
      <c r="JGD479" s="284"/>
      <c r="JGE479" s="284"/>
      <c r="JGF479" s="284"/>
      <c r="JGG479" s="284"/>
      <c r="JGH479" s="284"/>
      <c r="JGI479" s="284"/>
      <c r="JGJ479" s="284"/>
      <c r="JGK479" s="284"/>
      <c r="JGL479" s="284"/>
      <c r="JGM479" s="284"/>
      <c r="JGN479" s="284"/>
      <c r="JGO479" s="284"/>
      <c r="JGP479" s="284"/>
      <c r="JGQ479" s="284"/>
      <c r="JGR479" s="284"/>
      <c r="JGS479" s="284"/>
      <c r="JGT479" s="284"/>
      <c r="JGU479" s="284"/>
      <c r="JGV479" s="284"/>
      <c r="JGW479" s="284"/>
      <c r="JGX479" s="284"/>
      <c r="JGY479" s="284"/>
      <c r="JGZ479" s="284"/>
      <c r="JHA479" s="284"/>
      <c r="JHB479" s="284"/>
      <c r="JHC479" s="284"/>
      <c r="JHD479" s="284"/>
      <c r="JHE479" s="284"/>
      <c r="JHF479" s="284"/>
      <c r="JHG479" s="284"/>
      <c r="JHH479" s="284"/>
      <c r="JHI479" s="284"/>
      <c r="JHJ479" s="284"/>
      <c r="JHK479" s="284"/>
      <c r="JHL479" s="284"/>
      <c r="JHM479" s="284"/>
      <c r="JHN479" s="284"/>
      <c r="JHO479" s="284"/>
      <c r="JHP479" s="284"/>
      <c r="JHQ479" s="284"/>
      <c r="JHR479" s="284"/>
      <c r="JHS479" s="284"/>
      <c r="JHT479" s="284"/>
      <c r="JHU479" s="284"/>
      <c r="JHV479" s="284"/>
      <c r="JHW479" s="284"/>
      <c r="JHX479" s="284"/>
      <c r="JHY479" s="284"/>
      <c r="JHZ479" s="284"/>
      <c r="JIA479" s="284"/>
      <c r="JIB479" s="284"/>
      <c r="JIC479" s="284"/>
      <c r="JID479" s="284"/>
      <c r="JIE479" s="284"/>
      <c r="JIF479" s="284"/>
      <c r="JIG479" s="284"/>
      <c r="JIH479" s="284"/>
      <c r="JII479" s="284"/>
      <c r="JIJ479" s="284"/>
      <c r="JIK479" s="284"/>
      <c r="JIL479" s="284"/>
      <c r="JIM479" s="284"/>
      <c r="JIN479" s="284"/>
      <c r="JIO479" s="284"/>
      <c r="JIP479" s="284"/>
      <c r="JIQ479" s="284"/>
      <c r="JIR479" s="284"/>
      <c r="JIS479" s="284"/>
      <c r="JIT479" s="284"/>
      <c r="JIU479" s="284"/>
      <c r="JIV479" s="284"/>
      <c r="JIW479" s="284"/>
      <c r="JIX479" s="284"/>
      <c r="JIY479" s="284"/>
      <c r="JIZ479" s="284"/>
      <c r="JJA479" s="284"/>
      <c r="JJB479" s="284"/>
      <c r="JJC479" s="284"/>
      <c r="JJD479" s="284"/>
      <c r="JJE479" s="284"/>
      <c r="JJF479" s="284"/>
      <c r="JJG479" s="284"/>
      <c r="JJH479" s="284"/>
      <c r="JJI479" s="284"/>
      <c r="JJJ479" s="284"/>
      <c r="JJK479" s="284"/>
      <c r="JJL479" s="284"/>
      <c r="JJM479" s="284"/>
      <c r="JJN479" s="284"/>
      <c r="JJO479" s="284"/>
      <c r="JJP479" s="284"/>
      <c r="JJQ479" s="284"/>
      <c r="JJR479" s="284"/>
      <c r="JJS479" s="284"/>
      <c r="JJT479" s="284"/>
      <c r="JJU479" s="284"/>
      <c r="JJV479" s="284"/>
      <c r="JJW479" s="284"/>
      <c r="JJX479" s="284"/>
      <c r="JJY479" s="284"/>
      <c r="JJZ479" s="284"/>
      <c r="JKA479" s="284"/>
      <c r="JKB479" s="284"/>
      <c r="JKC479" s="284"/>
      <c r="JKD479" s="284"/>
      <c r="JKE479" s="284"/>
      <c r="JKF479" s="284"/>
      <c r="JKG479" s="284"/>
      <c r="JKH479" s="284"/>
      <c r="JKI479" s="284"/>
      <c r="JKJ479" s="284"/>
      <c r="JKK479" s="284"/>
      <c r="JKL479" s="284"/>
      <c r="JKM479" s="284"/>
      <c r="JKN479" s="284"/>
      <c r="JKO479" s="284"/>
      <c r="JKP479" s="284"/>
      <c r="JKQ479" s="284"/>
      <c r="JKR479" s="284"/>
      <c r="JKS479" s="284"/>
      <c r="JKT479" s="284"/>
      <c r="JKU479" s="284"/>
      <c r="JKV479" s="284"/>
      <c r="JKW479" s="284"/>
      <c r="JKX479" s="284"/>
      <c r="JKY479" s="284"/>
      <c r="JKZ479" s="284"/>
      <c r="JLA479" s="284"/>
      <c r="JLB479" s="284"/>
      <c r="JLC479" s="284"/>
      <c r="JLD479" s="284"/>
      <c r="JLE479" s="284"/>
      <c r="JLF479" s="284"/>
      <c r="JLG479" s="284"/>
      <c r="JLH479" s="284"/>
      <c r="JLI479" s="284"/>
      <c r="JLJ479" s="284"/>
      <c r="JLK479" s="284"/>
      <c r="JLL479" s="284"/>
      <c r="JLM479" s="284"/>
      <c r="JLN479" s="284"/>
      <c r="JLO479" s="284"/>
      <c r="JLP479" s="284"/>
      <c r="JLQ479" s="284"/>
      <c r="JLR479" s="284"/>
      <c r="JLS479" s="284"/>
      <c r="JLT479" s="284"/>
      <c r="JLU479" s="284"/>
      <c r="JLV479" s="284"/>
      <c r="JLW479" s="284"/>
      <c r="JLX479" s="284"/>
      <c r="JLY479" s="284"/>
      <c r="JLZ479" s="284"/>
      <c r="JMA479" s="284"/>
      <c r="JMB479" s="284"/>
      <c r="JMC479" s="284"/>
      <c r="JMD479" s="284"/>
      <c r="JME479" s="284"/>
      <c r="JMF479" s="284"/>
      <c r="JMG479" s="284"/>
      <c r="JMH479" s="284"/>
      <c r="JMI479" s="284"/>
      <c r="JMJ479" s="284"/>
      <c r="JMK479" s="284"/>
      <c r="JML479" s="284"/>
      <c r="JMM479" s="284"/>
      <c r="JMN479" s="284"/>
      <c r="JMO479" s="284"/>
      <c r="JMP479" s="284"/>
      <c r="JMQ479" s="284"/>
      <c r="JMR479" s="284"/>
      <c r="JMS479" s="284"/>
      <c r="JMT479" s="284"/>
      <c r="JMU479" s="284"/>
      <c r="JMV479" s="284"/>
      <c r="JMW479" s="284"/>
      <c r="JMX479" s="284"/>
      <c r="JMY479" s="284"/>
      <c r="JMZ479" s="284"/>
      <c r="JNA479" s="284"/>
      <c r="JNB479" s="284"/>
      <c r="JNC479" s="284"/>
      <c r="JND479" s="284"/>
      <c r="JNE479" s="284"/>
      <c r="JNF479" s="284"/>
      <c r="JNG479" s="284"/>
      <c r="JNH479" s="284"/>
      <c r="JNI479" s="284"/>
      <c r="JNJ479" s="284"/>
      <c r="JNK479" s="284"/>
      <c r="JNL479" s="284"/>
      <c r="JNM479" s="284"/>
      <c r="JNN479" s="284"/>
      <c r="JNO479" s="284"/>
      <c r="JNP479" s="284"/>
      <c r="JNQ479" s="284"/>
      <c r="JNR479" s="284"/>
      <c r="JNS479" s="284"/>
      <c r="JNT479" s="284"/>
      <c r="JNU479" s="284"/>
      <c r="JNV479" s="284"/>
      <c r="JNW479" s="284"/>
      <c r="JNX479" s="284"/>
      <c r="JNY479" s="284"/>
      <c r="JNZ479" s="284"/>
      <c r="JOA479" s="284"/>
      <c r="JOB479" s="284"/>
      <c r="JOC479" s="284"/>
      <c r="JOD479" s="284"/>
      <c r="JOE479" s="284"/>
      <c r="JOF479" s="284"/>
      <c r="JOG479" s="284"/>
      <c r="JOH479" s="284"/>
      <c r="JOI479" s="284"/>
      <c r="JOJ479" s="284"/>
      <c r="JOK479" s="284"/>
      <c r="JOL479" s="284"/>
      <c r="JOM479" s="284"/>
      <c r="JON479" s="284"/>
      <c r="JOO479" s="284"/>
      <c r="JOP479" s="284"/>
      <c r="JOQ479" s="284"/>
      <c r="JOR479" s="284"/>
      <c r="JOS479" s="284"/>
      <c r="JOT479" s="284"/>
      <c r="JOU479" s="284"/>
      <c r="JOV479" s="284"/>
      <c r="JOW479" s="284"/>
      <c r="JOX479" s="284"/>
      <c r="JOY479" s="284"/>
      <c r="JOZ479" s="284"/>
      <c r="JPA479" s="284"/>
      <c r="JPB479" s="284"/>
      <c r="JPC479" s="284"/>
      <c r="JPD479" s="284"/>
      <c r="JPE479" s="284"/>
      <c r="JPF479" s="284"/>
      <c r="JPG479" s="284"/>
      <c r="JPH479" s="284"/>
      <c r="JPI479" s="284"/>
      <c r="JPJ479" s="284"/>
      <c r="JPK479" s="284"/>
      <c r="JPL479" s="284"/>
      <c r="JPM479" s="284"/>
      <c r="JPN479" s="284"/>
      <c r="JPO479" s="284"/>
      <c r="JPP479" s="284"/>
      <c r="JPQ479" s="284"/>
      <c r="JPR479" s="284"/>
      <c r="JPS479" s="284"/>
      <c r="JPT479" s="284"/>
      <c r="JPU479" s="284"/>
      <c r="JPV479" s="284"/>
      <c r="JPW479" s="284"/>
      <c r="JPX479" s="284"/>
      <c r="JPY479" s="284"/>
      <c r="JPZ479" s="284"/>
      <c r="JQA479" s="284"/>
      <c r="JQB479" s="284"/>
      <c r="JQC479" s="284"/>
      <c r="JQD479" s="284"/>
      <c r="JQE479" s="284"/>
      <c r="JQF479" s="284"/>
      <c r="JQG479" s="284"/>
      <c r="JQH479" s="284"/>
      <c r="JQI479" s="284"/>
      <c r="JQJ479" s="284"/>
      <c r="JQK479" s="284"/>
      <c r="JQL479" s="284"/>
      <c r="JQM479" s="284"/>
      <c r="JQN479" s="284"/>
      <c r="JQO479" s="284"/>
      <c r="JQP479" s="284"/>
      <c r="JQQ479" s="284"/>
      <c r="JQR479" s="284"/>
      <c r="JQS479" s="284"/>
      <c r="JQT479" s="284"/>
      <c r="JQU479" s="284"/>
      <c r="JQV479" s="284"/>
      <c r="JQW479" s="284"/>
      <c r="JQX479" s="284"/>
      <c r="JQY479" s="284"/>
      <c r="JQZ479" s="284"/>
      <c r="JRA479" s="284"/>
      <c r="JRB479" s="284"/>
      <c r="JRC479" s="284"/>
      <c r="JRD479" s="284"/>
      <c r="JRE479" s="284"/>
      <c r="JRF479" s="284"/>
      <c r="JRG479" s="284"/>
      <c r="JRH479" s="284"/>
      <c r="JRI479" s="284"/>
      <c r="JRJ479" s="284"/>
      <c r="JRK479" s="284"/>
      <c r="JRL479" s="284"/>
      <c r="JRM479" s="284"/>
      <c r="JRN479" s="284"/>
      <c r="JRO479" s="284"/>
      <c r="JRP479" s="284"/>
      <c r="JRQ479" s="284"/>
      <c r="JRR479" s="284"/>
      <c r="JRS479" s="284"/>
      <c r="JRT479" s="284"/>
      <c r="JRU479" s="284"/>
      <c r="JRV479" s="284"/>
      <c r="JRW479" s="284"/>
      <c r="JRX479" s="284"/>
      <c r="JRY479" s="284"/>
      <c r="JRZ479" s="284"/>
      <c r="JSA479" s="284"/>
      <c r="JSB479" s="284"/>
      <c r="JSC479" s="284"/>
      <c r="JSD479" s="284"/>
      <c r="JSE479" s="284"/>
      <c r="JSF479" s="284"/>
      <c r="JSG479" s="284"/>
      <c r="JSH479" s="284"/>
      <c r="JSI479" s="284"/>
      <c r="JSJ479" s="284"/>
      <c r="JSK479" s="284"/>
      <c r="JSL479" s="284"/>
      <c r="JSM479" s="284"/>
      <c r="JSN479" s="284"/>
      <c r="JSO479" s="284"/>
      <c r="JSP479" s="284"/>
      <c r="JSQ479" s="284"/>
      <c r="JSR479" s="284"/>
      <c r="JSS479" s="284"/>
      <c r="JST479" s="284"/>
      <c r="JSU479" s="284"/>
      <c r="JSV479" s="284"/>
      <c r="JSW479" s="284"/>
      <c r="JSX479" s="284"/>
      <c r="JSY479" s="284"/>
      <c r="JSZ479" s="284"/>
      <c r="JTA479" s="284"/>
      <c r="JTB479" s="284"/>
      <c r="JTC479" s="284"/>
      <c r="JTD479" s="284"/>
      <c r="JTE479" s="284"/>
      <c r="JTF479" s="284"/>
      <c r="JTG479" s="284"/>
      <c r="JTH479" s="284"/>
      <c r="JTI479" s="284"/>
      <c r="JTJ479" s="284"/>
      <c r="JTK479" s="284"/>
      <c r="JTL479" s="284"/>
      <c r="JTM479" s="284"/>
      <c r="JTN479" s="284"/>
      <c r="JTO479" s="284"/>
      <c r="JTP479" s="284"/>
      <c r="JTQ479" s="284"/>
      <c r="JTR479" s="284"/>
      <c r="JTS479" s="284"/>
      <c r="JTT479" s="284"/>
      <c r="JTU479" s="284"/>
      <c r="JTV479" s="284"/>
      <c r="JTW479" s="284"/>
      <c r="JTX479" s="284"/>
      <c r="JTY479" s="284"/>
      <c r="JTZ479" s="284"/>
      <c r="JUA479" s="284"/>
      <c r="JUB479" s="284"/>
      <c r="JUC479" s="284"/>
      <c r="JUD479" s="284"/>
      <c r="JUE479" s="284"/>
      <c r="JUF479" s="284"/>
      <c r="JUG479" s="284"/>
      <c r="JUH479" s="284"/>
      <c r="JUI479" s="284"/>
      <c r="JUJ479" s="284"/>
      <c r="JUK479" s="284"/>
      <c r="JUL479" s="284"/>
      <c r="JUM479" s="284"/>
      <c r="JUN479" s="284"/>
      <c r="JUO479" s="284"/>
      <c r="JUP479" s="284"/>
      <c r="JUQ479" s="284"/>
      <c r="JUR479" s="284"/>
      <c r="JUS479" s="284"/>
      <c r="JUT479" s="284"/>
      <c r="JUU479" s="284"/>
      <c r="JUV479" s="284"/>
      <c r="JUW479" s="284"/>
      <c r="JUX479" s="284"/>
      <c r="JUY479" s="284"/>
      <c r="JUZ479" s="284"/>
      <c r="JVA479" s="284"/>
      <c r="JVB479" s="284"/>
      <c r="JVC479" s="284"/>
      <c r="JVD479" s="284"/>
      <c r="JVE479" s="284"/>
      <c r="JVF479" s="284"/>
      <c r="JVG479" s="284"/>
      <c r="JVH479" s="284"/>
      <c r="JVI479" s="284"/>
      <c r="JVJ479" s="284"/>
      <c r="JVK479" s="284"/>
      <c r="JVL479" s="284"/>
      <c r="JVM479" s="284"/>
      <c r="JVN479" s="284"/>
      <c r="JVO479" s="284"/>
      <c r="JVP479" s="284"/>
      <c r="JVQ479" s="284"/>
      <c r="JVR479" s="284"/>
      <c r="JVS479" s="284"/>
      <c r="JVT479" s="284"/>
      <c r="JVU479" s="284"/>
      <c r="JVV479" s="284"/>
      <c r="JVW479" s="284"/>
      <c r="JVX479" s="284"/>
      <c r="JVY479" s="284"/>
      <c r="JVZ479" s="284"/>
      <c r="JWA479" s="284"/>
      <c r="JWB479" s="284"/>
      <c r="JWC479" s="284"/>
      <c r="JWD479" s="284"/>
      <c r="JWE479" s="284"/>
      <c r="JWF479" s="284"/>
      <c r="JWG479" s="284"/>
      <c r="JWH479" s="284"/>
      <c r="JWI479" s="284"/>
      <c r="JWJ479" s="284"/>
      <c r="JWK479" s="284"/>
      <c r="JWL479" s="284"/>
      <c r="JWM479" s="284"/>
      <c r="JWN479" s="284"/>
      <c r="JWO479" s="284"/>
      <c r="JWP479" s="284"/>
      <c r="JWQ479" s="284"/>
      <c r="JWR479" s="284"/>
      <c r="JWS479" s="284"/>
      <c r="JWT479" s="284"/>
      <c r="JWU479" s="284"/>
      <c r="JWV479" s="284"/>
      <c r="JWW479" s="284"/>
      <c r="JWX479" s="284"/>
      <c r="JWY479" s="284"/>
      <c r="JWZ479" s="284"/>
      <c r="JXA479" s="284"/>
      <c r="JXB479" s="284"/>
      <c r="JXC479" s="284"/>
      <c r="JXD479" s="284"/>
      <c r="JXE479" s="284"/>
      <c r="JXF479" s="284"/>
      <c r="JXG479" s="284"/>
      <c r="JXH479" s="284"/>
      <c r="JXI479" s="284"/>
      <c r="JXJ479" s="284"/>
      <c r="JXK479" s="284"/>
      <c r="JXL479" s="284"/>
      <c r="JXM479" s="284"/>
      <c r="JXN479" s="284"/>
      <c r="JXO479" s="284"/>
      <c r="JXP479" s="284"/>
      <c r="JXQ479" s="284"/>
      <c r="JXR479" s="284"/>
      <c r="JXS479" s="284"/>
      <c r="JXT479" s="284"/>
      <c r="JXU479" s="284"/>
      <c r="JXV479" s="284"/>
      <c r="JXW479" s="284"/>
      <c r="JXX479" s="284"/>
      <c r="JXY479" s="284"/>
      <c r="JXZ479" s="284"/>
      <c r="JYA479" s="284"/>
      <c r="JYB479" s="284"/>
      <c r="JYC479" s="284"/>
      <c r="JYD479" s="284"/>
      <c r="JYE479" s="284"/>
      <c r="JYF479" s="284"/>
      <c r="JYG479" s="284"/>
      <c r="JYH479" s="284"/>
      <c r="JYI479" s="284"/>
      <c r="JYJ479" s="284"/>
      <c r="JYK479" s="284"/>
      <c r="JYL479" s="284"/>
      <c r="JYM479" s="284"/>
      <c r="JYN479" s="284"/>
      <c r="JYO479" s="284"/>
      <c r="JYP479" s="284"/>
      <c r="JYQ479" s="284"/>
      <c r="JYR479" s="284"/>
      <c r="JYS479" s="284"/>
      <c r="JYT479" s="284"/>
      <c r="JYU479" s="284"/>
      <c r="JYV479" s="284"/>
      <c r="JYW479" s="284"/>
      <c r="JYX479" s="284"/>
      <c r="JYY479" s="284"/>
      <c r="JYZ479" s="284"/>
      <c r="JZA479" s="284"/>
      <c r="JZB479" s="284"/>
      <c r="JZC479" s="284"/>
      <c r="JZD479" s="284"/>
      <c r="JZE479" s="284"/>
      <c r="JZF479" s="284"/>
      <c r="JZG479" s="284"/>
      <c r="JZH479" s="284"/>
      <c r="JZI479" s="284"/>
      <c r="JZJ479" s="284"/>
      <c r="JZK479" s="284"/>
      <c r="JZL479" s="284"/>
      <c r="JZM479" s="284"/>
      <c r="JZN479" s="284"/>
      <c r="JZO479" s="284"/>
      <c r="JZP479" s="284"/>
      <c r="JZQ479" s="284"/>
      <c r="JZR479" s="284"/>
      <c r="JZS479" s="284"/>
      <c r="JZT479" s="284"/>
      <c r="JZU479" s="284"/>
      <c r="JZV479" s="284"/>
      <c r="JZW479" s="284"/>
      <c r="JZX479" s="284"/>
      <c r="JZY479" s="284"/>
      <c r="JZZ479" s="284"/>
      <c r="KAA479" s="284"/>
      <c r="KAB479" s="284"/>
      <c r="KAC479" s="284"/>
      <c r="KAD479" s="284"/>
      <c r="KAE479" s="284"/>
      <c r="KAF479" s="284"/>
      <c r="KAG479" s="284"/>
      <c r="KAH479" s="284"/>
      <c r="KAI479" s="284"/>
      <c r="KAJ479" s="284"/>
      <c r="KAK479" s="284"/>
      <c r="KAL479" s="284"/>
      <c r="KAM479" s="284"/>
      <c r="KAN479" s="284"/>
      <c r="KAO479" s="284"/>
      <c r="KAP479" s="284"/>
      <c r="KAQ479" s="284"/>
      <c r="KAR479" s="284"/>
      <c r="KAS479" s="284"/>
      <c r="KAT479" s="284"/>
      <c r="KAU479" s="284"/>
      <c r="KAV479" s="284"/>
      <c r="KAW479" s="284"/>
      <c r="KAX479" s="284"/>
      <c r="KAY479" s="284"/>
      <c r="KAZ479" s="284"/>
      <c r="KBA479" s="284"/>
      <c r="KBB479" s="284"/>
      <c r="KBC479" s="284"/>
      <c r="KBD479" s="284"/>
      <c r="KBE479" s="284"/>
      <c r="KBF479" s="284"/>
      <c r="KBG479" s="284"/>
      <c r="KBH479" s="284"/>
      <c r="KBI479" s="284"/>
      <c r="KBJ479" s="284"/>
      <c r="KBK479" s="284"/>
      <c r="KBL479" s="284"/>
      <c r="KBM479" s="284"/>
      <c r="KBN479" s="284"/>
      <c r="KBO479" s="284"/>
      <c r="KBP479" s="284"/>
      <c r="KBQ479" s="284"/>
      <c r="KBR479" s="284"/>
      <c r="KBS479" s="284"/>
      <c r="KBT479" s="284"/>
      <c r="KBU479" s="284"/>
      <c r="KBV479" s="284"/>
      <c r="KBW479" s="284"/>
      <c r="KBX479" s="284"/>
      <c r="KBY479" s="284"/>
      <c r="KBZ479" s="284"/>
      <c r="KCA479" s="284"/>
      <c r="KCB479" s="284"/>
      <c r="KCC479" s="284"/>
      <c r="KCD479" s="284"/>
      <c r="KCE479" s="284"/>
      <c r="KCF479" s="284"/>
      <c r="KCG479" s="284"/>
      <c r="KCH479" s="284"/>
      <c r="KCI479" s="284"/>
      <c r="KCJ479" s="284"/>
      <c r="KCK479" s="284"/>
      <c r="KCL479" s="284"/>
      <c r="KCM479" s="284"/>
      <c r="KCN479" s="284"/>
      <c r="KCO479" s="284"/>
      <c r="KCP479" s="284"/>
      <c r="KCQ479" s="284"/>
      <c r="KCR479" s="284"/>
      <c r="KCS479" s="284"/>
      <c r="KCT479" s="284"/>
      <c r="KCU479" s="284"/>
      <c r="KCV479" s="284"/>
      <c r="KCW479" s="284"/>
      <c r="KCX479" s="284"/>
      <c r="KCY479" s="284"/>
      <c r="KCZ479" s="284"/>
      <c r="KDA479" s="284"/>
      <c r="KDB479" s="284"/>
      <c r="KDC479" s="284"/>
      <c r="KDD479" s="284"/>
      <c r="KDE479" s="284"/>
      <c r="KDF479" s="284"/>
      <c r="KDG479" s="284"/>
      <c r="KDH479" s="284"/>
      <c r="KDI479" s="284"/>
      <c r="KDJ479" s="284"/>
      <c r="KDK479" s="284"/>
      <c r="KDL479" s="284"/>
      <c r="KDM479" s="284"/>
      <c r="KDN479" s="284"/>
      <c r="KDO479" s="284"/>
      <c r="KDP479" s="284"/>
      <c r="KDQ479" s="284"/>
      <c r="KDR479" s="284"/>
      <c r="KDS479" s="284"/>
      <c r="KDT479" s="284"/>
      <c r="KDU479" s="284"/>
      <c r="KDV479" s="284"/>
      <c r="KDW479" s="284"/>
      <c r="KDX479" s="284"/>
      <c r="KDY479" s="284"/>
      <c r="KDZ479" s="284"/>
      <c r="KEA479" s="284"/>
      <c r="KEB479" s="284"/>
      <c r="KEC479" s="284"/>
      <c r="KED479" s="284"/>
      <c r="KEE479" s="284"/>
      <c r="KEF479" s="284"/>
      <c r="KEG479" s="284"/>
      <c r="KEH479" s="284"/>
      <c r="KEI479" s="284"/>
      <c r="KEJ479" s="284"/>
      <c r="KEK479" s="284"/>
      <c r="KEL479" s="284"/>
      <c r="KEM479" s="284"/>
      <c r="KEN479" s="284"/>
      <c r="KEO479" s="284"/>
      <c r="KEP479" s="284"/>
      <c r="KEQ479" s="284"/>
      <c r="KER479" s="284"/>
      <c r="KES479" s="284"/>
      <c r="KET479" s="284"/>
      <c r="KEU479" s="284"/>
      <c r="KEV479" s="284"/>
      <c r="KEW479" s="284"/>
      <c r="KEX479" s="284"/>
      <c r="KEY479" s="284"/>
      <c r="KEZ479" s="284"/>
      <c r="KFA479" s="284"/>
      <c r="KFB479" s="284"/>
      <c r="KFC479" s="284"/>
      <c r="KFD479" s="284"/>
      <c r="KFE479" s="284"/>
      <c r="KFF479" s="284"/>
      <c r="KFG479" s="284"/>
      <c r="KFH479" s="284"/>
      <c r="KFI479" s="284"/>
      <c r="KFJ479" s="284"/>
      <c r="KFK479" s="284"/>
      <c r="KFL479" s="284"/>
      <c r="KFM479" s="284"/>
      <c r="KFN479" s="284"/>
      <c r="KFO479" s="284"/>
      <c r="KFP479" s="284"/>
      <c r="KFQ479" s="284"/>
      <c r="KFR479" s="284"/>
      <c r="KFS479" s="284"/>
      <c r="KFT479" s="284"/>
      <c r="KFU479" s="284"/>
      <c r="KFV479" s="284"/>
      <c r="KFW479" s="284"/>
      <c r="KFX479" s="284"/>
      <c r="KFY479" s="284"/>
      <c r="KFZ479" s="284"/>
      <c r="KGA479" s="284"/>
      <c r="KGB479" s="284"/>
      <c r="KGC479" s="284"/>
      <c r="KGD479" s="284"/>
      <c r="KGE479" s="284"/>
      <c r="KGF479" s="284"/>
      <c r="KGG479" s="284"/>
      <c r="KGH479" s="284"/>
      <c r="KGI479" s="284"/>
      <c r="KGJ479" s="284"/>
      <c r="KGK479" s="284"/>
      <c r="KGL479" s="284"/>
      <c r="KGM479" s="284"/>
      <c r="KGN479" s="284"/>
      <c r="KGO479" s="284"/>
      <c r="KGP479" s="284"/>
      <c r="KGQ479" s="284"/>
      <c r="KGR479" s="284"/>
      <c r="KGS479" s="284"/>
      <c r="KGT479" s="284"/>
      <c r="KGU479" s="284"/>
      <c r="KGV479" s="284"/>
      <c r="KGW479" s="284"/>
      <c r="KGX479" s="284"/>
      <c r="KGY479" s="284"/>
      <c r="KGZ479" s="284"/>
      <c r="KHA479" s="284"/>
      <c r="KHB479" s="284"/>
      <c r="KHC479" s="284"/>
      <c r="KHD479" s="284"/>
      <c r="KHE479" s="284"/>
      <c r="KHF479" s="284"/>
      <c r="KHG479" s="284"/>
      <c r="KHH479" s="284"/>
      <c r="KHI479" s="284"/>
      <c r="KHJ479" s="284"/>
      <c r="KHK479" s="284"/>
      <c r="KHL479" s="284"/>
      <c r="KHM479" s="284"/>
      <c r="KHN479" s="284"/>
      <c r="KHO479" s="284"/>
      <c r="KHP479" s="284"/>
      <c r="KHQ479" s="284"/>
      <c r="KHR479" s="284"/>
      <c r="KHS479" s="284"/>
      <c r="KHT479" s="284"/>
      <c r="KHU479" s="284"/>
      <c r="KHV479" s="284"/>
      <c r="KHW479" s="284"/>
      <c r="KHX479" s="284"/>
      <c r="KHY479" s="284"/>
      <c r="KHZ479" s="284"/>
      <c r="KIA479" s="284"/>
      <c r="KIB479" s="284"/>
      <c r="KIC479" s="284"/>
      <c r="KID479" s="284"/>
      <c r="KIE479" s="284"/>
      <c r="KIF479" s="284"/>
      <c r="KIG479" s="284"/>
      <c r="KIH479" s="284"/>
      <c r="KII479" s="284"/>
      <c r="KIJ479" s="284"/>
      <c r="KIK479" s="284"/>
      <c r="KIL479" s="284"/>
      <c r="KIM479" s="284"/>
      <c r="KIN479" s="284"/>
      <c r="KIO479" s="284"/>
      <c r="KIP479" s="284"/>
      <c r="KIQ479" s="284"/>
      <c r="KIR479" s="284"/>
      <c r="KIS479" s="284"/>
      <c r="KIT479" s="284"/>
      <c r="KIU479" s="284"/>
      <c r="KIV479" s="284"/>
      <c r="KIW479" s="284"/>
      <c r="KIX479" s="284"/>
      <c r="KIY479" s="284"/>
      <c r="KIZ479" s="284"/>
      <c r="KJA479" s="284"/>
      <c r="KJB479" s="284"/>
      <c r="KJC479" s="284"/>
      <c r="KJD479" s="284"/>
      <c r="KJE479" s="284"/>
      <c r="KJF479" s="284"/>
      <c r="KJG479" s="284"/>
      <c r="KJH479" s="284"/>
      <c r="KJI479" s="284"/>
      <c r="KJJ479" s="284"/>
      <c r="KJK479" s="284"/>
      <c r="KJL479" s="284"/>
      <c r="KJM479" s="284"/>
      <c r="KJN479" s="284"/>
      <c r="KJO479" s="284"/>
      <c r="KJP479" s="284"/>
      <c r="KJQ479" s="284"/>
      <c r="KJR479" s="284"/>
      <c r="KJS479" s="284"/>
      <c r="KJT479" s="284"/>
      <c r="KJU479" s="284"/>
      <c r="KJV479" s="284"/>
      <c r="KJW479" s="284"/>
      <c r="KJX479" s="284"/>
      <c r="KJY479" s="284"/>
      <c r="KJZ479" s="284"/>
      <c r="KKA479" s="284"/>
      <c r="KKB479" s="284"/>
      <c r="KKC479" s="284"/>
      <c r="KKD479" s="284"/>
      <c r="KKE479" s="284"/>
      <c r="KKF479" s="284"/>
      <c r="KKG479" s="284"/>
      <c r="KKH479" s="284"/>
      <c r="KKI479" s="284"/>
      <c r="KKJ479" s="284"/>
      <c r="KKK479" s="284"/>
      <c r="KKL479" s="284"/>
      <c r="KKM479" s="284"/>
      <c r="KKN479" s="284"/>
      <c r="KKO479" s="284"/>
      <c r="KKP479" s="284"/>
      <c r="KKQ479" s="284"/>
      <c r="KKR479" s="284"/>
      <c r="KKS479" s="284"/>
      <c r="KKT479" s="284"/>
      <c r="KKU479" s="284"/>
      <c r="KKV479" s="284"/>
      <c r="KKW479" s="284"/>
      <c r="KKX479" s="284"/>
      <c r="KKY479" s="284"/>
      <c r="KKZ479" s="284"/>
      <c r="KLA479" s="284"/>
      <c r="KLB479" s="284"/>
      <c r="KLC479" s="284"/>
      <c r="KLD479" s="284"/>
      <c r="KLE479" s="284"/>
      <c r="KLF479" s="284"/>
      <c r="KLG479" s="284"/>
      <c r="KLH479" s="284"/>
      <c r="KLI479" s="284"/>
      <c r="KLJ479" s="284"/>
      <c r="KLK479" s="284"/>
      <c r="KLL479" s="284"/>
      <c r="KLM479" s="284"/>
      <c r="KLN479" s="284"/>
      <c r="KLO479" s="284"/>
      <c r="KLP479" s="284"/>
      <c r="KLQ479" s="284"/>
      <c r="KLR479" s="284"/>
      <c r="KLS479" s="284"/>
      <c r="KLT479" s="284"/>
      <c r="KLU479" s="284"/>
      <c r="KLV479" s="284"/>
      <c r="KLW479" s="284"/>
      <c r="KLX479" s="284"/>
      <c r="KLY479" s="284"/>
      <c r="KLZ479" s="284"/>
      <c r="KMA479" s="284"/>
      <c r="KMB479" s="284"/>
      <c r="KMC479" s="284"/>
      <c r="KMD479" s="284"/>
      <c r="KME479" s="284"/>
      <c r="KMF479" s="284"/>
      <c r="KMG479" s="284"/>
      <c r="KMH479" s="284"/>
      <c r="KMI479" s="284"/>
      <c r="KMJ479" s="284"/>
      <c r="KMK479" s="284"/>
      <c r="KML479" s="284"/>
      <c r="KMM479" s="284"/>
      <c r="KMN479" s="284"/>
      <c r="KMO479" s="284"/>
      <c r="KMP479" s="284"/>
      <c r="KMQ479" s="284"/>
      <c r="KMR479" s="284"/>
      <c r="KMS479" s="284"/>
      <c r="KMT479" s="284"/>
      <c r="KMU479" s="284"/>
      <c r="KMV479" s="284"/>
      <c r="KMW479" s="284"/>
      <c r="KMX479" s="284"/>
      <c r="KMY479" s="284"/>
      <c r="KMZ479" s="284"/>
      <c r="KNA479" s="284"/>
      <c r="KNB479" s="284"/>
      <c r="KNC479" s="284"/>
      <c r="KND479" s="284"/>
      <c r="KNE479" s="284"/>
      <c r="KNF479" s="284"/>
      <c r="KNG479" s="284"/>
      <c r="KNH479" s="284"/>
      <c r="KNI479" s="284"/>
      <c r="KNJ479" s="284"/>
      <c r="KNK479" s="284"/>
      <c r="KNL479" s="284"/>
      <c r="KNM479" s="284"/>
      <c r="KNN479" s="284"/>
      <c r="KNO479" s="284"/>
      <c r="KNP479" s="284"/>
      <c r="KNQ479" s="284"/>
      <c r="KNR479" s="284"/>
      <c r="KNS479" s="284"/>
      <c r="KNT479" s="284"/>
      <c r="KNU479" s="284"/>
      <c r="KNV479" s="284"/>
      <c r="KNW479" s="284"/>
      <c r="KNX479" s="284"/>
      <c r="KNY479" s="284"/>
      <c r="KNZ479" s="284"/>
      <c r="KOA479" s="284"/>
      <c r="KOB479" s="284"/>
      <c r="KOC479" s="284"/>
      <c r="KOD479" s="284"/>
      <c r="KOE479" s="284"/>
      <c r="KOF479" s="284"/>
      <c r="KOG479" s="284"/>
      <c r="KOH479" s="284"/>
      <c r="KOI479" s="284"/>
      <c r="KOJ479" s="284"/>
      <c r="KOK479" s="284"/>
      <c r="KOL479" s="284"/>
      <c r="KOM479" s="284"/>
      <c r="KON479" s="284"/>
      <c r="KOO479" s="284"/>
      <c r="KOP479" s="284"/>
      <c r="KOQ479" s="284"/>
      <c r="KOR479" s="284"/>
      <c r="KOS479" s="284"/>
      <c r="KOT479" s="284"/>
      <c r="KOU479" s="284"/>
      <c r="KOV479" s="284"/>
      <c r="KOW479" s="284"/>
      <c r="KOX479" s="284"/>
      <c r="KOY479" s="284"/>
      <c r="KOZ479" s="284"/>
      <c r="KPA479" s="284"/>
      <c r="KPB479" s="284"/>
      <c r="KPC479" s="284"/>
      <c r="KPD479" s="284"/>
      <c r="KPE479" s="284"/>
      <c r="KPF479" s="284"/>
      <c r="KPG479" s="284"/>
      <c r="KPH479" s="284"/>
      <c r="KPI479" s="284"/>
      <c r="KPJ479" s="284"/>
      <c r="KPK479" s="284"/>
      <c r="KPL479" s="284"/>
      <c r="KPM479" s="284"/>
      <c r="KPN479" s="284"/>
      <c r="KPO479" s="284"/>
      <c r="KPP479" s="284"/>
      <c r="KPQ479" s="284"/>
      <c r="KPR479" s="284"/>
      <c r="KPS479" s="284"/>
      <c r="KPT479" s="284"/>
      <c r="KPU479" s="284"/>
      <c r="KPV479" s="284"/>
      <c r="KPW479" s="284"/>
      <c r="KPX479" s="284"/>
      <c r="KPY479" s="284"/>
      <c r="KPZ479" s="284"/>
      <c r="KQA479" s="284"/>
      <c r="KQB479" s="284"/>
      <c r="KQC479" s="284"/>
      <c r="KQD479" s="284"/>
      <c r="KQE479" s="284"/>
      <c r="KQF479" s="284"/>
      <c r="KQG479" s="284"/>
      <c r="KQH479" s="284"/>
      <c r="KQI479" s="284"/>
      <c r="KQJ479" s="284"/>
      <c r="KQK479" s="284"/>
      <c r="KQL479" s="284"/>
      <c r="KQM479" s="284"/>
      <c r="KQN479" s="284"/>
      <c r="KQO479" s="284"/>
      <c r="KQP479" s="284"/>
      <c r="KQQ479" s="284"/>
      <c r="KQR479" s="284"/>
      <c r="KQS479" s="284"/>
      <c r="KQT479" s="284"/>
      <c r="KQU479" s="284"/>
      <c r="KQV479" s="284"/>
      <c r="KQW479" s="284"/>
      <c r="KQX479" s="284"/>
      <c r="KQY479" s="284"/>
      <c r="KQZ479" s="284"/>
      <c r="KRA479" s="284"/>
      <c r="KRB479" s="284"/>
      <c r="KRC479" s="284"/>
      <c r="KRD479" s="284"/>
      <c r="KRE479" s="284"/>
      <c r="KRF479" s="284"/>
      <c r="KRG479" s="284"/>
      <c r="KRH479" s="284"/>
      <c r="KRI479" s="284"/>
      <c r="KRJ479" s="284"/>
      <c r="KRK479" s="284"/>
      <c r="KRL479" s="284"/>
      <c r="KRM479" s="284"/>
      <c r="KRN479" s="284"/>
      <c r="KRO479" s="284"/>
      <c r="KRP479" s="284"/>
      <c r="KRQ479" s="284"/>
      <c r="KRR479" s="284"/>
      <c r="KRS479" s="284"/>
      <c r="KRT479" s="284"/>
      <c r="KRU479" s="284"/>
      <c r="KRV479" s="284"/>
      <c r="KRW479" s="284"/>
      <c r="KRX479" s="284"/>
      <c r="KRY479" s="284"/>
      <c r="KRZ479" s="284"/>
      <c r="KSA479" s="284"/>
      <c r="KSB479" s="284"/>
      <c r="KSC479" s="284"/>
      <c r="KSD479" s="284"/>
      <c r="KSE479" s="284"/>
      <c r="KSF479" s="284"/>
      <c r="KSG479" s="284"/>
      <c r="KSH479" s="284"/>
      <c r="KSI479" s="284"/>
      <c r="KSJ479" s="284"/>
      <c r="KSK479" s="284"/>
      <c r="KSL479" s="284"/>
      <c r="KSM479" s="284"/>
      <c r="KSN479" s="284"/>
      <c r="KSO479" s="284"/>
      <c r="KSP479" s="284"/>
      <c r="KSQ479" s="284"/>
      <c r="KSR479" s="284"/>
      <c r="KSS479" s="284"/>
      <c r="KST479" s="284"/>
      <c r="KSU479" s="284"/>
      <c r="KSV479" s="284"/>
      <c r="KSW479" s="284"/>
      <c r="KSX479" s="284"/>
      <c r="KSY479" s="284"/>
      <c r="KSZ479" s="284"/>
      <c r="KTA479" s="284"/>
      <c r="KTB479" s="284"/>
      <c r="KTC479" s="284"/>
      <c r="KTD479" s="284"/>
      <c r="KTE479" s="284"/>
      <c r="KTF479" s="284"/>
      <c r="KTG479" s="284"/>
      <c r="KTH479" s="284"/>
      <c r="KTI479" s="284"/>
      <c r="KTJ479" s="284"/>
      <c r="KTK479" s="284"/>
      <c r="KTL479" s="284"/>
      <c r="KTM479" s="284"/>
      <c r="KTN479" s="284"/>
      <c r="KTO479" s="284"/>
      <c r="KTP479" s="284"/>
      <c r="KTQ479" s="284"/>
      <c r="KTR479" s="284"/>
      <c r="KTS479" s="284"/>
      <c r="KTT479" s="284"/>
      <c r="KTU479" s="284"/>
      <c r="KTV479" s="284"/>
      <c r="KTW479" s="284"/>
      <c r="KTX479" s="284"/>
      <c r="KTY479" s="284"/>
      <c r="KTZ479" s="284"/>
      <c r="KUA479" s="284"/>
      <c r="KUB479" s="284"/>
      <c r="KUC479" s="284"/>
      <c r="KUD479" s="284"/>
      <c r="KUE479" s="284"/>
      <c r="KUF479" s="284"/>
      <c r="KUG479" s="284"/>
      <c r="KUH479" s="284"/>
      <c r="KUI479" s="284"/>
      <c r="KUJ479" s="284"/>
      <c r="KUK479" s="284"/>
      <c r="KUL479" s="284"/>
      <c r="KUM479" s="284"/>
      <c r="KUN479" s="284"/>
      <c r="KUO479" s="284"/>
      <c r="KUP479" s="284"/>
      <c r="KUQ479" s="284"/>
      <c r="KUR479" s="284"/>
      <c r="KUS479" s="284"/>
      <c r="KUT479" s="284"/>
      <c r="KUU479" s="284"/>
      <c r="KUV479" s="284"/>
      <c r="KUW479" s="284"/>
      <c r="KUX479" s="284"/>
      <c r="KUY479" s="284"/>
      <c r="KUZ479" s="284"/>
      <c r="KVA479" s="284"/>
      <c r="KVB479" s="284"/>
      <c r="KVC479" s="284"/>
      <c r="KVD479" s="284"/>
      <c r="KVE479" s="284"/>
      <c r="KVF479" s="284"/>
      <c r="KVG479" s="284"/>
      <c r="KVH479" s="284"/>
      <c r="KVI479" s="284"/>
      <c r="KVJ479" s="284"/>
      <c r="KVK479" s="284"/>
      <c r="KVL479" s="284"/>
      <c r="KVM479" s="284"/>
      <c r="KVN479" s="284"/>
      <c r="KVO479" s="284"/>
      <c r="KVP479" s="284"/>
      <c r="KVQ479" s="284"/>
      <c r="KVR479" s="284"/>
      <c r="KVS479" s="284"/>
      <c r="KVT479" s="284"/>
      <c r="KVU479" s="284"/>
      <c r="KVV479" s="284"/>
      <c r="KVW479" s="284"/>
      <c r="KVX479" s="284"/>
      <c r="KVY479" s="284"/>
      <c r="KVZ479" s="284"/>
      <c r="KWA479" s="284"/>
      <c r="KWB479" s="284"/>
      <c r="KWC479" s="284"/>
      <c r="KWD479" s="284"/>
      <c r="KWE479" s="284"/>
      <c r="KWF479" s="284"/>
      <c r="KWG479" s="284"/>
      <c r="KWH479" s="284"/>
      <c r="KWI479" s="284"/>
      <c r="KWJ479" s="284"/>
      <c r="KWK479" s="284"/>
      <c r="KWL479" s="284"/>
      <c r="KWM479" s="284"/>
      <c r="KWN479" s="284"/>
      <c r="KWO479" s="284"/>
      <c r="KWP479" s="284"/>
      <c r="KWQ479" s="284"/>
      <c r="KWR479" s="284"/>
      <c r="KWS479" s="284"/>
      <c r="KWT479" s="284"/>
      <c r="KWU479" s="284"/>
      <c r="KWV479" s="284"/>
      <c r="KWW479" s="284"/>
      <c r="KWX479" s="284"/>
      <c r="KWY479" s="284"/>
      <c r="KWZ479" s="284"/>
      <c r="KXA479" s="284"/>
      <c r="KXB479" s="284"/>
      <c r="KXC479" s="284"/>
      <c r="KXD479" s="284"/>
      <c r="KXE479" s="284"/>
      <c r="KXF479" s="284"/>
      <c r="KXG479" s="284"/>
      <c r="KXH479" s="284"/>
      <c r="KXI479" s="284"/>
      <c r="KXJ479" s="284"/>
      <c r="KXK479" s="284"/>
      <c r="KXL479" s="284"/>
      <c r="KXM479" s="284"/>
      <c r="KXN479" s="284"/>
      <c r="KXO479" s="284"/>
      <c r="KXP479" s="284"/>
      <c r="KXQ479" s="284"/>
      <c r="KXR479" s="284"/>
      <c r="KXS479" s="284"/>
      <c r="KXT479" s="284"/>
      <c r="KXU479" s="284"/>
      <c r="KXV479" s="284"/>
      <c r="KXW479" s="284"/>
      <c r="KXX479" s="284"/>
      <c r="KXY479" s="284"/>
      <c r="KXZ479" s="284"/>
      <c r="KYA479" s="284"/>
      <c r="KYB479" s="284"/>
      <c r="KYC479" s="284"/>
      <c r="KYD479" s="284"/>
      <c r="KYE479" s="284"/>
      <c r="KYF479" s="284"/>
      <c r="KYG479" s="284"/>
      <c r="KYH479" s="284"/>
      <c r="KYI479" s="284"/>
      <c r="KYJ479" s="284"/>
      <c r="KYK479" s="284"/>
      <c r="KYL479" s="284"/>
      <c r="KYM479" s="284"/>
      <c r="KYN479" s="284"/>
      <c r="KYO479" s="284"/>
      <c r="KYP479" s="284"/>
      <c r="KYQ479" s="284"/>
      <c r="KYR479" s="284"/>
      <c r="KYS479" s="284"/>
      <c r="KYT479" s="284"/>
      <c r="KYU479" s="284"/>
      <c r="KYV479" s="284"/>
      <c r="KYW479" s="284"/>
      <c r="KYX479" s="284"/>
      <c r="KYY479" s="284"/>
      <c r="KYZ479" s="284"/>
      <c r="KZA479" s="284"/>
      <c r="KZB479" s="284"/>
      <c r="KZC479" s="284"/>
      <c r="KZD479" s="284"/>
      <c r="KZE479" s="284"/>
      <c r="KZF479" s="284"/>
      <c r="KZG479" s="284"/>
      <c r="KZH479" s="284"/>
      <c r="KZI479" s="284"/>
      <c r="KZJ479" s="284"/>
      <c r="KZK479" s="284"/>
      <c r="KZL479" s="284"/>
      <c r="KZM479" s="284"/>
      <c r="KZN479" s="284"/>
      <c r="KZO479" s="284"/>
      <c r="KZP479" s="284"/>
      <c r="KZQ479" s="284"/>
      <c r="KZR479" s="284"/>
      <c r="KZS479" s="284"/>
      <c r="KZT479" s="284"/>
      <c r="KZU479" s="284"/>
      <c r="KZV479" s="284"/>
      <c r="KZW479" s="284"/>
      <c r="KZX479" s="284"/>
      <c r="KZY479" s="284"/>
      <c r="KZZ479" s="284"/>
      <c r="LAA479" s="284"/>
      <c r="LAB479" s="284"/>
      <c r="LAC479" s="284"/>
      <c r="LAD479" s="284"/>
      <c r="LAE479" s="284"/>
      <c r="LAF479" s="284"/>
      <c r="LAG479" s="284"/>
      <c r="LAH479" s="284"/>
      <c r="LAI479" s="284"/>
      <c r="LAJ479" s="284"/>
      <c r="LAK479" s="284"/>
      <c r="LAL479" s="284"/>
      <c r="LAM479" s="284"/>
      <c r="LAN479" s="284"/>
      <c r="LAO479" s="284"/>
      <c r="LAP479" s="284"/>
      <c r="LAQ479" s="284"/>
      <c r="LAR479" s="284"/>
      <c r="LAS479" s="284"/>
      <c r="LAT479" s="284"/>
      <c r="LAU479" s="284"/>
      <c r="LAV479" s="284"/>
      <c r="LAW479" s="284"/>
      <c r="LAX479" s="284"/>
      <c r="LAY479" s="284"/>
      <c r="LAZ479" s="284"/>
      <c r="LBA479" s="284"/>
      <c r="LBB479" s="284"/>
      <c r="LBC479" s="284"/>
      <c r="LBD479" s="284"/>
      <c r="LBE479" s="284"/>
      <c r="LBF479" s="284"/>
      <c r="LBG479" s="284"/>
      <c r="LBH479" s="284"/>
      <c r="LBI479" s="284"/>
      <c r="LBJ479" s="284"/>
      <c r="LBK479" s="284"/>
      <c r="LBL479" s="284"/>
      <c r="LBM479" s="284"/>
      <c r="LBN479" s="284"/>
      <c r="LBO479" s="284"/>
      <c r="LBP479" s="284"/>
      <c r="LBQ479" s="284"/>
      <c r="LBR479" s="284"/>
      <c r="LBS479" s="284"/>
      <c r="LBT479" s="284"/>
      <c r="LBU479" s="284"/>
      <c r="LBV479" s="284"/>
      <c r="LBW479" s="284"/>
      <c r="LBX479" s="284"/>
      <c r="LBY479" s="284"/>
      <c r="LBZ479" s="284"/>
      <c r="LCA479" s="284"/>
      <c r="LCB479" s="284"/>
      <c r="LCC479" s="284"/>
      <c r="LCD479" s="284"/>
      <c r="LCE479" s="284"/>
      <c r="LCF479" s="284"/>
      <c r="LCG479" s="284"/>
      <c r="LCH479" s="284"/>
      <c r="LCI479" s="284"/>
      <c r="LCJ479" s="284"/>
      <c r="LCK479" s="284"/>
      <c r="LCL479" s="284"/>
      <c r="LCM479" s="284"/>
      <c r="LCN479" s="284"/>
      <c r="LCO479" s="284"/>
      <c r="LCP479" s="284"/>
      <c r="LCQ479" s="284"/>
      <c r="LCR479" s="284"/>
      <c r="LCS479" s="284"/>
      <c r="LCT479" s="284"/>
      <c r="LCU479" s="284"/>
      <c r="LCV479" s="284"/>
      <c r="LCW479" s="284"/>
      <c r="LCX479" s="284"/>
      <c r="LCY479" s="284"/>
      <c r="LCZ479" s="284"/>
      <c r="LDA479" s="284"/>
      <c r="LDB479" s="284"/>
      <c r="LDC479" s="284"/>
      <c r="LDD479" s="284"/>
      <c r="LDE479" s="284"/>
      <c r="LDF479" s="284"/>
      <c r="LDG479" s="284"/>
      <c r="LDH479" s="284"/>
      <c r="LDI479" s="284"/>
      <c r="LDJ479" s="284"/>
      <c r="LDK479" s="284"/>
      <c r="LDL479" s="284"/>
      <c r="LDM479" s="284"/>
      <c r="LDN479" s="284"/>
      <c r="LDO479" s="284"/>
      <c r="LDP479" s="284"/>
      <c r="LDQ479" s="284"/>
      <c r="LDR479" s="284"/>
      <c r="LDS479" s="284"/>
      <c r="LDT479" s="284"/>
      <c r="LDU479" s="284"/>
      <c r="LDV479" s="284"/>
      <c r="LDW479" s="284"/>
      <c r="LDX479" s="284"/>
      <c r="LDY479" s="284"/>
      <c r="LDZ479" s="284"/>
      <c r="LEA479" s="284"/>
      <c r="LEB479" s="284"/>
      <c r="LEC479" s="284"/>
      <c r="LED479" s="284"/>
      <c r="LEE479" s="284"/>
      <c r="LEF479" s="284"/>
      <c r="LEG479" s="284"/>
      <c r="LEH479" s="284"/>
      <c r="LEI479" s="284"/>
      <c r="LEJ479" s="284"/>
      <c r="LEK479" s="284"/>
      <c r="LEL479" s="284"/>
      <c r="LEM479" s="284"/>
      <c r="LEN479" s="284"/>
      <c r="LEO479" s="284"/>
      <c r="LEP479" s="284"/>
      <c r="LEQ479" s="284"/>
      <c r="LER479" s="284"/>
      <c r="LES479" s="284"/>
      <c r="LET479" s="284"/>
      <c r="LEU479" s="284"/>
      <c r="LEV479" s="284"/>
      <c r="LEW479" s="284"/>
      <c r="LEX479" s="284"/>
      <c r="LEY479" s="284"/>
      <c r="LEZ479" s="284"/>
      <c r="LFA479" s="284"/>
      <c r="LFB479" s="284"/>
      <c r="LFC479" s="284"/>
      <c r="LFD479" s="284"/>
      <c r="LFE479" s="284"/>
      <c r="LFF479" s="284"/>
      <c r="LFG479" s="284"/>
      <c r="LFH479" s="284"/>
      <c r="LFI479" s="284"/>
      <c r="LFJ479" s="284"/>
      <c r="LFK479" s="284"/>
      <c r="LFL479" s="284"/>
      <c r="LFM479" s="284"/>
      <c r="LFN479" s="284"/>
      <c r="LFO479" s="284"/>
      <c r="LFP479" s="284"/>
      <c r="LFQ479" s="284"/>
      <c r="LFR479" s="284"/>
      <c r="LFS479" s="284"/>
      <c r="LFT479" s="284"/>
      <c r="LFU479" s="284"/>
      <c r="LFV479" s="284"/>
      <c r="LFW479" s="284"/>
      <c r="LFX479" s="284"/>
      <c r="LFY479" s="284"/>
      <c r="LFZ479" s="284"/>
      <c r="LGA479" s="284"/>
      <c r="LGB479" s="284"/>
      <c r="LGC479" s="284"/>
      <c r="LGD479" s="284"/>
      <c r="LGE479" s="284"/>
      <c r="LGF479" s="284"/>
      <c r="LGG479" s="284"/>
      <c r="LGH479" s="284"/>
      <c r="LGI479" s="284"/>
      <c r="LGJ479" s="284"/>
      <c r="LGK479" s="284"/>
      <c r="LGL479" s="284"/>
      <c r="LGM479" s="284"/>
      <c r="LGN479" s="284"/>
      <c r="LGO479" s="284"/>
      <c r="LGP479" s="284"/>
      <c r="LGQ479" s="284"/>
      <c r="LGR479" s="284"/>
      <c r="LGS479" s="284"/>
      <c r="LGT479" s="284"/>
      <c r="LGU479" s="284"/>
      <c r="LGV479" s="284"/>
      <c r="LGW479" s="284"/>
      <c r="LGX479" s="284"/>
      <c r="LGY479" s="284"/>
      <c r="LGZ479" s="284"/>
      <c r="LHA479" s="284"/>
      <c r="LHB479" s="284"/>
      <c r="LHC479" s="284"/>
      <c r="LHD479" s="284"/>
      <c r="LHE479" s="284"/>
      <c r="LHF479" s="284"/>
      <c r="LHG479" s="284"/>
      <c r="LHH479" s="284"/>
      <c r="LHI479" s="284"/>
      <c r="LHJ479" s="284"/>
      <c r="LHK479" s="284"/>
      <c r="LHL479" s="284"/>
      <c r="LHM479" s="284"/>
      <c r="LHN479" s="284"/>
      <c r="LHO479" s="284"/>
      <c r="LHP479" s="284"/>
      <c r="LHQ479" s="284"/>
      <c r="LHR479" s="284"/>
      <c r="LHS479" s="284"/>
      <c r="LHT479" s="284"/>
      <c r="LHU479" s="284"/>
      <c r="LHV479" s="284"/>
      <c r="LHW479" s="284"/>
      <c r="LHX479" s="284"/>
      <c r="LHY479" s="284"/>
      <c r="LHZ479" s="284"/>
      <c r="LIA479" s="284"/>
      <c r="LIB479" s="284"/>
      <c r="LIC479" s="284"/>
      <c r="LID479" s="284"/>
      <c r="LIE479" s="284"/>
      <c r="LIF479" s="284"/>
      <c r="LIG479" s="284"/>
      <c r="LIH479" s="284"/>
      <c r="LII479" s="284"/>
      <c r="LIJ479" s="284"/>
      <c r="LIK479" s="284"/>
      <c r="LIL479" s="284"/>
      <c r="LIM479" s="284"/>
      <c r="LIN479" s="284"/>
      <c r="LIO479" s="284"/>
      <c r="LIP479" s="284"/>
      <c r="LIQ479" s="284"/>
      <c r="LIR479" s="284"/>
      <c r="LIS479" s="284"/>
      <c r="LIT479" s="284"/>
      <c r="LIU479" s="284"/>
      <c r="LIV479" s="284"/>
      <c r="LIW479" s="284"/>
      <c r="LIX479" s="284"/>
      <c r="LIY479" s="284"/>
      <c r="LIZ479" s="284"/>
      <c r="LJA479" s="284"/>
      <c r="LJB479" s="284"/>
      <c r="LJC479" s="284"/>
      <c r="LJD479" s="284"/>
      <c r="LJE479" s="284"/>
      <c r="LJF479" s="284"/>
      <c r="LJG479" s="284"/>
      <c r="LJH479" s="284"/>
      <c r="LJI479" s="284"/>
      <c r="LJJ479" s="284"/>
      <c r="LJK479" s="284"/>
      <c r="LJL479" s="284"/>
      <c r="LJM479" s="284"/>
      <c r="LJN479" s="284"/>
      <c r="LJO479" s="284"/>
      <c r="LJP479" s="284"/>
      <c r="LJQ479" s="284"/>
      <c r="LJR479" s="284"/>
      <c r="LJS479" s="284"/>
      <c r="LJT479" s="284"/>
      <c r="LJU479" s="284"/>
      <c r="LJV479" s="284"/>
      <c r="LJW479" s="284"/>
      <c r="LJX479" s="284"/>
      <c r="LJY479" s="284"/>
      <c r="LJZ479" s="284"/>
      <c r="LKA479" s="284"/>
      <c r="LKB479" s="284"/>
      <c r="LKC479" s="284"/>
      <c r="LKD479" s="284"/>
      <c r="LKE479" s="284"/>
      <c r="LKF479" s="284"/>
      <c r="LKG479" s="284"/>
      <c r="LKH479" s="284"/>
      <c r="LKI479" s="284"/>
      <c r="LKJ479" s="284"/>
      <c r="LKK479" s="284"/>
      <c r="LKL479" s="284"/>
      <c r="LKM479" s="284"/>
      <c r="LKN479" s="284"/>
      <c r="LKO479" s="284"/>
      <c r="LKP479" s="284"/>
      <c r="LKQ479" s="284"/>
      <c r="LKR479" s="284"/>
      <c r="LKS479" s="284"/>
      <c r="LKT479" s="284"/>
      <c r="LKU479" s="284"/>
      <c r="LKV479" s="284"/>
      <c r="LKW479" s="284"/>
      <c r="LKX479" s="284"/>
      <c r="LKY479" s="284"/>
      <c r="LKZ479" s="284"/>
      <c r="LLA479" s="284"/>
      <c r="LLB479" s="284"/>
      <c r="LLC479" s="284"/>
      <c r="LLD479" s="284"/>
      <c r="LLE479" s="284"/>
      <c r="LLF479" s="284"/>
      <c r="LLG479" s="284"/>
      <c r="LLH479" s="284"/>
      <c r="LLI479" s="284"/>
      <c r="LLJ479" s="284"/>
      <c r="LLK479" s="284"/>
      <c r="LLL479" s="284"/>
      <c r="LLM479" s="284"/>
      <c r="LLN479" s="284"/>
      <c r="LLO479" s="284"/>
      <c r="LLP479" s="284"/>
      <c r="LLQ479" s="284"/>
      <c r="LLR479" s="284"/>
      <c r="LLS479" s="284"/>
      <c r="LLT479" s="284"/>
      <c r="LLU479" s="284"/>
      <c r="LLV479" s="284"/>
      <c r="LLW479" s="284"/>
      <c r="LLX479" s="284"/>
      <c r="LLY479" s="284"/>
      <c r="LLZ479" s="284"/>
      <c r="LMA479" s="284"/>
      <c r="LMB479" s="284"/>
      <c r="LMC479" s="284"/>
      <c r="LMD479" s="284"/>
      <c r="LME479" s="284"/>
      <c r="LMF479" s="284"/>
      <c r="LMG479" s="284"/>
      <c r="LMH479" s="284"/>
      <c r="LMI479" s="284"/>
      <c r="LMJ479" s="284"/>
      <c r="LMK479" s="284"/>
      <c r="LML479" s="284"/>
      <c r="LMM479" s="284"/>
      <c r="LMN479" s="284"/>
      <c r="LMO479" s="284"/>
      <c r="LMP479" s="284"/>
      <c r="LMQ479" s="284"/>
      <c r="LMR479" s="284"/>
      <c r="LMS479" s="284"/>
      <c r="LMT479" s="284"/>
      <c r="LMU479" s="284"/>
      <c r="LMV479" s="284"/>
      <c r="LMW479" s="284"/>
      <c r="LMX479" s="284"/>
      <c r="LMY479" s="284"/>
      <c r="LMZ479" s="284"/>
      <c r="LNA479" s="284"/>
      <c r="LNB479" s="284"/>
      <c r="LNC479" s="284"/>
      <c r="LND479" s="284"/>
      <c r="LNE479" s="284"/>
      <c r="LNF479" s="284"/>
      <c r="LNG479" s="284"/>
      <c r="LNH479" s="284"/>
      <c r="LNI479" s="284"/>
      <c r="LNJ479" s="284"/>
      <c r="LNK479" s="284"/>
      <c r="LNL479" s="284"/>
      <c r="LNM479" s="284"/>
      <c r="LNN479" s="284"/>
      <c r="LNO479" s="284"/>
      <c r="LNP479" s="284"/>
      <c r="LNQ479" s="284"/>
      <c r="LNR479" s="284"/>
      <c r="LNS479" s="284"/>
      <c r="LNT479" s="284"/>
      <c r="LNU479" s="284"/>
      <c r="LNV479" s="284"/>
      <c r="LNW479" s="284"/>
      <c r="LNX479" s="284"/>
      <c r="LNY479" s="284"/>
      <c r="LNZ479" s="284"/>
      <c r="LOA479" s="284"/>
      <c r="LOB479" s="284"/>
      <c r="LOC479" s="284"/>
      <c r="LOD479" s="284"/>
      <c r="LOE479" s="284"/>
      <c r="LOF479" s="284"/>
      <c r="LOG479" s="284"/>
      <c r="LOH479" s="284"/>
      <c r="LOI479" s="284"/>
      <c r="LOJ479" s="284"/>
      <c r="LOK479" s="284"/>
      <c r="LOL479" s="284"/>
      <c r="LOM479" s="284"/>
      <c r="LON479" s="284"/>
      <c r="LOO479" s="284"/>
      <c r="LOP479" s="284"/>
      <c r="LOQ479" s="284"/>
      <c r="LOR479" s="284"/>
      <c r="LOS479" s="284"/>
      <c r="LOT479" s="284"/>
      <c r="LOU479" s="284"/>
      <c r="LOV479" s="284"/>
      <c r="LOW479" s="284"/>
      <c r="LOX479" s="284"/>
      <c r="LOY479" s="284"/>
      <c r="LOZ479" s="284"/>
      <c r="LPA479" s="284"/>
      <c r="LPB479" s="284"/>
      <c r="LPC479" s="284"/>
      <c r="LPD479" s="284"/>
      <c r="LPE479" s="284"/>
      <c r="LPF479" s="284"/>
      <c r="LPG479" s="284"/>
      <c r="LPH479" s="284"/>
      <c r="LPI479" s="284"/>
      <c r="LPJ479" s="284"/>
      <c r="LPK479" s="284"/>
      <c r="LPL479" s="284"/>
      <c r="LPM479" s="284"/>
      <c r="LPN479" s="284"/>
      <c r="LPO479" s="284"/>
      <c r="LPP479" s="284"/>
      <c r="LPQ479" s="284"/>
      <c r="LPR479" s="284"/>
      <c r="LPS479" s="284"/>
      <c r="LPT479" s="284"/>
      <c r="LPU479" s="284"/>
      <c r="LPV479" s="284"/>
      <c r="LPW479" s="284"/>
      <c r="LPX479" s="284"/>
      <c r="LPY479" s="284"/>
      <c r="LPZ479" s="284"/>
      <c r="LQA479" s="284"/>
      <c r="LQB479" s="284"/>
      <c r="LQC479" s="284"/>
      <c r="LQD479" s="284"/>
      <c r="LQE479" s="284"/>
      <c r="LQF479" s="284"/>
      <c r="LQG479" s="284"/>
      <c r="LQH479" s="284"/>
      <c r="LQI479" s="284"/>
      <c r="LQJ479" s="284"/>
      <c r="LQK479" s="284"/>
      <c r="LQL479" s="284"/>
      <c r="LQM479" s="284"/>
      <c r="LQN479" s="284"/>
      <c r="LQO479" s="284"/>
      <c r="LQP479" s="284"/>
      <c r="LQQ479" s="284"/>
      <c r="LQR479" s="284"/>
      <c r="LQS479" s="284"/>
      <c r="LQT479" s="284"/>
      <c r="LQU479" s="284"/>
      <c r="LQV479" s="284"/>
      <c r="LQW479" s="284"/>
      <c r="LQX479" s="284"/>
      <c r="LQY479" s="284"/>
      <c r="LQZ479" s="284"/>
      <c r="LRA479" s="284"/>
      <c r="LRB479" s="284"/>
      <c r="LRC479" s="284"/>
      <c r="LRD479" s="284"/>
      <c r="LRE479" s="284"/>
      <c r="LRF479" s="284"/>
      <c r="LRG479" s="284"/>
      <c r="LRH479" s="284"/>
      <c r="LRI479" s="284"/>
      <c r="LRJ479" s="284"/>
      <c r="LRK479" s="284"/>
      <c r="LRL479" s="284"/>
      <c r="LRM479" s="284"/>
      <c r="LRN479" s="284"/>
      <c r="LRO479" s="284"/>
      <c r="LRP479" s="284"/>
      <c r="LRQ479" s="284"/>
      <c r="LRR479" s="284"/>
      <c r="LRS479" s="284"/>
      <c r="LRT479" s="284"/>
      <c r="LRU479" s="284"/>
      <c r="LRV479" s="284"/>
      <c r="LRW479" s="284"/>
      <c r="LRX479" s="284"/>
      <c r="LRY479" s="284"/>
      <c r="LRZ479" s="284"/>
      <c r="LSA479" s="284"/>
      <c r="LSB479" s="284"/>
      <c r="LSC479" s="284"/>
      <c r="LSD479" s="284"/>
      <c r="LSE479" s="284"/>
      <c r="LSF479" s="284"/>
      <c r="LSG479" s="284"/>
      <c r="LSH479" s="284"/>
      <c r="LSI479" s="284"/>
      <c r="LSJ479" s="284"/>
      <c r="LSK479" s="284"/>
      <c r="LSL479" s="284"/>
      <c r="LSM479" s="284"/>
      <c r="LSN479" s="284"/>
      <c r="LSO479" s="284"/>
      <c r="LSP479" s="284"/>
      <c r="LSQ479" s="284"/>
      <c r="LSR479" s="284"/>
      <c r="LSS479" s="284"/>
      <c r="LST479" s="284"/>
      <c r="LSU479" s="284"/>
      <c r="LSV479" s="284"/>
      <c r="LSW479" s="284"/>
      <c r="LSX479" s="284"/>
      <c r="LSY479" s="284"/>
      <c r="LSZ479" s="284"/>
      <c r="LTA479" s="284"/>
      <c r="LTB479" s="284"/>
      <c r="LTC479" s="284"/>
      <c r="LTD479" s="284"/>
      <c r="LTE479" s="284"/>
      <c r="LTF479" s="284"/>
      <c r="LTG479" s="284"/>
      <c r="LTH479" s="284"/>
      <c r="LTI479" s="284"/>
      <c r="LTJ479" s="284"/>
      <c r="LTK479" s="284"/>
      <c r="LTL479" s="284"/>
      <c r="LTM479" s="284"/>
      <c r="LTN479" s="284"/>
      <c r="LTO479" s="284"/>
      <c r="LTP479" s="284"/>
      <c r="LTQ479" s="284"/>
      <c r="LTR479" s="284"/>
      <c r="LTS479" s="284"/>
      <c r="LTT479" s="284"/>
      <c r="LTU479" s="284"/>
      <c r="LTV479" s="284"/>
      <c r="LTW479" s="284"/>
      <c r="LTX479" s="284"/>
      <c r="LTY479" s="284"/>
      <c r="LTZ479" s="284"/>
      <c r="LUA479" s="284"/>
      <c r="LUB479" s="284"/>
      <c r="LUC479" s="284"/>
      <c r="LUD479" s="284"/>
      <c r="LUE479" s="284"/>
      <c r="LUF479" s="284"/>
      <c r="LUG479" s="284"/>
      <c r="LUH479" s="284"/>
      <c r="LUI479" s="284"/>
      <c r="LUJ479" s="284"/>
      <c r="LUK479" s="284"/>
      <c r="LUL479" s="284"/>
      <c r="LUM479" s="284"/>
      <c r="LUN479" s="284"/>
      <c r="LUO479" s="284"/>
      <c r="LUP479" s="284"/>
      <c r="LUQ479" s="284"/>
      <c r="LUR479" s="284"/>
      <c r="LUS479" s="284"/>
      <c r="LUT479" s="284"/>
      <c r="LUU479" s="284"/>
      <c r="LUV479" s="284"/>
      <c r="LUW479" s="284"/>
      <c r="LUX479" s="284"/>
      <c r="LUY479" s="284"/>
      <c r="LUZ479" s="284"/>
      <c r="LVA479" s="284"/>
      <c r="LVB479" s="284"/>
      <c r="LVC479" s="284"/>
      <c r="LVD479" s="284"/>
      <c r="LVE479" s="284"/>
      <c r="LVF479" s="284"/>
      <c r="LVG479" s="284"/>
      <c r="LVH479" s="284"/>
      <c r="LVI479" s="284"/>
      <c r="LVJ479" s="284"/>
      <c r="LVK479" s="284"/>
      <c r="LVL479" s="284"/>
      <c r="LVM479" s="284"/>
      <c r="LVN479" s="284"/>
      <c r="LVO479" s="284"/>
      <c r="LVP479" s="284"/>
      <c r="LVQ479" s="284"/>
      <c r="LVR479" s="284"/>
      <c r="LVS479" s="284"/>
      <c r="LVT479" s="284"/>
      <c r="LVU479" s="284"/>
      <c r="LVV479" s="284"/>
      <c r="LVW479" s="284"/>
      <c r="LVX479" s="284"/>
      <c r="LVY479" s="284"/>
      <c r="LVZ479" s="284"/>
      <c r="LWA479" s="284"/>
      <c r="LWB479" s="284"/>
      <c r="LWC479" s="284"/>
      <c r="LWD479" s="284"/>
      <c r="LWE479" s="284"/>
      <c r="LWF479" s="284"/>
      <c r="LWG479" s="284"/>
      <c r="LWH479" s="284"/>
      <c r="LWI479" s="284"/>
      <c r="LWJ479" s="284"/>
      <c r="LWK479" s="284"/>
      <c r="LWL479" s="284"/>
      <c r="LWM479" s="284"/>
      <c r="LWN479" s="284"/>
      <c r="LWO479" s="284"/>
      <c r="LWP479" s="284"/>
      <c r="LWQ479" s="284"/>
      <c r="LWR479" s="284"/>
      <c r="LWS479" s="284"/>
      <c r="LWT479" s="284"/>
      <c r="LWU479" s="284"/>
      <c r="LWV479" s="284"/>
      <c r="LWW479" s="284"/>
      <c r="LWX479" s="284"/>
      <c r="LWY479" s="284"/>
      <c r="LWZ479" s="284"/>
      <c r="LXA479" s="284"/>
      <c r="LXB479" s="284"/>
      <c r="LXC479" s="284"/>
      <c r="LXD479" s="284"/>
      <c r="LXE479" s="284"/>
      <c r="LXF479" s="284"/>
      <c r="LXG479" s="284"/>
      <c r="LXH479" s="284"/>
      <c r="LXI479" s="284"/>
      <c r="LXJ479" s="284"/>
      <c r="LXK479" s="284"/>
      <c r="LXL479" s="284"/>
      <c r="LXM479" s="284"/>
      <c r="LXN479" s="284"/>
      <c r="LXO479" s="284"/>
      <c r="LXP479" s="284"/>
      <c r="LXQ479" s="284"/>
      <c r="LXR479" s="284"/>
      <c r="LXS479" s="284"/>
      <c r="LXT479" s="284"/>
      <c r="LXU479" s="284"/>
      <c r="LXV479" s="284"/>
      <c r="LXW479" s="284"/>
      <c r="LXX479" s="284"/>
      <c r="LXY479" s="284"/>
      <c r="LXZ479" s="284"/>
      <c r="LYA479" s="284"/>
      <c r="LYB479" s="284"/>
      <c r="LYC479" s="284"/>
      <c r="LYD479" s="284"/>
      <c r="LYE479" s="284"/>
      <c r="LYF479" s="284"/>
      <c r="LYG479" s="284"/>
      <c r="LYH479" s="284"/>
      <c r="LYI479" s="284"/>
      <c r="LYJ479" s="284"/>
      <c r="LYK479" s="284"/>
      <c r="LYL479" s="284"/>
      <c r="LYM479" s="284"/>
      <c r="LYN479" s="284"/>
      <c r="LYO479" s="284"/>
      <c r="LYP479" s="284"/>
      <c r="LYQ479" s="284"/>
      <c r="LYR479" s="284"/>
      <c r="LYS479" s="284"/>
      <c r="LYT479" s="284"/>
      <c r="LYU479" s="284"/>
      <c r="LYV479" s="284"/>
      <c r="LYW479" s="284"/>
      <c r="LYX479" s="284"/>
      <c r="LYY479" s="284"/>
      <c r="LYZ479" s="284"/>
      <c r="LZA479" s="284"/>
      <c r="LZB479" s="284"/>
      <c r="LZC479" s="284"/>
      <c r="LZD479" s="284"/>
      <c r="LZE479" s="284"/>
      <c r="LZF479" s="284"/>
      <c r="LZG479" s="284"/>
      <c r="LZH479" s="284"/>
      <c r="LZI479" s="284"/>
      <c r="LZJ479" s="284"/>
      <c r="LZK479" s="284"/>
      <c r="LZL479" s="284"/>
      <c r="LZM479" s="284"/>
      <c r="LZN479" s="284"/>
      <c r="LZO479" s="284"/>
      <c r="LZP479" s="284"/>
      <c r="LZQ479" s="284"/>
      <c r="LZR479" s="284"/>
      <c r="LZS479" s="284"/>
      <c r="LZT479" s="284"/>
      <c r="LZU479" s="284"/>
      <c r="LZV479" s="284"/>
      <c r="LZW479" s="284"/>
      <c r="LZX479" s="284"/>
      <c r="LZY479" s="284"/>
      <c r="LZZ479" s="284"/>
      <c r="MAA479" s="284"/>
      <c r="MAB479" s="284"/>
      <c r="MAC479" s="284"/>
      <c r="MAD479" s="284"/>
      <c r="MAE479" s="284"/>
      <c r="MAF479" s="284"/>
      <c r="MAG479" s="284"/>
      <c r="MAH479" s="284"/>
      <c r="MAI479" s="284"/>
      <c r="MAJ479" s="284"/>
      <c r="MAK479" s="284"/>
      <c r="MAL479" s="284"/>
      <c r="MAM479" s="284"/>
      <c r="MAN479" s="284"/>
      <c r="MAO479" s="284"/>
      <c r="MAP479" s="284"/>
      <c r="MAQ479" s="284"/>
      <c r="MAR479" s="284"/>
      <c r="MAS479" s="284"/>
      <c r="MAT479" s="284"/>
      <c r="MAU479" s="284"/>
      <c r="MAV479" s="284"/>
      <c r="MAW479" s="284"/>
      <c r="MAX479" s="284"/>
      <c r="MAY479" s="284"/>
      <c r="MAZ479" s="284"/>
      <c r="MBA479" s="284"/>
      <c r="MBB479" s="284"/>
      <c r="MBC479" s="284"/>
      <c r="MBD479" s="284"/>
      <c r="MBE479" s="284"/>
      <c r="MBF479" s="284"/>
      <c r="MBG479" s="284"/>
      <c r="MBH479" s="284"/>
      <c r="MBI479" s="284"/>
      <c r="MBJ479" s="284"/>
      <c r="MBK479" s="284"/>
      <c r="MBL479" s="284"/>
      <c r="MBM479" s="284"/>
      <c r="MBN479" s="284"/>
      <c r="MBO479" s="284"/>
      <c r="MBP479" s="284"/>
      <c r="MBQ479" s="284"/>
      <c r="MBR479" s="284"/>
      <c r="MBS479" s="284"/>
      <c r="MBT479" s="284"/>
      <c r="MBU479" s="284"/>
      <c r="MBV479" s="284"/>
      <c r="MBW479" s="284"/>
      <c r="MBX479" s="284"/>
      <c r="MBY479" s="284"/>
      <c r="MBZ479" s="284"/>
      <c r="MCA479" s="284"/>
      <c r="MCB479" s="284"/>
      <c r="MCC479" s="284"/>
      <c r="MCD479" s="284"/>
      <c r="MCE479" s="284"/>
      <c r="MCF479" s="284"/>
      <c r="MCG479" s="284"/>
      <c r="MCH479" s="284"/>
      <c r="MCI479" s="284"/>
      <c r="MCJ479" s="284"/>
      <c r="MCK479" s="284"/>
      <c r="MCL479" s="284"/>
      <c r="MCM479" s="284"/>
      <c r="MCN479" s="284"/>
      <c r="MCO479" s="284"/>
      <c r="MCP479" s="284"/>
      <c r="MCQ479" s="284"/>
      <c r="MCR479" s="284"/>
      <c r="MCS479" s="284"/>
      <c r="MCT479" s="284"/>
      <c r="MCU479" s="284"/>
      <c r="MCV479" s="284"/>
      <c r="MCW479" s="284"/>
      <c r="MCX479" s="284"/>
      <c r="MCY479" s="284"/>
      <c r="MCZ479" s="284"/>
      <c r="MDA479" s="284"/>
      <c r="MDB479" s="284"/>
      <c r="MDC479" s="284"/>
      <c r="MDD479" s="284"/>
      <c r="MDE479" s="284"/>
      <c r="MDF479" s="284"/>
      <c r="MDG479" s="284"/>
      <c r="MDH479" s="284"/>
      <c r="MDI479" s="284"/>
      <c r="MDJ479" s="284"/>
      <c r="MDK479" s="284"/>
      <c r="MDL479" s="284"/>
      <c r="MDM479" s="284"/>
      <c r="MDN479" s="284"/>
      <c r="MDO479" s="284"/>
      <c r="MDP479" s="284"/>
      <c r="MDQ479" s="284"/>
      <c r="MDR479" s="284"/>
      <c r="MDS479" s="284"/>
      <c r="MDT479" s="284"/>
      <c r="MDU479" s="284"/>
      <c r="MDV479" s="284"/>
      <c r="MDW479" s="284"/>
      <c r="MDX479" s="284"/>
      <c r="MDY479" s="284"/>
      <c r="MDZ479" s="284"/>
      <c r="MEA479" s="284"/>
      <c r="MEB479" s="284"/>
      <c r="MEC479" s="284"/>
      <c r="MED479" s="284"/>
      <c r="MEE479" s="284"/>
      <c r="MEF479" s="284"/>
      <c r="MEG479" s="284"/>
      <c r="MEH479" s="284"/>
      <c r="MEI479" s="284"/>
      <c r="MEJ479" s="284"/>
      <c r="MEK479" s="284"/>
      <c r="MEL479" s="284"/>
      <c r="MEM479" s="284"/>
      <c r="MEN479" s="284"/>
      <c r="MEO479" s="284"/>
      <c r="MEP479" s="284"/>
      <c r="MEQ479" s="284"/>
      <c r="MER479" s="284"/>
      <c r="MES479" s="284"/>
      <c r="MET479" s="284"/>
      <c r="MEU479" s="284"/>
      <c r="MEV479" s="284"/>
      <c r="MEW479" s="284"/>
      <c r="MEX479" s="284"/>
      <c r="MEY479" s="284"/>
      <c r="MEZ479" s="284"/>
      <c r="MFA479" s="284"/>
      <c r="MFB479" s="284"/>
      <c r="MFC479" s="284"/>
      <c r="MFD479" s="284"/>
      <c r="MFE479" s="284"/>
      <c r="MFF479" s="284"/>
      <c r="MFG479" s="284"/>
      <c r="MFH479" s="284"/>
      <c r="MFI479" s="284"/>
      <c r="MFJ479" s="284"/>
      <c r="MFK479" s="284"/>
      <c r="MFL479" s="284"/>
      <c r="MFM479" s="284"/>
      <c r="MFN479" s="284"/>
      <c r="MFO479" s="284"/>
      <c r="MFP479" s="284"/>
      <c r="MFQ479" s="284"/>
      <c r="MFR479" s="284"/>
      <c r="MFS479" s="284"/>
      <c r="MFT479" s="284"/>
      <c r="MFU479" s="284"/>
      <c r="MFV479" s="284"/>
      <c r="MFW479" s="284"/>
      <c r="MFX479" s="284"/>
      <c r="MFY479" s="284"/>
      <c r="MFZ479" s="284"/>
      <c r="MGA479" s="284"/>
      <c r="MGB479" s="284"/>
      <c r="MGC479" s="284"/>
      <c r="MGD479" s="284"/>
      <c r="MGE479" s="284"/>
      <c r="MGF479" s="284"/>
      <c r="MGG479" s="284"/>
      <c r="MGH479" s="284"/>
      <c r="MGI479" s="284"/>
      <c r="MGJ479" s="284"/>
      <c r="MGK479" s="284"/>
      <c r="MGL479" s="284"/>
      <c r="MGM479" s="284"/>
      <c r="MGN479" s="284"/>
      <c r="MGO479" s="284"/>
      <c r="MGP479" s="284"/>
      <c r="MGQ479" s="284"/>
      <c r="MGR479" s="284"/>
      <c r="MGS479" s="284"/>
      <c r="MGT479" s="284"/>
      <c r="MGU479" s="284"/>
      <c r="MGV479" s="284"/>
      <c r="MGW479" s="284"/>
      <c r="MGX479" s="284"/>
      <c r="MGY479" s="284"/>
      <c r="MGZ479" s="284"/>
      <c r="MHA479" s="284"/>
      <c r="MHB479" s="284"/>
      <c r="MHC479" s="284"/>
      <c r="MHD479" s="284"/>
      <c r="MHE479" s="284"/>
      <c r="MHF479" s="284"/>
      <c r="MHG479" s="284"/>
      <c r="MHH479" s="284"/>
      <c r="MHI479" s="284"/>
      <c r="MHJ479" s="284"/>
      <c r="MHK479" s="284"/>
      <c r="MHL479" s="284"/>
      <c r="MHM479" s="284"/>
      <c r="MHN479" s="284"/>
      <c r="MHO479" s="284"/>
      <c r="MHP479" s="284"/>
      <c r="MHQ479" s="284"/>
      <c r="MHR479" s="284"/>
      <c r="MHS479" s="284"/>
      <c r="MHT479" s="284"/>
      <c r="MHU479" s="284"/>
      <c r="MHV479" s="284"/>
      <c r="MHW479" s="284"/>
      <c r="MHX479" s="284"/>
      <c r="MHY479" s="284"/>
      <c r="MHZ479" s="284"/>
      <c r="MIA479" s="284"/>
      <c r="MIB479" s="284"/>
      <c r="MIC479" s="284"/>
      <c r="MID479" s="284"/>
      <c r="MIE479" s="284"/>
      <c r="MIF479" s="284"/>
      <c r="MIG479" s="284"/>
      <c r="MIH479" s="284"/>
      <c r="MII479" s="284"/>
      <c r="MIJ479" s="284"/>
      <c r="MIK479" s="284"/>
      <c r="MIL479" s="284"/>
      <c r="MIM479" s="284"/>
      <c r="MIN479" s="284"/>
      <c r="MIO479" s="284"/>
      <c r="MIP479" s="284"/>
      <c r="MIQ479" s="284"/>
      <c r="MIR479" s="284"/>
      <c r="MIS479" s="284"/>
      <c r="MIT479" s="284"/>
      <c r="MIU479" s="284"/>
      <c r="MIV479" s="284"/>
      <c r="MIW479" s="284"/>
      <c r="MIX479" s="284"/>
      <c r="MIY479" s="284"/>
      <c r="MIZ479" s="284"/>
      <c r="MJA479" s="284"/>
      <c r="MJB479" s="284"/>
      <c r="MJC479" s="284"/>
      <c r="MJD479" s="284"/>
      <c r="MJE479" s="284"/>
      <c r="MJF479" s="284"/>
      <c r="MJG479" s="284"/>
      <c r="MJH479" s="284"/>
      <c r="MJI479" s="284"/>
      <c r="MJJ479" s="284"/>
      <c r="MJK479" s="284"/>
      <c r="MJL479" s="284"/>
      <c r="MJM479" s="284"/>
      <c r="MJN479" s="284"/>
      <c r="MJO479" s="284"/>
      <c r="MJP479" s="284"/>
      <c r="MJQ479" s="284"/>
      <c r="MJR479" s="284"/>
      <c r="MJS479" s="284"/>
      <c r="MJT479" s="284"/>
      <c r="MJU479" s="284"/>
      <c r="MJV479" s="284"/>
      <c r="MJW479" s="284"/>
      <c r="MJX479" s="284"/>
      <c r="MJY479" s="284"/>
      <c r="MJZ479" s="284"/>
      <c r="MKA479" s="284"/>
      <c r="MKB479" s="284"/>
      <c r="MKC479" s="284"/>
      <c r="MKD479" s="284"/>
      <c r="MKE479" s="284"/>
      <c r="MKF479" s="284"/>
      <c r="MKG479" s="284"/>
      <c r="MKH479" s="284"/>
      <c r="MKI479" s="284"/>
      <c r="MKJ479" s="284"/>
      <c r="MKK479" s="284"/>
      <c r="MKL479" s="284"/>
      <c r="MKM479" s="284"/>
      <c r="MKN479" s="284"/>
      <c r="MKO479" s="284"/>
      <c r="MKP479" s="284"/>
      <c r="MKQ479" s="284"/>
      <c r="MKR479" s="284"/>
      <c r="MKS479" s="284"/>
      <c r="MKT479" s="284"/>
      <c r="MKU479" s="284"/>
      <c r="MKV479" s="284"/>
      <c r="MKW479" s="284"/>
      <c r="MKX479" s="284"/>
      <c r="MKY479" s="284"/>
      <c r="MKZ479" s="284"/>
      <c r="MLA479" s="284"/>
      <c r="MLB479" s="284"/>
      <c r="MLC479" s="284"/>
      <c r="MLD479" s="284"/>
      <c r="MLE479" s="284"/>
      <c r="MLF479" s="284"/>
      <c r="MLG479" s="284"/>
      <c r="MLH479" s="284"/>
      <c r="MLI479" s="284"/>
      <c r="MLJ479" s="284"/>
      <c r="MLK479" s="284"/>
      <c r="MLL479" s="284"/>
      <c r="MLM479" s="284"/>
      <c r="MLN479" s="284"/>
      <c r="MLO479" s="284"/>
      <c r="MLP479" s="284"/>
      <c r="MLQ479" s="284"/>
      <c r="MLR479" s="284"/>
      <c r="MLS479" s="284"/>
      <c r="MLT479" s="284"/>
      <c r="MLU479" s="284"/>
      <c r="MLV479" s="284"/>
      <c r="MLW479" s="284"/>
      <c r="MLX479" s="284"/>
      <c r="MLY479" s="284"/>
      <c r="MLZ479" s="284"/>
      <c r="MMA479" s="284"/>
      <c r="MMB479" s="284"/>
      <c r="MMC479" s="284"/>
      <c r="MMD479" s="284"/>
      <c r="MME479" s="284"/>
      <c r="MMF479" s="284"/>
      <c r="MMG479" s="284"/>
      <c r="MMH479" s="284"/>
      <c r="MMI479" s="284"/>
      <c r="MMJ479" s="284"/>
      <c r="MMK479" s="284"/>
      <c r="MML479" s="284"/>
      <c r="MMM479" s="284"/>
      <c r="MMN479" s="284"/>
      <c r="MMO479" s="284"/>
      <c r="MMP479" s="284"/>
      <c r="MMQ479" s="284"/>
      <c r="MMR479" s="284"/>
      <c r="MMS479" s="284"/>
      <c r="MMT479" s="284"/>
      <c r="MMU479" s="284"/>
      <c r="MMV479" s="284"/>
      <c r="MMW479" s="284"/>
      <c r="MMX479" s="284"/>
      <c r="MMY479" s="284"/>
      <c r="MMZ479" s="284"/>
      <c r="MNA479" s="284"/>
      <c r="MNB479" s="284"/>
      <c r="MNC479" s="284"/>
      <c r="MND479" s="284"/>
      <c r="MNE479" s="284"/>
      <c r="MNF479" s="284"/>
      <c r="MNG479" s="284"/>
      <c r="MNH479" s="284"/>
      <c r="MNI479" s="284"/>
      <c r="MNJ479" s="284"/>
      <c r="MNK479" s="284"/>
      <c r="MNL479" s="284"/>
      <c r="MNM479" s="284"/>
      <c r="MNN479" s="284"/>
      <c r="MNO479" s="284"/>
      <c r="MNP479" s="284"/>
      <c r="MNQ479" s="284"/>
      <c r="MNR479" s="284"/>
      <c r="MNS479" s="284"/>
      <c r="MNT479" s="284"/>
      <c r="MNU479" s="284"/>
      <c r="MNV479" s="284"/>
      <c r="MNW479" s="284"/>
      <c r="MNX479" s="284"/>
      <c r="MNY479" s="284"/>
      <c r="MNZ479" s="284"/>
      <c r="MOA479" s="284"/>
      <c r="MOB479" s="284"/>
      <c r="MOC479" s="284"/>
      <c r="MOD479" s="284"/>
      <c r="MOE479" s="284"/>
      <c r="MOF479" s="284"/>
      <c r="MOG479" s="284"/>
      <c r="MOH479" s="284"/>
      <c r="MOI479" s="284"/>
      <c r="MOJ479" s="284"/>
      <c r="MOK479" s="284"/>
      <c r="MOL479" s="284"/>
      <c r="MOM479" s="284"/>
      <c r="MON479" s="284"/>
      <c r="MOO479" s="284"/>
      <c r="MOP479" s="284"/>
      <c r="MOQ479" s="284"/>
      <c r="MOR479" s="284"/>
      <c r="MOS479" s="284"/>
      <c r="MOT479" s="284"/>
      <c r="MOU479" s="284"/>
      <c r="MOV479" s="284"/>
      <c r="MOW479" s="284"/>
      <c r="MOX479" s="284"/>
      <c r="MOY479" s="284"/>
      <c r="MOZ479" s="284"/>
      <c r="MPA479" s="284"/>
      <c r="MPB479" s="284"/>
      <c r="MPC479" s="284"/>
      <c r="MPD479" s="284"/>
      <c r="MPE479" s="284"/>
      <c r="MPF479" s="284"/>
      <c r="MPG479" s="284"/>
      <c r="MPH479" s="284"/>
      <c r="MPI479" s="284"/>
      <c r="MPJ479" s="284"/>
      <c r="MPK479" s="284"/>
      <c r="MPL479" s="284"/>
      <c r="MPM479" s="284"/>
      <c r="MPN479" s="284"/>
      <c r="MPO479" s="284"/>
      <c r="MPP479" s="284"/>
      <c r="MPQ479" s="284"/>
      <c r="MPR479" s="284"/>
      <c r="MPS479" s="284"/>
      <c r="MPT479" s="284"/>
      <c r="MPU479" s="284"/>
      <c r="MPV479" s="284"/>
      <c r="MPW479" s="284"/>
      <c r="MPX479" s="284"/>
      <c r="MPY479" s="284"/>
      <c r="MPZ479" s="284"/>
      <c r="MQA479" s="284"/>
      <c r="MQB479" s="284"/>
      <c r="MQC479" s="284"/>
      <c r="MQD479" s="284"/>
      <c r="MQE479" s="284"/>
      <c r="MQF479" s="284"/>
      <c r="MQG479" s="284"/>
      <c r="MQH479" s="284"/>
      <c r="MQI479" s="284"/>
      <c r="MQJ479" s="284"/>
      <c r="MQK479" s="284"/>
      <c r="MQL479" s="284"/>
      <c r="MQM479" s="284"/>
      <c r="MQN479" s="284"/>
      <c r="MQO479" s="284"/>
      <c r="MQP479" s="284"/>
      <c r="MQQ479" s="284"/>
      <c r="MQR479" s="284"/>
      <c r="MQS479" s="284"/>
      <c r="MQT479" s="284"/>
      <c r="MQU479" s="284"/>
      <c r="MQV479" s="284"/>
      <c r="MQW479" s="284"/>
      <c r="MQX479" s="284"/>
      <c r="MQY479" s="284"/>
      <c r="MQZ479" s="284"/>
      <c r="MRA479" s="284"/>
      <c r="MRB479" s="284"/>
      <c r="MRC479" s="284"/>
      <c r="MRD479" s="284"/>
      <c r="MRE479" s="284"/>
      <c r="MRF479" s="284"/>
      <c r="MRG479" s="284"/>
      <c r="MRH479" s="284"/>
      <c r="MRI479" s="284"/>
      <c r="MRJ479" s="284"/>
      <c r="MRK479" s="284"/>
      <c r="MRL479" s="284"/>
      <c r="MRM479" s="284"/>
      <c r="MRN479" s="284"/>
      <c r="MRO479" s="284"/>
      <c r="MRP479" s="284"/>
      <c r="MRQ479" s="284"/>
      <c r="MRR479" s="284"/>
      <c r="MRS479" s="284"/>
      <c r="MRT479" s="284"/>
      <c r="MRU479" s="284"/>
      <c r="MRV479" s="284"/>
      <c r="MRW479" s="284"/>
      <c r="MRX479" s="284"/>
      <c r="MRY479" s="284"/>
      <c r="MRZ479" s="284"/>
      <c r="MSA479" s="284"/>
      <c r="MSB479" s="284"/>
      <c r="MSC479" s="284"/>
      <c r="MSD479" s="284"/>
      <c r="MSE479" s="284"/>
      <c r="MSF479" s="284"/>
      <c r="MSG479" s="284"/>
      <c r="MSH479" s="284"/>
      <c r="MSI479" s="284"/>
      <c r="MSJ479" s="284"/>
      <c r="MSK479" s="284"/>
      <c r="MSL479" s="284"/>
      <c r="MSM479" s="284"/>
      <c r="MSN479" s="284"/>
      <c r="MSO479" s="284"/>
      <c r="MSP479" s="284"/>
      <c r="MSQ479" s="284"/>
      <c r="MSR479" s="284"/>
      <c r="MSS479" s="284"/>
      <c r="MST479" s="284"/>
      <c r="MSU479" s="284"/>
      <c r="MSV479" s="284"/>
      <c r="MSW479" s="284"/>
      <c r="MSX479" s="284"/>
      <c r="MSY479" s="284"/>
      <c r="MSZ479" s="284"/>
      <c r="MTA479" s="284"/>
      <c r="MTB479" s="284"/>
      <c r="MTC479" s="284"/>
      <c r="MTD479" s="284"/>
      <c r="MTE479" s="284"/>
      <c r="MTF479" s="284"/>
      <c r="MTG479" s="284"/>
      <c r="MTH479" s="284"/>
      <c r="MTI479" s="284"/>
      <c r="MTJ479" s="284"/>
      <c r="MTK479" s="284"/>
      <c r="MTL479" s="284"/>
      <c r="MTM479" s="284"/>
      <c r="MTN479" s="284"/>
      <c r="MTO479" s="284"/>
      <c r="MTP479" s="284"/>
      <c r="MTQ479" s="284"/>
      <c r="MTR479" s="284"/>
      <c r="MTS479" s="284"/>
      <c r="MTT479" s="284"/>
      <c r="MTU479" s="284"/>
      <c r="MTV479" s="284"/>
      <c r="MTW479" s="284"/>
      <c r="MTX479" s="284"/>
      <c r="MTY479" s="284"/>
      <c r="MTZ479" s="284"/>
      <c r="MUA479" s="284"/>
      <c r="MUB479" s="284"/>
      <c r="MUC479" s="284"/>
      <c r="MUD479" s="284"/>
      <c r="MUE479" s="284"/>
      <c r="MUF479" s="284"/>
      <c r="MUG479" s="284"/>
      <c r="MUH479" s="284"/>
      <c r="MUI479" s="284"/>
      <c r="MUJ479" s="284"/>
      <c r="MUK479" s="284"/>
      <c r="MUL479" s="284"/>
      <c r="MUM479" s="284"/>
      <c r="MUN479" s="284"/>
      <c r="MUO479" s="284"/>
      <c r="MUP479" s="284"/>
      <c r="MUQ479" s="284"/>
      <c r="MUR479" s="284"/>
      <c r="MUS479" s="284"/>
      <c r="MUT479" s="284"/>
      <c r="MUU479" s="284"/>
      <c r="MUV479" s="284"/>
      <c r="MUW479" s="284"/>
      <c r="MUX479" s="284"/>
      <c r="MUY479" s="284"/>
      <c r="MUZ479" s="284"/>
      <c r="MVA479" s="284"/>
      <c r="MVB479" s="284"/>
      <c r="MVC479" s="284"/>
      <c r="MVD479" s="284"/>
      <c r="MVE479" s="284"/>
      <c r="MVF479" s="284"/>
      <c r="MVG479" s="284"/>
      <c r="MVH479" s="284"/>
      <c r="MVI479" s="284"/>
      <c r="MVJ479" s="284"/>
      <c r="MVK479" s="284"/>
      <c r="MVL479" s="284"/>
      <c r="MVM479" s="284"/>
      <c r="MVN479" s="284"/>
      <c r="MVO479" s="284"/>
      <c r="MVP479" s="284"/>
      <c r="MVQ479" s="284"/>
      <c r="MVR479" s="284"/>
      <c r="MVS479" s="284"/>
      <c r="MVT479" s="284"/>
      <c r="MVU479" s="284"/>
      <c r="MVV479" s="284"/>
      <c r="MVW479" s="284"/>
      <c r="MVX479" s="284"/>
      <c r="MVY479" s="284"/>
      <c r="MVZ479" s="284"/>
      <c r="MWA479" s="284"/>
      <c r="MWB479" s="284"/>
      <c r="MWC479" s="284"/>
      <c r="MWD479" s="284"/>
      <c r="MWE479" s="284"/>
      <c r="MWF479" s="284"/>
      <c r="MWG479" s="284"/>
      <c r="MWH479" s="284"/>
      <c r="MWI479" s="284"/>
      <c r="MWJ479" s="284"/>
      <c r="MWK479" s="284"/>
      <c r="MWL479" s="284"/>
      <c r="MWM479" s="284"/>
      <c r="MWN479" s="284"/>
      <c r="MWO479" s="284"/>
      <c r="MWP479" s="284"/>
      <c r="MWQ479" s="284"/>
      <c r="MWR479" s="284"/>
      <c r="MWS479" s="284"/>
      <c r="MWT479" s="284"/>
      <c r="MWU479" s="284"/>
      <c r="MWV479" s="284"/>
      <c r="MWW479" s="284"/>
      <c r="MWX479" s="284"/>
      <c r="MWY479" s="284"/>
      <c r="MWZ479" s="284"/>
      <c r="MXA479" s="284"/>
      <c r="MXB479" s="284"/>
      <c r="MXC479" s="284"/>
      <c r="MXD479" s="284"/>
      <c r="MXE479" s="284"/>
      <c r="MXF479" s="284"/>
      <c r="MXG479" s="284"/>
      <c r="MXH479" s="284"/>
      <c r="MXI479" s="284"/>
      <c r="MXJ479" s="284"/>
      <c r="MXK479" s="284"/>
      <c r="MXL479" s="284"/>
      <c r="MXM479" s="284"/>
      <c r="MXN479" s="284"/>
      <c r="MXO479" s="284"/>
      <c r="MXP479" s="284"/>
      <c r="MXQ479" s="284"/>
      <c r="MXR479" s="284"/>
      <c r="MXS479" s="284"/>
      <c r="MXT479" s="284"/>
      <c r="MXU479" s="284"/>
      <c r="MXV479" s="284"/>
      <c r="MXW479" s="284"/>
      <c r="MXX479" s="284"/>
      <c r="MXY479" s="284"/>
      <c r="MXZ479" s="284"/>
      <c r="MYA479" s="284"/>
      <c r="MYB479" s="284"/>
      <c r="MYC479" s="284"/>
      <c r="MYD479" s="284"/>
      <c r="MYE479" s="284"/>
      <c r="MYF479" s="284"/>
      <c r="MYG479" s="284"/>
      <c r="MYH479" s="284"/>
      <c r="MYI479" s="284"/>
      <c r="MYJ479" s="284"/>
      <c r="MYK479" s="284"/>
      <c r="MYL479" s="284"/>
      <c r="MYM479" s="284"/>
      <c r="MYN479" s="284"/>
      <c r="MYO479" s="284"/>
      <c r="MYP479" s="284"/>
      <c r="MYQ479" s="284"/>
      <c r="MYR479" s="284"/>
      <c r="MYS479" s="284"/>
      <c r="MYT479" s="284"/>
      <c r="MYU479" s="284"/>
      <c r="MYV479" s="284"/>
      <c r="MYW479" s="284"/>
      <c r="MYX479" s="284"/>
      <c r="MYY479" s="284"/>
      <c r="MYZ479" s="284"/>
      <c r="MZA479" s="284"/>
      <c r="MZB479" s="284"/>
      <c r="MZC479" s="284"/>
      <c r="MZD479" s="284"/>
      <c r="MZE479" s="284"/>
      <c r="MZF479" s="284"/>
      <c r="MZG479" s="284"/>
      <c r="MZH479" s="284"/>
      <c r="MZI479" s="284"/>
      <c r="MZJ479" s="284"/>
      <c r="MZK479" s="284"/>
      <c r="MZL479" s="284"/>
      <c r="MZM479" s="284"/>
      <c r="MZN479" s="284"/>
      <c r="MZO479" s="284"/>
      <c r="MZP479" s="284"/>
      <c r="MZQ479" s="284"/>
      <c r="MZR479" s="284"/>
      <c r="MZS479" s="284"/>
      <c r="MZT479" s="284"/>
      <c r="MZU479" s="284"/>
      <c r="MZV479" s="284"/>
      <c r="MZW479" s="284"/>
      <c r="MZX479" s="284"/>
      <c r="MZY479" s="284"/>
      <c r="MZZ479" s="284"/>
      <c r="NAA479" s="284"/>
      <c r="NAB479" s="284"/>
      <c r="NAC479" s="284"/>
      <c r="NAD479" s="284"/>
      <c r="NAE479" s="284"/>
      <c r="NAF479" s="284"/>
      <c r="NAG479" s="284"/>
      <c r="NAH479" s="284"/>
      <c r="NAI479" s="284"/>
      <c r="NAJ479" s="284"/>
      <c r="NAK479" s="284"/>
      <c r="NAL479" s="284"/>
      <c r="NAM479" s="284"/>
      <c r="NAN479" s="284"/>
      <c r="NAO479" s="284"/>
      <c r="NAP479" s="284"/>
      <c r="NAQ479" s="284"/>
      <c r="NAR479" s="284"/>
      <c r="NAS479" s="284"/>
      <c r="NAT479" s="284"/>
      <c r="NAU479" s="284"/>
      <c r="NAV479" s="284"/>
      <c r="NAW479" s="284"/>
      <c r="NAX479" s="284"/>
      <c r="NAY479" s="284"/>
      <c r="NAZ479" s="284"/>
      <c r="NBA479" s="284"/>
      <c r="NBB479" s="284"/>
      <c r="NBC479" s="284"/>
      <c r="NBD479" s="284"/>
      <c r="NBE479" s="284"/>
      <c r="NBF479" s="284"/>
      <c r="NBG479" s="284"/>
      <c r="NBH479" s="284"/>
      <c r="NBI479" s="284"/>
      <c r="NBJ479" s="284"/>
      <c r="NBK479" s="284"/>
      <c r="NBL479" s="284"/>
      <c r="NBM479" s="284"/>
      <c r="NBN479" s="284"/>
      <c r="NBO479" s="284"/>
      <c r="NBP479" s="284"/>
      <c r="NBQ479" s="284"/>
      <c r="NBR479" s="284"/>
      <c r="NBS479" s="284"/>
      <c r="NBT479" s="284"/>
      <c r="NBU479" s="284"/>
      <c r="NBV479" s="284"/>
      <c r="NBW479" s="284"/>
      <c r="NBX479" s="284"/>
      <c r="NBY479" s="284"/>
      <c r="NBZ479" s="284"/>
      <c r="NCA479" s="284"/>
      <c r="NCB479" s="284"/>
      <c r="NCC479" s="284"/>
      <c r="NCD479" s="284"/>
      <c r="NCE479" s="284"/>
      <c r="NCF479" s="284"/>
      <c r="NCG479" s="284"/>
      <c r="NCH479" s="284"/>
      <c r="NCI479" s="284"/>
      <c r="NCJ479" s="284"/>
      <c r="NCK479" s="284"/>
      <c r="NCL479" s="284"/>
      <c r="NCM479" s="284"/>
      <c r="NCN479" s="284"/>
      <c r="NCO479" s="284"/>
      <c r="NCP479" s="284"/>
      <c r="NCQ479" s="284"/>
      <c r="NCR479" s="284"/>
      <c r="NCS479" s="284"/>
      <c r="NCT479" s="284"/>
      <c r="NCU479" s="284"/>
      <c r="NCV479" s="284"/>
      <c r="NCW479" s="284"/>
      <c r="NCX479" s="284"/>
      <c r="NCY479" s="284"/>
      <c r="NCZ479" s="284"/>
      <c r="NDA479" s="284"/>
      <c r="NDB479" s="284"/>
      <c r="NDC479" s="284"/>
      <c r="NDD479" s="284"/>
      <c r="NDE479" s="284"/>
      <c r="NDF479" s="284"/>
      <c r="NDG479" s="284"/>
      <c r="NDH479" s="284"/>
      <c r="NDI479" s="284"/>
      <c r="NDJ479" s="284"/>
      <c r="NDK479" s="284"/>
      <c r="NDL479" s="284"/>
      <c r="NDM479" s="284"/>
      <c r="NDN479" s="284"/>
      <c r="NDO479" s="284"/>
      <c r="NDP479" s="284"/>
      <c r="NDQ479" s="284"/>
      <c r="NDR479" s="284"/>
      <c r="NDS479" s="284"/>
      <c r="NDT479" s="284"/>
      <c r="NDU479" s="284"/>
      <c r="NDV479" s="284"/>
      <c r="NDW479" s="284"/>
      <c r="NDX479" s="284"/>
      <c r="NDY479" s="284"/>
      <c r="NDZ479" s="284"/>
      <c r="NEA479" s="284"/>
      <c r="NEB479" s="284"/>
      <c r="NEC479" s="284"/>
      <c r="NED479" s="284"/>
      <c r="NEE479" s="284"/>
      <c r="NEF479" s="284"/>
      <c r="NEG479" s="284"/>
      <c r="NEH479" s="284"/>
      <c r="NEI479" s="284"/>
      <c r="NEJ479" s="284"/>
      <c r="NEK479" s="284"/>
      <c r="NEL479" s="284"/>
      <c r="NEM479" s="284"/>
      <c r="NEN479" s="284"/>
      <c r="NEO479" s="284"/>
      <c r="NEP479" s="284"/>
      <c r="NEQ479" s="284"/>
      <c r="NER479" s="284"/>
      <c r="NES479" s="284"/>
      <c r="NET479" s="284"/>
      <c r="NEU479" s="284"/>
      <c r="NEV479" s="284"/>
      <c r="NEW479" s="284"/>
      <c r="NEX479" s="284"/>
      <c r="NEY479" s="284"/>
      <c r="NEZ479" s="284"/>
      <c r="NFA479" s="284"/>
      <c r="NFB479" s="284"/>
      <c r="NFC479" s="284"/>
      <c r="NFD479" s="284"/>
      <c r="NFE479" s="284"/>
      <c r="NFF479" s="284"/>
      <c r="NFG479" s="284"/>
      <c r="NFH479" s="284"/>
      <c r="NFI479" s="284"/>
      <c r="NFJ479" s="284"/>
      <c r="NFK479" s="284"/>
      <c r="NFL479" s="284"/>
      <c r="NFM479" s="284"/>
      <c r="NFN479" s="284"/>
      <c r="NFO479" s="284"/>
      <c r="NFP479" s="284"/>
      <c r="NFQ479" s="284"/>
      <c r="NFR479" s="284"/>
      <c r="NFS479" s="284"/>
      <c r="NFT479" s="284"/>
      <c r="NFU479" s="284"/>
      <c r="NFV479" s="284"/>
      <c r="NFW479" s="284"/>
      <c r="NFX479" s="284"/>
      <c r="NFY479" s="284"/>
      <c r="NFZ479" s="284"/>
      <c r="NGA479" s="284"/>
      <c r="NGB479" s="284"/>
      <c r="NGC479" s="284"/>
      <c r="NGD479" s="284"/>
      <c r="NGE479" s="284"/>
      <c r="NGF479" s="284"/>
      <c r="NGG479" s="284"/>
      <c r="NGH479" s="284"/>
      <c r="NGI479" s="284"/>
      <c r="NGJ479" s="284"/>
      <c r="NGK479" s="284"/>
      <c r="NGL479" s="284"/>
      <c r="NGM479" s="284"/>
      <c r="NGN479" s="284"/>
      <c r="NGO479" s="284"/>
      <c r="NGP479" s="284"/>
      <c r="NGQ479" s="284"/>
      <c r="NGR479" s="284"/>
      <c r="NGS479" s="284"/>
      <c r="NGT479" s="284"/>
      <c r="NGU479" s="284"/>
      <c r="NGV479" s="284"/>
      <c r="NGW479" s="284"/>
      <c r="NGX479" s="284"/>
      <c r="NGY479" s="284"/>
      <c r="NGZ479" s="284"/>
      <c r="NHA479" s="284"/>
      <c r="NHB479" s="284"/>
      <c r="NHC479" s="284"/>
      <c r="NHD479" s="284"/>
      <c r="NHE479" s="284"/>
      <c r="NHF479" s="284"/>
      <c r="NHG479" s="284"/>
      <c r="NHH479" s="284"/>
      <c r="NHI479" s="284"/>
      <c r="NHJ479" s="284"/>
      <c r="NHK479" s="284"/>
      <c r="NHL479" s="284"/>
      <c r="NHM479" s="284"/>
      <c r="NHN479" s="284"/>
      <c r="NHO479" s="284"/>
      <c r="NHP479" s="284"/>
      <c r="NHQ479" s="284"/>
      <c r="NHR479" s="284"/>
      <c r="NHS479" s="284"/>
      <c r="NHT479" s="284"/>
      <c r="NHU479" s="284"/>
      <c r="NHV479" s="284"/>
      <c r="NHW479" s="284"/>
      <c r="NHX479" s="284"/>
      <c r="NHY479" s="284"/>
      <c r="NHZ479" s="284"/>
      <c r="NIA479" s="284"/>
      <c r="NIB479" s="284"/>
      <c r="NIC479" s="284"/>
      <c r="NID479" s="284"/>
      <c r="NIE479" s="284"/>
      <c r="NIF479" s="284"/>
      <c r="NIG479" s="284"/>
      <c r="NIH479" s="284"/>
      <c r="NII479" s="284"/>
      <c r="NIJ479" s="284"/>
      <c r="NIK479" s="284"/>
      <c r="NIL479" s="284"/>
      <c r="NIM479" s="284"/>
      <c r="NIN479" s="284"/>
      <c r="NIO479" s="284"/>
      <c r="NIP479" s="284"/>
      <c r="NIQ479" s="284"/>
      <c r="NIR479" s="284"/>
      <c r="NIS479" s="284"/>
      <c r="NIT479" s="284"/>
      <c r="NIU479" s="284"/>
      <c r="NIV479" s="284"/>
      <c r="NIW479" s="284"/>
      <c r="NIX479" s="284"/>
      <c r="NIY479" s="284"/>
      <c r="NIZ479" s="284"/>
      <c r="NJA479" s="284"/>
      <c r="NJB479" s="284"/>
      <c r="NJC479" s="284"/>
      <c r="NJD479" s="284"/>
      <c r="NJE479" s="284"/>
      <c r="NJF479" s="284"/>
      <c r="NJG479" s="284"/>
      <c r="NJH479" s="284"/>
      <c r="NJI479" s="284"/>
      <c r="NJJ479" s="284"/>
      <c r="NJK479" s="284"/>
      <c r="NJL479" s="284"/>
      <c r="NJM479" s="284"/>
      <c r="NJN479" s="284"/>
      <c r="NJO479" s="284"/>
      <c r="NJP479" s="284"/>
      <c r="NJQ479" s="284"/>
      <c r="NJR479" s="284"/>
      <c r="NJS479" s="284"/>
      <c r="NJT479" s="284"/>
      <c r="NJU479" s="284"/>
      <c r="NJV479" s="284"/>
      <c r="NJW479" s="284"/>
      <c r="NJX479" s="284"/>
      <c r="NJY479" s="284"/>
      <c r="NJZ479" s="284"/>
      <c r="NKA479" s="284"/>
      <c r="NKB479" s="284"/>
      <c r="NKC479" s="284"/>
      <c r="NKD479" s="284"/>
      <c r="NKE479" s="284"/>
      <c r="NKF479" s="284"/>
      <c r="NKG479" s="284"/>
      <c r="NKH479" s="284"/>
      <c r="NKI479" s="284"/>
      <c r="NKJ479" s="284"/>
      <c r="NKK479" s="284"/>
      <c r="NKL479" s="284"/>
      <c r="NKM479" s="284"/>
      <c r="NKN479" s="284"/>
      <c r="NKO479" s="284"/>
      <c r="NKP479" s="284"/>
      <c r="NKQ479" s="284"/>
      <c r="NKR479" s="284"/>
      <c r="NKS479" s="284"/>
      <c r="NKT479" s="284"/>
      <c r="NKU479" s="284"/>
      <c r="NKV479" s="284"/>
      <c r="NKW479" s="284"/>
      <c r="NKX479" s="284"/>
      <c r="NKY479" s="284"/>
      <c r="NKZ479" s="284"/>
      <c r="NLA479" s="284"/>
      <c r="NLB479" s="284"/>
      <c r="NLC479" s="284"/>
      <c r="NLD479" s="284"/>
      <c r="NLE479" s="284"/>
      <c r="NLF479" s="284"/>
      <c r="NLG479" s="284"/>
      <c r="NLH479" s="284"/>
      <c r="NLI479" s="284"/>
      <c r="NLJ479" s="284"/>
      <c r="NLK479" s="284"/>
      <c r="NLL479" s="284"/>
      <c r="NLM479" s="284"/>
      <c r="NLN479" s="284"/>
      <c r="NLO479" s="284"/>
      <c r="NLP479" s="284"/>
      <c r="NLQ479" s="284"/>
      <c r="NLR479" s="284"/>
      <c r="NLS479" s="284"/>
      <c r="NLT479" s="284"/>
      <c r="NLU479" s="284"/>
      <c r="NLV479" s="284"/>
      <c r="NLW479" s="284"/>
      <c r="NLX479" s="284"/>
      <c r="NLY479" s="284"/>
      <c r="NLZ479" s="284"/>
      <c r="NMA479" s="284"/>
      <c r="NMB479" s="284"/>
      <c r="NMC479" s="284"/>
      <c r="NMD479" s="284"/>
      <c r="NME479" s="284"/>
      <c r="NMF479" s="284"/>
      <c r="NMG479" s="284"/>
      <c r="NMH479" s="284"/>
      <c r="NMI479" s="284"/>
      <c r="NMJ479" s="284"/>
      <c r="NMK479" s="284"/>
      <c r="NML479" s="284"/>
      <c r="NMM479" s="284"/>
      <c r="NMN479" s="284"/>
      <c r="NMO479" s="284"/>
      <c r="NMP479" s="284"/>
      <c r="NMQ479" s="284"/>
      <c r="NMR479" s="284"/>
      <c r="NMS479" s="284"/>
      <c r="NMT479" s="284"/>
      <c r="NMU479" s="284"/>
      <c r="NMV479" s="284"/>
      <c r="NMW479" s="284"/>
      <c r="NMX479" s="284"/>
      <c r="NMY479" s="284"/>
      <c r="NMZ479" s="284"/>
      <c r="NNA479" s="284"/>
      <c r="NNB479" s="284"/>
      <c r="NNC479" s="284"/>
      <c r="NND479" s="284"/>
      <c r="NNE479" s="284"/>
      <c r="NNF479" s="284"/>
      <c r="NNG479" s="284"/>
      <c r="NNH479" s="284"/>
      <c r="NNI479" s="284"/>
      <c r="NNJ479" s="284"/>
      <c r="NNK479" s="284"/>
      <c r="NNL479" s="284"/>
      <c r="NNM479" s="284"/>
      <c r="NNN479" s="284"/>
      <c r="NNO479" s="284"/>
      <c r="NNP479" s="284"/>
      <c r="NNQ479" s="284"/>
      <c r="NNR479" s="284"/>
      <c r="NNS479" s="284"/>
      <c r="NNT479" s="284"/>
      <c r="NNU479" s="284"/>
      <c r="NNV479" s="284"/>
      <c r="NNW479" s="284"/>
      <c r="NNX479" s="284"/>
      <c r="NNY479" s="284"/>
      <c r="NNZ479" s="284"/>
      <c r="NOA479" s="284"/>
      <c r="NOB479" s="284"/>
      <c r="NOC479" s="284"/>
      <c r="NOD479" s="284"/>
      <c r="NOE479" s="284"/>
      <c r="NOF479" s="284"/>
      <c r="NOG479" s="284"/>
      <c r="NOH479" s="284"/>
      <c r="NOI479" s="284"/>
      <c r="NOJ479" s="284"/>
      <c r="NOK479" s="284"/>
      <c r="NOL479" s="284"/>
      <c r="NOM479" s="284"/>
      <c r="NON479" s="284"/>
      <c r="NOO479" s="284"/>
      <c r="NOP479" s="284"/>
      <c r="NOQ479" s="284"/>
      <c r="NOR479" s="284"/>
      <c r="NOS479" s="284"/>
      <c r="NOT479" s="284"/>
      <c r="NOU479" s="284"/>
      <c r="NOV479" s="284"/>
      <c r="NOW479" s="284"/>
      <c r="NOX479" s="284"/>
      <c r="NOY479" s="284"/>
      <c r="NOZ479" s="284"/>
      <c r="NPA479" s="284"/>
      <c r="NPB479" s="284"/>
      <c r="NPC479" s="284"/>
      <c r="NPD479" s="284"/>
      <c r="NPE479" s="284"/>
      <c r="NPF479" s="284"/>
      <c r="NPG479" s="284"/>
      <c r="NPH479" s="284"/>
      <c r="NPI479" s="284"/>
      <c r="NPJ479" s="284"/>
      <c r="NPK479" s="284"/>
      <c r="NPL479" s="284"/>
      <c r="NPM479" s="284"/>
      <c r="NPN479" s="284"/>
      <c r="NPO479" s="284"/>
      <c r="NPP479" s="284"/>
      <c r="NPQ479" s="284"/>
      <c r="NPR479" s="284"/>
      <c r="NPS479" s="284"/>
      <c r="NPT479" s="284"/>
      <c r="NPU479" s="284"/>
      <c r="NPV479" s="284"/>
      <c r="NPW479" s="284"/>
      <c r="NPX479" s="284"/>
      <c r="NPY479" s="284"/>
      <c r="NPZ479" s="284"/>
      <c r="NQA479" s="284"/>
      <c r="NQB479" s="284"/>
      <c r="NQC479" s="284"/>
      <c r="NQD479" s="284"/>
      <c r="NQE479" s="284"/>
      <c r="NQF479" s="284"/>
      <c r="NQG479" s="284"/>
      <c r="NQH479" s="284"/>
      <c r="NQI479" s="284"/>
      <c r="NQJ479" s="284"/>
      <c r="NQK479" s="284"/>
      <c r="NQL479" s="284"/>
      <c r="NQM479" s="284"/>
      <c r="NQN479" s="284"/>
      <c r="NQO479" s="284"/>
      <c r="NQP479" s="284"/>
      <c r="NQQ479" s="284"/>
      <c r="NQR479" s="284"/>
      <c r="NQS479" s="284"/>
      <c r="NQT479" s="284"/>
      <c r="NQU479" s="284"/>
      <c r="NQV479" s="284"/>
      <c r="NQW479" s="284"/>
      <c r="NQX479" s="284"/>
      <c r="NQY479" s="284"/>
      <c r="NQZ479" s="284"/>
      <c r="NRA479" s="284"/>
      <c r="NRB479" s="284"/>
      <c r="NRC479" s="284"/>
      <c r="NRD479" s="284"/>
      <c r="NRE479" s="284"/>
      <c r="NRF479" s="284"/>
      <c r="NRG479" s="284"/>
      <c r="NRH479" s="284"/>
      <c r="NRI479" s="284"/>
      <c r="NRJ479" s="284"/>
      <c r="NRK479" s="284"/>
      <c r="NRL479" s="284"/>
      <c r="NRM479" s="284"/>
      <c r="NRN479" s="284"/>
      <c r="NRO479" s="284"/>
      <c r="NRP479" s="284"/>
      <c r="NRQ479" s="284"/>
      <c r="NRR479" s="284"/>
      <c r="NRS479" s="284"/>
      <c r="NRT479" s="284"/>
      <c r="NRU479" s="284"/>
      <c r="NRV479" s="284"/>
      <c r="NRW479" s="284"/>
      <c r="NRX479" s="284"/>
      <c r="NRY479" s="284"/>
      <c r="NRZ479" s="284"/>
      <c r="NSA479" s="284"/>
      <c r="NSB479" s="284"/>
      <c r="NSC479" s="284"/>
      <c r="NSD479" s="284"/>
      <c r="NSE479" s="284"/>
      <c r="NSF479" s="284"/>
      <c r="NSG479" s="284"/>
      <c r="NSH479" s="284"/>
      <c r="NSI479" s="284"/>
      <c r="NSJ479" s="284"/>
      <c r="NSK479" s="284"/>
      <c r="NSL479" s="284"/>
      <c r="NSM479" s="284"/>
      <c r="NSN479" s="284"/>
      <c r="NSO479" s="284"/>
      <c r="NSP479" s="284"/>
      <c r="NSQ479" s="284"/>
      <c r="NSR479" s="284"/>
      <c r="NSS479" s="284"/>
      <c r="NST479" s="284"/>
      <c r="NSU479" s="284"/>
      <c r="NSV479" s="284"/>
      <c r="NSW479" s="284"/>
      <c r="NSX479" s="284"/>
      <c r="NSY479" s="284"/>
      <c r="NSZ479" s="284"/>
      <c r="NTA479" s="284"/>
      <c r="NTB479" s="284"/>
      <c r="NTC479" s="284"/>
      <c r="NTD479" s="284"/>
      <c r="NTE479" s="284"/>
      <c r="NTF479" s="284"/>
      <c r="NTG479" s="284"/>
      <c r="NTH479" s="284"/>
      <c r="NTI479" s="284"/>
      <c r="NTJ479" s="284"/>
      <c r="NTK479" s="284"/>
      <c r="NTL479" s="284"/>
      <c r="NTM479" s="284"/>
      <c r="NTN479" s="284"/>
      <c r="NTO479" s="284"/>
      <c r="NTP479" s="284"/>
      <c r="NTQ479" s="284"/>
      <c r="NTR479" s="284"/>
      <c r="NTS479" s="284"/>
      <c r="NTT479" s="284"/>
      <c r="NTU479" s="284"/>
      <c r="NTV479" s="284"/>
      <c r="NTW479" s="284"/>
      <c r="NTX479" s="284"/>
      <c r="NTY479" s="284"/>
      <c r="NTZ479" s="284"/>
      <c r="NUA479" s="284"/>
      <c r="NUB479" s="284"/>
      <c r="NUC479" s="284"/>
      <c r="NUD479" s="284"/>
      <c r="NUE479" s="284"/>
      <c r="NUF479" s="284"/>
      <c r="NUG479" s="284"/>
      <c r="NUH479" s="284"/>
      <c r="NUI479" s="284"/>
      <c r="NUJ479" s="284"/>
      <c r="NUK479" s="284"/>
      <c r="NUL479" s="284"/>
      <c r="NUM479" s="284"/>
      <c r="NUN479" s="284"/>
      <c r="NUO479" s="284"/>
      <c r="NUP479" s="284"/>
      <c r="NUQ479" s="284"/>
      <c r="NUR479" s="284"/>
      <c r="NUS479" s="284"/>
      <c r="NUT479" s="284"/>
      <c r="NUU479" s="284"/>
      <c r="NUV479" s="284"/>
      <c r="NUW479" s="284"/>
      <c r="NUX479" s="284"/>
      <c r="NUY479" s="284"/>
      <c r="NUZ479" s="284"/>
      <c r="NVA479" s="284"/>
      <c r="NVB479" s="284"/>
      <c r="NVC479" s="284"/>
      <c r="NVD479" s="284"/>
      <c r="NVE479" s="284"/>
      <c r="NVF479" s="284"/>
      <c r="NVG479" s="284"/>
      <c r="NVH479" s="284"/>
      <c r="NVI479" s="284"/>
      <c r="NVJ479" s="284"/>
      <c r="NVK479" s="284"/>
      <c r="NVL479" s="284"/>
      <c r="NVM479" s="284"/>
      <c r="NVN479" s="284"/>
      <c r="NVO479" s="284"/>
      <c r="NVP479" s="284"/>
      <c r="NVQ479" s="284"/>
      <c r="NVR479" s="284"/>
      <c r="NVS479" s="284"/>
      <c r="NVT479" s="284"/>
      <c r="NVU479" s="284"/>
      <c r="NVV479" s="284"/>
      <c r="NVW479" s="284"/>
      <c r="NVX479" s="284"/>
      <c r="NVY479" s="284"/>
      <c r="NVZ479" s="284"/>
      <c r="NWA479" s="284"/>
      <c r="NWB479" s="284"/>
      <c r="NWC479" s="284"/>
      <c r="NWD479" s="284"/>
      <c r="NWE479" s="284"/>
      <c r="NWF479" s="284"/>
      <c r="NWG479" s="284"/>
      <c r="NWH479" s="284"/>
      <c r="NWI479" s="284"/>
      <c r="NWJ479" s="284"/>
      <c r="NWK479" s="284"/>
      <c r="NWL479" s="284"/>
      <c r="NWM479" s="284"/>
      <c r="NWN479" s="284"/>
      <c r="NWO479" s="284"/>
      <c r="NWP479" s="284"/>
      <c r="NWQ479" s="284"/>
      <c r="NWR479" s="284"/>
      <c r="NWS479" s="284"/>
      <c r="NWT479" s="284"/>
      <c r="NWU479" s="284"/>
      <c r="NWV479" s="284"/>
      <c r="NWW479" s="284"/>
      <c r="NWX479" s="284"/>
      <c r="NWY479" s="284"/>
      <c r="NWZ479" s="284"/>
      <c r="NXA479" s="284"/>
      <c r="NXB479" s="284"/>
      <c r="NXC479" s="284"/>
      <c r="NXD479" s="284"/>
      <c r="NXE479" s="284"/>
      <c r="NXF479" s="284"/>
      <c r="NXG479" s="284"/>
      <c r="NXH479" s="284"/>
      <c r="NXI479" s="284"/>
      <c r="NXJ479" s="284"/>
      <c r="NXK479" s="284"/>
      <c r="NXL479" s="284"/>
      <c r="NXM479" s="284"/>
      <c r="NXN479" s="284"/>
      <c r="NXO479" s="284"/>
      <c r="NXP479" s="284"/>
      <c r="NXQ479" s="284"/>
      <c r="NXR479" s="284"/>
      <c r="NXS479" s="284"/>
      <c r="NXT479" s="284"/>
      <c r="NXU479" s="284"/>
      <c r="NXV479" s="284"/>
      <c r="NXW479" s="284"/>
      <c r="NXX479" s="284"/>
      <c r="NXY479" s="284"/>
      <c r="NXZ479" s="284"/>
      <c r="NYA479" s="284"/>
      <c r="NYB479" s="284"/>
      <c r="NYC479" s="284"/>
      <c r="NYD479" s="284"/>
      <c r="NYE479" s="284"/>
      <c r="NYF479" s="284"/>
      <c r="NYG479" s="284"/>
      <c r="NYH479" s="284"/>
      <c r="NYI479" s="284"/>
      <c r="NYJ479" s="284"/>
      <c r="NYK479" s="284"/>
      <c r="NYL479" s="284"/>
      <c r="NYM479" s="284"/>
      <c r="NYN479" s="284"/>
      <c r="NYO479" s="284"/>
      <c r="NYP479" s="284"/>
      <c r="NYQ479" s="284"/>
      <c r="NYR479" s="284"/>
      <c r="NYS479" s="284"/>
      <c r="NYT479" s="284"/>
      <c r="NYU479" s="284"/>
      <c r="NYV479" s="284"/>
      <c r="NYW479" s="284"/>
      <c r="NYX479" s="284"/>
      <c r="NYY479" s="284"/>
      <c r="NYZ479" s="284"/>
      <c r="NZA479" s="284"/>
      <c r="NZB479" s="284"/>
      <c r="NZC479" s="284"/>
      <c r="NZD479" s="284"/>
      <c r="NZE479" s="284"/>
      <c r="NZF479" s="284"/>
      <c r="NZG479" s="284"/>
      <c r="NZH479" s="284"/>
      <c r="NZI479" s="284"/>
      <c r="NZJ479" s="284"/>
      <c r="NZK479" s="284"/>
      <c r="NZL479" s="284"/>
      <c r="NZM479" s="284"/>
      <c r="NZN479" s="284"/>
      <c r="NZO479" s="284"/>
      <c r="NZP479" s="284"/>
      <c r="NZQ479" s="284"/>
      <c r="NZR479" s="284"/>
      <c r="NZS479" s="284"/>
      <c r="NZT479" s="284"/>
      <c r="NZU479" s="284"/>
      <c r="NZV479" s="284"/>
      <c r="NZW479" s="284"/>
      <c r="NZX479" s="284"/>
      <c r="NZY479" s="284"/>
      <c r="NZZ479" s="284"/>
      <c r="OAA479" s="284"/>
      <c r="OAB479" s="284"/>
      <c r="OAC479" s="284"/>
      <c r="OAD479" s="284"/>
      <c r="OAE479" s="284"/>
      <c r="OAF479" s="284"/>
      <c r="OAG479" s="284"/>
      <c r="OAH479" s="284"/>
      <c r="OAI479" s="284"/>
      <c r="OAJ479" s="284"/>
      <c r="OAK479" s="284"/>
      <c r="OAL479" s="284"/>
      <c r="OAM479" s="284"/>
      <c r="OAN479" s="284"/>
      <c r="OAO479" s="284"/>
      <c r="OAP479" s="284"/>
      <c r="OAQ479" s="284"/>
      <c r="OAR479" s="284"/>
      <c r="OAS479" s="284"/>
      <c r="OAT479" s="284"/>
      <c r="OAU479" s="284"/>
      <c r="OAV479" s="284"/>
      <c r="OAW479" s="284"/>
      <c r="OAX479" s="284"/>
      <c r="OAY479" s="284"/>
      <c r="OAZ479" s="284"/>
      <c r="OBA479" s="284"/>
      <c r="OBB479" s="284"/>
      <c r="OBC479" s="284"/>
      <c r="OBD479" s="284"/>
      <c r="OBE479" s="284"/>
      <c r="OBF479" s="284"/>
      <c r="OBG479" s="284"/>
      <c r="OBH479" s="284"/>
      <c r="OBI479" s="284"/>
      <c r="OBJ479" s="284"/>
      <c r="OBK479" s="284"/>
      <c r="OBL479" s="284"/>
      <c r="OBM479" s="284"/>
      <c r="OBN479" s="284"/>
      <c r="OBO479" s="284"/>
      <c r="OBP479" s="284"/>
      <c r="OBQ479" s="284"/>
      <c r="OBR479" s="284"/>
      <c r="OBS479" s="284"/>
      <c r="OBT479" s="284"/>
      <c r="OBU479" s="284"/>
      <c r="OBV479" s="284"/>
      <c r="OBW479" s="284"/>
      <c r="OBX479" s="284"/>
      <c r="OBY479" s="284"/>
      <c r="OBZ479" s="284"/>
      <c r="OCA479" s="284"/>
      <c r="OCB479" s="284"/>
      <c r="OCC479" s="284"/>
      <c r="OCD479" s="284"/>
      <c r="OCE479" s="284"/>
      <c r="OCF479" s="284"/>
      <c r="OCG479" s="284"/>
      <c r="OCH479" s="284"/>
      <c r="OCI479" s="284"/>
      <c r="OCJ479" s="284"/>
      <c r="OCK479" s="284"/>
      <c r="OCL479" s="284"/>
      <c r="OCM479" s="284"/>
      <c r="OCN479" s="284"/>
      <c r="OCO479" s="284"/>
      <c r="OCP479" s="284"/>
      <c r="OCQ479" s="284"/>
      <c r="OCR479" s="284"/>
      <c r="OCS479" s="284"/>
      <c r="OCT479" s="284"/>
      <c r="OCU479" s="284"/>
      <c r="OCV479" s="284"/>
      <c r="OCW479" s="284"/>
      <c r="OCX479" s="284"/>
      <c r="OCY479" s="284"/>
      <c r="OCZ479" s="284"/>
      <c r="ODA479" s="284"/>
      <c r="ODB479" s="284"/>
      <c r="ODC479" s="284"/>
      <c r="ODD479" s="284"/>
      <c r="ODE479" s="284"/>
      <c r="ODF479" s="284"/>
      <c r="ODG479" s="284"/>
      <c r="ODH479" s="284"/>
      <c r="ODI479" s="284"/>
      <c r="ODJ479" s="284"/>
      <c r="ODK479" s="284"/>
      <c r="ODL479" s="284"/>
      <c r="ODM479" s="284"/>
      <c r="ODN479" s="284"/>
      <c r="ODO479" s="284"/>
      <c r="ODP479" s="284"/>
      <c r="ODQ479" s="284"/>
      <c r="ODR479" s="284"/>
      <c r="ODS479" s="284"/>
      <c r="ODT479" s="284"/>
      <c r="ODU479" s="284"/>
      <c r="ODV479" s="284"/>
      <c r="ODW479" s="284"/>
      <c r="ODX479" s="284"/>
      <c r="ODY479" s="284"/>
      <c r="ODZ479" s="284"/>
      <c r="OEA479" s="284"/>
      <c r="OEB479" s="284"/>
      <c r="OEC479" s="284"/>
      <c r="OED479" s="284"/>
      <c r="OEE479" s="284"/>
      <c r="OEF479" s="284"/>
      <c r="OEG479" s="284"/>
      <c r="OEH479" s="284"/>
      <c r="OEI479" s="284"/>
      <c r="OEJ479" s="284"/>
      <c r="OEK479" s="284"/>
      <c r="OEL479" s="284"/>
      <c r="OEM479" s="284"/>
      <c r="OEN479" s="284"/>
      <c r="OEO479" s="284"/>
      <c r="OEP479" s="284"/>
      <c r="OEQ479" s="284"/>
      <c r="OER479" s="284"/>
      <c r="OES479" s="284"/>
      <c r="OET479" s="284"/>
      <c r="OEU479" s="284"/>
      <c r="OEV479" s="284"/>
      <c r="OEW479" s="284"/>
      <c r="OEX479" s="284"/>
      <c r="OEY479" s="284"/>
      <c r="OEZ479" s="284"/>
      <c r="OFA479" s="284"/>
      <c r="OFB479" s="284"/>
      <c r="OFC479" s="284"/>
      <c r="OFD479" s="284"/>
      <c r="OFE479" s="284"/>
      <c r="OFF479" s="284"/>
      <c r="OFG479" s="284"/>
      <c r="OFH479" s="284"/>
      <c r="OFI479" s="284"/>
      <c r="OFJ479" s="284"/>
      <c r="OFK479" s="284"/>
      <c r="OFL479" s="284"/>
      <c r="OFM479" s="284"/>
      <c r="OFN479" s="284"/>
      <c r="OFO479" s="284"/>
      <c r="OFP479" s="284"/>
      <c r="OFQ479" s="284"/>
      <c r="OFR479" s="284"/>
      <c r="OFS479" s="284"/>
      <c r="OFT479" s="284"/>
      <c r="OFU479" s="284"/>
      <c r="OFV479" s="284"/>
      <c r="OFW479" s="284"/>
      <c r="OFX479" s="284"/>
      <c r="OFY479" s="284"/>
      <c r="OFZ479" s="284"/>
      <c r="OGA479" s="284"/>
      <c r="OGB479" s="284"/>
      <c r="OGC479" s="284"/>
      <c r="OGD479" s="284"/>
      <c r="OGE479" s="284"/>
      <c r="OGF479" s="284"/>
      <c r="OGG479" s="284"/>
      <c r="OGH479" s="284"/>
      <c r="OGI479" s="284"/>
      <c r="OGJ479" s="284"/>
      <c r="OGK479" s="284"/>
      <c r="OGL479" s="284"/>
      <c r="OGM479" s="284"/>
      <c r="OGN479" s="284"/>
      <c r="OGO479" s="284"/>
      <c r="OGP479" s="284"/>
      <c r="OGQ479" s="284"/>
      <c r="OGR479" s="284"/>
      <c r="OGS479" s="284"/>
      <c r="OGT479" s="284"/>
      <c r="OGU479" s="284"/>
      <c r="OGV479" s="284"/>
      <c r="OGW479" s="284"/>
      <c r="OGX479" s="284"/>
      <c r="OGY479" s="284"/>
      <c r="OGZ479" s="284"/>
      <c r="OHA479" s="284"/>
      <c r="OHB479" s="284"/>
      <c r="OHC479" s="284"/>
      <c r="OHD479" s="284"/>
      <c r="OHE479" s="284"/>
      <c r="OHF479" s="284"/>
      <c r="OHG479" s="284"/>
      <c r="OHH479" s="284"/>
      <c r="OHI479" s="284"/>
      <c r="OHJ479" s="284"/>
      <c r="OHK479" s="284"/>
      <c r="OHL479" s="284"/>
      <c r="OHM479" s="284"/>
      <c r="OHN479" s="284"/>
      <c r="OHO479" s="284"/>
      <c r="OHP479" s="284"/>
      <c r="OHQ479" s="284"/>
      <c r="OHR479" s="284"/>
      <c r="OHS479" s="284"/>
      <c r="OHT479" s="284"/>
      <c r="OHU479" s="284"/>
      <c r="OHV479" s="284"/>
      <c r="OHW479" s="284"/>
      <c r="OHX479" s="284"/>
      <c r="OHY479" s="284"/>
      <c r="OHZ479" s="284"/>
      <c r="OIA479" s="284"/>
      <c r="OIB479" s="284"/>
      <c r="OIC479" s="284"/>
      <c r="OID479" s="284"/>
      <c r="OIE479" s="284"/>
      <c r="OIF479" s="284"/>
      <c r="OIG479" s="284"/>
      <c r="OIH479" s="284"/>
      <c r="OII479" s="284"/>
      <c r="OIJ479" s="284"/>
      <c r="OIK479" s="284"/>
      <c r="OIL479" s="284"/>
      <c r="OIM479" s="284"/>
      <c r="OIN479" s="284"/>
      <c r="OIO479" s="284"/>
      <c r="OIP479" s="284"/>
      <c r="OIQ479" s="284"/>
      <c r="OIR479" s="284"/>
      <c r="OIS479" s="284"/>
      <c r="OIT479" s="284"/>
      <c r="OIU479" s="284"/>
      <c r="OIV479" s="284"/>
      <c r="OIW479" s="284"/>
      <c r="OIX479" s="284"/>
      <c r="OIY479" s="284"/>
      <c r="OIZ479" s="284"/>
      <c r="OJA479" s="284"/>
      <c r="OJB479" s="284"/>
      <c r="OJC479" s="284"/>
      <c r="OJD479" s="284"/>
      <c r="OJE479" s="284"/>
      <c r="OJF479" s="284"/>
      <c r="OJG479" s="284"/>
      <c r="OJH479" s="284"/>
      <c r="OJI479" s="284"/>
      <c r="OJJ479" s="284"/>
      <c r="OJK479" s="284"/>
      <c r="OJL479" s="284"/>
      <c r="OJM479" s="284"/>
      <c r="OJN479" s="284"/>
      <c r="OJO479" s="284"/>
      <c r="OJP479" s="284"/>
      <c r="OJQ479" s="284"/>
      <c r="OJR479" s="284"/>
      <c r="OJS479" s="284"/>
      <c r="OJT479" s="284"/>
      <c r="OJU479" s="284"/>
      <c r="OJV479" s="284"/>
      <c r="OJW479" s="284"/>
      <c r="OJX479" s="284"/>
      <c r="OJY479" s="284"/>
      <c r="OJZ479" s="284"/>
      <c r="OKA479" s="284"/>
      <c r="OKB479" s="284"/>
      <c r="OKC479" s="284"/>
      <c r="OKD479" s="284"/>
      <c r="OKE479" s="284"/>
      <c r="OKF479" s="284"/>
      <c r="OKG479" s="284"/>
      <c r="OKH479" s="284"/>
      <c r="OKI479" s="284"/>
      <c r="OKJ479" s="284"/>
      <c r="OKK479" s="284"/>
      <c r="OKL479" s="284"/>
      <c r="OKM479" s="284"/>
      <c r="OKN479" s="284"/>
      <c r="OKO479" s="284"/>
      <c r="OKP479" s="284"/>
      <c r="OKQ479" s="284"/>
      <c r="OKR479" s="284"/>
      <c r="OKS479" s="284"/>
      <c r="OKT479" s="284"/>
      <c r="OKU479" s="284"/>
      <c r="OKV479" s="284"/>
      <c r="OKW479" s="284"/>
      <c r="OKX479" s="284"/>
      <c r="OKY479" s="284"/>
      <c r="OKZ479" s="284"/>
      <c r="OLA479" s="284"/>
      <c r="OLB479" s="284"/>
      <c r="OLC479" s="284"/>
      <c r="OLD479" s="284"/>
      <c r="OLE479" s="284"/>
      <c r="OLF479" s="284"/>
      <c r="OLG479" s="284"/>
      <c r="OLH479" s="284"/>
      <c r="OLI479" s="284"/>
      <c r="OLJ479" s="284"/>
      <c r="OLK479" s="284"/>
      <c r="OLL479" s="284"/>
      <c r="OLM479" s="284"/>
      <c r="OLN479" s="284"/>
      <c r="OLO479" s="284"/>
      <c r="OLP479" s="284"/>
      <c r="OLQ479" s="284"/>
      <c r="OLR479" s="284"/>
      <c r="OLS479" s="284"/>
      <c r="OLT479" s="284"/>
      <c r="OLU479" s="284"/>
      <c r="OLV479" s="284"/>
      <c r="OLW479" s="284"/>
      <c r="OLX479" s="284"/>
      <c r="OLY479" s="284"/>
      <c r="OLZ479" s="284"/>
      <c r="OMA479" s="284"/>
      <c r="OMB479" s="284"/>
      <c r="OMC479" s="284"/>
      <c r="OMD479" s="284"/>
      <c r="OME479" s="284"/>
      <c r="OMF479" s="284"/>
      <c r="OMG479" s="284"/>
      <c r="OMH479" s="284"/>
      <c r="OMI479" s="284"/>
      <c r="OMJ479" s="284"/>
      <c r="OMK479" s="284"/>
      <c r="OML479" s="284"/>
      <c r="OMM479" s="284"/>
      <c r="OMN479" s="284"/>
      <c r="OMO479" s="284"/>
      <c r="OMP479" s="284"/>
      <c r="OMQ479" s="284"/>
      <c r="OMR479" s="284"/>
      <c r="OMS479" s="284"/>
      <c r="OMT479" s="284"/>
      <c r="OMU479" s="284"/>
      <c r="OMV479" s="284"/>
      <c r="OMW479" s="284"/>
      <c r="OMX479" s="284"/>
      <c r="OMY479" s="284"/>
      <c r="OMZ479" s="284"/>
      <c r="ONA479" s="284"/>
      <c r="ONB479" s="284"/>
      <c r="ONC479" s="284"/>
      <c r="OND479" s="284"/>
      <c r="ONE479" s="284"/>
      <c r="ONF479" s="284"/>
      <c r="ONG479" s="284"/>
      <c r="ONH479" s="284"/>
      <c r="ONI479" s="284"/>
      <c r="ONJ479" s="284"/>
      <c r="ONK479" s="284"/>
      <c r="ONL479" s="284"/>
      <c r="ONM479" s="284"/>
      <c r="ONN479" s="284"/>
      <c r="ONO479" s="284"/>
      <c r="ONP479" s="284"/>
      <c r="ONQ479" s="284"/>
      <c r="ONR479" s="284"/>
      <c r="ONS479" s="284"/>
      <c r="ONT479" s="284"/>
      <c r="ONU479" s="284"/>
      <c r="ONV479" s="284"/>
      <c r="ONW479" s="284"/>
      <c r="ONX479" s="284"/>
      <c r="ONY479" s="284"/>
      <c r="ONZ479" s="284"/>
      <c r="OOA479" s="284"/>
      <c r="OOB479" s="284"/>
      <c r="OOC479" s="284"/>
      <c r="OOD479" s="284"/>
      <c r="OOE479" s="284"/>
      <c r="OOF479" s="284"/>
      <c r="OOG479" s="284"/>
      <c r="OOH479" s="284"/>
      <c r="OOI479" s="284"/>
      <c r="OOJ479" s="284"/>
      <c r="OOK479" s="284"/>
      <c r="OOL479" s="284"/>
      <c r="OOM479" s="284"/>
      <c r="OON479" s="284"/>
      <c r="OOO479" s="284"/>
      <c r="OOP479" s="284"/>
      <c r="OOQ479" s="284"/>
      <c r="OOR479" s="284"/>
      <c r="OOS479" s="284"/>
      <c r="OOT479" s="284"/>
      <c r="OOU479" s="284"/>
      <c r="OOV479" s="284"/>
      <c r="OOW479" s="284"/>
      <c r="OOX479" s="284"/>
      <c r="OOY479" s="284"/>
      <c r="OOZ479" s="284"/>
      <c r="OPA479" s="284"/>
      <c r="OPB479" s="284"/>
      <c r="OPC479" s="284"/>
      <c r="OPD479" s="284"/>
      <c r="OPE479" s="284"/>
      <c r="OPF479" s="284"/>
      <c r="OPG479" s="284"/>
      <c r="OPH479" s="284"/>
      <c r="OPI479" s="284"/>
      <c r="OPJ479" s="284"/>
      <c r="OPK479" s="284"/>
      <c r="OPL479" s="284"/>
      <c r="OPM479" s="284"/>
      <c r="OPN479" s="284"/>
      <c r="OPO479" s="284"/>
      <c r="OPP479" s="284"/>
      <c r="OPQ479" s="284"/>
      <c r="OPR479" s="284"/>
      <c r="OPS479" s="284"/>
      <c r="OPT479" s="284"/>
      <c r="OPU479" s="284"/>
      <c r="OPV479" s="284"/>
      <c r="OPW479" s="284"/>
      <c r="OPX479" s="284"/>
      <c r="OPY479" s="284"/>
      <c r="OPZ479" s="284"/>
      <c r="OQA479" s="284"/>
      <c r="OQB479" s="284"/>
      <c r="OQC479" s="284"/>
      <c r="OQD479" s="284"/>
      <c r="OQE479" s="284"/>
      <c r="OQF479" s="284"/>
      <c r="OQG479" s="284"/>
      <c r="OQH479" s="284"/>
      <c r="OQI479" s="284"/>
      <c r="OQJ479" s="284"/>
      <c r="OQK479" s="284"/>
      <c r="OQL479" s="284"/>
      <c r="OQM479" s="284"/>
      <c r="OQN479" s="284"/>
      <c r="OQO479" s="284"/>
      <c r="OQP479" s="284"/>
      <c r="OQQ479" s="284"/>
      <c r="OQR479" s="284"/>
      <c r="OQS479" s="284"/>
      <c r="OQT479" s="284"/>
      <c r="OQU479" s="284"/>
      <c r="OQV479" s="284"/>
      <c r="OQW479" s="284"/>
      <c r="OQX479" s="284"/>
      <c r="OQY479" s="284"/>
      <c r="OQZ479" s="284"/>
      <c r="ORA479" s="284"/>
      <c r="ORB479" s="284"/>
      <c r="ORC479" s="284"/>
      <c r="ORD479" s="284"/>
      <c r="ORE479" s="284"/>
      <c r="ORF479" s="284"/>
      <c r="ORG479" s="284"/>
      <c r="ORH479" s="284"/>
      <c r="ORI479" s="284"/>
      <c r="ORJ479" s="284"/>
      <c r="ORK479" s="284"/>
      <c r="ORL479" s="284"/>
      <c r="ORM479" s="284"/>
      <c r="ORN479" s="284"/>
      <c r="ORO479" s="284"/>
      <c r="ORP479" s="284"/>
      <c r="ORQ479" s="284"/>
      <c r="ORR479" s="284"/>
      <c r="ORS479" s="284"/>
      <c r="ORT479" s="284"/>
      <c r="ORU479" s="284"/>
      <c r="ORV479" s="284"/>
      <c r="ORW479" s="284"/>
      <c r="ORX479" s="284"/>
      <c r="ORY479" s="284"/>
      <c r="ORZ479" s="284"/>
      <c r="OSA479" s="284"/>
      <c r="OSB479" s="284"/>
      <c r="OSC479" s="284"/>
      <c r="OSD479" s="284"/>
      <c r="OSE479" s="284"/>
      <c r="OSF479" s="284"/>
      <c r="OSG479" s="284"/>
      <c r="OSH479" s="284"/>
      <c r="OSI479" s="284"/>
      <c r="OSJ479" s="284"/>
      <c r="OSK479" s="284"/>
      <c r="OSL479" s="284"/>
      <c r="OSM479" s="284"/>
      <c r="OSN479" s="284"/>
      <c r="OSO479" s="284"/>
      <c r="OSP479" s="284"/>
      <c r="OSQ479" s="284"/>
      <c r="OSR479" s="284"/>
      <c r="OSS479" s="284"/>
      <c r="OST479" s="284"/>
      <c r="OSU479" s="284"/>
      <c r="OSV479" s="284"/>
      <c r="OSW479" s="284"/>
      <c r="OSX479" s="284"/>
      <c r="OSY479" s="284"/>
      <c r="OSZ479" s="284"/>
      <c r="OTA479" s="284"/>
      <c r="OTB479" s="284"/>
      <c r="OTC479" s="284"/>
      <c r="OTD479" s="284"/>
      <c r="OTE479" s="284"/>
      <c r="OTF479" s="284"/>
      <c r="OTG479" s="284"/>
      <c r="OTH479" s="284"/>
      <c r="OTI479" s="284"/>
      <c r="OTJ479" s="284"/>
      <c r="OTK479" s="284"/>
      <c r="OTL479" s="284"/>
      <c r="OTM479" s="284"/>
      <c r="OTN479" s="284"/>
      <c r="OTO479" s="284"/>
      <c r="OTP479" s="284"/>
      <c r="OTQ479" s="284"/>
      <c r="OTR479" s="284"/>
      <c r="OTS479" s="284"/>
      <c r="OTT479" s="284"/>
      <c r="OTU479" s="284"/>
      <c r="OTV479" s="284"/>
      <c r="OTW479" s="284"/>
      <c r="OTX479" s="284"/>
      <c r="OTY479" s="284"/>
      <c r="OTZ479" s="284"/>
      <c r="OUA479" s="284"/>
      <c r="OUB479" s="284"/>
      <c r="OUC479" s="284"/>
      <c r="OUD479" s="284"/>
      <c r="OUE479" s="284"/>
      <c r="OUF479" s="284"/>
      <c r="OUG479" s="284"/>
      <c r="OUH479" s="284"/>
      <c r="OUI479" s="284"/>
      <c r="OUJ479" s="284"/>
      <c r="OUK479" s="284"/>
      <c r="OUL479" s="284"/>
      <c r="OUM479" s="284"/>
      <c r="OUN479" s="284"/>
      <c r="OUO479" s="284"/>
      <c r="OUP479" s="284"/>
      <c r="OUQ479" s="284"/>
      <c r="OUR479" s="284"/>
      <c r="OUS479" s="284"/>
      <c r="OUT479" s="284"/>
      <c r="OUU479" s="284"/>
      <c r="OUV479" s="284"/>
      <c r="OUW479" s="284"/>
      <c r="OUX479" s="284"/>
      <c r="OUY479" s="284"/>
      <c r="OUZ479" s="284"/>
      <c r="OVA479" s="284"/>
      <c r="OVB479" s="284"/>
      <c r="OVC479" s="284"/>
      <c r="OVD479" s="284"/>
      <c r="OVE479" s="284"/>
      <c r="OVF479" s="284"/>
      <c r="OVG479" s="284"/>
      <c r="OVH479" s="284"/>
      <c r="OVI479" s="284"/>
      <c r="OVJ479" s="284"/>
      <c r="OVK479" s="284"/>
      <c r="OVL479" s="284"/>
      <c r="OVM479" s="284"/>
      <c r="OVN479" s="284"/>
      <c r="OVO479" s="284"/>
      <c r="OVP479" s="284"/>
      <c r="OVQ479" s="284"/>
      <c r="OVR479" s="284"/>
      <c r="OVS479" s="284"/>
      <c r="OVT479" s="284"/>
      <c r="OVU479" s="284"/>
      <c r="OVV479" s="284"/>
      <c r="OVW479" s="284"/>
      <c r="OVX479" s="284"/>
      <c r="OVY479" s="284"/>
      <c r="OVZ479" s="284"/>
      <c r="OWA479" s="284"/>
      <c r="OWB479" s="284"/>
      <c r="OWC479" s="284"/>
      <c r="OWD479" s="284"/>
      <c r="OWE479" s="284"/>
      <c r="OWF479" s="284"/>
      <c r="OWG479" s="284"/>
      <c r="OWH479" s="284"/>
      <c r="OWI479" s="284"/>
      <c r="OWJ479" s="284"/>
      <c r="OWK479" s="284"/>
      <c r="OWL479" s="284"/>
      <c r="OWM479" s="284"/>
      <c r="OWN479" s="284"/>
      <c r="OWO479" s="284"/>
      <c r="OWP479" s="284"/>
      <c r="OWQ479" s="284"/>
      <c r="OWR479" s="284"/>
      <c r="OWS479" s="284"/>
      <c r="OWT479" s="284"/>
      <c r="OWU479" s="284"/>
      <c r="OWV479" s="284"/>
      <c r="OWW479" s="284"/>
      <c r="OWX479" s="284"/>
      <c r="OWY479" s="284"/>
      <c r="OWZ479" s="284"/>
      <c r="OXA479" s="284"/>
      <c r="OXB479" s="284"/>
      <c r="OXC479" s="284"/>
      <c r="OXD479" s="284"/>
      <c r="OXE479" s="284"/>
      <c r="OXF479" s="284"/>
      <c r="OXG479" s="284"/>
      <c r="OXH479" s="284"/>
      <c r="OXI479" s="284"/>
      <c r="OXJ479" s="284"/>
      <c r="OXK479" s="284"/>
      <c r="OXL479" s="284"/>
      <c r="OXM479" s="284"/>
      <c r="OXN479" s="284"/>
      <c r="OXO479" s="284"/>
      <c r="OXP479" s="284"/>
      <c r="OXQ479" s="284"/>
      <c r="OXR479" s="284"/>
      <c r="OXS479" s="284"/>
      <c r="OXT479" s="284"/>
      <c r="OXU479" s="284"/>
      <c r="OXV479" s="284"/>
      <c r="OXW479" s="284"/>
      <c r="OXX479" s="284"/>
      <c r="OXY479" s="284"/>
      <c r="OXZ479" s="284"/>
      <c r="OYA479" s="284"/>
      <c r="OYB479" s="284"/>
      <c r="OYC479" s="284"/>
      <c r="OYD479" s="284"/>
      <c r="OYE479" s="284"/>
      <c r="OYF479" s="284"/>
      <c r="OYG479" s="284"/>
      <c r="OYH479" s="284"/>
      <c r="OYI479" s="284"/>
      <c r="OYJ479" s="284"/>
      <c r="OYK479" s="284"/>
      <c r="OYL479" s="284"/>
      <c r="OYM479" s="284"/>
      <c r="OYN479" s="284"/>
      <c r="OYO479" s="284"/>
      <c r="OYP479" s="284"/>
      <c r="OYQ479" s="284"/>
      <c r="OYR479" s="284"/>
      <c r="OYS479" s="284"/>
      <c r="OYT479" s="284"/>
      <c r="OYU479" s="284"/>
      <c r="OYV479" s="284"/>
      <c r="OYW479" s="284"/>
      <c r="OYX479" s="284"/>
      <c r="OYY479" s="284"/>
      <c r="OYZ479" s="284"/>
      <c r="OZA479" s="284"/>
      <c r="OZB479" s="284"/>
      <c r="OZC479" s="284"/>
      <c r="OZD479" s="284"/>
      <c r="OZE479" s="284"/>
      <c r="OZF479" s="284"/>
      <c r="OZG479" s="284"/>
      <c r="OZH479" s="284"/>
      <c r="OZI479" s="284"/>
      <c r="OZJ479" s="284"/>
      <c r="OZK479" s="284"/>
      <c r="OZL479" s="284"/>
      <c r="OZM479" s="284"/>
      <c r="OZN479" s="284"/>
      <c r="OZO479" s="284"/>
      <c r="OZP479" s="284"/>
      <c r="OZQ479" s="284"/>
      <c r="OZR479" s="284"/>
      <c r="OZS479" s="284"/>
      <c r="OZT479" s="284"/>
      <c r="OZU479" s="284"/>
      <c r="OZV479" s="284"/>
      <c r="OZW479" s="284"/>
      <c r="OZX479" s="284"/>
      <c r="OZY479" s="284"/>
      <c r="OZZ479" s="284"/>
      <c r="PAA479" s="284"/>
      <c r="PAB479" s="284"/>
      <c r="PAC479" s="284"/>
      <c r="PAD479" s="284"/>
      <c r="PAE479" s="284"/>
      <c r="PAF479" s="284"/>
      <c r="PAG479" s="284"/>
      <c r="PAH479" s="284"/>
      <c r="PAI479" s="284"/>
      <c r="PAJ479" s="284"/>
      <c r="PAK479" s="284"/>
      <c r="PAL479" s="284"/>
      <c r="PAM479" s="284"/>
      <c r="PAN479" s="284"/>
      <c r="PAO479" s="284"/>
      <c r="PAP479" s="284"/>
      <c r="PAQ479" s="284"/>
      <c r="PAR479" s="284"/>
      <c r="PAS479" s="284"/>
      <c r="PAT479" s="284"/>
      <c r="PAU479" s="284"/>
      <c r="PAV479" s="284"/>
      <c r="PAW479" s="284"/>
      <c r="PAX479" s="284"/>
      <c r="PAY479" s="284"/>
      <c r="PAZ479" s="284"/>
      <c r="PBA479" s="284"/>
      <c r="PBB479" s="284"/>
      <c r="PBC479" s="284"/>
      <c r="PBD479" s="284"/>
      <c r="PBE479" s="284"/>
      <c r="PBF479" s="284"/>
      <c r="PBG479" s="284"/>
      <c r="PBH479" s="284"/>
      <c r="PBI479" s="284"/>
      <c r="PBJ479" s="284"/>
      <c r="PBK479" s="284"/>
      <c r="PBL479" s="284"/>
      <c r="PBM479" s="284"/>
      <c r="PBN479" s="284"/>
      <c r="PBO479" s="284"/>
      <c r="PBP479" s="284"/>
      <c r="PBQ479" s="284"/>
      <c r="PBR479" s="284"/>
      <c r="PBS479" s="284"/>
      <c r="PBT479" s="284"/>
      <c r="PBU479" s="284"/>
      <c r="PBV479" s="284"/>
      <c r="PBW479" s="284"/>
      <c r="PBX479" s="284"/>
      <c r="PBY479" s="284"/>
      <c r="PBZ479" s="284"/>
      <c r="PCA479" s="284"/>
      <c r="PCB479" s="284"/>
      <c r="PCC479" s="284"/>
      <c r="PCD479" s="284"/>
      <c r="PCE479" s="284"/>
      <c r="PCF479" s="284"/>
      <c r="PCG479" s="284"/>
      <c r="PCH479" s="284"/>
      <c r="PCI479" s="284"/>
      <c r="PCJ479" s="284"/>
      <c r="PCK479" s="284"/>
      <c r="PCL479" s="284"/>
      <c r="PCM479" s="284"/>
      <c r="PCN479" s="284"/>
      <c r="PCO479" s="284"/>
      <c r="PCP479" s="284"/>
      <c r="PCQ479" s="284"/>
      <c r="PCR479" s="284"/>
      <c r="PCS479" s="284"/>
      <c r="PCT479" s="284"/>
      <c r="PCU479" s="284"/>
      <c r="PCV479" s="284"/>
      <c r="PCW479" s="284"/>
      <c r="PCX479" s="284"/>
      <c r="PCY479" s="284"/>
      <c r="PCZ479" s="284"/>
      <c r="PDA479" s="284"/>
      <c r="PDB479" s="284"/>
      <c r="PDC479" s="284"/>
      <c r="PDD479" s="284"/>
      <c r="PDE479" s="284"/>
      <c r="PDF479" s="284"/>
      <c r="PDG479" s="284"/>
      <c r="PDH479" s="284"/>
      <c r="PDI479" s="284"/>
      <c r="PDJ479" s="284"/>
      <c r="PDK479" s="284"/>
      <c r="PDL479" s="284"/>
      <c r="PDM479" s="284"/>
      <c r="PDN479" s="284"/>
      <c r="PDO479" s="284"/>
      <c r="PDP479" s="284"/>
      <c r="PDQ479" s="284"/>
      <c r="PDR479" s="284"/>
      <c r="PDS479" s="284"/>
      <c r="PDT479" s="284"/>
      <c r="PDU479" s="284"/>
      <c r="PDV479" s="284"/>
      <c r="PDW479" s="284"/>
      <c r="PDX479" s="284"/>
      <c r="PDY479" s="284"/>
      <c r="PDZ479" s="284"/>
      <c r="PEA479" s="284"/>
      <c r="PEB479" s="284"/>
      <c r="PEC479" s="284"/>
      <c r="PED479" s="284"/>
      <c r="PEE479" s="284"/>
      <c r="PEF479" s="284"/>
      <c r="PEG479" s="284"/>
      <c r="PEH479" s="284"/>
      <c r="PEI479" s="284"/>
      <c r="PEJ479" s="284"/>
      <c r="PEK479" s="284"/>
      <c r="PEL479" s="284"/>
      <c r="PEM479" s="284"/>
      <c r="PEN479" s="284"/>
      <c r="PEO479" s="284"/>
      <c r="PEP479" s="284"/>
      <c r="PEQ479" s="284"/>
      <c r="PER479" s="284"/>
      <c r="PES479" s="284"/>
      <c r="PET479" s="284"/>
      <c r="PEU479" s="284"/>
      <c r="PEV479" s="284"/>
      <c r="PEW479" s="284"/>
      <c r="PEX479" s="284"/>
      <c r="PEY479" s="284"/>
      <c r="PEZ479" s="284"/>
      <c r="PFA479" s="284"/>
      <c r="PFB479" s="284"/>
      <c r="PFC479" s="284"/>
      <c r="PFD479" s="284"/>
      <c r="PFE479" s="284"/>
      <c r="PFF479" s="284"/>
      <c r="PFG479" s="284"/>
      <c r="PFH479" s="284"/>
      <c r="PFI479" s="284"/>
      <c r="PFJ479" s="284"/>
      <c r="PFK479" s="284"/>
      <c r="PFL479" s="284"/>
      <c r="PFM479" s="284"/>
      <c r="PFN479" s="284"/>
      <c r="PFO479" s="284"/>
      <c r="PFP479" s="284"/>
      <c r="PFQ479" s="284"/>
      <c r="PFR479" s="284"/>
      <c r="PFS479" s="284"/>
      <c r="PFT479" s="284"/>
      <c r="PFU479" s="284"/>
      <c r="PFV479" s="284"/>
      <c r="PFW479" s="284"/>
      <c r="PFX479" s="284"/>
      <c r="PFY479" s="284"/>
      <c r="PFZ479" s="284"/>
      <c r="PGA479" s="284"/>
      <c r="PGB479" s="284"/>
      <c r="PGC479" s="284"/>
      <c r="PGD479" s="284"/>
      <c r="PGE479" s="284"/>
      <c r="PGF479" s="284"/>
      <c r="PGG479" s="284"/>
      <c r="PGH479" s="284"/>
      <c r="PGI479" s="284"/>
      <c r="PGJ479" s="284"/>
      <c r="PGK479" s="284"/>
      <c r="PGL479" s="284"/>
      <c r="PGM479" s="284"/>
      <c r="PGN479" s="284"/>
      <c r="PGO479" s="284"/>
      <c r="PGP479" s="284"/>
      <c r="PGQ479" s="284"/>
      <c r="PGR479" s="284"/>
      <c r="PGS479" s="284"/>
      <c r="PGT479" s="284"/>
      <c r="PGU479" s="284"/>
      <c r="PGV479" s="284"/>
      <c r="PGW479" s="284"/>
      <c r="PGX479" s="284"/>
      <c r="PGY479" s="284"/>
      <c r="PGZ479" s="284"/>
      <c r="PHA479" s="284"/>
      <c r="PHB479" s="284"/>
      <c r="PHC479" s="284"/>
      <c r="PHD479" s="284"/>
      <c r="PHE479" s="284"/>
      <c r="PHF479" s="284"/>
      <c r="PHG479" s="284"/>
      <c r="PHH479" s="284"/>
      <c r="PHI479" s="284"/>
      <c r="PHJ479" s="284"/>
      <c r="PHK479" s="284"/>
      <c r="PHL479" s="284"/>
      <c r="PHM479" s="284"/>
      <c r="PHN479" s="284"/>
      <c r="PHO479" s="284"/>
      <c r="PHP479" s="284"/>
      <c r="PHQ479" s="284"/>
      <c r="PHR479" s="284"/>
      <c r="PHS479" s="284"/>
      <c r="PHT479" s="284"/>
      <c r="PHU479" s="284"/>
      <c r="PHV479" s="284"/>
      <c r="PHW479" s="284"/>
      <c r="PHX479" s="284"/>
      <c r="PHY479" s="284"/>
      <c r="PHZ479" s="284"/>
      <c r="PIA479" s="284"/>
      <c r="PIB479" s="284"/>
      <c r="PIC479" s="284"/>
      <c r="PID479" s="284"/>
      <c r="PIE479" s="284"/>
      <c r="PIF479" s="284"/>
      <c r="PIG479" s="284"/>
      <c r="PIH479" s="284"/>
      <c r="PII479" s="284"/>
      <c r="PIJ479" s="284"/>
      <c r="PIK479" s="284"/>
      <c r="PIL479" s="284"/>
      <c r="PIM479" s="284"/>
      <c r="PIN479" s="284"/>
      <c r="PIO479" s="284"/>
      <c r="PIP479" s="284"/>
      <c r="PIQ479" s="284"/>
      <c r="PIR479" s="284"/>
      <c r="PIS479" s="284"/>
      <c r="PIT479" s="284"/>
      <c r="PIU479" s="284"/>
      <c r="PIV479" s="284"/>
      <c r="PIW479" s="284"/>
      <c r="PIX479" s="284"/>
      <c r="PIY479" s="284"/>
      <c r="PIZ479" s="284"/>
      <c r="PJA479" s="284"/>
      <c r="PJB479" s="284"/>
      <c r="PJC479" s="284"/>
      <c r="PJD479" s="284"/>
      <c r="PJE479" s="284"/>
      <c r="PJF479" s="284"/>
      <c r="PJG479" s="284"/>
      <c r="PJH479" s="284"/>
      <c r="PJI479" s="284"/>
      <c r="PJJ479" s="284"/>
      <c r="PJK479" s="284"/>
      <c r="PJL479" s="284"/>
      <c r="PJM479" s="284"/>
      <c r="PJN479" s="284"/>
      <c r="PJO479" s="284"/>
      <c r="PJP479" s="284"/>
      <c r="PJQ479" s="284"/>
      <c r="PJR479" s="284"/>
      <c r="PJS479" s="284"/>
      <c r="PJT479" s="284"/>
      <c r="PJU479" s="284"/>
      <c r="PJV479" s="284"/>
      <c r="PJW479" s="284"/>
      <c r="PJX479" s="284"/>
      <c r="PJY479" s="284"/>
      <c r="PJZ479" s="284"/>
      <c r="PKA479" s="284"/>
      <c r="PKB479" s="284"/>
      <c r="PKC479" s="284"/>
      <c r="PKD479" s="284"/>
      <c r="PKE479" s="284"/>
      <c r="PKF479" s="284"/>
      <c r="PKG479" s="284"/>
      <c r="PKH479" s="284"/>
      <c r="PKI479" s="284"/>
      <c r="PKJ479" s="284"/>
      <c r="PKK479" s="284"/>
      <c r="PKL479" s="284"/>
      <c r="PKM479" s="284"/>
      <c r="PKN479" s="284"/>
      <c r="PKO479" s="284"/>
      <c r="PKP479" s="284"/>
      <c r="PKQ479" s="284"/>
      <c r="PKR479" s="284"/>
      <c r="PKS479" s="284"/>
      <c r="PKT479" s="284"/>
      <c r="PKU479" s="284"/>
      <c r="PKV479" s="284"/>
      <c r="PKW479" s="284"/>
      <c r="PKX479" s="284"/>
      <c r="PKY479" s="284"/>
      <c r="PKZ479" s="284"/>
      <c r="PLA479" s="284"/>
      <c r="PLB479" s="284"/>
      <c r="PLC479" s="284"/>
      <c r="PLD479" s="284"/>
      <c r="PLE479" s="284"/>
      <c r="PLF479" s="284"/>
      <c r="PLG479" s="284"/>
      <c r="PLH479" s="284"/>
      <c r="PLI479" s="284"/>
      <c r="PLJ479" s="284"/>
      <c r="PLK479" s="284"/>
      <c r="PLL479" s="284"/>
      <c r="PLM479" s="284"/>
      <c r="PLN479" s="284"/>
      <c r="PLO479" s="284"/>
      <c r="PLP479" s="284"/>
      <c r="PLQ479" s="284"/>
      <c r="PLR479" s="284"/>
      <c r="PLS479" s="284"/>
      <c r="PLT479" s="284"/>
      <c r="PLU479" s="284"/>
      <c r="PLV479" s="284"/>
      <c r="PLW479" s="284"/>
      <c r="PLX479" s="284"/>
      <c r="PLY479" s="284"/>
      <c r="PLZ479" s="284"/>
      <c r="PMA479" s="284"/>
      <c r="PMB479" s="284"/>
      <c r="PMC479" s="284"/>
      <c r="PMD479" s="284"/>
      <c r="PME479" s="284"/>
      <c r="PMF479" s="284"/>
      <c r="PMG479" s="284"/>
      <c r="PMH479" s="284"/>
      <c r="PMI479" s="284"/>
      <c r="PMJ479" s="284"/>
      <c r="PMK479" s="284"/>
      <c r="PML479" s="284"/>
      <c r="PMM479" s="284"/>
      <c r="PMN479" s="284"/>
      <c r="PMO479" s="284"/>
      <c r="PMP479" s="284"/>
      <c r="PMQ479" s="284"/>
      <c r="PMR479" s="284"/>
      <c r="PMS479" s="284"/>
      <c r="PMT479" s="284"/>
      <c r="PMU479" s="284"/>
      <c r="PMV479" s="284"/>
      <c r="PMW479" s="284"/>
      <c r="PMX479" s="284"/>
      <c r="PMY479" s="284"/>
      <c r="PMZ479" s="284"/>
      <c r="PNA479" s="284"/>
      <c r="PNB479" s="284"/>
      <c r="PNC479" s="284"/>
      <c r="PND479" s="284"/>
      <c r="PNE479" s="284"/>
      <c r="PNF479" s="284"/>
      <c r="PNG479" s="284"/>
      <c r="PNH479" s="284"/>
      <c r="PNI479" s="284"/>
      <c r="PNJ479" s="284"/>
      <c r="PNK479" s="284"/>
      <c r="PNL479" s="284"/>
      <c r="PNM479" s="284"/>
      <c r="PNN479" s="284"/>
      <c r="PNO479" s="284"/>
      <c r="PNP479" s="284"/>
      <c r="PNQ479" s="284"/>
      <c r="PNR479" s="284"/>
      <c r="PNS479" s="284"/>
      <c r="PNT479" s="284"/>
      <c r="PNU479" s="284"/>
      <c r="PNV479" s="284"/>
      <c r="PNW479" s="284"/>
      <c r="PNX479" s="284"/>
      <c r="PNY479" s="284"/>
      <c r="PNZ479" s="284"/>
      <c r="POA479" s="284"/>
      <c r="POB479" s="284"/>
      <c r="POC479" s="284"/>
      <c r="POD479" s="284"/>
      <c r="POE479" s="284"/>
      <c r="POF479" s="284"/>
      <c r="POG479" s="284"/>
      <c r="POH479" s="284"/>
      <c r="POI479" s="284"/>
      <c r="POJ479" s="284"/>
      <c r="POK479" s="284"/>
      <c r="POL479" s="284"/>
      <c r="POM479" s="284"/>
      <c r="PON479" s="284"/>
      <c r="POO479" s="284"/>
      <c r="POP479" s="284"/>
      <c r="POQ479" s="284"/>
      <c r="POR479" s="284"/>
      <c r="POS479" s="284"/>
      <c r="POT479" s="284"/>
      <c r="POU479" s="284"/>
      <c r="POV479" s="284"/>
      <c r="POW479" s="284"/>
      <c r="POX479" s="284"/>
      <c r="POY479" s="284"/>
      <c r="POZ479" s="284"/>
      <c r="PPA479" s="284"/>
      <c r="PPB479" s="284"/>
      <c r="PPC479" s="284"/>
      <c r="PPD479" s="284"/>
      <c r="PPE479" s="284"/>
      <c r="PPF479" s="284"/>
      <c r="PPG479" s="284"/>
      <c r="PPH479" s="284"/>
      <c r="PPI479" s="284"/>
      <c r="PPJ479" s="284"/>
      <c r="PPK479" s="284"/>
      <c r="PPL479" s="284"/>
      <c r="PPM479" s="284"/>
      <c r="PPN479" s="284"/>
      <c r="PPO479" s="284"/>
      <c r="PPP479" s="284"/>
      <c r="PPQ479" s="284"/>
      <c r="PPR479" s="284"/>
      <c r="PPS479" s="284"/>
      <c r="PPT479" s="284"/>
      <c r="PPU479" s="284"/>
      <c r="PPV479" s="284"/>
      <c r="PPW479" s="284"/>
      <c r="PPX479" s="284"/>
      <c r="PPY479" s="284"/>
      <c r="PPZ479" s="284"/>
      <c r="PQA479" s="284"/>
      <c r="PQB479" s="284"/>
      <c r="PQC479" s="284"/>
      <c r="PQD479" s="284"/>
      <c r="PQE479" s="284"/>
      <c r="PQF479" s="284"/>
      <c r="PQG479" s="284"/>
      <c r="PQH479" s="284"/>
      <c r="PQI479" s="284"/>
      <c r="PQJ479" s="284"/>
      <c r="PQK479" s="284"/>
      <c r="PQL479" s="284"/>
      <c r="PQM479" s="284"/>
      <c r="PQN479" s="284"/>
      <c r="PQO479" s="284"/>
      <c r="PQP479" s="284"/>
      <c r="PQQ479" s="284"/>
      <c r="PQR479" s="284"/>
      <c r="PQS479" s="284"/>
      <c r="PQT479" s="284"/>
      <c r="PQU479" s="284"/>
      <c r="PQV479" s="284"/>
      <c r="PQW479" s="284"/>
      <c r="PQX479" s="284"/>
      <c r="PQY479" s="284"/>
      <c r="PQZ479" s="284"/>
      <c r="PRA479" s="284"/>
      <c r="PRB479" s="284"/>
      <c r="PRC479" s="284"/>
      <c r="PRD479" s="284"/>
      <c r="PRE479" s="284"/>
      <c r="PRF479" s="284"/>
      <c r="PRG479" s="284"/>
      <c r="PRH479" s="284"/>
      <c r="PRI479" s="284"/>
      <c r="PRJ479" s="284"/>
      <c r="PRK479" s="284"/>
      <c r="PRL479" s="284"/>
      <c r="PRM479" s="284"/>
      <c r="PRN479" s="284"/>
      <c r="PRO479" s="284"/>
      <c r="PRP479" s="284"/>
      <c r="PRQ479" s="284"/>
      <c r="PRR479" s="284"/>
      <c r="PRS479" s="284"/>
      <c r="PRT479" s="284"/>
      <c r="PRU479" s="284"/>
      <c r="PRV479" s="284"/>
      <c r="PRW479" s="284"/>
      <c r="PRX479" s="284"/>
      <c r="PRY479" s="284"/>
      <c r="PRZ479" s="284"/>
      <c r="PSA479" s="284"/>
      <c r="PSB479" s="284"/>
      <c r="PSC479" s="284"/>
      <c r="PSD479" s="284"/>
      <c r="PSE479" s="284"/>
      <c r="PSF479" s="284"/>
      <c r="PSG479" s="284"/>
      <c r="PSH479" s="284"/>
      <c r="PSI479" s="284"/>
      <c r="PSJ479" s="284"/>
      <c r="PSK479" s="284"/>
      <c r="PSL479" s="284"/>
      <c r="PSM479" s="284"/>
      <c r="PSN479" s="284"/>
      <c r="PSO479" s="284"/>
      <c r="PSP479" s="284"/>
      <c r="PSQ479" s="284"/>
      <c r="PSR479" s="284"/>
      <c r="PSS479" s="284"/>
      <c r="PST479" s="284"/>
      <c r="PSU479" s="284"/>
      <c r="PSV479" s="284"/>
      <c r="PSW479" s="284"/>
      <c r="PSX479" s="284"/>
      <c r="PSY479" s="284"/>
      <c r="PSZ479" s="284"/>
      <c r="PTA479" s="284"/>
      <c r="PTB479" s="284"/>
      <c r="PTC479" s="284"/>
      <c r="PTD479" s="284"/>
      <c r="PTE479" s="284"/>
      <c r="PTF479" s="284"/>
      <c r="PTG479" s="284"/>
      <c r="PTH479" s="284"/>
      <c r="PTI479" s="284"/>
      <c r="PTJ479" s="284"/>
      <c r="PTK479" s="284"/>
      <c r="PTL479" s="284"/>
      <c r="PTM479" s="284"/>
      <c r="PTN479" s="284"/>
      <c r="PTO479" s="284"/>
      <c r="PTP479" s="284"/>
      <c r="PTQ479" s="284"/>
      <c r="PTR479" s="284"/>
      <c r="PTS479" s="284"/>
      <c r="PTT479" s="284"/>
      <c r="PTU479" s="284"/>
      <c r="PTV479" s="284"/>
      <c r="PTW479" s="284"/>
      <c r="PTX479" s="284"/>
      <c r="PTY479" s="284"/>
      <c r="PTZ479" s="284"/>
      <c r="PUA479" s="284"/>
      <c r="PUB479" s="284"/>
      <c r="PUC479" s="284"/>
      <c r="PUD479" s="284"/>
      <c r="PUE479" s="284"/>
      <c r="PUF479" s="284"/>
      <c r="PUG479" s="284"/>
      <c r="PUH479" s="284"/>
      <c r="PUI479" s="284"/>
      <c r="PUJ479" s="284"/>
      <c r="PUK479" s="284"/>
      <c r="PUL479" s="284"/>
      <c r="PUM479" s="284"/>
      <c r="PUN479" s="284"/>
      <c r="PUO479" s="284"/>
      <c r="PUP479" s="284"/>
      <c r="PUQ479" s="284"/>
      <c r="PUR479" s="284"/>
      <c r="PUS479" s="284"/>
      <c r="PUT479" s="284"/>
      <c r="PUU479" s="284"/>
      <c r="PUV479" s="284"/>
      <c r="PUW479" s="284"/>
      <c r="PUX479" s="284"/>
      <c r="PUY479" s="284"/>
      <c r="PUZ479" s="284"/>
      <c r="PVA479" s="284"/>
      <c r="PVB479" s="284"/>
      <c r="PVC479" s="284"/>
      <c r="PVD479" s="284"/>
      <c r="PVE479" s="284"/>
      <c r="PVF479" s="284"/>
      <c r="PVG479" s="284"/>
      <c r="PVH479" s="284"/>
      <c r="PVI479" s="284"/>
      <c r="PVJ479" s="284"/>
      <c r="PVK479" s="284"/>
      <c r="PVL479" s="284"/>
      <c r="PVM479" s="284"/>
      <c r="PVN479" s="284"/>
      <c r="PVO479" s="284"/>
      <c r="PVP479" s="284"/>
      <c r="PVQ479" s="284"/>
      <c r="PVR479" s="284"/>
      <c r="PVS479" s="284"/>
      <c r="PVT479" s="284"/>
      <c r="PVU479" s="284"/>
      <c r="PVV479" s="284"/>
      <c r="PVW479" s="284"/>
      <c r="PVX479" s="284"/>
      <c r="PVY479" s="284"/>
      <c r="PVZ479" s="284"/>
      <c r="PWA479" s="284"/>
      <c r="PWB479" s="284"/>
      <c r="PWC479" s="284"/>
      <c r="PWD479" s="284"/>
      <c r="PWE479" s="284"/>
      <c r="PWF479" s="284"/>
      <c r="PWG479" s="284"/>
      <c r="PWH479" s="284"/>
      <c r="PWI479" s="284"/>
      <c r="PWJ479" s="284"/>
      <c r="PWK479" s="284"/>
      <c r="PWL479" s="284"/>
      <c r="PWM479" s="284"/>
      <c r="PWN479" s="284"/>
      <c r="PWO479" s="284"/>
      <c r="PWP479" s="284"/>
      <c r="PWQ479" s="284"/>
      <c r="PWR479" s="284"/>
      <c r="PWS479" s="284"/>
      <c r="PWT479" s="284"/>
      <c r="PWU479" s="284"/>
      <c r="PWV479" s="284"/>
      <c r="PWW479" s="284"/>
      <c r="PWX479" s="284"/>
      <c r="PWY479" s="284"/>
      <c r="PWZ479" s="284"/>
      <c r="PXA479" s="284"/>
      <c r="PXB479" s="284"/>
      <c r="PXC479" s="284"/>
      <c r="PXD479" s="284"/>
      <c r="PXE479" s="284"/>
      <c r="PXF479" s="284"/>
      <c r="PXG479" s="284"/>
      <c r="PXH479" s="284"/>
      <c r="PXI479" s="284"/>
      <c r="PXJ479" s="284"/>
      <c r="PXK479" s="284"/>
      <c r="PXL479" s="284"/>
      <c r="PXM479" s="284"/>
      <c r="PXN479" s="284"/>
      <c r="PXO479" s="284"/>
      <c r="PXP479" s="284"/>
      <c r="PXQ479" s="284"/>
      <c r="PXR479" s="284"/>
      <c r="PXS479" s="284"/>
      <c r="PXT479" s="284"/>
      <c r="PXU479" s="284"/>
      <c r="PXV479" s="284"/>
      <c r="PXW479" s="284"/>
      <c r="PXX479" s="284"/>
      <c r="PXY479" s="284"/>
      <c r="PXZ479" s="284"/>
      <c r="PYA479" s="284"/>
      <c r="PYB479" s="284"/>
      <c r="PYC479" s="284"/>
      <c r="PYD479" s="284"/>
      <c r="PYE479" s="284"/>
      <c r="PYF479" s="284"/>
      <c r="PYG479" s="284"/>
      <c r="PYH479" s="284"/>
      <c r="PYI479" s="284"/>
      <c r="PYJ479" s="284"/>
      <c r="PYK479" s="284"/>
      <c r="PYL479" s="284"/>
      <c r="PYM479" s="284"/>
      <c r="PYN479" s="284"/>
      <c r="PYO479" s="284"/>
      <c r="PYP479" s="284"/>
      <c r="PYQ479" s="284"/>
      <c r="PYR479" s="284"/>
      <c r="PYS479" s="284"/>
      <c r="PYT479" s="284"/>
      <c r="PYU479" s="284"/>
      <c r="PYV479" s="284"/>
      <c r="PYW479" s="284"/>
      <c r="PYX479" s="284"/>
      <c r="PYY479" s="284"/>
      <c r="PYZ479" s="284"/>
      <c r="PZA479" s="284"/>
      <c r="PZB479" s="284"/>
      <c r="PZC479" s="284"/>
      <c r="PZD479" s="284"/>
      <c r="PZE479" s="284"/>
      <c r="PZF479" s="284"/>
      <c r="PZG479" s="284"/>
      <c r="PZH479" s="284"/>
      <c r="PZI479" s="284"/>
      <c r="PZJ479" s="284"/>
      <c r="PZK479" s="284"/>
      <c r="PZL479" s="284"/>
      <c r="PZM479" s="284"/>
      <c r="PZN479" s="284"/>
      <c r="PZO479" s="284"/>
      <c r="PZP479" s="284"/>
      <c r="PZQ479" s="284"/>
      <c r="PZR479" s="284"/>
      <c r="PZS479" s="284"/>
      <c r="PZT479" s="284"/>
      <c r="PZU479" s="284"/>
      <c r="PZV479" s="284"/>
      <c r="PZW479" s="284"/>
      <c r="PZX479" s="284"/>
      <c r="PZY479" s="284"/>
      <c r="PZZ479" s="284"/>
      <c r="QAA479" s="284"/>
      <c r="QAB479" s="284"/>
      <c r="QAC479" s="284"/>
      <c r="QAD479" s="284"/>
      <c r="QAE479" s="284"/>
      <c r="QAF479" s="284"/>
      <c r="QAG479" s="284"/>
      <c r="QAH479" s="284"/>
      <c r="QAI479" s="284"/>
      <c r="QAJ479" s="284"/>
      <c r="QAK479" s="284"/>
      <c r="QAL479" s="284"/>
      <c r="QAM479" s="284"/>
      <c r="QAN479" s="284"/>
      <c r="QAO479" s="284"/>
      <c r="QAP479" s="284"/>
      <c r="QAQ479" s="284"/>
      <c r="QAR479" s="284"/>
      <c r="QAS479" s="284"/>
      <c r="QAT479" s="284"/>
      <c r="QAU479" s="284"/>
      <c r="QAV479" s="284"/>
      <c r="QAW479" s="284"/>
      <c r="QAX479" s="284"/>
      <c r="QAY479" s="284"/>
      <c r="QAZ479" s="284"/>
      <c r="QBA479" s="284"/>
      <c r="QBB479" s="284"/>
      <c r="QBC479" s="284"/>
      <c r="QBD479" s="284"/>
      <c r="QBE479" s="284"/>
      <c r="QBF479" s="284"/>
      <c r="QBG479" s="284"/>
      <c r="QBH479" s="284"/>
      <c r="QBI479" s="284"/>
      <c r="QBJ479" s="284"/>
      <c r="QBK479" s="284"/>
      <c r="QBL479" s="284"/>
      <c r="QBM479" s="284"/>
      <c r="QBN479" s="284"/>
      <c r="QBO479" s="284"/>
      <c r="QBP479" s="284"/>
      <c r="QBQ479" s="284"/>
      <c r="QBR479" s="284"/>
      <c r="QBS479" s="284"/>
      <c r="QBT479" s="284"/>
      <c r="QBU479" s="284"/>
      <c r="QBV479" s="284"/>
      <c r="QBW479" s="284"/>
      <c r="QBX479" s="284"/>
      <c r="QBY479" s="284"/>
      <c r="QBZ479" s="284"/>
      <c r="QCA479" s="284"/>
      <c r="QCB479" s="284"/>
      <c r="QCC479" s="284"/>
      <c r="QCD479" s="284"/>
      <c r="QCE479" s="284"/>
      <c r="QCF479" s="284"/>
      <c r="QCG479" s="284"/>
      <c r="QCH479" s="284"/>
      <c r="QCI479" s="284"/>
      <c r="QCJ479" s="284"/>
      <c r="QCK479" s="284"/>
      <c r="QCL479" s="284"/>
      <c r="QCM479" s="284"/>
      <c r="QCN479" s="284"/>
      <c r="QCO479" s="284"/>
      <c r="QCP479" s="284"/>
      <c r="QCQ479" s="284"/>
      <c r="QCR479" s="284"/>
      <c r="QCS479" s="284"/>
      <c r="QCT479" s="284"/>
      <c r="QCU479" s="284"/>
      <c r="QCV479" s="284"/>
      <c r="QCW479" s="284"/>
      <c r="QCX479" s="284"/>
      <c r="QCY479" s="284"/>
      <c r="QCZ479" s="284"/>
      <c r="QDA479" s="284"/>
      <c r="QDB479" s="284"/>
      <c r="QDC479" s="284"/>
      <c r="QDD479" s="284"/>
      <c r="QDE479" s="284"/>
      <c r="QDF479" s="284"/>
      <c r="QDG479" s="284"/>
      <c r="QDH479" s="284"/>
      <c r="QDI479" s="284"/>
      <c r="QDJ479" s="284"/>
      <c r="QDK479" s="284"/>
      <c r="QDL479" s="284"/>
      <c r="QDM479" s="284"/>
      <c r="QDN479" s="284"/>
      <c r="QDO479" s="284"/>
      <c r="QDP479" s="284"/>
      <c r="QDQ479" s="284"/>
      <c r="QDR479" s="284"/>
      <c r="QDS479" s="284"/>
      <c r="QDT479" s="284"/>
      <c r="QDU479" s="284"/>
      <c r="QDV479" s="284"/>
      <c r="QDW479" s="284"/>
      <c r="QDX479" s="284"/>
      <c r="QDY479" s="284"/>
      <c r="QDZ479" s="284"/>
      <c r="QEA479" s="284"/>
      <c r="QEB479" s="284"/>
      <c r="QEC479" s="284"/>
      <c r="QED479" s="284"/>
      <c r="QEE479" s="284"/>
      <c r="QEF479" s="284"/>
      <c r="QEG479" s="284"/>
      <c r="QEH479" s="284"/>
      <c r="QEI479" s="284"/>
      <c r="QEJ479" s="284"/>
      <c r="QEK479" s="284"/>
      <c r="QEL479" s="284"/>
      <c r="QEM479" s="284"/>
      <c r="QEN479" s="284"/>
      <c r="QEO479" s="284"/>
      <c r="QEP479" s="284"/>
      <c r="QEQ479" s="284"/>
      <c r="QER479" s="284"/>
      <c r="QES479" s="284"/>
      <c r="QET479" s="284"/>
      <c r="QEU479" s="284"/>
      <c r="QEV479" s="284"/>
      <c r="QEW479" s="284"/>
      <c r="QEX479" s="284"/>
      <c r="QEY479" s="284"/>
      <c r="QEZ479" s="284"/>
      <c r="QFA479" s="284"/>
      <c r="QFB479" s="284"/>
      <c r="QFC479" s="284"/>
      <c r="QFD479" s="284"/>
      <c r="QFE479" s="284"/>
      <c r="QFF479" s="284"/>
      <c r="QFG479" s="284"/>
      <c r="QFH479" s="284"/>
      <c r="QFI479" s="284"/>
      <c r="QFJ479" s="284"/>
      <c r="QFK479" s="284"/>
      <c r="QFL479" s="284"/>
      <c r="QFM479" s="284"/>
      <c r="QFN479" s="284"/>
      <c r="QFO479" s="284"/>
      <c r="QFP479" s="284"/>
      <c r="QFQ479" s="284"/>
      <c r="QFR479" s="284"/>
      <c r="QFS479" s="284"/>
      <c r="QFT479" s="284"/>
      <c r="QFU479" s="284"/>
      <c r="QFV479" s="284"/>
      <c r="QFW479" s="284"/>
      <c r="QFX479" s="284"/>
      <c r="QFY479" s="284"/>
      <c r="QFZ479" s="284"/>
      <c r="QGA479" s="284"/>
      <c r="QGB479" s="284"/>
      <c r="QGC479" s="284"/>
      <c r="QGD479" s="284"/>
      <c r="QGE479" s="284"/>
      <c r="QGF479" s="284"/>
      <c r="QGG479" s="284"/>
      <c r="QGH479" s="284"/>
      <c r="QGI479" s="284"/>
      <c r="QGJ479" s="284"/>
      <c r="QGK479" s="284"/>
      <c r="QGL479" s="284"/>
      <c r="QGM479" s="284"/>
      <c r="QGN479" s="284"/>
      <c r="QGO479" s="284"/>
      <c r="QGP479" s="284"/>
      <c r="QGQ479" s="284"/>
      <c r="QGR479" s="284"/>
      <c r="QGS479" s="284"/>
      <c r="QGT479" s="284"/>
      <c r="QGU479" s="284"/>
      <c r="QGV479" s="284"/>
      <c r="QGW479" s="284"/>
      <c r="QGX479" s="284"/>
      <c r="QGY479" s="284"/>
      <c r="QGZ479" s="284"/>
      <c r="QHA479" s="284"/>
      <c r="QHB479" s="284"/>
      <c r="QHC479" s="284"/>
      <c r="QHD479" s="284"/>
      <c r="QHE479" s="284"/>
      <c r="QHF479" s="284"/>
      <c r="QHG479" s="284"/>
      <c r="QHH479" s="284"/>
      <c r="QHI479" s="284"/>
      <c r="QHJ479" s="284"/>
      <c r="QHK479" s="284"/>
      <c r="QHL479" s="284"/>
      <c r="QHM479" s="284"/>
      <c r="QHN479" s="284"/>
      <c r="QHO479" s="284"/>
      <c r="QHP479" s="284"/>
      <c r="QHQ479" s="284"/>
      <c r="QHR479" s="284"/>
      <c r="QHS479" s="284"/>
      <c r="QHT479" s="284"/>
      <c r="QHU479" s="284"/>
      <c r="QHV479" s="284"/>
      <c r="QHW479" s="284"/>
      <c r="QHX479" s="284"/>
      <c r="QHY479" s="284"/>
      <c r="QHZ479" s="284"/>
      <c r="QIA479" s="284"/>
      <c r="QIB479" s="284"/>
      <c r="QIC479" s="284"/>
      <c r="QID479" s="284"/>
      <c r="QIE479" s="284"/>
      <c r="QIF479" s="284"/>
      <c r="QIG479" s="284"/>
      <c r="QIH479" s="284"/>
      <c r="QII479" s="284"/>
      <c r="QIJ479" s="284"/>
      <c r="QIK479" s="284"/>
      <c r="QIL479" s="284"/>
      <c r="QIM479" s="284"/>
      <c r="QIN479" s="284"/>
      <c r="QIO479" s="284"/>
      <c r="QIP479" s="284"/>
      <c r="QIQ479" s="284"/>
      <c r="QIR479" s="284"/>
      <c r="QIS479" s="284"/>
      <c r="QIT479" s="284"/>
      <c r="QIU479" s="284"/>
      <c r="QIV479" s="284"/>
      <c r="QIW479" s="284"/>
      <c r="QIX479" s="284"/>
      <c r="QIY479" s="284"/>
      <c r="QIZ479" s="284"/>
      <c r="QJA479" s="284"/>
      <c r="QJB479" s="284"/>
      <c r="QJC479" s="284"/>
      <c r="QJD479" s="284"/>
      <c r="QJE479" s="284"/>
      <c r="QJF479" s="284"/>
      <c r="QJG479" s="284"/>
      <c r="QJH479" s="284"/>
      <c r="QJI479" s="284"/>
      <c r="QJJ479" s="284"/>
      <c r="QJK479" s="284"/>
      <c r="QJL479" s="284"/>
      <c r="QJM479" s="284"/>
      <c r="QJN479" s="284"/>
      <c r="QJO479" s="284"/>
      <c r="QJP479" s="284"/>
      <c r="QJQ479" s="284"/>
      <c r="QJR479" s="284"/>
      <c r="QJS479" s="284"/>
      <c r="QJT479" s="284"/>
      <c r="QJU479" s="284"/>
      <c r="QJV479" s="284"/>
      <c r="QJW479" s="284"/>
      <c r="QJX479" s="284"/>
      <c r="QJY479" s="284"/>
      <c r="QJZ479" s="284"/>
      <c r="QKA479" s="284"/>
      <c r="QKB479" s="284"/>
      <c r="QKC479" s="284"/>
      <c r="QKD479" s="284"/>
      <c r="QKE479" s="284"/>
      <c r="QKF479" s="284"/>
      <c r="QKG479" s="284"/>
      <c r="QKH479" s="284"/>
      <c r="QKI479" s="284"/>
      <c r="QKJ479" s="284"/>
      <c r="QKK479" s="284"/>
      <c r="QKL479" s="284"/>
      <c r="QKM479" s="284"/>
      <c r="QKN479" s="284"/>
      <c r="QKO479" s="284"/>
      <c r="QKP479" s="284"/>
      <c r="QKQ479" s="284"/>
      <c r="QKR479" s="284"/>
      <c r="QKS479" s="284"/>
      <c r="QKT479" s="284"/>
      <c r="QKU479" s="284"/>
      <c r="QKV479" s="284"/>
      <c r="QKW479" s="284"/>
      <c r="QKX479" s="284"/>
      <c r="QKY479" s="284"/>
      <c r="QKZ479" s="284"/>
      <c r="QLA479" s="284"/>
      <c r="QLB479" s="284"/>
      <c r="QLC479" s="284"/>
      <c r="QLD479" s="284"/>
      <c r="QLE479" s="284"/>
      <c r="QLF479" s="284"/>
      <c r="QLG479" s="284"/>
      <c r="QLH479" s="284"/>
      <c r="QLI479" s="284"/>
      <c r="QLJ479" s="284"/>
      <c r="QLK479" s="284"/>
      <c r="QLL479" s="284"/>
      <c r="QLM479" s="284"/>
      <c r="QLN479" s="284"/>
      <c r="QLO479" s="284"/>
      <c r="QLP479" s="284"/>
      <c r="QLQ479" s="284"/>
      <c r="QLR479" s="284"/>
      <c r="QLS479" s="284"/>
      <c r="QLT479" s="284"/>
      <c r="QLU479" s="284"/>
      <c r="QLV479" s="284"/>
      <c r="QLW479" s="284"/>
      <c r="QLX479" s="284"/>
      <c r="QLY479" s="284"/>
      <c r="QLZ479" s="284"/>
      <c r="QMA479" s="284"/>
      <c r="QMB479" s="284"/>
      <c r="QMC479" s="284"/>
      <c r="QMD479" s="284"/>
      <c r="QME479" s="284"/>
      <c r="QMF479" s="284"/>
      <c r="QMG479" s="284"/>
      <c r="QMH479" s="284"/>
      <c r="QMI479" s="284"/>
      <c r="QMJ479" s="284"/>
      <c r="QMK479" s="284"/>
      <c r="QML479" s="284"/>
      <c r="QMM479" s="284"/>
      <c r="QMN479" s="284"/>
      <c r="QMO479" s="284"/>
      <c r="QMP479" s="284"/>
      <c r="QMQ479" s="284"/>
      <c r="QMR479" s="284"/>
      <c r="QMS479" s="284"/>
      <c r="QMT479" s="284"/>
      <c r="QMU479" s="284"/>
      <c r="QMV479" s="284"/>
      <c r="QMW479" s="284"/>
      <c r="QMX479" s="284"/>
      <c r="QMY479" s="284"/>
      <c r="QMZ479" s="284"/>
      <c r="QNA479" s="284"/>
      <c r="QNB479" s="284"/>
      <c r="QNC479" s="284"/>
      <c r="QND479" s="284"/>
      <c r="QNE479" s="284"/>
      <c r="QNF479" s="284"/>
      <c r="QNG479" s="284"/>
      <c r="QNH479" s="284"/>
      <c r="QNI479" s="284"/>
      <c r="QNJ479" s="284"/>
      <c r="QNK479" s="284"/>
      <c r="QNL479" s="284"/>
      <c r="QNM479" s="284"/>
      <c r="QNN479" s="284"/>
      <c r="QNO479" s="284"/>
      <c r="QNP479" s="284"/>
      <c r="QNQ479" s="284"/>
      <c r="QNR479" s="284"/>
      <c r="QNS479" s="284"/>
      <c r="QNT479" s="284"/>
      <c r="QNU479" s="284"/>
      <c r="QNV479" s="284"/>
      <c r="QNW479" s="284"/>
      <c r="QNX479" s="284"/>
      <c r="QNY479" s="284"/>
      <c r="QNZ479" s="284"/>
      <c r="QOA479" s="284"/>
      <c r="QOB479" s="284"/>
      <c r="QOC479" s="284"/>
      <c r="QOD479" s="284"/>
      <c r="QOE479" s="284"/>
      <c r="QOF479" s="284"/>
      <c r="QOG479" s="284"/>
      <c r="QOH479" s="284"/>
      <c r="QOI479" s="284"/>
      <c r="QOJ479" s="284"/>
      <c r="QOK479" s="284"/>
      <c r="QOL479" s="284"/>
      <c r="QOM479" s="284"/>
      <c r="QON479" s="284"/>
      <c r="QOO479" s="284"/>
      <c r="QOP479" s="284"/>
      <c r="QOQ479" s="284"/>
      <c r="QOR479" s="284"/>
      <c r="QOS479" s="284"/>
      <c r="QOT479" s="284"/>
      <c r="QOU479" s="284"/>
      <c r="QOV479" s="284"/>
      <c r="QOW479" s="284"/>
      <c r="QOX479" s="284"/>
      <c r="QOY479" s="284"/>
      <c r="QOZ479" s="284"/>
      <c r="QPA479" s="284"/>
      <c r="QPB479" s="284"/>
      <c r="QPC479" s="284"/>
      <c r="QPD479" s="284"/>
      <c r="QPE479" s="284"/>
      <c r="QPF479" s="284"/>
      <c r="QPG479" s="284"/>
      <c r="QPH479" s="284"/>
      <c r="QPI479" s="284"/>
      <c r="QPJ479" s="284"/>
      <c r="QPK479" s="284"/>
      <c r="QPL479" s="284"/>
      <c r="QPM479" s="284"/>
      <c r="QPN479" s="284"/>
      <c r="QPO479" s="284"/>
      <c r="QPP479" s="284"/>
      <c r="QPQ479" s="284"/>
      <c r="QPR479" s="284"/>
      <c r="QPS479" s="284"/>
      <c r="QPT479" s="284"/>
      <c r="QPU479" s="284"/>
      <c r="QPV479" s="284"/>
      <c r="QPW479" s="284"/>
      <c r="QPX479" s="284"/>
      <c r="QPY479" s="284"/>
      <c r="QPZ479" s="284"/>
      <c r="QQA479" s="284"/>
      <c r="QQB479" s="284"/>
      <c r="QQC479" s="284"/>
      <c r="QQD479" s="284"/>
      <c r="QQE479" s="284"/>
      <c r="QQF479" s="284"/>
      <c r="QQG479" s="284"/>
      <c r="QQH479" s="284"/>
      <c r="QQI479" s="284"/>
      <c r="QQJ479" s="284"/>
      <c r="QQK479" s="284"/>
      <c r="QQL479" s="284"/>
      <c r="QQM479" s="284"/>
      <c r="QQN479" s="284"/>
      <c r="QQO479" s="284"/>
      <c r="QQP479" s="284"/>
      <c r="QQQ479" s="284"/>
      <c r="QQR479" s="284"/>
      <c r="QQS479" s="284"/>
      <c r="QQT479" s="284"/>
      <c r="QQU479" s="284"/>
      <c r="QQV479" s="284"/>
      <c r="QQW479" s="284"/>
      <c r="QQX479" s="284"/>
      <c r="QQY479" s="284"/>
      <c r="QQZ479" s="284"/>
      <c r="QRA479" s="284"/>
      <c r="QRB479" s="284"/>
      <c r="QRC479" s="284"/>
      <c r="QRD479" s="284"/>
      <c r="QRE479" s="284"/>
      <c r="QRF479" s="284"/>
      <c r="QRG479" s="284"/>
      <c r="QRH479" s="284"/>
      <c r="QRI479" s="284"/>
      <c r="QRJ479" s="284"/>
      <c r="QRK479" s="284"/>
      <c r="QRL479" s="284"/>
      <c r="QRM479" s="284"/>
      <c r="QRN479" s="284"/>
      <c r="QRO479" s="284"/>
      <c r="QRP479" s="284"/>
      <c r="QRQ479" s="284"/>
      <c r="QRR479" s="284"/>
      <c r="QRS479" s="284"/>
      <c r="QRT479" s="284"/>
      <c r="QRU479" s="284"/>
      <c r="QRV479" s="284"/>
      <c r="QRW479" s="284"/>
      <c r="QRX479" s="284"/>
      <c r="QRY479" s="284"/>
      <c r="QRZ479" s="284"/>
      <c r="QSA479" s="284"/>
      <c r="QSB479" s="284"/>
      <c r="QSC479" s="284"/>
      <c r="QSD479" s="284"/>
      <c r="QSE479" s="284"/>
      <c r="QSF479" s="284"/>
      <c r="QSG479" s="284"/>
      <c r="QSH479" s="284"/>
      <c r="QSI479" s="284"/>
      <c r="QSJ479" s="284"/>
      <c r="QSK479" s="284"/>
      <c r="QSL479" s="284"/>
      <c r="QSM479" s="284"/>
      <c r="QSN479" s="284"/>
      <c r="QSO479" s="284"/>
      <c r="QSP479" s="284"/>
      <c r="QSQ479" s="284"/>
      <c r="QSR479" s="284"/>
      <c r="QSS479" s="284"/>
      <c r="QST479" s="284"/>
      <c r="QSU479" s="284"/>
      <c r="QSV479" s="284"/>
      <c r="QSW479" s="284"/>
      <c r="QSX479" s="284"/>
      <c r="QSY479" s="284"/>
      <c r="QSZ479" s="284"/>
      <c r="QTA479" s="284"/>
      <c r="QTB479" s="284"/>
      <c r="QTC479" s="284"/>
      <c r="QTD479" s="284"/>
      <c r="QTE479" s="284"/>
      <c r="QTF479" s="284"/>
      <c r="QTG479" s="284"/>
      <c r="QTH479" s="284"/>
      <c r="QTI479" s="284"/>
      <c r="QTJ479" s="284"/>
      <c r="QTK479" s="284"/>
      <c r="QTL479" s="284"/>
      <c r="QTM479" s="284"/>
      <c r="QTN479" s="284"/>
      <c r="QTO479" s="284"/>
      <c r="QTP479" s="284"/>
      <c r="QTQ479" s="284"/>
      <c r="QTR479" s="284"/>
      <c r="QTS479" s="284"/>
      <c r="QTT479" s="284"/>
      <c r="QTU479" s="284"/>
      <c r="QTV479" s="284"/>
      <c r="QTW479" s="284"/>
      <c r="QTX479" s="284"/>
      <c r="QTY479" s="284"/>
      <c r="QTZ479" s="284"/>
      <c r="QUA479" s="284"/>
      <c r="QUB479" s="284"/>
      <c r="QUC479" s="284"/>
      <c r="QUD479" s="284"/>
      <c r="QUE479" s="284"/>
      <c r="QUF479" s="284"/>
      <c r="QUG479" s="284"/>
      <c r="QUH479" s="284"/>
      <c r="QUI479" s="284"/>
      <c r="QUJ479" s="284"/>
      <c r="QUK479" s="284"/>
      <c r="QUL479" s="284"/>
      <c r="QUM479" s="284"/>
      <c r="QUN479" s="284"/>
      <c r="QUO479" s="284"/>
      <c r="QUP479" s="284"/>
      <c r="QUQ479" s="284"/>
      <c r="QUR479" s="284"/>
      <c r="QUS479" s="284"/>
      <c r="QUT479" s="284"/>
      <c r="QUU479" s="284"/>
      <c r="QUV479" s="284"/>
      <c r="QUW479" s="284"/>
      <c r="QUX479" s="284"/>
      <c r="QUY479" s="284"/>
      <c r="QUZ479" s="284"/>
      <c r="QVA479" s="284"/>
      <c r="QVB479" s="284"/>
      <c r="QVC479" s="284"/>
      <c r="QVD479" s="284"/>
      <c r="QVE479" s="284"/>
      <c r="QVF479" s="284"/>
      <c r="QVG479" s="284"/>
      <c r="QVH479" s="284"/>
      <c r="QVI479" s="284"/>
      <c r="QVJ479" s="284"/>
      <c r="QVK479" s="284"/>
      <c r="QVL479" s="284"/>
      <c r="QVM479" s="284"/>
      <c r="QVN479" s="284"/>
      <c r="QVO479" s="284"/>
      <c r="QVP479" s="284"/>
      <c r="QVQ479" s="284"/>
      <c r="QVR479" s="284"/>
      <c r="QVS479" s="284"/>
      <c r="QVT479" s="284"/>
      <c r="QVU479" s="284"/>
      <c r="QVV479" s="284"/>
      <c r="QVW479" s="284"/>
      <c r="QVX479" s="284"/>
      <c r="QVY479" s="284"/>
      <c r="QVZ479" s="284"/>
      <c r="QWA479" s="284"/>
      <c r="QWB479" s="284"/>
      <c r="QWC479" s="284"/>
      <c r="QWD479" s="284"/>
      <c r="QWE479" s="284"/>
      <c r="QWF479" s="284"/>
      <c r="QWG479" s="284"/>
      <c r="QWH479" s="284"/>
      <c r="QWI479" s="284"/>
      <c r="QWJ479" s="284"/>
      <c r="QWK479" s="284"/>
      <c r="QWL479" s="284"/>
      <c r="QWM479" s="284"/>
      <c r="QWN479" s="284"/>
      <c r="QWO479" s="284"/>
      <c r="QWP479" s="284"/>
      <c r="QWQ479" s="284"/>
      <c r="QWR479" s="284"/>
      <c r="QWS479" s="284"/>
      <c r="QWT479" s="284"/>
      <c r="QWU479" s="284"/>
      <c r="QWV479" s="284"/>
      <c r="QWW479" s="284"/>
      <c r="QWX479" s="284"/>
      <c r="QWY479" s="284"/>
      <c r="QWZ479" s="284"/>
      <c r="QXA479" s="284"/>
      <c r="QXB479" s="284"/>
      <c r="QXC479" s="284"/>
      <c r="QXD479" s="284"/>
      <c r="QXE479" s="284"/>
      <c r="QXF479" s="284"/>
      <c r="QXG479" s="284"/>
      <c r="QXH479" s="284"/>
      <c r="QXI479" s="284"/>
      <c r="QXJ479" s="284"/>
      <c r="QXK479" s="284"/>
      <c r="QXL479" s="284"/>
      <c r="QXM479" s="284"/>
      <c r="QXN479" s="284"/>
      <c r="QXO479" s="284"/>
      <c r="QXP479" s="284"/>
      <c r="QXQ479" s="284"/>
      <c r="QXR479" s="284"/>
      <c r="QXS479" s="284"/>
      <c r="QXT479" s="284"/>
      <c r="QXU479" s="284"/>
      <c r="QXV479" s="284"/>
      <c r="QXW479" s="284"/>
      <c r="QXX479" s="284"/>
      <c r="QXY479" s="284"/>
      <c r="QXZ479" s="284"/>
      <c r="QYA479" s="284"/>
      <c r="QYB479" s="284"/>
      <c r="QYC479" s="284"/>
      <c r="QYD479" s="284"/>
      <c r="QYE479" s="284"/>
      <c r="QYF479" s="284"/>
      <c r="QYG479" s="284"/>
      <c r="QYH479" s="284"/>
      <c r="QYI479" s="284"/>
      <c r="QYJ479" s="284"/>
      <c r="QYK479" s="284"/>
      <c r="QYL479" s="284"/>
      <c r="QYM479" s="284"/>
      <c r="QYN479" s="284"/>
      <c r="QYO479" s="284"/>
      <c r="QYP479" s="284"/>
      <c r="QYQ479" s="284"/>
      <c r="QYR479" s="284"/>
      <c r="QYS479" s="284"/>
      <c r="QYT479" s="284"/>
      <c r="QYU479" s="284"/>
      <c r="QYV479" s="284"/>
      <c r="QYW479" s="284"/>
      <c r="QYX479" s="284"/>
      <c r="QYY479" s="284"/>
      <c r="QYZ479" s="284"/>
      <c r="QZA479" s="284"/>
      <c r="QZB479" s="284"/>
      <c r="QZC479" s="284"/>
      <c r="QZD479" s="284"/>
      <c r="QZE479" s="284"/>
      <c r="QZF479" s="284"/>
      <c r="QZG479" s="284"/>
      <c r="QZH479" s="284"/>
      <c r="QZI479" s="284"/>
      <c r="QZJ479" s="284"/>
      <c r="QZK479" s="284"/>
      <c r="QZL479" s="284"/>
      <c r="QZM479" s="284"/>
      <c r="QZN479" s="284"/>
      <c r="QZO479" s="284"/>
      <c r="QZP479" s="284"/>
      <c r="QZQ479" s="284"/>
      <c r="QZR479" s="284"/>
      <c r="QZS479" s="284"/>
      <c r="QZT479" s="284"/>
      <c r="QZU479" s="284"/>
      <c r="QZV479" s="284"/>
      <c r="QZW479" s="284"/>
      <c r="QZX479" s="284"/>
      <c r="QZY479" s="284"/>
      <c r="QZZ479" s="284"/>
      <c r="RAA479" s="284"/>
      <c r="RAB479" s="284"/>
      <c r="RAC479" s="284"/>
      <c r="RAD479" s="284"/>
      <c r="RAE479" s="284"/>
      <c r="RAF479" s="284"/>
      <c r="RAG479" s="284"/>
      <c r="RAH479" s="284"/>
      <c r="RAI479" s="284"/>
      <c r="RAJ479" s="284"/>
      <c r="RAK479" s="284"/>
      <c r="RAL479" s="284"/>
      <c r="RAM479" s="284"/>
      <c r="RAN479" s="284"/>
      <c r="RAO479" s="284"/>
      <c r="RAP479" s="284"/>
      <c r="RAQ479" s="284"/>
      <c r="RAR479" s="284"/>
      <c r="RAS479" s="284"/>
      <c r="RAT479" s="284"/>
      <c r="RAU479" s="284"/>
      <c r="RAV479" s="284"/>
      <c r="RAW479" s="284"/>
      <c r="RAX479" s="284"/>
      <c r="RAY479" s="284"/>
      <c r="RAZ479" s="284"/>
      <c r="RBA479" s="284"/>
      <c r="RBB479" s="284"/>
      <c r="RBC479" s="284"/>
      <c r="RBD479" s="284"/>
      <c r="RBE479" s="284"/>
      <c r="RBF479" s="284"/>
      <c r="RBG479" s="284"/>
      <c r="RBH479" s="284"/>
      <c r="RBI479" s="284"/>
      <c r="RBJ479" s="284"/>
      <c r="RBK479" s="284"/>
      <c r="RBL479" s="284"/>
      <c r="RBM479" s="284"/>
      <c r="RBN479" s="284"/>
      <c r="RBO479" s="284"/>
      <c r="RBP479" s="284"/>
      <c r="RBQ479" s="284"/>
      <c r="RBR479" s="284"/>
      <c r="RBS479" s="284"/>
      <c r="RBT479" s="284"/>
      <c r="RBU479" s="284"/>
      <c r="RBV479" s="284"/>
      <c r="RBW479" s="284"/>
      <c r="RBX479" s="284"/>
      <c r="RBY479" s="284"/>
      <c r="RBZ479" s="284"/>
      <c r="RCA479" s="284"/>
      <c r="RCB479" s="284"/>
      <c r="RCC479" s="284"/>
      <c r="RCD479" s="284"/>
      <c r="RCE479" s="284"/>
      <c r="RCF479" s="284"/>
      <c r="RCG479" s="284"/>
      <c r="RCH479" s="284"/>
      <c r="RCI479" s="284"/>
      <c r="RCJ479" s="284"/>
      <c r="RCK479" s="284"/>
      <c r="RCL479" s="284"/>
      <c r="RCM479" s="284"/>
      <c r="RCN479" s="284"/>
      <c r="RCO479" s="284"/>
      <c r="RCP479" s="284"/>
      <c r="RCQ479" s="284"/>
      <c r="RCR479" s="284"/>
      <c r="RCS479" s="284"/>
      <c r="RCT479" s="284"/>
      <c r="RCU479" s="284"/>
      <c r="RCV479" s="284"/>
      <c r="RCW479" s="284"/>
      <c r="RCX479" s="284"/>
      <c r="RCY479" s="284"/>
      <c r="RCZ479" s="284"/>
      <c r="RDA479" s="284"/>
      <c r="RDB479" s="284"/>
      <c r="RDC479" s="284"/>
      <c r="RDD479" s="284"/>
      <c r="RDE479" s="284"/>
      <c r="RDF479" s="284"/>
      <c r="RDG479" s="284"/>
      <c r="RDH479" s="284"/>
      <c r="RDI479" s="284"/>
      <c r="RDJ479" s="284"/>
      <c r="RDK479" s="284"/>
      <c r="RDL479" s="284"/>
      <c r="RDM479" s="284"/>
      <c r="RDN479" s="284"/>
      <c r="RDO479" s="284"/>
      <c r="RDP479" s="284"/>
      <c r="RDQ479" s="284"/>
      <c r="RDR479" s="284"/>
      <c r="RDS479" s="284"/>
      <c r="RDT479" s="284"/>
      <c r="RDU479" s="284"/>
      <c r="RDV479" s="284"/>
      <c r="RDW479" s="284"/>
      <c r="RDX479" s="284"/>
      <c r="RDY479" s="284"/>
      <c r="RDZ479" s="284"/>
      <c r="REA479" s="284"/>
      <c r="REB479" s="284"/>
      <c r="REC479" s="284"/>
      <c r="RED479" s="284"/>
      <c r="REE479" s="284"/>
      <c r="REF479" s="284"/>
      <c r="REG479" s="284"/>
      <c r="REH479" s="284"/>
      <c r="REI479" s="284"/>
      <c r="REJ479" s="284"/>
      <c r="REK479" s="284"/>
      <c r="REL479" s="284"/>
      <c r="REM479" s="284"/>
      <c r="REN479" s="284"/>
      <c r="REO479" s="284"/>
      <c r="REP479" s="284"/>
      <c r="REQ479" s="284"/>
      <c r="RER479" s="284"/>
      <c r="RES479" s="284"/>
      <c r="RET479" s="284"/>
      <c r="REU479" s="284"/>
      <c r="REV479" s="284"/>
      <c r="REW479" s="284"/>
      <c r="REX479" s="284"/>
      <c r="REY479" s="284"/>
      <c r="REZ479" s="284"/>
      <c r="RFA479" s="284"/>
      <c r="RFB479" s="284"/>
      <c r="RFC479" s="284"/>
      <c r="RFD479" s="284"/>
      <c r="RFE479" s="284"/>
      <c r="RFF479" s="284"/>
      <c r="RFG479" s="284"/>
      <c r="RFH479" s="284"/>
      <c r="RFI479" s="284"/>
      <c r="RFJ479" s="284"/>
      <c r="RFK479" s="284"/>
      <c r="RFL479" s="284"/>
      <c r="RFM479" s="284"/>
      <c r="RFN479" s="284"/>
      <c r="RFO479" s="284"/>
      <c r="RFP479" s="284"/>
      <c r="RFQ479" s="284"/>
      <c r="RFR479" s="284"/>
      <c r="RFS479" s="284"/>
      <c r="RFT479" s="284"/>
      <c r="RFU479" s="284"/>
      <c r="RFV479" s="284"/>
      <c r="RFW479" s="284"/>
      <c r="RFX479" s="284"/>
      <c r="RFY479" s="284"/>
      <c r="RFZ479" s="284"/>
      <c r="RGA479" s="284"/>
      <c r="RGB479" s="284"/>
      <c r="RGC479" s="284"/>
      <c r="RGD479" s="284"/>
      <c r="RGE479" s="284"/>
      <c r="RGF479" s="284"/>
      <c r="RGG479" s="284"/>
      <c r="RGH479" s="284"/>
      <c r="RGI479" s="284"/>
      <c r="RGJ479" s="284"/>
      <c r="RGK479" s="284"/>
      <c r="RGL479" s="284"/>
      <c r="RGM479" s="284"/>
      <c r="RGN479" s="284"/>
      <c r="RGO479" s="284"/>
      <c r="RGP479" s="284"/>
      <c r="RGQ479" s="284"/>
      <c r="RGR479" s="284"/>
      <c r="RGS479" s="284"/>
      <c r="RGT479" s="284"/>
      <c r="RGU479" s="284"/>
      <c r="RGV479" s="284"/>
      <c r="RGW479" s="284"/>
      <c r="RGX479" s="284"/>
      <c r="RGY479" s="284"/>
      <c r="RGZ479" s="284"/>
      <c r="RHA479" s="284"/>
      <c r="RHB479" s="284"/>
      <c r="RHC479" s="284"/>
      <c r="RHD479" s="284"/>
      <c r="RHE479" s="284"/>
      <c r="RHF479" s="284"/>
      <c r="RHG479" s="284"/>
      <c r="RHH479" s="284"/>
      <c r="RHI479" s="284"/>
      <c r="RHJ479" s="284"/>
      <c r="RHK479" s="284"/>
      <c r="RHL479" s="284"/>
      <c r="RHM479" s="284"/>
      <c r="RHN479" s="284"/>
      <c r="RHO479" s="284"/>
      <c r="RHP479" s="284"/>
      <c r="RHQ479" s="284"/>
      <c r="RHR479" s="284"/>
      <c r="RHS479" s="284"/>
      <c r="RHT479" s="284"/>
      <c r="RHU479" s="284"/>
      <c r="RHV479" s="284"/>
      <c r="RHW479" s="284"/>
      <c r="RHX479" s="284"/>
      <c r="RHY479" s="284"/>
      <c r="RHZ479" s="284"/>
      <c r="RIA479" s="284"/>
      <c r="RIB479" s="284"/>
      <c r="RIC479" s="284"/>
      <c r="RID479" s="284"/>
      <c r="RIE479" s="284"/>
      <c r="RIF479" s="284"/>
      <c r="RIG479" s="284"/>
      <c r="RIH479" s="284"/>
      <c r="RII479" s="284"/>
      <c r="RIJ479" s="284"/>
      <c r="RIK479" s="284"/>
      <c r="RIL479" s="284"/>
      <c r="RIM479" s="284"/>
      <c r="RIN479" s="284"/>
      <c r="RIO479" s="284"/>
      <c r="RIP479" s="284"/>
      <c r="RIQ479" s="284"/>
      <c r="RIR479" s="284"/>
      <c r="RIS479" s="284"/>
      <c r="RIT479" s="284"/>
      <c r="RIU479" s="284"/>
      <c r="RIV479" s="284"/>
      <c r="RIW479" s="284"/>
      <c r="RIX479" s="284"/>
      <c r="RIY479" s="284"/>
      <c r="RIZ479" s="284"/>
      <c r="RJA479" s="284"/>
      <c r="RJB479" s="284"/>
      <c r="RJC479" s="284"/>
      <c r="RJD479" s="284"/>
      <c r="RJE479" s="284"/>
      <c r="RJF479" s="284"/>
      <c r="RJG479" s="284"/>
      <c r="RJH479" s="284"/>
      <c r="RJI479" s="284"/>
      <c r="RJJ479" s="284"/>
      <c r="RJK479" s="284"/>
      <c r="RJL479" s="284"/>
      <c r="RJM479" s="284"/>
      <c r="RJN479" s="284"/>
      <c r="RJO479" s="284"/>
      <c r="RJP479" s="284"/>
      <c r="RJQ479" s="284"/>
      <c r="RJR479" s="284"/>
      <c r="RJS479" s="284"/>
      <c r="RJT479" s="284"/>
      <c r="RJU479" s="284"/>
      <c r="RJV479" s="284"/>
      <c r="RJW479" s="284"/>
      <c r="RJX479" s="284"/>
      <c r="RJY479" s="284"/>
      <c r="RJZ479" s="284"/>
      <c r="RKA479" s="284"/>
      <c r="RKB479" s="284"/>
      <c r="RKC479" s="284"/>
      <c r="RKD479" s="284"/>
      <c r="RKE479" s="284"/>
      <c r="RKF479" s="284"/>
      <c r="RKG479" s="284"/>
      <c r="RKH479" s="284"/>
      <c r="RKI479" s="284"/>
      <c r="RKJ479" s="284"/>
      <c r="RKK479" s="284"/>
      <c r="RKL479" s="284"/>
      <c r="RKM479" s="284"/>
      <c r="RKN479" s="284"/>
      <c r="RKO479" s="284"/>
      <c r="RKP479" s="284"/>
      <c r="RKQ479" s="284"/>
      <c r="RKR479" s="284"/>
      <c r="RKS479" s="284"/>
      <c r="RKT479" s="284"/>
      <c r="RKU479" s="284"/>
      <c r="RKV479" s="284"/>
      <c r="RKW479" s="284"/>
      <c r="RKX479" s="284"/>
      <c r="RKY479" s="284"/>
      <c r="RKZ479" s="284"/>
      <c r="RLA479" s="284"/>
      <c r="RLB479" s="284"/>
      <c r="RLC479" s="284"/>
      <c r="RLD479" s="284"/>
      <c r="RLE479" s="284"/>
      <c r="RLF479" s="284"/>
      <c r="RLG479" s="284"/>
      <c r="RLH479" s="284"/>
      <c r="RLI479" s="284"/>
      <c r="RLJ479" s="284"/>
      <c r="RLK479" s="284"/>
      <c r="RLL479" s="284"/>
      <c r="RLM479" s="284"/>
      <c r="RLN479" s="284"/>
      <c r="RLO479" s="284"/>
      <c r="RLP479" s="284"/>
      <c r="RLQ479" s="284"/>
      <c r="RLR479" s="284"/>
      <c r="RLS479" s="284"/>
      <c r="RLT479" s="284"/>
      <c r="RLU479" s="284"/>
      <c r="RLV479" s="284"/>
      <c r="RLW479" s="284"/>
      <c r="RLX479" s="284"/>
      <c r="RLY479" s="284"/>
      <c r="RLZ479" s="284"/>
      <c r="RMA479" s="284"/>
      <c r="RMB479" s="284"/>
      <c r="RMC479" s="284"/>
      <c r="RMD479" s="284"/>
      <c r="RME479" s="284"/>
      <c r="RMF479" s="284"/>
      <c r="RMG479" s="284"/>
      <c r="RMH479" s="284"/>
      <c r="RMI479" s="284"/>
      <c r="RMJ479" s="284"/>
      <c r="RMK479" s="284"/>
      <c r="RML479" s="284"/>
      <c r="RMM479" s="284"/>
      <c r="RMN479" s="284"/>
      <c r="RMO479" s="284"/>
      <c r="RMP479" s="284"/>
      <c r="RMQ479" s="284"/>
      <c r="RMR479" s="284"/>
      <c r="RMS479" s="284"/>
      <c r="RMT479" s="284"/>
      <c r="RMU479" s="284"/>
      <c r="RMV479" s="284"/>
      <c r="RMW479" s="284"/>
      <c r="RMX479" s="284"/>
      <c r="RMY479" s="284"/>
      <c r="RMZ479" s="284"/>
      <c r="RNA479" s="284"/>
      <c r="RNB479" s="284"/>
      <c r="RNC479" s="284"/>
      <c r="RND479" s="284"/>
      <c r="RNE479" s="284"/>
      <c r="RNF479" s="284"/>
      <c r="RNG479" s="284"/>
      <c r="RNH479" s="284"/>
      <c r="RNI479" s="284"/>
      <c r="RNJ479" s="284"/>
      <c r="RNK479" s="284"/>
      <c r="RNL479" s="284"/>
      <c r="RNM479" s="284"/>
      <c r="RNN479" s="284"/>
      <c r="RNO479" s="284"/>
      <c r="RNP479" s="284"/>
      <c r="RNQ479" s="284"/>
      <c r="RNR479" s="284"/>
      <c r="RNS479" s="284"/>
      <c r="RNT479" s="284"/>
      <c r="RNU479" s="284"/>
      <c r="RNV479" s="284"/>
      <c r="RNW479" s="284"/>
      <c r="RNX479" s="284"/>
      <c r="RNY479" s="284"/>
      <c r="RNZ479" s="284"/>
      <c r="ROA479" s="284"/>
      <c r="ROB479" s="284"/>
      <c r="ROC479" s="284"/>
      <c r="ROD479" s="284"/>
      <c r="ROE479" s="284"/>
      <c r="ROF479" s="284"/>
      <c r="ROG479" s="284"/>
      <c r="ROH479" s="284"/>
      <c r="ROI479" s="284"/>
      <c r="ROJ479" s="284"/>
      <c r="ROK479" s="284"/>
      <c r="ROL479" s="284"/>
      <c r="ROM479" s="284"/>
      <c r="RON479" s="284"/>
      <c r="ROO479" s="284"/>
      <c r="ROP479" s="284"/>
      <c r="ROQ479" s="284"/>
      <c r="ROR479" s="284"/>
      <c r="ROS479" s="284"/>
      <c r="ROT479" s="284"/>
      <c r="ROU479" s="284"/>
      <c r="ROV479" s="284"/>
      <c r="ROW479" s="284"/>
      <c r="ROX479" s="284"/>
      <c r="ROY479" s="284"/>
      <c r="ROZ479" s="284"/>
      <c r="RPA479" s="284"/>
      <c r="RPB479" s="284"/>
      <c r="RPC479" s="284"/>
      <c r="RPD479" s="284"/>
      <c r="RPE479" s="284"/>
      <c r="RPF479" s="284"/>
      <c r="RPG479" s="284"/>
      <c r="RPH479" s="284"/>
      <c r="RPI479" s="284"/>
      <c r="RPJ479" s="284"/>
      <c r="RPK479" s="284"/>
      <c r="RPL479" s="284"/>
      <c r="RPM479" s="284"/>
      <c r="RPN479" s="284"/>
      <c r="RPO479" s="284"/>
      <c r="RPP479" s="284"/>
      <c r="RPQ479" s="284"/>
      <c r="RPR479" s="284"/>
      <c r="RPS479" s="284"/>
      <c r="RPT479" s="284"/>
      <c r="RPU479" s="284"/>
      <c r="RPV479" s="284"/>
      <c r="RPW479" s="284"/>
      <c r="RPX479" s="284"/>
      <c r="RPY479" s="284"/>
      <c r="RPZ479" s="284"/>
      <c r="RQA479" s="284"/>
      <c r="RQB479" s="284"/>
      <c r="RQC479" s="284"/>
      <c r="RQD479" s="284"/>
      <c r="RQE479" s="284"/>
      <c r="RQF479" s="284"/>
      <c r="RQG479" s="284"/>
      <c r="RQH479" s="284"/>
      <c r="RQI479" s="284"/>
      <c r="RQJ479" s="284"/>
      <c r="RQK479" s="284"/>
      <c r="RQL479" s="284"/>
      <c r="RQM479" s="284"/>
      <c r="RQN479" s="284"/>
      <c r="RQO479" s="284"/>
      <c r="RQP479" s="284"/>
      <c r="RQQ479" s="284"/>
      <c r="RQR479" s="284"/>
      <c r="RQS479" s="284"/>
      <c r="RQT479" s="284"/>
      <c r="RQU479" s="284"/>
      <c r="RQV479" s="284"/>
      <c r="RQW479" s="284"/>
      <c r="RQX479" s="284"/>
      <c r="RQY479" s="284"/>
      <c r="RQZ479" s="284"/>
      <c r="RRA479" s="284"/>
      <c r="RRB479" s="284"/>
      <c r="RRC479" s="284"/>
      <c r="RRD479" s="284"/>
      <c r="RRE479" s="284"/>
      <c r="RRF479" s="284"/>
      <c r="RRG479" s="284"/>
      <c r="RRH479" s="284"/>
      <c r="RRI479" s="284"/>
      <c r="RRJ479" s="284"/>
      <c r="RRK479" s="284"/>
      <c r="RRL479" s="284"/>
      <c r="RRM479" s="284"/>
      <c r="RRN479" s="284"/>
      <c r="RRO479" s="284"/>
      <c r="RRP479" s="284"/>
      <c r="RRQ479" s="284"/>
      <c r="RRR479" s="284"/>
      <c r="RRS479" s="284"/>
      <c r="RRT479" s="284"/>
      <c r="RRU479" s="284"/>
      <c r="RRV479" s="284"/>
      <c r="RRW479" s="284"/>
      <c r="RRX479" s="284"/>
      <c r="RRY479" s="284"/>
      <c r="RRZ479" s="284"/>
      <c r="RSA479" s="284"/>
      <c r="RSB479" s="284"/>
      <c r="RSC479" s="284"/>
      <c r="RSD479" s="284"/>
      <c r="RSE479" s="284"/>
      <c r="RSF479" s="284"/>
      <c r="RSG479" s="284"/>
      <c r="RSH479" s="284"/>
      <c r="RSI479" s="284"/>
      <c r="RSJ479" s="284"/>
      <c r="RSK479" s="284"/>
      <c r="RSL479" s="284"/>
      <c r="RSM479" s="284"/>
      <c r="RSN479" s="284"/>
      <c r="RSO479" s="284"/>
      <c r="RSP479" s="284"/>
      <c r="RSQ479" s="284"/>
      <c r="RSR479" s="284"/>
      <c r="RSS479" s="284"/>
      <c r="RST479" s="284"/>
      <c r="RSU479" s="284"/>
      <c r="RSV479" s="284"/>
      <c r="RSW479" s="284"/>
      <c r="RSX479" s="284"/>
      <c r="RSY479" s="284"/>
      <c r="RSZ479" s="284"/>
      <c r="RTA479" s="284"/>
      <c r="RTB479" s="284"/>
      <c r="RTC479" s="284"/>
      <c r="RTD479" s="284"/>
      <c r="RTE479" s="284"/>
      <c r="RTF479" s="284"/>
      <c r="RTG479" s="284"/>
      <c r="RTH479" s="284"/>
      <c r="RTI479" s="284"/>
      <c r="RTJ479" s="284"/>
      <c r="RTK479" s="284"/>
      <c r="RTL479" s="284"/>
      <c r="RTM479" s="284"/>
      <c r="RTN479" s="284"/>
      <c r="RTO479" s="284"/>
      <c r="RTP479" s="284"/>
      <c r="RTQ479" s="284"/>
      <c r="RTR479" s="284"/>
      <c r="RTS479" s="284"/>
      <c r="RTT479" s="284"/>
      <c r="RTU479" s="284"/>
      <c r="RTV479" s="284"/>
      <c r="RTW479" s="284"/>
      <c r="RTX479" s="284"/>
      <c r="RTY479" s="284"/>
      <c r="RTZ479" s="284"/>
      <c r="RUA479" s="284"/>
      <c r="RUB479" s="284"/>
      <c r="RUC479" s="284"/>
      <c r="RUD479" s="284"/>
      <c r="RUE479" s="284"/>
      <c r="RUF479" s="284"/>
      <c r="RUG479" s="284"/>
      <c r="RUH479" s="284"/>
      <c r="RUI479" s="284"/>
      <c r="RUJ479" s="284"/>
      <c r="RUK479" s="284"/>
      <c r="RUL479" s="284"/>
      <c r="RUM479" s="284"/>
      <c r="RUN479" s="284"/>
      <c r="RUO479" s="284"/>
      <c r="RUP479" s="284"/>
      <c r="RUQ479" s="284"/>
      <c r="RUR479" s="284"/>
      <c r="RUS479" s="284"/>
      <c r="RUT479" s="284"/>
      <c r="RUU479" s="284"/>
      <c r="RUV479" s="284"/>
      <c r="RUW479" s="284"/>
      <c r="RUX479" s="284"/>
      <c r="RUY479" s="284"/>
      <c r="RUZ479" s="284"/>
      <c r="RVA479" s="284"/>
      <c r="RVB479" s="284"/>
      <c r="RVC479" s="284"/>
      <c r="RVD479" s="284"/>
      <c r="RVE479" s="284"/>
      <c r="RVF479" s="284"/>
      <c r="RVG479" s="284"/>
      <c r="RVH479" s="284"/>
      <c r="RVI479" s="284"/>
      <c r="RVJ479" s="284"/>
      <c r="RVK479" s="284"/>
      <c r="RVL479" s="284"/>
      <c r="RVM479" s="284"/>
      <c r="RVN479" s="284"/>
      <c r="RVO479" s="284"/>
      <c r="RVP479" s="284"/>
      <c r="RVQ479" s="284"/>
      <c r="RVR479" s="284"/>
      <c r="RVS479" s="284"/>
      <c r="RVT479" s="284"/>
      <c r="RVU479" s="284"/>
      <c r="RVV479" s="284"/>
      <c r="RVW479" s="284"/>
      <c r="RVX479" s="284"/>
      <c r="RVY479" s="284"/>
      <c r="RVZ479" s="284"/>
      <c r="RWA479" s="284"/>
      <c r="RWB479" s="284"/>
      <c r="RWC479" s="284"/>
      <c r="RWD479" s="284"/>
      <c r="RWE479" s="284"/>
      <c r="RWF479" s="284"/>
      <c r="RWG479" s="284"/>
      <c r="RWH479" s="284"/>
      <c r="RWI479" s="284"/>
      <c r="RWJ479" s="284"/>
      <c r="RWK479" s="284"/>
      <c r="RWL479" s="284"/>
      <c r="RWM479" s="284"/>
      <c r="RWN479" s="284"/>
      <c r="RWO479" s="284"/>
      <c r="RWP479" s="284"/>
      <c r="RWQ479" s="284"/>
      <c r="RWR479" s="284"/>
      <c r="RWS479" s="284"/>
      <c r="RWT479" s="284"/>
      <c r="RWU479" s="284"/>
      <c r="RWV479" s="284"/>
      <c r="RWW479" s="284"/>
      <c r="RWX479" s="284"/>
      <c r="RWY479" s="284"/>
      <c r="RWZ479" s="284"/>
      <c r="RXA479" s="284"/>
      <c r="RXB479" s="284"/>
      <c r="RXC479" s="284"/>
      <c r="RXD479" s="284"/>
      <c r="RXE479" s="284"/>
      <c r="RXF479" s="284"/>
      <c r="RXG479" s="284"/>
      <c r="RXH479" s="284"/>
      <c r="RXI479" s="284"/>
      <c r="RXJ479" s="284"/>
      <c r="RXK479" s="284"/>
      <c r="RXL479" s="284"/>
      <c r="RXM479" s="284"/>
      <c r="RXN479" s="284"/>
      <c r="RXO479" s="284"/>
      <c r="RXP479" s="284"/>
      <c r="RXQ479" s="284"/>
      <c r="RXR479" s="284"/>
      <c r="RXS479" s="284"/>
      <c r="RXT479" s="284"/>
      <c r="RXU479" s="284"/>
      <c r="RXV479" s="284"/>
      <c r="RXW479" s="284"/>
      <c r="RXX479" s="284"/>
      <c r="RXY479" s="284"/>
      <c r="RXZ479" s="284"/>
      <c r="RYA479" s="284"/>
      <c r="RYB479" s="284"/>
      <c r="RYC479" s="284"/>
      <c r="RYD479" s="284"/>
      <c r="RYE479" s="284"/>
      <c r="RYF479" s="284"/>
      <c r="RYG479" s="284"/>
      <c r="RYH479" s="284"/>
      <c r="RYI479" s="284"/>
      <c r="RYJ479" s="284"/>
      <c r="RYK479" s="284"/>
      <c r="RYL479" s="284"/>
      <c r="RYM479" s="284"/>
      <c r="RYN479" s="284"/>
      <c r="RYO479" s="284"/>
      <c r="RYP479" s="284"/>
      <c r="RYQ479" s="284"/>
      <c r="RYR479" s="284"/>
      <c r="RYS479" s="284"/>
      <c r="RYT479" s="284"/>
      <c r="RYU479" s="284"/>
      <c r="RYV479" s="284"/>
      <c r="RYW479" s="284"/>
      <c r="RYX479" s="284"/>
      <c r="RYY479" s="284"/>
      <c r="RYZ479" s="284"/>
      <c r="RZA479" s="284"/>
      <c r="RZB479" s="284"/>
      <c r="RZC479" s="284"/>
      <c r="RZD479" s="284"/>
      <c r="RZE479" s="284"/>
      <c r="RZF479" s="284"/>
      <c r="RZG479" s="284"/>
      <c r="RZH479" s="284"/>
      <c r="RZI479" s="284"/>
      <c r="RZJ479" s="284"/>
      <c r="RZK479" s="284"/>
      <c r="RZL479" s="284"/>
      <c r="RZM479" s="284"/>
      <c r="RZN479" s="284"/>
      <c r="RZO479" s="284"/>
      <c r="RZP479" s="284"/>
      <c r="RZQ479" s="284"/>
      <c r="RZR479" s="284"/>
      <c r="RZS479" s="284"/>
      <c r="RZT479" s="284"/>
      <c r="RZU479" s="284"/>
      <c r="RZV479" s="284"/>
      <c r="RZW479" s="284"/>
      <c r="RZX479" s="284"/>
      <c r="RZY479" s="284"/>
      <c r="RZZ479" s="284"/>
      <c r="SAA479" s="284"/>
      <c r="SAB479" s="284"/>
      <c r="SAC479" s="284"/>
      <c r="SAD479" s="284"/>
      <c r="SAE479" s="284"/>
      <c r="SAF479" s="284"/>
      <c r="SAG479" s="284"/>
      <c r="SAH479" s="284"/>
      <c r="SAI479" s="284"/>
      <c r="SAJ479" s="284"/>
      <c r="SAK479" s="284"/>
      <c r="SAL479" s="284"/>
      <c r="SAM479" s="284"/>
      <c r="SAN479" s="284"/>
      <c r="SAO479" s="284"/>
      <c r="SAP479" s="284"/>
      <c r="SAQ479" s="284"/>
      <c r="SAR479" s="284"/>
      <c r="SAS479" s="284"/>
      <c r="SAT479" s="284"/>
      <c r="SAU479" s="284"/>
      <c r="SAV479" s="284"/>
      <c r="SAW479" s="284"/>
      <c r="SAX479" s="284"/>
      <c r="SAY479" s="284"/>
      <c r="SAZ479" s="284"/>
      <c r="SBA479" s="284"/>
      <c r="SBB479" s="284"/>
      <c r="SBC479" s="284"/>
      <c r="SBD479" s="284"/>
      <c r="SBE479" s="284"/>
      <c r="SBF479" s="284"/>
      <c r="SBG479" s="284"/>
      <c r="SBH479" s="284"/>
      <c r="SBI479" s="284"/>
      <c r="SBJ479" s="284"/>
      <c r="SBK479" s="284"/>
      <c r="SBL479" s="284"/>
      <c r="SBM479" s="284"/>
      <c r="SBN479" s="284"/>
      <c r="SBO479" s="284"/>
      <c r="SBP479" s="284"/>
      <c r="SBQ479" s="284"/>
      <c r="SBR479" s="284"/>
      <c r="SBS479" s="284"/>
      <c r="SBT479" s="284"/>
      <c r="SBU479" s="284"/>
      <c r="SBV479" s="284"/>
      <c r="SBW479" s="284"/>
      <c r="SBX479" s="284"/>
      <c r="SBY479" s="284"/>
      <c r="SBZ479" s="284"/>
      <c r="SCA479" s="284"/>
      <c r="SCB479" s="284"/>
      <c r="SCC479" s="284"/>
      <c r="SCD479" s="284"/>
      <c r="SCE479" s="284"/>
      <c r="SCF479" s="284"/>
      <c r="SCG479" s="284"/>
      <c r="SCH479" s="284"/>
      <c r="SCI479" s="284"/>
      <c r="SCJ479" s="284"/>
      <c r="SCK479" s="284"/>
      <c r="SCL479" s="284"/>
      <c r="SCM479" s="284"/>
      <c r="SCN479" s="284"/>
      <c r="SCO479" s="284"/>
      <c r="SCP479" s="284"/>
      <c r="SCQ479" s="284"/>
      <c r="SCR479" s="284"/>
      <c r="SCS479" s="284"/>
      <c r="SCT479" s="284"/>
      <c r="SCU479" s="284"/>
      <c r="SCV479" s="284"/>
      <c r="SCW479" s="284"/>
      <c r="SCX479" s="284"/>
      <c r="SCY479" s="284"/>
      <c r="SCZ479" s="284"/>
      <c r="SDA479" s="284"/>
      <c r="SDB479" s="284"/>
      <c r="SDC479" s="284"/>
      <c r="SDD479" s="284"/>
      <c r="SDE479" s="284"/>
      <c r="SDF479" s="284"/>
      <c r="SDG479" s="284"/>
      <c r="SDH479" s="284"/>
      <c r="SDI479" s="284"/>
      <c r="SDJ479" s="284"/>
      <c r="SDK479" s="284"/>
      <c r="SDL479" s="284"/>
      <c r="SDM479" s="284"/>
      <c r="SDN479" s="284"/>
      <c r="SDO479" s="284"/>
      <c r="SDP479" s="284"/>
      <c r="SDQ479" s="284"/>
      <c r="SDR479" s="284"/>
      <c r="SDS479" s="284"/>
      <c r="SDT479" s="284"/>
      <c r="SDU479" s="284"/>
      <c r="SDV479" s="284"/>
      <c r="SDW479" s="284"/>
      <c r="SDX479" s="284"/>
      <c r="SDY479" s="284"/>
      <c r="SDZ479" s="284"/>
      <c r="SEA479" s="284"/>
      <c r="SEB479" s="284"/>
      <c r="SEC479" s="284"/>
      <c r="SED479" s="284"/>
      <c r="SEE479" s="284"/>
      <c r="SEF479" s="284"/>
      <c r="SEG479" s="284"/>
      <c r="SEH479" s="284"/>
      <c r="SEI479" s="284"/>
      <c r="SEJ479" s="284"/>
      <c r="SEK479" s="284"/>
      <c r="SEL479" s="284"/>
      <c r="SEM479" s="284"/>
      <c r="SEN479" s="284"/>
      <c r="SEO479" s="284"/>
      <c r="SEP479" s="284"/>
      <c r="SEQ479" s="284"/>
      <c r="SER479" s="284"/>
      <c r="SES479" s="284"/>
      <c r="SET479" s="284"/>
      <c r="SEU479" s="284"/>
      <c r="SEV479" s="284"/>
      <c r="SEW479" s="284"/>
      <c r="SEX479" s="284"/>
      <c r="SEY479" s="284"/>
      <c r="SEZ479" s="284"/>
      <c r="SFA479" s="284"/>
      <c r="SFB479" s="284"/>
      <c r="SFC479" s="284"/>
      <c r="SFD479" s="284"/>
      <c r="SFE479" s="284"/>
      <c r="SFF479" s="284"/>
      <c r="SFG479" s="284"/>
      <c r="SFH479" s="284"/>
      <c r="SFI479" s="284"/>
      <c r="SFJ479" s="284"/>
      <c r="SFK479" s="284"/>
      <c r="SFL479" s="284"/>
      <c r="SFM479" s="284"/>
      <c r="SFN479" s="284"/>
      <c r="SFO479" s="284"/>
      <c r="SFP479" s="284"/>
      <c r="SFQ479" s="284"/>
      <c r="SFR479" s="284"/>
      <c r="SFS479" s="284"/>
      <c r="SFT479" s="284"/>
      <c r="SFU479" s="284"/>
      <c r="SFV479" s="284"/>
      <c r="SFW479" s="284"/>
      <c r="SFX479" s="284"/>
      <c r="SFY479" s="284"/>
      <c r="SFZ479" s="284"/>
      <c r="SGA479" s="284"/>
      <c r="SGB479" s="284"/>
      <c r="SGC479" s="284"/>
      <c r="SGD479" s="284"/>
      <c r="SGE479" s="284"/>
      <c r="SGF479" s="284"/>
      <c r="SGG479" s="284"/>
      <c r="SGH479" s="284"/>
      <c r="SGI479" s="284"/>
      <c r="SGJ479" s="284"/>
      <c r="SGK479" s="284"/>
      <c r="SGL479" s="284"/>
      <c r="SGM479" s="284"/>
      <c r="SGN479" s="284"/>
      <c r="SGO479" s="284"/>
      <c r="SGP479" s="284"/>
      <c r="SGQ479" s="284"/>
      <c r="SGR479" s="284"/>
      <c r="SGS479" s="284"/>
      <c r="SGT479" s="284"/>
      <c r="SGU479" s="284"/>
      <c r="SGV479" s="284"/>
      <c r="SGW479" s="284"/>
      <c r="SGX479" s="284"/>
      <c r="SGY479" s="284"/>
      <c r="SGZ479" s="284"/>
      <c r="SHA479" s="284"/>
      <c r="SHB479" s="284"/>
      <c r="SHC479" s="284"/>
      <c r="SHD479" s="284"/>
      <c r="SHE479" s="284"/>
      <c r="SHF479" s="284"/>
      <c r="SHG479" s="284"/>
      <c r="SHH479" s="284"/>
      <c r="SHI479" s="284"/>
      <c r="SHJ479" s="284"/>
      <c r="SHK479" s="284"/>
      <c r="SHL479" s="284"/>
      <c r="SHM479" s="284"/>
      <c r="SHN479" s="284"/>
      <c r="SHO479" s="284"/>
      <c r="SHP479" s="284"/>
      <c r="SHQ479" s="284"/>
      <c r="SHR479" s="284"/>
      <c r="SHS479" s="284"/>
      <c r="SHT479" s="284"/>
      <c r="SHU479" s="284"/>
      <c r="SHV479" s="284"/>
      <c r="SHW479" s="284"/>
      <c r="SHX479" s="284"/>
      <c r="SHY479" s="284"/>
      <c r="SHZ479" s="284"/>
      <c r="SIA479" s="284"/>
      <c r="SIB479" s="284"/>
      <c r="SIC479" s="284"/>
      <c r="SID479" s="284"/>
      <c r="SIE479" s="284"/>
      <c r="SIF479" s="284"/>
      <c r="SIG479" s="284"/>
      <c r="SIH479" s="284"/>
      <c r="SII479" s="284"/>
      <c r="SIJ479" s="284"/>
      <c r="SIK479" s="284"/>
      <c r="SIL479" s="284"/>
      <c r="SIM479" s="284"/>
      <c r="SIN479" s="284"/>
      <c r="SIO479" s="284"/>
      <c r="SIP479" s="284"/>
      <c r="SIQ479" s="284"/>
      <c r="SIR479" s="284"/>
      <c r="SIS479" s="284"/>
      <c r="SIT479" s="284"/>
      <c r="SIU479" s="284"/>
      <c r="SIV479" s="284"/>
      <c r="SIW479" s="284"/>
      <c r="SIX479" s="284"/>
      <c r="SIY479" s="284"/>
      <c r="SIZ479" s="284"/>
      <c r="SJA479" s="284"/>
      <c r="SJB479" s="284"/>
      <c r="SJC479" s="284"/>
      <c r="SJD479" s="284"/>
      <c r="SJE479" s="284"/>
      <c r="SJF479" s="284"/>
      <c r="SJG479" s="284"/>
      <c r="SJH479" s="284"/>
      <c r="SJI479" s="284"/>
      <c r="SJJ479" s="284"/>
      <c r="SJK479" s="284"/>
      <c r="SJL479" s="284"/>
      <c r="SJM479" s="284"/>
      <c r="SJN479" s="284"/>
      <c r="SJO479" s="284"/>
      <c r="SJP479" s="284"/>
      <c r="SJQ479" s="284"/>
      <c r="SJR479" s="284"/>
      <c r="SJS479" s="284"/>
      <c r="SJT479" s="284"/>
      <c r="SJU479" s="284"/>
      <c r="SJV479" s="284"/>
      <c r="SJW479" s="284"/>
      <c r="SJX479" s="284"/>
      <c r="SJY479" s="284"/>
      <c r="SJZ479" s="284"/>
      <c r="SKA479" s="284"/>
      <c r="SKB479" s="284"/>
      <c r="SKC479" s="284"/>
      <c r="SKD479" s="284"/>
      <c r="SKE479" s="284"/>
      <c r="SKF479" s="284"/>
      <c r="SKG479" s="284"/>
      <c r="SKH479" s="284"/>
      <c r="SKI479" s="284"/>
      <c r="SKJ479" s="284"/>
      <c r="SKK479" s="284"/>
      <c r="SKL479" s="284"/>
      <c r="SKM479" s="284"/>
      <c r="SKN479" s="284"/>
      <c r="SKO479" s="284"/>
      <c r="SKP479" s="284"/>
      <c r="SKQ479" s="284"/>
      <c r="SKR479" s="284"/>
      <c r="SKS479" s="284"/>
      <c r="SKT479" s="284"/>
      <c r="SKU479" s="284"/>
      <c r="SKV479" s="284"/>
      <c r="SKW479" s="284"/>
      <c r="SKX479" s="284"/>
      <c r="SKY479" s="284"/>
      <c r="SKZ479" s="284"/>
      <c r="SLA479" s="284"/>
      <c r="SLB479" s="284"/>
      <c r="SLC479" s="284"/>
      <c r="SLD479" s="284"/>
      <c r="SLE479" s="284"/>
      <c r="SLF479" s="284"/>
      <c r="SLG479" s="284"/>
      <c r="SLH479" s="284"/>
      <c r="SLI479" s="284"/>
      <c r="SLJ479" s="284"/>
      <c r="SLK479" s="284"/>
      <c r="SLL479" s="284"/>
      <c r="SLM479" s="284"/>
      <c r="SLN479" s="284"/>
      <c r="SLO479" s="284"/>
      <c r="SLP479" s="284"/>
      <c r="SLQ479" s="284"/>
      <c r="SLR479" s="284"/>
      <c r="SLS479" s="284"/>
      <c r="SLT479" s="284"/>
      <c r="SLU479" s="284"/>
      <c r="SLV479" s="284"/>
      <c r="SLW479" s="284"/>
      <c r="SLX479" s="284"/>
      <c r="SLY479" s="284"/>
      <c r="SLZ479" s="284"/>
      <c r="SMA479" s="284"/>
      <c r="SMB479" s="284"/>
      <c r="SMC479" s="284"/>
      <c r="SMD479" s="284"/>
      <c r="SME479" s="284"/>
      <c r="SMF479" s="284"/>
      <c r="SMG479" s="284"/>
      <c r="SMH479" s="284"/>
      <c r="SMI479" s="284"/>
      <c r="SMJ479" s="284"/>
      <c r="SMK479" s="284"/>
      <c r="SML479" s="284"/>
      <c r="SMM479" s="284"/>
      <c r="SMN479" s="284"/>
      <c r="SMO479" s="284"/>
      <c r="SMP479" s="284"/>
      <c r="SMQ479" s="284"/>
      <c r="SMR479" s="284"/>
      <c r="SMS479" s="284"/>
      <c r="SMT479" s="284"/>
      <c r="SMU479" s="284"/>
      <c r="SMV479" s="284"/>
      <c r="SMW479" s="284"/>
      <c r="SMX479" s="284"/>
      <c r="SMY479" s="284"/>
      <c r="SMZ479" s="284"/>
      <c r="SNA479" s="284"/>
      <c r="SNB479" s="284"/>
      <c r="SNC479" s="284"/>
      <c r="SND479" s="284"/>
      <c r="SNE479" s="284"/>
      <c r="SNF479" s="284"/>
      <c r="SNG479" s="284"/>
      <c r="SNH479" s="284"/>
      <c r="SNI479" s="284"/>
      <c r="SNJ479" s="284"/>
      <c r="SNK479" s="284"/>
      <c r="SNL479" s="284"/>
      <c r="SNM479" s="284"/>
      <c r="SNN479" s="284"/>
      <c r="SNO479" s="284"/>
      <c r="SNP479" s="284"/>
      <c r="SNQ479" s="284"/>
      <c r="SNR479" s="284"/>
      <c r="SNS479" s="284"/>
      <c r="SNT479" s="284"/>
      <c r="SNU479" s="284"/>
      <c r="SNV479" s="284"/>
      <c r="SNW479" s="284"/>
      <c r="SNX479" s="284"/>
      <c r="SNY479" s="284"/>
      <c r="SNZ479" s="284"/>
      <c r="SOA479" s="284"/>
      <c r="SOB479" s="284"/>
      <c r="SOC479" s="284"/>
      <c r="SOD479" s="284"/>
      <c r="SOE479" s="284"/>
      <c r="SOF479" s="284"/>
      <c r="SOG479" s="284"/>
      <c r="SOH479" s="284"/>
      <c r="SOI479" s="284"/>
      <c r="SOJ479" s="284"/>
      <c r="SOK479" s="284"/>
      <c r="SOL479" s="284"/>
      <c r="SOM479" s="284"/>
      <c r="SON479" s="284"/>
      <c r="SOO479" s="284"/>
      <c r="SOP479" s="284"/>
      <c r="SOQ479" s="284"/>
      <c r="SOR479" s="284"/>
      <c r="SOS479" s="284"/>
      <c r="SOT479" s="284"/>
      <c r="SOU479" s="284"/>
      <c r="SOV479" s="284"/>
      <c r="SOW479" s="284"/>
      <c r="SOX479" s="284"/>
      <c r="SOY479" s="284"/>
      <c r="SOZ479" s="284"/>
      <c r="SPA479" s="284"/>
      <c r="SPB479" s="284"/>
      <c r="SPC479" s="284"/>
      <c r="SPD479" s="284"/>
      <c r="SPE479" s="284"/>
      <c r="SPF479" s="284"/>
      <c r="SPG479" s="284"/>
      <c r="SPH479" s="284"/>
      <c r="SPI479" s="284"/>
      <c r="SPJ479" s="284"/>
      <c r="SPK479" s="284"/>
      <c r="SPL479" s="284"/>
      <c r="SPM479" s="284"/>
      <c r="SPN479" s="284"/>
      <c r="SPO479" s="284"/>
      <c r="SPP479" s="284"/>
      <c r="SPQ479" s="284"/>
      <c r="SPR479" s="284"/>
      <c r="SPS479" s="284"/>
      <c r="SPT479" s="284"/>
      <c r="SPU479" s="284"/>
      <c r="SPV479" s="284"/>
      <c r="SPW479" s="284"/>
      <c r="SPX479" s="284"/>
      <c r="SPY479" s="284"/>
      <c r="SPZ479" s="284"/>
      <c r="SQA479" s="284"/>
      <c r="SQB479" s="284"/>
      <c r="SQC479" s="284"/>
      <c r="SQD479" s="284"/>
      <c r="SQE479" s="284"/>
      <c r="SQF479" s="284"/>
      <c r="SQG479" s="284"/>
      <c r="SQH479" s="284"/>
      <c r="SQI479" s="284"/>
      <c r="SQJ479" s="284"/>
      <c r="SQK479" s="284"/>
      <c r="SQL479" s="284"/>
      <c r="SQM479" s="284"/>
      <c r="SQN479" s="284"/>
      <c r="SQO479" s="284"/>
      <c r="SQP479" s="284"/>
      <c r="SQQ479" s="284"/>
      <c r="SQR479" s="284"/>
      <c r="SQS479" s="284"/>
      <c r="SQT479" s="284"/>
      <c r="SQU479" s="284"/>
      <c r="SQV479" s="284"/>
      <c r="SQW479" s="284"/>
      <c r="SQX479" s="284"/>
      <c r="SQY479" s="284"/>
      <c r="SQZ479" s="284"/>
      <c r="SRA479" s="284"/>
      <c r="SRB479" s="284"/>
      <c r="SRC479" s="284"/>
      <c r="SRD479" s="284"/>
      <c r="SRE479" s="284"/>
      <c r="SRF479" s="284"/>
      <c r="SRG479" s="284"/>
      <c r="SRH479" s="284"/>
      <c r="SRI479" s="284"/>
      <c r="SRJ479" s="284"/>
      <c r="SRK479" s="284"/>
      <c r="SRL479" s="284"/>
      <c r="SRM479" s="284"/>
      <c r="SRN479" s="284"/>
      <c r="SRO479" s="284"/>
      <c r="SRP479" s="284"/>
      <c r="SRQ479" s="284"/>
      <c r="SRR479" s="284"/>
      <c r="SRS479" s="284"/>
      <c r="SRT479" s="284"/>
      <c r="SRU479" s="284"/>
      <c r="SRV479" s="284"/>
      <c r="SRW479" s="284"/>
      <c r="SRX479" s="284"/>
      <c r="SRY479" s="284"/>
      <c r="SRZ479" s="284"/>
      <c r="SSA479" s="284"/>
      <c r="SSB479" s="284"/>
      <c r="SSC479" s="284"/>
      <c r="SSD479" s="284"/>
      <c r="SSE479" s="284"/>
      <c r="SSF479" s="284"/>
      <c r="SSG479" s="284"/>
      <c r="SSH479" s="284"/>
      <c r="SSI479" s="284"/>
      <c r="SSJ479" s="284"/>
      <c r="SSK479" s="284"/>
      <c r="SSL479" s="284"/>
      <c r="SSM479" s="284"/>
      <c r="SSN479" s="284"/>
      <c r="SSO479" s="284"/>
      <c r="SSP479" s="284"/>
      <c r="SSQ479" s="284"/>
      <c r="SSR479" s="284"/>
      <c r="SSS479" s="284"/>
      <c r="SST479" s="284"/>
      <c r="SSU479" s="284"/>
      <c r="SSV479" s="284"/>
      <c r="SSW479" s="284"/>
      <c r="SSX479" s="284"/>
      <c r="SSY479" s="284"/>
      <c r="SSZ479" s="284"/>
      <c r="STA479" s="284"/>
      <c r="STB479" s="284"/>
      <c r="STC479" s="284"/>
      <c r="STD479" s="284"/>
      <c r="STE479" s="284"/>
      <c r="STF479" s="284"/>
      <c r="STG479" s="284"/>
      <c r="STH479" s="284"/>
      <c r="STI479" s="284"/>
      <c r="STJ479" s="284"/>
      <c r="STK479" s="284"/>
      <c r="STL479" s="284"/>
      <c r="STM479" s="284"/>
      <c r="STN479" s="284"/>
      <c r="STO479" s="284"/>
      <c r="STP479" s="284"/>
      <c r="STQ479" s="284"/>
      <c r="STR479" s="284"/>
      <c r="STS479" s="284"/>
      <c r="STT479" s="284"/>
      <c r="STU479" s="284"/>
      <c r="STV479" s="284"/>
      <c r="STW479" s="284"/>
      <c r="STX479" s="284"/>
      <c r="STY479" s="284"/>
      <c r="STZ479" s="284"/>
      <c r="SUA479" s="284"/>
      <c r="SUB479" s="284"/>
      <c r="SUC479" s="284"/>
      <c r="SUD479" s="284"/>
      <c r="SUE479" s="284"/>
      <c r="SUF479" s="284"/>
      <c r="SUG479" s="284"/>
      <c r="SUH479" s="284"/>
      <c r="SUI479" s="284"/>
      <c r="SUJ479" s="284"/>
      <c r="SUK479" s="284"/>
      <c r="SUL479" s="284"/>
      <c r="SUM479" s="284"/>
      <c r="SUN479" s="284"/>
      <c r="SUO479" s="284"/>
      <c r="SUP479" s="284"/>
      <c r="SUQ479" s="284"/>
      <c r="SUR479" s="284"/>
      <c r="SUS479" s="284"/>
      <c r="SUT479" s="284"/>
      <c r="SUU479" s="284"/>
      <c r="SUV479" s="284"/>
      <c r="SUW479" s="284"/>
      <c r="SUX479" s="284"/>
      <c r="SUY479" s="284"/>
      <c r="SUZ479" s="284"/>
      <c r="SVA479" s="284"/>
      <c r="SVB479" s="284"/>
      <c r="SVC479" s="284"/>
      <c r="SVD479" s="284"/>
      <c r="SVE479" s="284"/>
      <c r="SVF479" s="284"/>
      <c r="SVG479" s="284"/>
      <c r="SVH479" s="284"/>
      <c r="SVI479" s="284"/>
      <c r="SVJ479" s="284"/>
      <c r="SVK479" s="284"/>
      <c r="SVL479" s="284"/>
      <c r="SVM479" s="284"/>
      <c r="SVN479" s="284"/>
      <c r="SVO479" s="284"/>
      <c r="SVP479" s="284"/>
      <c r="SVQ479" s="284"/>
      <c r="SVR479" s="284"/>
      <c r="SVS479" s="284"/>
      <c r="SVT479" s="284"/>
      <c r="SVU479" s="284"/>
      <c r="SVV479" s="284"/>
      <c r="SVW479" s="284"/>
      <c r="SVX479" s="284"/>
      <c r="SVY479" s="284"/>
      <c r="SVZ479" s="284"/>
      <c r="SWA479" s="284"/>
      <c r="SWB479" s="284"/>
      <c r="SWC479" s="284"/>
      <c r="SWD479" s="284"/>
      <c r="SWE479" s="284"/>
      <c r="SWF479" s="284"/>
      <c r="SWG479" s="284"/>
      <c r="SWH479" s="284"/>
      <c r="SWI479" s="284"/>
      <c r="SWJ479" s="284"/>
      <c r="SWK479" s="284"/>
      <c r="SWL479" s="284"/>
      <c r="SWM479" s="284"/>
      <c r="SWN479" s="284"/>
      <c r="SWO479" s="284"/>
      <c r="SWP479" s="284"/>
      <c r="SWQ479" s="284"/>
      <c r="SWR479" s="284"/>
      <c r="SWS479" s="284"/>
      <c r="SWT479" s="284"/>
      <c r="SWU479" s="284"/>
      <c r="SWV479" s="284"/>
      <c r="SWW479" s="284"/>
      <c r="SWX479" s="284"/>
      <c r="SWY479" s="284"/>
      <c r="SWZ479" s="284"/>
      <c r="SXA479" s="284"/>
      <c r="SXB479" s="284"/>
      <c r="SXC479" s="284"/>
      <c r="SXD479" s="284"/>
      <c r="SXE479" s="284"/>
      <c r="SXF479" s="284"/>
      <c r="SXG479" s="284"/>
      <c r="SXH479" s="284"/>
      <c r="SXI479" s="284"/>
      <c r="SXJ479" s="284"/>
      <c r="SXK479" s="284"/>
      <c r="SXL479" s="284"/>
      <c r="SXM479" s="284"/>
      <c r="SXN479" s="284"/>
      <c r="SXO479" s="284"/>
      <c r="SXP479" s="284"/>
      <c r="SXQ479" s="284"/>
      <c r="SXR479" s="284"/>
      <c r="SXS479" s="284"/>
      <c r="SXT479" s="284"/>
      <c r="SXU479" s="284"/>
      <c r="SXV479" s="284"/>
      <c r="SXW479" s="284"/>
      <c r="SXX479" s="284"/>
      <c r="SXY479" s="284"/>
      <c r="SXZ479" s="284"/>
      <c r="SYA479" s="284"/>
      <c r="SYB479" s="284"/>
      <c r="SYC479" s="284"/>
      <c r="SYD479" s="284"/>
      <c r="SYE479" s="284"/>
      <c r="SYF479" s="284"/>
      <c r="SYG479" s="284"/>
      <c r="SYH479" s="284"/>
      <c r="SYI479" s="284"/>
      <c r="SYJ479" s="284"/>
      <c r="SYK479" s="284"/>
      <c r="SYL479" s="284"/>
      <c r="SYM479" s="284"/>
      <c r="SYN479" s="284"/>
      <c r="SYO479" s="284"/>
      <c r="SYP479" s="284"/>
      <c r="SYQ479" s="284"/>
      <c r="SYR479" s="284"/>
      <c r="SYS479" s="284"/>
      <c r="SYT479" s="284"/>
      <c r="SYU479" s="284"/>
      <c r="SYV479" s="284"/>
      <c r="SYW479" s="284"/>
      <c r="SYX479" s="284"/>
      <c r="SYY479" s="284"/>
      <c r="SYZ479" s="284"/>
      <c r="SZA479" s="284"/>
      <c r="SZB479" s="284"/>
      <c r="SZC479" s="284"/>
      <c r="SZD479" s="284"/>
      <c r="SZE479" s="284"/>
      <c r="SZF479" s="284"/>
      <c r="SZG479" s="284"/>
      <c r="SZH479" s="284"/>
      <c r="SZI479" s="284"/>
      <c r="SZJ479" s="284"/>
      <c r="SZK479" s="284"/>
      <c r="SZL479" s="284"/>
      <c r="SZM479" s="284"/>
      <c r="SZN479" s="284"/>
      <c r="SZO479" s="284"/>
      <c r="SZP479" s="284"/>
      <c r="SZQ479" s="284"/>
      <c r="SZR479" s="284"/>
      <c r="SZS479" s="284"/>
      <c r="SZT479" s="284"/>
      <c r="SZU479" s="284"/>
      <c r="SZV479" s="284"/>
      <c r="SZW479" s="284"/>
      <c r="SZX479" s="284"/>
      <c r="SZY479" s="284"/>
      <c r="SZZ479" s="284"/>
      <c r="TAA479" s="284"/>
      <c r="TAB479" s="284"/>
      <c r="TAC479" s="284"/>
      <c r="TAD479" s="284"/>
      <c r="TAE479" s="284"/>
      <c r="TAF479" s="284"/>
      <c r="TAG479" s="284"/>
      <c r="TAH479" s="284"/>
      <c r="TAI479" s="284"/>
      <c r="TAJ479" s="284"/>
      <c r="TAK479" s="284"/>
      <c r="TAL479" s="284"/>
      <c r="TAM479" s="284"/>
      <c r="TAN479" s="284"/>
      <c r="TAO479" s="284"/>
      <c r="TAP479" s="284"/>
      <c r="TAQ479" s="284"/>
      <c r="TAR479" s="284"/>
      <c r="TAS479" s="284"/>
      <c r="TAT479" s="284"/>
      <c r="TAU479" s="284"/>
      <c r="TAV479" s="284"/>
      <c r="TAW479" s="284"/>
      <c r="TAX479" s="284"/>
      <c r="TAY479" s="284"/>
      <c r="TAZ479" s="284"/>
      <c r="TBA479" s="284"/>
      <c r="TBB479" s="284"/>
      <c r="TBC479" s="284"/>
      <c r="TBD479" s="284"/>
      <c r="TBE479" s="284"/>
      <c r="TBF479" s="284"/>
      <c r="TBG479" s="284"/>
      <c r="TBH479" s="284"/>
      <c r="TBI479" s="284"/>
      <c r="TBJ479" s="284"/>
      <c r="TBK479" s="284"/>
      <c r="TBL479" s="284"/>
      <c r="TBM479" s="284"/>
      <c r="TBN479" s="284"/>
      <c r="TBO479" s="284"/>
      <c r="TBP479" s="284"/>
      <c r="TBQ479" s="284"/>
      <c r="TBR479" s="284"/>
      <c r="TBS479" s="284"/>
      <c r="TBT479" s="284"/>
      <c r="TBU479" s="284"/>
      <c r="TBV479" s="284"/>
      <c r="TBW479" s="284"/>
      <c r="TBX479" s="284"/>
      <c r="TBY479" s="284"/>
      <c r="TBZ479" s="284"/>
      <c r="TCA479" s="284"/>
      <c r="TCB479" s="284"/>
      <c r="TCC479" s="284"/>
      <c r="TCD479" s="284"/>
      <c r="TCE479" s="284"/>
      <c r="TCF479" s="284"/>
      <c r="TCG479" s="284"/>
      <c r="TCH479" s="284"/>
      <c r="TCI479" s="284"/>
      <c r="TCJ479" s="284"/>
      <c r="TCK479" s="284"/>
      <c r="TCL479" s="284"/>
      <c r="TCM479" s="284"/>
      <c r="TCN479" s="284"/>
      <c r="TCO479" s="284"/>
      <c r="TCP479" s="284"/>
      <c r="TCQ479" s="284"/>
      <c r="TCR479" s="284"/>
      <c r="TCS479" s="284"/>
      <c r="TCT479" s="284"/>
      <c r="TCU479" s="284"/>
      <c r="TCV479" s="284"/>
      <c r="TCW479" s="284"/>
      <c r="TCX479" s="284"/>
      <c r="TCY479" s="284"/>
      <c r="TCZ479" s="284"/>
      <c r="TDA479" s="284"/>
      <c r="TDB479" s="284"/>
      <c r="TDC479" s="284"/>
      <c r="TDD479" s="284"/>
      <c r="TDE479" s="284"/>
      <c r="TDF479" s="284"/>
      <c r="TDG479" s="284"/>
      <c r="TDH479" s="284"/>
      <c r="TDI479" s="284"/>
      <c r="TDJ479" s="284"/>
      <c r="TDK479" s="284"/>
      <c r="TDL479" s="284"/>
      <c r="TDM479" s="284"/>
      <c r="TDN479" s="284"/>
      <c r="TDO479" s="284"/>
      <c r="TDP479" s="284"/>
      <c r="TDQ479" s="284"/>
      <c r="TDR479" s="284"/>
      <c r="TDS479" s="284"/>
      <c r="TDT479" s="284"/>
      <c r="TDU479" s="284"/>
      <c r="TDV479" s="284"/>
      <c r="TDW479" s="284"/>
      <c r="TDX479" s="284"/>
      <c r="TDY479" s="284"/>
      <c r="TDZ479" s="284"/>
      <c r="TEA479" s="284"/>
      <c r="TEB479" s="284"/>
      <c r="TEC479" s="284"/>
      <c r="TED479" s="284"/>
      <c r="TEE479" s="284"/>
      <c r="TEF479" s="284"/>
      <c r="TEG479" s="284"/>
      <c r="TEH479" s="284"/>
      <c r="TEI479" s="284"/>
      <c r="TEJ479" s="284"/>
      <c r="TEK479" s="284"/>
      <c r="TEL479" s="284"/>
      <c r="TEM479" s="284"/>
      <c r="TEN479" s="284"/>
      <c r="TEO479" s="284"/>
      <c r="TEP479" s="284"/>
      <c r="TEQ479" s="284"/>
      <c r="TER479" s="284"/>
      <c r="TES479" s="284"/>
      <c r="TET479" s="284"/>
      <c r="TEU479" s="284"/>
      <c r="TEV479" s="284"/>
      <c r="TEW479" s="284"/>
      <c r="TEX479" s="284"/>
      <c r="TEY479" s="284"/>
      <c r="TEZ479" s="284"/>
      <c r="TFA479" s="284"/>
      <c r="TFB479" s="284"/>
      <c r="TFC479" s="284"/>
      <c r="TFD479" s="284"/>
      <c r="TFE479" s="284"/>
      <c r="TFF479" s="284"/>
      <c r="TFG479" s="284"/>
      <c r="TFH479" s="284"/>
      <c r="TFI479" s="284"/>
      <c r="TFJ479" s="284"/>
      <c r="TFK479" s="284"/>
      <c r="TFL479" s="284"/>
      <c r="TFM479" s="284"/>
      <c r="TFN479" s="284"/>
      <c r="TFO479" s="284"/>
      <c r="TFP479" s="284"/>
      <c r="TFQ479" s="284"/>
      <c r="TFR479" s="284"/>
      <c r="TFS479" s="284"/>
      <c r="TFT479" s="284"/>
      <c r="TFU479" s="284"/>
      <c r="TFV479" s="284"/>
      <c r="TFW479" s="284"/>
      <c r="TFX479" s="284"/>
      <c r="TFY479" s="284"/>
      <c r="TFZ479" s="284"/>
      <c r="TGA479" s="284"/>
      <c r="TGB479" s="284"/>
      <c r="TGC479" s="284"/>
      <c r="TGD479" s="284"/>
      <c r="TGE479" s="284"/>
      <c r="TGF479" s="284"/>
      <c r="TGG479" s="284"/>
      <c r="TGH479" s="284"/>
      <c r="TGI479" s="284"/>
      <c r="TGJ479" s="284"/>
      <c r="TGK479" s="284"/>
      <c r="TGL479" s="284"/>
      <c r="TGM479" s="284"/>
      <c r="TGN479" s="284"/>
      <c r="TGO479" s="284"/>
      <c r="TGP479" s="284"/>
      <c r="TGQ479" s="284"/>
      <c r="TGR479" s="284"/>
      <c r="TGS479" s="284"/>
      <c r="TGT479" s="284"/>
      <c r="TGU479" s="284"/>
      <c r="TGV479" s="284"/>
      <c r="TGW479" s="284"/>
      <c r="TGX479" s="284"/>
      <c r="TGY479" s="284"/>
      <c r="TGZ479" s="284"/>
      <c r="THA479" s="284"/>
      <c r="THB479" s="284"/>
      <c r="THC479" s="284"/>
      <c r="THD479" s="284"/>
      <c r="THE479" s="284"/>
      <c r="THF479" s="284"/>
      <c r="THG479" s="284"/>
      <c r="THH479" s="284"/>
      <c r="THI479" s="284"/>
      <c r="THJ479" s="284"/>
      <c r="THK479" s="284"/>
      <c r="THL479" s="284"/>
      <c r="THM479" s="284"/>
      <c r="THN479" s="284"/>
      <c r="THO479" s="284"/>
      <c r="THP479" s="284"/>
      <c r="THQ479" s="284"/>
      <c r="THR479" s="284"/>
      <c r="THS479" s="284"/>
      <c r="THT479" s="284"/>
      <c r="THU479" s="284"/>
      <c r="THV479" s="284"/>
      <c r="THW479" s="284"/>
      <c r="THX479" s="284"/>
      <c r="THY479" s="284"/>
      <c r="THZ479" s="284"/>
      <c r="TIA479" s="284"/>
      <c r="TIB479" s="284"/>
      <c r="TIC479" s="284"/>
      <c r="TID479" s="284"/>
      <c r="TIE479" s="284"/>
      <c r="TIF479" s="284"/>
      <c r="TIG479" s="284"/>
      <c r="TIH479" s="284"/>
      <c r="TII479" s="284"/>
      <c r="TIJ479" s="284"/>
      <c r="TIK479" s="284"/>
      <c r="TIL479" s="284"/>
      <c r="TIM479" s="284"/>
      <c r="TIN479" s="284"/>
      <c r="TIO479" s="284"/>
      <c r="TIP479" s="284"/>
      <c r="TIQ479" s="284"/>
      <c r="TIR479" s="284"/>
      <c r="TIS479" s="284"/>
      <c r="TIT479" s="284"/>
      <c r="TIU479" s="284"/>
      <c r="TIV479" s="284"/>
      <c r="TIW479" s="284"/>
      <c r="TIX479" s="284"/>
      <c r="TIY479" s="284"/>
      <c r="TIZ479" s="284"/>
      <c r="TJA479" s="284"/>
      <c r="TJB479" s="284"/>
      <c r="TJC479" s="284"/>
      <c r="TJD479" s="284"/>
      <c r="TJE479" s="284"/>
      <c r="TJF479" s="284"/>
      <c r="TJG479" s="284"/>
      <c r="TJH479" s="284"/>
      <c r="TJI479" s="284"/>
      <c r="TJJ479" s="284"/>
      <c r="TJK479" s="284"/>
      <c r="TJL479" s="284"/>
      <c r="TJM479" s="284"/>
      <c r="TJN479" s="284"/>
      <c r="TJO479" s="284"/>
      <c r="TJP479" s="284"/>
      <c r="TJQ479" s="284"/>
      <c r="TJR479" s="284"/>
      <c r="TJS479" s="284"/>
      <c r="TJT479" s="284"/>
      <c r="TJU479" s="284"/>
      <c r="TJV479" s="284"/>
      <c r="TJW479" s="284"/>
      <c r="TJX479" s="284"/>
      <c r="TJY479" s="284"/>
      <c r="TJZ479" s="284"/>
      <c r="TKA479" s="284"/>
      <c r="TKB479" s="284"/>
      <c r="TKC479" s="284"/>
      <c r="TKD479" s="284"/>
      <c r="TKE479" s="284"/>
      <c r="TKF479" s="284"/>
      <c r="TKG479" s="284"/>
      <c r="TKH479" s="284"/>
      <c r="TKI479" s="284"/>
      <c r="TKJ479" s="284"/>
      <c r="TKK479" s="284"/>
      <c r="TKL479" s="284"/>
      <c r="TKM479" s="284"/>
      <c r="TKN479" s="284"/>
      <c r="TKO479" s="284"/>
      <c r="TKP479" s="284"/>
      <c r="TKQ479" s="284"/>
      <c r="TKR479" s="284"/>
      <c r="TKS479" s="284"/>
      <c r="TKT479" s="284"/>
      <c r="TKU479" s="284"/>
      <c r="TKV479" s="284"/>
      <c r="TKW479" s="284"/>
      <c r="TKX479" s="284"/>
      <c r="TKY479" s="284"/>
      <c r="TKZ479" s="284"/>
      <c r="TLA479" s="284"/>
      <c r="TLB479" s="284"/>
      <c r="TLC479" s="284"/>
      <c r="TLD479" s="284"/>
      <c r="TLE479" s="284"/>
      <c r="TLF479" s="284"/>
      <c r="TLG479" s="284"/>
      <c r="TLH479" s="284"/>
      <c r="TLI479" s="284"/>
      <c r="TLJ479" s="284"/>
      <c r="TLK479" s="284"/>
      <c r="TLL479" s="284"/>
      <c r="TLM479" s="284"/>
      <c r="TLN479" s="284"/>
      <c r="TLO479" s="284"/>
      <c r="TLP479" s="284"/>
      <c r="TLQ479" s="284"/>
      <c r="TLR479" s="284"/>
      <c r="TLS479" s="284"/>
      <c r="TLT479" s="284"/>
      <c r="TLU479" s="284"/>
      <c r="TLV479" s="284"/>
      <c r="TLW479" s="284"/>
      <c r="TLX479" s="284"/>
      <c r="TLY479" s="284"/>
      <c r="TLZ479" s="284"/>
      <c r="TMA479" s="284"/>
      <c r="TMB479" s="284"/>
      <c r="TMC479" s="284"/>
      <c r="TMD479" s="284"/>
      <c r="TME479" s="284"/>
      <c r="TMF479" s="284"/>
      <c r="TMG479" s="284"/>
      <c r="TMH479" s="284"/>
      <c r="TMI479" s="284"/>
      <c r="TMJ479" s="284"/>
      <c r="TMK479" s="284"/>
      <c r="TML479" s="284"/>
      <c r="TMM479" s="284"/>
      <c r="TMN479" s="284"/>
      <c r="TMO479" s="284"/>
      <c r="TMP479" s="284"/>
      <c r="TMQ479" s="284"/>
      <c r="TMR479" s="284"/>
      <c r="TMS479" s="284"/>
      <c r="TMT479" s="284"/>
      <c r="TMU479" s="284"/>
      <c r="TMV479" s="284"/>
      <c r="TMW479" s="284"/>
      <c r="TMX479" s="284"/>
      <c r="TMY479" s="284"/>
      <c r="TMZ479" s="284"/>
      <c r="TNA479" s="284"/>
      <c r="TNB479" s="284"/>
      <c r="TNC479" s="284"/>
      <c r="TND479" s="284"/>
      <c r="TNE479" s="284"/>
      <c r="TNF479" s="284"/>
      <c r="TNG479" s="284"/>
      <c r="TNH479" s="284"/>
      <c r="TNI479" s="284"/>
      <c r="TNJ479" s="284"/>
      <c r="TNK479" s="284"/>
      <c r="TNL479" s="284"/>
      <c r="TNM479" s="284"/>
      <c r="TNN479" s="284"/>
      <c r="TNO479" s="284"/>
      <c r="TNP479" s="284"/>
      <c r="TNQ479" s="284"/>
      <c r="TNR479" s="284"/>
      <c r="TNS479" s="284"/>
      <c r="TNT479" s="284"/>
      <c r="TNU479" s="284"/>
      <c r="TNV479" s="284"/>
      <c r="TNW479" s="284"/>
      <c r="TNX479" s="284"/>
      <c r="TNY479" s="284"/>
      <c r="TNZ479" s="284"/>
      <c r="TOA479" s="284"/>
      <c r="TOB479" s="284"/>
      <c r="TOC479" s="284"/>
      <c r="TOD479" s="284"/>
      <c r="TOE479" s="284"/>
      <c r="TOF479" s="284"/>
      <c r="TOG479" s="284"/>
      <c r="TOH479" s="284"/>
      <c r="TOI479" s="284"/>
      <c r="TOJ479" s="284"/>
      <c r="TOK479" s="284"/>
      <c r="TOL479" s="284"/>
      <c r="TOM479" s="284"/>
      <c r="TON479" s="284"/>
      <c r="TOO479" s="284"/>
      <c r="TOP479" s="284"/>
      <c r="TOQ479" s="284"/>
      <c r="TOR479" s="284"/>
      <c r="TOS479" s="284"/>
      <c r="TOT479" s="284"/>
      <c r="TOU479" s="284"/>
      <c r="TOV479" s="284"/>
      <c r="TOW479" s="284"/>
      <c r="TOX479" s="284"/>
      <c r="TOY479" s="284"/>
      <c r="TOZ479" s="284"/>
      <c r="TPA479" s="284"/>
      <c r="TPB479" s="284"/>
      <c r="TPC479" s="284"/>
      <c r="TPD479" s="284"/>
      <c r="TPE479" s="284"/>
      <c r="TPF479" s="284"/>
      <c r="TPG479" s="284"/>
      <c r="TPH479" s="284"/>
      <c r="TPI479" s="284"/>
      <c r="TPJ479" s="284"/>
      <c r="TPK479" s="284"/>
      <c r="TPL479" s="284"/>
      <c r="TPM479" s="284"/>
      <c r="TPN479" s="284"/>
      <c r="TPO479" s="284"/>
      <c r="TPP479" s="284"/>
      <c r="TPQ479" s="284"/>
      <c r="TPR479" s="284"/>
      <c r="TPS479" s="284"/>
      <c r="TPT479" s="284"/>
      <c r="TPU479" s="284"/>
      <c r="TPV479" s="284"/>
      <c r="TPW479" s="284"/>
      <c r="TPX479" s="284"/>
      <c r="TPY479" s="284"/>
      <c r="TPZ479" s="284"/>
      <c r="TQA479" s="284"/>
      <c r="TQB479" s="284"/>
      <c r="TQC479" s="284"/>
      <c r="TQD479" s="284"/>
      <c r="TQE479" s="284"/>
      <c r="TQF479" s="284"/>
      <c r="TQG479" s="284"/>
      <c r="TQH479" s="284"/>
      <c r="TQI479" s="284"/>
      <c r="TQJ479" s="284"/>
      <c r="TQK479" s="284"/>
      <c r="TQL479" s="284"/>
      <c r="TQM479" s="284"/>
      <c r="TQN479" s="284"/>
      <c r="TQO479" s="284"/>
      <c r="TQP479" s="284"/>
      <c r="TQQ479" s="284"/>
      <c r="TQR479" s="284"/>
      <c r="TQS479" s="284"/>
      <c r="TQT479" s="284"/>
      <c r="TQU479" s="284"/>
      <c r="TQV479" s="284"/>
      <c r="TQW479" s="284"/>
      <c r="TQX479" s="284"/>
      <c r="TQY479" s="284"/>
      <c r="TQZ479" s="284"/>
      <c r="TRA479" s="284"/>
      <c r="TRB479" s="284"/>
      <c r="TRC479" s="284"/>
      <c r="TRD479" s="284"/>
      <c r="TRE479" s="284"/>
      <c r="TRF479" s="284"/>
      <c r="TRG479" s="284"/>
      <c r="TRH479" s="284"/>
      <c r="TRI479" s="284"/>
      <c r="TRJ479" s="284"/>
      <c r="TRK479" s="284"/>
      <c r="TRL479" s="284"/>
      <c r="TRM479" s="284"/>
      <c r="TRN479" s="284"/>
      <c r="TRO479" s="284"/>
      <c r="TRP479" s="284"/>
      <c r="TRQ479" s="284"/>
      <c r="TRR479" s="284"/>
      <c r="TRS479" s="284"/>
      <c r="TRT479" s="284"/>
      <c r="TRU479" s="284"/>
      <c r="TRV479" s="284"/>
      <c r="TRW479" s="284"/>
      <c r="TRX479" s="284"/>
      <c r="TRY479" s="284"/>
      <c r="TRZ479" s="284"/>
      <c r="TSA479" s="284"/>
      <c r="TSB479" s="284"/>
      <c r="TSC479" s="284"/>
      <c r="TSD479" s="284"/>
      <c r="TSE479" s="284"/>
      <c r="TSF479" s="284"/>
      <c r="TSG479" s="284"/>
      <c r="TSH479" s="284"/>
      <c r="TSI479" s="284"/>
      <c r="TSJ479" s="284"/>
      <c r="TSK479" s="284"/>
      <c r="TSL479" s="284"/>
      <c r="TSM479" s="284"/>
      <c r="TSN479" s="284"/>
      <c r="TSO479" s="284"/>
      <c r="TSP479" s="284"/>
      <c r="TSQ479" s="284"/>
      <c r="TSR479" s="284"/>
      <c r="TSS479" s="284"/>
      <c r="TST479" s="284"/>
      <c r="TSU479" s="284"/>
      <c r="TSV479" s="284"/>
      <c r="TSW479" s="284"/>
      <c r="TSX479" s="284"/>
      <c r="TSY479" s="284"/>
      <c r="TSZ479" s="284"/>
      <c r="TTA479" s="284"/>
      <c r="TTB479" s="284"/>
      <c r="TTC479" s="284"/>
      <c r="TTD479" s="284"/>
      <c r="TTE479" s="284"/>
      <c r="TTF479" s="284"/>
      <c r="TTG479" s="284"/>
      <c r="TTH479" s="284"/>
      <c r="TTI479" s="284"/>
      <c r="TTJ479" s="284"/>
      <c r="TTK479" s="284"/>
      <c r="TTL479" s="284"/>
      <c r="TTM479" s="284"/>
      <c r="TTN479" s="284"/>
      <c r="TTO479" s="284"/>
      <c r="TTP479" s="284"/>
      <c r="TTQ479" s="284"/>
      <c r="TTR479" s="284"/>
      <c r="TTS479" s="284"/>
      <c r="TTT479" s="284"/>
      <c r="TTU479" s="284"/>
      <c r="TTV479" s="284"/>
      <c r="TTW479" s="284"/>
      <c r="TTX479" s="284"/>
      <c r="TTY479" s="284"/>
      <c r="TTZ479" s="284"/>
      <c r="TUA479" s="284"/>
      <c r="TUB479" s="284"/>
      <c r="TUC479" s="284"/>
      <c r="TUD479" s="284"/>
      <c r="TUE479" s="284"/>
      <c r="TUF479" s="284"/>
      <c r="TUG479" s="284"/>
      <c r="TUH479" s="284"/>
      <c r="TUI479" s="284"/>
      <c r="TUJ479" s="284"/>
      <c r="TUK479" s="284"/>
      <c r="TUL479" s="284"/>
      <c r="TUM479" s="284"/>
      <c r="TUN479" s="284"/>
      <c r="TUO479" s="284"/>
      <c r="TUP479" s="284"/>
      <c r="TUQ479" s="284"/>
      <c r="TUR479" s="284"/>
      <c r="TUS479" s="284"/>
      <c r="TUT479" s="284"/>
      <c r="TUU479" s="284"/>
      <c r="TUV479" s="284"/>
      <c r="TUW479" s="284"/>
      <c r="TUX479" s="284"/>
      <c r="TUY479" s="284"/>
      <c r="TUZ479" s="284"/>
      <c r="TVA479" s="284"/>
      <c r="TVB479" s="284"/>
      <c r="TVC479" s="284"/>
      <c r="TVD479" s="284"/>
      <c r="TVE479" s="284"/>
      <c r="TVF479" s="284"/>
      <c r="TVG479" s="284"/>
      <c r="TVH479" s="284"/>
      <c r="TVI479" s="284"/>
      <c r="TVJ479" s="284"/>
      <c r="TVK479" s="284"/>
      <c r="TVL479" s="284"/>
      <c r="TVM479" s="284"/>
      <c r="TVN479" s="284"/>
      <c r="TVO479" s="284"/>
      <c r="TVP479" s="284"/>
      <c r="TVQ479" s="284"/>
      <c r="TVR479" s="284"/>
      <c r="TVS479" s="284"/>
      <c r="TVT479" s="284"/>
      <c r="TVU479" s="284"/>
      <c r="TVV479" s="284"/>
      <c r="TVW479" s="284"/>
      <c r="TVX479" s="284"/>
      <c r="TVY479" s="284"/>
      <c r="TVZ479" s="284"/>
      <c r="TWA479" s="284"/>
      <c r="TWB479" s="284"/>
      <c r="TWC479" s="284"/>
      <c r="TWD479" s="284"/>
      <c r="TWE479" s="284"/>
      <c r="TWF479" s="284"/>
      <c r="TWG479" s="284"/>
      <c r="TWH479" s="284"/>
      <c r="TWI479" s="284"/>
      <c r="TWJ479" s="284"/>
      <c r="TWK479" s="284"/>
      <c r="TWL479" s="284"/>
      <c r="TWM479" s="284"/>
      <c r="TWN479" s="284"/>
      <c r="TWO479" s="284"/>
      <c r="TWP479" s="284"/>
      <c r="TWQ479" s="284"/>
      <c r="TWR479" s="284"/>
      <c r="TWS479" s="284"/>
      <c r="TWT479" s="284"/>
      <c r="TWU479" s="284"/>
      <c r="TWV479" s="284"/>
      <c r="TWW479" s="284"/>
      <c r="TWX479" s="284"/>
      <c r="TWY479" s="284"/>
      <c r="TWZ479" s="284"/>
      <c r="TXA479" s="284"/>
      <c r="TXB479" s="284"/>
      <c r="TXC479" s="284"/>
      <c r="TXD479" s="284"/>
      <c r="TXE479" s="284"/>
      <c r="TXF479" s="284"/>
      <c r="TXG479" s="284"/>
      <c r="TXH479" s="284"/>
      <c r="TXI479" s="284"/>
      <c r="TXJ479" s="284"/>
      <c r="TXK479" s="284"/>
      <c r="TXL479" s="284"/>
      <c r="TXM479" s="284"/>
      <c r="TXN479" s="284"/>
      <c r="TXO479" s="284"/>
      <c r="TXP479" s="284"/>
      <c r="TXQ479" s="284"/>
      <c r="TXR479" s="284"/>
      <c r="TXS479" s="284"/>
      <c r="TXT479" s="284"/>
      <c r="TXU479" s="284"/>
      <c r="TXV479" s="284"/>
      <c r="TXW479" s="284"/>
      <c r="TXX479" s="284"/>
      <c r="TXY479" s="284"/>
      <c r="TXZ479" s="284"/>
      <c r="TYA479" s="284"/>
      <c r="TYB479" s="284"/>
      <c r="TYC479" s="284"/>
      <c r="TYD479" s="284"/>
      <c r="TYE479" s="284"/>
      <c r="TYF479" s="284"/>
      <c r="TYG479" s="284"/>
      <c r="TYH479" s="284"/>
      <c r="TYI479" s="284"/>
      <c r="TYJ479" s="284"/>
      <c r="TYK479" s="284"/>
      <c r="TYL479" s="284"/>
      <c r="TYM479" s="284"/>
      <c r="TYN479" s="284"/>
      <c r="TYO479" s="284"/>
      <c r="TYP479" s="284"/>
      <c r="TYQ479" s="284"/>
      <c r="TYR479" s="284"/>
      <c r="TYS479" s="284"/>
      <c r="TYT479" s="284"/>
      <c r="TYU479" s="284"/>
      <c r="TYV479" s="284"/>
      <c r="TYW479" s="284"/>
      <c r="TYX479" s="284"/>
      <c r="TYY479" s="284"/>
      <c r="TYZ479" s="284"/>
      <c r="TZA479" s="284"/>
      <c r="TZB479" s="284"/>
      <c r="TZC479" s="284"/>
      <c r="TZD479" s="284"/>
      <c r="TZE479" s="284"/>
      <c r="TZF479" s="284"/>
      <c r="TZG479" s="284"/>
      <c r="TZH479" s="284"/>
      <c r="TZI479" s="284"/>
      <c r="TZJ479" s="284"/>
      <c r="TZK479" s="284"/>
      <c r="TZL479" s="284"/>
      <c r="TZM479" s="284"/>
      <c r="TZN479" s="284"/>
      <c r="TZO479" s="284"/>
      <c r="TZP479" s="284"/>
      <c r="TZQ479" s="284"/>
      <c r="TZR479" s="284"/>
      <c r="TZS479" s="284"/>
      <c r="TZT479" s="284"/>
      <c r="TZU479" s="284"/>
      <c r="TZV479" s="284"/>
      <c r="TZW479" s="284"/>
      <c r="TZX479" s="284"/>
      <c r="TZY479" s="284"/>
      <c r="TZZ479" s="284"/>
      <c r="UAA479" s="284"/>
      <c r="UAB479" s="284"/>
      <c r="UAC479" s="284"/>
      <c r="UAD479" s="284"/>
      <c r="UAE479" s="284"/>
      <c r="UAF479" s="284"/>
      <c r="UAG479" s="284"/>
      <c r="UAH479" s="284"/>
      <c r="UAI479" s="284"/>
      <c r="UAJ479" s="284"/>
      <c r="UAK479" s="284"/>
      <c r="UAL479" s="284"/>
      <c r="UAM479" s="284"/>
      <c r="UAN479" s="284"/>
      <c r="UAO479" s="284"/>
      <c r="UAP479" s="284"/>
      <c r="UAQ479" s="284"/>
      <c r="UAR479" s="284"/>
      <c r="UAS479" s="284"/>
      <c r="UAT479" s="284"/>
      <c r="UAU479" s="284"/>
      <c r="UAV479" s="284"/>
      <c r="UAW479" s="284"/>
      <c r="UAX479" s="284"/>
      <c r="UAY479" s="284"/>
      <c r="UAZ479" s="284"/>
      <c r="UBA479" s="284"/>
      <c r="UBB479" s="284"/>
      <c r="UBC479" s="284"/>
      <c r="UBD479" s="284"/>
      <c r="UBE479" s="284"/>
      <c r="UBF479" s="284"/>
      <c r="UBG479" s="284"/>
      <c r="UBH479" s="284"/>
      <c r="UBI479" s="284"/>
      <c r="UBJ479" s="284"/>
      <c r="UBK479" s="284"/>
      <c r="UBL479" s="284"/>
      <c r="UBM479" s="284"/>
      <c r="UBN479" s="284"/>
      <c r="UBO479" s="284"/>
      <c r="UBP479" s="284"/>
      <c r="UBQ479" s="284"/>
      <c r="UBR479" s="284"/>
      <c r="UBS479" s="284"/>
      <c r="UBT479" s="284"/>
      <c r="UBU479" s="284"/>
      <c r="UBV479" s="284"/>
      <c r="UBW479" s="284"/>
      <c r="UBX479" s="284"/>
      <c r="UBY479" s="284"/>
      <c r="UBZ479" s="284"/>
      <c r="UCA479" s="284"/>
      <c r="UCB479" s="284"/>
      <c r="UCC479" s="284"/>
      <c r="UCD479" s="284"/>
      <c r="UCE479" s="284"/>
      <c r="UCF479" s="284"/>
      <c r="UCG479" s="284"/>
      <c r="UCH479" s="284"/>
      <c r="UCI479" s="284"/>
      <c r="UCJ479" s="284"/>
      <c r="UCK479" s="284"/>
      <c r="UCL479" s="284"/>
      <c r="UCM479" s="284"/>
      <c r="UCN479" s="284"/>
      <c r="UCO479" s="284"/>
      <c r="UCP479" s="284"/>
      <c r="UCQ479" s="284"/>
      <c r="UCR479" s="284"/>
      <c r="UCS479" s="284"/>
      <c r="UCT479" s="284"/>
      <c r="UCU479" s="284"/>
      <c r="UCV479" s="284"/>
      <c r="UCW479" s="284"/>
      <c r="UCX479" s="284"/>
      <c r="UCY479" s="284"/>
      <c r="UCZ479" s="284"/>
      <c r="UDA479" s="284"/>
      <c r="UDB479" s="284"/>
      <c r="UDC479" s="284"/>
      <c r="UDD479" s="284"/>
      <c r="UDE479" s="284"/>
      <c r="UDF479" s="284"/>
      <c r="UDG479" s="284"/>
      <c r="UDH479" s="284"/>
      <c r="UDI479" s="284"/>
      <c r="UDJ479" s="284"/>
      <c r="UDK479" s="284"/>
      <c r="UDL479" s="284"/>
      <c r="UDM479" s="284"/>
      <c r="UDN479" s="284"/>
      <c r="UDO479" s="284"/>
      <c r="UDP479" s="284"/>
      <c r="UDQ479" s="284"/>
      <c r="UDR479" s="284"/>
      <c r="UDS479" s="284"/>
      <c r="UDT479" s="284"/>
      <c r="UDU479" s="284"/>
      <c r="UDV479" s="284"/>
      <c r="UDW479" s="284"/>
      <c r="UDX479" s="284"/>
      <c r="UDY479" s="284"/>
      <c r="UDZ479" s="284"/>
      <c r="UEA479" s="284"/>
      <c r="UEB479" s="284"/>
      <c r="UEC479" s="284"/>
      <c r="UED479" s="284"/>
      <c r="UEE479" s="284"/>
      <c r="UEF479" s="284"/>
      <c r="UEG479" s="284"/>
      <c r="UEH479" s="284"/>
      <c r="UEI479" s="284"/>
      <c r="UEJ479" s="284"/>
      <c r="UEK479" s="284"/>
      <c r="UEL479" s="284"/>
      <c r="UEM479" s="284"/>
      <c r="UEN479" s="284"/>
      <c r="UEO479" s="284"/>
      <c r="UEP479" s="284"/>
      <c r="UEQ479" s="284"/>
      <c r="UER479" s="284"/>
      <c r="UES479" s="284"/>
      <c r="UET479" s="284"/>
      <c r="UEU479" s="284"/>
      <c r="UEV479" s="284"/>
      <c r="UEW479" s="284"/>
      <c r="UEX479" s="284"/>
      <c r="UEY479" s="284"/>
      <c r="UEZ479" s="284"/>
      <c r="UFA479" s="284"/>
      <c r="UFB479" s="284"/>
      <c r="UFC479" s="284"/>
      <c r="UFD479" s="284"/>
      <c r="UFE479" s="284"/>
      <c r="UFF479" s="284"/>
      <c r="UFG479" s="284"/>
      <c r="UFH479" s="284"/>
      <c r="UFI479" s="284"/>
      <c r="UFJ479" s="284"/>
      <c r="UFK479" s="284"/>
      <c r="UFL479" s="284"/>
      <c r="UFM479" s="284"/>
      <c r="UFN479" s="284"/>
      <c r="UFO479" s="284"/>
      <c r="UFP479" s="284"/>
      <c r="UFQ479" s="284"/>
      <c r="UFR479" s="284"/>
      <c r="UFS479" s="284"/>
      <c r="UFT479" s="284"/>
      <c r="UFU479" s="284"/>
      <c r="UFV479" s="284"/>
      <c r="UFW479" s="284"/>
      <c r="UFX479" s="284"/>
      <c r="UFY479" s="284"/>
      <c r="UFZ479" s="284"/>
      <c r="UGA479" s="284"/>
      <c r="UGB479" s="284"/>
      <c r="UGC479" s="284"/>
      <c r="UGD479" s="284"/>
      <c r="UGE479" s="284"/>
      <c r="UGF479" s="284"/>
      <c r="UGG479" s="284"/>
      <c r="UGH479" s="284"/>
      <c r="UGI479" s="284"/>
      <c r="UGJ479" s="284"/>
      <c r="UGK479" s="284"/>
      <c r="UGL479" s="284"/>
      <c r="UGM479" s="284"/>
      <c r="UGN479" s="284"/>
      <c r="UGO479" s="284"/>
      <c r="UGP479" s="284"/>
      <c r="UGQ479" s="284"/>
      <c r="UGR479" s="284"/>
      <c r="UGS479" s="284"/>
      <c r="UGT479" s="284"/>
      <c r="UGU479" s="284"/>
      <c r="UGV479" s="284"/>
      <c r="UGW479" s="284"/>
      <c r="UGX479" s="284"/>
      <c r="UGY479" s="284"/>
      <c r="UGZ479" s="284"/>
      <c r="UHA479" s="284"/>
      <c r="UHB479" s="284"/>
      <c r="UHC479" s="284"/>
      <c r="UHD479" s="284"/>
      <c r="UHE479" s="284"/>
      <c r="UHF479" s="284"/>
      <c r="UHG479" s="284"/>
      <c r="UHH479" s="284"/>
      <c r="UHI479" s="284"/>
      <c r="UHJ479" s="284"/>
      <c r="UHK479" s="284"/>
      <c r="UHL479" s="284"/>
      <c r="UHM479" s="284"/>
      <c r="UHN479" s="284"/>
      <c r="UHO479" s="284"/>
      <c r="UHP479" s="284"/>
      <c r="UHQ479" s="284"/>
      <c r="UHR479" s="284"/>
      <c r="UHS479" s="284"/>
      <c r="UHT479" s="284"/>
      <c r="UHU479" s="284"/>
      <c r="UHV479" s="284"/>
      <c r="UHW479" s="284"/>
      <c r="UHX479" s="284"/>
      <c r="UHY479" s="284"/>
      <c r="UHZ479" s="284"/>
      <c r="UIA479" s="284"/>
      <c r="UIB479" s="284"/>
      <c r="UIC479" s="284"/>
      <c r="UID479" s="284"/>
      <c r="UIE479" s="284"/>
      <c r="UIF479" s="284"/>
      <c r="UIG479" s="284"/>
      <c r="UIH479" s="284"/>
      <c r="UII479" s="284"/>
      <c r="UIJ479" s="284"/>
      <c r="UIK479" s="284"/>
      <c r="UIL479" s="284"/>
      <c r="UIM479" s="284"/>
      <c r="UIN479" s="284"/>
      <c r="UIO479" s="284"/>
      <c r="UIP479" s="284"/>
      <c r="UIQ479" s="284"/>
      <c r="UIR479" s="284"/>
      <c r="UIS479" s="284"/>
      <c r="UIT479" s="284"/>
      <c r="UIU479" s="284"/>
      <c r="UIV479" s="284"/>
      <c r="UIW479" s="284"/>
      <c r="UIX479" s="284"/>
      <c r="UIY479" s="284"/>
      <c r="UIZ479" s="284"/>
      <c r="UJA479" s="284"/>
      <c r="UJB479" s="284"/>
      <c r="UJC479" s="284"/>
      <c r="UJD479" s="284"/>
      <c r="UJE479" s="284"/>
      <c r="UJF479" s="284"/>
      <c r="UJG479" s="284"/>
      <c r="UJH479" s="284"/>
      <c r="UJI479" s="284"/>
      <c r="UJJ479" s="284"/>
      <c r="UJK479" s="284"/>
      <c r="UJL479" s="284"/>
      <c r="UJM479" s="284"/>
      <c r="UJN479" s="284"/>
      <c r="UJO479" s="284"/>
      <c r="UJP479" s="284"/>
      <c r="UJQ479" s="284"/>
      <c r="UJR479" s="284"/>
      <c r="UJS479" s="284"/>
      <c r="UJT479" s="284"/>
      <c r="UJU479" s="284"/>
      <c r="UJV479" s="284"/>
      <c r="UJW479" s="284"/>
      <c r="UJX479" s="284"/>
      <c r="UJY479" s="284"/>
      <c r="UJZ479" s="284"/>
      <c r="UKA479" s="284"/>
      <c r="UKB479" s="284"/>
      <c r="UKC479" s="284"/>
      <c r="UKD479" s="284"/>
      <c r="UKE479" s="284"/>
      <c r="UKF479" s="284"/>
      <c r="UKG479" s="284"/>
      <c r="UKH479" s="284"/>
      <c r="UKI479" s="284"/>
      <c r="UKJ479" s="284"/>
      <c r="UKK479" s="284"/>
      <c r="UKL479" s="284"/>
      <c r="UKM479" s="284"/>
      <c r="UKN479" s="284"/>
      <c r="UKO479" s="284"/>
      <c r="UKP479" s="284"/>
      <c r="UKQ479" s="284"/>
      <c r="UKR479" s="284"/>
      <c r="UKS479" s="284"/>
      <c r="UKT479" s="284"/>
      <c r="UKU479" s="284"/>
      <c r="UKV479" s="284"/>
      <c r="UKW479" s="284"/>
      <c r="UKX479" s="284"/>
      <c r="UKY479" s="284"/>
      <c r="UKZ479" s="284"/>
      <c r="ULA479" s="284"/>
      <c r="ULB479" s="284"/>
      <c r="ULC479" s="284"/>
      <c r="ULD479" s="284"/>
      <c r="ULE479" s="284"/>
      <c r="ULF479" s="284"/>
      <c r="ULG479" s="284"/>
      <c r="ULH479" s="284"/>
      <c r="ULI479" s="284"/>
      <c r="ULJ479" s="284"/>
      <c r="ULK479" s="284"/>
      <c r="ULL479" s="284"/>
      <c r="ULM479" s="284"/>
      <c r="ULN479" s="284"/>
      <c r="ULO479" s="284"/>
      <c r="ULP479" s="284"/>
      <c r="ULQ479" s="284"/>
      <c r="ULR479" s="284"/>
      <c r="ULS479" s="284"/>
      <c r="ULT479" s="284"/>
      <c r="ULU479" s="284"/>
      <c r="ULV479" s="284"/>
      <c r="ULW479" s="284"/>
      <c r="ULX479" s="284"/>
      <c r="ULY479" s="284"/>
      <c r="ULZ479" s="284"/>
      <c r="UMA479" s="284"/>
      <c r="UMB479" s="284"/>
      <c r="UMC479" s="284"/>
      <c r="UMD479" s="284"/>
      <c r="UME479" s="284"/>
      <c r="UMF479" s="284"/>
      <c r="UMG479" s="284"/>
      <c r="UMH479" s="284"/>
      <c r="UMI479" s="284"/>
      <c r="UMJ479" s="284"/>
      <c r="UMK479" s="284"/>
      <c r="UML479" s="284"/>
      <c r="UMM479" s="284"/>
      <c r="UMN479" s="284"/>
      <c r="UMO479" s="284"/>
      <c r="UMP479" s="284"/>
      <c r="UMQ479" s="284"/>
      <c r="UMR479" s="284"/>
      <c r="UMS479" s="284"/>
      <c r="UMT479" s="284"/>
      <c r="UMU479" s="284"/>
      <c r="UMV479" s="284"/>
      <c r="UMW479" s="284"/>
      <c r="UMX479" s="284"/>
      <c r="UMY479" s="284"/>
      <c r="UMZ479" s="284"/>
      <c r="UNA479" s="284"/>
      <c r="UNB479" s="284"/>
      <c r="UNC479" s="284"/>
      <c r="UND479" s="284"/>
      <c r="UNE479" s="284"/>
      <c r="UNF479" s="284"/>
      <c r="UNG479" s="284"/>
      <c r="UNH479" s="284"/>
      <c r="UNI479" s="284"/>
      <c r="UNJ479" s="284"/>
      <c r="UNK479" s="284"/>
      <c r="UNL479" s="284"/>
      <c r="UNM479" s="284"/>
      <c r="UNN479" s="284"/>
      <c r="UNO479" s="284"/>
      <c r="UNP479" s="284"/>
      <c r="UNQ479" s="284"/>
      <c r="UNR479" s="284"/>
      <c r="UNS479" s="284"/>
      <c r="UNT479" s="284"/>
      <c r="UNU479" s="284"/>
      <c r="UNV479" s="284"/>
      <c r="UNW479" s="284"/>
      <c r="UNX479" s="284"/>
      <c r="UNY479" s="284"/>
      <c r="UNZ479" s="284"/>
      <c r="UOA479" s="284"/>
      <c r="UOB479" s="284"/>
      <c r="UOC479" s="284"/>
      <c r="UOD479" s="284"/>
      <c r="UOE479" s="284"/>
      <c r="UOF479" s="284"/>
      <c r="UOG479" s="284"/>
      <c r="UOH479" s="284"/>
      <c r="UOI479" s="284"/>
      <c r="UOJ479" s="284"/>
      <c r="UOK479" s="284"/>
      <c r="UOL479" s="284"/>
      <c r="UOM479" s="284"/>
      <c r="UON479" s="284"/>
      <c r="UOO479" s="284"/>
      <c r="UOP479" s="284"/>
      <c r="UOQ479" s="284"/>
      <c r="UOR479" s="284"/>
      <c r="UOS479" s="284"/>
      <c r="UOT479" s="284"/>
      <c r="UOU479" s="284"/>
      <c r="UOV479" s="284"/>
      <c r="UOW479" s="284"/>
      <c r="UOX479" s="284"/>
      <c r="UOY479" s="284"/>
      <c r="UOZ479" s="284"/>
      <c r="UPA479" s="284"/>
      <c r="UPB479" s="284"/>
      <c r="UPC479" s="284"/>
      <c r="UPD479" s="284"/>
      <c r="UPE479" s="284"/>
      <c r="UPF479" s="284"/>
      <c r="UPG479" s="284"/>
      <c r="UPH479" s="284"/>
      <c r="UPI479" s="284"/>
      <c r="UPJ479" s="284"/>
      <c r="UPK479" s="284"/>
      <c r="UPL479" s="284"/>
      <c r="UPM479" s="284"/>
      <c r="UPN479" s="284"/>
      <c r="UPO479" s="284"/>
      <c r="UPP479" s="284"/>
      <c r="UPQ479" s="284"/>
      <c r="UPR479" s="284"/>
      <c r="UPS479" s="284"/>
      <c r="UPT479" s="284"/>
      <c r="UPU479" s="284"/>
      <c r="UPV479" s="284"/>
      <c r="UPW479" s="284"/>
      <c r="UPX479" s="284"/>
      <c r="UPY479" s="284"/>
      <c r="UPZ479" s="284"/>
      <c r="UQA479" s="284"/>
      <c r="UQB479" s="284"/>
      <c r="UQC479" s="284"/>
      <c r="UQD479" s="284"/>
      <c r="UQE479" s="284"/>
      <c r="UQF479" s="284"/>
      <c r="UQG479" s="284"/>
      <c r="UQH479" s="284"/>
      <c r="UQI479" s="284"/>
      <c r="UQJ479" s="284"/>
      <c r="UQK479" s="284"/>
      <c r="UQL479" s="284"/>
      <c r="UQM479" s="284"/>
      <c r="UQN479" s="284"/>
      <c r="UQO479" s="284"/>
      <c r="UQP479" s="284"/>
      <c r="UQQ479" s="284"/>
      <c r="UQR479" s="284"/>
      <c r="UQS479" s="284"/>
      <c r="UQT479" s="284"/>
      <c r="UQU479" s="284"/>
      <c r="UQV479" s="284"/>
      <c r="UQW479" s="284"/>
      <c r="UQX479" s="284"/>
      <c r="UQY479" s="284"/>
      <c r="UQZ479" s="284"/>
      <c r="URA479" s="284"/>
      <c r="URB479" s="284"/>
      <c r="URC479" s="284"/>
      <c r="URD479" s="284"/>
      <c r="URE479" s="284"/>
      <c r="URF479" s="284"/>
      <c r="URG479" s="284"/>
      <c r="URH479" s="284"/>
      <c r="URI479" s="284"/>
      <c r="URJ479" s="284"/>
      <c r="URK479" s="284"/>
      <c r="URL479" s="284"/>
      <c r="URM479" s="284"/>
      <c r="URN479" s="284"/>
      <c r="URO479" s="284"/>
      <c r="URP479" s="284"/>
      <c r="URQ479" s="284"/>
      <c r="URR479" s="284"/>
      <c r="URS479" s="284"/>
      <c r="URT479" s="284"/>
      <c r="URU479" s="284"/>
      <c r="URV479" s="284"/>
      <c r="URW479" s="284"/>
      <c r="URX479" s="284"/>
      <c r="URY479" s="284"/>
      <c r="URZ479" s="284"/>
      <c r="USA479" s="284"/>
      <c r="USB479" s="284"/>
      <c r="USC479" s="284"/>
      <c r="USD479" s="284"/>
      <c r="USE479" s="284"/>
      <c r="USF479" s="284"/>
      <c r="USG479" s="284"/>
      <c r="USH479" s="284"/>
      <c r="USI479" s="284"/>
      <c r="USJ479" s="284"/>
      <c r="USK479" s="284"/>
      <c r="USL479" s="284"/>
      <c r="USM479" s="284"/>
      <c r="USN479" s="284"/>
      <c r="USO479" s="284"/>
      <c r="USP479" s="284"/>
      <c r="USQ479" s="284"/>
      <c r="USR479" s="284"/>
      <c r="USS479" s="284"/>
      <c r="UST479" s="284"/>
      <c r="USU479" s="284"/>
      <c r="USV479" s="284"/>
      <c r="USW479" s="284"/>
      <c r="USX479" s="284"/>
      <c r="USY479" s="284"/>
      <c r="USZ479" s="284"/>
      <c r="UTA479" s="284"/>
      <c r="UTB479" s="284"/>
      <c r="UTC479" s="284"/>
      <c r="UTD479" s="284"/>
      <c r="UTE479" s="284"/>
      <c r="UTF479" s="284"/>
      <c r="UTG479" s="284"/>
      <c r="UTH479" s="284"/>
      <c r="UTI479" s="284"/>
      <c r="UTJ479" s="284"/>
      <c r="UTK479" s="284"/>
      <c r="UTL479" s="284"/>
      <c r="UTM479" s="284"/>
      <c r="UTN479" s="284"/>
      <c r="UTO479" s="284"/>
      <c r="UTP479" s="284"/>
      <c r="UTQ479" s="284"/>
      <c r="UTR479" s="284"/>
      <c r="UTS479" s="284"/>
      <c r="UTT479" s="284"/>
      <c r="UTU479" s="284"/>
      <c r="UTV479" s="284"/>
      <c r="UTW479" s="284"/>
      <c r="UTX479" s="284"/>
      <c r="UTY479" s="284"/>
      <c r="UTZ479" s="284"/>
      <c r="UUA479" s="284"/>
      <c r="UUB479" s="284"/>
      <c r="UUC479" s="284"/>
      <c r="UUD479" s="284"/>
      <c r="UUE479" s="284"/>
      <c r="UUF479" s="284"/>
      <c r="UUG479" s="284"/>
      <c r="UUH479" s="284"/>
      <c r="UUI479" s="284"/>
      <c r="UUJ479" s="284"/>
      <c r="UUK479" s="284"/>
      <c r="UUL479" s="284"/>
      <c r="UUM479" s="284"/>
      <c r="UUN479" s="284"/>
      <c r="UUO479" s="284"/>
      <c r="UUP479" s="284"/>
      <c r="UUQ479" s="284"/>
      <c r="UUR479" s="284"/>
      <c r="UUS479" s="284"/>
      <c r="UUT479" s="284"/>
      <c r="UUU479" s="284"/>
      <c r="UUV479" s="284"/>
      <c r="UUW479" s="284"/>
      <c r="UUX479" s="284"/>
      <c r="UUY479" s="284"/>
      <c r="UUZ479" s="284"/>
      <c r="UVA479" s="284"/>
      <c r="UVB479" s="284"/>
      <c r="UVC479" s="284"/>
      <c r="UVD479" s="284"/>
      <c r="UVE479" s="284"/>
      <c r="UVF479" s="284"/>
      <c r="UVG479" s="284"/>
      <c r="UVH479" s="284"/>
      <c r="UVI479" s="284"/>
      <c r="UVJ479" s="284"/>
      <c r="UVK479" s="284"/>
      <c r="UVL479" s="284"/>
      <c r="UVM479" s="284"/>
      <c r="UVN479" s="284"/>
      <c r="UVO479" s="284"/>
      <c r="UVP479" s="284"/>
      <c r="UVQ479" s="284"/>
      <c r="UVR479" s="284"/>
      <c r="UVS479" s="284"/>
      <c r="UVT479" s="284"/>
      <c r="UVU479" s="284"/>
      <c r="UVV479" s="284"/>
      <c r="UVW479" s="284"/>
      <c r="UVX479" s="284"/>
      <c r="UVY479" s="284"/>
      <c r="UVZ479" s="284"/>
      <c r="UWA479" s="284"/>
      <c r="UWB479" s="284"/>
      <c r="UWC479" s="284"/>
      <c r="UWD479" s="284"/>
      <c r="UWE479" s="284"/>
      <c r="UWF479" s="284"/>
      <c r="UWG479" s="284"/>
      <c r="UWH479" s="284"/>
      <c r="UWI479" s="284"/>
      <c r="UWJ479" s="284"/>
      <c r="UWK479" s="284"/>
      <c r="UWL479" s="284"/>
      <c r="UWM479" s="284"/>
      <c r="UWN479" s="284"/>
      <c r="UWO479" s="284"/>
      <c r="UWP479" s="284"/>
      <c r="UWQ479" s="284"/>
      <c r="UWR479" s="284"/>
      <c r="UWS479" s="284"/>
      <c r="UWT479" s="284"/>
      <c r="UWU479" s="284"/>
      <c r="UWV479" s="284"/>
      <c r="UWW479" s="284"/>
      <c r="UWX479" s="284"/>
      <c r="UWY479" s="284"/>
      <c r="UWZ479" s="284"/>
      <c r="UXA479" s="284"/>
      <c r="UXB479" s="284"/>
      <c r="UXC479" s="284"/>
      <c r="UXD479" s="284"/>
      <c r="UXE479" s="284"/>
      <c r="UXF479" s="284"/>
      <c r="UXG479" s="284"/>
      <c r="UXH479" s="284"/>
      <c r="UXI479" s="284"/>
      <c r="UXJ479" s="284"/>
      <c r="UXK479" s="284"/>
      <c r="UXL479" s="284"/>
      <c r="UXM479" s="284"/>
      <c r="UXN479" s="284"/>
      <c r="UXO479" s="284"/>
      <c r="UXP479" s="284"/>
      <c r="UXQ479" s="284"/>
      <c r="UXR479" s="284"/>
      <c r="UXS479" s="284"/>
      <c r="UXT479" s="284"/>
      <c r="UXU479" s="284"/>
      <c r="UXV479" s="284"/>
      <c r="UXW479" s="284"/>
      <c r="UXX479" s="284"/>
      <c r="UXY479" s="284"/>
      <c r="UXZ479" s="284"/>
      <c r="UYA479" s="284"/>
      <c r="UYB479" s="284"/>
      <c r="UYC479" s="284"/>
      <c r="UYD479" s="284"/>
      <c r="UYE479" s="284"/>
      <c r="UYF479" s="284"/>
      <c r="UYG479" s="284"/>
      <c r="UYH479" s="284"/>
      <c r="UYI479" s="284"/>
      <c r="UYJ479" s="284"/>
      <c r="UYK479" s="284"/>
      <c r="UYL479" s="284"/>
      <c r="UYM479" s="284"/>
      <c r="UYN479" s="284"/>
      <c r="UYO479" s="284"/>
      <c r="UYP479" s="284"/>
      <c r="UYQ479" s="284"/>
      <c r="UYR479" s="284"/>
      <c r="UYS479" s="284"/>
      <c r="UYT479" s="284"/>
      <c r="UYU479" s="284"/>
      <c r="UYV479" s="284"/>
      <c r="UYW479" s="284"/>
      <c r="UYX479" s="284"/>
      <c r="UYY479" s="284"/>
      <c r="UYZ479" s="284"/>
      <c r="UZA479" s="284"/>
      <c r="UZB479" s="284"/>
      <c r="UZC479" s="284"/>
      <c r="UZD479" s="284"/>
      <c r="UZE479" s="284"/>
      <c r="UZF479" s="284"/>
      <c r="UZG479" s="284"/>
      <c r="UZH479" s="284"/>
      <c r="UZI479" s="284"/>
      <c r="UZJ479" s="284"/>
      <c r="UZK479" s="284"/>
      <c r="UZL479" s="284"/>
      <c r="UZM479" s="284"/>
      <c r="UZN479" s="284"/>
      <c r="UZO479" s="284"/>
      <c r="UZP479" s="284"/>
      <c r="UZQ479" s="284"/>
      <c r="UZR479" s="284"/>
      <c r="UZS479" s="284"/>
      <c r="UZT479" s="284"/>
      <c r="UZU479" s="284"/>
      <c r="UZV479" s="284"/>
      <c r="UZW479" s="284"/>
      <c r="UZX479" s="284"/>
      <c r="UZY479" s="284"/>
      <c r="UZZ479" s="284"/>
      <c r="VAA479" s="284"/>
      <c r="VAB479" s="284"/>
      <c r="VAC479" s="284"/>
      <c r="VAD479" s="284"/>
      <c r="VAE479" s="284"/>
      <c r="VAF479" s="284"/>
      <c r="VAG479" s="284"/>
      <c r="VAH479" s="284"/>
      <c r="VAI479" s="284"/>
      <c r="VAJ479" s="284"/>
      <c r="VAK479" s="284"/>
      <c r="VAL479" s="284"/>
      <c r="VAM479" s="284"/>
      <c r="VAN479" s="284"/>
      <c r="VAO479" s="284"/>
      <c r="VAP479" s="284"/>
      <c r="VAQ479" s="284"/>
      <c r="VAR479" s="284"/>
      <c r="VAS479" s="284"/>
      <c r="VAT479" s="284"/>
      <c r="VAU479" s="284"/>
      <c r="VAV479" s="284"/>
      <c r="VAW479" s="284"/>
      <c r="VAX479" s="284"/>
      <c r="VAY479" s="284"/>
      <c r="VAZ479" s="284"/>
      <c r="VBA479" s="284"/>
      <c r="VBB479" s="284"/>
      <c r="VBC479" s="284"/>
      <c r="VBD479" s="284"/>
      <c r="VBE479" s="284"/>
      <c r="VBF479" s="284"/>
      <c r="VBG479" s="284"/>
      <c r="VBH479" s="284"/>
      <c r="VBI479" s="284"/>
      <c r="VBJ479" s="284"/>
      <c r="VBK479" s="284"/>
      <c r="VBL479" s="284"/>
      <c r="VBM479" s="284"/>
      <c r="VBN479" s="284"/>
      <c r="VBO479" s="284"/>
      <c r="VBP479" s="284"/>
      <c r="VBQ479" s="284"/>
      <c r="VBR479" s="284"/>
      <c r="VBS479" s="284"/>
      <c r="VBT479" s="284"/>
      <c r="VBU479" s="284"/>
      <c r="VBV479" s="284"/>
      <c r="VBW479" s="284"/>
      <c r="VBX479" s="284"/>
      <c r="VBY479" s="284"/>
      <c r="VBZ479" s="284"/>
      <c r="VCA479" s="284"/>
      <c r="VCB479" s="284"/>
      <c r="VCC479" s="284"/>
      <c r="VCD479" s="284"/>
      <c r="VCE479" s="284"/>
      <c r="VCF479" s="284"/>
      <c r="VCG479" s="284"/>
      <c r="VCH479" s="284"/>
      <c r="VCI479" s="284"/>
      <c r="VCJ479" s="284"/>
      <c r="VCK479" s="284"/>
      <c r="VCL479" s="284"/>
      <c r="VCM479" s="284"/>
      <c r="VCN479" s="284"/>
      <c r="VCO479" s="284"/>
      <c r="VCP479" s="284"/>
      <c r="VCQ479" s="284"/>
      <c r="VCR479" s="284"/>
      <c r="VCS479" s="284"/>
      <c r="VCT479" s="284"/>
      <c r="VCU479" s="284"/>
      <c r="VCV479" s="284"/>
      <c r="VCW479" s="284"/>
      <c r="VCX479" s="284"/>
      <c r="VCY479" s="284"/>
      <c r="VCZ479" s="284"/>
      <c r="VDA479" s="284"/>
      <c r="VDB479" s="284"/>
      <c r="VDC479" s="284"/>
      <c r="VDD479" s="284"/>
      <c r="VDE479" s="284"/>
      <c r="VDF479" s="284"/>
      <c r="VDG479" s="284"/>
      <c r="VDH479" s="284"/>
      <c r="VDI479" s="284"/>
      <c r="VDJ479" s="284"/>
      <c r="VDK479" s="284"/>
      <c r="VDL479" s="284"/>
      <c r="VDM479" s="284"/>
      <c r="VDN479" s="284"/>
      <c r="VDO479" s="284"/>
      <c r="VDP479" s="284"/>
      <c r="VDQ479" s="284"/>
      <c r="VDR479" s="284"/>
      <c r="VDS479" s="284"/>
      <c r="VDT479" s="284"/>
      <c r="VDU479" s="284"/>
      <c r="VDV479" s="284"/>
      <c r="VDW479" s="284"/>
      <c r="VDX479" s="284"/>
      <c r="VDY479" s="284"/>
      <c r="VDZ479" s="284"/>
      <c r="VEA479" s="284"/>
      <c r="VEB479" s="284"/>
      <c r="VEC479" s="284"/>
      <c r="VED479" s="284"/>
      <c r="VEE479" s="284"/>
      <c r="VEF479" s="284"/>
      <c r="VEG479" s="284"/>
      <c r="VEH479" s="284"/>
      <c r="VEI479" s="284"/>
      <c r="VEJ479" s="284"/>
      <c r="VEK479" s="284"/>
      <c r="VEL479" s="284"/>
      <c r="VEM479" s="284"/>
      <c r="VEN479" s="284"/>
      <c r="VEO479" s="284"/>
      <c r="VEP479" s="284"/>
      <c r="VEQ479" s="284"/>
      <c r="VER479" s="284"/>
      <c r="VES479" s="284"/>
      <c r="VET479" s="284"/>
      <c r="VEU479" s="284"/>
      <c r="VEV479" s="284"/>
      <c r="VEW479" s="284"/>
      <c r="VEX479" s="284"/>
      <c r="VEY479" s="284"/>
      <c r="VEZ479" s="284"/>
      <c r="VFA479" s="284"/>
      <c r="VFB479" s="284"/>
      <c r="VFC479" s="284"/>
      <c r="VFD479" s="284"/>
      <c r="VFE479" s="284"/>
      <c r="VFF479" s="284"/>
      <c r="VFG479" s="284"/>
      <c r="VFH479" s="284"/>
      <c r="VFI479" s="284"/>
      <c r="VFJ479" s="284"/>
      <c r="VFK479" s="284"/>
      <c r="VFL479" s="284"/>
      <c r="VFM479" s="284"/>
      <c r="VFN479" s="284"/>
      <c r="VFO479" s="284"/>
      <c r="VFP479" s="284"/>
      <c r="VFQ479" s="284"/>
      <c r="VFR479" s="284"/>
      <c r="VFS479" s="284"/>
      <c r="VFT479" s="284"/>
      <c r="VFU479" s="284"/>
      <c r="VFV479" s="284"/>
      <c r="VFW479" s="284"/>
      <c r="VFX479" s="284"/>
      <c r="VFY479" s="284"/>
      <c r="VFZ479" s="284"/>
      <c r="VGA479" s="284"/>
      <c r="VGB479" s="284"/>
      <c r="VGC479" s="284"/>
      <c r="VGD479" s="284"/>
      <c r="VGE479" s="284"/>
      <c r="VGF479" s="284"/>
      <c r="VGG479" s="284"/>
      <c r="VGH479" s="284"/>
      <c r="VGI479" s="284"/>
      <c r="VGJ479" s="284"/>
      <c r="VGK479" s="284"/>
      <c r="VGL479" s="284"/>
      <c r="VGM479" s="284"/>
      <c r="VGN479" s="284"/>
      <c r="VGO479" s="284"/>
      <c r="VGP479" s="284"/>
      <c r="VGQ479" s="284"/>
      <c r="VGR479" s="284"/>
      <c r="VGS479" s="284"/>
      <c r="VGT479" s="284"/>
      <c r="VGU479" s="284"/>
      <c r="VGV479" s="284"/>
      <c r="VGW479" s="284"/>
      <c r="VGX479" s="284"/>
      <c r="VGY479" s="284"/>
      <c r="VGZ479" s="284"/>
      <c r="VHA479" s="284"/>
      <c r="VHB479" s="284"/>
      <c r="VHC479" s="284"/>
      <c r="VHD479" s="284"/>
      <c r="VHE479" s="284"/>
      <c r="VHF479" s="284"/>
      <c r="VHG479" s="284"/>
      <c r="VHH479" s="284"/>
      <c r="VHI479" s="284"/>
      <c r="VHJ479" s="284"/>
      <c r="VHK479" s="284"/>
      <c r="VHL479" s="284"/>
      <c r="VHM479" s="284"/>
      <c r="VHN479" s="284"/>
      <c r="VHO479" s="284"/>
      <c r="VHP479" s="284"/>
      <c r="VHQ479" s="284"/>
      <c r="VHR479" s="284"/>
      <c r="VHS479" s="284"/>
      <c r="VHT479" s="284"/>
      <c r="VHU479" s="284"/>
      <c r="VHV479" s="284"/>
      <c r="VHW479" s="284"/>
      <c r="VHX479" s="284"/>
      <c r="VHY479" s="284"/>
      <c r="VHZ479" s="284"/>
      <c r="VIA479" s="284"/>
      <c r="VIB479" s="284"/>
      <c r="VIC479" s="284"/>
      <c r="VID479" s="284"/>
      <c r="VIE479" s="284"/>
      <c r="VIF479" s="284"/>
      <c r="VIG479" s="284"/>
      <c r="VIH479" s="284"/>
      <c r="VII479" s="284"/>
      <c r="VIJ479" s="284"/>
      <c r="VIK479" s="284"/>
      <c r="VIL479" s="284"/>
      <c r="VIM479" s="284"/>
      <c r="VIN479" s="284"/>
      <c r="VIO479" s="284"/>
      <c r="VIP479" s="284"/>
      <c r="VIQ479" s="284"/>
      <c r="VIR479" s="284"/>
      <c r="VIS479" s="284"/>
      <c r="VIT479" s="284"/>
      <c r="VIU479" s="284"/>
      <c r="VIV479" s="284"/>
      <c r="VIW479" s="284"/>
      <c r="VIX479" s="284"/>
      <c r="VIY479" s="284"/>
      <c r="VIZ479" s="284"/>
      <c r="VJA479" s="284"/>
      <c r="VJB479" s="284"/>
      <c r="VJC479" s="284"/>
      <c r="VJD479" s="284"/>
      <c r="VJE479" s="284"/>
      <c r="VJF479" s="284"/>
      <c r="VJG479" s="284"/>
      <c r="VJH479" s="284"/>
      <c r="VJI479" s="284"/>
      <c r="VJJ479" s="284"/>
      <c r="VJK479" s="284"/>
      <c r="VJL479" s="284"/>
      <c r="VJM479" s="284"/>
      <c r="VJN479" s="284"/>
      <c r="VJO479" s="284"/>
      <c r="VJP479" s="284"/>
      <c r="VJQ479" s="284"/>
      <c r="VJR479" s="284"/>
      <c r="VJS479" s="284"/>
      <c r="VJT479" s="284"/>
      <c r="VJU479" s="284"/>
      <c r="VJV479" s="284"/>
      <c r="VJW479" s="284"/>
      <c r="VJX479" s="284"/>
      <c r="VJY479" s="284"/>
      <c r="VJZ479" s="284"/>
      <c r="VKA479" s="284"/>
      <c r="VKB479" s="284"/>
      <c r="VKC479" s="284"/>
      <c r="VKD479" s="284"/>
      <c r="VKE479" s="284"/>
      <c r="VKF479" s="284"/>
      <c r="VKG479" s="284"/>
      <c r="VKH479" s="284"/>
      <c r="VKI479" s="284"/>
      <c r="VKJ479" s="284"/>
      <c r="VKK479" s="284"/>
      <c r="VKL479" s="284"/>
      <c r="VKM479" s="284"/>
      <c r="VKN479" s="284"/>
      <c r="VKO479" s="284"/>
      <c r="VKP479" s="284"/>
      <c r="VKQ479" s="284"/>
      <c r="VKR479" s="284"/>
      <c r="VKS479" s="284"/>
      <c r="VKT479" s="284"/>
      <c r="VKU479" s="284"/>
      <c r="VKV479" s="284"/>
      <c r="VKW479" s="284"/>
      <c r="VKX479" s="284"/>
      <c r="VKY479" s="284"/>
      <c r="VKZ479" s="284"/>
      <c r="VLA479" s="284"/>
      <c r="VLB479" s="284"/>
      <c r="VLC479" s="284"/>
      <c r="VLD479" s="284"/>
      <c r="VLE479" s="284"/>
      <c r="VLF479" s="284"/>
      <c r="VLG479" s="284"/>
      <c r="VLH479" s="284"/>
      <c r="VLI479" s="284"/>
      <c r="VLJ479" s="284"/>
      <c r="VLK479" s="284"/>
      <c r="VLL479" s="284"/>
      <c r="VLM479" s="284"/>
      <c r="VLN479" s="284"/>
      <c r="VLO479" s="284"/>
      <c r="VLP479" s="284"/>
      <c r="VLQ479" s="284"/>
      <c r="VLR479" s="284"/>
      <c r="VLS479" s="284"/>
      <c r="VLT479" s="284"/>
      <c r="VLU479" s="284"/>
      <c r="VLV479" s="284"/>
      <c r="VLW479" s="284"/>
      <c r="VLX479" s="284"/>
      <c r="VLY479" s="284"/>
      <c r="VLZ479" s="284"/>
      <c r="VMA479" s="284"/>
      <c r="VMB479" s="284"/>
      <c r="VMC479" s="284"/>
      <c r="VMD479" s="284"/>
      <c r="VME479" s="284"/>
      <c r="VMF479" s="284"/>
      <c r="VMG479" s="284"/>
      <c r="VMH479" s="284"/>
      <c r="VMI479" s="284"/>
      <c r="VMJ479" s="284"/>
      <c r="VMK479" s="284"/>
      <c r="VML479" s="284"/>
      <c r="VMM479" s="284"/>
      <c r="VMN479" s="284"/>
      <c r="VMO479" s="284"/>
      <c r="VMP479" s="284"/>
      <c r="VMQ479" s="284"/>
      <c r="VMR479" s="284"/>
      <c r="VMS479" s="284"/>
      <c r="VMT479" s="284"/>
      <c r="VMU479" s="284"/>
      <c r="VMV479" s="284"/>
      <c r="VMW479" s="284"/>
      <c r="VMX479" s="284"/>
      <c r="VMY479" s="284"/>
      <c r="VMZ479" s="284"/>
      <c r="VNA479" s="284"/>
      <c r="VNB479" s="284"/>
      <c r="VNC479" s="284"/>
      <c r="VND479" s="284"/>
      <c r="VNE479" s="284"/>
      <c r="VNF479" s="284"/>
      <c r="VNG479" s="284"/>
      <c r="VNH479" s="284"/>
      <c r="VNI479" s="284"/>
      <c r="VNJ479" s="284"/>
      <c r="VNK479" s="284"/>
      <c r="VNL479" s="284"/>
      <c r="VNM479" s="284"/>
      <c r="VNN479" s="284"/>
      <c r="VNO479" s="284"/>
      <c r="VNP479" s="284"/>
      <c r="VNQ479" s="284"/>
      <c r="VNR479" s="284"/>
      <c r="VNS479" s="284"/>
      <c r="VNT479" s="284"/>
      <c r="VNU479" s="284"/>
      <c r="VNV479" s="284"/>
      <c r="VNW479" s="284"/>
      <c r="VNX479" s="284"/>
      <c r="VNY479" s="284"/>
      <c r="VNZ479" s="284"/>
      <c r="VOA479" s="284"/>
      <c r="VOB479" s="284"/>
      <c r="VOC479" s="284"/>
      <c r="VOD479" s="284"/>
      <c r="VOE479" s="284"/>
      <c r="VOF479" s="284"/>
      <c r="VOG479" s="284"/>
      <c r="VOH479" s="284"/>
      <c r="VOI479" s="284"/>
      <c r="VOJ479" s="284"/>
      <c r="VOK479" s="284"/>
      <c r="VOL479" s="284"/>
      <c r="VOM479" s="284"/>
      <c r="VON479" s="284"/>
      <c r="VOO479" s="284"/>
      <c r="VOP479" s="284"/>
      <c r="VOQ479" s="284"/>
      <c r="VOR479" s="284"/>
      <c r="VOS479" s="284"/>
      <c r="VOT479" s="284"/>
      <c r="VOU479" s="284"/>
      <c r="VOV479" s="284"/>
      <c r="VOW479" s="284"/>
      <c r="VOX479" s="284"/>
      <c r="VOY479" s="284"/>
      <c r="VOZ479" s="284"/>
      <c r="VPA479" s="284"/>
      <c r="VPB479" s="284"/>
      <c r="VPC479" s="284"/>
      <c r="VPD479" s="284"/>
      <c r="VPE479" s="284"/>
      <c r="VPF479" s="284"/>
      <c r="VPG479" s="284"/>
      <c r="VPH479" s="284"/>
      <c r="VPI479" s="284"/>
      <c r="VPJ479" s="284"/>
      <c r="VPK479" s="284"/>
      <c r="VPL479" s="284"/>
      <c r="VPM479" s="284"/>
      <c r="VPN479" s="284"/>
      <c r="VPO479" s="284"/>
      <c r="VPP479" s="284"/>
      <c r="VPQ479" s="284"/>
      <c r="VPR479" s="284"/>
      <c r="VPS479" s="284"/>
      <c r="VPT479" s="284"/>
      <c r="VPU479" s="284"/>
      <c r="VPV479" s="284"/>
      <c r="VPW479" s="284"/>
      <c r="VPX479" s="284"/>
      <c r="VPY479" s="284"/>
      <c r="VPZ479" s="284"/>
      <c r="VQA479" s="284"/>
      <c r="VQB479" s="284"/>
      <c r="VQC479" s="284"/>
      <c r="VQD479" s="284"/>
      <c r="VQE479" s="284"/>
      <c r="VQF479" s="284"/>
      <c r="VQG479" s="284"/>
      <c r="VQH479" s="284"/>
      <c r="VQI479" s="284"/>
      <c r="VQJ479" s="284"/>
      <c r="VQK479" s="284"/>
      <c r="VQL479" s="284"/>
      <c r="VQM479" s="284"/>
      <c r="VQN479" s="284"/>
      <c r="VQO479" s="284"/>
      <c r="VQP479" s="284"/>
      <c r="VQQ479" s="284"/>
      <c r="VQR479" s="284"/>
      <c r="VQS479" s="284"/>
      <c r="VQT479" s="284"/>
      <c r="VQU479" s="284"/>
      <c r="VQV479" s="284"/>
      <c r="VQW479" s="284"/>
      <c r="VQX479" s="284"/>
      <c r="VQY479" s="284"/>
      <c r="VQZ479" s="284"/>
      <c r="VRA479" s="284"/>
      <c r="VRB479" s="284"/>
      <c r="VRC479" s="284"/>
      <c r="VRD479" s="284"/>
      <c r="VRE479" s="284"/>
      <c r="VRF479" s="284"/>
      <c r="VRG479" s="284"/>
      <c r="VRH479" s="284"/>
      <c r="VRI479" s="284"/>
      <c r="VRJ479" s="284"/>
      <c r="VRK479" s="284"/>
      <c r="VRL479" s="284"/>
      <c r="VRM479" s="284"/>
      <c r="VRN479" s="284"/>
      <c r="VRO479" s="284"/>
      <c r="VRP479" s="284"/>
      <c r="VRQ479" s="284"/>
      <c r="VRR479" s="284"/>
      <c r="VRS479" s="284"/>
      <c r="VRT479" s="284"/>
      <c r="VRU479" s="284"/>
      <c r="VRV479" s="284"/>
      <c r="VRW479" s="284"/>
      <c r="VRX479" s="284"/>
      <c r="VRY479" s="284"/>
      <c r="VRZ479" s="284"/>
      <c r="VSA479" s="284"/>
      <c r="VSB479" s="284"/>
      <c r="VSC479" s="284"/>
      <c r="VSD479" s="284"/>
      <c r="VSE479" s="284"/>
      <c r="VSF479" s="284"/>
      <c r="VSG479" s="284"/>
      <c r="VSH479" s="284"/>
      <c r="VSI479" s="284"/>
      <c r="VSJ479" s="284"/>
      <c r="VSK479" s="284"/>
      <c r="VSL479" s="284"/>
      <c r="VSM479" s="284"/>
      <c r="VSN479" s="284"/>
      <c r="VSO479" s="284"/>
      <c r="VSP479" s="284"/>
      <c r="VSQ479" s="284"/>
      <c r="VSR479" s="284"/>
      <c r="VSS479" s="284"/>
      <c r="VST479" s="284"/>
      <c r="VSU479" s="284"/>
      <c r="VSV479" s="284"/>
      <c r="VSW479" s="284"/>
      <c r="VSX479" s="284"/>
      <c r="VSY479" s="284"/>
      <c r="VSZ479" s="284"/>
      <c r="VTA479" s="284"/>
      <c r="VTB479" s="284"/>
      <c r="VTC479" s="284"/>
      <c r="VTD479" s="284"/>
      <c r="VTE479" s="284"/>
      <c r="VTF479" s="284"/>
      <c r="VTG479" s="284"/>
      <c r="VTH479" s="284"/>
      <c r="VTI479" s="284"/>
      <c r="VTJ479" s="284"/>
      <c r="VTK479" s="284"/>
      <c r="VTL479" s="284"/>
      <c r="VTM479" s="284"/>
      <c r="VTN479" s="284"/>
      <c r="VTO479" s="284"/>
      <c r="VTP479" s="284"/>
      <c r="VTQ479" s="284"/>
      <c r="VTR479" s="284"/>
      <c r="VTS479" s="284"/>
      <c r="VTT479" s="284"/>
      <c r="VTU479" s="284"/>
      <c r="VTV479" s="284"/>
      <c r="VTW479" s="284"/>
      <c r="VTX479" s="284"/>
      <c r="VTY479" s="284"/>
      <c r="VTZ479" s="284"/>
      <c r="VUA479" s="284"/>
      <c r="VUB479" s="284"/>
      <c r="VUC479" s="284"/>
      <c r="VUD479" s="284"/>
      <c r="VUE479" s="284"/>
      <c r="VUF479" s="284"/>
      <c r="VUG479" s="284"/>
      <c r="VUH479" s="284"/>
      <c r="VUI479" s="284"/>
      <c r="VUJ479" s="284"/>
      <c r="VUK479" s="284"/>
      <c r="VUL479" s="284"/>
      <c r="VUM479" s="284"/>
      <c r="VUN479" s="284"/>
      <c r="VUO479" s="284"/>
      <c r="VUP479" s="284"/>
      <c r="VUQ479" s="284"/>
      <c r="VUR479" s="284"/>
      <c r="VUS479" s="284"/>
      <c r="VUT479" s="284"/>
      <c r="VUU479" s="284"/>
      <c r="VUV479" s="284"/>
      <c r="VUW479" s="284"/>
      <c r="VUX479" s="284"/>
      <c r="VUY479" s="284"/>
      <c r="VUZ479" s="284"/>
      <c r="VVA479" s="284"/>
      <c r="VVB479" s="284"/>
      <c r="VVC479" s="284"/>
      <c r="VVD479" s="284"/>
      <c r="VVE479" s="284"/>
      <c r="VVF479" s="284"/>
      <c r="VVG479" s="284"/>
      <c r="VVH479" s="284"/>
      <c r="VVI479" s="284"/>
      <c r="VVJ479" s="284"/>
      <c r="VVK479" s="284"/>
      <c r="VVL479" s="284"/>
      <c r="VVM479" s="284"/>
      <c r="VVN479" s="284"/>
      <c r="VVO479" s="284"/>
      <c r="VVP479" s="284"/>
      <c r="VVQ479" s="284"/>
      <c r="VVR479" s="284"/>
      <c r="VVS479" s="284"/>
      <c r="VVT479" s="284"/>
      <c r="VVU479" s="284"/>
      <c r="VVV479" s="284"/>
      <c r="VVW479" s="284"/>
      <c r="VVX479" s="284"/>
      <c r="VVY479" s="284"/>
      <c r="VVZ479" s="284"/>
      <c r="VWA479" s="284"/>
      <c r="VWB479" s="284"/>
      <c r="VWC479" s="284"/>
      <c r="VWD479" s="284"/>
      <c r="VWE479" s="284"/>
      <c r="VWF479" s="284"/>
      <c r="VWG479" s="284"/>
      <c r="VWH479" s="284"/>
      <c r="VWI479" s="284"/>
      <c r="VWJ479" s="284"/>
      <c r="VWK479" s="284"/>
      <c r="VWL479" s="284"/>
      <c r="VWM479" s="284"/>
      <c r="VWN479" s="284"/>
      <c r="VWO479" s="284"/>
      <c r="VWP479" s="284"/>
      <c r="VWQ479" s="284"/>
      <c r="VWR479" s="284"/>
      <c r="VWS479" s="284"/>
      <c r="VWT479" s="284"/>
      <c r="VWU479" s="284"/>
      <c r="VWV479" s="284"/>
      <c r="VWW479" s="284"/>
      <c r="VWX479" s="284"/>
      <c r="VWY479" s="284"/>
      <c r="VWZ479" s="284"/>
      <c r="VXA479" s="284"/>
      <c r="VXB479" s="284"/>
      <c r="VXC479" s="284"/>
      <c r="VXD479" s="284"/>
      <c r="VXE479" s="284"/>
      <c r="VXF479" s="284"/>
      <c r="VXG479" s="284"/>
      <c r="VXH479" s="284"/>
      <c r="VXI479" s="284"/>
      <c r="VXJ479" s="284"/>
      <c r="VXK479" s="284"/>
      <c r="VXL479" s="284"/>
      <c r="VXM479" s="284"/>
      <c r="VXN479" s="284"/>
      <c r="VXO479" s="284"/>
      <c r="VXP479" s="284"/>
      <c r="VXQ479" s="284"/>
      <c r="VXR479" s="284"/>
      <c r="VXS479" s="284"/>
      <c r="VXT479" s="284"/>
      <c r="VXU479" s="284"/>
      <c r="VXV479" s="284"/>
      <c r="VXW479" s="284"/>
      <c r="VXX479" s="284"/>
      <c r="VXY479" s="284"/>
      <c r="VXZ479" s="284"/>
      <c r="VYA479" s="284"/>
      <c r="VYB479" s="284"/>
      <c r="VYC479" s="284"/>
      <c r="VYD479" s="284"/>
      <c r="VYE479" s="284"/>
      <c r="VYF479" s="284"/>
      <c r="VYG479" s="284"/>
      <c r="VYH479" s="284"/>
      <c r="VYI479" s="284"/>
      <c r="VYJ479" s="284"/>
      <c r="VYK479" s="284"/>
      <c r="VYL479" s="284"/>
      <c r="VYM479" s="284"/>
      <c r="VYN479" s="284"/>
      <c r="VYO479" s="284"/>
      <c r="VYP479" s="284"/>
      <c r="VYQ479" s="284"/>
      <c r="VYR479" s="284"/>
      <c r="VYS479" s="284"/>
      <c r="VYT479" s="284"/>
      <c r="VYU479" s="284"/>
      <c r="VYV479" s="284"/>
      <c r="VYW479" s="284"/>
      <c r="VYX479" s="284"/>
      <c r="VYY479" s="284"/>
      <c r="VYZ479" s="284"/>
      <c r="VZA479" s="284"/>
      <c r="VZB479" s="284"/>
      <c r="VZC479" s="284"/>
      <c r="VZD479" s="284"/>
      <c r="VZE479" s="284"/>
      <c r="VZF479" s="284"/>
      <c r="VZG479" s="284"/>
      <c r="VZH479" s="284"/>
      <c r="VZI479" s="284"/>
      <c r="VZJ479" s="284"/>
      <c r="VZK479" s="284"/>
      <c r="VZL479" s="284"/>
      <c r="VZM479" s="284"/>
      <c r="VZN479" s="284"/>
      <c r="VZO479" s="284"/>
      <c r="VZP479" s="284"/>
      <c r="VZQ479" s="284"/>
      <c r="VZR479" s="284"/>
      <c r="VZS479" s="284"/>
      <c r="VZT479" s="284"/>
      <c r="VZU479" s="284"/>
      <c r="VZV479" s="284"/>
      <c r="VZW479" s="284"/>
      <c r="VZX479" s="284"/>
      <c r="VZY479" s="284"/>
      <c r="VZZ479" s="284"/>
      <c r="WAA479" s="284"/>
      <c r="WAB479" s="284"/>
      <c r="WAC479" s="284"/>
      <c r="WAD479" s="284"/>
      <c r="WAE479" s="284"/>
      <c r="WAF479" s="284"/>
      <c r="WAG479" s="284"/>
      <c r="WAH479" s="284"/>
      <c r="WAI479" s="284"/>
      <c r="WAJ479" s="284"/>
      <c r="WAK479" s="284"/>
      <c r="WAL479" s="284"/>
      <c r="WAM479" s="284"/>
      <c r="WAN479" s="284"/>
      <c r="WAO479" s="284"/>
      <c r="WAP479" s="284"/>
      <c r="WAQ479" s="284"/>
      <c r="WAR479" s="284"/>
      <c r="WAS479" s="284"/>
      <c r="WAT479" s="284"/>
      <c r="WAU479" s="284"/>
      <c r="WAV479" s="284"/>
      <c r="WAW479" s="284"/>
      <c r="WAX479" s="284"/>
      <c r="WAY479" s="284"/>
      <c r="WAZ479" s="284"/>
      <c r="WBA479" s="284"/>
      <c r="WBB479" s="284"/>
      <c r="WBC479" s="284"/>
      <c r="WBD479" s="284"/>
      <c r="WBE479" s="284"/>
      <c r="WBF479" s="284"/>
      <c r="WBG479" s="284"/>
      <c r="WBH479" s="284"/>
      <c r="WBI479" s="284"/>
      <c r="WBJ479" s="284"/>
      <c r="WBK479" s="284"/>
      <c r="WBL479" s="284"/>
      <c r="WBM479" s="284"/>
      <c r="WBN479" s="284"/>
      <c r="WBO479" s="284"/>
      <c r="WBP479" s="284"/>
      <c r="WBQ479" s="284"/>
      <c r="WBR479" s="284"/>
      <c r="WBS479" s="284"/>
      <c r="WBT479" s="284"/>
      <c r="WBU479" s="284"/>
      <c r="WBV479" s="284"/>
      <c r="WBW479" s="284"/>
      <c r="WBX479" s="284"/>
      <c r="WBY479" s="284"/>
      <c r="WBZ479" s="284"/>
      <c r="WCA479" s="284"/>
      <c r="WCB479" s="284"/>
      <c r="WCC479" s="284"/>
      <c r="WCD479" s="284"/>
      <c r="WCE479" s="284"/>
      <c r="WCF479" s="284"/>
      <c r="WCG479" s="284"/>
      <c r="WCH479" s="284"/>
      <c r="WCI479" s="284"/>
      <c r="WCJ479" s="284"/>
      <c r="WCK479" s="284"/>
      <c r="WCL479" s="284"/>
      <c r="WCM479" s="284"/>
      <c r="WCN479" s="284"/>
      <c r="WCO479" s="284"/>
      <c r="WCP479" s="284"/>
      <c r="WCQ479" s="284"/>
      <c r="WCR479" s="284"/>
      <c r="WCS479" s="284"/>
      <c r="WCT479" s="284"/>
      <c r="WCU479" s="284"/>
      <c r="WCV479" s="284"/>
      <c r="WCW479" s="284"/>
      <c r="WCX479" s="284"/>
      <c r="WCY479" s="284"/>
      <c r="WCZ479" s="284"/>
      <c r="WDA479" s="284"/>
      <c r="WDB479" s="284"/>
      <c r="WDC479" s="284"/>
      <c r="WDD479" s="284"/>
      <c r="WDE479" s="284"/>
      <c r="WDF479" s="284"/>
      <c r="WDG479" s="284"/>
      <c r="WDH479" s="284"/>
      <c r="WDI479" s="284"/>
      <c r="WDJ479" s="284"/>
      <c r="WDK479" s="284"/>
      <c r="WDL479" s="284"/>
      <c r="WDM479" s="284"/>
      <c r="WDN479" s="284"/>
      <c r="WDO479" s="284"/>
      <c r="WDP479" s="284"/>
      <c r="WDQ479" s="284"/>
      <c r="WDR479" s="284"/>
      <c r="WDS479" s="284"/>
      <c r="WDT479" s="284"/>
      <c r="WDU479" s="284"/>
      <c r="WDV479" s="284"/>
      <c r="WDW479" s="284"/>
      <c r="WDX479" s="284"/>
      <c r="WDY479" s="284"/>
      <c r="WDZ479" s="284"/>
      <c r="WEA479" s="284"/>
      <c r="WEB479" s="284"/>
      <c r="WEC479" s="284"/>
      <c r="WED479" s="284"/>
      <c r="WEE479" s="284"/>
      <c r="WEF479" s="284"/>
      <c r="WEG479" s="284"/>
      <c r="WEH479" s="284"/>
      <c r="WEI479" s="284"/>
      <c r="WEJ479" s="284"/>
      <c r="WEK479" s="284"/>
      <c r="WEL479" s="284"/>
      <c r="WEM479" s="284"/>
      <c r="WEN479" s="284"/>
      <c r="WEO479" s="284"/>
      <c r="WEP479" s="284"/>
      <c r="WEQ479" s="284"/>
      <c r="WER479" s="284"/>
      <c r="WES479" s="284"/>
      <c r="WET479" s="284"/>
      <c r="WEU479" s="284"/>
      <c r="WEV479" s="284"/>
      <c r="WEW479" s="284"/>
      <c r="WEX479" s="284"/>
      <c r="WEY479" s="284"/>
      <c r="WEZ479" s="284"/>
      <c r="WFA479" s="284"/>
      <c r="WFB479" s="284"/>
      <c r="WFC479" s="284"/>
      <c r="WFD479" s="284"/>
      <c r="WFE479" s="284"/>
      <c r="WFF479" s="284"/>
      <c r="WFG479" s="284"/>
      <c r="WFH479" s="284"/>
      <c r="WFI479" s="284"/>
      <c r="WFJ479" s="284"/>
      <c r="WFK479" s="284"/>
      <c r="WFL479" s="284"/>
      <c r="WFM479" s="284"/>
      <c r="WFN479" s="284"/>
      <c r="WFO479" s="284"/>
      <c r="WFP479" s="284"/>
      <c r="WFQ479" s="284"/>
      <c r="WFR479" s="284"/>
      <c r="WFS479" s="284"/>
      <c r="WFT479" s="284"/>
      <c r="WFU479" s="284"/>
      <c r="WFV479" s="284"/>
      <c r="WFW479" s="284"/>
      <c r="WFX479" s="284"/>
      <c r="WFY479" s="284"/>
      <c r="WFZ479" s="284"/>
      <c r="WGA479" s="284"/>
      <c r="WGB479" s="284"/>
      <c r="WGC479" s="284"/>
      <c r="WGD479" s="284"/>
      <c r="WGE479" s="284"/>
      <c r="WGF479" s="284"/>
      <c r="WGG479" s="284"/>
      <c r="WGH479" s="284"/>
      <c r="WGI479" s="284"/>
      <c r="WGJ479" s="284"/>
      <c r="WGK479" s="284"/>
      <c r="WGL479" s="284"/>
      <c r="WGM479" s="284"/>
      <c r="WGN479" s="284"/>
      <c r="WGO479" s="284"/>
      <c r="WGP479" s="284"/>
      <c r="WGQ479" s="284"/>
      <c r="WGR479" s="284"/>
      <c r="WGS479" s="284"/>
      <c r="WGT479" s="284"/>
      <c r="WGU479" s="284"/>
      <c r="WGV479" s="284"/>
      <c r="WGW479" s="284"/>
      <c r="WGX479" s="284"/>
      <c r="WGY479" s="284"/>
      <c r="WGZ479" s="284"/>
      <c r="WHA479" s="284"/>
      <c r="WHB479" s="284"/>
      <c r="WHC479" s="284"/>
      <c r="WHD479" s="284"/>
      <c r="WHE479" s="284"/>
      <c r="WHF479" s="284"/>
      <c r="WHG479" s="284"/>
      <c r="WHH479" s="284"/>
      <c r="WHI479" s="284"/>
      <c r="WHJ479" s="284"/>
      <c r="WHK479" s="284"/>
      <c r="WHL479" s="284"/>
      <c r="WHM479" s="284"/>
      <c r="WHN479" s="284"/>
      <c r="WHO479" s="284"/>
      <c r="WHP479" s="284"/>
      <c r="WHQ479" s="284"/>
      <c r="WHR479" s="284"/>
      <c r="WHS479" s="284"/>
      <c r="WHT479" s="284"/>
      <c r="WHU479" s="284"/>
      <c r="WHV479" s="284"/>
      <c r="WHW479" s="284"/>
      <c r="WHX479" s="284"/>
      <c r="WHY479" s="284"/>
      <c r="WHZ479" s="284"/>
      <c r="WIA479" s="284"/>
      <c r="WIB479" s="284"/>
      <c r="WIC479" s="284"/>
      <c r="WID479" s="284"/>
      <c r="WIE479" s="284"/>
      <c r="WIF479" s="284"/>
      <c r="WIG479" s="284"/>
      <c r="WIH479" s="284"/>
      <c r="WII479" s="284"/>
      <c r="WIJ479" s="284"/>
      <c r="WIK479" s="284"/>
      <c r="WIL479" s="284"/>
      <c r="WIM479" s="284"/>
      <c r="WIN479" s="284"/>
      <c r="WIO479" s="284"/>
      <c r="WIP479" s="284"/>
      <c r="WIQ479" s="284"/>
      <c r="WIR479" s="284"/>
      <c r="WIS479" s="284"/>
      <c r="WIT479" s="284"/>
      <c r="WIU479" s="284"/>
      <c r="WIV479" s="284"/>
      <c r="WIW479" s="284"/>
      <c r="WIX479" s="284"/>
      <c r="WIY479" s="284"/>
      <c r="WIZ479" s="284"/>
      <c r="WJA479" s="284"/>
      <c r="WJB479" s="284"/>
      <c r="WJC479" s="284"/>
      <c r="WJD479" s="284"/>
      <c r="WJE479" s="284"/>
      <c r="WJF479" s="284"/>
      <c r="WJG479" s="284"/>
      <c r="WJH479" s="284"/>
      <c r="WJI479" s="284"/>
      <c r="WJJ479" s="284"/>
      <c r="WJK479" s="284"/>
      <c r="WJL479" s="284"/>
      <c r="WJM479" s="284"/>
      <c r="WJN479" s="284"/>
      <c r="WJO479" s="284"/>
      <c r="WJP479" s="284"/>
      <c r="WJQ479" s="284"/>
      <c r="WJR479" s="284"/>
      <c r="WJS479" s="284"/>
      <c r="WJT479" s="284"/>
      <c r="WJU479" s="284"/>
      <c r="WJV479" s="284"/>
      <c r="WJW479" s="284"/>
      <c r="WJX479" s="284"/>
      <c r="WJY479" s="284"/>
      <c r="WJZ479" s="284"/>
      <c r="WKA479" s="284"/>
      <c r="WKB479" s="284"/>
      <c r="WKC479" s="284"/>
      <c r="WKD479" s="284"/>
      <c r="WKE479" s="284"/>
      <c r="WKF479" s="284"/>
      <c r="WKG479" s="284"/>
      <c r="WKH479" s="284"/>
      <c r="WKI479" s="284"/>
      <c r="WKJ479" s="284"/>
      <c r="WKK479" s="284"/>
      <c r="WKL479" s="284"/>
      <c r="WKM479" s="284"/>
      <c r="WKN479" s="284"/>
      <c r="WKO479" s="284"/>
      <c r="WKP479" s="284"/>
      <c r="WKQ479" s="284"/>
      <c r="WKR479" s="284"/>
      <c r="WKS479" s="284"/>
      <c r="WKT479" s="284"/>
      <c r="WKU479" s="284"/>
      <c r="WKV479" s="284"/>
      <c r="WKW479" s="284"/>
      <c r="WKX479" s="284"/>
      <c r="WKY479" s="284"/>
      <c r="WKZ479" s="284"/>
      <c r="WLA479" s="284"/>
      <c r="WLB479" s="284"/>
      <c r="WLC479" s="284"/>
      <c r="WLD479" s="284"/>
      <c r="WLE479" s="284"/>
      <c r="WLF479" s="284"/>
      <c r="WLG479" s="284"/>
      <c r="WLH479" s="284"/>
      <c r="WLI479" s="284"/>
      <c r="WLJ479" s="284"/>
      <c r="WLK479" s="284"/>
      <c r="WLL479" s="284"/>
      <c r="WLM479" s="284"/>
      <c r="WLN479" s="284"/>
      <c r="WLO479" s="284"/>
      <c r="WLP479" s="284"/>
      <c r="WLQ479" s="284"/>
      <c r="WLR479" s="284"/>
      <c r="WLS479" s="284"/>
      <c r="WLT479" s="284"/>
      <c r="WLU479" s="284"/>
      <c r="WLV479" s="284"/>
      <c r="WLW479" s="284"/>
      <c r="WLX479" s="284"/>
      <c r="WLY479" s="284"/>
      <c r="WLZ479" s="284"/>
      <c r="WMA479" s="284"/>
      <c r="WMB479" s="284"/>
      <c r="WMC479" s="284"/>
      <c r="WMD479" s="284"/>
      <c r="WME479" s="284"/>
      <c r="WMF479" s="284"/>
      <c r="WMG479" s="284"/>
      <c r="WMH479" s="284"/>
      <c r="WMI479" s="284"/>
      <c r="WMJ479" s="284"/>
      <c r="WMK479" s="284"/>
      <c r="WML479" s="284"/>
      <c r="WMM479" s="284"/>
      <c r="WMN479" s="284"/>
      <c r="WMO479" s="284"/>
      <c r="WMP479" s="284"/>
      <c r="WMQ479" s="284"/>
      <c r="WMR479" s="284"/>
      <c r="WMS479" s="284"/>
      <c r="WMT479" s="284"/>
      <c r="WMU479" s="284"/>
      <c r="WMV479" s="284"/>
      <c r="WMW479" s="284"/>
      <c r="WMX479" s="284"/>
      <c r="WMY479" s="284"/>
      <c r="WMZ479" s="284"/>
      <c r="WNA479" s="284"/>
      <c r="WNB479" s="284"/>
      <c r="WNC479" s="284"/>
      <c r="WND479" s="284"/>
      <c r="WNE479" s="284"/>
      <c r="WNF479" s="284"/>
      <c r="WNG479" s="284"/>
      <c r="WNH479" s="284"/>
      <c r="WNI479" s="284"/>
      <c r="WNJ479" s="284"/>
      <c r="WNK479" s="284"/>
      <c r="WNL479" s="284"/>
      <c r="WNM479" s="284"/>
      <c r="WNN479" s="284"/>
      <c r="WNO479" s="284"/>
      <c r="WNP479" s="284"/>
      <c r="WNQ479" s="284"/>
      <c r="WNR479" s="284"/>
      <c r="WNS479" s="284"/>
      <c r="WNT479" s="284"/>
      <c r="WNU479" s="284"/>
      <c r="WNV479" s="284"/>
      <c r="WNW479" s="284"/>
      <c r="WNX479" s="284"/>
      <c r="WNY479" s="284"/>
      <c r="WNZ479" s="284"/>
      <c r="WOA479" s="284"/>
      <c r="WOB479" s="284"/>
      <c r="WOC479" s="284"/>
      <c r="WOD479" s="284"/>
      <c r="WOE479" s="284"/>
      <c r="WOF479" s="284"/>
      <c r="WOG479" s="284"/>
      <c r="WOH479" s="284"/>
      <c r="WOI479" s="284"/>
      <c r="WOJ479" s="284"/>
      <c r="WOK479" s="284"/>
      <c r="WOL479" s="284"/>
      <c r="WOM479" s="284"/>
      <c r="WON479" s="284"/>
      <c r="WOO479" s="284"/>
      <c r="WOP479" s="284"/>
      <c r="WOQ479" s="284"/>
      <c r="WOR479" s="284"/>
      <c r="WOS479" s="284"/>
      <c r="WOT479" s="284"/>
      <c r="WOU479" s="284"/>
      <c r="WOV479" s="284"/>
      <c r="WOW479" s="284"/>
      <c r="WOX479" s="284"/>
      <c r="WOY479" s="284"/>
      <c r="WOZ479" s="284"/>
      <c r="WPA479" s="284"/>
      <c r="WPB479" s="284"/>
      <c r="WPC479" s="284"/>
      <c r="WPD479" s="284"/>
      <c r="WPE479" s="284"/>
      <c r="WPF479" s="284"/>
      <c r="WPG479" s="284"/>
      <c r="WPH479" s="284"/>
      <c r="WPI479" s="284"/>
      <c r="WPJ479" s="284"/>
      <c r="WPK479" s="284"/>
      <c r="WPL479" s="284"/>
      <c r="WPM479" s="284"/>
      <c r="WPN479" s="284"/>
      <c r="WPO479" s="284"/>
      <c r="WPP479" s="284"/>
      <c r="WPQ479" s="284"/>
      <c r="WPR479" s="284"/>
      <c r="WPS479" s="284"/>
      <c r="WPT479" s="284"/>
      <c r="WPU479" s="284"/>
      <c r="WPV479" s="284"/>
      <c r="WPW479" s="284"/>
      <c r="WPX479" s="284"/>
      <c r="WPY479" s="284"/>
      <c r="WPZ479" s="284"/>
      <c r="WQA479" s="284"/>
      <c r="WQB479" s="284"/>
      <c r="WQC479" s="284"/>
      <c r="WQD479" s="284"/>
      <c r="WQE479" s="284"/>
      <c r="WQF479" s="284"/>
      <c r="WQG479" s="284"/>
      <c r="WQH479" s="284"/>
      <c r="WQI479" s="284"/>
      <c r="WQJ479" s="284"/>
      <c r="WQK479" s="284"/>
      <c r="WQL479" s="284"/>
      <c r="WQM479" s="284"/>
      <c r="WQN479" s="284"/>
      <c r="WQO479" s="284"/>
      <c r="WQP479" s="284"/>
      <c r="WQQ479" s="284"/>
      <c r="WQR479" s="284"/>
      <c r="WQS479" s="284"/>
      <c r="WQT479" s="284"/>
      <c r="WQU479" s="284"/>
      <c r="WQV479" s="284"/>
      <c r="WQW479" s="284"/>
      <c r="WQX479" s="284"/>
      <c r="WQY479" s="284"/>
      <c r="WQZ479" s="284"/>
      <c r="WRA479" s="284"/>
      <c r="WRB479" s="284"/>
      <c r="WRC479" s="284"/>
      <c r="WRD479" s="284"/>
      <c r="WRE479" s="284"/>
      <c r="WRF479" s="284"/>
      <c r="WRG479" s="284"/>
      <c r="WRH479" s="284"/>
      <c r="WRI479" s="284"/>
      <c r="WRJ479" s="284"/>
      <c r="WRK479" s="284"/>
      <c r="WRL479" s="284"/>
      <c r="WRM479" s="284"/>
      <c r="WRN479" s="284"/>
      <c r="WRO479" s="284"/>
      <c r="WRP479" s="284"/>
      <c r="WRQ479" s="284"/>
      <c r="WRR479" s="284"/>
      <c r="WRS479" s="284"/>
      <c r="WRT479" s="284"/>
      <c r="WRU479" s="284"/>
      <c r="WRV479" s="284"/>
      <c r="WRW479" s="284"/>
      <c r="WRX479" s="284"/>
      <c r="WRY479" s="284"/>
      <c r="WRZ479" s="284"/>
      <c r="WSA479" s="284"/>
      <c r="WSB479" s="284"/>
      <c r="WSC479" s="284"/>
      <c r="WSD479" s="284"/>
      <c r="WSE479" s="284"/>
      <c r="WSF479" s="284"/>
      <c r="WSG479" s="284"/>
      <c r="WSH479" s="284"/>
      <c r="WSI479" s="284"/>
      <c r="WSJ479" s="284"/>
      <c r="WSK479" s="284"/>
      <c r="WSL479" s="284"/>
      <c r="WSM479" s="284"/>
      <c r="WSN479" s="284"/>
      <c r="WSO479" s="284"/>
      <c r="WSP479" s="284"/>
      <c r="WSQ479" s="284"/>
      <c r="WSR479" s="284"/>
      <c r="WSS479" s="284"/>
      <c r="WST479" s="284"/>
      <c r="WSU479" s="284"/>
      <c r="WSV479" s="284"/>
      <c r="WSW479" s="284"/>
      <c r="WSX479" s="284"/>
      <c r="WSY479" s="284"/>
      <c r="WSZ479" s="284"/>
      <c r="WTA479" s="284"/>
      <c r="WTB479" s="284"/>
      <c r="WTC479" s="284"/>
      <c r="WTD479" s="284"/>
      <c r="WTE479" s="284"/>
      <c r="WTF479" s="284"/>
      <c r="WTG479" s="284"/>
      <c r="WTH479" s="284"/>
      <c r="WTI479" s="284"/>
      <c r="WTJ479" s="284"/>
      <c r="WTK479" s="284"/>
      <c r="WTL479" s="284"/>
      <c r="WTM479" s="284"/>
      <c r="WTN479" s="284"/>
      <c r="WTO479" s="284"/>
      <c r="WTP479" s="284"/>
      <c r="WTQ479" s="284"/>
      <c r="WTR479" s="284"/>
      <c r="WTS479" s="284"/>
      <c r="WTT479" s="284"/>
      <c r="WTU479" s="284"/>
      <c r="WTV479" s="284"/>
      <c r="WTW479" s="284"/>
      <c r="WTX479" s="284"/>
      <c r="WTY479" s="284"/>
      <c r="WTZ479" s="284"/>
      <c r="WUA479" s="284"/>
      <c r="WUB479" s="284"/>
      <c r="WUC479" s="284"/>
      <c r="WUD479" s="284"/>
      <c r="WUE479" s="284"/>
      <c r="WUF479" s="284"/>
      <c r="WUG479" s="284"/>
      <c r="WUH479" s="284"/>
      <c r="WUI479" s="284"/>
      <c r="WUJ479" s="284"/>
      <c r="WUK479" s="284"/>
      <c r="WUL479" s="329"/>
      <c r="WUM479" s="329"/>
      <c r="WUN479" s="329"/>
      <c r="WUO479" s="329"/>
      <c r="WUP479" s="329"/>
      <c r="WUQ479" s="329"/>
      <c r="WUR479" s="329"/>
      <c r="WUS479" s="329"/>
      <c r="WUT479" s="329"/>
      <c r="WUU479" s="329"/>
      <c r="WUV479" s="329"/>
      <c r="WUW479" s="329"/>
      <c r="WUX479" s="329"/>
      <c r="WUY479" s="329"/>
      <c r="WUZ479" s="329"/>
      <c r="WVA479" s="329"/>
      <c r="WVB479" s="329"/>
      <c r="WVC479" s="329"/>
      <c r="WVD479" s="329"/>
      <c r="WVE479" s="329"/>
      <c r="WVF479" s="329"/>
      <c r="WVG479" s="329"/>
      <c r="WVH479" s="329"/>
      <c r="WVI479" s="329"/>
      <c r="WVJ479" s="329"/>
      <c r="WVK479" s="330"/>
      <c r="WVL479" s="330"/>
      <c r="WVM479" s="330"/>
      <c r="WVN479" s="330"/>
      <c r="WVO479" s="330"/>
      <c r="WVP479" s="330"/>
      <c r="WVQ479" s="330"/>
      <c r="WVR479" s="330"/>
      <c r="WVS479" s="330"/>
      <c r="WVT479" s="330"/>
      <c r="WVU479" s="330"/>
      <c r="WVV479" s="330"/>
      <c r="WVW479" s="330"/>
      <c r="WVX479" s="330"/>
      <c r="WVY479" s="330"/>
      <c r="WVZ479" s="330"/>
      <c r="WWA479" s="330"/>
      <c r="WWB479" s="330"/>
      <c r="WWC479" s="330"/>
      <c r="WWD479" s="330"/>
      <c r="WWE479" s="330"/>
      <c r="WWF479" s="330"/>
      <c r="WWG479" s="330"/>
      <c r="WWH479" s="330"/>
      <c r="WWI479" s="330"/>
      <c r="WWJ479" s="330"/>
      <c r="WWK479" s="330"/>
      <c r="WWL479" s="330"/>
      <c r="WWM479" s="330"/>
      <c r="WWN479" s="330"/>
      <c r="WWO479" s="330"/>
      <c r="WWP479" s="330"/>
      <c r="WWQ479" s="330"/>
      <c r="WWR479" s="330"/>
      <c r="WWS479" s="330"/>
      <c r="WWT479" s="330"/>
      <c r="WWU479" s="330"/>
      <c r="WWV479" s="330"/>
      <c r="WWW479" s="330"/>
      <c r="WWX479" s="330"/>
      <c r="WWY479" s="330"/>
      <c r="WWZ479" s="330"/>
      <c r="WXA479" s="330"/>
      <c r="WXB479" s="330"/>
      <c r="WXC479" s="330"/>
      <c r="WXD479" s="330"/>
      <c r="WXE479" s="330"/>
      <c r="WXF479" s="330"/>
      <c r="WXG479" s="330"/>
      <c r="WXH479" s="330"/>
      <c r="WXI479" s="330"/>
      <c r="WXJ479" s="330"/>
      <c r="WXK479" s="330"/>
      <c r="WXL479" s="330"/>
      <c r="WXM479" s="330"/>
      <c r="WXN479" s="330"/>
      <c r="WXO479" s="330"/>
      <c r="WXP479" s="330"/>
      <c r="WXQ479" s="330"/>
      <c r="WXR479" s="330"/>
      <c r="WXS479" s="330"/>
      <c r="WXT479" s="330"/>
      <c r="WXU479" s="330"/>
      <c r="WXV479" s="330"/>
      <c r="WXW479" s="330"/>
      <c r="WXX479" s="330"/>
      <c r="WXY479" s="330"/>
      <c r="WXZ479" s="330"/>
      <c r="WYA479" s="330"/>
      <c r="WYB479" s="330"/>
      <c r="WYC479" s="330"/>
      <c r="WYD479" s="330"/>
      <c r="WYE479" s="330"/>
      <c r="WYF479" s="330"/>
      <c r="WYG479" s="330"/>
      <c r="WYH479" s="330"/>
      <c r="WYI479" s="330"/>
      <c r="WYJ479" s="330"/>
      <c r="WYK479" s="330"/>
      <c r="WYL479" s="330"/>
      <c r="WYM479" s="330"/>
      <c r="WYN479" s="330"/>
      <c r="WYO479" s="330"/>
      <c r="WYP479" s="330"/>
      <c r="WYQ479" s="330"/>
      <c r="WYR479" s="330"/>
      <c r="WYS479" s="330"/>
      <c r="WYT479" s="330"/>
      <c r="WYU479" s="330"/>
      <c r="WYV479" s="330"/>
      <c r="WYW479" s="330"/>
      <c r="WYX479" s="330"/>
      <c r="WYY479" s="330"/>
      <c r="WYZ479" s="330"/>
      <c r="WZA479" s="330"/>
      <c r="WZB479" s="330"/>
      <c r="WZC479" s="330"/>
      <c r="WZD479" s="330"/>
      <c r="WZE479" s="330"/>
      <c r="WZF479" s="330"/>
      <c r="WZG479" s="330"/>
      <c r="WZH479" s="330"/>
      <c r="WZI479" s="330"/>
      <c r="WZJ479" s="330"/>
      <c r="WZK479" s="330"/>
      <c r="WZL479" s="330"/>
      <c r="WZM479" s="330"/>
    </row>
    <row r="480" s="205" customFormat="1" ht="16.5" outlineLevel="1" spans="1:21">
      <c r="A480" s="310" t="s">
        <v>1670</v>
      </c>
      <c r="B480" s="312" t="s">
        <v>1263</v>
      </c>
      <c r="C480" s="227" t="s">
        <v>1274</v>
      </c>
      <c r="D480" s="228" t="s">
        <v>168</v>
      </c>
      <c r="E480" s="229">
        <f t="shared" si="185"/>
        <v>3</v>
      </c>
      <c r="F480" s="229">
        <v>1</v>
      </c>
      <c r="G480" s="229">
        <v>1</v>
      </c>
      <c r="H480" s="229">
        <v>0</v>
      </c>
      <c r="I480" s="229">
        <v>0</v>
      </c>
      <c r="J480" s="229">
        <v>1</v>
      </c>
      <c r="K480" s="166">
        <f t="shared" si="186"/>
        <v>62.77</v>
      </c>
      <c r="L480" s="230">
        <v>32.56</v>
      </c>
      <c r="M480" s="230">
        <v>18.07</v>
      </c>
      <c r="N480" s="230">
        <v>7.49</v>
      </c>
      <c r="O480" s="257">
        <v>0.08</v>
      </c>
      <c r="P480" s="260">
        <f t="shared" si="187"/>
        <v>62.77</v>
      </c>
      <c r="Q480" s="260">
        <f t="shared" si="188"/>
        <v>62.77</v>
      </c>
      <c r="R480" s="260">
        <f t="shared" si="189"/>
        <v>0</v>
      </c>
      <c r="S480" s="260">
        <f t="shared" si="190"/>
        <v>0</v>
      </c>
      <c r="T480" s="260">
        <f t="shared" si="191"/>
        <v>62.77</v>
      </c>
      <c r="U480" s="259"/>
    </row>
    <row r="481" s="205" customFormat="1" ht="16.5" outlineLevel="1" spans="1:21">
      <c r="A481" s="310" t="s">
        <v>1257</v>
      </c>
      <c r="B481" s="312" t="s">
        <v>1263</v>
      </c>
      <c r="C481" s="227" t="s">
        <v>1276</v>
      </c>
      <c r="D481" s="228" t="s">
        <v>168</v>
      </c>
      <c r="E481" s="229">
        <f t="shared" si="185"/>
        <v>3</v>
      </c>
      <c r="F481" s="229">
        <v>1</v>
      </c>
      <c r="G481" s="229">
        <v>1</v>
      </c>
      <c r="H481" s="229">
        <v>0</v>
      </c>
      <c r="I481" s="229">
        <v>0</v>
      </c>
      <c r="J481" s="229">
        <v>1</v>
      </c>
      <c r="K481" s="166">
        <f t="shared" si="186"/>
        <v>144.13</v>
      </c>
      <c r="L481" s="230">
        <v>51.2</v>
      </c>
      <c r="M481" s="230">
        <v>70.26</v>
      </c>
      <c r="N481" s="230">
        <v>11.99</v>
      </c>
      <c r="O481" s="257">
        <v>0.08</v>
      </c>
      <c r="P481" s="260">
        <f t="shared" si="187"/>
        <v>144.13</v>
      </c>
      <c r="Q481" s="260">
        <f t="shared" si="188"/>
        <v>144.13</v>
      </c>
      <c r="R481" s="260">
        <f t="shared" si="189"/>
        <v>0</v>
      </c>
      <c r="S481" s="260">
        <f t="shared" si="190"/>
        <v>0</v>
      </c>
      <c r="T481" s="260">
        <f t="shared" si="191"/>
        <v>144.13</v>
      </c>
      <c r="U481" s="259"/>
    </row>
    <row r="482" s="205" customFormat="1" ht="16.5" outlineLevel="1" spans="1:21">
      <c r="A482" s="310" t="s">
        <v>1673</v>
      </c>
      <c r="B482" s="312" t="s">
        <v>1263</v>
      </c>
      <c r="C482" s="227" t="s">
        <v>1278</v>
      </c>
      <c r="D482" s="228" t="s">
        <v>168</v>
      </c>
      <c r="E482" s="229">
        <f t="shared" si="185"/>
        <v>3</v>
      </c>
      <c r="F482" s="229">
        <v>1</v>
      </c>
      <c r="G482" s="229">
        <v>1</v>
      </c>
      <c r="H482" s="229">
        <v>0</v>
      </c>
      <c r="I482" s="229">
        <v>0</v>
      </c>
      <c r="J482" s="229">
        <v>1</v>
      </c>
      <c r="K482" s="166">
        <f t="shared" si="186"/>
        <v>136.39</v>
      </c>
      <c r="L482" s="230">
        <v>51.2</v>
      </c>
      <c r="M482" s="230">
        <v>63.1</v>
      </c>
      <c r="N482" s="230">
        <v>11.99</v>
      </c>
      <c r="O482" s="257">
        <v>0.08</v>
      </c>
      <c r="P482" s="260">
        <f t="shared" si="187"/>
        <v>136.39</v>
      </c>
      <c r="Q482" s="260">
        <f t="shared" si="188"/>
        <v>136.39</v>
      </c>
      <c r="R482" s="260">
        <f t="shared" si="189"/>
        <v>0</v>
      </c>
      <c r="S482" s="260">
        <f t="shared" si="190"/>
        <v>0</v>
      </c>
      <c r="T482" s="260">
        <f t="shared" si="191"/>
        <v>136.39</v>
      </c>
      <c r="U482" s="259"/>
    </row>
    <row r="483" s="205" customFormat="1" ht="16.5" outlineLevel="1" spans="1:21">
      <c r="A483" s="310" t="s">
        <v>1249</v>
      </c>
      <c r="B483" s="312" t="s">
        <v>1263</v>
      </c>
      <c r="C483" s="227" t="s">
        <v>1280</v>
      </c>
      <c r="D483" s="228" t="s">
        <v>168</v>
      </c>
      <c r="E483" s="229">
        <f t="shared" si="185"/>
        <v>3</v>
      </c>
      <c r="F483" s="229">
        <v>1</v>
      </c>
      <c r="G483" s="229">
        <v>1</v>
      </c>
      <c r="H483" s="229">
        <v>0</v>
      </c>
      <c r="I483" s="229">
        <v>0</v>
      </c>
      <c r="J483" s="229">
        <v>1</v>
      </c>
      <c r="K483" s="166">
        <f t="shared" si="186"/>
        <v>159.11</v>
      </c>
      <c r="L483" s="230">
        <v>51.2</v>
      </c>
      <c r="M483" s="230">
        <v>84.13</v>
      </c>
      <c r="N483" s="230">
        <v>11.99</v>
      </c>
      <c r="O483" s="257">
        <v>0.08</v>
      </c>
      <c r="P483" s="260">
        <f t="shared" si="187"/>
        <v>159.11</v>
      </c>
      <c r="Q483" s="260">
        <f t="shared" si="188"/>
        <v>159.11</v>
      </c>
      <c r="R483" s="260">
        <f t="shared" si="189"/>
        <v>0</v>
      </c>
      <c r="S483" s="260">
        <f t="shared" si="190"/>
        <v>0</v>
      </c>
      <c r="T483" s="260">
        <f t="shared" si="191"/>
        <v>159.11</v>
      </c>
      <c r="U483" s="259"/>
    </row>
    <row r="484" s="205" customFormat="1" ht="16.5" outlineLevel="1" spans="1:21">
      <c r="A484" s="310" t="s">
        <v>1254</v>
      </c>
      <c r="B484" s="312" t="s">
        <v>1263</v>
      </c>
      <c r="C484" s="227" t="s">
        <v>1282</v>
      </c>
      <c r="D484" s="228" t="s">
        <v>168</v>
      </c>
      <c r="E484" s="229">
        <f t="shared" si="185"/>
        <v>3</v>
      </c>
      <c r="F484" s="229">
        <v>1</v>
      </c>
      <c r="G484" s="229">
        <v>1</v>
      </c>
      <c r="H484" s="229">
        <v>0</v>
      </c>
      <c r="I484" s="229">
        <v>0</v>
      </c>
      <c r="J484" s="229">
        <v>1</v>
      </c>
      <c r="K484" s="166">
        <f t="shared" si="186"/>
        <v>113.27</v>
      </c>
      <c r="L484" s="230">
        <v>51.2</v>
      </c>
      <c r="M484" s="230">
        <v>41.69</v>
      </c>
      <c r="N484" s="230">
        <v>11.99</v>
      </c>
      <c r="O484" s="257">
        <v>0.08</v>
      </c>
      <c r="P484" s="260">
        <f t="shared" si="187"/>
        <v>113.27</v>
      </c>
      <c r="Q484" s="260">
        <f t="shared" si="188"/>
        <v>113.27</v>
      </c>
      <c r="R484" s="260">
        <f t="shared" si="189"/>
        <v>0</v>
      </c>
      <c r="S484" s="260">
        <f t="shared" si="190"/>
        <v>0</v>
      </c>
      <c r="T484" s="260">
        <f t="shared" si="191"/>
        <v>113.27</v>
      </c>
      <c r="U484" s="259"/>
    </row>
    <row r="485" s="205" customFormat="1" ht="16.5" outlineLevel="1" spans="1:21">
      <c r="A485" s="310" t="s">
        <v>1252</v>
      </c>
      <c r="B485" s="312" t="s">
        <v>1263</v>
      </c>
      <c r="C485" s="227" t="s">
        <v>1284</v>
      </c>
      <c r="D485" s="228" t="s">
        <v>168</v>
      </c>
      <c r="E485" s="229">
        <f t="shared" si="185"/>
        <v>3</v>
      </c>
      <c r="F485" s="229">
        <v>1</v>
      </c>
      <c r="G485" s="229">
        <v>1</v>
      </c>
      <c r="H485" s="229">
        <v>0</v>
      </c>
      <c r="I485" s="229">
        <v>0</v>
      </c>
      <c r="J485" s="229">
        <v>1</v>
      </c>
      <c r="K485" s="166">
        <f t="shared" si="186"/>
        <v>140.84</v>
      </c>
      <c r="L485" s="230">
        <v>51.2</v>
      </c>
      <c r="M485" s="230">
        <v>67.22</v>
      </c>
      <c r="N485" s="230">
        <v>11.99</v>
      </c>
      <c r="O485" s="257">
        <v>0.08</v>
      </c>
      <c r="P485" s="260">
        <f t="shared" si="187"/>
        <v>140.84</v>
      </c>
      <c r="Q485" s="260">
        <f t="shared" si="188"/>
        <v>140.84</v>
      </c>
      <c r="R485" s="260">
        <f t="shared" si="189"/>
        <v>0</v>
      </c>
      <c r="S485" s="260">
        <f t="shared" si="190"/>
        <v>0</v>
      </c>
      <c r="T485" s="260">
        <f t="shared" si="191"/>
        <v>140.84</v>
      </c>
      <c r="U485" s="259"/>
    </row>
    <row r="486" s="205" customFormat="1" ht="16.5" outlineLevel="1" spans="1:21">
      <c r="A486" s="310" t="s">
        <v>1726</v>
      </c>
      <c r="B486" s="312" t="s">
        <v>1263</v>
      </c>
      <c r="C486" s="227" t="s">
        <v>1286</v>
      </c>
      <c r="D486" s="228" t="s">
        <v>168</v>
      </c>
      <c r="E486" s="229">
        <f t="shared" si="185"/>
        <v>3</v>
      </c>
      <c r="F486" s="229">
        <v>1</v>
      </c>
      <c r="G486" s="229">
        <v>1</v>
      </c>
      <c r="H486" s="229">
        <v>0</v>
      </c>
      <c r="I486" s="229">
        <v>0</v>
      </c>
      <c r="J486" s="229">
        <v>1</v>
      </c>
      <c r="K486" s="166">
        <f t="shared" si="186"/>
        <v>202.52</v>
      </c>
      <c r="L486" s="230">
        <v>70.44</v>
      </c>
      <c r="M486" s="230">
        <v>100.83</v>
      </c>
      <c r="N486" s="230">
        <v>16.25</v>
      </c>
      <c r="O486" s="257">
        <v>0.08</v>
      </c>
      <c r="P486" s="260">
        <f t="shared" si="187"/>
        <v>202.52</v>
      </c>
      <c r="Q486" s="260">
        <f t="shared" si="188"/>
        <v>202.52</v>
      </c>
      <c r="R486" s="260">
        <f t="shared" si="189"/>
        <v>0</v>
      </c>
      <c r="S486" s="260">
        <f t="shared" si="190"/>
        <v>0</v>
      </c>
      <c r="T486" s="260">
        <f t="shared" si="191"/>
        <v>202.52</v>
      </c>
      <c r="U486" s="259"/>
    </row>
    <row r="487" s="205" customFormat="1" ht="16.5" outlineLevel="1" spans="1:21">
      <c r="A487" s="310" t="s">
        <v>1728</v>
      </c>
      <c r="B487" s="312" t="s">
        <v>1263</v>
      </c>
      <c r="C487" s="227" t="s">
        <v>1288</v>
      </c>
      <c r="D487" s="228" t="s">
        <v>168</v>
      </c>
      <c r="E487" s="229">
        <f t="shared" si="185"/>
        <v>3</v>
      </c>
      <c r="F487" s="229">
        <v>1</v>
      </c>
      <c r="G487" s="229">
        <v>1</v>
      </c>
      <c r="H487" s="229">
        <v>0</v>
      </c>
      <c r="I487" s="229">
        <v>0</v>
      </c>
      <c r="J487" s="229">
        <v>1</v>
      </c>
      <c r="K487" s="166">
        <f t="shared" si="186"/>
        <v>166.22</v>
      </c>
      <c r="L487" s="230">
        <v>70.44</v>
      </c>
      <c r="M487" s="230">
        <v>67.22</v>
      </c>
      <c r="N487" s="230">
        <v>16.25</v>
      </c>
      <c r="O487" s="257">
        <v>0.08</v>
      </c>
      <c r="P487" s="260">
        <f t="shared" si="187"/>
        <v>166.22</v>
      </c>
      <c r="Q487" s="260">
        <f t="shared" si="188"/>
        <v>166.22</v>
      </c>
      <c r="R487" s="260">
        <f t="shared" si="189"/>
        <v>0</v>
      </c>
      <c r="S487" s="260">
        <f t="shared" si="190"/>
        <v>0</v>
      </c>
      <c r="T487" s="260">
        <f t="shared" si="191"/>
        <v>166.22</v>
      </c>
      <c r="U487" s="259"/>
    </row>
    <row r="488" s="205" customFormat="1" ht="16.5" outlineLevel="1" spans="1:21">
      <c r="A488" s="310" t="s">
        <v>1729</v>
      </c>
      <c r="B488" s="312" t="s">
        <v>1263</v>
      </c>
      <c r="C488" s="227" t="s">
        <v>1290</v>
      </c>
      <c r="D488" s="228" t="s">
        <v>168</v>
      </c>
      <c r="E488" s="229">
        <f t="shared" si="185"/>
        <v>3</v>
      </c>
      <c r="F488" s="229">
        <v>1</v>
      </c>
      <c r="G488" s="229">
        <v>1</v>
      </c>
      <c r="H488" s="229">
        <v>0</v>
      </c>
      <c r="I488" s="229">
        <v>0</v>
      </c>
      <c r="J488" s="229">
        <v>1</v>
      </c>
      <c r="K488" s="166">
        <f t="shared" si="186"/>
        <v>180.74</v>
      </c>
      <c r="L488" s="230">
        <v>70.44</v>
      </c>
      <c r="M488" s="230">
        <v>80.66</v>
      </c>
      <c r="N488" s="230">
        <v>16.25</v>
      </c>
      <c r="O488" s="257">
        <v>0.08</v>
      </c>
      <c r="P488" s="260">
        <f t="shared" si="187"/>
        <v>180.74</v>
      </c>
      <c r="Q488" s="260">
        <f t="shared" si="188"/>
        <v>180.74</v>
      </c>
      <c r="R488" s="260">
        <f t="shared" si="189"/>
        <v>0</v>
      </c>
      <c r="S488" s="260">
        <f t="shared" si="190"/>
        <v>0</v>
      </c>
      <c r="T488" s="260">
        <f t="shared" si="191"/>
        <v>180.74</v>
      </c>
      <c r="U488" s="259"/>
    </row>
    <row r="489" s="205" customFormat="1" ht="16.5" outlineLevel="1" spans="1:21">
      <c r="A489" s="310" t="s">
        <v>1730</v>
      </c>
      <c r="B489" s="312" t="s">
        <v>1263</v>
      </c>
      <c r="C489" s="227" t="s">
        <v>1292</v>
      </c>
      <c r="D489" s="228" t="s">
        <v>168</v>
      </c>
      <c r="E489" s="229">
        <f t="shared" si="185"/>
        <v>3</v>
      </c>
      <c r="F489" s="229">
        <v>1</v>
      </c>
      <c r="G489" s="229">
        <v>1</v>
      </c>
      <c r="H489" s="229">
        <v>0</v>
      </c>
      <c r="I489" s="229">
        <v>0</v>
      </c>
      <c r="J489" s="229">
        <v>1</v>
      </c>
      <c r="K489" s="166">
        <f t="shared" si="186"/>
        <v>224.31</v>
      </c>
      <c r="L489" s="230">
        <v>70.44</v>
      </c>
      <c r="M489" s="230">
        <v>121</v>
      </c>
      <c r="N489" s="230">
        <v>16.25</v>
      </c>
      <c r="O489" s="257">
        <v>0.08</v>
      </c>
      <c r="P489" s="260">
        <f t="shared" si="187"/>
        <v>224.31</v>
      </c>
      <c r="Q489" s="260">
        <f t="shared" si="188"/>
        <v>224.31</v>
      </c>
      <c r="R489" s="260">
        <f t="shared" si="189"/>
        <v>0</v>
      </c>
      <c r="S489" s="260">
        <f t="shared" si="190"/>
        <v>0</v>
      </c>
      <c r="T489" s="260">
        <f t="shared" si="191"/>
        <v>224.31</v>
      </c>
      <c r="U489" s="259"/>
    </row>
    <row r="490" s="205" customFormat="1" ht="16.5" outlineLevel="1" spans="1:21">
      <c r="A490" s="310" t="s">
        <v>1731</v>
      </c>
      <c r="B490" s="312" t="s">
        <v>1263</v>
      </c>
      <c r="C490" s="227" t="s">
        <v>1294</v>
      </c>
      <c r="D490" s="228" t="s">
        <v>168</v>
      </c>
      <c r="E490" s="229">
        <f t="shared" si="185"/>
        <v>3</v>
      </c>
      <c r="F490" s="229">
        <v>1</v>
      </c>
      <c r="G490" s="229">
        <v>1</v>
      </c>
      <c r="H490" s="229">
        <v>0</v>
      </c>
      <c r="I490" s="229">
        <v>0</v>
      </c>
      <c r="J490" s="229">
        <v>1</v>
      </c>
      <c r="K490" s="166">
        <f t="shared" si="186"/>
        <v>267.86</v>
      </c>
      <c r="L490" s="230">
        <v>70.44</v>
      </c>
      <c r="M490" s="230">
        <v>161.33</v>
      </c>
      <c r="N490" s="230">
        <v>16.25</v>
      </c>
      <c r="O490" s="257">
        <v>0.08</v>
      </c>
      <c r="P490" s="260">
        <f t="shared" si="187"/>
        <v>267.86</v>
      </c>
      <c r="Q490" s="260">
        <f t="shared" si="188"/>
        <v>267.86</v>
      </c>
      <c r="R490" s="260">
        <f t="shared" si="189"/>
        <v>0</v>
      </c>
      <c r="S490" s="260">
        <f t="shared" si="190"/>
        <v>0</v>
      </c>
      <c r="T490" s="260">
        <f t="shared" si="191"/>
        <v>267.86</v>
      </c>
      <c r="U490" s="259"/>
    </row>
    <row r="491" s="205" customFormat="1" ht="16.5" outlineLevel="1" spans="1:21">
      <c r="A491" s="310" t="s">
        <v>1262</v>
      </c>
      <c r="B491" s="312" t="s">
        <v>1296</v>
      </c>
      <c r="C491" s="227" t="s">
        <v>1297</v>
      </c>
      <c r="D491" s="228" t="s">
        <v>168</v>
      </c>
      <c r="E491" s="229">
        <f t="shared" si="185"/>
        <v>3</v>
      </c>
      <c r="F491" s="229">
        <v>1</v>
      </c>
      <c r="G491" s="229">
        <v>1</v>
      </c>
      <c r="H491" s="229">
        <v>0</v>
      </c>
      <c r="I491" s="229">
        <v>0</v>
      </c>
      <c r="J491" s="229">
        <v>1</v>
      </c>
      <c r="K491" s="166">
        <f t="shared" si="186"/>
        <v>39.56</v>
      </c>
      <c r="L491" s="230">
        <v>15.3</v>
      </c>
      <c r="M491" s="230">
        <v>16.83</v>
      </c>
      <c r="N491" s="230">
        <v>4.5</v>
      </c>
      <c r="O491" s="257">
        <v>0.08</v>
      </c>
      <c r="P491" s="260">
        <f t="shared" si="187"/>
        <v>39.56</v>
      </c>
      <c r="Q491" s="260">
        <f t="shared" si="188"/>
        <v>39.56</v>
      </c>
      <c r="R491" s="260">
        <f t="shared" si="189"/>
        <v>0</v>
      </c>
      <c r="S491" s="260">
        <f t="shared" si="190"/>
        <v>0</v>
      </c>
      <c r="T491" s="260">
        <f t="shared" si="191"/>
        <v>39.56</v>
      </c>
      <c r="U491" s="259"/>
    </row>
    <row r="492" s="205" customFormat="1" ht="16.5" outlineLevel="1" spans="1:21">
      <c r="A492" s="310" t="s">
        <v>1265</v>
      </c>
      <c r="B492" s="312" t="s">
        <v>1296</v>
      </c>
      <c r="C492" s="227" t="s">
        <v>1299</v>
      </c>
      <c r="D492" s="228" t="s">
        <v>168</v>
      </c>
      <c r="E492" s="229">
        <f t="shared" si="185"/>
        <v>3</v>
      </c>
      <c r="F492" s="229">
        <v>1</v>
      </c>
      <c r="G492" s="229">
        <v>1</v>
      </c>
      <c r="H492" s="229">
        <v>0</v>
      </c>
      <c r="I492" s="229">
        <v>0</v>
      </c>
      <c r="J492" s="229">
        <v>1</v>
      </c>
      <c r="K492" s="166">
        <f t="shared" si="186"/>
        <v>48.65</v>
      </c>
      <c r="L492" s="230">
        <v>15.3</v>
      </c>
      <c r="M492" s="230">
        <v>25.25</v>
      </c>
      <c r="N492" s="230">
        <v>4.5</v>
      </c>
      <c r="O492" s="257">
        <v>0.08</v>
      </c>
      <c r="P492" s="260">
        <f t="shared" si="187"/>
        <v>48.65</v>
      </c>
      <c r="Q492" s="260">
        <f t="shared" si="188"/>
        <v>48.65</v>
      </c>
      <c r="R492" s="260">
        <f t="shared" si="189"/>
        <v>0</v>
      </c>
      <c r="S492" s="260">
        <f t="shared" si="190"/>
        <v>0</v>
      </c>
      <c r="T492" s="260">
        <f t="shared" si="191"/>
        <v>48.65</v>
      </c>
      <c r="U492" s="259"/>
    </row>
    <row r="493" s="205" customFormat="1" ht="16.5" outlineLevel="1" spans="1:21">
      <c r="A493" s="310" t="s">
        <v>1267</v>
      </c>
      <c r="B493" s="312" t="s">
        <v>1296</v>
      </c>
      <c r="C493" s="227" t="s">
        <v>1301</v>
      </c>
      <c r="D493" s="228" t="s">
        <v>168</v>
      </c>
      <c r="E493" s="229">
        <f t="shared" si="185"/>
        <v>3</v>
      </c>
      <c r="F493" s="229">
        <v>1</v>
      </c>
      <c r="G493" s="229">
        <v>1</v>
      </c>
      <c r="H493" s="229">
        <v>0</v>
      </c>
      <c r="I493" s="229">
        <v>0</v>
      </c>
      <c r="J493" s="229">
        <v>1</v>
      </c>
      <c r="K493" s="166">
        <f t="shared" si="186"/>
        <v>34.97</v>
      </c>
      <c r="L493" s="230">
        <v>15.3</v>
      </c>
      <c r="M493" s="230">
        <v>12.58</v>
      </c>
      <c r="N493" s="230">
        <v>4.5</v>
      </c>
      <c r="O493" s="257">
        <v>0.08</v>
      </c>
      <c r="P493" s="260">
        <f t="shared" si="187"/>
        <v>34.97</v>
      </c>
      <c r="Q493" s="260">
        <f t="shared" si="188"/>
        <v>34.97</v>
      </c>
      <c r="R493" s="260">
        <f t="shared" si="189"/>
        <v>0</v>
      </c>
      <c r="S493" s="260">
        <f t="shared" si="190"/>
        <v>0</v>
      </c>
      <c r="T493" s="260">
        <f t="shared" si="191"/>
        <v>34.97</v>
      </c>
      <c r="U493" s="259"/>
    </row>
    <row r="494" s="205" customFormat="1" ht="16.5" outlineLevel="1" spans="1:21">
      <c r="A494" s="310" t="s">
        <v>1269</v>
      </c>
      <c r="B494" s="312" t="s">
        <v>1296</v>
      </c>
      <c r="C494" s="227" t="s">
        <v>1303</v>
      </c>
      <c r="D494" s="228" t="s">
        <v>168</v>
      </c>
      <c r="E494" s="229">
        <f t="shared" si="185"/>
        <v>3</v>
      </c>
      <c r="F494" s="229">
        <v>1</v>
      </c>
      <c r="G494" s="229">
        <v>1</v>
      </c>
      <c r="H494" s="229">
        <v>0</v>
      </c>
      <c r="I494" s="229">
        <v>0</v>
      </c>
      <c r="J494" s="229">
        <v>1</v>
      </c>
      <c r="K494" s="166">
        <f t="shared" si="186"/>
        <v>67.9</v>
      </c>
      <c r="L494" s="230">
        <v>24.91</v>
      </c>
      <c r="M494" s="230">
        <v>30.47</v>
      </c>
      <c r="N494" s="230">
        <v>7.49</v>
      </c>
      <c r="O494" s="257">
        <v>0.08</v>
      </c>
      <c r="P494" s="260">
        <f t="shared" si="187"/>
        <v>67.9</v>
      </c>
      <c r="Q494" s="260">
        <f t="shared" si="188"/>
        <v>67.9</v>
      </c>
      <c r="R494" s="260">
        <f t="shared" si="189"/>
        <v>0</v>
      </c>
      <c r="S494" s="260">
        <f t="shared" si="190"/>
        <v>0</v>
      </c>
      <c r="T494" s="260">
        <f t="shared" si="191"/>
        <v>67.9</v>
      </c>
      <c r="U494" s="259"/>
    </row>
    <row r="495" s="205" customFormat="1" ht="16.5" outlineLevel="1" spans="1:21">
      <c r="A495" s="310" t="s">
        <v>1271</v>
      </c>
      <c r="B495" s="312" t="s">
        <v>1296</v>
      </c>
      <c r="C495" s="227" t="s">
        <v>1305</v>
      </c>
      <c r="D495" s="228" t="s">
        <v>168</v>
      </c>
      <c r="E495" s="229">
        <f t="shared" si="185"/>
        <v>3</v>
      </c>
      <c r="F495" s="229">
        <v>1</v>
      </c>
      <c r="G495" s="229">
        <v>1</v>
      </c>
      <c r="H495" s="229">
        <v>0</v>
      </c>
      <c r="I495" s="229">
        <v>0</v>
      </c>
      <c r="J495" s="229">
        <v>1</v>
      </c>
      <c r="K495" s="166">
        <f t="shared" si="186"/>
        <v>77.54</v>
      </c>
      <c r="L495" s="230">
        <v>26.57</v>
      </c>
      <c r="M495" s="230">
        <v>37.74</v>
      </c>
      <c r="N495" s="230">
        <v>7.49</v>
      </c>
      <c r="O495" s="257">
        <v>0.08</v>
      </c>
      <c r="P495" s="260">
        <f t="shared" si="187"/>
        <v>77.54</v>
      </c>
      <c r="Q495" s="260">
        <f t="shared" si="188"/>
        <v>77.54</v>
      </c>
      <c r="R495" s="260">
        <f t="shared" si="189"/>
        <v>0</v>
      </c>
      <c r="S495" s="260">
        <f t="shared" si="190"/>
        <v>0</v>
      </c>
      <c r="T495" s="260">
        <f t="shared" si="191"/>
        <v>77.54</v>
      </c>
      <c r="U495" s="259"/>
    </row>
    <row r="496" s="205" customFormat="1" ht="16.5" outlineLevel="1" spans="1:21">
      <c r="A496" s="310" t="s">
        <v>1273</v>
      </c>
      <c r="B496" s="312" t="s">
        <v>1296</v>
      </c>
      <c r="C496" s="227" t="s">
        <v>1307</v>
      </c>
      <c r="D496" s="228" t="s">
        <v>168</v>
      </c>
      <c r="E496" s="229">
        <f t="shared" si="185"/>
        <v>3</v>
      </c>
      <c r="F496" s="229">
        <v>1</v>
      </c>
      <c r="G496" s="229">
        <v>1</v>
      </c>
      <c r="H496" s="229">
        <v>0</v>
      </c>
      <c r="I496" s="229">
        <v>0</v>
      </c>
      <c r="J496" s="229">
        <v>1</v>
      </c>
      <c r="K496" s="166">
        <f t="shared" si="186"/>
        <v>87.23</v>
      </c>
      <c r="L496" s="230">
        <v>29.06</v>
      </c>
      <c r="M496" s="230">
        <v>44.22</v>
      </c>
      <c r="N496" s="230">
        <v>7.49</v>
      </c>
      <c r="O496" s="257">
        <v>0.08</v>
      </c>
      <c r="P496" s="260">
        <f t="shared" si="187"/>
        <v>87.23</v>
      </c>
      <c r="Q496" s="260">
        <f t="shared" si="188"/>
        <v>87.23</v>
      </c>
      <c r="R496" s="260">
        <f t="shared" si="189"/>
        <v>0</v>
      </c>
      <c r="S496" s="260">
        <f t="shared" si="190"/>
        <v>0</v>
      </c>
      <c r="T496" s="260">
        <f t="shared" si="191"/>
        <v>87.23</v>
      </c>
      <c r="U496" s="259"/>
    </row>
    <row r="497" s="205" customFormat="1" ht="16.5" outlineLevel="1" spans="1:21">
      <c r="A497" s="310" t="s">
        <v>1275</v>
      </c>
      <c r="B497" s="312" t="s">
        <v>1296</v>
      </c>
      <c r="C497" s="227" t="s">
        <v>1309</v>
      </c>
      <c r="D497" s="228" t="s">
        <v>168</v>
      </c>
      <c r="E497" s="229">
        <f t="shared" si="185"/>
        <v>3</v>
      </c>
      <c r="F497" s="229">
        <v>1</v>
      </c>
      <c r="G497" s="229">
        <v>1</v>
      </c>
      <c r="H497" s="229">
        <v>0</v>
      </c>
      <c r="I497" s="229">
        <v>0</v>
      </c>
      <c r="J497" s="229">
        <v>1</v>
      </c>
      <c r="K497" s="166">
        <f t="shared" si="186"/>
        <v>96.25</v>
      </c>
      <c r="L497" s="230">
        <v>29.06</v>
      </c>
      <c r="M497" s="230">
        <v>52.57</v>
      </c>
      <c r="N497" s="230">
        <v>7.49</v>
      </c>
      <c r="O497" s="257">
        <v>0.08</v>
      </c>
      <c r="P497" s="260">
        <f t="shared" si="187"/>
        <v>96.25</v>
      </c>
      <c r="Q497" s="260">
        <f t="shared" si="188"/>
        <v>96.25</v>
      </c>
      <c r="R497" s="260">
        <f t="shared" si="189"/>
        <v>0</v>
      </c>
      <c r="S497" s="260">
        <f t="shared" si="190"/>
        <v>0</v>
      </c>
      <c r="T497" s="260">
        <f t="shared" si="191"/>
        <v>96.25</v>
      </c>
      <c r="U497" s="259"/>
    </row>
    <row r="498" s="205" customFormat="1" ht="16.5" outlineLevel="1" spans="1:21">
      <c r="A498" s="310" t="s">
        <v>1277</v>
      </c>
      <c r="B498" s="312" t="s">
        <v>1296</v>
      </c>
      <c r="C498" s="227" t="s">
        <v>1311</v>
      </c>
      <c r="D498" s="228" t="s">
        <v>168</v>
      </c>
      <c r="E498" s="229">
        <f t="shared" si="185"/>
        <v>3</v>
      </c>
      <c r="F498" s="229">
        <v>1</v>
      </c>
      <c r="G498" s="229">
        <v>1</v>
      </c>
      <c r="H498" s="229">
        <v>0</v>
      </c>
      <c r="I498" s="229">
        <v>0</v>
      </c>
      <c r="J498" s="229">
        <v>1</v>
      </c>
      <c r="K498" s="166">
        <f t="shared" si="186"/>
        <v>144.86</v>
      </c>
      <c r="L498" s="230">
        <v>29.06</v>
      </c>
      <c r="M498" s="230">
        <v>97.58</v>
      </c>
      <c r="N498" s="230">
        <v>7.49</v>
      </c>
      <c r="O498" s="257">
        <v>0.08</v>
      </c>
      <c r="P498" s="260">
        <f t="shared" si="187"/>
        <v>144.86</v>
      </c>
      <c r="Q498" s="260">
        <f t="shared" si="188"/>
        <v>144.86</v>
      </c>
      <c r="R498" s="260">
        <f t="shared" si="189"/>
        <v>0</v>
      </c>
      <c r="S498" s="260">
        <f t="shared" si="190"/>
        <v>0</v>
      </c>
      <c r="T498" s="260">
        <f t="shared" si="191"/>
        <v>144.86</v>
      </c>
      <c r="U498" s="259"/>
    </row>
    <row r="499" s="205" customFormat="1" ht="16.5" outlineLevel="1" spans="1:21">
      <c r="A499" s="310" t="s">
        <v>1279</v>
      </c>
      <c r="B499" s="312" t="s">
        <v>1296</v>
      </c>
      <c r="C499" s="227" t="s">
        <v>1313</v>
      </c>
      <c r="D499" s="228" t="s">
        <v>168</v>
      </c>
      <c r="E499" s="229">
        <f t="shared" si="185"/>
        <v>3</v>
      </c>
      <c r="F499" s="229">
        <v>1</v>
      </c>
      <c r="G499" s="229">
        <v>1</v>
      </c>
      <c r="H499" s="229">
        <v>0</v>
      </c>
      <c r="I499" s="229">
        <v>0</v>
      </c>
      <c r="J499" s="229">
        <v>1</v>
      </c>
      <c r="K499" s="166">
        <f t="shared" si="186"/>
        <v>222.56</v>
      </c>
      <c r="L499" s="230">
        <v>47.7</v>
      </c>
      <c r="M499" s="230">
        <v>146.38</v>
      </c>
      <c r="N499" s="230">
        <v>11.99</v>
      </c>
      <c r="O499" s="257">
        <v>0.08</v>
      </c>
      <c r="P499" s="260">
        <f t="shared" si="187"/>
        <v>222.56</v>
      </c>
      <c r="Q499" s="260">
        <f t="shared" si="188"/>
        <v>222.56</v>
      </c>
      <c r="R499" s="260">
        <f t="shared" si="189"/>
        <v>0</v>
      </c>
      <c r="S499" s="260">
        <f t="shared" si="190"/>
        <v>0</v>
      </c>
      <c r="T499" s="260">
        <f t="shared" si="191"/>
        <v>222.56</v>
      </c>
      <c r="U499" s="259"/>
    </row>
    <row r="500" s="205" customFormat="1" ht="16.5" outlineLevel="1" spans="1:21">
      <c r="A500" s="310" t="s">
        <v>1281</v>
      </c>
      <c r="B500" s="312" t="s">
        <v>1296</v>
      </c>
      <c r="C500" s="227" t="s">
        <v>1315</v>
      </c>
      <c r="D500" s="228" t="s">
        <v>168</v>
      </c>
      <c r="E500" s="229">
        <f t="shared" si="185"/>
        <v>3</v>
      </c>
      <c r="F500" s="229">
        <v>1</v>
      </c>
      <c r="G500" s="229">
        <v>1</v>
      </c>
      <c r="H500" s="229">
        <v>0</v>
      </c>
      <c r="I500" s="229">
        <v>0</v>
      </c>
      <c r="J500" s="229">
        <v>1</v>
      </c>
      <c r="K500" s="166">
        <f t="shared" si="186"/>
        <v>151.74</v>
      </c>
      <c r="L500" s="230">
        <v>47.7</v>
      </c>
      <c r="M500" s="230">
        <v>80.81</v>
      </c>
      <c r="N500" s="230">
        <v>11.99</v>
      </c>
      <c r="O500" s="257">
        <v>0.08</v>
      </c>
      <c r="P500" s="260">
        <f t="shared" si="187"/>
        <v>151.74</v>
      </c>
      <c r="Q500" s="260">
        <f t="shared" si="188"/>
        <v>151.74</v>
      </c>
      <c r="R500" s="260">
        <f t="shared" si="189"/>
        <v>0</v>
      </c>
      <c r="S500" s="260">
        <f t="shared" si="190"/>
        <v>0</v>
      </c>
      <c r="T500" s="260">
        <f t="shared" si="191"/>
        <v>151.74</v>
      </c>
      <c r="U500" s="259"/>
    </row>
    <row r="501" s="205" customFormat="1" ht="16.5" outlineLevel="1" spans="1:21">
      <c r="A501" s="310" t="s">
        <v>1283</v>
      </c>
      <c r="B501" s="312" t="s">
        <v>1296</v>
      </c>
      <c r="C501" s="227" t="s">
        <v>1317</v>
      </c>
      <c r="D501" s="228" t="s">
        <v>168</v>
      </c>
      <c r="E501" s="229">
        <f t="shared" si="185"/>
        <v>3</v>
      </c>
      <c r="F501" s="229">
        <v>1</v>
      </c>
      <c r="G501" s="229">
        <v>1</v>
      </c>
      <c r="H501" s="229">
        <v>0</v>
      </c>
      <c r="I501" s="229">
        <v>0</v>
      </c>
      <c r="J501" s="229">
        <v>1</v>
      </c>
      <c r="K501" s="166">
        <f t="shared" si="186"/>
        <v>195.38</v>
      </c>
      <c r="L501" s="230">
        <v>47.7</v>
      </c>
      <c r="M501" s="230">
        <v>121.22</v>
      </c>
      <c r="N501" s="230">
        <v>11.99</v>
      </c>
      <c r="O501" s="257">
        <v>0.08</v>
      </c>
      <c r="P501" s="260">
        <f t="shared" si="187"/>
        <v>195.38</v>
      </c>
      <c r="Q501" s="260">
        <f t="shared" si="188"/>
        <v>195.38</v>
      </c>
      <c r="R501" s="260">
        <f t="shared" si="189"/>
        <v>0</v>
      </c>
      <c r="S501" s="260">
        <f t="shared" si="190"/>
        <v>0</v>
      </c>
      <c r="T501" s="260">
        <f t="shared" si="191"/>
        <v>195.38</v>
      </c>
      <c r="U501" s="259"/>
    </row>
    <row r="502" s="205" customFormat="1" ht="16.5" outlineLevel="1" spans="1:21">
      <c r="A502" s="310" t="s">
        <v>1285</v>
      </c>
      <c r="B502" s="312" t="s">
        <v>1296</v>
      </c>
      <c r="C502" s="227" t="s">
        <v>1319</v>
      </c>
      <c r="D502" s="228" t="s">
        <v>168</v>
      </c>
      <c r="E502" s="229">
        <f t="shared" si="185"/>
        <v>3</v>
      </c>
      <c r="F502" s="229">
        <v>1</v>
      </c>
      <c r="G502" s="229">
        <v>1</v>
      </c>
      <c r="H502" s="229">
        <v>0</v>
      </c>
      <c r="I502" s="229">
        <v>0</v>
      </c>
      <c r="J502" s="229">
        <v>1</v>
      </c>
      <c r="K502" s="166">
        <f t="shared" si="186"/>
        <v>209.51</v>
      </c>
      <c r="L502" s="230">
        <v>47.7</v>
      </c>
      <c r="M502" s="230">
        <v>134.3</v>
      </c>
      <c r="N502" s="230">
        <v>11.99</v>
      </c>
      <c r="O502" s="257">
        <v>0.08</v>
      </c>
      <c r="P502" s="260">
        <f t="shared" si="187"/>
        <v>209.51</v>
      </c>
      <c r="Q502" s="260">
        <f t="shared" si="188"/>
        <v>209.51</v>
      </c>
      <c r="R502" s="260">
        <f t="shared" si="189"/>
        <v>0</v>
      </c>
      <c r="S502" s="260">
        <f t="shared" si="190"/>
        <v>0</v>
      </c>
      <c r="T502" s="260">
        <f t="shared" si="191"/>
        <v>209.51</v>
      </c>
      <c r="U502" s="259"/>
    </row>
    <row r="503" s="205" customFormat="1" ht="16.5" outlineLevel="1" spans="1:21">
      <c r="A503" s="310" t="s">
        <v>1287</v>
      </c>
      <c r="B503" s="312" t="s">
        <v>1296</v>
      </c>
      <c r="C503" s="227" t="s">
        <v>1321</v>
      </c>
      <c r="D503" s="228" t="s">
        <v>168</v>
      </c>
      <c r="E503" s="229">
        <f t="shared" si="185"/>
        <v>3</v>
      </c>
      <c r="F503" s="229">
        <v>1</v>
      </c>
      <c r="G503" s="229">
        <v>1</v>
      </c>
      <c r="H503" s="229">
        <v>0</v>
      </c>
      <c r="I503" s="229">
        <v>0</v>
      </c>
      <c r="J503" s="229">
        <v>1</v>
      </c>
      <c r="K503" s="166">
        <f t="shared" si="186"/>
        <v>220.72</v>
      </c>
      <c r="L503" s="230">
        <v>47.7</v>
      </c>
      <c r="M503" s="230">
        <v>144.68</v>
      </c>
      <c r="N503" s="230">
        <v>11.99</v>
      </c>
      <c r="O503" s="257">
        <v>0.08</v>
      </c>
      <c r="P503" s="260">
        <f t="shared" si="187"/>
        <v>220.72</v>
      </c>
      <c r="Q503" s="260">
        <f t="shared" si="188"/>
        <v>220.72</v>
      </c>
      <c r="R503" s="260">
        <f t="shared" si="189"/>
        <v>0</v>
      </c>
      <c r="S503" s="260">
        <f t="shared" si="190"/>
        <v>0</v>
      </c>
      <c r="T503" s="260">
        <f t="shared" si="191"/>
        <v>220.72</v>
      </c>
      <c r="U503" s="259"/>
    </row>
    <row r="504" s="205" customFormat="1" ht="16.5" outlineLevel="1" spans="1:21">
      <c r="A504" s="310" t="s">
        <v>1289</v>
      </c>
      <c r="B504" s="312" t="s">
        <v>1296</v>
      </c>
      <c r="C504" s="227" t="s">
        <v>1323</v>
      </c>
      <c r="D504" s="228" t="s">
        <v>168</v>
      </c>
      <c r="E504" s="229">
        <f t="shared" si="185"/>
        <v>3</v>
      </c>
      <c r="F504" s="229">
        <v>1</v>
      </c>
      <c r="G504" s="229">
        <v>1</v>
      </c>
      <c r="H504" s="229">
        <v>0</v>
      </c>
      <c r="I504" s="229">
        <v>0</v>
      </c>
      <c r="J504" s="229">
        <v>1</v>
      </c>
      <c r="K504" s="166">
        <f t="shared" si="186"/>
        <v>219.49</v>
      </c>
      <c r="L504" s="230">
        <v>47.7</v>
      </c>
      <c r="M504" s="230">
        <v>143.54</v>
      </c>
      <c r="N504" s="230">
        <v>11.99</v>
      </c>
      <c r="O504" s="257">
        <v>0.08</v>
      </c>
      <c r="P504" s="260">
        <f t="shared" si="187"/>
        <v>219.49</v>
      </c>
      <c r="Q504" s="260">
        <f t="shared" si="188"/>
        <v>219.49</v>
      </c>
      <c r="R504" s="260">
        <f t="shared" si="189"/>
        <v>0</v>
      </c>
      <c r="S504" s="260">
        <f t="shared" si="190"/>
        <v>0</v>
      </c>
      <c r="T504" s="260">
        <f t="shared" si="191"/>
        <v>219.49</v>
      </c>
      <c r="U504" s="259"/>
    </row>
    <row r="505" s="205" customFormat="1" ht="16.5" outlineLevel="1" spans="1:21">
      <c r="A505" s="310" t="s">
        <v>1291</v>
      </c>
      <c r="B505" s="312" t="s">
        <v>1296</v>
      </c>
      <c r="C505" s="227" t="s">
        <v>1325</v>
      </c>
      <c r="D505" s="228" t="s">
        <v>168</v>
      </c>
      <c r="E505" s="229">
        <f t="shared" si="185"/>
        <v>3</v>
      </c>
      <c r="F505" s="229">
        <v>1</v>
      </c>
      <c r="G505" s="229">
        <v>1</v>
      </c>
      <c r="H505" s="229">
        <v>0</v>
      </c>
      <c r="I505" s="229">
        <v>0</v>
      </c>
      <c r="J505" s="229">
        <v>1</v>
      </c>
      <c r="K505" s="166">
        <f t="shared" si="186"/>
        <v>260.92</v>
      </c>
      <c r="L505" s="230">
        <v>66.94</v>
      </c>
      <c r="M505" s="230">
        <v>158.4</v>
      </c>
      <c r="N505" s="230">
        <v>16.25</v>
      </c>
      <c r="O505" s="257">
        <v>0.08</v>
      </c>
      <c r="P505" s="260">
        <f t="shared" si="187"/>
        <v>260.92</v>
      </c>
      <c r="Q505" s="260">
        <f t="shared" si="188"/>
        <v>260.92</v>
      </c>
      <c r="R505" s="260">
        <f t="shared" si="189"/>
        <v>0</v>
      </c>
      <c r="S505" s="260">
        <f t="shared" si="190"/>
        <v>0</v>
      </c>
      <c r="T505" s="260">
        <f t="shared" si="191"/>
        <v>260.92</v>
      </c>
      <c r="U505" s="259"/>
    </row>
    <row r="506" s="205" customFormat="1" ht="16.5" outlineLevel="1" spans="1:21">
      <c r="A506" s="310" t="s">
        <v>1293</v>
      </c>
      <c r="B506" s="312" t="s">
        <v>1296</v>
      </c>
      <c r="C506" s="227" t="s">
        <v>1327</v>
      </c>
      <c r="D506" s="228" t="s">
        <v>168</v>
      </c>
      <c r="E506" s="229">
        <f t="shared" si="185"/>
        <v>3</v>
      </c>
      <c r="F506" s="229">
        <v>1</v>
      </c>
      <c r="G506" s="229">
        <v>1</v>
      </c>
      <c r="H506" s="229">
        <v>0</v>
      </c>
      <c r="I506" s="229">
        <v>0</v>
      </c>
      <c r="J506" s="229">
        <v>1</v>
      </c>
      <c r="K506" s="166">
        <f t="shared" si="186"/>
        <v>271.56</v>
      </c>
      <c r="L506" s="230">
        <v>66.94</v>
      </c>
      <c r="M506" s="230">
        <v>168.25</v>
      </c>
      <c r="N506" s="230">
        <v>16.25</v>
      </c>
      <c r="O506" s="257">
        <v>0.08</v>
      </c>
      <c r="P506" s="260">
        <f t="shared" si="187"/>
        <v>271.56</v>
      </c>
      <c r="Q506" s="260">
        <f t="shared" si="188"/>
        <v>271.56</v>
      </c>
      <c r="R506" s="260">
        <f t="shared" si="189"/>
        <v>0</v>
      </c>
      <c r="S506" s="260">
        <f t="shared" si="190"/>
        <v>0</v>
      </c>
      <c r="T506" s="260">
        <f t="shared" si="191"/>
        <v>271.56</v>
      </c>
      <c r="U506" s="259"/>
    </row>
    <row r="507" s="205" customFormat="1" ht="16.5" outlineLevel="1" spans="1:21">
      <c r="A507" s="310" t="s">
        <v>1295</v>
      </c>
      <c r="B507" s="312" t="s">
        <v>1296</v>
      </c>
      <c r="C507" s="227" t="s">
        <v>1329</v>
      </c>
      <c r="D507" s="228" t="s">
        <v>168</v>
      </c>
      <c r="E507" s="229">
        <f t="shared" si="185"/>
        <v>3</v>
      </c>
      <c r="F507" s="229">
        <v>1</v>
      </c>
      <c r="G507" s="229">
        <v>1</v>
      </c>
      <c r="H507" s="229">
        <v>0</v>
      </c>
      <c r="I507" s="229">
        <v>0</v>
      </c>
      <c r="J507" s="229">
        <v>1</v>
      </c>
      <c r="K507" s="166">
        <f t="shared" si="186"/>
        <v>684</v>
      </c>
      <c r="L507" s="230">
        <v>66.94</v>
      </c>
      <c r="M507" s="230">
        <v>550.14</v>
      </c>
      <c r="N507" s="230">
        <v>16.25</v>
      </c>
      <c r="O507" s="257">
        <v>0.08</v>
      </c>
      <c r="P507" s="260">
        <f t="shared" si="187"/>
        <v>684</v>
      </c>
      <c r="Q507" s="260">
        <f t="shared" si="188"/>
        <v>684</v>
      </c>
      <c r="R507" s="260">
        <f t="shared" si="189"/>
        <v>0</v>
      </c>
      <c r="S507" s="260">
        <f t="shared" si="190"/>
        <v>0</v>
      </c>
      <c r="T507" s="260">
        <f t="shared" si="191"/>
        <v>684</v>
      </c>
      <c r="U507" s="259"/>
    </row>
    <row r="508" s="205" customFormat="1" ht="16.5" outlineLevel="1" spans="1:21">
      <c r="A508" s="310" t="s">
        <v>1298</v>
      </c>
      <c r="B508" s="312" t="s">
        <v>1296</v>
      </c>
      <c r="C508" s="227" t="s">
        <v>1331</v>
      </c>
      <c r="D508" s="228" t="s">
        <v>168</v>
      </c>
      <c r="E508" s="229">
        <f t="shared" si="185"/>
        <v>3</v>
      </c>
      <c r="F508" s="229">
        <v>1</v>
      </c>
      <c r="G508" s="229">
        <v>1</v>
      </c>
      <c r="H508" s="229">
        <v>0</v>
      </c>
      <c r="I508" s="229">
        <v>0</v>
      </c>
      <c r="J508" s="229">
        <v>1</v>
      </c>
      <c r="K508" s="166">
        <f t="shared" si="186"/>
        <v>349.28</v>
      </c>
      <c r="L508" s="230">
        <v>66.94</v>
      </c>
      <c r="M508" s="230">
        <v>240.22</v>
      </c>
      <c r="N508" s="230">
        <v>16.25</v>
      </c>
      <c r="O508" s="257">
        <v>0.08</v>
      </c>
      <c r="P508" s="260">
        <f t="shared" si="187"/>
        <v>349.28</v>
      </c>
      <c r="Q508" s="260">
        <f t="shared" si="188"/>
        <v>349.28</v>
      </c>
      <c r="R508" s="260">
        <f t="shared" si="189"/>
        <v>0</v>
      </c>
      <c r="S508" s="260">
        <f t="shared" si="190"/>
        <v>0</v>
      </c>
      <c r="T508" s="260">
        <f t="shared" si="191"/>
        <v>349.28</v>
      </c>
      <c r="U508" s="259"/>
    </row>
    <row r="509" s="205" customFormat="1" ht="16.5" outlineLevel="1" spans="1:21">
      <c r="A509" s="310" t="s">
        <v>1300</v>
      </c>
      <c r="B509" s="312" t="s">
        <v>1296</v>
      </c>
      <c r="C509" s="227" t="s">
        <v>1333</v>
      </c>
      <c r="D509" s="228" t="s">
        <v>168</v>
      </c>
      <c r="E509" s="229">
        <f t="shared" si="185"/>
        <v>3</v>
      </c>
      <c r="F509" s="229">
        <v>1</v>
      </c>
      <c r="G509" s="229">
        <v>1</v>
      </c>
      <c r="H509" s="229">
        <v>0</v>
      </c>
      <c r="I509" s="229">
        <v>0</v>
      </c>
      <c r="J509" s="229">
        <v>1</v>
      </c>
      <c r="K509" s="166">
        <f t="shared" si="186"/>
        <v>437.73</v>
      </c>
      <c r="L509" s="230">
        <v>66.94</v>
      </c>
      <c r="M509" s="230">
        <v>322.12</v>
      </c>
      <c r="N509" s="230">
        <v>16.25</v>
      </c>
      <c r="O509" s="257">
        <v>0.08</v>
      </c>
      <c r="P509" s="260">
        <f t="shared" si="187"/>
        <v>437.73</v>
      </c>
      <c r="Q509" s="260">
        <f t="shared" si="188"/>
        <v>437.73</v>
      </c>
      <c r="R509" s="260">
        <f t="shared" si="189"/>
        <v>0</v>
      </c>
      <c r="S509" s="260">
        <f t="shared" si="190"/>
        <v>0</v>
      </c>
      <c r="T509" s="260">
        <f t="shared" si="191"/>
        <v>437.73</v>
      </c>
      <c r="U509" s="259"/>
    </row>
    <row r="510" s="205" customFormat="1" ht="16.5" outlineLevel="1" spans="1:21">
      <c r="A510" s="310" t="s">
        <v>1302</v>
      </c>
      <c r="B510" s="312" t="s">
        <v>1296</v>
      </c>
      <c r="C510" s="227" t="s">
        <v>1335</v>
      </c>
      <c r="D510" s="228" t="s">
        <v>168</v>
      </c>
      <c r="E510" s="229">
        <f t="shared" si="185"/>
        <v>3</v>
      </c>
      <c r="F510" s="229">
        <v>1</v>
      </c>
      <c r="G510" s="229">
        <v>1</v>
      </c>
      <c r="H510" s="229">
        <v>0</v>
      </c>
      <c r="I510" s="229">
        <v>0</v>
      </c>
      <c r="J510" s="229">
        <v>1</v>
      </c>
      <c r="K510" s="166">
        <f t="shared" si="186"/>
        <v>413.89</v>
      </c>
      <c r="L510" s="230">
        <v>86.46</v>
      </c>
      <c r="M510" s="230">
        <v>276.1</v>
      </c>
      <c r="N510" s="230">
        <v>20.67</v>
      </c>
      <c r="O510" s="257">
        <v>0.08</v>
      </c>
      <c r="P510" s="260">
        <f t="shared" si="187"/>
        <v>413.89</v>
      </c>
      <c r="Q510" s="260">
        <f t="shared" si="188"/>
        <v>413.89</v>
      </c>
      <c r="R510" s="260">
        <f t="shared" si="189"/>
        <v>0</v>
      </c>
      <c r="S510" s="260">
        <f t="shared" si="190"/>
        <v>0</v>
      </c>
      <c r="T510" s="260">
        <f t="shared" si="191"/>
        <v>413.89</v>
      </c>
      <c r="U510" s="259"/>
    </row>
    <row r="511" s="205" customFormat="1" ht="16.5" outlineLevel="1" spans="1:21">
      <c r="A511" s="310" t="s">
        <v>1304</v>
      </c>
      <c r="B511" s="312" t="s">
        <v>1296</v>
      </c>
      <c r="C511" s="227" t="s">
        <v>1337</v>
      </c>
      <c r="D511" s="228" t="s">
        <v>168</v>
      </c>
      <c r="E511" s="229">
        <f t="shared" si="185"/>
        <v>3</v>
      </c>
      <c r="F511" s="229">
        <v>1</v>
      </c>
      <c r="G511" s="229">
        <v>1</v>
      </c>
      <c r="H511" s="229">
        <v>0</v>
      </c>
      <c r="I511" s="229">
        <v>0</v>
      </c>
      <c r="J511" s="229">
        <v>1</v>
      </c>
      <c r="K511" s="166">
        <f t="shared" si="186"/>
        <v>435.76</v>
      </c>
      <c r="L511" s="230">
        <v>86.46</v>
      </c>
      <c r="M511" s="230">
        <v>296.35</v>
      </c>
      <c r="N511" s="230">
        <v>20.67</v>
      </c>
      <c r="O511" s="257">
        <v>0.08</v>
      </c>
      <c r="P511" s="260">
        <f t="shared" si="187"/>
        <v>435.76</v>
      </c>
      <c r="Q511" s="260">
        <f t="shared" si="188"/>
        <v>435.76</v>
      </c>
      <c r="R511" s="260">
        <f t="shared" si="189"/>
        <v>0</v>
      </c>
      <c r="S511" s="260">
        <f t="shared" si="190"/>
        <v>0</v>
      </c>
      <c r="T511" s="260">
        <f t="shared" si="191"/>
        <v>435.76</v>
      </c>
      <c r="U511" s="259"/>
    </row>
    <row r="512" s="205" customFormat="1" ht="16.5" outlineLevel="1" spans="1:21">
      <c r="A512" s="310" t="s">
        <v>1306</v>
      </c>
      <c r="B512" s="312" t="s">
        <v>1296</v>
      </c>
      <c r="C512" s="227" t="s">
        <v>1339</v>
      </c>
      <c r="D512" s="228" t="s">
        <v>168</v>
      </c>
      <c r="E512" s="229">
        <f t="shared" si="185"/>
        <v>3</v>
      </c>
      <c r="F512" s="229">
        <v>1</v>
      </c>
      <c r="G512" s="229">
        <v>1</v>
      </c>
      <c r="H512" s="229">
        <v>0</v>
      </c>
      <c r="I512" s="229">
        <v>0</v>
      </c>
      <c r="J512" s="229">
        <v>1</v>
      </c>
      <c r="K512" s="166">
        <f t="shared" si="186"/>
        <v>543.88</v>
      </c>
      <c r="L512" s="230">
        <v>86.46</v>
      </c>
      <c r="M512" s="230">
        <v>396.46</v>
      </c>
      <c r="N512" s="230">
        <v>20.67</v>
      </c>
      <c r="O512" s="257">
        <v>0.08</v>
      </c>
      <c r="P512" s="260">
        <f t="shared" si="187"/>
        <v>543.88</v>
      </c>
      <c r="Q512" s="260">
        <f t="shared" si="188"/>
        <v>543.88</v>
      </c>
      <c r="R512" s="260">
        <f t="shared" si="189"/>
        <v>0</v>
      </c>
      <c r="S512" s="260">
        <f t="shared" si="190"/>
        <v>0</v>
      </c>
      <c r="T512" s="260">
        <f t="shared" si="191"/>
        <v>543.88</v>
      </c>
      <c r="U512" s="259"/>
    </row>
    <row r="513" s="205" customFormat="1" ht="144" outlineLevel="1" spans="1:21">
      <c r="A513" s="310" t="s">
        <v>205</v>
      </c>
      <c r="B513" s="309" t="s">
        <v>1340</v>
      </c>
      <c r="C513" s="227" t="s">
        <v>1341</v>
      </c>
      <c r="D513" s="228"/>
      <c r="E513" s="229"/>
      <c r="F513" s="229"/>
      <c r="G513" s="229"/>
      <c r="H513" s="229"/>
      <c r="I513" s="229"/>
      <c r="J513" s="229"/>
      <c r="K513" s="166"/>
      <c r="L513" s="260"/>
      <c r="M513" s="260"/>
      <c r="N513" s="260"/>
      <c r="O513" s="323"/>
      <c r="P513" s="260"/>
      <c r="Q513" s="260"/>
      <c r="R513" s="260"/>
      <c r="S513" s="260"/>
      <c r="T513" s="260"/>
      <c r="U513" s="259"/>
    </row>
    <row r="514" s="205" customFormat="1" ht="16.5" outlineLevel="1" spans="1:21">
      <c r="A514" s="310" t="s">
        <v>1678</v>
      </c>
      <c r="B514" s="309" t="s">
        <v>1343</v>
      </c>
      <c r="C514" s="227" t="s">
        <v>1356</v>
      </c>
      <c r="D514" s="228" t="s">
        <v>168</v>
      </c>
      <c r="E514" s="229">
        <f t="shared" ref="E514:E523" si="192">SUM(F514:J514)</f>
        <v>3</v>
      </c>
      <c r="F514" s="229">
        <v>1</v>
      </c>
      <c r="G514" s="229">
        <v>1</v>
      </c>
      <c r="H514" s="229">
        <v>0</v>
      </c>
      <c r="I514" s="229">
        <v>0</v>
      </c>
      <c r="J514" s="229">
        <v>1</v>
      </c>
      <c r="K514" s="166">
        <f>ROUND((L514+M514+N514)*(1+O514),2)</f>
        <v>33.37</v>
      </c>
      <c r="L514" s="230">
        <v>11.05</v>
      </c>
      <c r="M514" s="230">
        <v>17.08</v>
      </c>
      <c r="N514" s="230">
        <v>2.77</v>
      </c>
      <c r="O514" s="257">
        <v>0.08</v>
      </c>
      <c r="P514" s="260">
        <f t="shared" ref="P514:P523" si="193">F514*K514</f>
        <v>33.37</v>
      </c>
      <c r="Q514" s="260">
        <f t="shared" ref="Q514:Q523" si="194">G514*K514</f>
        <v>33.37</v>
      </c>
      <c r="R514" s="260">
        <f t="shared" ref="R514:R523" si="195">H514*K514</f>
        <v>0</v>
      </c>
      <c r="S514" s="260">
        <f t="shared" ref="S514:S523" si="196">I514*K514</f>
        <v>0</v>
      </c>
      <c r="T514" s="260">
        <f t="shared" ref="T514:T523" si="197">J514*K514</f>
        <v>33.37</v>
      </c>
      <c r="U514" s="259"/>
    </row>
    <row r="515" s="205" customFormat="1" ht="16.5" outlineLevel="1" spans="1:21">
      <c r="A515" s="310" t="s">
        <v>1681</v>
      </c>
      <c r="B515" s="309" t="s">
        <v>1343</v>
      </c>
      <c r="C515" s="227" t="s">
        <v>1358</v>
      </c>
      <c r="D515" s="228" t="s">
        <v>168</v>
      </c>
      <c r="E515" s="229">
        <f t="shared" si="192"/>
        <v>3</v>
      </c>
      <c r="F515" s="229">
        <v>1</v>
      </c>
      <c r="G515" s="229">
        <v>1</v>
      </c>
      <c r="H515" s="229">
        <v>0</v>
      </c>
      <c r="I515" s="229">
        <v>0</v>
      </c>
      <c r="J515" s="229">
        <v>1</v>
      </c>
      <c r="K515" s="166">
        <f t="shared" ref="K514:K523" si="198">ROUND((L515+M515+N515)*(1+O515),2)</f>
        <v>29.53</v>
      </c>
      <c r="L515" s="230">
        <v>11.05</v>
      </c>
      <c r="M515" s="230">
        <v>13.52</v>
      </c>
      <c r="N515" s="230">
        <v>2.77</v>
      </c>
      <c r="O515" s="257">
        <v>0.08</v>
      </c>
      <c r="P515" s="260">
        <f t="shared" si="193"/>
        <v>29.53</v>
      </c>
      <c r="Q515" s="260">
        <f t="shared" si="194"/>
        <v>29.53</v>
      </c>
      <c r="R515" s="260">
        <f t="shared" si="195"/>
        <v>0</v>
      </c>
      <c r="S515" s="260">
        <f t="shared" si="196"/>
        <v>0</v>
      </c>
      <c r="T515" s="260">
        <f t="shared" si="197"/>
        <v>29.53</v>
      </c>
      <c r="U515" s="259"/>
    </row>
    <row r="516" s="205" customFormat="1" ht="16.5" outlineLevel="1" spans="1:21">
      <c r="A516" s="310" t="s">
        <v>1683</v>
      </c>
      <c r="B516" s="309" t="s">
        <v>1343</v>
      </c>
      <c r="C516" s="227" t="s">
        <v>1360</v>
      </c>
      <c r="D516" s="228" t="s">
        <v>168</v>
      </c>
      <c r="E516" s="229">
        <f t="shared" si="192"/>
        <v>3</v>
      </c>
      <c r="F516" s="229">
        <v>1</v>
      </c>
      <c r="G516" s="229">
        <v>1</v>
      </c>
      <c r="H516" s="229">
        <v>0</v>
      </c>
      <c r="I516" s="229">
        <v>0</v>
      </c>
      <c r="J516" s="229">
        <v>1</v>
      </c>
      <c r="K516" s="166">
        <f t="shared" si="198"/>
        <v>21.35</v>
      </c>
      <c r="L516" s="230">
        <v>7.24</v>
      </c>
      <c r="M516" s="230">
        <v>10.72</v>
      </c>
      <c r="N516" s="230">
        <v>1.81</v>
      </c>
      <c r="O516" s="257">
        <v>0.08</v>
      </c>
      <c r="P516" s="260">
        <f t="shared" si="193"/>
        <v>21.35</v>
      </c>
      <c r="Q516" s="260">
        <f t="shared" si="194"/>
        <v>21.35</v>
      </c>
      <c r="R516" s="260">
        <f t="shared" si="195"/>
        <v>0</v>
      </c>
      <c r="S516" s="260">
        <f t="shared" si="196"/>
        <v>0</v>
      </c>
      <c r="T516" s="260">
        <f t="shared" si="197"/>
        <v>21.35</v>
      </c>
      <c r="U516" s="259"/>
    </row>
    <row r="517" s="205" customFormat="1" ht="16.5" outlineLevel="1" spans="1:21">
      <c r="A517" s="310" t="s">
        <v>1685</v>
      </c>
      <c r="B517" s="309" t="s">
        <v>1343</v>
      </c>
      <c r="C517" s="227" t="s">
        <v>1362</v>
      </c>
      <c r="D517" s="228" t="s">
        <v>168</v>
      </c>
      <c r="E517" s="229">
        <f t="shared" si="192"/>
        <v>3</v>
      </c>
      <c r="F517" s="229">
        <v>1</v>
      </c>
      <c r="G517" s="229">
        <v>1</v>
      </c>
      <c r="H517" s="229">
        <v>0</v>
      </c>
      <c r="I517" s="229">
        <v>0</v>
      </c>
      <c r="J517" s="229">
        <v>1</v>
      </c>
      <c r="K517" s="166">
        <f t="shared" si="198"/>
        <v>18.62</v>
      </c>
      <c r="L517" s="230">
        <v>7.24</v>
      </c>
      <c r="M517" s="230">
        <v>8.19</v>
      </c>
      <c r="N517" s="230">
        <v>1.81</v>
      </c>
      <c r="O517" s="257">
        <v>0.08</v>
      </c>
      <c r="P517" s="260">
        <f t="shared" si="193"/>
        <v>18.62</v>
      </c>
      <c r="Q517" s="260">
        <f t="shared" si="194"/>
        <v>18.62</v>
      </c>
      <c r="R517" s="260">
        <f t="shared" si="195"/>
        <v>0</v>
      </c>
      <c r="S517" s="260">
        <f t="shared" si="196"/>
        <v>0</v>
      </c>
      <c r="T517" s="260">
        <f t="shared" si="197"/>
        <v>18.62</v>
      </c>
      <c r="U517" s="259"/>
    </row>
    <row r="518" s="282" customFormat="1" ht="16.5" outlineLevel="1" spans="1:21">
      <c r="A518" s="310" t="s">
        <v>1687</v>
      </c>
      <c r="B518" s="309" t="s">
        <v>1379</v>
      </c>
      <c r="C518" s="227" t="s">
        <v>1380</v>
      </c>
      <c r="D518" s="228" t="s">
        <v>168</v>
      </c>
      <c r="E518" s="229">
        <f t="shared" si="192"/>
        <v>3</v>
      </c>
      <c r="F518" s="229">
        <v>1</v>
      </c>
      <c r="G518" s="229">
        <v>1</v>
      </c>
      <c r="H518" s="229">
        <v>0</v>
      </c>
      <c r="I518" s="229">
        <v>0</v>
      </c>
      <c r="J518" s="229">
        <v>1</v>
      </c>
      <c r="K518" s="166">
        <f t="shared" si="198"/>
        <v>15.35</v>
      </c>
      <c r="L518" s="230">
        <v>7.48</v>
      </c>
      <c r="M518" s="230">
        <v>4.47</v>
      </c>
      <c r="N518" s="230">
        <v>2.26</v>
      </c>
      <c r="O518" s="257">
        <v>0.08</v>
      </c>
      <c r="P518" s="260">
        <f t="shared" si="193"/>
        <v>15.35</v>
      </c>
      <c r="Q518" s="260">
        <f t="shared" si="194"/>
        <v>15.35</v>
      </c>
      <c r="R518" s="260">
        <f t="shared" si="195"/>
        <v>0</v>
      </c>
      <c r="S518" s="260">
        <f t="shared" si="196"/>
        <v>0</v>
      </c>
      <c r="T518" s="260">
        <f t="shared" si="197"/>
        <v>15.35</v>
      </c>
      <c r="U518" s="259"/>
    </row>
    <row r="519" s="205" customFormat="1" ht="16.5" outlineLevel="1" spans="1:21">
      <c r="A519" s="310" t="s">
        <v>1689</v>
      </c>
      <c r="B519" s="309" t="s">
        <v>1379</v>
      </c>
      <c r="C519" s="227" t="s">
        <v>1382</v>
      </c>
      <c r="D519" s="228" t="s">
        <v>168</v>
      </c>
      <c r="E519" s="229">
        <f t="shared" si="192"/>
        <v>3</v>
      </c>
      <c r="F519" s="229">
        <v>1</v>
      </c>
      <c r="G519" s="229">
        <v>1</v>
      </c>
      <c r="H519" s="229">
        <v>0</v>
      </c>
      <c r="I519" s="229">
        <v>0</v>
      </c>
      <c r="J519" s="229">
        <v>1</v>
      </c>
      <c r="K519" s="166">
        <f t="shared" si="198"/>
        <v>13.41</v>
      </c>
      <c r="L519" s="230">
        <v>6.97</v>
      </c>
      <c r="M519" s="230">
        <v>3.28</v>
      </c>
      <c r="N519" s="230">
        <v>2.17</v>
      </c>
      <c r="O519" s="257">
        <v>0.08</v>
      </c>
      <c r="P519" s="260">
        <f t="shared" si="193"/>
        <v>13.41</v>
      </c>
      <c r="Q519" s="260">
        <f t="shared" si="194"/>
        <v>13.41</v>
      </c>
      <c r="R519" s="260">
        <f t="shared" si="195"/>
        <v>0</v>
      </c>
      <c r="S519" s="260">
        <f t="shared" si="196"/>
        <v>0</v>
      </c>
      <c r="T519" s="260">
        <f t="shared" si="197"/>
        <v>13.41</v>
      </c>
      <c r="U519" s="259"/>
    </row>
    <row r="520" s="205" customFormat="1" ht="16.5" outlineLevel="1" spans="1:21">
      <c r="A520" s="310" t="s">
        <v>1691</v>
      </c>
      <c r="B520" s="309" t="s">
        <v>1379</v>
      </c>
      <c r="C520" s="227" t="s">
        <v>1384</v>
      </c>
      <c r="D520" s="228" t="s">
        <v>168</v>
      </c>
      <c r="E520" s="229">
        <f t="shared" si="192"/>
        <v>3</v>
      </c>
      <c r="F520" s="229">
        <v>1</v>
      </c>
      <c r="G520" s="229">
        <v>1</v>
      </c>
      <c r="H520" s="229">
        <v>0</v>
      </c>
      <c r="I520" s="229">
        <v>0</v>
      </c>
      <c r="J520" s="229">
        <v>1</v>
      </c>
      <c r="K520" s="166">
        <f t="shared" si="198"/>
        <v>11.98</v>
      </c>
      <c r="L520" s="230">
        <v>6.54</v>
      </c>
      <c r="M520" s="230">
        <v>2.49</v>
      </c>
      <c r="N520" s="230">
        <v>2.06</v>
      </c>
      <c r="O520" s="257">
        <v>0.08</v>
      </c>
      <c r="P520" s="260">
        <f t="shared" si="193"/>
        <v>11.98</v>
      </c>
      <c r="Q520" s="260">
        <f t="shared" si="194"/>
        <v>11.98</v>
      </c>
      <c r="R520" s="260">
        <f t="shared" si="195"/>
        <v>0</v>
      </c>
      <c r="S520" s="260">
        <f t="shared" si="196"/>
        <v>0</v>
      </c>
      <c r="T520" s="260">
        <f t="shared" si="197"/>
        <v>11.98</v>
      </c>
      <c r="U520" s="259"/>
    </row>
    <row r="521" s="282" customFormat="1" ht="16.5" outlineLevel="1" spans="1:21">
      <c r="A521" s="310" t="s">
        <v>1742</v>
      </c>
      <c r="B521" s="309" t="s">
        <v>1379</v>
      </c>
      <c r="C521" s="227" t="s">
        <v>1386</v>
      </c>
      <c r="D521" s="228" t="s">
        <v>168</v>
      </c>
      <c r="E521" s="229">
        <f t="shared" si="192"/>
        <v>58713</v>
      </c>
      <c r="F521" s="229">
        <v>3148</v>
      </c>
      <c r="G521" s="229">
        <v>25356</v>
      </c>
      <c r="H521" s="229">
        <v>3349</v>
      </c>
      <c r="I521" s="229">
        <v>7620</v>
      </c>
      <c r="J521" s="229">
        <v>19240</v>
      </c>
      <c r="K521" s="166">
        <f t="shared" si="198"/>
        <v>10.44</v>
      </c>
      <c r="L521" s="230">
        <v>6.17</v>
      </c>
      <c r="M521" s="230">
        <v>1.55</v>
      </c>
      <c r="N521" s="230">
        <v>1.95</v>
      </c>
      <c r="O521" s="257">
        <v>0.08</v>
      </c>
      <c r="P521" s="260">
        <f t="shared" si="193"/>
        <v>32865.12</v>
      </c>
      <c r="Q521" s="260">
        <f t="shared" si="194"/>
        <v>264716.64</v>
      </c>
      <c r="R521" s="260">
        <f t="shared" si="195"/>
        <v>34963.56</v>
      </c>
      <c r="S521" s="260">
        <f t="shared" si="196"/>
        <v>79552.8</v>
      </c>
      <c r="T521" s="260">
        <f t="shared" si="197"/>
        <v>200865.6</v>
      </c>
      <c r="U521" s="259"/>
    </row>
    <row r="522" s="282" customFormat="1" ht="16.5" outlineLevel="1" spans="1:21">
      <c r="A522" s="310" t="s">
        <v>1743</v>
      </c>
      <c r="B522" s="309" t="s">
        <v>1379</v>
      </c>
      <c r="C522" s="227" t="s">
        <v>1388</v>
      </c>
      <c r="D522" s="228" t="s">
        <v>168</v>
      </c>
      <c r="E522" s="229">
        <f t="shared" si="192"/>
        <v>35229</v>
      </c>
      <c r="F522" s="229">
        <v>6993</v>
      </c>
      <c r="G522" s="229">
        <v>12885</v>
      </c>
      <c r="H522" s="229">
        <v>1702</v>
      </c>
      <c r="I522" s="229">
        <v>3872</v>
      </c>
      <c r="J522" s="229">
        <v>9777</v>
      </c>
      <c r="K522" s="166">
        <f t="shared" si="198"/>
        <v>9.35</v>
      </c>
      <c r="L522" s="230">
        <v>5.78</v>
      </c>
      <c r="M522" s="230">
        <v>1.06</v>
      </c>
      <c r="N522" s="230">
        <v>1.82</v>
      </c>
      <c r="O522" s="257">
        <v>0.08</v>
      </c>
      <c r="P522" s="260">
        <f t="shared" si="193"/>
        <v>65384.55</v>
      </c>
      <c r="Q522" s="260">
        <f t="shared" si="194"/>
        <v>120474.75</v>
      </c>
      <c r="R522" s="260">
        <f t="shared" si="195"/>
        <v>15913.7</v>
      </c>
      <c r="S522" s="260">
        <f t="shared" si="196"/>
        <v>36203.2</v>
      </c>
      <c r="T522" s="260">
        <f t="shared" si="197"/>
        <v>91414.95</v>
      </c>
      <c r="U522" s="259"/>
    </row>
    <row r="523" s="205" customFormat="1" ht="16.5" outlineLevel="1" spans="1:21">
      <c r="A523" s="310" t="s">
        <v>1744</v>
      </c>
      <c r="B523" s="309" t="s">
        <v>1379</v>
      </c>
      <c r="C523" s="227" t="s">
        <v>1390</v>
      </c>
      <c r="D523" s="228" t="s">
        <v>168</v>
      </c>
      <c r="E523" s="229">
        <f t="shared" si="192"/>
        <v>3</v>
      </c>
      <c r="F523" s="229">
        <v>1</v>
      </c>
      <c r="G523" s="229">
        <v>1</v>
      </c>
      <c r="H523" s="229">
        <v>0</v>
      </c>
      <c r="I523" s="229">
        <v>0</v>
      </c>
      <c r="J523" s="229">
        <v>1</v>
      </c>
      <c r="K523" s="166">
        <f t="shared" si="198"/>
        <v>8.38</v>
      </c>
      <c r="L523" s="230">
        <v>5.3</v>
      </c>
      <c r="M523" s="230">
        <v>0.78</v>
      </c>
      <c r="N523" s="230">
        <v>1.68</v>
      </c>
      <c r="O523" s="257">
        <v>0.08</v>
      </c>
      <c r="P523" s="260">
        <f t="shared" si="193"/>
        <v>8.38</v>
      </c>
      <c r="Q523" s="260">
        <f t="shared" si="194"/>
        <v>8.38</v>
      </c>
      <c r="R523" s="260">
        <f t="shared" si="195"/>
        <v>0</v>
      </c>
      <c r="S523" s="260">
        <f t="shared" si="196"/>
        <v>0</v>
      </c>
      <c r="T523" s="260">
        <f t="shared" si="197"/>
        <v>8.38</v>
      </c>
      <c r="U523" s="259"/>
    </row>
    <row r="524" s="205" customFormat="1" ht="16.5" spans="1:21">
      <c r="A524" s="333" t="s">
        <v>163</v>
      </c>
      <c r="B524" s="332" t="s">
        <v>1889</v>
      </c>
      <c r="C524" s="227"/>
      <c r="D524" s="228"/>
      <c r="E524" s="229"/>
      <c r="F524" s="229"/>
      <c r="G524" s="229"/>
      <c r="H524" s="229"/>
      <c r="I524" s="229"/>
      <c r="J524" s="229"/>
      <c r="K524" s="166"/>
      <c r="L524" s="230"/>
      <c r="M524" s="230"/>
      <c r="N524" s="230"/>
      <c r="O524" s="257"/>
      <c r="P524" s="258">
        <f t="shared" ref="P524:T524" si="199">SUM(P525:P529)</f>
        <v>397664.4</v>
      </c>
      <c r="Q524" s="258">
        <f t="shared" si="199"/>
        <v>519777.6</v>
      </c>
      <c r="R524" s="258">
        <f t="shared" si="199"/>
        <v>50314.49</v>
      </c>
      <c r="S524" s="258">
        <f t="shared" si="199"/>
        <v>112318.25</v>
      </c>
      <c r="T524" s="258">
        <f t="shared" si="199"/>
        <v>291929.91</v>
      </c>
      <c r="U524" s="259"/>
    </row>
    <row r="525" s="205" customFormat="1" ht="60" outlineLevel="1" spans="1:21">
      <c r="A525" s="310" t="s">
        <v>202</v>
      </c>
      <c r="B525" s="358" t="s">
        <v>1890</v>
      </c>
      <c r="C525" s="358" t="s">
        <v>1891</v>
      </c>
      <c r="D525" s="359" t="s">
        <v>280</v>
      </c>
      <c r="E525" s="229">
        <f>SUM(F525:J525)</f>
        <v>41</v>
      </c>
      <c r="F525" s="229">
        <v>20</v>
      </c>
      <c r="G525" s="229">
        <v>20</v>
      </c>
      <c r="H525" s="229">
        <v>0</v>
      </c>
      <c r="I525" s="229">
        <v>0</v>
      </c>
      <c r="J525" s="229">
        <v>1</v>
      </c>
      <c r="K525" s="166">
        <f t="shared" ref="K525:K529" si="200">ROUND((L525+M525+N525)*(1+O525),2)</f>
        <v>1565.9</v>
      </c>
      <c r="L525" s="230"/>
      <c r="M525" s="230">
        <v>1565.9</v>
      </c>
      <c r="N525" s="230"/>
      <c r="O525" s="257"/>
      <c r="P525" s="260">
        <f t="shared" ref="P525:P529" si="201">F525*K525</f>
        <v>31318</v>
      </c>
      <c r="Q525" s="260">
        <f t="shared" ref="Q525:Q529" si="202">G525*K525</f>
        <v>31318</v>
      </c>
      <c r="R525" s="260">
        <f t="shared" ref="R525:R529" si="203">H525*K525</f>
        <v>0</v>
      </c>
      <c r="S525" s="260">
        <f t="shared" ref="S525:S529" si="204">I525*K525</f>
        <v>0</v>
      </c>
      <c r="T525" s="260">
        <f t="shared" ref="T525:T529" si="205">J525*K525</f>
        <v>1565.9</v>
      </c>
      <c r="U525" s="259"/>
    </row>
    <row r="526" s="205" customFormat="1" ht="60" outlineLevel="1" spans="1:21">
      <c r="A526" s="310" t="s">
        <v>205</v>
      </c>
      <c r="B526" s="358" t="s">
        <v>1890</v>
      </c>
      <c r="C526" s="358" t="s">
        <v>1892</v>
      </c>
      <c r="D526" s="359" t="s">
        <v>280</v>
      </c>
      <c r="E526" s="229">
        <f t="shared" ref="E525:E529" si="206">SUM(F526:J526)</f>
        <v>91</v>
      </c>
      <c r="F526" s="229">
        <v>45</v>
      </c>
      <c r="G526" s="229">
        <v>45</v>
      </c>
      <c r="H526" s="229">
        <v>0</v>
      </c>
      <c r="I526" s="229">
        <v>0</v>
      </c>
      <c r="J526" s="229">
        <v>1</v>
      </c>
      <c r="K526" s="166">
        <f t="shared" si="200"/>
        <v>2435.2</v>
      </c>
      <c r="L526" s="230"/>
      <c r="M526" s="230">
        <v>2435.2</v>
      </c>
      <c r="N526" s="230"/>
      <c r="O526" s="257"/>
      <c r="P526" s="260">
        <f t="shared" si="201"/>
        <v>109584</v>
      </c>
      <c r="Q526" s="260">
        <f t="shared" si="202"/>
        <v>109584</v>
      </c>
      <c r="R526" s="260">
        <f t="shared" si="203"/>
        <v>0</v>
      </c>
      <c r="S526" s="260">
        <f t="shared" si="204"/>
        <v>0</v>
      </c>
      <c r="T526" s="260">
        <f t="shared" si="205"/>
        <v>2435.2</v>
      </c>
      <c r="U526" s="259"/>
    </row>
    <row r="527" s="205" customFormat="1" ht="60" outlineLevel="1" spans="1:21">
      <c r="A527" s="310" t="s">
        <v>208</v>
      </c>
      <c r="B527" s="358" t="s">
        <v>1890</v>
      </c>
      <c r="C527" s="358" t="s">
        <v>1893</v>
      </c>
      <c r="D527" s="359" t="s">
        <v>280</v>
      </c>
      <c r="E527" s="229">
        <f t="shared" si="206"/>
        <v>249</v>
      </c>
      <c r="F527" s="229">
        <v>85</v>
      </c>
      <c r="G527" s="229">
        <v>75</v>
      </c>
      <c r="H527" s="229">
        <v>10</v>
      </c>
      <c r="I527" s="229">
        <v>22</v>
      </c>
      <c r="J527" s="229">
        <v>57</v>
      </c>
      <c r="K527" s="166">
        <f t="shared" si="200"/>
        <v>2995.63</v>
      </c>
      <c r="L527" s="230"/>
      <c r="M527" s="230">
        <v>2995.63</v>
      </c>
      <c r="N527" s="230"/>
      <c r="O527" s="257"/>
      <c r="P527" s="260">
        <f t="shared" si="201"/>
        <v>254628.55</v>
      </c>
      <c r="Q527" s="260">
        <f t="shared" si="202"/>
        <v>224672.25</v>
      </c>
      <c r="R527" s="260">
        <f t="shared" si="203"/>
        <v>29956.3</v>
      </c>
      <c r="S527" s="260">
        <f t="shared" si="204"/>
        <v>65903.86</v>
      </c>
      <c r="T527" s="260">
        <f t="shared" si="205"/>
        <v>170750.91</v>
      </c>
      <c r="U527" s="259"/>
    </row>
    <row r="528" s="205" customFormat="1" ht="60" outlineLevel="1" spans="1:21">
      <c r="A528" s="310" t="s">
        <v>1398</v>
      </c>
      <c r="B528" s="358" t="s">
        <v>1890</v>
      </c>
      <c r="C528" s="360" t="s">
        <v>1894</v>
      </c>
      <c r="D528" s="359" t="s">
        <v>280</v>
      </c>
      <c r="E528" s="229">
        <f t="shared" si="206"/>
        <v>784</v>
      </c>
      <c r="F528" s="229">
        <v>5</v>
      </c>
      <c r="G528" s="229">
        <v>355</v>
      </c>
      <c r="H528" s="229">
        <v>47</v>
      </c>
      <c r="I528" s="229">
        <v>107</v>
      </c>
      <c r="J528" s="229">
        <v>270</v>
      </c>
      <c r="K528" s="166">
        <f t="shared" si="200"/>
        <v>276.77</v>
      </c>
      <c r="L528" s="230"/>
      <c r="M528" s="230">
        <v>276.77</v>
      </c>
      <c r="N528" s="230"/>
      <c r="O528" s="257"/>
      <c r="P528" s="260">
        <f t="shared" si="201"/>
        <v>1383.85</v>
      </c>
      <c r="Q528" s="260">
        <f t="shared" si="202"/>
        <v>98253.35</v>
      </c>
      <c r="R528" s="260">
        <f t="shared" si="203"/>
        <v>13008.19</v>
      </c>
      <c r="S528" s="260">
        <f t="shared" si="204"/>
        <v>29614.39</v>
      </c>
      <c r="T528" s="260">
        <f t="shared" si="205"/>
        <v>74727.9</v>
      </c>
      <c r="U528" s="259"/>
    </row>
    <row r="529" s="205" customFormat="1" ht="60" outlineLevel="1" spans="1:21">
      <c r="A529" s="310" t="s">
        <v>1606</v>
      </c>
      <c r="B529" s="358" t="s">
        <v>1890</v>
      </c>
      <c r="C529" s="360" t="s">
        <v>1895</v>
      </c>
      <c r="D529" s="359" t="s">
        <v>280</v>
      </c>
      <c r="E529" s="229">
        <f t="shared" si="206"/>
        <v>822</v>
      </c>
      <c r="F529" s="229">
        <v>5</v>
      </c>
      <c r="G529" s="229">
        <v>373</v>
      </c>
      <c r="H529" s="229">
        <v>49</v>
      </c>
      <c r="I529" s="229">
        <v>112</v>
      </c>
      <c r="J529" s="229">
        <v>283</v>
      </c>
      <c r="K529" s="166">
        <f t="shared" si="200"/>
        <v>150</v>
      </c>
      <c r="L529" s="230"/>
      <c r="M529" s="230">
        <v>150</v>
      </c>
      <c r="N529" s="230"/>
      <c r="O529" s="257"/>
      <c r="P529" s="260">
        <f t="shared" si="201"/>
        <v>750</v>
      </c>
      <c r="Q529" s="260">
        <f t="shared" si="202"/>
        <v>55950</v>
      </c>
      <c r="R529" s="260">
        <f t="shared" si="203"/>
        <v>7350</v>
      </c>
      <c r="S529" s="260">
        <f t="shared" si="204"/>
        <v>16800</v>
      </c>
      <c r="T529" s="260">
        <f t="shared" si="205"/>
        <v>42450</v>
      </c>
      <c r="U529" s="259"/>
    </row>
    <row r="530" s="205" customFormat="1" ht="13.5" collapsed="1" spans="1:21">
      <c r="A530" s="272"/>
      <c r="B530" s="273" t="s">
        <v>701</v>
      </c>
      <c r="C530" s="273"/>
      <c r="D530" s="274"/>
      <c r="E530" s="229"/>
      <c r="F530" s="361"/>
      <c r="G530" s="361"/>
      <c r="H530" s="361"/>
      <c r="I530" s="361"/>
      <c r="J530" s="361"/>
      <c r="K530" s="362"/>
      <c r="L530" s="230"/>
      <c r="M530" s="230"/>
      <c r="N530" s="230"/>
      <c r="O530" s="257"/>
      <c r="P530" s="258">
        <f t="shared" ref="P530:T530" si="207">P6+P240+P402+P524</f>
        <v>9352618.71</v>
      </c>
      <c r="Q530" s="258">
        <f t="shared" si="207"/>
        <v>6431757.17</v>
      </c>
      <c r="R530" s="258">
        <f t="shared" si="207"/>
        <v>845382.65</v>
      </c>
      <c r="S530" s="258">
        <f t="shared" si="207"/>
        <v>1881333.3</v>
      </c>
      <c r="T530" s="258">
        <f t="shared" si="207"/>
        <v>5209857.27</v>
      </c>
      <c r="U530" s="278"/>
    </row>
    <row r="531" s="205" customFormat="1" ht="13.5" spans="1:21">
      <c r="A531" s="206"/>
      <c r="B531" s="286"/>
      <c r="C531" s="208"/>
      <c r="D531" s="209"/>
      <c r="E531" s="213"/>
      <c r="F531" s="213"/>
      <c r="G531" s="213"/>
      <c r="H531" s="213"/>
      <c r="I531" s="213"/>
      <c r="J531" s="213"/>
      <c r="K531" s="287"/>
      <c r="L531" s="210"/>
      <c r="M531" s="210"/>
      <c r="N531" s="210"/>
      <c r="O531" s="211"/>
      <c r="P531" s="212"/>
      <c r="Q531" s="212"/>
      <c r="R531" s="212"/>
      <c r="S531" s="212"/>
      <c r="T531" s="212"/>
      <c r="U531" s="213"/>
    </row>
    <row r="532" s="205" customFormat="1" ht="13.5" spans="1:21">
      <c r="A532" s="206"/>
      <c r="B532" s="286"/>
      <c r="C532" s="208"/>
      <c r="D532" s="209"/>
      <c r="E532" s="213"/>
      <c r="F532" s="213"/>
      <c r="G532" s="213"/>
      <c r="H532" s="213"/>
      <c r="I532" s="213"/>
      <c r="J532" s="213"/>
      <c r="K532" s="287"/>
      <c r="L532" s="210"/>
      <c r="M532" s="210"/>
      <c r="N532" s="210"/>
      <c r="O532" s="211"/>
      <c r="P532" s="212"/>
      <c r="Q532" s="212"/>
      <c r="R532" s="212"/>
      <c r="S532" s="212"/>
      <c r="T532" s="212"/>
      <c r="U532" s="213"/>
    </row>
    <row r="533" s="282" customFormat="1" ht="13.5" spans="1:21">
      <c r="A533" s="206"/>
      <c r="B533" s="286"/>
      <c r="C533" s="208"/>
      <c r="D533" s="209"/>
      <c r="E533" s="213"/>
      <c r="F533" s="213"/>
      <c r="G533" s="213"/>
      <c r="H533" s="213"/>
      <c r="I533" s="213"/>
      <c r="J533" s="213"/>
      <c r="K533" s="287"/>
      <c r="L533" s="210"/>
      <c r="M533" s="210"/>
      <c r="N533" s="210"/>
      <c r="O533" s="211"/>
      <c r="P533" s="212"/>
      <c r="Q533" s="212"/>
      <c r="R533" s="212"/>
      <c r="S533" s="212"/>
      <c r="T533" s="212"/>
      <c r="U533" s="213"/>
    </row>
    <row r="534" s="282" customFormat="1" ht="13.5" spans="1:21">
      <c r="A534" s="206"/>
      <c r="B534" s="286"/>
      <c r="C534" s="208"/>
      <c r="D534" s="209"/>
      <c r="E534" s="213"/>
      <c r="F534" s="213"/>
      <c r="G534" s="213"/>
      <c r="H534" s="213"/>
      <c r="I534" s="213"/>
      <c r="J534" s="213"/>
      <c r="K534" s="287"/>
      <c r="L534" s="210"/>
      <c r="M534" s="210"/>
      <c r="N534" s="210"/>
      <c r="O534" s="211"/>
      <c r="P534" s="212"/>
      <c r="Q534" s="212"/>
      <c r="R534" s="212"/>
      <c r="S534" s="212"/>
      <c r="T534" s="212"/>
      <c r="U534" s="213"/>
    </row>
    <row r="535" s="205" customFormat="1" ht="13.5" spans="1:21">
      <c r="A535" s="206"/>
      <c r="B535" s="286"/>
      <c r="C535" s="208"/>
      <c r="D535" s="209"/>
      <c r="E535" s="213"/>
      <c r="F535" s="213"/>
      <c r="G535" s="213"/>
      <c r="H535" s="213"/>
      <c r="I535" s="213"/>
      <c r="J535" s="213"/>
      <c r="K535" s="287"/>
      <c r="L535" s="210"/>
      <c r="M535" s="210"/>
      <c r="N535" s="210"/>
      <c r="O535" s="211"/>
      <c r="P535" s="212"/>
      <c r="Q535" s="212"/>
      <c r="R535" s="212"/>
      <c r="S535" s="212"/>
      <c r="T535" s="212"/>
      <c r="U535" s="213"/>
    </row>
    <row r="536" s="205" customFormat="1" ht="13.5" spans="1:21">
      <c r="A536" s="206"/>
      <c r="B536" s="286"/>
      <c r="C536" s="208"/>
      <c r="D536" s="209"/>
      <c r="E536" s="213"/>
      <c r="F536" s="213"/>
      <c r="G536" s="213"/>
      <c r="H536" s="213"/>
      <c r="I536" s="213"/>
      <c r="J536" s="213"/>
      <c r="K536" s="287"/>
      <c r="L536" s="210"/>
      <c r="M536" s="210"/>
      <c r="N536" s="210"/>
      <c r="O536" s="211"/>
      <c r="P536" s="212"/>
      <c r="Q536" s="212"/>
      <c r="R536" s="212"/>
      <c r="S536" s="212"/>
      <c r="T536" s="212"/>
      <c r="U536" s="213"/>
    </row>
    <row r="537" s="282" customFormat="1" ht="13.5" spans="1:21">
      <c r="A537" s="206"/>
      <c r="B537" s="286"/>
      <c r="C537" s="208"/>
      <c r="D537" s="209"/>
      <c r="E537" s="213"/>
      <c r="F537" s="213"/>
      <c r="G537" s="213"/>
      <c r="H537" s="213"/>
      <c r="I537" s="213"/>
      <c r="J537" s="213"/>
      <c r="K537" s="287"/>
      <c r="L537" s="210"/>
      <c r="M537" s="210"/>
      <c r="N537" s="210"/>
      <c r="O537" s="211"/>
      <c r="P537" s="212"/>
      <c r="Q537" s="212"/>
      <c r="R537" s="212"/>
      <c r="S537" s="212"/>
      <c r="T537" s="212"/>
      <c r="U537" s="213"/>
    </row>
    <row r="538" s="205" customFormat="1" ht="13.5" spans="1:21">
      <c r="A538" s="206"/>
      <c r="B538" s="286"/>
      <c r="C538" s="208"/>
      <c r="D538" s="209"/>
      <c r="E538" s="213"/>
      <c r="F538" s="213"/>
      <c r="G538" s="213"/>
      <c r="H538" s="213"/>
      <c r="I538" s="213"/>
      <c r="J538" s="213"/>
      <c r="K538" s="287"/>
      <c r="L538" s="210"/>
      <c r="M538" s="210"/>
      <c r="N538" s="210"/>
      <c r="O538" s="211"/>
      <c r="P538" s="212"/>
      <c r="Q538" s="212"/>
      <c r="R538" s="212"/>
      <c r="S538" s="212"/>
      <c r="T538" s="212"/>
      <c r="U538" s="213"/>
    </row>
    <row r="539" s="205" customFormat="1" ht="13.5" spans="1:21">
      <c r="A539" s="206"/>
      <c r="B539" s="286"/>
      <c r="C539" s="208"/>
      <c r="D539" s="209"/>
      <c r="E539" s="213"/>
      <c r="F539" s="213"/>
      <c r="G539" s="213"/>
      <c r="H539" s="213"/>
      <c r="I539" s="213"/>
      <c r="J539" s="213"/>
      <c r="K539" s="287"/>
      <c r="L539" s="210"/>
      <c r="M539" s="210"/>
      <c r="N539" s="210"/>
      <c r="O539" s="211"/>
      <c r="P539" s="212"/>
      <c r="Q539" s="212"/>
      <c r="R539" s="212"/>
      <c r="S539" s="212"/>
      <c r="T539" s="212"/>
      <c r="U539" s="213"/>
    </row>
    <row r="540" s="205" customFormat="1" ht="13.5" spans="1:21">
      <c r="A540" s="206"/>
      <c r="B540" s="286"/>
      <c r="C540" s="208"/>
      <c r="D540" s="209"/>
      <c r="E540" s="213"/>
      <c r="F540" s="213"/>
      <c r="G540" s="213"/>
      <c r="H540" s="213"/>
      <c r="I540" s="213"/>
      <c r="J540" s="213"/>
      <c r="K540" s="287"/>
      <c r="L540" s="210"/>
      <c r="M540" s="210"/>
      <c r="N540" s="210"/>
      <c r="O540" s="211"/>
      <c r="P540" s="212"/>
      <c r="Q540" s="212"/>
      <c r="R540" s="212"/>
      <c r="S540" s="212"/>
      <c r="T540" s="212"/>
      <c r="U540" s="213"/>
    </row>
    <row r="541" s="205" customFormat="1" ht="13.5" spans="1:21">
      <c r="A541" s="206"/>
      <c r="B541" s="286"/>
      <c r="C541" s="208"/>
      <c r="D541" s="209"/>
      <c r="E541" s="213"/>
      <c r="F541" s="213"/>
      <c r="G541" s="213"/>
      <c r="H541" s="213"/>
      <c r="I541" s="213"/>
      <c r="J541" s="213"/>
      <c r="K541" s="287"/>
      <c r="L541" s="210"/>
      <c r="M541" s="210"/>
      <c r="N541" s="210"/>
      <c r="O541" s="211"/>
      <c r="P541" s="212"/>
      <c r="Q541" s="212"/>
      <c r="R541" s="212"/>
      <c r="S541" s="212"/>
      <c r="T541" s="212"/>
      <c r="U541" s="213"/>
    </row>
    <row r="542" s="205" customFormat="1" ht="13.5" spans="1:21">
      <c r="A542" s="206"/>
      <c r="B542" s="286"/>
      <c r="C542" s="208"/>
      <c r="D542" s="209"/>
      <c r="E542" s="213"/>
      <c r="F542" s="213"/>
      <c r="G542" s="213"/>
      <c r="H542" s="213"/>
      <c r="I542" s="213"/>
      <c r="J542" s="213"/>
      <c r="K542" s="287"/>
      <c r="L542" s="210"/>
      <c r="M542" s="210"/>
      <c r="N542" s="210"/>
      <c r="O542" s="211"/>
      <c r="P542" s="212"/>
      <c r="Q542" s="212"/>
      <c r="R542" s="212"/>
      <c r="S542" s="212"/>
      <c r="T542" s="212"/>
      <c r="U542" s="213"/>
    </row>
    <row r="543" s="205" customFormat="1" ht="13.5" spans="1:21">
      <c r="A543" s="206"/>
      <c r="B543" s="286"/>
      <c r="C543" s="208"/>
      <c r="D543" s="209"/>
      <c r="E543" s="213"/>
      <c r="F543" s="213"/>
      <c r="G543" s="213"/>
      <c r="H543" s="213"/>
      <c r="I543" s="213"/>
      <c r="J543" s="213"/>
      <c r="K543" s="287"/>
      <c r="L543" s="210"/>
      <c r="M543" s="210"/>
      <c r="N543" s="210"/>
      <c r="O543" s="211"/>
      <c r="P543" s="212"/>
      <c r="Q543" s="212"/>
      <c r="R543" s="212"/>
      <c r="S543" s="212"/>
      <c r="T543" s="212"/>
      <c r="U543" s="213"/>
    </row>
    <row r="544" s="205" customFormat="1" ht="13.5" spans="1:21">
      <c r="A544" s="206"/>
      <c r="B544" s="286"/>
      <c r="C544" s="208"/>
      <c r="D544" s="209"/>
      <c r="E544" s="213"/>
      <c r="F544" s="213"/>
      <c r="G544" s="213"/>
      <c r="H544" s="213"/>
      <c r="I544" s="213"/>
      <c r="J544" s="213"/>
      <c r="K544" s="287"/>
      <c r="L544" s="210"/>
      <c r="M544" s="210"/>
      <c r="N544" s="210"/>
      <c r="O544" s="211"/>
      <c r="P544" s="212"/>
      <c r="Q544" s="212"/>
      <c r="R544" s="212"/>
      <c r="S544" s="212"/>
      <c r="T544" s="212"/>
      <c r="U544" s="213"/>
    </row>
    <row r="545" s="282" customFormat="1" ht="13.5" spans="1:21">
      <c r="A545" s="206"/>
      <c r="B545" s="286"/>
      <c r="C545" s="208"/>
      <c r="D545" s="209"/>
      <c r="E545" s="213"/>
      <c r="F545" s="213"/>
      <c r="G545" s="213"/>
      <c r="H545" s="213"/>
      <c r="I545" s="213"/>
      <c r="J545" s="213"/>
      <c r="K545" s="287"/>
      <c r="L545" s="210"/>
      <c r="M545" s="210"/>
      <c r="N545" s="210"/>
      <c r="O545" s="211"/>
      <c r="P545" s="212"/>
      <c r="Q545" s="212"/>
      <c r="R545" s="212"/>
      <c r="S545" s="212"/>
      <c r="T545" s="212"/>
      <c r="U545" s="213"/>
    </row>
    <row r="546" s="282" customFormat="1" ht="13.5" spans="1:21">
      <c r="A546" s="206"/>
      <c r="B546" s="286"/>
      <c r="C546" s="208"/>
      <c r="D546" s="209"/>
      <c r="E546" s="213"/>
      <c r="F546" s="213"/>
      <c r="G546" s="213"/>
      <c r="H546" s="213"/>
      <c r="I546" s="213"/>
      <c r="J546" s="213"/>
      <c r="K546" s="287"/>
      <c r="L546" s="210"/>
      <c r="M546" s="210"/>
      <c r="N546" s="210"/>
      <c r="O546" s="211"/>
      <c r="P546" s="212"/>
      <c r="Q546" s="212"/>
      <c r="R546" s="212"/>
      <c r="S546" s="212"/>
      <c r="T546" s="212"/>
      <c r="U546" s="213"/>
    </row>
    <row r="547" s="282" customFormat="1" ht="13.5" spans="1:21">
      <c r="A547" s="206"/>
      <c r="B547" s="286"/>
      <c r="C547" s="208"/>
      <c r="D547" s="209"/>
      <c r="E547" s="213"/>
      <c r="F547" s="213"/>
      <c r="G547" s="213"/>
      <c r="H547" s="213"/>
      <c r="I547" s="213"/>
      <c r="J547" s="213"/>
      <c r="K547" s="287"/>
      <c r="L547" s="210"/>
      <c r="M547" s="210"/>
      <c r="N547" s="210"/>
      <c r="O547" s="211"/>
      <c r="P547" s="212"/>
      <c r="Q547" s="212"/>
      <c r="R547" s="212"/>
      <c r="S547" s="212"/>
      <c r="T547" s="212"/>
      <c r="U547" s="213"/>
    </row>
    <row r="548" s="282" customFormat="1" ht="13.5" spans="1:21">
      <c r="A548" s="206"/>
      <c r="B548" s="286"/>
      <c r="C548" s="208"/>
      <c r="D548" s="209"/>
      <c r="E548" s="213"/>
      <c r="F548" s="213"/>
      <c r="G548" s="213"/>
      <c r="H548" s="213"/>
      <c r="I548" s="213"/>
      <c r="J548" s="213"/>
      <c r="K548" s="287"/>
      <c r="L548" s="210"/>
      <c r="M548" s="210"/>
      <c r="N548" s="210"/>
      <c r="O548" s="211"/>
      <c r="P548" s="212"/>
      <c r="Q548" s="212"/>
      <c r="R548" s="212"/>
      <c r="S548" s="212"/>
      <c r="T548" s="212"/>
      <c r="U548" s="213"/>
    </row>
    <row r="549" s="282" customFormat="1" ht="13.5" spans="1:21">
      <c r="A549" s="206"/>
      <c r="B549" s="286"/>
      <c r="C549" s="208"/>
      <c r="D549" s="209"/>
      <c r="E549" s="213"/>
      <c r="F549" s="213"/>
      <c r="G549" s="213"/>
      <c r="H549" s="213"/>
      <c r="I549" s="213"/>
      <c r="J549" s="213"/>
      <c r="K549" s="287"/>
      <c r="L549" s="210"/>
      <c r="M549" s="210"/>
      <c r="N549" s="210"/>
      <c r="O549" s="211"/>
      <c r="P549" s="212"/>
      <c r="Q549" s="212"/>
      <c r="R549" s="212"/>
      <c r="S549" s="212"/>
      <c r="T549" s="212"/>
      <c r="U549" s="213"/>
    </row>
    <row r="550" s="282" customFormat="1" ht="13.5" spans="1:21">
      <c r="A550" s="206"/>
      <c r="B550" s="286"/>
      <c r="C550" s="208"/>
      <c r="D550" s="209"/>
      <c r="E550" s="213"/>
      <c r="F550" s="213"/>
      <c r="G550" s="213"/>
      <c r="H550" s="213"/>
      <c r="I550" s="213"/>
      <c r="J550" s="213"/>
      <c r="K550" s="287"/>
      <c r="L550" s="210"/>
      <c r="M550" s="210"/>
      <c r="N550" s="210"/>
      <c r="O550" s="211"/>
      <c r="P550" s="212"/>
      <c r="Q550" s="212"/>
      <c r="R550" s="212"/>
      <c r="S550" s="212"/>
      <c r="T550" s="212"/>
      <c r="U550" s="213"/>
    </row>
    <row r="551" s="282" customFormat="1" ht="13.5" spans="1:21">
      <c r="A551" s="206"/>
      <c r="B551" s="286"/>
      <c r="C551" s="208"/>
      <c r="D551" s="209"/>
      <c r="E551" s="213"/>
      <c r="F551" s="213"/>
      <c r="G551" s="213"/>
      <c r="H551" s="213"/>
      <c r="I551" s="213"/>
      <c r="J551" s="213"/>
      <c r="K551" s="287"/>
      <c r="L551" s="210"/>
      <c r="M551" s="210"/>
      <c r="N551" s="210"/>
      <c r="O551" s="211"/>
      <c r="P551" s="212"/>
      <c r="Q551" s="212"/>
      <c r="R551" s="212"/>
      <c r="S551" s="212"/>
      <c r="T551" s="212"/>
      <c r="U551" s="213"/>
    </row>
    <row r="552" s="282" customFormat="1" ht="13.5" spans="1:21">
      <c r="A552" s="206"/>
      <c r="B552" s="286"/>
      <c r="C552" s="208"/>
      <c r="D552" s="209"/>
      <c r="E552" s="213"/>
      <c r="F552" s="213"/>
      <c r="G552" s="213"/>
      <c r="H552" s="213"/>
      <c r="I552" s="213"/>
      <c r="J552" s="213"/>
      <c r="K552" s="287"/>
      <c r="L552" s="210"/>
      <c r="M552" s="210"/>
      <c r="N552" s="210"/>
      <c r="O552" s="211"/>
      <c r="P552" s="212"/>
      <c r="Q552" s="212"/>
      <c r="R552" s="212"/>
      <c r="S552" s="212"/>
      <c r="T552" s="212"/>
      <c r="U552" s="213"/>
    </row>
    <row r="553" s="282" customFormat="1" ht="13.5" spans="1:21">
      <c r="A553" s="206"/>
      <c r="B553" s="286"/>
      <c r="C553" s="208"/>
      <c r="D553" s="209"/>
      <c r="E553" s="213"/>
      <c r="F553" s="213"/>
      <c r="G553" s="213"/>
      <c r="H553" s="213"/>
      <c r="I553" s="213"/>
      <c r="J553" s="213"/>
      <c r="K553" s="287"/>
      <c r="L553" s="210"/>
      <c r="M553" s="210"/>
      <c r="N553" s="210"/>
      <c r="O553" s="211"/>
      <c r="P553" s="212"/>
      <c r="Q553" s="212"/>
      <c r="R553" s="212"/>
      <c r="S553" s="212"/>
      <c r="T553" s="212"/>
      <c r="U553" s="213"/>
    </row>
    <row r="554" s="282" customFormat="1" ht="13.5" spans="1:21">
      <c r="A554" s="206"/>
      <c r="B554" s="286"/>
      <c r="C554" s="208"/>
      <c r="D554" s="209"/>
      <c r="E554" s="213"/>
      <c r="F554" s="213"/>
      <c r="G554" s="213"/>
      <c r="H554" s="213"/>
      <c r="I554" s="213"/>
      <c r="J554" s="213"/>
      <c r="K554" s="287"/>
      <c r="L554" s="210"/>
      <c r="M554" s="210"/>
      <c r="N554" s="210"/>
      <c r="O554" s="211"/>
      <c r="P554" s="212"/>
      <c r="Q554" s="212"/>
      <c r="R554" s="212"/>
      <c r="S554" s="212"/>
      <c r="T554" s="212"/>
      <c r="U554" s="213"/>
    </row>
    <row r="555" s="282" customFormat="1" ht="13.5" spans="1:21">
      <c r="A555" s="206"/>
      <c r="B555" s="286"/>
      <c r="C555" s="208"/>
      <c r="D555" s="209"/>
      <c r="E555" s="213"/>
      <c r="F555" s="213"/>
      <c r="G555" s="213"/>
      <c r="H555" s="213"/>
      <c r="I555" s="213"/>
      <c r="J555" s="213"/>
      <c r="K555" s="287"/>
      <c r="L555" s="210"/>
      <c r="M555" s="210"/>
      <c r="N555" s="210"/>
      <c r="O555" s="211"/>
      <c r="P555" s="212"/>
      <c r="Q555" s="212"/>
      <c r="R555" s="212"/>
      <c r="S555" s="212"/>
      <c r="T555" s="212"/>
      <c r="U555" s="213"/>
    </row>
    <row r="556" s="282" customFormat="1" ht="13.5" spans="1:21">
      <c r="A556" s="206"/>
      <c r="B556" s="286"/>
      <c r="C556" s="208"/>
      <c r="D556" s="209"/>
      <c r="E556" s="213"/>
      <c r="F556" s="213"/>
      <c r="G556" s="213"/>
      <c r="H556" s="213"/>
      <c r="I556" s="213"/>
      <c r="J556" s="213"/>
      <c r="K556" s="287"/>
      <c r="L556" s="210"/>
      <c r="M556" s="210"/>
      <c r="N556" s="210"/>
      <c r="O556" s="211"/>
      <c r="P556" s="212"/>
      <c r="Q556" s="212"/>
      <c r="R556" s="212"/>
      <c r="S556" s="212"/>
      <c r="T556" s="212"/>
      <c r="U556" s="213"/>
    </row>
    <row r="557" s="282" customFormat="1" ht="13.5" spans="1:21">
      <c r="A557" s="206"/>
      <c r="B557" s="286"/>
      <c r="C557" s="208"/>
      <c r="D557" s="209"/>
      <c r="E557" s="213"/>
      <c r="F557" s="213"/>
      <c r="G557" s="213"/>
      <c r="H557" s="213"/>
      <c r="I557" s="213"/>
      <c r="J557" s="213"/>
      <c r="K557" s="287"/>
      <c r="L557" s="210"/>
      <c r="M557" s="210"/>
      <c r="N557" s="210"/>
      <c r="O557" s="211"/>
      <c r="P557" s="212"/>
      <c r="Q557" s="212"/>
      <c r="R557" s="212"/>
      <c r="S557" s="212"/>
      <c r="T557" s="212"/>
      <c r="U557" s="213"/>
    </row>
    <row r="558" s="282" customFormat="1" ht="13.5" spans="1:21">
      <c r="A558" s="206"/>
      <c r="B558" s="286"/>
      <c r="C558" s="208"/>
      <c r="D558" s="209"/>
      <c r="E558" s="213"/>
      <c r="F558" s="213"/>
      <c r="G558" s="213"/>
      <c r="H558" s="213"/>
      <c r="I558" s="213"/>
      <c r="J558" s="213"/>
      <c r="K558" s="287"/>
      <c r="L558" s="210"/>
      <c r="M558" s="210"/>
      <c r="N558" s="210"/>
      <c r="O558" s="211"/>
      <c r="P558" s="212"/>
      <c r="Q558" s="212"/>
      <c r="R558" s="212"/>
      <c r="S558" s="212"/>
      <c r="T558" s="212"/>
      <c r="U558" s="213"/>
    </row>
    <row r="559" s="282" customFormat="1" ht="13.5" spans="1:21">
      <c r="A559" s="206"/>
      <c r="B559" s="286"/>
      <c r="C559" s="208"/>
      <c r="D559" s="209"/>
      <c r="E559" s="213"/>
      <c r="F559" s="213"/>
      <c r="G559" s="213"/>
      <c r="H559" s="213"/>
      <c r="I559" s="213"/>
      <c r="J559" s="213"/>
      <c r="K559" s="287"/>
      <c r="L559" s="210"/>
      <c r="M559" s="210"/>
      <c r="N559" s="210"/>
      <c r="O559" s="211"/>
      <c r="P559" s="212"/>
      <c r="Q559" s="212"/>
      <c r="R559" s="212"/>
      <c r="S559" s="212"/>
      <c r="T559" s="212"/>
      <c r="U559" s="213"/>
    </row>
    <row r="560" s="282" customFormat="1" ht="13.5" spans="1:21">
      <c r="A560" s="206"/>
      <c r="B560" s="286"/>
      <c r="C560" s="208"/>
      <c r="D560" s="209"/>
      <c r="E560" s="213"/>
      <c r="F560" s="213"/>
      <c r="G560" s="213"/>
      <c r="H560" s="213"/>
      <c r="I560" s="213"/>
      <c r="J560" s="213"/>
      <c r="K560" s="287"/>
      <c r="L560" s="210"/>
      <c r="M560" s="210"/>
      <c r="N560" s="210"/>
      <c r="O560" s="211"/>
      <c r="P560" s="212"/>
      <c r="Q560" s="212"/>
      <c r="R560" s="212"/>
      <c r="S560" s="212"/>
      <c r="T560" s="212"/>
      <c r="U560" s="213"/>
    </row>
    <row r="561" s="282" customFormat="1" ht="13.5" spans="1:21">
      <c r="A561" s="206"/>
      <c r="B561" s="286"/>
      <c r="C561" s="208"/>
      <c r="D561" s="209"/>
      <c r="E561" s="213"/>
      <c r="F561" s="213"/>
      <c r="G561" s="213"/>
      <c r="H561" s="213"/>
      <c r="I561" s="213"/>
      <c r="J561" s="213"/>
      <c r="K561" s="287"/>
      <c r="L561" s="210"/>
      <c r="M561" s="210"/>
      <c r="N561" s="210"/>
      <c r="O561" s="211"/>
      <c r="P561" s="212"/>
      <c r="Q561" s="212"/>
      <c r="R561" s="212"/>
      <c r="S561" s="212"/>
      <c r="T561" s="212"/>
      <c r="U561" s="213"/>
    </row>
    <row r="562" s="282" customFormat="1" ht="13.5" spans="1:21">
      <c r="A562" s="206"/>
      <c r="B562" s="286"/>
      <c r="C562" s="208"/>
      <c r="D562" s="209"/>
      <c r="E562" s="213"/>
      <c r="F562" s="213"/>
      <c r="G562" s="213"/>
      <c r="H562" s="213"/>
      <c r="I562" s="213"/>
      <c r="J562" s="213"/>
      <c r="K562" s="287"/>
      <c r="L562" s="210"/>
      <c r="M562" s="210"/>
      <c r="N562" s="210"/>
      <c r="O562" s="211"/>
      <c r="P562" s="212"/>
      <c r="Q562" s="212"/>
      <c r="R562" s="212"/>
      <c r="S562" s="212"/>
      <c r="T562" s="212"/>
      <c r="U562" s="213"/>
    </row>
    <row r="563" s="282" customFormat="1" ht="13.5" spans="1:21">
      <c r="A563" s="206"/>
      <c r="B563" s="286"/>
      <c r="C563" s="208"/>
      <c r="D563" s="209"/>
      <c r="E563" s="213"/>
      <c r="F563" s="213"/>
      <c r="G563" s="213"/>
      <c r="H563" s="213"/>
      <c r="I563" s="213"/>
      <c r="J563" s="213"/>
      <c r="K563" s="287"/>
      <c r="L563" s="210"/>
      <c r="M563" s="210"/>
      <c r="N563" s="210"/>
      <c r="O563" s="211"/>
      <c r="P563" s="212"/>
      <c r="Q563" s="212"/>
      <c r="R563" s="212"/>
      <c r="S563" s="212"/>
      <c r="T563" s="212"/>
      <c r="U563" s="213"/>
    </row>
    <row r="564" s="205" customFormat="1" ht="13.5" spans="1:21">
      <c r="A564" s="206"/>
      <c r="B564" s="286"/>
      <c r="C564" s="208"/>
      <c r="D564" s="209"/>
      <c r="E564" s="213"/>
      <c r="F564" s="213"/>
      <c r="G564" s="213"/>
      <c r="H564" s="213"/>
      <c r="I564" s="213"/>
      <c r="J564" s="213"/>
      <c r="K564" s="287"/>
      <c r="L564" s="210"/>
      <c r="M564" s="210"/>
      <c r="N564" s="210"/>
      <c r="O564" s="211"/>
      <c r="P564" s="212"/>
      <c r="Q564" s="212"/>
      <c r="R564" s="212"/>
      <c r="S564" s="212"/>
      <c r="T564" s="212"/>
      <c r="U564" s="213"/>
    </row>
    <row r="565" s="205" customFormat="1" ht="13.5" spans="1:21">
      <c r="A565" s="206"/>
      <c r="B565" s="286"/>
      <c r="C565" s="208"/>
      <c r="D565" s="209"/>
      <c r="E565" s="213"/>
      <c r="F565" s="213"/>
      <c r="G565" s="213"/>
      <c r="H565" s="213"/>
      <c r="I565" s="213"/>
      <c r="J565" s="213"/>
      <c r="K565" s="287"/>
      <c r="L565" s="210"/>
      <c r="M565" s="210"/>
      <c r="N565" s="210"/>
      <c r="O565" s="211"/>
      <c r="P565" s="212"/>
      <c r="Q565" s="212"/>
      <c r="R565" s="212"/>
      <c r="S565" s="212"/>
      <c r="T565" s="212"/>
      <c r="U565" s="213"/>
    </row>
    <row r="566" s="205" customFormat="1" ht="13.5" spans="1:21">
      <c r="A566" s="206"/>
      <c r="B566" s="286"/>
      <c r="C566" s="208"/>
      <c r="D566" s="209"/>
      <c r="E566" s="213"/>
      <c r="F566" s="213"/>
      <c r="G566" s="213"/>
      <c r="H566" s="213"/>
      <c r="I566" s="213"/>
      <c r="J566" s="213"/>
      <c r="K566" s="287"/>
      <c r="L566" s="210"/>
      <c r="M566" s="210"/>
      <c r="N566" s="210"/>
      <c r="O566" s="211"/>
      <c r="P566" s="212"/>
      <c r="Q566" s="212"/>
      <c r="R566" s="212"/>
      <c r="S566" s="212"/>
      <c r="T566" s="212"/>
      <c r="U566" s="213"/>
    </row>
    <row r="567" s="205" customFormat="1" ht="13.5" spans="1:21">
      <c r="A567" s="206"/>
      <c r="B567" s="286"/>
      <c r="C567" s="208"/>
      <c r="D567" s="209"/>
      <c r="E567" s="213"/>
      <c r="F567" s="213"/>
      <c r="G567" s="213"/>
      <c r="H567" s="213"/>
      <c r="I567" s="213"/>
      <c r="J567" s="213"/>
      <c r="K567" s="287"/>
      <c r="L567" s="210"/>
      <c r="M567" s="210"/>
      <c r="N567" s="210"/>
      <c r="O567" s="211"/>
      <c r="P567" s="212"/>
      <c r="Q567" s="212"/>
      <c r="R567" s="212"/>
      <c r="S567" s="212"/>
      <c r="T567" s="212"/>
      <c r="U567" s="213"/>
    </row>
    <row r="568" s="205" customFormat="1" ht="13.5" spans="1:21">
      <c r="A568" s="206"/>
      <c r="B568" s="286"/>
      <c r="C568" s="208"/>
      <c r="D568" s="209"/>
      <c r="E568" s="213"/>
      <c r="F568" s="213"/>
      <c r="G568" s="213"/>
      <c r="H568" s="213"/>
      <c r="I568" s="213"/>
      <c r="J568" s="213"/>
      <c r="K568" s="287"/>
      <c r="L568" s="210"/>
      <c r="M568" s="210"/>
      <c r="N568" s="210"/>
      <c r="O568" s="211"/>
      <c r="P568" s="212"/>
      <c r="Q568" s="212"/>
      <c r="R568" s="212"/>
      <c r="S568" s="212"/>
      <c r="T568" s="212"/>
      <c r="U568" s="213"/>
    </row>
    <row r="569" s="205" customFormat="1" ht="13.5" spans="1:21">
      <c r="A569" s="206"/>
      <c r="B569" s="286"/>
      <c r="C569" s="208"/>
      <c r="D569" s="209"/>
      <c r="E569" s="213"/>
      <c r="F569" s="213"/>
      <c r="G569" s="213"/>
      <c r="H569" s="213"/>
      <c r="I569" s="213"/>
      <c r="J569" s="213"/>
      <c r="K569" s="287"/>
      <c r="L569" s="210"/>
      <c r="M569" s="210"/>
      <c r="N569" s="210"/>
      <c r="O569" s="211"/>
      <c r="P569" s="212"/>
      <c r="Q569" s="212"/>
      <c r="R569" s="212"/>
      <c r="S569" s="212"/>
      <c r="T569" s="212"/>
      <c r="U569" s="213"/>
    </row>
    <row r="570" s="205" customFormat="1" ht="13.5" spans="1:21">
      <c r="A570" s="206"/>
      <c r="B570" s="286"/>
      <c r="C570" s="208"/>
      <c r="D570" s="209"/>
      <c r="E570" s="213"/>
      <c r="F570" s="213"/>
      <c r="G570" s="213"/>
      <c r="H570" s="213"/>
      <c r="I570" s="213"/>
      <c r="J570" s="213"/>
      <c r="K570" s="287"/>
      <c r="L570" s="210"/>
      <c r="M570" s="210"/>
      <c r="N570" s="210"/>
      <c r="O570" s="211"/>
      <c r="P570" s="212"/>
      <c r="Q570" s="212"/>
      <c r="R570" s="212"/>
      <c r="S570" s="212"/>
      <c r="T570" s="212"/>
      <c r="U570" s="213"/>
    </row>
    <row r="571" s="205" customFormat="1" ht="13.5" spans="1:21">
      <c r="A571" s="206"/>
      <c r="B571" s="286"/>
      <c r="C571" s="208"/>
      <c r="D571" s="209"/>
      <c r="E571" s="213"/>
      <c r="F571" s="213"/>
      <c r="G571" s="213"/>
      <c r="H571" s="213"/>
      <c r="I571" s="213"/>
      <c r="J571" s="213"/>
      <c r="K571" s="287"/>
      <c r="L571" s="210"/>
      <c r="M571" s="210"/>
      <c r="N571" s="210"/>
      <c r="O571" s="211"/>
      <c r="P571" s="212"/>
      <c r="Q571" s="212"/>
      <c r="R571" s="212"/>
      <c r="S571" s="212"/>
      <c r="T571" s="212"/>
      <c r="U571" s="213"/>
    </row>
    <row r="572" s="205" customFormat="1" ht="13.5" spans="1:21">
      <c r="A572" s="206"/>
      <c r="B572" s="286"/>
      <c r="C572" s="208"/>
      <c r="D572" s="209"/>
      <c r="E572" s="213"/>
      <c r="F572" s="213"/>
      <c r="G572" s="213"/>
      <c r="H572" s="213"/>
      <c r="I572" s="213"/>
      <c r="J572" s="213"/>
      <c r="K572" s="287"/>
      <c r="L572" s="210"/>
      <c r="M572" s="210"/>
      <c r="N572" s="210"/>
      <c r="O572" s="211"/>
      <c r="P572" s="212"/>
      <c r="Q572" s="212"/>
      <c r="R572" s="212"/>
      <c r="S572" s="212"/>
      <c r="T572" s="212"/>
      <c r="U572" s="213"/>
    </row>
    <row r="573" s="205" customFormat="1" ht="13.5" spans="1:21">
      <c r="A573" s="206"/>
      <c r="B573" s="286"/>
      <c r="C573" s="208"/>
      <c r="D573" s="209"/>
      <c r="E573" s="213"/>
      <c r="F573" s="213"/>
      <c r="G573" s="213"/>
      <c r="H573" s="213"/>
      <c r="I573" s="213"/>
      <c r="J573" s="213"/>
      <c r="K573" s="287"/>
      <c r="L573" s="210"/>
      <c r="M573" s="210"/>
      <c r="N573" s="210"/>
      <c r="O573" s="211"/>
      <c r="P573" s="212"/>
      <c r="Q573" s="212"/>
      <c r="R573" s="212"/>
      <c r="S573" s="212"/>
      <c r="T573" s="212"/>
      <c r="U573" s="213"/>
    </row>
    <row r="574" s="205" customFormat="1" ht="13.5" spans="1:21">
      <c r="A574" s="206"/>
      <c r="B574" s="286"/>
      <c r="C574" s="208"/>
      <c r="D574" s="209"/>
      <c r="E574" s="213"/>
      <c r="F574" s="213"/>
      <c r="G574" s="213"/>
      <c r="H574" s="213"/>
      <c r="I574" s="213"/>
      <c r="J574" s="213"/>
      <c r="K574" s="287"/>
      <c r="L574" s="210"/>
      <c r="M574" s="210"/>
      <c r="N574" s="210"/>
      <c r="O574" s="211"/>
      <c r="P574" s="212"/>
      <c r="Q574" s="212"/>
      <c r="R574" s="212"/>
      <c r="S574" s="212"/>
      <c r="T574" s="212"/>
      <c r="U574" s="213"/>
    </row>
    <row r="575" s="205" customFormat="1" ht="13.5" spans="1:21">
      <c r="A575" s="206"/>
      <c r="B575" s="286"/>
      <c r="C575" s="208"/>
      <c r="D575" s="209"/>
      <c r="E575" s="213"/>
      <c r="F575" s="213"/>
      <c r="G575" s="213"/>
      <c r="H575" s="213"/>
      <c r="I575" s="213"/>
      <c r="J575" s="213"/>
      <c r="K575" s="287"/>
      <c r="L575" s="210"/>
      <c r="M575" s="210"/>
      <c r="N575" s="210"/>
      <c r="O575" s="211"/>
      <c r="P575" s="212"/>
      <c r="Q575" s="212"/>
      <c r="R575" s="212"/>
      <c r="S575" s="212"/>
      <c r="T575" s="212"/>
      <c r="U575" s="213"/>
    </row>
    <row r="576" s="205" customFormat="1" ht="13.5" spans="1:21">
      <c r="A576" s="206"/>
      <c r="B576" s="286"/>
      <c r="C576" s="208"/>
      <c r="D576" s="209"/>
      <c r="E576" s="213"/>
      <c r="F576" s="213"/>
      <c r="G576" s="213"/>
      <c r="H576" s="213"/>
      <c r="I576" s="213"/>
      <c r="J576" s="213"/>
      <c r="K576" s="287"/>
      <c r="L576" s="210"/>
      <c r="M576" s="210"/>
      <c r="N576" s="210"/>
      <c r="O576" s="211"/>
      <c r="P576" s="212"/>
      <c r="Q576" s="212"/>
      <c r="R576" s="212"/>
      <c r="S576" s="212"/>
      <c r="T576" s="212"/>
      <c r="U576" s="213"/>
    </row>
    <row r="577" s="205" customFormat="1" ht="13.5" spans="1:21">
      <c r="A577" s="206"/>
      <c r="B577" s="286"/>
      <c r="C577" s="208"/>
      <c r="D577" s="209"/>
      <c r="E577" s="213"/>
      <c r="F577" s="213"/>
      <c r="G577" s="213"/>
      <c r="H577" s="213"/>
      <c r="I577" s="213"/>
      <c r="J577" s="213"/>
      <c r="K577" s="287"/>
      <c r="L577" s="210"/>
      <c r="M577" s="210"/>
      <c r="N577" s="210"/>
      <c r="O577" s="211"/>
      <c r="P577" s="212"/>
      <c r="Q577" s="212"/>
      <c r="R577" s="212"/>
      <c r="S577" s="212"/>
      <c r="T577" s="212"/>
      <c r="U577" s="213"/>
    </row>
    <row r="578" s="205" customFormat="1" ht="13.5" spans="1:21">
      <c r="A578" s="206"/>
      <c r="B578" s="286"/>
      <c r="C578" s="208"/>
      <c r="D578" s="209"/>
      <c r="E578" s="213"/>
      <c r="F578" s="213"/>
      <c r="G578" s="213"/>
      <c r="H578" s="213"/>
      <c r="I578" s="213"/>
      <c r="J578" s="213"/>
      <c r="K578" s="287"/>
      <c r="L578" s="210"/>
      <c r="M578" s="210"/>
      <c r="N578" s="210"/>
      <c r="O578" s="211"/>
      <c r="P578" s="212"/>
      <c r="Q578" s="212"/>
      <c r="R578" s="212"/>
      <c r="S578" s="212"/>
      <c r="T578" s="212"/>
      <c r="U578" s="213"/>
    </row>
    <row r="579" s="205" customFormat="1" ht="13.5" spans="1:21">
      <c r="A579" s="206"/>
      <c r="B579" s="286"/>
      <c r="C579" s="208"/>
      <c r="D579" s="209"/>
      <c r="E579" s="213"/>
      <c r="F579" s="213"/>
      <c r="G579" s="213"/>
      <c r="H579" s="213"/>
      <c r="I579" s="213"/>
      <c r="J579" s="213"/>
      <c r="K579" s="287"/>
      <c r="L579" s="210"/>
      <c r="M579" s="210"/>
      <c r="N579" s="210"/>
      <c r="O579" s="211"/>
      <c r="P579" s="212"/>
      <c r="Q579" s="212"/>
      <c r="R579" s="212"/>
      <c r="S579" s="212"/>
      <c r="T579" s="212"/>
      <c r="U579" s="213"/>
    </row>
    <row r="580" s="205" customFormat="1" ht="13.5" spans="1:21">
      <c r="A580" s="206"/>
      <c r="B580" s="286"/>
      <c r="C580" s="208"/>
      <c r="D580" s="209"/>
      <c r="E580" s="213"/>
      <c r="F580" s="213"/>
      <c r="G580" s="213"/>
      <c r="H580" s="213"/>
      <c r="I580" s="213"/>
      <c r="J580" s="213"/>
      <c r="K580" s="287"/>
      <c r="L580" s="210"/>
      <c r="M580" s="210"/>
      <c r="N580" s="210"/>
      <c r="O580" s="211"/>
      <c r="P580" s="212"/>
      <c r="Q580" s="212"/>
      <c r="R580" s="212"/>
      <c r="S580" s="212"/>
      <c r="T580" s="212"/>
      <c r="U580" s="213"/>
    </row>
    <row r="581" s="205" customFormat="1" ht="13.5" spans="1:21">
      <c r="A581" s="206"/>
      <c r="B581" s="286"/>
      <c r="C581" s="208"/>
      <c r="D581" s="209"/>
      <c r="E581" s="213"/>
      <c r="F581" s="213"/>
      <c r="G581" s="213"/>
      <c r="H581" s="213"/>
      <c r="I581" s="213"/>
      <c r="J581" s="213"/>
      <c r="K581" s="287"/>
      <c r="L581" s="210"/>
      <c r="M581" s="210"/>
      <c r="N581" s="210"/>
      <c r="O581" s="211"/>
      <c r="P581" s="212"/>
      <c r="Q581" s="212"/>
      <c r="R581" s="212"/>
      <c r="S581" s="212"/>
      <c r="T581" s="212"/>
      <c r="U581" s="213"/>
    </row>
    <row r="582" s="203" customFormat="1" spans="1:21">
      <c r="A582" s="206"/>
      <c r="B582" s="286"/>
      <c r="C582" s="208"/>
      <c r="D582" s="209"/>
      <c r="E582" s="213"/>
      <c r="F582" s="213"/>
      <c r="G582" s="213"/>
      <c r="H582" s="213"/>
      <c r="I582" s="213"/>
      <c r="J582" s="213"/>
      <c r="K582" s="287"/>
      <c r="L582" s="210"/>
      <c r="M582" s="210"/>
      <c r="N582" s="210"/>
      <c r="O582" s="211"/>
      <c r="P582" s="212"/>
      <c r="Q582" s="212"/>
      <c r="R582" s="212"/>
      <c r="S582" s="212"/>
      <c r="T582" s="212"/>
      <c r="U582" s="213"/>
    </row>
    <row r="583" s="205" customFormat="1" ht="13.5" spans="1:21">
      <c r="A583" s="206"/>
      <c r="B583" s="286"/>
      <c r="C583" s="208"/>
      <c r="D583" s="209"/>
      <c r="E583" s="213"/>
      <c r="F583" s="213"/>
      <c r="G583" s="213"/>
      <c r="H583" s="213"/>
      <c r="I583" s="213"/>
      <c r="J583" s="213"/>
      <c r="K583" s="287"/>
      <c r="L583" s="210"/>
      <c r="M583" s="210"/>
      <c r="N583" s="210"/>
      <c r="O583" s="211"/>
      <c r="P583" s="212"/>
      <c r="Q583" s="212"/>
      <c r="R583" s="212"/>
      <c r="S583" s="212"/>
      <c r="T583" s="212"/>
      <c r="U583" s="213"/>
    </row>
    <row r="584" s="205" customFormat="1" ht="13.5" spans="1:21">
      <c r="A584" s="206"/>
      <c r="B584" s="286"/>
      <c r="C584" s="208"/>
      <c r="D584" s="209"/>
      <c r="E584" s="213"/>
      <c r="F584" s="213"/>
      <c r="G584" s="213"/>
      <c r="H584" s="213"/>
      <c r="I584" s="213"/>
      <c r="J584" s="213"/>
      <c r="K584" s="287"/>
      <c r="L584" s="210"/>
      <c r="M584" s="210"/>
      <c r="N584" s="210"/>
      <c r="O584" s="211"/>
      <c r="P584" s="212"/>
      <c r="Q584" s="212"/>
      <c r="R584" s="212"/>
      <c r="S584" s="212"/>
      <c r="T584" s="212"/>
      <c r="U584" s="213"/>
    </row>
    <row r="585" s="205" customFormat="1" ht="13.5" spans="1:21">
      <c r="A585" s="206"/>
      <c r="B585" s="286"/>
      <c r="C585" s="208"/>
      <c r="D585" s="209"/>
      <c r="E585" s="213"/>
      <c r="F585" s="213"/>
      <c r="G585" s="213"/>
      <c r="H585" s="213"/>
      <c r="I585" s="213"/>
      <c r="J585" s="213"/>
      <c r="K585" s="287"/>
      <c r="L585" s="210"/>
      <c r="M585" s="210"/>
      <c r="N585" s="210"/>
      <c r="O585" s="211"/>
      <c r="P585" s="212"/>
      <c r="Q585" s="212"/>
      <c r="R585" s="212"/>
      <c r="S585" s="212"/>
      <c r="T585" s="212"/>
      <c r="U585" s="213"/>
    </row>
    <row r="586" s="205" customFormat="1" ht="13.5" spans="1:21">
      <c r="A586" s="206"/>
      <c r="B586" s="286"/>
      <c r="C586" s="208"/>
      <c r="D586" s="209"/>
      <c r="E586" s="213"/>
      <c r="F586" s="213"/>
      <c r="G586" s="213"/>
      <c r="H586" s="213"/>
      <c r="I586" s="213"/>
      <c r="J586" s="213"/>
      <c r="K586" s="287"/>
      <c r="L586" s="210"/>
      <c r="M586" s="210"/>
      <c r="N586" s="210"/>
      <c r="O586" s="211"/>
      <c r="P586" s="212"/>
      <c r="Q586" s="212"/>
      <c r="R586" s="212"/>
      <c r="S586" s="212"/>
      <c r="T586" s="212"/>
      <c r="U586" s="213"/>
    </row>
    <row r="587" s="205" customFormat="1" ht="13.5" spans="1:21">
      <c r="A587" s="206"/>
      <c r="B587" s="286"/>
      <c r="C587" s="208"/>
      <c r="D587" s="209"/>
      <c r="E587" s="213"/>
      <c r="F587" s="213"/>
      <c r="G587" s="213"/>
      <c r="H587" s="213"/>
      <c r="I587" s="213"/>
      <c r="J587" s="213"/>
      <c r="K587" s="287"/>
      <c r="L587" s="210"/>
      <c r="M587" s="210"/>
      <c r="N587" s="210"/>
      <c r="O587" s="211"/>
      <c r="P587" s="212"/>
      <c r="Q587" s="212"/>
      <c r="R587" s="212"/>
      <c r="S587" s="212"/>
      <c r="T587" s="212"/>
      <c r="U587" s="213"/>
    </row>
    <row r="588" s="205" customFormat="1" ht="13.5" spans="1:21">
      <c r="A588" s="206"/>
      <c r="B588" s="286"/>
      <c r="C588" s="208"/>
      <c r="D588" s="209"/>
      <c r="E588" s="213"/>
      <c r="F588" s="213"/>
      <c r="G588" s="213"/>
      <c r="H588" s="213"/>
      <c r="I588" s="213"/>
      <c r="J588" s="213"/>
      <c r="K588" s="287"/>
      <c r="L588" s="210"/>
      <c r="M588" s="210"/>
      <c r="N588" s="210"/>
      <c r="O588" s="211"/>
      <c r="P588" s="212"/>
      <c r="Q588" s="212"/>
      <c r="R588" s="212"/>
      <c r="S588" s="212"/>
      <c r="T588" s="212"/>
      <c r="U588" s="213"/>
    </row>
    <row r="589" s="205" customFormat="1" ht="13.5" spans="1:21">
      <c r="A589" s="206"/>
      <c r="B589" s="286"/>
      <c r="C589" s="208"/>
      <c r="D589" s="209"/>
      <c r="E589" s="213"/>
      <c r="F589" s="213"/>
      <c r="G589" s="213"/>
      <c r="H589" s="213"/>
      <c r="I589" s="213"/>
      <c r="J589" s="213"/>
      <c r="K589" s="287"/>
      <c r="L589" s="210"/>
      <c r="M589" s="210"/>
      <c r="N589" s="210"/>
      <c r="O589" s="211"/>
      <c r="P589" s="212"/>
      <c r="Q589" s="212"/>
      <c r="R589" s="212"/>
      <c r="S589" s="212"/>
      <c r="T589" s="212"/>
      <c r="U589" s="213"/>
    </row>
    <row r="590" s="205" customFormat="1" ht="13.5" spans="1:21">
      <c r="A590" s="206"/>
      <c r="B590" s="286"/>
      <c r="C590" s="208"/>
      <c r="D590" s="209"/>
      <c r="E590" s="213"/>
      <c r="F590" s="213"/>
      <c r="G590" s="213"/>
      <c r="H590" s="213"/>
      <c r="I590" s="213"/>
      <c r="J590" s="213"/>
      <c r="K590" s="287"/>
      <c r="L590" s="210"/>
      <c r="M590" s="210"/>
      <c r="N590" s="210"/>
      <c r="O590" s="211"/>
      <c r="P590" s="212"/>
      <c r="Q590" s="212"/>
      <c r="R590" s="212"/>
      <c r="S590" s="212"/>
      <c r="T590" s="212"/>
      <c r="U590" s="213"/>
    </row>
    <row r="591" s="205" customFormat="1" ht="13.5" spans="1:21">
      <c r="A591" s="206"/>
      <c r="B591" s="286"/>
      <c r="C591" s="208"/>
      <c r="D591" s="209"/>
      <c r="E591" s="213"/>
      <c r="F591" s="213"/>
      <c r="G591" s="213"/>
      <c r="H591" s="213"/>
      <c r="I591" s="213"/>
      <c r="J591" s="213"/>
      <c r="K591" s="287"/>
      <c r="L591" s="210"/>
      <c r="M591" s="210"/>
      <c r="N591" s="210"/>
      <c r="O591" s="211"/>
      <c r="P591" s="212"/>
      <c r="Q591" s="212"/>
      <c r="R591" s="212"/>
      <c r="S591" s="212"/>
      <c r="T591" s="212"/>
      <c r="U591" s="213"/>
    </row>
    <row r="592" s="205" customFormat="1" ht="13.5" spans="1:21">
      <c r="A592" s="206"/>
      <c r="B592" s="286"/>
      <c r="C592" s="208"/>
      <c r="D592" s="209"/>
      <c r="E592" s="213"/>
      <c r="F592" s="213"/>
      <c r="G592" s="213"/>
      <c r="H592" s="213"/>
      <c r="I592" s="213"/>
      <c r="J592" s="213"/>
      <c r="K592" s="287"/>
      <c r="L592" s="210"/>
      <c r="M592" s="210"/>
      <c r="N592" s="210"/>
      <c r="O592" s="211"/>
      <c r="P592" s="212"/>
      <c r="Q592" s="212"/>
      <c r="R592" s="212"/>
      <c r="S592" s="212"/>
      <c r="T592" s="212"/>
      <c r="U592" s="213"/>
    </row>
    <row r="593" s="205" customFormat="1" ht="13.5" spans="1:21">
      <c r="A593" s="206"/>
      <c r="B593" s="286"/>
      <c r="C593" s="208"/>
      <c r="D593" s="209"/>
      <c r="E593" s="213"/>
      <c r="F593" s="213"/>
      <c r="G593" s="213"/>
      <c r="H593" s="213"/>
      <c r="I593" s="213"/>
      <c r="J593" s="213"/>
      <c r="K593" s="287"/>
      <c r="L593" s="210"/>
      <c r="M593" s="210"/>
      <c r="N593" s="210"/>
      <c r="O593" s="211"/>
      <c r="P593" s="212"/>
      <c r="Q593" s="212"/>
      <c r="R593" s="212"/>
      <c r="S593" s="212"/>
      <c r="T593" s="212"/>
      <c r="U593" s="213"/>
    </row>
    <row r="594" s="205" customFormat="1" ht="13.5" spans="1:21">
      <c r="A594" s="206"/>
      <c r="B594" s="286"/>
      <c r="C594" s="208"/>
      <c r="D594" s="209"/>
      <c r="E594" s="213"/>
      <c r="F594" s="213"/>
      <c r="G594" s="213"/>
      <c r="H594" s="213"/>
      <c r="I594" s="213"/>
      <c r="J594" s="213"/>
      <c r="K594" s="287"/>
      <c r="L594" s="210"/>
      <c r="M594" s="210"/>
      <c r="N594" s="210"/>
      <c r="O594" s="211"/>
      <c r="P594" s="212"/>
      <c r="Q594" s="212"/>
      <c r="R594" s="212"/>
      <c r="S594" s="212"/>
      <c r="T594" s="212"/>
      <c r="U594" s="213"/>
    </row>
    <row r="595" s="205" customFormat="1" ht="13.5" spans="1:21">
      <c r="A595" s="206"/>
      <c r="B595" s="286"/>
      <c r="C595" s="208"/>
      <c r="D595" s="209"/>
      <c r="E595" s="213"/>
      <c r="F595" s="213"/>
      <c r="G595" s="213"/>
      <c r="H595" s="213"/>
      <c r="I595" s="213"/>
      <c r="J595" s="213"/>
      <c r="K595" s="287"/>
      <c r="L595" s="210"/>
      <c r="M595" s="210"/>
      <c r="N595" s="210"/>
      <c r="O595" s="211"/>
      <c r="P595" s="212"/>
      <c r="Q595" s="212"/>
      <c r="R595" s="212"/>
      <c r="S595" s="212"/>
      <c r="T595" s="212"/>
      <c r="U595" s="213"/>
    </row>
    <row r="596" s="205" customFormat="1" ht="13.5" spans="1:21">
      <c r="A596" s="206"/>
      <c r="B596" s="286"/>
      <c r="C596" s="208"/>
      <c r="D596" s="209"/>
      <c r="E596" s="213"/>
      <c r="F596" s="213"/>
      <c r="G596" s="213"/>
      <c r="H596" s="213"/>
      <c r="I596" s="213"/>
      <c r="J596" s="213"/>
      <c r="K596" s="287"/>
      <c r="L596" s="210"/>
      <c r="M596" s="210"/>
      <c r="N596" s="210"/>
      <c r="O596" s="211"/>
      <c r="P596" s="212"/>
      <c r="Q596" s="212"/>
      <c r="R596" s="212"/>
      <c r="S596" s="212"/>
      <c r="T596" s="212"/>
      <c r="U596" s="213"/>
    </row>
    <row r="597" s="205" customFormat="1" ht="13.5" spans="1:21">
      <c r="A597" s="206"/>
      <c r="B597" s="286"/>
      <c r="C597" s="208"/>
      <c r="D597" s="209"/>
      <c r="E597" s="213"/>
      <c r="F597" s="213"/>
      <c r="G597" s="213"/>
      <c r="H597" s="213"/>
      <c r="I597" s="213"/>
      <c r="J597" s="213"/>
      <c r="K597" s="287"/>
      <c r="L597" s="210"/>
      <c r="M597" s="210"/>
      <c r="N597" s="210"/>
      <c r="O597" s="211"/>
      <c r="P597" s="212"/>
      <c r="Q597" s="212"/>
      <c r="R597" s="212"/>
      <c r="S597" s="212"/>
      <c r="T597" s="212"/>
      <c r="U597" s="213"/>
    </row>
    <row r="598" s="205" customFormat="1" ht="13.5" spans="1:21">
      <c r="A598" s="206"/>
      <c r="B598" s="286"/>
      <c r="C598" s="208"/>
      <c r="D598" s="209"/>
      <c r="E598" s="213"/>
      <c r="F598" s="213"/>
      <c r="G598" s="213"/>
      <c r="H598" s="213"/>
      <c r="I598" s="213"/>
      <c r="J598" s="213"/>
      <c r="K598" s="287"/>
      <c r="L598" s="210"/>
      <c r="M598" s="210"/>
      <c r="N598" s="210"/>
      <c r="O598" s="211"/>
      <c r="P598" s="212"/>
      <c r="Q598" s="212"/>
      <c r="R598" s="212"/>
      <c r="S598" s="212"/>
      <c r="T598" s="212"/>
      <c r="U598" s="213"/>
    </row>
    <row r="599" s="205" customFormat="1" ht="13.5" spans="1:21">
      <c r="A599" s="206"/>
      <c r="B599" s="286"/>
      <c r="C599" s="208"/>
      <c r="D599" s="209"/>
      <c r="E599" s="213"/>
      <c r="F599" s="213"/>
      <c r="G599" s="213"/>
      <c r="H599" s="213"/>
      <c r="I599" s="213"/>
      <c r="J599" s="213"/>
      <c r="K599" s="287"/>
      <c r="L599" s="210"/>
      <c r="M599" s="210"/>
      <c r="N599" s="210"/>
      <c r="O599" s="211"/>
      <c r="P599" s="212"/>
      <c r="Q599" s="212"/>
      <c r="R599" s="212"/>
      <c r="S599" s="212"/>
      <c r="T599" s="212"/>
      <c r="U599" s="213"/>
    </row>
    <row r="600" s="205" customFormat="1" ht="13.5" spans="1:21">
      <c r="A600" s="206"/>
      <c r="B600" s="286"/>
      <c r="C600" s="208"/>
      <c r="D600" s="209"/>
      <c r="E600" s="213"/>
      <c r="F600" s="213"/>
      <c r="G600" s="213"/>
      <c r="H600" s="213"/>
      <c r="I600" s="213"/>
      <c r="J600" s="213"/>
      <c r="K600" s="287"/>
      <c r="L600" s="210"/>
      <c r="M600" s="210"/>
      <c r="N600" s="210"/>
      <c r="O600" s="211"/>
      <c r="P600" s="212"/>
      <c r="Q600" s="212"/>
      <c r="R600" s="212"/>
      <c r="S600" s="212"/>
      <c r="T600" s="212"/>
      <c r="U600" s="213"/>
    </row>
    <row r="601" s="205" customFormat="1" ht="13.5" spans="1:21">
      <c r="A601" s="206"/>
      <c r="B601" s="286"/>
      <c r="C601" s="208"/>
      <c r="D601" s="209"/>
      <c r="E601" s="213"/>
      <c r="F601" s="213"/>
      <c r="G601" s="213"/>
      <c r="H601" s="213"/>
      <c r="I601" s="213"/>
      <c r="J601" s="213"/>
      <c r="K601" s="287"/>
      <c r="L601" s="210"/>
      <c r="M601" s="210"/>
      <c r="N601" s="210"/>
      <c r="O601" s="211"/>
      <c r="P601" s="212"/>
      <c r="Q601" s="212"/>
      <c r="R601" s="212"/>
      <c r="S601" s="212"/>
      <c r="T601" s="212"/>
      <c r="U601" s="213"/>
    </row>
    <row r="602" s="205" customFormat="1" ht="13.5" spans="1:21">
      <c r="A602" s="206"/>
      <c r="B602" s="286"/>
      <c r="C602" s="208"/>
      <c r="D602" s="209"/>
      <c r="E602" s="213"/>
      <c r="F602" s="213"/>
      <c r="G602" s="213"/>
      <c r="H602" s="213"/>
      <c r="I602" s="213"/>
      <c r="J602" s="213"/>
      <c r="K602" s="287"/>
      <c r="L602" s="210"/>
      <c r="M602" s="210"/>
      <c r="N602" s="210"/>
      <c r="O602" s="211"/>
      <c r="P602" s="212"/>
      <c r="Q602" s="212"/>
      <c r="R602" s="212"/>
      <c r="S602" s="212"/>
      <c r="T602" s="212"/>
      <c r="U602" s="213"/>
    </row>
    <row r="603" s="205" customFormat="1" ht="13.5" spans="1:21">
      <c r="A603" s="206"/>
      <c r="B603" s="286"/>
      <c r="C603" s="208"/>
      <c r="D603" s="209"/>
      <c r="E603" s="213"/>
      <c r="F603" s="213"/>
      <c r="G603" s="213"/>
      <c r="H603" s="213"/>
      <c r="I603" s="213"/>
      <c r="J603" s="213"/>
      <c r="K603" s="287"/>
      <c r="L603" s="210"/>
      <c r="M603" s="210"/>
      <c r="N603" s="210"/>
      <c r="O603" s="211"/>
      <c r="P603" s="212"/>
      <c r="Q603" s="212"/>
      <c r="R603" s="212"/>
      <c r="S603" s="212"/>
      <c r="T603" s="212"/>
      <c r="U603" s="213"/>
    </row>
    <row r="604" s="205" customFormat="1" ht="13.5" spans="1:21">
      <c r="A604" s="206"/>
      <c r="B604" s="286"/>
      <c r="C604" s="208"/>
      <c r="D604" s="209"/>
      <c r="E604" s="213"/>
      <c r="F604" s="213"/>
      <c r="G604" s="213"/>
      <c r="H604" s="213"/>
      <c r="I604" s="213"/>
      <c r="J604" s="213"/>
      <c r="K604" s="287"/>
      <c r="L604" s="210"/>
      <c r="M604" s="210"/>
      <c r="N604" s="210"/>
      <c r="O604" s="211"/>
      <c r="P604" s="212"/>
      <c r="Q604" s="212"/>
      <c r="R604" s="212"/>
      <c r="S604" s="212"/>
      <c r="T604" s="212"/>
      <c r="U604" s="213"/>
    </row>
    <row r="605" s="205" customFormat="1" ht="13.5" spans="1:21">
      <c r="A605" s="206"/>
      <c r="B605" s="286"/>
      <c r="C605" s="208"/>
      <c r="D605" s="209"/>
      <c r="E605" s="213"/>
      <c r="F605" s="213"/>
      <c r="G605" s="213"/>
      <c r="H605" s="213"/>
      <c r="I605" s="213"/>
      <c r="J605" s="213"/>
      <c r="K605" s="287"/>
      <c r="L605" s="210"/>
      <c r="M605" s="210"/>
      <c r="N605" s="210"/>
      <c r="O605" s="211"/>
      <c r="P605" s="212"/>
      <c r="Q605" s="212"/>
      <c r="R605" s="212"/>
      <c r="S605" s="212"/>
      <c r="T605" s="212"/>
      <c r="U605" s="213"/>
    </row>
    <row r="606" s="205" customFormat="1" ht="13.5" spans="1:21">
      <c r="A606" s="206"/>
      <c r="B606" s="286"/>
      <c r="C606" s="208"/>
      <c r="D606" s="209"/>
      <c r="E606" s="213"/>
      <c r="F606" s="213"/>
      <c r="G606" s="213"/>
      <c r="H606" s="213"/>
      <c r="I606" s="213"/>
      <c r="J606" s="213"/>
      <c r="K606" s="287"/>
      <c r="L606" s="210"/>
      <c r="M606" s="210"/>
      <c r="N606" s="210"/>
      <c r="O606" s="211"/>
      <c r="P606" s="212"/>
      <c r="Q606" s="212"/>
      <c r="R606" s="212"/>
      <c r="S606" s="212"/>
      <c r="T606" s="212"/>
      <c r="U606" s="213"/>
    </row>
    <row r="607" s="205" customFormat="1" ht="13.5" spans="1:21">
      <c r="A607" s="206"/>
      <c r="B607" s="286"/>
      <c r="C607" s="208"/>
      <c r="D607" s="209"/>
      <c r="E607" s="213"/>
      <c r="F607" s="213"/>
      <c r="G607" s="213"/>
      <c r="H607" s="213"/>
      <c r="I607" s="213"/>
      <c r="J607" s="213"/>
      <c r="K607" s="287"/>
      <c r="L607" s="210"/>
      <c r="M607" s="210"/>
      <c r="N607" s="210"/>
      <c r="O607" s="211"/>
      <c r="P607" s="212"/>
      <c r="Q607" s="212"/>
      <c r="R607" s="212"/>
      <c r="S607" s="212"/>
      <c r="T607" s="212"/>
      <c r="U607" s="213"/>
    </row>
    <row r="608" s="205" customFormat="1" ht="13.5" spans="1:21">
      <c r="A608" s="206"/>
      <c r="B608" s="286"/>
      <c r="C608" s="208"/>
      <c r="D608" s="209"/>
      <c r="E608" s="213"/>
      <c r="F608" s="213"/>
      <c r="G608" s="213"/>
      <c r="H608" s="213"/>
      <c r="I608" s="213"/>
      <c r="J608" s="213"/>
      <c r="K608" s="287"/>
      <c r="L608" s="210"/>
      <c r="M608" s="210"/>
      <c r="N608" s="210"/>
      <c r="O608" s="211"/>
      <c r="P608" s="212"/>
      <c r="Q608" s="212"/>
      <c r="R608" s="212"/>
      <c r="S608" s="212"/>
      <c r="T608" s="212"/>
      <c r="U608" s="213"/>
    </row>
    <row r="609" s="205" customFormat="1" ht="13.5" spans="1:21">
      <c r="A609" s="206"/>
      <c r="B609" s="286"/>
      <c r="C609" s="208"/>
      <c r="D609" s="209"/>
      <c r="E609" s="213"/>
      <c r="F609" s="213"/>
      <c r="G609" s="213"/>
      <c r="H609" s="213"/>
      <c r="I609" s="213"/>
      <c r="J609" s="213"/>
      <c r="K609" s="287"/>
      <c r="L609" s="210"/>
      <c r="M609" s="210"/>
      <c r="N609" s="210"/>
      <c r="O609" s="211"/>
      <c r="P609" s="212"/>
      <c r="Q609" s="212"/>
      <c r="R609" s="212"/>
      <c r="S609" s="212"/>
      <c r="T609" s="212"/>
      <c r="U609" s="213"/>
    </row>
    <row r="610" s="205" customFormat="1" ht="13.5" spans="1:21">
      <c r="A610" s="206"/>
      <c r="B610" s="286"/>
      <c r="C610" s="208"/>
      <c r="D610" s="209"/>
      <c r="E610" s="213"/>
      <c r="F610" s="213"/>
      <c r="G610" s="213"/>
      <c r="H610" s="213"/>
      <c r="I610" s="213"/>
      <c r="J610" s="213"/>
      <c r="K610" s="287"/>
      <c r="L610" s="210"/>
      <c r="M610" s="210"/>
      <c r="N610" s="210"/>
      <c r="O610" s="211"/>
      <c r="P610" s="212"/>
      <c r="Q610" s="212"/>
      <c r="R610" s="212"/>
      <c r="S610" s="212"/>
      <c r="T610" s="212"/>
      <c r="U610" s="213"/>
    </row>
    <row r="611" s="205" customFormat="1" ht="13.5" spans="1:21">
      <c r="A611" s="206"/>
      <c r="B611" s="286"/>
      <c r="C611" s="208"/>
      <c r="D611" s="209"/>
      <c r="E611" s="213"/>
      <c r="F611" s="213"/>
      <c r="G611" s="213"/>
      <c r="H611" s="213"/>
      <c r="I611" s="213"/>
      <c r="J611" s="213"/>
      <c r="K611" s="287"/>
      <c r="L611" s="210"/>
      <c r="M611" s="210"/>
      <c r="N611" s="210"/>
      <c r="O611" s="211"/>
      <c r="P611" s="212"/>
      <c r="Q611" s="212"/>
      <c r="R611" s="212"/>
      <c r="S611" s="212"/>
      <c r="T611" s="212"/>
      <c r="U611" s="213"/>
    </row>
    <row r="612" s="205" customFormat="1" ht="13.5" spans="1:21">
      <c r="A612" s="206"/>
      <c r="B612" s="286"/>
      <c r="C612" s="208"/>
      <c r="D612" s="209"/>
      <c r="E612" s="213"/>
      <c r="F612" s="213"/>
      <c r="G612" s="213"/>
      <c r="H612" s="213"/>
      <c r="I612" s="213"/>
      <c r="J612" s="213"/>
      <c r="K612" s="287"/>
      <c r="L612" s="210"/>
      <c r="M612" s="210"/>
      <c r="N612" s="210"/>
      <c r="O612" s="211"/>
      <c r="P612" s="212"/>
      <c r="Q612" s="212"/>
      <c r="R612" s="212"/>
      <c r="S612" s="212"/>
      <c r="T612" s="212"/>
      <c r="U612" s="213"/>
    </row>
    <row r="613" s="205" customFormat="1" ht="13.5" spans="1:21">
      <c r="A613" s="206"/>
      <c r="B613" s="286"/>
      <c r="C613" s="208"/>
      <c r="D613" s="209"/>
      <c r="E613" s="213"/>
      <c r="F613" s="213"/>
      <c r="G613" s="213"/>
      <c r="H613" s="213"/>
      <c r="I613" s="213"/>
      <c r="J613" s="213"/>
      <c r="K613" s="287"/>
      <c r="L613" s="210"/>
      <c r="M613" s="210"/>
      <c r="N613" s="210"/>
      <c r="O613" s="211"/>
      <c r="P613" s="212"/>
      <c r="Q613" s="212"/>
      <c r="R613" s="212"/>
      <c r="S613" s="212"/>
      <c r="T613" s="212"/>
      <c r="U613" s="213"/>
    </row>
    <row r="614" s="205" customFormat="1" ht="13.5" spans="1:21">
      <c r="A614" s="206"/>
      <c r="B614" s="286"/>
      <c r="C614" s="208"/>
      <c r="D614" s="209"/>
      <c r="E614" s="213"/>
      <c r="F614" s="213"/>
      <c r="G614" s="213"/>
      <c r="H614" s="213"/>
      <c r="I614" s="213"/>
      <c r="J614" s="213"/>
      <c r="K614" s="287"/>
      <c r="L614" s="210"/>
      <c r="M614" s="210"/>
      <c r="N614" s="210"/>
      <c r="O614" s="211"/>
      <c r="P614" s="212"/>
      <c r="Q614" s="212"/>
      <c r="R614" s="212"/>
      <c r="S614" s="212"/>
      <c r="T614" s="212"/>
      <c r="U614" s="213"/>
    </row>
    <row r="615" s="205" customFormat="1" ht="13.5" spans="1:21">
      <c r="A615" s="206"/>
      <c r="B615" s="286"/>
      <c r="C615" s="208"/>
      <c r="D615" s="209"/>
      <c r="E615" s="213"/>
      <c r="F615" s="213"/>
      <c r="G615" s="213"/>
      <c r="H615" s="213"/>
      <c r="I615" s="213"/>
      <c r="J615" s="213"/>
      <c r="K615" s="287"/>
      <c r="L615" s="210"/>
      <c r="M615" s="210"/>
      <c r="N615" s="210"/>
      <c r="O615" s="211"/>
      <c r="P615" s="212"/>
      <c r="Q615" s="212"/>
      <c r="R615" s="212"/>
      <c r="S615" s="212"/>
      <c r="T615" s="212"/>
      <c r="U615" s="213"/>
    </row>
    <row r="616" s="205" customFormat="1" ht="13.5" spans="1:21">
      <c r="A616" s="206"/>
      <c r="B616" s="286"/>
      <c r="C616" s="208"/>
      <c r="D616" s="209"/>
      <c r="E616" s="213"/>
      <c r="F616" s="213"/>
      <c r="G616" s="213"/>
      <c r="H616" s="213"/>
      <c r="I616" s="213"/>
      <c r="J616" s="213"/>
      <c r="K616" s="287"/>
      <c r="L616" s="210"/>
      <c r="M616" s="210"/>
      <c r="N616" s="210"/>
      <c r="O616" s="211"/>
      <c r="P616" s="212"/>
      <c r="Q616" s="212"/>
      <c r="R616" s="212"/>
      <c r="S616" s="212"/>
      <c r="T616" s="212"/>
      <c r="U616" s="213"/>
    </row>
    <row r="617" s="205" customFormat="1" ht="13.5" spans="1:21">
      <c r="A617" s="206"/>
      <c r="B617" s="286"/>
      <c r="C617" s="208"/>
      <c r="D617" s="209"/>
      <c r="E617" s="213"/>
      <c r="F617" s="213"/>
      <c r="G617" s="213"/>
      <c r="H617" s="213"/>
      <c r="I617" s="213"/>
      <c r="J617" s="213"/>
      <c r="K617" s="287"/>
      <c r="L617" s="210"/>
      <c r="M617" s="210"/>
      <c r="N617" s="210"/>
      <c r="O617" s="211"/>
      <c r="P617" s="212"/>
      <c r="Q617" s="212"/>
      <c r="R617" s="212"/>
      <c r="S617" s="212"/>
      <c r="T617" s="212"/>
      <c r="U617" s="213"/>
    </row>
    <row r="618" s="205" customFormat="1" ht="13.5" spans="1:21">
      <c r="A618" s="206"/>
      <c r="B618" s="286"/>
      <c r="C618" s="208"/>
      <c r="D618" s="209"/>
      <c r="E618" s="213"/>
      <c r="F618" s="213"/>
      <c r="G618" s="213"/>
      <c r="H618" s="213"/>
      <c r="I618" s="213"/>
      <c r="J618" s="213"/>
      <c r="K618" s="287"/>
      <c r="L618" s="210"/>
      <c r="M618" s="210"/>
      <c r="N618" s="210"/>
      <c r="O618" s="211"/>
      <c r="P618" s="212"/>
      <c r="Q618" s="212"/>
      <c r="R618" s="212"/>
      <c r="S618" s="212"/>
      <c r="T618" s="212"/>
      <c r="U618" s="213"/>
    </row>
    <row r="619" s="205" customFormat="1" ht="13.5" spans="1:21">
      <c r="A619" s="206"/>
      <c r="B619" s="286"/>
      <c r="C619" s="208"/>
      <c r="D619" s="209"/>
      <c r="E619" s="213"/>
      <c r="F619" s="213"/>
      <c r="G619" s="213"/>
      <c r="H619" s="213"/>
      <c r="I619" s="213"/>
      <c r="J619" s="213"/>
      <c r="K619" s="287"/>
      <c r="L619" s="210"/>
      <c r="M619" s="210"/>
      <c r="N619" s="210"/>
      <c r="O619" s="211"/>
      <c r="P619" s="212"/>
      <c r="Q619" s="212"/>
      <c r="R619" s="212"/>
      <c r="S619" s="212"/>
      <c r="T619" s="212"/>
      <c r="U619" s="213"/>
    </row>
    <row r="620" s="205" customFormat="1" ht="13.5" spans="1:21">
      <c r="A620" s="206"/>
      <c r="B620" s="286"/>
      <c r="C620" s="208"/>
      <c r="D620" s="209"/>
      <c r="E620" s="213"/>
      <c r="F620" s="213"/>
      <c r="G620" s="213"/>
      <c r="H620" s="213"/>
      <c r="I620" s="213"/>
      <c r="J620" s="213"/>
      <c r="K620" s="287"/>
      <c r="L620" s="210"/>
      <c r="M620" s="210"/>
      <c r="N620" s="210"/>
      <c r="O620" s="211"/>
      <c r="P620" s="212"/>
      <c r="Q620" s="212"/>
      <c r="R620" s="212"/>
      <c r="S620" s="212"/>
      <c r="T620" s="212"/>
      <c r="U620" s="213"/>
    </row>
    <row r="621" s="205" customFormat="1" ht="13.5" spans="1:21">
      <c r="A621" s="206"/>
      <c r="B621" s="286"/>
      <c r="C621" s="208"/>
      <c r="D621" s="209"/>
      <c r="E621" s="213"/>
      <c r="F621" s="213"/>
      <c r="G621" s="213"/>
      <c r="H621" s="213"/>
      <c r="I621" s="213"/>
      <c r="J621" s="213"/>
      <c r="K621" s="287"/>
      <c r="L621" s="210"/>
      <c r="M621" s="210"/>
      <c r="N621" s="210"/>
      <c r="O621" s="211"/>
      <c r="P621" s="212"/>
      <c r="Q621" s="212"/>
      <c r="R621" s="212"/>
      <c r="S621" s="212"/>
      <c r="T621" s="212"/>
      <c r="U621" s="213"/>
    </row>
    <row r="622" s="205" customFormat="1" ht="13.5" spans="1:21">
      <c r="A622" s="206"/>
      <c r="B622" s="286"/>
      <c r="C622" s="208"/>
      <c r="D622" s="209"/>
      <c r="E622" s="213"/>
      <c r="F622" s="213"/>
      <c r="G622" s="213"/>
      <c r="H622" s="213"/>
      <c r="I622" s="213"/>
      <c r="J622" s="213"/>
      <c r="K622" s="287"/>
      <c r="L622" s="210"/>
      <c r="M622" s="210"/>
      <c r="N622" s="210"/>
      <c r="O622" s="211"/>
      <c r="P622" s="212"/>
      <c r="Q622" s="212"/>
      <c r="R622" s="212"/>
      <c r="S622" s="212"/>
      <c r="T622" s="212"/>
      <c r="U622" s="213"/>
    </row>
    <row r="623" s="205" customFormat="1" ht="13.5" spans="1:21">
      <c r="A623" s="206"/>
      <c r="B623" s="286"/>
      <c r="C623" s="208"/>
      <c r="D623" s="209"/>
      <c r="E623" s="213"/>
      <c r="F623" s="213"/>
      <c r="G623" s="213"/>
      <c r="H623" s="213"/>
      <c r="I623" s="213"/>
      <c r="J623" s="213"/>
      <c r="K623" s="287"/>
      <c r="L623" s="210"/>
      <c r="M623" s="210"/>
      <c r="N623" s="210"/>
      <c r="O623" s="211"/>
      <c r="P623" s="212"/>
      <c r="Q623" s="212"/>
      <c r="R623" s="212"/>
      <c r="S623" s="212"/>
      <c r="T623" s="212"/>
      <c r="U623" s="213"/>
    </row>
    <row r="624" s="205" customFormat="1" ht="13.5" spans="1:21">
      <c r="A624" s="206"/>
      <c r="B624" s="286"/>
      <c r="C624" s="208"/>
      <c r="D624" s="209"/>
      <c r="E624" s="213"/>
      <c r="F624" s="213"/>
      <c r="G624" s="213"/>
      <c r="H624" s="213"/>
      <c r="I624" s="213"/>
      <c r="J624" s="213"/>
      <c r="K624" s="287"/>
      <c r="L624" s="210"/>
      <c r="M624" s="210"/>
      <c r="N624" s="210"/>
      <c r="O624" s="211"/>
      <c r="P624" s="212"/>
      <c r="Q624" s="212"/>
      <c r="R624" s="212"/>
      <c r="S624" s="212"/>
      <c r="T624" s="212"/>
      <c r="U624" s="213"/>
    </row>
    <row r="625" s="205" customFormat="1" ht="13.5" spans="1:21">
      <c r="A625" s="206"/>
      <c r="B625" s="286"/>
      <c r="C625" s="208"/>
      <c r="D625" s="209"/>
      <c r="E625" s="213"/>
      <c r="F625" s="213"/>
      <c r="G625" s="213"/>
      <c r="H625" s="213"/>
      <c r="I625" s="213"/>
      <c r="J625" s="213"/>
      <c r="K625" s="287"/>
      <c r="L625" s="210"/>
      <c r="M625" s="210"/>
      <c r="N625" s="210"/>
      <c r="O625" s="211"/>
      <c r="P625" s="212"/>
      <c r="Q625" s="212"/>
      <c r="R625" s="212"/>
      <c r="S625" s="212"/>
      <c r="T625" s="212"/>
      <c r="U625" s="213"/>
    </row>
    <row r="626" s="205" customFormat="1" ht="13.5" spans="1:21">
      <c r="A626" s="206"/>
      <c r="B626" s="286"/>
      <c r="C626" s="208"/>
      <c r="D626" s="209"/>
      <c r="E626" s="213"/>
      <c r="F626" s="213"/>
      <c r="G626" s="213"/>
      <c r="H626" s="213"/>
      <c r="I626" s="213"/>
      <c r="J626" s="213"/>
      <c r="K626" s="287"/>
      <c r="L626" s="210"/>
      <c r="M626" s="210"/>
      <c r="N626" s="210"/>
      <c r="O626" s="211"/>
      <c r="P626" s="212"/>
      <c r="Q626" s="212"/>
      <c r="R626" s="212"/>
      <c r="S626" s="212"/>
      <c r="T626" s="212"/>
      <c r="U626" s="213"/>
    </row>
    <row r="627" s="205" customFormat="1" ht="13.5" spans="1:21">
      <c r="A627" s="206"/>
      <c r="B627" s="286"/>
      <c r="C627" s="208"/>
      <c r="D627" s="209"/>
      <c r="E627" s="213"/>
      <c r="F627" s="213"/>
      <c r="G627" s="213"/>
      <c r="H627" s="213"/>
      <c r="I627" s="213"/>
      <c r="J627" s="213"/>
      <c r="K627" s="287"/>
      <c r="L627" s="210"/>
      <c r="M627" s="210"/>
      <c r="N627" s="210"/>
      <c r="O627" s="211"/>
      <c r="P627" s="212"/>
      <c r="Q627" s="212"/>
      <c r="R627" s="212"/>
      <c r="S627" s="212"/>
      <c r="T627" s="212"/>
      <c r="U627" s="213"/>
    </row>
    <row r="628" s="205" customFormat="1" ht="13.5" spans="1:21">
      <c r="A628" s="206"/>
      <c r="B628" s="286"/>
      <c r="C628" s="208"/>
      <c r="D628" s="209"/>
      <c r="E628" s="213"/>
      <c r="F628" s="213"/>
      <c r="G628" s="213"/>
      <c r="H628" s="213"/>
      <c r="I628" s="213"/>
      <c r="J628" s="213"/>
      <c r="K628" s="287"/>
      <c r="L628" s="210"/>
      <c r="M628" s="210"/>
      <c r="N628" s="210"/>
      <c r="O628" s="211"/>
      <c r="P628" s="212"/>
      <c r="Q628" s="212"/>
      <c r="R628" s="212"/>
      <c r="S628" s="212"/>
      <c r="T628" s="212"/>
      <c r="U628" s="213"/>
    </row>
    <row r="629" s="205" customFormat="1" ht="13.5" spans="1:21">
      <c r="A629" s="206"/>
      <c r="B629" s="286"/>
      <c r="C629" s="208"/>
      <c r="D629" s="209"/>
      <c r="E629" s="213"/>
      <c r="F629" s="213"/>
      <c r="G629" s="213"/>
      <c r="H629" s="213"/>
      <c r="I629" s="213"/>
      <c r="J629" s="213"/>
      <c r="K629" s="287"/>
      <c r="L629" s="210"/>
      <c r="M629" s="210"/>
      <c r="N629" s="210"/>
      <c r="O629" s="211"/>
      <c r="P629" s="212"/>
      <c r="Q629" s="212"/>
      <c r="R629" s="212"/>
      <c r="S629" s="212"/>
      <c r="T629" s="212"/>
      <c r="U629" s="213"/>
    </row>
    <row r="630" s="205" customFormat="1" ht="13.5" spans="1:21">
      <c r="A630" s="206"/>
      <c r="B630" s="286"/>
      <c r="C630" s="208"/>
      <c r="D630" s="209"/>
      <c r="E630" s="213"/>
      <c r="F630" s="213"/>
      <c r="G630" s="213"/>
      <c r="H630" s="213"/>
      <c r="I630" s="213"/>
      <c r="J630" s="213"/>
      <c r="K630" s="287"/>
      <c r="L630" s="210"/>
      <c r="M630" s="210"/>
      <c r="N630" s="210"/>
      <c r="O630" s="211"/>
      <c r="P630" s="212"/>
      <c r="Q630" s="212"/>
      <c r="R630" s="212"/>
      <c r="S630" s="212"/>
      <c r="T630" s="212"/>
      <c r="U630" s="213"/>
    </row>
    <row r="631" s="205" customFormat="1" ht="13.5" spans="1:21">
      <c r="A631" s="206"/>
      <c r="B631" s="286"/>
      <c r="C631" s="208"/>
      <c r="D631" s="209"/>
      <c r="E631" s="213"/>
      <c r="F631" s="213"/>
      <c r="G631" s="213"/>
      <c r="H631" s="213"/>
      <c r="I631" s="213"/>
      <c r="J631" s="213"/>
      <c r="K631" s="287"/>
      <c r="L631" s="210"/>
      <c r="M631" s="210"/>
      <c r="N631" s="210"/>
      <c r="O631" s="211"/>
      <c r="P631" s="212"/>
      <c r="Q631" s="212"/>
      <c r="R631" s="212"/>
      <c r="S631" s="212"/>
      <c r="T631" s="212"/>
      <c r="U631" s="213"/>
    </row>
    <row r="632" s="205" customFormat="1" ht="13.5" spans="1:21">
      <c r="A632" s="206"/>
      <c r="B632" s="286"/>
      <c r="C632" s="208"/>
      <c r="D632" s="209"/>
      <c r="E632" s="213"/>
      <c r="F632" s="213"/>
      <c r="G632" s="213"/>
      <c r="H632" s="213"/>
      <c r="I632" s="213"/>
      <c r="J632" s="213"/>
      <c r="K632" s="287"/>
      <c r="L632" s="210"/>
      <c r="M632" s="210"/>
      <c r="N632" s="210"/>
      <c r="O632" s="211"/>
      <c r="P632" s="212"/>
      <c r="Q632" s="212"/>
      <c r="R632" s="212"/>
      <c r="S632" s="212"/>
      <c r="T632" s="212"/>
      <c r="U632" s="213"/>
    </row>
    <row r="633" s="205" customFormat="1" ht="13.5" spans="1:21">
      <c r="A633" s="206"/>
      <c r="B633" s="286"/>
      <c r="C633" s="208"/>
      <c r="D633" s="209"/>
      <c r="E633" s="213"/>
      <c r="F633" s="213"/>
      <c r="G633" s="213"/>
      <c r="H633" s="213"/>
      <c r="I633" s="213"/>
      <c r="J633" s="213"/>
      <c r="K633" s="287"/>
      <c r="L633" s="210"/>
      <c r="M633" s="210"/>
      <c r="N633" s="210"/>
      <c r="O633" s="211"/>
      <c r="P633" s="212"/>
      <c r="Q633" s="212"/>
      <c r="R633" s="212"/>
      <c r="S633" s="212"/>
      <c r="T633" s="212"/>
      <c r="U633" s="213"/>
    </row>
    <row r="634" s="205" customFormat="1" ht="13.5" spans="1:21">
      <c r="A634" s="206"/>
      <c r="B634" s="286"/>
      <c r="C634" s="208"/>
      <c r="D634" s="209"/>
      <c r="E634" s="213"/>
      <c r="F634" s="213"/>
      <c r="G634" s="213"/>
      <c r="H634" s="213"/>
      <c r="I634" s="213"/>
      <c r="J634" s="213"/>
      <c r="K634" s="287"/>
      <c r="L634" s="210"/>
      <c r="M634" s="210"/>
      <c r="N634" s="210"/>
      <c r="O634" s="211"/>
      <c r="P634" s="212"/>
      <c r="Q634" s="212"/>
      <c r="R634" s="212"/>
      <c r="S634" s="212"/>
      <c r="T634" s="212"/>
      <c r="U634" s="213"/>
    </row>
    <row r="635" s="205" customFormat="1" ht="13.5" spans="1:21">
      <c r="A635" s="206"/>
      <c r="B635" s="286"/>
      <c r="C635" s="208"/>
      <c r="D635" s="209"/>
      <c r="E635" s="213"/>
      <c r="F635" s="213"/>
      <c r="G635" s="213"/>
      <c r="H635" s="213"/>
      <c r="I635" s="213"/>
      <c r="J635" s="213"/>
      <c r="K635" s="287"/>
      <c r="L635" s="210"/>
      <c r="M635" s="210"/>
      <c r="N635" s="210"/>
      <c r="O635" s="211"/>
      <c r="P635" s="212"/>
      <c r="Q635" s="212"/>
      <c r="R635" s="212"/>
      <c r="S635" s="212"/>
      <c r="T635" s="212"/>
      <c r="U635" s="213"/>
    </row>
    <row r="636" s="205" customFormat="1" ht="13.5" spans="1:21">
      <c r="A636" s="206"/>
      <c r="B636" s="286"/>
      <c r="C636" s="208"/>
      <c r="D636" s="209"/>
      <c r="E636" s="213"/>
      <c r="F636" s="213"/>
      <c r="G636" s="213"/>
      <c r="H636" s="213"/>
      <c r="I636" s="213"/>
      <c r="J636" s="213"/>
      <c r="K636" s="287"/>
      <c r="L636" s="210"/>
      <c r="M636" s="210"/>
      <c r="N636" s="210"/>
      <c r="O636" s="211"/>
      <c r="P636" s="212"/>
      <c r="Q636" s="212"/>
      <c r="R636" s="212"/>
      <c r="S636" s="212"/>
      <c r="T636" s="212"/>
      <c r="U636" s="213"/>
    </row>
    <row r="637" s="205" customFormat="1" ht="13.5" spans="1:21">
      <c r="A637" s="206"/>
      <c r="B637" s="286"/>
      <c r="C637" s="208"/>
      <c r="D637" s="209"/>
      <c r="E637" s="213"/>
      <c r="F637" s="213"/>
      <c r="G637" s="213"/>
      <c r="H637" s="213"/>
      <c r="I637" s="213"/>
      <c r="J637" s="213"/>
      <c r="K637" s="287"/>
      <c r="L637" s="210"/>
      <c r="M637" s="210"/>
      <c r="N637" s="210"/>
      <c r="O637" s="211"/>
      <c r="P637" s="212"/>
      <c r="Q637" s="212"/>
      <c r="R637" s="212"/>
      <c r="S637" s="212"/>
      <c r="T637" s="212"/>
      <c r="U637" s="213"/>
    </row>
    <row r="638" s="205" customFormat="1" ht="13.5" spans="1:21">
      <c r="A638" s="206"/>
      <c r="B638" s="286"/>
      <c r="C638" s="208"/>
      <c r="D638" s="209"/>
      <c r="E638" s="213"/>
      <c r="F638" s="213"/>
      <c r="G638" s="213"/>
      <c r="H638" s="213"/>
      <c r="I638" s="213"/>
      <c r="J638" s="213"/>
      <c r="K638" s="287"/>
      <c r="L638" s="210"/>
      <c r="M638" s="210"/>
      <c r="N638" s="210"/>
      <c r="O638" s="211"/>
      <c r="P638" s="212"/>
      <c r="Q638" s="212"/>
      <c r="R638" s="212"/>
      <c r="S638" s="212"/>
      <c r="T638" s="212"/>
      <c r="U638" s="213"/>
    </row>
    <row r="639" s="205" customFormat="1" ht="13.5" spans="1:21">
      <c r="A639" s="206"/>
      <c r="B639" s="286"/>
      <c r="C639" s="208"/>
      <c r="D639" s="209"/>
      <c r="E639" s="213"/>
      <c r="F639" s="213"/>
      <c r="G639" s="213"/>
      <c r="H639" s="213"/>
      <c r="I639" s="213"/>
      <c r="J639" s="213"/>
      <c r="K639" s="287"/>
      <c r="L639" s="210"/>
      <c r="M639" s="210"/>
      <c r="N639" s="210"/>
      <c r="O639" s="211"/>
      <c r="P639" s="212"/>
      <c r="Q639" s="212"/>
      <c r="R639" s="212"/>
      <c r="S639" s="212"/>
      <c r="T639" s="212"/>
      <c r="U639" s="213"/>
    </row>
    <row r="640" s="205" customFormat="1" ht="13.5" spans="1:21">
      <c r="A640" s="206"/>
      <c r="B640" s="286"/>
      <c r="C640" s="208"/>
      <c r="D640" s="209"/>
      <c r="E640" s="213"/>
      <c r="F640" s="213"/>
      <c r="G640" s="213"/>
      <c r="H640" s="213"/>
      <c r="I640" s="213"/>
      <c r="J640" s="213"/>
      <c r="K640" s="287"/>
      <c r="L640" s="210"/>
      <c r="M640" s="210"/>
      <c r="N640" s="210"/>
      <c r="O640" s="211"/>
      <c r="P640" s="212"/>
      <c r="Q640" s="212"/>
      <c r="R640" s="212"/>
      <c r="S640" s="212"/>
      <c r="T640" s="212"/>
      <c r="U640" s="213"/>
    </row>
    <row r="641" s="205" customFormat="1" ht="13.5" spans="1:21">
      <c r="A641" s="206"/>
      <c r="B641" s="286"/>
      <c r="C641" s="208"/>
      <c r="D641" s="209"/>
      <c r="E641" s="213"/>
      <c r="F641" s="213"/>
      <c r="G641" s="213"/>
      <c r="H641" s="213"/>
      <c r="I641" s="213"/>
      <c r="J641" s="213"/>
      <c r="K641" s="287"/>
      <c r="L641" s="210"/>
      <c r="M641" s="210"/>
      <c r="N641" s="210"/>
      <c r="O641" s="211"/>
      <c r="P641" s="212"/>
      <c r="Q641" s="212"/>
      <c r="R641" s="212"/>
      <c r="S641" s="212"/>
      <c r="T641" s="212"/>
      <c r="U641" s="213"/>
    </row>
    <row r="642" s="205" customFormat="1" ht="13.5" spans="1:21">
      <c r="A642" s="206"/>
      <c r="B642" s="286"/>
      <c r="C642" s="208"/>
      <c r="D642" s="209"/>
      <c r="E642" s="213"/>
      <c r="F642" s="213"/>
      <c r="G642" s="213"/>
      <c r="H642" s="213"/>
      <c r="I642" s="213"/>
      <c r="J642" s="213"/>
      <c r="K642" s="287"/>
      <c r="L642" s="210"/>
      <c r="M642" s="210"/>
      <c r="N642" s="210"/>
      <c r="O642" s="211"/>
      <c r="P642" s="212"/>
      <c r="Q642" s="212"/>
      <c r="R642" s="212"/>
      <c r="S642" s="212"/>
      <c r="T642" s="212"/>
      <c r="U642" s="213"/>
    </row>
    <row r="643" s="205" customFormat="1" ht="13.5" spans="1:21">
      <c r="A643" s="206"/>
      <c r="B643" s="286"/>
      <c r="C643" s="208"/>
      <c r="D643" s="209"/>
      <c r="E643" s="213"/>
      <c r="F643" s="213"/>
      <c r="G643" s="213"/>
      <c r="H643" s="213"/>
      <c r="I643" s="213"/>
      <c r="J643" s="213"/>
      <c r="K643" s="287"/>
      <c r="L643" s="210"/>
      <c r="M643" s="210"/>
      <c r="N643" s="210"/>
      <c r="O643" s="211"/>
      <c r="P643" s="212"/>
      <c r="Q643" s="212"/>
      <c r="R643" s="212"/>
      <c r="S643" s="212"/>
      <c r="T643" s="212"/>
      <c r="U643" s="213"/>
    </row>
    <row r="644" s="205" customFormat="1" ht="13.5" spans="1:21">
      <c r="A644" s="206"/>
      <c r="B644" s="286"/>
      <c r="C644" s="208"/>
      <c r="D644" s="209"/>
      <c r="E644" s="213"/>
      <c r="F644" s="213"/>
      <c r="G644" s="213"/>
      <c r="H644" s="213"/>
      <c r="I644" s="213"/>
      <c r="J644" s="213"/>
      <c r="K644" s="287"/>
      <c r="L644" s="210"/>
      <c r="M644" s="210"/>
      <c r="N644" s="210"/>
      <c r="O644" s="211"/>
      <c r="P644" s="212"/>
      <c r="Q644" s="212"/>
      <c r="R644" s="212"/>
      <c r="S644" s="212"/>
      <c r="T644" s="212"/>
      <c r="U644" s="213"/>
    </row>
    <row r="645" s="205" customFormat="1" ht="13.5" spans="1:21">
      <c r="A645" s="206"/>
      <c r="B645" s="286"/>
      <c r="C645" s="208"/>
      <c r="D645" s="209"/>
      <c r="E645" s="213"/>
      <c r="F645" s="213"/>
      <c r="G645" s="213"/>
      <c r="H645" s="213"/>
      <c r="I645" s="213"/>
      <c r="J645" s="213"/>
      <c r="K645" s="287"/>
      <c r="L645" s="210"/>
      <c r="M645" s="210"/>
      <c r="N645" s="210"/>
      <c r="O645" s="211"/>
      <c r="P645" s="212"/>
      <c r="Q645" s="212"/>
      <c r="R645" s="212"/>
      <c r="S645" s="212"/>
      <c r="T645" s="212"/>
      <c r="U645" s="213"/>
    </row>
    <row r="646" s="205" customFormat="1" ht="13.5" spans="1:21">
      <c r="A646" s="206"/>
      <c r="B646" s="286"/>
      <c r="C646" s="208"/>
      <c r="D646" s="209"/>
      <c r="E646" s="213"/>
      <c r="F646" s="213"/>
      <c r="G646" s="213"/>
      <c r="H646" s="213"/>
      <c r="I646" s="213"/>
      <c r="J646" s="213"/>
      <c r="K646" s="287"/>
      <c r="L646" s="210"/>
      <c r="M646" s="210"/>
      <c r="N646" s="210"/>
      <c r="O646" s="211"/>
      <c r="P646" s="212"/>
      <c r="Q646" s="212"/>
      <c r="R646" s="212"/>
      <c r="S646" s="212"/>
      <c r="T646" s="212"/>
      <c r="U646" s="213"/>
    </row>
    <row r="647" s="205" customFormat="1" ht="13.5" spans="1:21">
      <c r="A647" s="206"/>
      <c r="B647" s="286"/>
      <c r="C647" s="208"/>
      <c r="D647" s="209"/>
      <c r="E647" s="213"/>
      <c r="F647" s="213"/>
      <c r="G647" s="213"/>
      <c r="H647" s="213"/>
      <c r="I647" s="213"/>
      <c r="J647" s="213"/>
      <c r="K647" s="287"/>
      <c r="L647" s="210"/>
      <c r="M647" s="210"/>
      <c r="N647" s="210"/>
      <c r="O647" s="211"/>
      <c r="P647" s="212"/>
      <c r="Q647" s="212"/>
      <c r="R647" s="212"/>
      <c r="S647" s="212"/>
      <c r="T647" s="212"/>
      <c r="U647" s="213"/>
    </row>
    <row r="648" s="205" customFormat="1" ht="13.5" spans="1:21">
      <c r="A648" s="206"/>
      <c r="B648" s="286"/>
      <c r="C648" s="208"/>
      <c r="D648" s="209"/>
      <c r="E648" s="213"/>
      <c r="F648" s="213"/>
      <c r="G648" s="213"/>
      <c r="H648" s="213"/>
      <c r="I648" s="213"/>
      <c r="J648" s="213"/>
      <c r="K648" s="287"/>
      <c r="L648" s="210"/>
      <c r="M648" s="210"/>
      <c r="N648" s="210"/>
      <c r="O648" s="211"/>
      <c r="P648" s="212"/>
      <c r="Q648" s="212"/>
      <c r="R648" s="212"/>
      <c r="S648" s="212"/>
      <c r="T648" s="212"/>
      <c r="U648" s="213"/>
    </row>
    <row r="649" s="205" customFormat="1" ht="13.5" spans="1:21">
      <c r="A649" s="206"/>
      <c r="B649" s="286"/>
      <c r="C649" s="208"/>
      <c r="D649" s="209"/>
      <c r="E649" s="213"/>
      <c r="F649" s="213"/>
      <c r="G649" s="213"/>
      <c r="H649" s="213"/>
      <c r="I649" s="213"/>
      <c r="J649" s="213"/>
      <c r="K649" s="287"/>
      <c r="L649" s="210"/>
      <c r="M649" s="210"/>
      <c r="N649" s="210"/>
      <c r="O649" s="211"/>
      <c r="P649" s="212"/>
      <c r="Q649" s="212"/>
      <c r="R649" s="212"/>
      <c r="S649" s="212"/>
      <c r="T649" s="212"/>
      <c r="U649" s="213"/>
    </row>
    <row r="650" s="205" customFormat="1" ht="13.5" spans="1:21">
      <c r="A650" s="206"/>
      <c r="B650" s="286"/>
      <c r="C650" s="208"/>
      <c r="D650" s="209"/>
      <c r="E650" s="213"/>
      <c r="F650" s="213"/>
      <c r="G650" s="213"/>
      <c r="H650" s="213"/>
      <c r="I650" s="213"/>
      <c r="J650" s="213"/>
      <c r="K650" s="287"/>
      <c r="L650" s="210"/>
      <c r="M650" s="210"/>
      <c r="N650" s="210"/>
      <c r="O650" s="211"/>
      <c r="P650" s="212"/>
      <c r="Q650" s="212"/>
      <c r="R650" s="212"/>
      <c r="S650" s="212"/>
      <c r="T650" s="212"/>
      <c r="U650" s="213"/>
    </row>
    <row r="651" s="205" customFormat="1" ht="13.5" spans="1:21">
      <c r="A651" s="206"/>
      <c r="B651" s="286"/>
      <c r="C651" s="208"/>
      <c r="D651" s="209"/>
      <c r="E651" s="213"/>
      <c r="F651" s="213"/>
      <c r="G651" s="213"/>
      <c r="H651" s="213"/>
      <c r="I651" s="213"/>
      <c r="J651" s="213"/>
      <c r="K651" s="287"/>
      <c r="L651" s="210"/>
      <c r="M651" s="210"/>
      <c r="N651" s="210"/>
      <c r="O651" s="211"/>
      <c r="P651" s="212"/>
      <c r="Q651" s="212"/>
      <c r="R651" s="212"/>
      <c r="S651" s="212"/>
      <c r="T651" s="212"/>
      <c r="U651" s="213"/>
    </row>
    <row r="652" s="205" customFormat="1" ht="13.5" spans="1:21">
      <c r="A652" s="206"/>
      <c r="B652" s="286"/>
      <c r="C652" s="208"/>
      <c r="D652" s="209"/>
      <c r="E652" s="213"/>
      <c r="F652" s="213"/>
      <c r="G652" s="213"/>
      <c r="H652" s="213"/>
      <c r="I652" s="213"/>
      <c r="J652" s="213"/>
      <c r="K652" s="287"/>
      <c r="L652" s="210"/>
      <c r="M652" s="210"/>
      <c r="N652" s="210"/>
      <c r="O652" s="211"/>
      <c r="P652" s="212"/>
      <c r="Q652" s="212"/>
      <c r="R652" s="212"/>
      <c r="S652" s="212"/>
      <c r="T652" s="212"/>
      <c r="U652" s="213"/>
    </row>
    <row r="653" s="205" customFormat="1" ht="13.5" spans="1:21">
      <c r="A653" s="206"/>
      <c r="B653" s="286"/>
      <c r="C653" s="208"/>
      <c r="D653" s="209"/>
      <c r="E653" s="213"/>
      <c r="F653" s="213"/>
      <c r="G653" s="213"/>
      <c r="H653" s="213"/>
      <c r="I653" s="213"/>
      <c r="J653" s="213"/>
      <c r="K653" s="287"/>
      <c r="L653" s="210"/>
      <c r="M653" s="210"/>
      <c r="N653" s="210"/>
      <c r="O653" s="211"/>
      <c r="P653" s="212"/>
      <c r="Q653" s="212"/>
      <c r="R653" s="212"/>
      <c r="S653" s="212"/>
      <c r="T653" s="212"/>
      <c r="U653" s="213"/>
    </row>
    <row r="654" s="205" customFormat="1" ht="13.5" spans="1:21">
      <c r="A654" s="206"/>
      <c r="B654" s="286"/>
      <c r="C654" s="208"/>
      <c r="D654" s="209"/>
      <c r="E654" s="213"/>
      <c r="F654" s="213"/>
      <c r="G654" s="213"/>
      <c r="H654" s="213"/>
      <c r="I654" s="213"/>
      <c r="J654" s="213"/>
      <c r="K654" s="287"/>
      <c r="L654" s="210"/>
      <c r="M654" s="210"/>
      <c r="N654" s="210"/>
      <c r="O654" s="211"/>
      <c r="P654" s="212"/>
      <c r="Q654" s="212"/>
      <c r="R654" s="212"/>
      <c r="S654" s="212"/>
      <c r="T654" s="212"/>
      <c r="U654" s="213"/>
    </row>
    <row r="655" s="205" customFormat="1" ht="13.5" spans="1:21">
      <c r="A655" s="206"/>
      <c r="B655" s="286"/>
      <c r="C655" s="208"/>
      <c r="D655" s="209"/>
      <c r="E655" s="213"/>
      <c r="F655" s="213"/>
      <c r="G655" s="213"/>
      <c r="H655" s="213"/>
      <c r="I655" s="213"/>
      <c r="J655" s="213"/>
      <c r="K655" s="287"/>
      <c r="L655" s="210"/>
      <c r="M655" s="210"/>
      <c r="N655" s="210"/>
      <c r="O655" s="211"/>
      <c r="P655" s="212"/>
      <c r="Q655" s="212"/>
      <c r="R655" s="212"/>
      <c r="S655" s="212"/>
      <c r="T655" s="212"/>
      <c r="U655" s="213"/>
    </row>
    <row r="656" s="205" customFormat="1" ht="13.5" spans="1:21">
      <c r="A656" s="206"/>
      <c r="B656" s="286"/>
      <c r="C656" s="208"/>
      <c r="D656" s="209"/>
      <c r="E656" s="213"/>
      <c r="F656" s="213"/>
      <c r="G656" s="213"/>
      <c r="H656" s="213"/>
      <c r="I656" s="213"/>
      <c r="J656" s="213"/>
      <c r="K656" s="287"/>
      <c r="L656" s="210"/>
      <c r="M656" s="210"/>
      <c r="N656" s="210"/>
      <c r="O656" s="211"/>
      <c r="P656" s="212"/>
      <c r="Q656" s="212"/>
      <c r="R656" s="212"/>
      <c r="S656" s="212"/>
      <c r="T656" s="212"/>
      <c r="U656" s="213"/>
    </row>
    <row r="657" s="205" customFormat="1" ht="13.5" spans="1:21">
      <c r="A657" s="206"/>
      <c r="B657" s="286"/>
      <c r="C657" s="208"/>
      <c r="D657" s="209"/>
      <c r="E657" s="213"/>
      <c r="F657" s="213"/>
      <c r="G657" s="213"/>
      <c r="H657" s="213"/>
      <c r="I657" s="213"/>
      <c r="J657" s="213"/>
      <c r="K657" s="287"/>
      <c r="L657" s="210"/>
      <c r="M657" s="210"/>
      <c r="N657" s="210"/>
      <c r="O657" s="211"/>
      <c r="P657" s="212"/>
      <c r="Q657" s="212"/>
      <c r="R657" s="212"/>
      <c r="S657" s="212"/>
      <c r="T657" s="212"/>
      <c r="U657" s="213"/>
    </row>
    <row r="658" s="205" customFormat="1" ht="13.5" spans="1:21">
      <c r="A658" s="206"/>
      <c r="B658" s="286"/>
      <c r="C658" s="208"/>
      <c r="D658" s="209"/>
      <c r="E658" s="213"/>
      <c r="F658" s="213"/>
      <c r="G658" s="213"/>
      <c r="H658" s="213"/>
      <c r="I658" s="213"/>
      <c r="J658" s="213"/>
      <c r="K658" s="287"/>
      <c r="L658" s="210"/>
      <c r="M658" s="210"/>
      <c r="N658" s="210"/>
      <c r="O658" s="211"/>
      <c r="P658" s="212"/>
      <c r="Q658" s="212"/>
      <c r="R658" s="212"/>
      <c r="S658" s="212"/>
      <c r="T658" s="212"/>
      <c r="U658" s="213"/>
    </row>
    <row r="659" s="205" customFormat="1" ht="13.5" spans="1:21">
      <c r="A659" s="206"/>
      <c r="B659" s="286"/>
      <c r="C659" s="208"/>
      <c r="D659" s="209"/>
      <c r="E659" s="213"/>
      <c r="F659" s="213"/>
      <c r="G659" s="213"/>
      <c r="H659" s="213"/>
      <c r="I659" s="213"/>
      <c r="J659" s="213"/>
      <c r="K659" s="287"/>
      <c r="L659" s="210"/>
      <c r="M659" s="210"/>
      <c r="N659" s="210"/>
      <c r="O659" s="211"/>
      <c r="P659" s="212"/>
      <c r="Q659" s="212"/>
      <c r="R659" s="212"/>
      <c r="S659" s="212"/>
      <c r="T659" s="212"/>
      <c r="U659" s="213"/>
    </row>
    <row r="660" s="205" customFormat="1" ht="13.5" spans="1:21">
      <c r="A660" s="206"/>
      <c r="B660" s="286"/>
      <c r="C660" s="208"/>
      <c r="D660" s="209"/>
      <c r="E660" s="213"/>
      <c r="F660" s="213"/>
      <c r="G660" s="213"/>
      <c r="H660" s="213"/>
      <c r="I660" s="213"/>
      <c r="J660" s="213"/>
      <c r="K660" s="287"/>
      <c r="L660" s="210"/>
      <c r="M660" s="210"/>
      <c r="N660" s="210"/>
      <c r="O660" s="211"/>
      <c r="P660" s="212"/>
      <c r="Q660" s="212"/>
      <c r="R660" s="212"/>
      <c r="S660" s="212"/>
      <c r="T660" s="212"/>
      <c r="U660" s="213"/>
    </row>
    <row r="661" s="205" customFormat="1" ht="13.5" spans="1:21">
      <c r="A661" s="206"/>
      <c r="B661" s="286"/>
      <c r="C661" s="208"/>
      <c r="D661" s="209"/>
      <c r="E661" s="213"/>
      <c r="F661" s="213"/>
      <c r="G661" s="213"/>
      <c r="H661" s="213"/>
      <c r="I661" s="213"/>
      <c r="J661" s="213"/>
      <c r="K661" s="287"/>
      <c r="L661" s="210"/>
      <c r="M661" s="210"/>
      <c r="N661" s="210"/>
      <c r="O661" s="211"/>
      <c r="P661" s="212"/>
      <c r="Q661" s="212"/>
      <c r="R661" s="212"/>
      <c r="S661" s="212"/>
      <c r="T661" s="212"/>
      <c r="U661" s="213"/>
    </row>
    <row r="662" s="282" customFormat="1" ht="13.5" spans="1:21">
      <c r="A662" s="206"/>
      <c r="B662" s="286"/>
      <c r="C662" s="208"/>
      <c r="D662" s="209"/>
      <c r="E662" s="213"/>
      <c r="F662" s="213"/>
      <c r="G662" s="213"/>
      <c r="H662" s="213"/>
      <c r="I662" s="213"/>
      <c r="J662" s="213"/>
      <c r="K662" s="287"/>
      <c r="L662" s="210"/>
      <c r="M662" s="210"/>
      <c r="N662" s="210"/>
      <c r="O662" s="211"/>
      <c r="P662" s="212"/>
      <c r="Q662" s="212"/>
      <c r="R662" s="212"/>
      <c r="S662" s="212"/>
      <c r="T662" s="212"/>
      <c r="U662" s="213"/>
    </row>
    <row r="663" s="282" customFormat="1" ht="13.5" spans="1:21">
      <c r="A663" s="206"/>
      <c r="B663" s="286"/>
      <c r="C663" s="208"/>
      <c r="D663" s="209"/>
      <c r="E663" s="213"/>
      <c r="F663" s="213"/>
      <c r="G663" s="213"/>
      <c r="H663" s="213"/>
      <c r="I663" s="213"/>
      <c r="J663" s="213"/>
      <c r="K663" s="287"/>
      <c r="L663" s="210"/>
      <c r="M663" s="210"/>
      <c r="N663" s="210"/>
      <c r="O663" s="211"/>
      <c r="P663" s="212"/>
      <c r="Q663" s="212"/>
      <c r="R663" s="212"/>
      <c r="S663" s="212"/>
      <c r="T663" s="212"/>
      <c r="U663" s="213"/>
    </row>
    <row r="664" s="205" customFormat="1" ht="13.5" spans="1:21">
      <c r="A664" s="206"/>
      <c r="B664" s="286"/>
      <c r="C664" s="208"/>
      <c r="D664" s="209"/>
      <c r="E664" s="213"/>
      <c r="F664" s="213"/>
      <c r="G664" s="213"/>
      <c r="H664" s="213"/>
      <c r="I664" s="213"/>
      <c r="J664" s="213"/>
      <c r="K664" s="287"/>
      <c r="L664" s="210"/>
      <c r="M664" s="210"/>
      <c r="N664" s="210"/>
      <c r="O664" s="211"/>
      <c r="P664" s="212"/>
      <c r="Q664" s="212"/>
      <c r="R664" s="212"/>
      <c r="S664" s="212"/>
      <c r="T664" s="212"/>
      <c r="U664" s="213"/>
    </row>
    <row r="665" s="205" customFormat="1" ht="13.5" spans="1:21">
      <c r="A665" s="206"/>
      <c r="B665" s="286"/>
      <c r="C665" s="208"/>
      <c r="D665" s="209"/>
      <c r="E665" s="213"/>
      <c r="F665" s="213"/>
      <c r="G665" s="213"/>
      <c r="H665" s="213"/>
      <c r="I665" s="213"/>
      <c r="J665" s="213"/>
      <c r="K665" s="287"/>
      <c r="L665" s="210"/>
      <c r="M665" s="210"/>
      <c r="N665" s="210"/>
      <c r="O665" s="211"/>
      <c r="P665" s="212"/>
      <c r="Q665" s="212"/>
      <c r="R665" s="212"/>
      <c r="S665" s="212"/>
      <c r="T665" s="212"/>
      <c r="U665" s="213"/>
    </row>
    <row r="666" s="282" customFormat="1" ht="13.5" spans="1:21">
      <c r="A666" s="206"/>
      <c r="B666" s="286"/>
      <c r="C666" s="208"/>
      <c r="D666" s="209"/>
      <c r="E666" s="213"/>
      <c r="F666" s="213"/>
      <c r="G666" s="213"/>
      <c r="H666" s="213"/>
      <c r="I666" s="213"/>
      <c r="J666" s="213"/>
      <c r="K666" s="287"/>
      <c r="L666" s="210"/>
      <c r="M666" s="210"/>
      <c r="N666" s="210"/>
      <c r="O666" s="211"/>
      <c r="P666" s="212"/>
      <c r="Q666" s="212"/>
      <c r="R666" s="212"/>
      <c r="S666" s="212"/>
      <c r="T666" s="212"/>
      <c r="U666" s="213"/>
    </row>
    <row r="667" s="205" customFormat="1" ht="13.5" spans="1:21">
      <c r="A667" s="206"/>
      <c r="B667" s="286"/>
      <c r="C667" s="208"/>
      <c r="D667" s="209"/>
      <c r="E667" s="213"/>
      <c r="F667" s="213"/>
      <c r="G667" s="213"/>
      <c r="H667" s="213"/>
      <c r="I667" s="213"/>
      <c r="J667" s="213"/>
      <c r="K667" s="287"/>
      <c r="L667" s="210"/>
      <c r="M667" s="210"/>
      <c r="N667" s="210"/>
      <c r="O667" s="211"/>
      <c r="P667" s="212"/>
      <c r="Q667" s="212"/>
      <c r="R667" s="212"/>
      <c r="S667" s="212"/>
      <c r="T667" s="212"/>
      <c r="U667" s="213"/>
    </row>
    <row r="668" s="205" customFormat="1" ht="13.5" spans="1:21">
      <c r="A668" s="206"/>
      <c r="B668" s="286"/>
      <c r="C668" s="208"/>
      <c r="D668" s="209"/>
      <c r="E668" s="213"/>
      <c r="F668" s="213"/>
      <c r="G668" s="213"/>
      <c r="H668" s="213"/>
      <c r="I668" s="213"/>
      <c r="J668" s="213"/>
      <c r="K668" s="287"/>
      <c r="L668" s="210"/>
      <c r="M668" s="210"/>
      <c r="N668" s="210"/>
      <c r="O668" s="211"/>
      <c r="P668" s="212"/>
      <c r="Q668" s="212"/>
      <c r="R668" s="212"/>
      <c r="S668" s="212"/>
      <c r="T668" s="212"/>
      <c r="U668" s="213"/>
    </row>
    <row r="669" s="205" customFormat="1" ht="13.5" spans="1:21">
      <c r="A669" s="206"/>
      <c r="B669" s="286"/>
      <c r="C669" s="208"/>
      <c r="D669" s="209"/>
      <c r="E669" s="213"/>
      <c r="F669" s="213"/>
      <c r="G669" s="213"/>
      <c r="H669" s="213"/>
      <c r="I669" s="213"/>
      <c r="J669" s="213"/>
      <c r="K669" s="287"/>
      <c r="L669" s="210"/>
      <c r="M669" s="210"/>
      <c r="N669" s="210"/>
      <c r="O669" s="211"/>
      <c r="P669" s="212"/>
      <c r="Q669" s="212"/>
      <c r="R669" s="212"/>
      <c r="S669" s="212"/>
      <c r="T669" s="212"/>
      <c r="U669" s="213"/>
    </row>
    <row r="670" s="205" customFormat="1" ht="13.5" spans="1:21">
      <c r="A670" s="206"/>
      <c r="B670" s="286"/>
      <c r="C670" s="208"/>
      <c r="D670" s="209"/>
      <c r="E670" s="213"/>
      <c r="F670" s="213"/>
      <c r="G670" s="213"/>
      <c r="H670" s="213"/>
      <c r="I670" s="213"/>
      <c r="J670" s="213"/>
      <c r="K670" s="287"/>
      <c r="L670" s="210"/>
      <c r="M670" s="210"/>
      <c r="N670" s="210"/>
      <c r="O670" s="211"/>
      <c r="P670" s="212"/>
      <c r="Q670" s="212"/>
      <c r="R670" s="212"/>
      <c r="S670" s="212"/>
      <c r="T670" s="212"/>
      <c r="U670" s="213"/>
    </row>
    <row r="671" s="205" customFormat="1" ht="13.5" spans="1:21">
      <c r="A671" s="206"/>
      <c r="B671" s="286"/>
      <c r="C671" s="208"/>
      <c r="D671" s="209"/>
      <c r="E671" s="213"/>
      <c r="F671" s="213"/>
      <c r="G671" s="213"/>
      <c r="H671" s="213"/>
      <c r="I671" s="213"/>
      <c r="J671" s="213"/>
      <c r="K671" s="287"/>
      <c r="L671" s="210"/>
      <c r="M671" s="210"/>
      <c r="N671" s="210"/>
      <c r="O671" s="211"/>
      <c r="P671" s="212"/>
      <c r="Q671" s="212"/>
      <c r="R671" s="212"/>
      <c r="S671" s="212"/>
      <c r="T671" s="212"/>
      <c r="U671" s="213"/>
    </row>
    <row r="672" s="205" customFormat="1" ht="13.5" spans="1:21">
      <c r="A672" s="206"/>
      <c r="B672" s="286"/>
      <c r="C672" s="208"/>
      <c r="D672" s="209"/>
      <c r="E672" s="213"/>
      <c r="F672" s="213"/>
      <c r="G672" s="213"/>
      <c r="H672" s="213"/>
      <c r="I672" s="213"/>
      <c r="J672" s="213"/>
      <c r="K672" s="287"/>
      <c r="L672" s="210"/>
      <c r="M672" s="210"/>
      <c r="N672" s="210"/>
      <c r="O672" s="211"/>
      <c r="P672" s="212"/>
      <c r="Q672" s="212"/>
      <c r="R672" s="212"/>
      <c r="S672" s="212"/>
      <c r="T672" s="212"/>
      <c r="U672" s="213"/>
    </row>
    <row r="673" s="205" customFormat="1" ht="13.5" spans="1:21">
      <c r="A673" s="206"/>
      <c r="B673" s="286"/>
      <c r="C673" s="208"/>
      <c r="D673" s="209"/>
      <c r="E673" s="213"/>
      <c r="F673" s="213"/>
      <c r="G673" s="213"/>
      <c r="H673" s="213"/>
      <c r="I673" s="213"/>
      <c r="J673" s="213"/>
      <c r="K673" s="287"/>
      <c r="L673" s="210"/>
      <c r="M673" s="210"/>
      <c r="N673" s="210"/>
      <c r="O673" s="211"/>
      <c r="P673" s="212"/>
      <c r="Q673" s="212"/>
      <c r="R673" s="212"/>
      <c r="S673" s="212"/>
      <c r="T673" s="212"/>
      <c r="U673" s="213"/>
    </row>
    <row r="674" s="282" customFormat="1" ht="13.5" spans="1:21">
      <c r="A674" s="206"/>
      <c r="B674" s="286"/>
      <c r="C674" s="208"/>
      <c r="D674" s="209"/>
      <c r="E674" s="213"/>
      <c r="F674" s="213"/>
      <c r="G674" s="213"/>
      <c r="H674" s="213"/>
      <c r="I674" s="213"/>
      <c r="J674" s="213"/>
      <c r="K674" s="287"/>
      <c r="L674" s="210"/>
      <c r="M674" s="210"/>
      <c r="N674" s="210"/>
      <c r="O674" s="211"/>
      <c r="P674" s="212"/>
      <c r="Q674" s="212"/>
      <c r="R674" s="212"/>
      <c r="S674" s="212"/>
      <c r="T674" s="212"/>
      <c r="U674" s="213"/>
    </row>
    <row r="675" s="282" customFormat="1" ht="13.5" spans="1:21">
      <c r="A675" s="206"/>
      <c r="B675" s="286"/>
      <c r="C675" s="208"/>
      <c r="D675" s="209"/>
      <c r="E675" s="213"/>
      <c r="F675" s="213"/>
      <c r="G675" s="213"/>
      <c r="H675" s="213"/>
      <c r="I675" s="213"/>
      <c r="J675" s="213"/>
      <c r="K675" s="287"/>
      <c r="L675" s="210"/>
      <c r="M675" s="210"/>
      <c r="N675" s="210"/>
      <c r="O675" s="211"/>
      <c r="P675" s="212"/>
      <c r="Q675" s="212"/>
      <c r="R675" s="212"/>
      <c r="S675" s="212"/>
      <c r="T675" s="212"/>
      <c r="U675" s="213"/>
    </row>
    <row r="676" s="282" customFormat="1" ht="13.5" spans="1:21">
      <c r="A676" s="206"/>
      <c r="B676" s="286"/>
      <c r="C676" s="208"/>
      <c r="D676" s="209"/>
      <c r="E676" s="213"/>
      <c r="F676" s="213"/>
      <c r="G676" s="213"/>
      <c r="H676" s="213"/>
      <c r="I676" s="213"/>
      <c r="J676" s="213"/>
      <c r="K676" s="287"/>
      <c r="L676" s="210"/>
      <c r="M676" s="210"/>
      <c r="N676" s="210"/>
      <c r="O676" s="211"/>
      <c r="P676" s="212"/>
      <c r="Q676" s="212"/>
      <c r="R676" s="212"/>
      <c r="S676" s="212"/>
      <c r="T676" s="212"/>
      <c r="U676" s="213"/>
    </row>
    <row r="677" s="282" customFormat="1" ht="13.5" spans="1:21">
      <c r="A677" s="206"/>
      <c r="B677" s="286"/>
      <c r="C677" s="208"/>
      <c r="D677" s="209"/>
      <c r="E677" s="213"/>
      <c r="F677" s="213"/>
      <c r="G677" s="213"/>
      <c r="H677" s="213"/>
      <c r="I677" s="213"/>
      <c r="J677" s="213"/>
      <c r="K677" s="287"/>
      <c r="L677" s="210"/>
      <c r="M677" s="210"/>
      <c r="N677" s="210"/>
      <c r="O677" s="211"/>
      <c r="P677" s="212"/>
      <c r="Q677" s="212"/>
      <c r="R677" s="212"/>
      <c r="S677" s="212"/>
      <c r="T677" s="212"/>
      <c r="U677" s="213"/>
    </row>
    <row r="678" s="282" customFormat="1" ht="13.5" spans="1:21">
      <c r="A678" s="206"/>
      <c r="B678" s="286"/>
      <c r="C678" s="208"/>
      <c r="D678" s="209"/>
      <c r="E678" s="213"/>
      <c r="F678" s="213"/>
      <c r="G678" s="213"/>
      <c r="H678" s="213"/>
      <c r="I678" s="213"/>
      <c r="J678" s="213"/>
      <c r="K678" s="287"/>
      <c r="L678" s="210"/>
      <c r="M678" s="210"/>
      <c r="N678" s="210"/>
      <c r="O678" s="211"/>
      <c r="P678" s="212"/>
      <c r="Q678" s="212"/>
      <c r="R678" s="212"/>
      <c r="S678" s="212"/>
      <c r="T678" s="212"/>
      <c r="U678" s="213"/>
    </row>
    <row r="679" s="282" customFormat="1" ht="13.5" spans="1:21">
      <c r="A679" s="206"/>
      <c r="B679" s="286"/>
      <c r="C679" s="208"/>
      <c r="D679" s="209"/>
      <c r="E679" s="213"/>
      <c r="F679" s="213"/>
      <c r="G679" s="213"/>
      <c r="H679" s="213"/>
      <c r="I679" s="213"/>
      <c r="J679" s="213"/>
      <c r="K679" s="287"/>
      <c r="L679" s="210"/>
      <c r="M679" s="210"/>
      <c r="N679" s="210"/>
      <c r="O679" s="211"/>
      <c r="P679" s="212"/>
      <c r="Q679" s="212"/>
      <c r="R679" s="212"/>
      <c r="S679" s="212"/>
      <c r="T679" s="212"/>
      <c r="U679" s="213"/>
    </row>
    <row r="680" s="282" customFormat="1" ht="13.5" spans="1:21">
      <c r="A680" s="206"/>
      <c r="B680" s="286"/>
      <c r="C680" s="208"/>
      <c r="D680" s="209"/>
      <c r="E680" s="213"/>
      <c r="F680" s="213"/>
      <c r="G680" s="213"/>
      <c r="H680" s="213"/>
      <c r="I680" s="213"/>
      <c r="J680" s="213"/>
      <c r="K680" s="287"/>
      <c r="L680" s="210"/>
      <c r="M680" s="210"/>
      <c r="N680" s="210"/>
      <c r="O680" s="211"/>
      <c r="P680" s="212"/>
      <c r="Q680" s="212"/>
      <c r="R680" s="212"/>
      <c r="S680" s="212"/>
      <c r="T680" s="212"/>
      <c r="U680" s="213"/>
    </row>
    <row r="681" s="282" customFormat="1" ht="13.5" spans="1:21">
      <c r="A681" s="206"/>
      <c r="B681" s="286"/>
      <c r="C681" s="208"/>
      <c r="D681" s="209"/>
      <c r="E681" s="213"/>
      <c r="F681" s="213"/>
      <c r="G681" s="213"/>
      <c r="H681" s="213"/>
      <c r="I681" s="213"/>
      <c r="J681" s="213"/>
      <c r="K681" s="287"/>
      <c r="L681" s="210"/>
      <c r="M681" s="210"/>
      <c r="N681" s="210"/>
      <c r="O681" s="211"/>
      <c r="P681" s="212"/>
      <c r="Q681" s="212"/>
      <c r="R681" s="212"/>
      <c r="S681" s="212"/>
      <c r="T681" s="212"/>
      <c r="U681" s="213"/>
    </row>
    <row r="682" s="282" customFormat="1" ht="13.5" spans="1:21">
      <c r="A682" s="206"/>
      <c r="B682" s="286"/>
      <c r="C682" s="208"/>
      <c r="D682" s="209"/>
      <c r="E682" s="213"/>
      <c r="F682" s="213"/>
      <c r="G682" s="213"/>
      <c r="H682" s="213"/>
      <c r="I682" s="213"/>
      <c r="J682" s="213"/>
      <c r="K682" s="287"/>
      <c r="L682" s="210"/>
      <c r="M682" s="210"/>
      <c r="N682" s="210"/>
      <c r="O682" s="211"/>
      <c r="P682" s="212"/>
      <c r="Q682" s="212"/>
      <c r="R682" s="212"/>
      <c r="S682" s="212"/>
      <c r="T682" s="212"/>
      <c r="U682" s="213"/>
    </row>
    <row r="683" s="282" customFormat="1" ht="13.5" spans="1:21">
      <c r="A683" s="206"/>
      <c r="B683" s="286"/>
      <c r="C683" s="208"/>
      <c r="D683" s="209"/>
      <c r="E683" s="213"/>
      <c r="F683" s="213"/>
      <c r="G683" s="213"/>
      <c r="H683" s="213"/>
      <c r="I683" s="213"/>
      <c r="J683" s="213"/>
      <c r="K683" s="287"/>
      <c r="L683" s="210"/>
      <c r="M683" s="210"/>
      <c r="N683" s="210"/>
      <c r="O683" s="211"/>
      <c r="P683" s="212"/>
      <c r="Q683" s="212"/>
      <c r="R683" s="212"/>
      <c r="S683" s="212"/>
      <c r="T683" s="212"/>
      <c r="U683" s="213"/>
    </row>
    <row r="684" s="282" customFormat="1" ht="13.5" spans="1:21">
      <c r="A684" s="206"/>
      <c r="B684" s="286"/>
      <c r="C684" s="208"/>
      <c r="D684" s="209"/>
      <c r="E684" s="213"/>
      <c r="F684" s="213"/>
      <c r="G684" s="213"/>
      <c r="H684" s="213"/>
      <c r="I684" s="213"/>
      <c r="J684" s="213"/>
      <c r="K684" s="287"/>
      <c r="L684" s="210"/>
      <c r="M684" s="210"/>
      <c r="N684" s="210"/>
      <c r="O684" s="211"/>
      <c r="P684" s="212"/>
      <c r="Q684" s="212"/>
      <c r="R684" s="212"/>
      <c r="S684" s="212"/>
      <c r="T684" s="212"/>
      <c r="U684" s="213"/>
    </row>
    <row r="685" s="282" customFormat="1" ht="13.5" spans="1:21">
      <c r="A685" s="206"/>
      <c r="B685" s="286"/>
      <c r="C685" s="208"/>
      <c r="D685" s="209"/>
      <c r="E685" s="213"/>
      <c r="F685" s="213"/>
      <c r="G685" s="213"/>
      <c r="H685" s="213"/>
      <c r="I685" s="213"/>
      <c r="J685" s="213"/>
      <c r="K685" s="287"/>
      <c r="L685" s="210"/>
      <c r="M685" s="210"/>
      <c r="N685" s="210"/>
      <c r="O685" s="211"/>
      <c r="P685" s="212"/>
      <c r="Q685" s="212"/>
      <c r="R685" s="212"/>
      <c r="S685" s="212"/>
      <c r="T685" s="212"/>
      <c r="U685" s="213"/>
    </row>
    <row r="686" s="282" customFormat="1" ht="13.5" spans="1:21">
      <c r="A686" s="206"/>
      <c r="B686" s="286"/>
      <c r="C686" s="208"/>
      <c r="D686" s="209"/>
      <c r="E686" s="213"/>
      <c r="F686" s="213"/>
      <c r="G686" s="213"/>
      <c r="H686" s="213"/>
      <c r="I686" s="213"/>
      <c r="J686" s="213"/>
      <c r="K686" s="287"/>
      <c r="L686" s="210"/>
      <c r="M686" s="210"/>
      <c r="N686" s="210"/>
      <c r="O686" s="211"/>
      <c r="P686" s="212"/>
      <c r="Q686" s="212"/>
      <c r="R686" s="212"/>
      <c r="S686" s="212"/>
      <c r="T686" s="212"/>
      <c r="U686" s="213"/>
    </row>
    <row r="687" s="282" customFormat="1" ht="13.5" spans="1:21">
      <c r="A687" s="206"/>
      <c r="B687" s="286"/>
      <c r="C687" s="208"/>
      <c r="D687" s="209"/>
      <c r="E687" s="213"/>
      <c r="F687" s="213"/>
      <c r="G687" s="213"/>
      <c r="H687" s="213"/>
      <c r="I687" s="213"/>
      <c r="J687" s="213"/>
      <c r="K687" s="287"/>
      <c r="L687" s="210"/>
      <c r="M687" s="210"/>
      <c r="N687" s="210"/>
      <c r="O687" s="211"/>
      <c r="P687" s="212"/>
      <c r="Q687" s="212"/>
      <c r="R687" s="212"/>
      <c r="S687" s="212"/>
      <c r="T687" s="212"/>
      <c r="U687" s="213"/>
    </row>
    <row r="688" s="282" customFormat="1" ht="13.5" spans="1:21">
      <c r="A688" s="206"/>
      <c r="B688" s="286"/>
      <c r="C688" s="208"/>
      <c r="D688" s="209"/>
      <c r="E688" s="213"/>
      <c r="F688" s="213"/>
      <c r="G688" s="213"/>
      <c r="H688" s="213"/>
      <c r="I688" s="213"/>
      <c r="J688" s="213"/>
      <c r="K688" s="287"/>
      <c r="L688" s="210"/>
      <c r="M688" s="210"/>
      <c r="N688" s="210"/>
      <c r="O688" s="211"/>
      <c r="P688" s="212"/>
      <c r="Q688" s="212"/>
      <c r="R688" s="212"/>
      <c r="S688" s="212"/>
      <c r="T688" s="212"/>
      <c r="U688" s="213"/>
    </row>
    <row r="689" s="282" customFormat="1" ht="13.5" spans="1:21">
      <c r="A689" s="206"/>
      <c r="B689" s="286"/>
      <c r="C689" s="208"/>
      <c r="D689" s="209"/>
      <c r="E689" s="213"/>
      <c r="F689" s="213"/>
      <c r="G689" s="213"/>
      <c r="H689" s="213"/>
      <c r="I689" s="213"/>
      <c r="J689" s="213"/>
      <c r="K689" s="287"/>
      <c r="L689" s="210"/>
      <c r="M689" s="210"/>
      <c r="N689" s="210"/>
      <c r="O689" s="211"/>
      <c r="P689" s="212"/>
      <c r="Q689" s="212"/>
      <c r="R689" s="212"/>
      <c r="S689" s="212"/>
      <c r="T689" s="212"/>
      <c r="U689" s="213"/>
    </row>
    <row r="690" s="282" customFormat="1" ht="13.5" spans="1:21">
      <c r="A690" s="206"/>
      <c r="B690" s="286"/>
      <c r="C690" s="208"/>
      <c r="D690" s="209"/>
      <c r="E690" s="213"/>
      <c r="F690" s="213"/>
      <c r="G690" s="213"/>
      <c r="H690" s="213"/>
      <c r="I690" s="213"/>
      <c r="J690" s="213"/>
      <c r="K690" s="287"/>
      <c r="L690" s="210"/>
      <c r="M690" s="210"/>
      <c r="N690" s="210"/>
      <c r="O690" s="211"/>
      <c r="P690" s="212"/>
      <c r="Q690" s="212"/>
      <c r="R690" s="212"/>
      <c r="S690" s="212"/>
      <c r="T690" s="212"/>
      <c r="U690" s="213"/>
    </row>
    <row r="691" s="282" customFormat="1" ht="13.5" spans="1:21">
      <c r="A691" s="206"/>
      <c r="B691" s="286"/>
      <c r="C691" s="208"/>
      <c r="D691" s="209"/>
      <c r="E691" s="213"/>
      <c r="F691" s="213"/>
      <c r="G691" s="213"/>
      <c r="H691" s="213"/>
      <c r="I691" s="213"/>
      <c r="J691" s="213"/>
      <c r="K691" s="287"/>
      <c r="L691" s="210"/>
      <c r="M691" s="210"/>
      <c r="N691" s="210"/>
      <c r="O691" s="211"/>
      <c r="P691" s="212"/>
      <c r="Q691" s="212"/>
      <c r="R691" s="212"/>
      <c r="S691" s="212"/>
      <c r="T691" s="212"/>
      <c r="U691" s="213"/>
    </row>
    <row r="692" s="282" customFormat="1" ht="13.5" spans="1:21">
      <c r="A692" s="206"/>
      <c r="B692" s="286"/>
      <c r="C692" s="208"/>
      <c r="D692" s="209"/>
      <c r="E692" s="213"/>
      <c r="F692" s="213"/>
      <c r="G692" s="213"/>
      <c r="H692" s="213"/>
      <c r="I692" s="213"/>
      <c r="J692" s="213"/>
      <c r="K692" s="287"/>
      <c r="L692" s="210"/>
      <c r="M692" s="210"/>
      <c r="N692" s="210"/>
      <c r="O692" s="211"/>
      <c r="P692" s="212"/>
      <c r="Q692" s="212"/>
      <c r="R692" s="212"/>
      <c r="S692" s="212"/>
      <c r="T692" s="212"/>
      <c r="U692" s="213"/>
    </row>
    <row r="693" s="205" customFormat="1" ht="13.5" spans="1:21">
      <c r="A693" s="206"/>
      <c r="B693" s="286"/>
      <c r="C693" s="208"/>
      <c r="D693" s="209"/>
      <c r="E693" s="213"/>
      <c r="F693" s="213"/>
      <c r="G693" s="213"/>
      <c r="H693" s="213"/>
      <c r="I693" s="213"/>
      <c r="J693" s="213"/>
      <c r="K693" s="287"/>
      <c r="L693" s="210"/>
      <c r="M693" s="210"/>
      <c r="N693" s="210"/>
      <c r="O693" s="211"/>
      <c r="P693" s="212"/>
      <c r="Q693" s="212"/>
      <c r="R693" s="212"/>
      <c r="S693" s="212"/>
      <c r="T693" s="212"/>
      <c r="U693" s="213"/>
    </row>
    <row r="694" s="205" customFormat="1" ht="13.5" spans="1:21">
      <c r="A694" s="206"/>
      <c r="B694" s="286"/>
      <c r="C694" s="208"/>
      <c r="D694" s="209"/>
      <c r="E694" s="213"/>
      <c r="F694" s="213"/>
      <c r="G694" s="213"/>
      <c r="H694" s="213"/>
      <c r="I694" s="213"/>
      <c r="J694" s="213"/>
      <c r="K694" s="287"/>
      <c r="L694" s="210"/>
      <c r="M694" s="210"/>
      <c r="N694" s="210"/>
      <c r="O694" s="211"/>
      <c r="P694" s="212"/>
      <c r="Q694" s="212"/>
      <c r="R694" s="212"/>
      <c r="S694" s="212"/>
      <c r="T694" s="212"/>
      <c r="U694" s="213"/>
    </row>
    <row r="695" s="205" customFormat="1" ht="13.5" spans="1:21">
      <c r="A695" s="206"/>
      <c r="B695" s="286"/>
      <c r="C695" s="208"/>
      <c r="D695" s="209"/>
      <c r="E695" s="213"/>
      <c r="F695" s="213"/>
      <c r="G695" s="213"/>
      <c r="H695" s="213"/>
      <c r="I695" s="213"/>
      <c r="J695" s="213"/>
      <c r="K695" s="287"/>
      <c r="L695" s="210"/>
      <c r="M695" s="210"/>
      <c r="N695" s="210"/>
      <c r="O695" s="211"/>
      <c r="P695" s="212"/>
      <c r="Q695" s="212"/>
      <c r="R695" s="212"/>
      <c r="S695" s="212"/>
      <c r="T695" s="212"/>
      <c r="U695" s="213"/>
    </row>
    <row r="696" s="205" customFormat="1" ht="13.5" spans="1:21">
      <c r="A696" s="206"/>
      <c r="B696" s="286"/>
      <c r="C696" s="208"/>
      <c r="D696" s="209"/>
      <c r="E696" s="213"/>
      <c r="F696" s="213"/>
      <c r="G696" s="213"/>
      <c r="H696" s="213"/>
      <c r="I696" s="213"/>
      <c r="J696" s="213"/>
      <c r="K696" s="287"/>
      <c r="L696" s="210"/>
      <c r="M696" s="210"/>
      <c r="N696" s="210"/>
      <c r="O696" s="211"/>
      <c r="P696" s="212"/>
      <c r="Q696" s="212"/>
      <c r="R696" s="212"/>
      <c r="S696" s="212"/>
      <c r="T696" s="212"/>
      <c r="U696" s="213"/>
    </row>
    <row r="697" s="205" customFormat="1" ht="13.5" spans="1:21">
      <c r="A697" s="206"/>
      <c r="B697" s="286"/>
      <c r="C697" s="208"/>
      <c r="D697" s="209"/>
      <c r="E697" s="213"/>
      <c r="F697" s="213"/>
      <c r="G697" s="213"/>
      <c r="H697" s="213"/>
      <c r="I697" s="213"/>
      <c r="J697" s="213"/>
      <c r="K697" s="287"/>
      <c r="L697" s="210"/>
      <c r="M697" s="210"/>
      <c r="N697" s="210"/>
      <c r="O697" s="211"/>
      <c r="P697" s="212"/>
      <c r="Q697" s="212"/>
      <c r="R697" s="212"/>
      <c r="S697" s="212"/>
      <c r="T697" s="212"/>
      <c r="U697" s="213"/>
    </row>
    <row r="698" s="203" customFormat="1" spans="1:16136">
      <c r="A698" s="206"/>
      <c r="B698" s="286"/>
      <c r="C698" s="208"/>
      <c r="D698" s="209"/>
      <c r="E698" s="213"/>
      <c r="F698" s="213"/>
      <c r="G698" s="213"/>
      <c r="H698" s="213"/>
      <c r="I698" s="213"/>
      <c r="J698" s="213"/>
      <c r="K698" s="287"/>
      <c r="L698" s="210"/>
      <c r="M698" s="210"/>
      <c r="N698" s="210"/>
      <c r="O698" s="211"/>
      <c r="P698" s="212"/>
      <c r="Q698" s="212"/>
      <c r="R698" s="212"/>
      <c r="S698" s="212"/>
      <c r="T698" s="212"/>
      <c r="U698" s="213"/>
      <c r="WUL698" s="214"/>
      <c r="WUM698" s="214"/>
      <c r="WUN698" s="214"/>
      <c r="WUO698" s="214"/>
      <c r="WUP698" s="214"/>
      <c r="WUQ698" s="214"/>
      <c r="WUR698" s="214"/>
      <c r="WUS698" s="214"/>
      <c r="WUT698" s="214"/>
      <c r="WUU698" s="214"/>
      <c r="WUV698" s="214"/>
      <c r="WUW698" s="214"/>
      <c r="WUX698" s="214"/>
      <c r="WUY698" s="214"/>
      <c r="WUZ698" s="214"/>
      <c r="WVA698" s="214"/>
      <c r="WVB698" s="214"/>
      <c r="WVC698" s="214"/>
      <c r="WVD698" s="214"/>
      <c r="WVE698" s="214"/>
      <c r="WVF698" s="214"/>
      <c r="WVG698" s="214"/>
      <c r="WVH698" s="214"/>
      <c r="WVI698" s="214"/>
      <c r="WVJ698" s="214"/>
      <c r="WVK698"/>
      <c r="WVL698"/>
      <c r="WVM698"/>
      <c r="WVN698"/>
      <c r="WVO698"/>
      <c r="WVP698"/>
    </row>
    <row r="699" s="203" customFormat="1" spans="1:16144">
      <c r="A699" s="206"/>
      <c r="B699" s="286"/>
      <c r="C699" s="208"/>
      <c r="D699" s="209"/>
      <c r="E699" s="213"/>
      <c r="F699" s="213"/>
      <c r="G699" s="213"/>
      <c r="H699" s="213"/>
      <c r="I699" s="213"/>
      <c r="J699" s="213"/>
      <c r="K699" s="287"/>
      <c r="L699" s="210"/>
      <c r="M699" s="210"/>
      <c r="N699" s="210"/>
      <c r="O699" s="211"/>
      <c r="P699" s="212"/>
      <c r="Q699" s="212"/>
      <c r="R699" s="212"/>
      <c r="S699" s="212"/>
      <c r="T699" s="212"/>
      <c r="U699" s="213"/>
      <c r="WUL699" s="214"/>
      <c r="WUM699" s="214"/>
      <c r="WUN699" s="214"/>
      <c r="WUO699" s="214"/>
      <c r="WUP699" s="214"/>
      <c r="WUQ699" s="214"/>
      <c r="WUR699" s="214"/>
      <c r="WUS699" s="214"/>
      <c r="WUT699" s="214"/>
      <c r="WUU699" s="214"/>
      <c r="WUV699" s="214"/>
      <c r="WUW699" s="214"/>
      <c r="WUX699" s="214"/>
      <c r="WUY699" s="214"/>
      <c r="WUZ699" s="214"/>
      <c r="WVA699" s="214"/>
      <c r="WVB699" s="214"/>
      <c r="WVC699" s="214"/>
      <c r="WVD699" s="214"/>
      <c r="WVE699" s="214"/>
      <c r="WVF699" s="214"/>
      <c r="WVG699" s="214"/>
      <c r="WVH699" s="214"/>
      <c r="WVI699" s="214"/>
      <c r="WVJ699" s="214"/>
      <c r="WVK699"/>
      <c r="WVL699"/>
      <c r="WVM699"/>
      <c r="WVN699"/>
      <c r="WVO699"/>
      <c r="WVP699"/>
      <c r="WVQ699"/>
      <c r="WVR699"/>
      <c r="WVS699"/>
      <c r="WVT699"/>
      <c r="WVU699"/>
      <c r="WVV699"/>
      <c r="WVW699"/>
      <c r="WVX699"/>
    </row>
  </sheetData>
  <sheetProtection algorithmName="SHA-512" hashValue="DZ34iKpsqwbt95eeal5D+8oGcvGt7POCpVT42RnsHsbi9wE6WVSWllCHvzGLKiVcXulpHOKKyZF/0wStWI2+Vw==" saltValue="+Iq+0O8GDYT0RolHBnmJkw==" spinCount="100000" sheet="1" selectLockedCells="1" selectUnlockedCells="1" formatCells="0" formatColumns="0" formatRows="0" insertRows="0" insertColumns="0" insertHyperlinks="0" deleteColumns="0" deleteRows="0" sort="0" autoFilter="0" pivotTables="0" objects="1"/>
  <protectedRanges>
    <protectedRange sqref="Q475" name="区域1_27_3_1_1_1_2_1_20_1_2"/>
    <protectedRange sqref="Q475" name="区域1_27_3_1_1_1_2_1_20_1_1_2"/>
    <protectedRange sqref="P457" name="区域1_27_3_1_1_1_2_1_9_1_2"/>
    <protectedRange sqref="Q475" name="区域1_27_3_1_1_1_2_1_20_1_1_1"/>
    <protectedRange sqref="Q475" name="区域1_27_3_1_1_1_2_1_20_2_1"/>
    <protectedRange sqref="Q457:U457" name="区域1_27_3_1_1_1_2_1_9_1"/>
    <protectedRange sqref="P458" name="区域1_27_3_1_1_1_2_1_9_1_1_1_1"/>
    <protectedRange sqref="P457" name="区域1_27_3_1_1_1_2_1_9_1_1_2"/>
    <protectedRange sqref="P474" name="区域1_27_3_1_1_1_2_1_20_1_2_1"/>
    <protectedRange sqref="P474" name="区域1_27_3_1_1_1_2_1_20_1_3"/>
    <protectedRange sqref="P474" name="区域1_27_3_1_1_1_2_1_20_1_1_2_1"/>
    <protectedRange sqref="P456:U456" name="区域1_27_3_1_1_1_2_1_9_1_1"/>
    <protectedRange sqref="O456" name="区域1_27_3_1_1_1_2_1_9_1_2_1"/>
    <protectedRange sqref="P474" name="区域1_27_3_1_1_1_2_1_20_1_2_1_1"/>
    <protectedRange sqref="P474" name="区域1_27_3_1_1_1_2_1_20_1_1_1_1"/>
    <protectedRange sqref="P474" name="区域1_27_3_1_1_1_2_1_20_1"/>
    <protectedRange sqref="P474" name="区域1_27_3_1_1_1_2_1_20_2_1_1"/>
    <protectedRange sqref="P474" name="区域1_27_3_1_1_1_2_1_20_1_1"/>
    <protectedRange sqref="P456:U456" name="区域1_27_3_1_1_1_2_1_9_1_3"/>
    <protectedRange sqref="P456:U456" name="区域1_27_3_1_1_1_2_1_9_1_1_1"/>
    <protectedRange sqref="N457" name="区域1_27_3_1_1_1_2_1_9_1_1_1_1_1"/>
    <protectedRange sqref="O456" name="区域1_27_3_1_1_1_2_1_9_1_2_1_1"/>
    <protectedRange sqref="O456" name="区域1_27_3_1_1_1_2_1_9_1_1_2_1"/>
  </protectedRanges>
  <mergeCells count="25">
    <mergeCell ref="A1:U1"/>
    <mergeCell ref="A2:L2"/>
    <mergeCell ref="L3:O3"/>
    <mergeCell ref="A3:A5"/>
    <mergeCell ref="B3:B5"/>
    <mergeCell ref="C3:C5"/>
    <mergeCell ref="D3:D5"/>
    <mergeCell ref="E3:E5"/>
    <mergeCell ref="F3:F5"/>
    <mergeCell ref="G3:G5"/>
    <mergeCell ref="H3:H5"/>
    <mergeCell ref="I3:I5"/>
    <mergeCell ref="J3:J5"/>
    <mergeCell ref="K3:K5"/>
    <mergeCell ref="L4:L5"/>
    <mergeCell ref="M4:M5"/>
    <mergeCell ref="N4:N5"/>
    <mergeCell ref="O4:O5"/>
    <mergeCell ref="P3:P5"/>
    <mergeCell ref="Q3:Q5"/>
    <mergeCell ref="R3:R5"/>
    <mergeCell ref="S3:S5"/>
    <mergeCell ref="T3:T5"/>
    <mergeCell ref="U3:U5"/>
    <mergeCell ref="U250:U271"/>
  </mergeCells>
  <pageMargins left="0.751388888888889" right="0.751388888888889" top="1" bottom="1" header="0.5" footer="0.5"/>
  <pageSetup paperSize="9" scale="45" fitToHeight="0" orientation="landscape"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outlinePr summaryBelow="0" summaryRight="0"/>
  </sheetPr>
  <dimension ref="A1:WUV104"/>
  <sheetViews>
    <sheetView view="pageBreakPreview" zoomScaleNormal="100" workbookViewId="0">
      <pane ySplit="4" topLeftCell="A90" activePane="bottomLeft" state="frozen"/>
      <selection/>
      <selection pane="bottomLeft" activeCell="E3" sqref="E3:E4"/>
    </sheetView>
  </sheetViews>
  <sheetFormatPr defaultColWidth="9" defaultRowHeight="14.25"/>
  <cols>
    <col min="1" max="1" width="5.88333333333333" style="206" customWidth="1"/>
    <col min="2" max="2" width="19.0333333333333" style="207" customWidth="1"/>
    <col min="3" max="3" width="32.8833333333333" style="208" customWidth="1"/>
    <col min="4" max="4" width="5" style="209" customWidth="1"/>
    <col min="5" max="5" width="11.1416666666667" style="209" customWidth="1"/>
    <col min="6" max="6" width="12" style="210" customWidth="1"/>
    <col min="7" max="7" width="9.25833333333333" style="210" customWidth="1" outlineLevel="1"/>
    <col min="8" max="8" width="10.8833333333333" style="210" customWidth="1" outlineLevel="1"/>
    <col min="9" max="9" width="9" style="210" customWidth="1" outlineLevel="1"/>
    <col min="10" max="10" width="9.5" style="211" customWidth="1" outlineLevel="1"/>
    <col min="11" max="11" width="18.1416666666667" style="212" customWidth="1"/>
    <col min="12" max="12" width="10.3833333333333" style="213" customWidth="1"/>
    <col min="13" max="16091" width="9" style="203"/>
    <col min="16092" max="16116" width="9" style="214"/>
  </cols>
  <sheetData>
    <row r="1" s="203" customFormat="1" spans="1:12">
      <c r="A1" s="215" t="s">
        <v>1896</v>
      </c>
      <c r="B1" s="216"/>
      <c r="C1" s="215"/>
      <c r="D1" s="215"/>
      <c r="E1" s="215"/>
      <c r="F1" s="217"/>
      <c r="G1" s="217"/>
      <c r="H1" s="217"/>
      <c r="I1" s="217"/>
      <c r="J1" s="249"/>
      <c r="K1" s="250"/>
      <c r="L1" s="251"/>
    </row>
    <row r="2" s="203" customFormat="1" spans="1:12">
      <c r="A2" s="218" t="str">
        <f>+'土建(土方、桩基工程、溶洞工程)'!A2</f>
        <v>工程名称：白云区槎头车辆段（一期）地块项目施工图设计及施工总承包项目</v>
      </c>
      <c r="B2" s="219"/>
      <c r="C2" s="220"/>
      <c r="D2" s="206"/>
      <c r="E2" s="206"/>
      <c r="F2" s="210"/>
      <c r="G2" s="210"/>
      <c r="H2" s="210"/>
      <c r="I2" s="210"/>
      <c r="J2" s="252"/>
      <c r="K2" s="253"/>
      <c r="L2" s="213"/>
    </row>
    <row r="3" s="204" customFormat="1" ht="16.5" spans="1:16116">
      <c r="A3" s="221" t="s">
        <v>4</v>
      </c>
      <c r="B3" s="222" t="s">
        <v>5</v>
      </c>
      <c r="C3" s="222" t="s">
        <v>1222</v>
      </c>
      <c r="D3" s="222" t="s">
        <v>1223</v>
      </c>
      <c r="E3" s="147" t="s">
        <v>614</v>
      </c>
      <c r="F3" s="148" t="s">
        <v>615</v>
      </c>
      <c r="G3" s="149" t="s">
        <v>616</v>
      </c>
      <c r="H3" s="149"/>
      <c r="I3" s="149"/>
      <c r="J3" s="173"/>
      <c r="K3" s="174" t="s">
        <v>617</v>
      </c>
      <c r="L3" s="254" t="s">
        <v>15</v>
      </c>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c r="FL3" s="255"/>
      <c r="FM3" s="255"/>
      <c r="FN3" s="255"/>
      <c r="FO3" s="255"/>
      <c r="FP3" s="255"/>
      <c r="FQ3" s="255"/>
      <c r="FR3" s="255"/>
      <c r="FS3" s="255"/>
      <c r="FT3" s="255"/>
      <c r="FU3" s="255"/>
      <c r="FV3" s="255"/>
      <c r="FW3" s="255"/>
      <c r="FX3" s="255"/>
      <c r="FY3" s="255"/>
      <c r="FZ3" s="255"/>
      <c r="GA3" s="255"/>
      <c r="GB3" s="255"/>
      <c r="GC3" s="255"/>
      <c r="GD3" s="255"/>
      <c r="GE3" s="255"/>
      <c r="GF3" s="255"/>
      <c r="GG3" s="255"/>
      <c r="GH3" s="255"/>
      <c r="GI3" s="255"/>
      <c r="GJ3" s="255"/>
      <c r="GK3" s="255"/>
      <c r="GL3" s="255"/>
      <c r="GM3" s="255"/>
      <c r="GN3" s="255"/>
      <c r="GO3" s="255"/>
      <c r="GP3" s="255"/>
      <c r="GQ3" s="255"/>
      <c r="GR3" s="255"/>
      <c r="GS3" s="255"/>
      <c r="GT3" s="255"/>
      <c r="GU3" s="255"/>
      <c r="GV3" s="255"/>
      <c r="GW3" s="255"/>
      <c r="GX3" s="255"/>
      <c r="GY3" s="255"/>
      <c r="GZ3" s="255"/>
      <c r="HA3" s="255"/>
      <c r="HB3" s="255"/>
      <c r="HC3" s="255"/>
      <c r="HD3" s="255"/>
      <c r="HE3" s="255"/>
      <c r="HF3" s="255"/>
      <c r="HG3" s="255"/>
      <c r="HH3" s="255"/>
      <c r="HI3" s="255"/>
      <c r="HJ3" s="255"/>
      <c r="HK3" s="255"/>
      <c r="HL3" s="255"/>
      <c r="HM3" s="255"/>
      <c r="HN3" s="255"/>
      <c r="HO3" s="255"/>
      <c r="HP3" s="255"/>
      <c r="HQ3" s="255"/>
      <c r="HR3" s="255"/>
      <c r="HS3" s="255"/>
      <c r="HT3" s="255"/>
      <c r="HU3" s="255"/>
      <c r="HV3" s="255"/>
      <c r="HW3" s="255"/>
      <c r="HX3" s="255"/>
      <c r="HY3" s="255"/>
      <c r="HZ3" s="255"/>
      <c r="IA3" s="255"/>
      <c r="IB3" s="255"/>
      <c r="IC3" s="255"/>
      <c r="ID3" s="255"/>
      <c r="IE3" s="255"/>
      <c r="IF3" s="255"/>
      <c r="IG3" s="255"/>
      <c r="IH3" s="255"/>
      <c r="II3" s="255"/>
      <c r="IJ3" s="255"/>
      <c r="IK3" s="255"/>
      <c r="IL3" s="255"/>
      <c r="IM3" s="255"/>
      <c r="IN3" s="255"/>
      <c r="IO3" s="255"/>
      <c r="IP3" s="255"/>
      <c r="IQ3" s="255"/>
      <c r="IR3" s="255"/>
      <c r="IS3" s="255"/>
      <c r="IT3" s="255"/>
      <c r="IU3" s="255"/>
      <c r="IV3" s="255"/>
      <c r="IW3" s="255"/>
      <c r="IX3" s="255"/>
      <c r="IY3" s="255"/>
      <c r="IZ3" s="255"/>
      <c r="JA3" s="255"/>
      <c r="JB3" s="255"/>
      <c r="JC3" s="255"/>
      <c r="JD3" s="255"/>
      <c r="JE3" s="255"/>
      <c r="JF3" s="255"/>
      <c r="JG3" s="255"/>
      <c r="JH3" s="255"/>
      <c r="JI3" s="255"/>
      <c r="JJ3" s="255"/>
      <c r="JK3" s="255"/>
      <c r="JL3" s="255"/>
      <c r="JM3" s="255"/>
      <c r="JN3" s="255"/>
      <c r="JO3" s="255"/>
      <c r="JP3" s="255"/>
      <c r="JQ3" s="255"/>
      <c r="JR3" s="255"/>
      <c r="JS3" s="255"/>
      <c r="JT3" s="255"/>
      <c r="JU3" s="255"/>
      <c r="JV3" s="255"/>
      <c r="JW3" s="255"/>
      <c r="JX3" s="255"/>
      <c r="JY3" s="255"/>
      <c r="JZ3" s="255"/>
      <c r="KA3" s="255"/>
      <c r="KB3" s="255"/>
      <c r="KC3" s="255"/>
      <c r="KD3" s="255"/>
      <c r="KE3" s="255"/>
      <c r="KF3" s="255"/>
      <c r="KG3" s="255"/>
      <c r="KH3" s="255"/>
      <c r="KI3" s="255"/>
      <c r="KJ3" s="255"/>
      <c r="KK3" s="255"/>
      <c r="KL3" s="255"/>
      <c r="KM3" s="255"/>
      <c r="KN3" s="255"/>
      <c r="KO3" s="255"/>
      <c r="KP3" s="255"/>
      <c r="KQ3" s="255"/>
      <c r="KR3" s="255"/>
      <c r="KS3" s="255"/>
      <c r="KT3" s="255"/>
      <c r="KU3" s="255"/>
      <c r="KV3" s="255"/>
      <c r="KW3" s="255"/>
      <c r="KX3" s="255"/>
      <c r="KY3" s="255"/>
      <c r="KZ3" s="255"/>
      <c r="LA3" s="255"/>
      <c r="LB3" s="255"/>
      <c r="LC3" s="255"/>
      <c r="LD3" s="255"/>
      <c r="LE3" s="255"/>
      <c r="LF3" s="255"/>
      <c r="LG3" s="255"/>
      <c r="LH3" s="255"/>
      <c r="LI3" s="255"/>
      <c r="LJ3" s="255"/>
      <c r="LK3" s="255"/>
      <c r="LL3" s="255"/>
      <c r="LM3" s="255"/>
      <c r="LN3" s="255"/>
      <c r="LO3" s="255"/>
      <c r="LP3" s="255"/>
      <c r="LQ3" s="255"/>
      <c r="LR3" s="255"/>
      <c r="LS3" s="255"/>
      <c r="LT3" s="255"/>
      <c r="LU3" s="255"/>
      <c r="LV3" s="255"/>
      <c r="LW3" s="255"/>
      <c r="LX3" s="255"/>
      <c r="LY3" s="255"/>
      <c r="LZ3" s="255"/>
      <c r="MA3" s="255"/>
      <c r="MB3" s="255"/>
      <c r="MC3" s="255"/>
      <c r="MD3" s="255"/>
      <c r="ME3" s="255"/>
      <c r="MF3" s="255"/>
      <c r="MG3" s="255"/>
      <c r="MH3" s="255"/>
      <c r="MI3" s="255"/>
      <c r="MJ3" s="255"/>
      <c r="MK3" s="255"/>
      <c r="ML3" s="255"/>
      <c r="MM3" s="255"/>
      <c r="MN3" s="255"/>
      <c r="MO3" s="255"/>
      <c r="MP3" s="255"/>
      <c r="MQ3" s="255"/>
      <c r="MR3" s="255"/>
      <c r="MS3" s="255"/>
      <c r="MT3" s="255"/>
      <c r="MU3" s="255"/>
      <c r="MV3" s="255"/>
      <c r="MW3" s="255"/>
      <c r="MX3" s="255"/>
      <c r="MY3" s="255"/>
      <c r="MZ3" s="255"/>
      <c r="NA3" s="255"/>
      <c r="NB3" s="255"/>
      <c r="NC3" s="255"/>
      <c r="ND3" s="255"/>
      <c r="NE3" s="255"/>
      <c r="NF3" s="255"/>
      <c r="NG3" s="255"/>
      <c r="NH3" s="255"/>
      <c r="NI3" s="255"/>
      <c r="NJ3" s="255"/>
      <c r="NK3" s="255"/>
      <c r="NL3" s="255"/>
      <c r="NM3" s="255"/>
      <c r="NN3" s="255"/>
      <c r="NO3" s="255"/>
      <c r="NP3" s="255"/>
      <c r="NQ3" s="255"/>
      <c r="NR3" s="255"/>
      <c r="NS3" s="255"/>
      <c r="NT3" s="255"/>
      <c r="NU3" s="255"/>
      <c r="NV3" s="255"/>
      <c r="NW3" s="255"/>
      <c r="NX3" s="255"/>
      <c r="NY3" s="255"/>
      <c r="NZ3" s="255"/>
      <c r="OA3" s="255"/>
      <c r="OB3" s="255"/>
      <c r="OC3" s="255"/>
      <c r="OD3" s="255"/>
      <c r="OE3" s="255"/>
      <c r="OF3" s="255"/>
      <c r="OG3" s="255"/>
      <c r="OH3" s="255"/>
      <c r="OI3" s="255"/>
      <c r="OJ3" s="255"/>
      <c r="OK3" s="255"/>
      <c r="OL3" s="255"/>
      <c r="OM3" s="255"/>
      <c r="ON3" s="255"/>
      <c r="OO3" s="255"/>
      <c r="OP3" s="255"/>
      <c r="OQ3" s="255"/>
      <c r="OR3" s="255"/>
      <c r="OS3" s="255"/>
      <c r="OT3" s="255"/>
      <c r="OU3" s="255"/>
      <c r="OV3" s="255"/>
      <c r="OW3" s="255"/>
      <c r="OX3" s="255"/>
      <c r="OY3" s="255"/>
      <c r="OZ3" s="255"/>
      <c r="PA3" s="255"/>
      <c r="PB3" s="255"/>
      <c r="PC3" s="255"/>
      <c r="PD3" s="255"/>
      <c r="PE3" s="255"/>
      <c r="PF3" s="255"/>
      <c r="PG3" s="255"/>
      <c r="PH3" s="255"/>
      <c r="PI3" s="255"/>
      <c r="PJ3" s="255"/>
      <c r="PK3" s="255"/>
      <c r="PL3" s="255"/>
      <c r="PM3" s="255"/>
      <c r="PN3" s="255"/>
      <c r="PO3" s="255"/>
      <c r="PP3" s="255"/>
      <c r="PQ3" s="255"/>
      <c r="PR3" s="255"/>
      <c r="PS3" s="255"/>
      <c r="PT3" s="255"/>
      <c r="PU3" s="255"/>
      <c r="PV3" s="255"/>
      <c r="PW3" s="255"/>
      <c r="PX3" s="255"/>
      <c r="PY3" s="255"/>
      <c r="PZ3" s="255"/>
      <c r="QA3" s="255"/>
      <c r="QB3" s="255"/>
      <c r="QC3" s="255"/>
      <c r="QD3" s="255"/>
      <c r="QE3" s="255"/>
      <c r="QF3" s="255"/>
      <c r="QG3" s="255"/>
      <c r="QH3" s="255"/>
      <c r="QI3" s="255"/>
      <c r="QJ3" s="255"/>
      <c r="QK3" s="255"/>
      <c r="QL3" s="255"/>
      <c r="QM3" s="255"/>
      <c r="QN3" s="255"/>
      <c r="QO3" s="255"/>
      <c r="QP3" s="255"/>
      <c r="QQ3" s="255"/>
      <c r="QR3" s="255"/>
      <c r="QS3" s="255"/>
      <c r="QT3" s="255"/>
      <c r="QU3" s="255"/>
      <c r="QV3" s="255"/>
      <c r="QW3" s="255"/>
      <c r="QX3" s="255"/>
      <c r="QY3" s="255"/>
      <c r="QZ3" s="255"/>
      <c r="RA3" s="255"/>
      <c r="RB3" s="255"/>
      <c r="RC3" s="255"/>
      <c r="RD3" s="255"/>
      <c r="RE3" s="255"/>
      <c r="RF3" s="255"/>
      <c r="RG3" s="255"/>
      <c r="RH3" s="255"/>
      <c r="RI3" s="255"/>
      <c r="RJ3" s="255"/>
      <c r="RK3" s="255"/>
      <c r="RL3" s="255"/>
      <c r="RM3" s="255"/>
      <c r="RN3" s="255"/>
      <c r="RO3" s="255"/>
      <c r="RP3" s="255"/>
      <c r="RQ3" s="255"/>
      <c r="RR3" s="255"/>
      <c r="RS3" s="255"/>
      <c r="RT3" s="255"/>
      <c r="RU3" s="255"/>
      <c r="RV3" s="255"/>
      <c r="RW3" s="255"/>
      <c r="RX3" s="255"/>
      <c r="RY3" s="255"/>
      <c r="RZ3" s="255"/>
      <c r="SA3" s="255"/>
      <c r="SB3" s="255"/>
      <c r="SC3" s="255"/>
      <c r="SD3" s="255"/>
      <c r="SE3" s="255"/>
      <c r="SF3" s="255"/>
      <c r="SG3" s="255"/>
      <c r="SH3" s="255"/>
      <c r="SI3" s="255"/>
      <c r="SJ3" s="255"/>
      <c r="SK3" s="255"/>
      <c r="SL3" s="255"/>
      <c r="SM3" s="255"/>
      <c r="SN3" s="255"/>
      <c r="SO3" s="255"/>
      <c r="SP3" s="255"/>
      <c r="SQ3" s="255"/>
      <c r="SR3" s="255"/>
      <c r="SS3" s="255"/>
      <c r="ST3" s="255"/>
      <c r="SU3" s="255"/>
      <c r="SV3" s="255"/>
      <c r="SW3" s="255"/>
      <c r="SX3" s="255"/>
      <c r="SY3" s="255"/>
      <c r="SZ3" s="255"/>
      <c r="TA3" s="255"/>
      <c r="TB3" s="255"/>
      <c r="TC3" s="255"/>
      <c r="TD3" s="255"/>
      <c r="TE3" s="255"/>
      <c r="TF3" s="255"/>
      <c r="TG3" s="255"/>
      <c r="TH3" s="255"/>
      <c r="TI3" s="255"/>
      <c r="TJ3" s="255"/>
      <c r="TK3" s="255"/>
      <c r="TL3" s="255"/>
      <c r="TM3" s="255"/>
      <c r="TN3" s="255"/>
      <c r="TO3" s="255"/>
      <c r="TP3" s="255"/>
      <c r="TQ3" s="255"/>
      <c r="TR3" s="255"/>
      <c r="TS3" s="255"/>
      <c r="TT3" s="255"/>
      <c r="TU3" s="255"/>
      <c r="TV3" s="255"/>
      <c r="TW3" s="255"/>
      <c r="TX3" s="255"/>
      <c r="TY3" s="255"/>
      <c r="TZ3" s="255"/>
      <c r="UA3" s="255"/>
      <c r="UB3" s="255"/>
      <c r="UC3" s="255"/>
      <c r="UD3" s="255"/>
      <c r="UE3" s="255"/>
      <c r="UF3" s="255"/>
      <c r="UG3" s="255"/>
      <c r="UH3" s="255"/>
      <c r="UI3" s="255"/>
      <c r="UJ3" s="255"/>
      <c r="UK3" s="255"/>
      <c r="UL3" s="255"/>
      <c r="UM3" s="255"/>
      <c r="UN3" s="255"/>
      <c r="UO3" s="255"/>
      <c r="UP3" s="255"/>
      <c r="UQ3" s="255"/>
      <c r="UR3" s="255"/>
      <c r="US3" s="255"/>
      <c r="UT3" s="255"/>
      <c r="UU3" s="255"/>
      <c r="UV3" s="255"/>
      <c r="UW3" s="255"/>
      <c r="UX3" s="255"/>
      <c r="UY3" s="255"/>
      <c r="UZ3" s="255"/>
      <c r="VA3" s="255"/>
      <c r="VB3" s="255"/>
      <c r="VC3" s="255"/>
      <c r="VD3" s="255"/>
      <c r="VE3" s="255"/>
      <c r="VF3" s="255"/>
      <c r="VG3" s="255"/>
      <c r="VH3" s="255"/>
      <c r="VI3" s="255"/>
      <c r="VJ3" s="255"/>
      <c r="VK3" s="255"/>
      <c r="VL3" s="255"/>
      <c r="VM3" s="255"/>
      <c r="VN3" s="255"/>
      <c r="VO3" s="255"/>
      <c r="VP3" s="255"/>
      <c r="VQ3" s="255"/>
      <c r="VR3" s="255"/>
      <c r="VS3" s="255"/>
      <c r="VT3" s="255"/>
      <c r="VU3" s="255"/>
      <c r="VV3" s="255"/>
      <c r="VW3" s="255"/>
      <c r="VX3" s="255"/>
      <c r="VY3" s="255"/>
      <c r="VZ3" s="255"/>
      <c r="WA3" s="255"/>
      <c r="WB3" s="255"/>
      <c r="WC3" s="255"/>
      <c r="WD3" s="255"/>
      <c r="WE3" s="255"/>
      <c r="WF3" s="255"/>
      <c r="WG3" s="255"/>
      <c r="WH3" s="255"/>
      <c r="WI3" s="255"/>
      <c r="WJ3" s="255"/>
      <c r="WK3" s="255"/>
      <c r="WL3" s="255"/>
      <c r="WM3" s="255"/>
      <c r="WN3" s="255"/>
      <c r="WO3" s="255"/>
      <c r="WP3" s="255"/>
      <c r="WQ3" s="255"/>
      <c r="WR3" s="255"/>
      <c r="WS3" s="255"/>
      <c r="WT3" s="255"/>
      <c r="WU3" s="255"/>
      <c r="WV3" s="255"/>
      <c r="WW3" s="255"/>
      <c r="WX3" s="255"/>
      <c r="WY3" s="255"/>
      <c r="WZ3" s="255"/>
      <c r="XA3" s="255"/>
      <c r="XB3" s="255"/>
      <c r="XC3" s="255"/>
      <c r="XD3" s="255"/>
      <c r="XE3" s="255"/>
      <c r="XF3" s="255"/>
      <c r="XG3" s="255"/>
      <c r="XH3" s="255"/>
      <c r="XI3" s="255"/>
      <c r="XJ3" s="255"/>
      <c r="XK3" s="255"/>
      <c r="XL3" s="255"/>
      <c r="XM3" s="255"/>
      <c r="XN3" s="255"/>
      <c r="XO3" s="255"/>
      <c r="XP3" s="255"/>
      <c r="XQ3" s="255"/>
      <c r="XR3" s="255"/>
      <c r="XS3" s="255"/>
      <c r="XT3" s="255"/>
      <c r="XU3" s="255"/>
      <c r="XV3" s="255"/>
      <c r="XW3" s="255"/>
      <c r="XX3" s="255"/>
      <c r="XY3" s="255"/>
      <c r="XZ3" s="255"/>
      <c r="YA3" s="255"/>
      <c r="YB3" s="255"/>
      <c r="YC3" s="255"/>
      <c r="YD3" s="255"/>
      <c r="YE3" s="255"/>
      <c r="YF3" s="255"/>
      <c r="YG3" s="255"/>
      <c r="YH3" s="255"/>
      <c r="YI3" s="255"/>
      <c r="YJ3" s="255"/>
      <c r="YK3" s="255"/>
      <c r="YL3" s="255"/>
      <c r="YM3" s="255"/>
      <c r="YN3" s="255"/>
      <c r="YO3" s="255"/>
      <c r="YP3" s="255"/>
      <c r="YQ3" s="255"/>
      <c r="YR3" s="255"/>
      <c r="YS3" s="255"/>
      <c r="YT3" s="255"/>
      <c r="YU3" s="255"/>
      <c r="YV3" s="255"/>
      <c r="YW3" s="255"/>
      <c r="YX3" s="255"/>
      <c r="YY3" s="255"/>
      <c r="YZ3" s="255"/>
      <c r="ZA3" s="255"/>
      <c r="ZB3" s="255"/>
      <c r="ZC3" s="255"/>
      <c r="ZD3" s="255"/>
      <c r="ZE3" s="255"/>
      <c r="ZF3" s="255"/>
      <c r="ZG3" s="255"/>
      <c r="ZH3" s="255"/>
      <c r="ZI3" s="255"/>
      <c r="ZJ3" s="255"/>
      <c r="ZK3" s="255"/>
      <c r="ZL3" s="255"/>
      <c r="ZM3" s="255"/>
      <c r="ZN3" s="255"/>
      <c r="ZO3" s="255"/>
      <c r="ZP3" s="255"/>
      <c r="ZQ3" s="255"/>
      <c r="ZR3" s="255"/>
      <c r="ZS3" s="255"/>
      <c r="ZT3" s="255"/>
      <c r="ZU3" s="255"/>
      <c r="ZV3" s="255"/>
      <c r="ZW3" s="255"/>
      <c r="ZX3" s="255"/>
      <c r="ZY3" s="255"/>
      <c r="ZZ3" s="255"/>
      <c r="AAA3" s="255"/>
      <c r="AAB3" s="255"/>
      <c r="AAC3" s="255"/>
      <c r="AAD3" s="255"/>
      <c r="AAE3" s="255"/>
      <c r="AAF3" s="255"/>
      <c r="AAG3" s="255"/>
      <c r="AAH3" s="255"/>
      <c r="AAI3" s="255"/>
      <c r="AAJ3" s="255"/>
      <c r="AAK3" s="255"/>
      <c r="AAL3" s="255"/>
      <c r="AAM3" s="255"/>
      <c r="AAN3" s="255"/>
      <c r="AAO3" s="255"/>
      <c r="AAP3" s="255"/>
      <c r="AAQ3" s="255"/>
      <c r="AAR3" s="255"/>
      <c r="AAS3" s="255"/>
      <c r="AAT3" s="255"/>
      <c r="AAU3" s="255"/>
      <c r="AAV3" s="255"/>
      <c r="AAW3" s="255"/>
      <c r="AAX3" s="255"/>
      <c r="AAY3" s="255"/>
      <c r="AAZ3" s="255"/>
      <c r="ABA3" s="255"/>
      <c r="ABB3" s="255"/>
      <c r="ABC3" s="255"/>
      <c r="ABD3" s="255"/>
      <c r="ABE3" s="255"/>
      <c r="ABF3" s="255"/>
      <c r="ABG3" s="255"/>
      <c r="ABH3" s="255"/>
      <c r="ABI3" s="255"/>
      <c r="ABJ3" s="255"/>
      <c r="ABK3" s="255"/>
      <c r="ABL3" s="255"/>
      <c r="ABM3" s="255"/>
      <c r="ABN3" s="255"/>
      <c r="ABO3" s="255"/>
      <c r="ABP3" s="255"/>
      <c r="ABQ3" s="255"/>
      <c r="ABR3" s="255"/>
      <c r="ABS3" s="255"/>
      <c r="ABT3" s="255"/>
      <c r="ABU3" s="255"/>
      <c r="ABV3" s="255"/>
      <c r="ABW3" s="255"/>
      <c r="ABX3" s="255"/>
      <c r="ABY3" s="255"/>
      <c r="ABZ3" s="255"/>
      <c r="ACA3" s="255"/>
      <c r="ACB3" s="255"/>
      <c r="ACC3" s="255"/>
      <c r="ACD3" s="255"/>
      <c r="ACE3" s="255"/>
      <c r="ACF3" s="255"/>
      <c r="ACG3" s="255"/>
      <c r="ACH3" s="255"/>
      <c r="ACI3" s="255"/>
      <c r="ACJ3" s="255"/>
      <c r="ACK3" s="255"/>
      <c r="ACL3" s="255"/>
      <c r="ACM3" s="255"/>
      <c r="ACN3" s="255"/>
      <c r="ACO3" s="255"/>
      <c r="ACP3" s="255"/>
      <c r="ACQ3" s="255"/>
      <c r="ACR3" s="255"/>
      <c r="ACS3" s="255"/>
      <c r="ACT3" s="255"/>
      <c r="ACU3" s="255"/>
      <c r="ACV3" s="255"/>
      <c r="ACW3" s="255"/>
      <c r="ACX3" s="255"/>
      <c r="ACY3" s="255"/>
      <c r="ACZ3" s="255"/>
      <c r="ADA3" s="255"/>
      <c r="ADB3" s="255"/>
      <c r="ADC3" s="255"/>
      <c r="ADD3" s="255"/>
      <c r="ADE3" s="255"/>
      <c r="ADF3" s="255"/>
      <c r="ADG3" s="255"/>
      <c r="ADH3" s="255"/>
      <c r="ADI3" s="255"/>
      <c r="ADJ3" s="255"/>
      <c r="ADK3" s="255"/>
      <c r="ADL3" s="255"/>
      <c r="ADM3" s="255"/>
      <c r="ADN3" s="255"/>
      <c r="ADO3" s="255"/>
      <c r="ADP3" s="255"/>
      <c r="ADQ3" s="255"/>
      <c r="ADR3" s="255"/>
      <c r="ADS3" s="255"/>
      <c r="ADT3" s="255"/>
      <c r="ADU3" s="255"/>
      <c r="ADV3" s="255"/>
      <c r="ADW3" s="255"/>
      <c r="ADX3" s="255"/>
      <c r="ADY3" s="255"/>
      <c r="ADZ3" s="255"/>
      <c r="AEA3" s="255"/>
      <c r="AEB3" s="255"/>
      <c r="AEC3" s="255"/>
      <c r="AED3" s="255"/>
      <c r="AEE3" s="255"/>
      <c r="AEF3" s="255"/>
      <c r="AEG3" s="255"/>
      <c r="AEH3" s="255"/>
      <c r="AEI3" s="255"/>
      <c r="AEJ3" s="255"/>
      <c r="AEK3" s="255"/>
      <c r="AEL3" s="255"/>
      <c r="AEM3" s="255"/>
      <c r="AEN3" s="255"/>
      <c r="AEO3" s="255"/>
      <c r="AEP3" s="255"/>
      <c r="AEQ3" s="255"/>
      <c r="AER3" s="255"/>
      <c r="AES3" s="255"/>
      <c r="AET3" s="255"/>
      <c r="AEU3" s="255"/>
      <c r="AEV3" s="255"/>
      <c r="AEW3" s="255"/>
      <c r="AEX3" s="255"/>
      <c r="AEY3" s="255"/>
      <c r="AEZ3" s="255"/>
      <c r="AFA3" s="255"/>
      <c r="AFB3" s="255"/>
      <c r="AFC3" s="255"/>
      <c r="AFD3" s="255"/>
      <c r="AFE3" s="255"/>
      <c r="AFF3" s="255"/>
      <c r="AFG3" s="255"/>
      <c r="AFH3" s="255"/>
      <c r="AFI3" s="255"/>
      <c r="AFJ3" s="255"/>
      <c r="AFK3" s="255"/>
      <c r="AFL3" s="255"/>
      <c r="AFM3" s="255"/>
      <c r="AFN3" s="255"/>
      <c r="AFO3" s="255"/>
      <c r="AFP3" s="255"/>
      <c r="AFQ3" s="255"/>
      <c r="AFR3" s="255"/>
      <c r="AFS3" s="255"/>
      <c r="AFT3" s="255"/>
      <c r="AFU3" s="255"/>
      <c r="AFV3" s="255"/>
      <c r="AFW3" s="255"/>
      <c r="AFX3" s="255"/>
      <c r="AFY3" s="255"/>
      <c r="AFZ3" s="255"/>
      <c r="AGA3" s="255"/>
      <c r="AGB3" s="255"/>
      <c r="AGC3" s="255"/>
      <c r="AGD3" s="255"/>
      <c r="AGE3" s="255"/>
      <c r="AGF3" s="255"/>
      <c r="AGG3" s="255"/>
      <c r="AGH3" s="255"/>
      <c r="AGI3" s="255"/>
      <c r="AGJ3" s="255"/>
      <c r="AGK3" s="255"/>
      <c r="AGL3" s="255"/>
      <c r="AGM3" s="255"/>
      <c r="AGN3" s="255"/>
      <c r="AGO3" s="255"/>
      <c r="AGP3" s="255"/>
      <c r="AGQ3" s="255"/>
      <c r="AGR3" s="255"/>
      <c r="AGS3" s="255"/>
      <c r="AGT3" s="255"/>
      <c r="AGU3" s="255"/>
      <c r="AGV3" s="255"/>
      <c r="AGW3" s="255"/>
      <c r="AGX3" s="255"/>
      <c r="AGY3" s="255"/>
      <c r="AGZ3" s="255"/>
      <c r="AHA3" s="255"/>
      <c r="AHB3" s="255"/>
      <c r="AHC3" s="255"/>
      <c r="AHD3" s="255"/>
      <c r="AHE3" s="255"/>
      <c r="AHF3" s="255"/>
      <c r="AHG3" s="255"/>
      <c r="AHH3" s="255"/>
      <c r="AHI3" s="255"/>
      <c r="AHJ3" s="255"/>
      <c r="AHK3" s="255"/>
      <c r="AHL3" s="255"/>
      <c r="AHM3" s="255"/>
      <c r="AHN3" s="255"/>
      <c r="AHO3" s="255"/>
      <c r="AHP3" s="255"/>
      <c r="AHQ3" s="255"/>
      <c r="AHR3" s="255"/>
      <c r="AHS3" s="255"/>
      <c r="AHT3" s="255"/>
      <c r="AHU3" s="255"/>
      <c r="AHV3" s="255"/>
      <c r="AHW3" s="255"/>
      <c r="AHX3" s="255"/>
      <c r="AHY3" s="255"/>
      <c r="AHZ3" s="255"/>
      <c r="AIA3" s="255"/>
      <c r="AIB3" s="255"/>
      <c r="AIC3" s="255"/>
      <c r="AID3" s="255"/>
      <c r="AIE3" s="255"/>
      <c r="AIF3" s="255"/>
      <c r="AIG3" s="255"/>
      <c r="AIH3" s="255"/>
      <c r="AII3" s="255"/>
      <c r="AIJ3" s="255"/>
      <c r="AIK3" s="255"/>
      <c r="AIL3" s="255"/>
      <c r="AIM3" s="255"/>
      <c r="AIN3" s="255"/>
      <c r="AIO3" s="255"/>
      <c r="AIP3" s="255"/>
      <c r="AIQ3" s="255"/>
      <c r="AIR3" s="255"/>
      <c r="AIS3" s="255"/>
      <c r="AIT3" s="255"/>
      <c r="AIU3" s="255"/>
      <c r="AIV3" s="255"/>
      <c r="AIW3" s="255"/>
      <c r="AIX3" s="255"/>
      <c r="AIY3" s="255"/>
      <c r="AIZ3" s="255"/>
      <c r="AJA3" s="255"/>
      <c r="AJB3" s="255"/>
      <c r="AJC3" s="255"/>
      <c r="AJD3" s="255"/>
      <c r="AJE3" s="255"/>
      <c r="AJF3" s="255"/>
      <c r="AJG3" s="255"/>
      <c r="AJH3" s="255"/>
      <c r="AJI3" s="255"/>
      <c r="AJJ3" s="255"/>
      <c r="AJK3" s="255"/>
      <c r="AJL3" s="255"/>
      <c r="AJM3" s="255"/>
      <c r="AJN3" s="255"/>
      <c r="AJO3" s="255"/>
      <c r="AJP3" s="255"/>
      <c r="AJQ3" s="255"/>
      <c r="AJR3" s="255"/>
      <c r="AJS3" s="255"/>
      <c r="AJT3" s="255"/>
      <c r="AJU3" s="255"/>
      <c r="AJV3" s="255"/>
      <c r="AJW3" s="255"/>
      <c r="AJX3" s="255"/>
      <c r="AJY3" s="255"/>
      <c r="AJZ3" s="255"/>
      <c r="AKA3" s="255"/>
      <c r="AKB3" s="255"/>
      <c r="AKC3" s="255"/>
      <c r="AKD3" s="255"/>
      <c r="AKE3" s="255"/>
      <c r="AKF3" s="255"/>
      <c r="AKG3" s="255"/>
      <c r="AKH3" s="255"/>
      <c r="AKI3" s="255"/>
      <c r="AKJ3" s="255"/>
      <c r="AKK3" s="255"/>
      <c r="AKL3" s="255"/>
      <c r="AKM3" s="255"/>
      <c r="AKN3" s="255"/>
      <c r="AKO3" s="255"/>
      <c r="AKP3" s="255"/>
      <c r="AKQ3" s="255"/>
      <c r="AKR3" s="255"/>
      <c r="AKS3" s="255"/>
      <c r="AKT3" s="255"/>
      <c r="AKU3" s="255"/>
      <c r="AKV3" s="255"/>
      <c r="AKW3" s="255"/>
      <c r="AKX3" s="255"/>
      <c r="AKY3" s="255"/>
      <c r="AKZ3" s="255"/>
      <c r="ALA3" s="255"/>
      <c r="ALB3" s="255"/>
      <c r="ALC3" s="255"/>
      <c r="ALD3" s="255"/>
      <c r="ALE3" s="255"/>
      <c r="ALF3" s="255"/>
      <c r="ALG3" s="255"/>
      <c r="ALH3" s="255"/>
      <c r="ALI3" s="255"/>
      <c r="ALJ3" s="255"/>
      <c r="ALK3" s="255"/>
      <c r="ALL3" s="255"/>
      <c r="ALM3" s="255"/>
      <c r="ALN3" s="255"/>
      <c r="ALO3" s="255"/>
      <c r="ALP3" s="255"/>
      <c r="ALQ3" s="255"/>
      <c r="ALR3" s="255"/>
      <c r="ALS3" s="255"/>
      <c r="ALT3" s="255"/>
      <c r="ALU3" s="255"/>
      <c r="ALV3" s="255"/>
      <c r="ALW3" s="255"/>
      <c r="ALX3" s="255"/>
      <c r="ALY3" s="255"/>
      <c r="ALZ3" s="255"/>
      <c r="AMA3" s="255"/>
      <c r="AMB3" s="255"/>
      <c r="AMC3" s="255"/>
      <c r="AMD3" s="255"/>
      <c r="AME3" s="255"/>
      <c r="AMF3" s="255"/>
      <c r="AMG3" s="255"/>
      <c r="AMH3" s="255"/>
      <c r="AMI3" s="255"/>
      <c r="AMJ3" s="255"/>
      <c r="AMK3" s="255"/>
      <c r="AML3" s="255"/>
      <c r="AMM3" s="255"/>
      <c r="AMN3" s="255"/>
      <c r="AMO3" s="255"/>
      <c r="AMP3" s="255"/>
      <c r="AMQ3" s="255"/>
      <c r="AMR3" s="255"/>
      <c r="AMS3" s="255"/>
      <c r="AMT3" s="255"/>
      <c r="AMU3" s="255"/>
      <c r="AMV3" s="255"/>
      <c r="AMW3" s="255"/>
      <c r="AMX3" s="255"/>
      <c r="AMY3" s="255"/>
      <c r="AMZ3" s="255"/>
      <c r="ANA3" s="255"/>
      <c r="ANB3" s="255"/>
      <c r="ANC3" s="255"/>
      <c r="AND3" s="255"/>
      <c r="ANE3" s="255"/>
      <c r="ANF3" s="255"/>
      <c r="ANG3" s="255"/>
      <c r="ANH3" s="255"/>
      <c r="ANI3" s="255"/>
      <c r="ANJ3" s="255"/>
      <c r="ANK3" s="255"/>
      <c r="ANL3" s="255"/>
      <c r="ANM3" s="255"/>
      <c r="ANN3" s="255"/>
      <c r="ANO3" s="255"/>
      <c r="ANP3" s="255"/>
      <c r="ANQ3" s="255"/>
      <c r="ANR3" s="255"/>
      <c r="ANS3" s="255"/>
      <c r="ANT3" s="255"/>
      <c r="ANU3" s="255"/>
      <c r="ANV3" s="255"/>
      <c r="ANW3" s="255"/>
      <c r="ANX3" s="255"/>
      <c r="ANY3" s="255"/>
      <c r="ANZ3" s="255"/>
      <c r="AOA3" s="255"/>
      <c r="AOB3" s="255"/>
      <c r="AOC3" s="255"/>
      <c r="AOD3" s="255"/>
      <c r="AOE3" s="255"/>
      <c r="AOF3" s="255"/>
      <c r="AOG3" s="255"/>
      <c r="AOH3" s="255"/>
      <c r="AOI3" s="255"/>
      <c r="AOJ3" s="255"/>
      <c r="AOK3" s="255"/>
      <c r="AOL3" s="255"/>
      <c r="AOM3" s="255"/>
      <c r="AON3" s="255"/>
      <c r="AOO3" s="255"/>
      <c r="AOP3" s="255"/>
      <c r="AOQ3" s="255"/>
      <c r="AOR3" s="255"/>
      <c r="AOS3" s="255"/>
      <c r="AOT3" s="255"/>
      <c r="AOU3" s="255"/>
      <c r="AOV3" s="255"/>
      <c r="AOW3" s="255"/>
      <c r="AOX3" s="255"/>
      <c r="AOY3" s="255"/>
      <c r="AOZ3" s="255"/>
      <c r="APA3" s="255"/>
      <c r="APB3" s="255"/>
      <c r="APC3" s="255"/>
      <c r="APD3" s="255"/>
      <c r="APE3" s="255"/>
      <c r="APF3" s="255"/>
      <c r="APG3" s="255"/>
      <c r="APH3" s="255"/>
      <c r="API3" s="255"/>
      <c r="APJ3" s="255"/>
      <c r="APK3" s="255"/>
      <c r="APL3" s="255"/>
      <c r="APM3" s="255"/>
      <c r="APN3" s="255"/>
      <c r="APO3" s="255"/>
      <c r="APP3" s="255"/>
      <c r="APQ3" s="255"/>
      <c r="APR3" s="255"/>
      <c r="APS3" s="255"/>
      <c r="APT3" s="255"/>
      <c r="APU3" s="255"/>
      <c r="APV3" s="255"/>
      <c r="APW3" s="255"/>
      <c r="APX3" s="255"/>
      <c r="APY3" s="255"/>
      <c r="APZ3" s="255"/>
      <c r="AQA3" s="255"/>
      <c r="AQB3" s="255"/>
      <c r="AQC3" s="255"/>
      <c r="AQD3" s="255"/>
      <c r="AQE3" s="255"/>
      <c r="AQF3" s="255"/>
      <c r="AQG3" s="255"/>
      <c r="AQH3" s="255"/>
      <c r="AQI3" s="255"/>
      <c r="AQJ3" s="255"/>
      <c r="AQK3" s="255"/>
      <c r="AQL3" s="255"/>
      <c r="AQM3" s="255"/>
      <c r="AQN3" s="255"/>
      <c r="AQO3" s="255"/>
      <c r="AQP3" s="255"/>
      <c r="AQQ3" s="255"/>
      <c r="AQR3" s="255"/>
      <c r="AQS3" s="255"/>
      <c r="AQT3" s="255"/>
      <c r="AQU3" s="255"/>
      <c r="AQV3" s="255"/>
      <c r="AQW3" s="255"/>
      <c r="AQX3" s="255"/>
      <c r="AQY3" s="255"/>
      <c r="AQZ3" s="255"/>
      <c r="ARA3" s="255"/>
      <c r="ARB3" s="255"/>
      <c r="ARC3" s="255"/>
      <c r="ARD3" s="255"/>
      <c r="ARE3" s="255"/>
      <c r="ARF3" s="255"/>
      <c r="ARG3" s="255"/>
      <c r="ARH3" s="255"/>
      <c r="ARI3" s="255"/>
      <c r="ARJ3" s="255"/>
      <c r="ARK3" s="255"/>
      <c r="ARL3" s="255"/>
      <c r="ARM3" s="255"/>
      <c r="ARN3" s="255"/>
      <c r="ARO3" s="255"/>
      <c r="ARP3" s="255"/>
      <c r="ARQ3" s="255"/>
      <c r="ARR3" s="255"/>
      <c r="ARS3" s="255"/>
      <c r="ART3" s="255"/>
      <c r="ARU3" s="255"/>
      <c r="ARV3" s="255"/>
      <c r="ARW3" s="255"/>
      <c r="ARX3" s="255"/>
      <c r="ARY3" s="255"/>
      <c r="ARZ3" s="255"/>
      <c r="ASA3" s="255"/>
      <c r="ASB3" s="255"/>
      <c r="ASC3" s="255"/>
      <c r="ASD3" s="255"/>
      <c r="ASE3" s="255"/>
      <c r="ASF3" s="255"/>
      <c r="ASG3" s="255"/>
      <c r="ASH3" s="255"/>
      <c r="ASI3" s="255"/>
      <c r="ASJ3" s="255"/>
      <c r="ASK3" s="255"/>
      <c r="ASL3" s="255"/>
      <c r="ASM3" s="255"/>
      <c r="ASN3" s="255"/>
      <c r="ASO3" s="255"/>
      <c r="ASP3" s="255"/>
      <c r="ASQ3" s="255"/>
      <c r="ASR3" s="255"/>
      <c r="ASS3" s="255"/>
      <c r="AST3" s="255"/>
      <c r="ASU3" s="255"/>
      <c r="ASV3" s="255"/>
      <c r="ASW3" s="255"/>
      <c r="ASX3" s="255"/>
      <c r="ASY3" s="255"/>
      <c r="ASZ3" s="255"/>
      <c r="ATA3" s="255"/>
      <c r="ATB3" s="255"/>
      <c r="ATC3" s="255"/>
      <c r="ATD3" s="255"/>
      <c r="ATE3" s="255"/>
      <c r="ATF3" s="255"/>
      <c r="ATG3" s="255"/>
      <c r="ATH3" s="255"/>
      <c r="ATI3" s="255"/>
      <c r="ATJ3" s="255"/>
      <c r="ATK3" s="255"/>
      <c r="ATL3" s="255"/>
      <c r="ATM3" s="255"/>
      <c r="ATN3" s="255"/>
      <c r="ATO3" s="255"/>
      <c r="ATP3" s="255"/>
      <c r="ATQ3" s="255"/>
      <c r="ATR3" s="255"/>
      <c r="ATS3" s="255"/>
      <c r="ATT3" s="255"/>
      <c r="ATU3" s="255"/>
      <c r="ATV3" s="255"/>
      <c r="ATW3" s="255"/>
      <c r="ATX3" s="255"/>
      <c r="ATY3" s="255"/>
      <c r="ATZ3" s="255"/>
      <c r="AUA3" s="255"/>
      <c r="AUB3" s="255"/>
      <c r="AUC3" s="255"/>
      <c r="AUD3" s="255"/>
      <c r="AUE3" s="255"/>
      <c r="AUF3" s="255"/>
      <c r="AUG3" s="255"/>
      <c r="AUH3" s="255"/>
      <c r="AUI3" s="255"/>
      <c r="AUJ3" s="255"/>
      <c r="AUK3" s="255"/>
      <c r="AUL3" s="255"/>
      <c r="AUM3" s="255"/>
      <c r="AUN3" s="255"/>
      <c r="AUO3" s="255"/>
      <c r="AUP3" s="255"/>
      <c r="AUQ3" s="255"/>
      <c r="AUR3" s="255"/>
      <c r="AUS3" s="255"/>
      <c r="AUT3" s="255"/>
      <c r="AUU3" s="255"/>
      <c r="AUV3" s="255"/>
      <c r="AUW3" s="255"/>
      <c r="AUX3" s="255"/>
      <c r="AUY3" s="255"/>
      <c r="AUZ3" s="255"/>
      <c r="AVA3" s="255"/>
      <c r="AVB3" s="255"/>
      <c r="AVC3" s="255"/>
      <c r="AVD3" s="255"/>
      <c r="AVE3" s="255"/>
      <c r="AVF3" s="255"/>
      <c r="AVG3" s="255"/>
      <c r="AVH3" s="255"/>
      <c r="AVI3" s="255"/>
      <c r="AVJ3" s="255"/>
      <c r="AVK3" s="255"/>
      <c r="AVL3" s="255"/>
      <c r="AVM3" s="255"/>
      <c r="AVN3" s="255"/>
      <c r="AVO3" s="255"/>
      <c r="AVP3" s="255"/>
      <c r="AVQ3" s="255"/>
      <c r="AVR3" s="255"/>
      <c r="AVS3" s="255"/>
      <c r="AVT3" s="255"/>
      <c r="AVU3" s="255"/>
      <c r="AVV3" s="255"/>
      <c r="AVW3" s="255"/>
      <c r="AVX3" s="255"/>
      <c r="AVY3" s="255"/>
      <c r="AVZ3" s="255"/>
      <c r="AWA3" s="255"/>
      <c r="AWB3" s="255"/>
      <c r="AWC3" s="255"/>
      <c r="AWD3" s="255"/>
      <c r="AWE3" s="255"/>
      <c r="AWF3" s="255"/>
      <c r="AWG3" s="255"/>
      <c r="AWH3" s="255"/>
      <c r="AWI3" s="255"/>
      <c r="AWJ3" s="255"/>
      <c r="AWK3" s="255"/>
      <c r="AWL3" s="255"/>
      <c r="AWM3" s="255"/>
      <c r="AWN3" s="255"/>
      <c r="AWO3" s="255"/>
      <c r="AWP3" s="255"/>
      <c r="AWQ3" s="255"/>
      <c r="AWR3" s="255"/>
      <c r="AWS3" s="255"/>
      <c r="AWT3" s="255"/>
      <c r="AWU3" s="255"/>
      <c r="AWV3" s="255"/>
      <c r="AWW3" s="255"/>
      <c r="AWX3" s="255"/>
      <c r="AWY3" s="255"/>
      <c r="AWZ3" s="255"/>
      <c r="AXA3" s="255"/>
      <c r="AXB3" s="255"/>
      <c r="AXC3" s="255"/>
      <c r="AXD3" s="255"/>
      <c r="AXE3" s="255"/>
      <c r="AXF3" s="255"/>
      <c r="AXG3" s="255"/>
      <c r="AXH3" s="255"/>
      <c r="AXI3" s="255"/>
      <c r="AXJ3" s="255"/>
      <c r="AXK3" s="255"/>
      <c r="AXL3" s="255"/>
      <c r="AXM3" s="255"/>
      <c r="AXN3" s="255"/>
      <c r="AXO3" s="255"/>
      <c r="AXP3" s="255"/>
      <c r="AXQ3" s="255"/>
      <c r="AXR3" s="255"/>
      <c r="AXS3" s="255"/>
      <c r="AXT3" s="255"/>
      <c r="AXU3" s="255"/>
      <c r="AXV3" s="255"/>
      <c r="AXW3" s="255"/>
      <c r="AXX3" s="255"/>
      <c r="AXY3" s="255"/>
      <c r="AXZ3" s="255"/>
      <c r="AYA3" s="255"/>
      <c r="AYB3" s="255"/>
      <c r="AYC3" s="255"/>
      <c r="AYD3" s="255"/>
      <c r="AYE3" s="255"/>
      <c r="AYF3" s="255"/>
      <c r="AYG3" s="255"/>
      <c r="AYH3" s="255"/>
      <c r="AYI3" s="255"/>
      <c r="AYJ3" s="255"/>
      <c r="AYK3" s="255"/>
      <c r="AYL3" s="255"/>
      <c r="AYM3" s="255"/>
      <c r="AYN3" s="255"/>
      <c r="AYO3" s="255"/>
      <c r="AYP3" s="255"/>
      <c r="AYQ3" s="255"/>
      <c r="AYR3" s="255"/>
      <c r="AYS3" s="255"/>
      <c r="AYT3" s="255"/>
      <c r="AYU3" s="255"/>
      <c r="AYV3" s="255"/>
      <c r="AYW3" s="255"/>
      <c r="AYX3" s="255"/>
      <c r="AYY3" s="255"/>
      <c r="AYZ3" s="255"/>
      <c r="AZA3" s="255"/>
      <c r="AZB3" s="255"/>
      <c r="AZC3" s="255"/>
      <c r="AZD3" s="255"/>
      <c r="AZE3" s="255"/>
      <c r="AZF3" s="255"/>
      <c r="AZG3" s="255"/>
      <c r="AZH3" s="255"/>
      <c r="AZI3" s="255"/>
      <c r="AZJ3" s="255"/>
      <c r="AZK3" s="255"/>
      <c r="AZL3" s="255"/>
      <c r="AZM3" s="255"/>
      <c r="AZN3" s="255"/>
      <c r="AZO3" s="255"/>
      <c r="AZP3" s="255"/>
      <c r="AZQ3" s="255"/>
      <c r="AZR3" s="255"/>
      <c r="AZS3" s="255"/>
      <c r="AZT3" s="255"/>
      <c r="AZU3" s="255"/>
      <c r="AZV3" s="255"/>
      <c r="AZW3" s="255"/>
      <c r="AZX3" s="255"/>
      <c r="AZY3" s="255"/>
      <c r="AZZ3" s="255"/>
      <c r="BAA3" s="255"/>
      <c r="BAB3" s="255"/>
      <c r="BAC3" s="255"/>
      <c r="BAD3" s="255"/>
      <c r="BAE3" s="255"/>
      <c r="BAF3" s="255"/>
      <c r="BAG3" s="255"/>
      <c r="BAH3" s="255"/>
      <c r="BAI3" s="255"/>
      <c r="BAJ3" s="255"/>
      <c r="BAK3" s="255"/>
      <c r="BAL3" s="255"/>
      <c r="BAM3" s="255"/>
      <c r="BAN3" s="255"/>
      <c r="BAO3" s="255"/>
      <c r="BAP3" s="255"/>
      <c r="BAQ3" s="255"/>
      <c r="BAR3" s="255"/>
      <c r="BAS3" s="255"/>
      <c r="BAT3" s="255"/>
      <c r="BAU3" s="255"/>
      <c r="BAV3" s="255"/>
      <c r="BAW3" s="255"/>
      <c r="BAX3" s="255"/>
      <c r="BAY3" s="255"/>
      <c r="BAZ3" s="255"/>
      <c r="BBA3" s="255"/>
      <c r="BBB3" s="255"/>
      <c r="BBC3" s="255"/>
      <c r="BBD3" s="255"/>
      <c r="BBE3" s="255"/>
      <c r="BBF3" s="255"/>
      <c r="BBG3" s="255"/>
      <c r="BBH3" s="255"/>
      <c r="BBI3" s="255"/>
      <c r="BBJ3" s="255"/>
      <c r="BBK3" s="255"/>
      <c r="BBL3" s="255"/>
      <c r="BBM3" s="255"/>
      <c r="BBN3" s="255"/>
      <c r="BBO3" s="255"/>
      <c r="BBP3" s="255"/>
      <c r="BBQ3" s="255"/>
      <c r="BBR3" s="255"/>
      <c r="BBS3" s="255"/>
      <c r="BBT3" s="255"/>
      <c r="BBU3" s="255"/>
      <c r="BBV3" s="255"/>
      <c r="BBW3" s="255"/>
      <c r="BBX3" s="255"/>
      <c r="BBY3" s="255"/>
      <c r="BBZ3" s="255"/>
      <c r="BCA3" s="255"/>
      <c r="BCB3" s="255"/>
      <c r="BCC3" s="255"/>
      <c r="BCD3" s="255"/>
      <c r="BCE3" s="255"/>
      <c r="BCF3" s="255"/>
      <c r="BCG3" s="255"/>
      <c r="BCH3" s="255"/>
      <c r="BCI3" s="255"/>
      <c r="BCJ3" s="255"/>
      <c r="BCK3" s="255"/>
      <c r="BCL3" s="255"/>
      <c r="BCM3" s="255"/>
      <c r="BCN3" s="255"/>
      <c r="BCO3" s="255"/>
      <c r="BCP3" s="255"/>
      <c r="BCQ3" s="255"/>
      <c r="BCR3" s="255"/>
      <c r="BCS3" s="255"/>
      <c r="BCT3" s="255"/>
      <c r="BCU3" s="255"/>
      <c r="BCV3" s="255"/>
      <c r="BCW3" s="255"/>
      <c r="BCX3" s="255"/>
      <c r="BCY3" s="255"/>
      <c r="BCZ3" s="255"/>
      <c r="BDA3" s="255"/>
      <c r="BDB3" s="255"/>
      <c r="BDC3" s="255"/>
      <c r="BDD3" s="255"/>
      <c r="BDE3" s="255"/>
      <c r="BDF3" s="255"/>
      <c r="BDG3" s="255"/>
      <c r="BDH3" s="255"/>
      <c r="BDI3" s="255"/>
      <c r="BDJ3" s="255"/>
      <c r="BDK3" s="255"/>
      <c r="BDL3" s="255"/>
      <c r="BDM3" s="255"/>
      <c r="BDN3" s="255"/>
      <c r="BDO3" s="255"/>
      <c r="BDP3" s="255"/>
      <c r="BDQ3" s="255"/>
      <c r="BDR3" s="255"/>
      <c r="BDS3" s="255"/>
      <c r="BDT3" s="255"/>
      <c r="BDU3" s="255"/>
      <c r="BDV3" s="255"/>
      <c r="BDW3" s="255"/>
      <c r="BDX3" s="255"/>
      <c r="BDY3" s="255"/>
      <c r="BDZ3" s="255"/>
      <c r="BEA3" s="255"/>
      <c r="BEB3" s="255"/>
      <c r="BEC3" s="255"/>
      <c r="BED3" s="255"/>
      <c r="BEE3" s="255"/>
      <c r="BEF3" s="255"/>
      <c r="BEG3" s="255"/>
      <c r="BEH3" s="255"/>
      <c r="BEI3" s="255"/>
      <c r="BEJ3" s="255"/>
      <c r="BEK3" s="255"/>
      <c r="BEL3" s="255"/>
      <c r="BEM3" s="255"/>
      <c r="BEN3" s="255"/>
      <c r="BEO3" s="255"/>
      <c r="BEP3" s="255"/>
      <c r="BEQ3" s="255"/>
      <c r="BER3" s="255"/>
      <c r="BES3" s="255"/>
      <c r="BET3" s="255"/>
      <c r="BEU3" s="255"/>
      <c r="BEV3" s="255"/>
      <c r="BEW3" s="255"/>
      <c r="BEX3" s="255"/>
      <c r="BEY3" s="255"/>
      <c r="BEZ3" s="255"/>
      <c r="BFA3" s="255"/>
      <c r="BFB3" s="255"/>
      <c r="BFC3" s="255"/>
      <c r="BFD3" s="255"/>
      <c r="BFE3" s="255"/>
      <c r="BFF3" s="255"/>
      <c r="BFG3" s="255"/>
      <c r="BFH3" s="255"/>
      <c r="BFI3" s="255"/>
      <c r="BFJ3" s="255"/>
      <c r="BFK3" s="255"/>
      <c r="BFL3" s="255"/>
      <c r="BFM3" s="255"/>
      <c r="BFN3" s="255"/>
      <c r="BFO3" s="255"/>
      <c r="BFP3" s="255"/>
      <c r="BFQ3" s="255"/>
      <c r="BFR3" s="255"/>
      <c r="BFS3" s="255"/>
      <c r="BFT3" s="255"/>
      <c r="BFU3" s="255"/>
      <c r="BFV3" s="255"/>
      <c r="BFW3" s="255"/>
      <c r="BFX3" s="255"/>
      <c r="BFY3" s="255"/>
      <c r="BFZ3" s="255"/>
      <c r="BGA3" s="255"/>
      <c r="BGB3" s="255"/>
      <c r="BGC3" s="255"/>
      <c r="BGD3" s="255"/>
      <c r="BGE3" s="255"/>
      <c r="BGF3" s="255"/>
      <c r="BGG3" s="255"/>
      <c r="BGH3" s="255"/>
      <c r="BGI3" s="255"/>
      <c r="BGJ3" s="255"/>
      <c r="BGK3" s="255"/>
      <c r="BGL3" s="255"/>
      <c r="BGM3" s="255"/>
      <c r="BGN3" s="255"/>
      <c r="BGO3" s="255"/>
      <c r="BGP3" s="255"/>
      <c r="BGQ3" s="255"/>
      <c r="BGR3" s="255"/>
      <c r="BGS3" s="255"/>
      <c r="BGT3" s="255"/>
      <c r="BGU3" s="255"/>
      <c r="BGV3" s="255"/>
      <c r="BGW3" s="255"/>
      <c r="BGX3" s="255"/>
      <c r="BGY3" s="255"/>
      <c r="BGZ3" s="255"/>
      <c r="BHA3" s="255"/>
      <c r="BHB3" s="255"/>
      <c r="BHC3" s="255"/>
      <c r="BHD3" s="255"/>
      <c r="BHE3" s="255"/>
      <c r="BHF3" s="255"/>
      <c r="BHG3" s="255"/>
      <c r="BHH3" s="255"/>
      <c r="BHI3" s="255"/>
      <c r="BHJ3" s="255"/>
      <c r="BHK3" s="255"/>
      <c r="BHL3" s="255"/>
      <c r="BHM3" s="255"/>
      <c r="BHN3" s="255"/>
      <c r="BHO3" s="255"/>
      <c r="BHP3" s="255"/>
      <c r="BHQ3" s="255"/>
      <c r="BHR3" s="255"/>
      <c r="BHS3" s="255"/>
      <c r="BHT3" s="255"/>
      <c r="BHU3" s="255"/>
      <c r="BHV3" s="255"/>
      <c r="BHW3" s="255"/>
      <c r="BHX3" s="255"/>
      <c r="BHY3" s="255"/>
      <c r="BHZ3" s="255"/>
      <c r="BIA3" s="255"/>
      <c r="BIB3" s="255"/>
      <c r="BIC3" s="255"/>
      <c r="BID3" s="255"/>
      <c r="BIE3" s="255"/>
      <c r="BIF3" s="255"/>
      <c r="BIG3" s="255"/>
      <c r="BIH3" s="255"/>
      <c r="BII3" s="255"/>
      <c r="BIJ3" s="255"/>
      <c r="BIK3" s="255"/>
      <c r="BIL3" s="255"/>
      <c r="BIM3" s="255"/>
      <c r="BIN3" s="255"/>
      <c r="BIO3" s="255"/>
      <c r="BIP3" s="255"/>
      <c r="BIQ3" s="255"/>
      <c r="BIR3" s="255"/>
      <c r="BIS3" s="255"/>
      <c r="BIT3" s="255"/>
      <c r="BIU3" s="255"/>
      <c r="BIV3" s="255"/>
      <c r="BIW3" s="255"/>
      <c r="BIX3" s="255"/>
      <c r="BIY3" s="255"/>
      <c r="BIZ3" s="255"/>
      <c r="BJA3" s="255"/>
      <c r="BJB3" s="255"/>
      <c r="BJC3" s="255"/>
      <c r="BJD3" s="255"/>
      <c r="BJE3" s="255"/>
      <c r="BJF3" s="255"/>
      <c r="BJG3" s="255"/>
      <c r="BJH3" s="255"/>
      <c r="BJI3" s="255"/>
      <c r="BJJ3" s="255"/>
      <c r="BJK3" s="255"/>
      <c r="BJL3" s="255"/>
      <c r="BJM3" s="255"/>
      <c r="BJN3" s="255"/>
      <c r="BJO3" s="255"/>
      <c r="BJP3" s="255"/>
      <c r="BJQ3" s="255"/>
      <c r="BJR3" s="255"/>
      <c r="BJS3" s="255"/>
      <c r="BJT3" s="255"/>
      <c r="BJU3" s="255"/>
      <c r="BJV3" s="255"/>
      <c r="BJW3" s="255"/>
      <c r="BJX3" s="255"/>
      <c r="BJY3" s="255"/>
      <c r="BJZ3" s="255"/>
      <c r="BKA3" s="255"/>
      <c r="BKB3" s="255"/>
      <c r="BKC3" s="255"/>
      <c r="BKD3" s="255"/>
      <c r="BKE3" s="255"/>
      <c r="BKF3" s="255"/>
      <c r="BKG3" s="255"/>
      <c r="BKH3" s="255"/>
      <c r="BKI3" s="255"/>
      <c r="BKJ3" s="255"/>
      <c r="BKK3" s="255"/>
      <c r="BKL3" s="255"/>
      <c r="BKM3" s="255"/>
      <c r="BKN3" s="255"/>
      <c r="BKO3" s="255"/>
      <c r="BKP3" s="255"/>
      <c r="BKQ3" s="255"/>
      <c r="BKR3" s="255"/>
      <c r="BKS3" s="255"/>
      <c r="BKT3" s="255"/>
      <c r="BKU3" s="255"/>
      <c r="BKV3" s="255"/>
      <c r="BKW3" s="255"/>
      <c r="BKX3" s="255"/>
      <c r="BKY3" s="255"/>
      <c r="BKZ3" s="255"/>
      <c r="BLA3" s="255"/>
      <c r="BLB3" s="255"/>
      <c r="BLC3" s="255"/>
      <c r="BLD3" s="255"/>
      <c r="BLE3" s="255"/>
      <c r="BLF3" s="255"/>
      <c r="BLG3" s="255"/>
      <c r="BLH3" s="255"/>
      <c r="BLI3" s="255"/>
      <c r="BLJ3" s="255"/>
      <c r="BLK3" s="255"/>
      <c r="BLL3" s="255"/>
      <c r="BLM3" s="255"/>
      <c r="BLN3" s="255"/>
      <c r="BLO3" s="255"/>
      <c r="BLP3" s="255"/>
      <c r="BLQ3" s="255"/>
      <c r="BLR3" s="255"/>
      <c r="BLS3" s="255"/>
      <c r="BLT3" s="255"/>
      <c r="BLU3" s="255"/>
      <c r="BLV3" s="255"/>
      <c r="BLW3" s="255"/>
      <c r="BLX3" s="255"/>
      <c r="BLY3" s="255"/>
      <c r="BLZ3" s="255"/>
      <c r="BMA3" s="255"/>
      <c r="BMB3" s="255"/>
      <c r="BMC3" s="255"/>
      <c r="BMD3" s="255"/>
      <c r="BME3" s="255"/>
      <c r="BMF3" s="255"/>
      <c r="BMG3" s="255"/>
      <c r="BMH3" s="255"/>
      <c r="BMI3" s="255"/>
      <c r="BMJ3" s="255"/>
      <c r="BMK3" s="255"/>
      <c r="BML3" s="255"/>
      <c r="BMM3" s="255"/>
      <c r="BMN3" s="255"/>
      <c r="BMO3" s="255"/>
      <c r="BMP3" s="255"/>
      <c r="BMQ3" s="255"/>
      <c r="BMR3" s="255"/>
      <c r="BMS3" s="255"/>
      <c r="BMT3" s="255"/>
      <c r="BMU3" s="255"/>
      <c r="BMV3" s="255"/>
      <c r="BMW3" s="255"/>
      <c r="BMX3" s="255"/>
      <c r="BMY3" s="255"/>
      <c r="BMZ3" s="255"/>
      <c r="BNA3" s="255"/>
      <c r="BNB3" s="255"/>
      <c r="BNC3" s="255"/>
      <c r="BND3" s="255"/>
      <c r="BNE3" s="255"/>
      <c r="BNF3" s="255"/>
      <c r="BNG3" s="255"/>
      <c r="BNH3" s="255"/>
      <c r="BNI3" s="255"/>
      <c r="BNJ3" s="255"/>
      <c r="BNK3" s="255"/>
      <c r="BNL3" s="255"/>
      <c r="BNM3" s="255"/>
      <c r="BNN3" s="255"/>
      <c r="BNO3" s="255"/>
      <c r="BNP3" s="255"/>
      <c r="BNQ3" s="255"/>
      <c r="BNR3" s="255"/>
      <c r="BNS3" s="255"/>
      <c r="BNT3" s="255"/>
      <c r="BNU3" s="255"/>
      <c r="BNV3" s="255"/>
      <c r="BNW3" s="255"/>
      <c r="BNX3" s="255"/>
      <c r="BNY3" s="255"/>
      <c r="BNZ3" s="255"/>
      <c r="BOA3" s="255"/>
      <c r="BOB3" s="255"/>
      <c r="BOC3" s="255"/>
      <c r="BOD3" s="255"/>
      <c r="BOE3" s="255"/>
      <c r="BOF3" s="255"/>
      <c r="BOG3" s="255"/>
      <c r="BOH3" s="255"/>
      <c r="BOI3" s="255"/>
      <c r="BOJ3" s="255"/>
      <c r="BOK3" s="255"/>
      <c r="BOL3" s="255"/>
      <c r="BOM3" s="255"/>
      <c r="BON3" s="255"/>
      <c r="BOO3" s="255"/>
      <c r="BOP3" s="255"/>
      <c r="BOQ3" s="255"/>
      <c r="BOR3" s="255"/>
      <c r="BOS3" s="255"/>
      <c r="BOT3" s="255"/>
      <c r="BOU3" s="255"/>
      <c r="BOV3" s="255"/>
      <c r="BOW3" s="255"/>
      <c r="BOX3" s="255"/>
      <c r="BOY3" s="255"/>
      <c r="BOZ3" s="255"/>
      <c r="BPA3" s="255"/>
      <c r="BPB3" s="255"/>
      <c r="BPC3" s="255"/>
      <c r="BPD3" s="255"/>
      <c r="BPE3" s="255"/>
      <c r="BPF3" s="255"/>
      <c r="BPG3" s="255"/>
      <c r="BPH3" s="255"/>
      <c r="BPI3" s="255"/>
      <c r="BPJ3" s="255"/>
      <c r="BPK3" s="255"/>
      <c r="BPL3" s="255"/>
      <c r="BPM3" s="255"/>
      <c r="BPN3" s="255"/>
      <c r="BPO3" s="255"/>
      <c r="BPP3" s="255"/>
      <c r="BPQ3" s="255"/>
      <c r="BPR3" s="255"/>
      <c r="BPS3" s="255"/>
      <c r="BPT3" s="255"/>
      <c r="BPU3" s="255"/>
      <c r="BPV3" s="255"/>
      <c r="BPW3" s="255"/>
      <c r="BPX3" s="255"/>
      <c r="BPY3" s="255"/>
      <c r="BPZ3" s="255"/>
      <c r="BQA3" s="255"/>
      <c r="BQB3" s="255"/>
      <c r="BQC3" s="255"/>
      <c r="BQD3" s="255"/>
      <c r="BQE3" s="255"/>
      <c r="BQF3" s="255"/>
      <c r="BQG3" s="255"/>
      <c r="BQH3" s="255"/>
      <c r="BQI3" s="255"/>
      <c r="BQJ3" s="255"/>
      <c r="BQK3" s="255"/>
      <c r="BQL3" s="255"/>
      <c r="BQM3" s="255"/>
      <c r="BQN3" s="255"/>
      <c r="BQO3" s="255"/>
      <c r="BQP3" s="255"/>
      <c r="BQQ3" s="255"/>
      <c r="BQR3" s="255"/>
      <c r="BQS3" s="255"/>
      <c r="BQT3" s="255"/>
      <c r="BQU3" s="255"/>
      <c r="BQV3" s="255"/>
      <c r="BQW3" s="255"/>
      <c r="BQX3" s="255"/>
      <c r="BQY3" s="255"/>
      <c r="BQZ3" s="255"/>
      <c r="BRA3" s="255"/>
      <c r="BRB3" s="255"/>
      <c r="BRC3" s="255"/>
      <c r="BRD3" s="255"/>
      <c r="BRE3" s="255"/>
      <c r="BRF3" s="255"/>
      <c r="BRG3" s="255"/>
      <c r="BRH3" s="255"/>
      <c r="BRI3" s="255"/>
      <c r="BRJ3" s="255"/>
      <c r="BRK3" s="255"/>
      <c r="BRL3" s="255"/>
      <c r="BRM3" s="255"/>
      <c r="BRN3" s="255"/>
      <c r="BRO3" s="255"/>
      <c r="BRP3" s="255"/>
      <c r="BRQ3" s="255"/>
      <c r="BRR3" s="255"/>
      <c r="BRS3" s="255"/>
      <c r="BRT3" s="255"/>
      <c r="BRU3" s="255"/>
      <c r="BRV3" s="255"/>
      <c r="BRW3" s="255"/>
      <c r="BRX3" s="255"/>
      <c r="BRY3" s="255"/>
      <c r="BRZ3" s="255"/>
      <c r="BSA3" s="255"/>
      <c r="BSB3" s="255"/>
      <c r="BSC3" s="255"/>
      <c r="BSD3" s="255"/>
      <c r="BSE3" s="255"/>
      <c r="BSF3" s="255"/>
      <c r="BSG3" s="255"/>
      <c r="BSH3" s="255"/>
      <c r="BSI3" s="255"/>
      <c r="BSJ3" s="255"/>
      <c r="BSK3" s="255"/>
      <c r="BSL3" s="255"/>
      <c r="BSM3" s="255"/>
      <c r="BSN3" s="255"/>
      <c r="BSO3" s="255"/>
      <c r="BSP3" s="255"/>
      <c r="BSQ3" s="255"/>
      <c r="BSR3" s="255"/>
      <c r="BSS3" s="255"/>
      <c r="BST3" s="255"/>
      <c r="BSU3" s="255"/>
      <c r="BSV3" s="255"/>
      <c r="BSW3" s="255"/>
      <c r="BSX3" s="255"/>
      <c r="BSY3" s="255"/>
      <c r="BSZ3" s="255"/>
      <c r="BTA3" s="255"/>
      <c r="BTB3" s="255"/>
      <c r="BTC3" s="255"/>
      <c r="BTD3" s="255"/>
      <c r="BTE3" s="255"/>
      <c r="BTF3" s="255"/>
      <c r="BTG3" s="255"/>
      <c r="BTH3" s="255"/>
      <c r="BTI3" s="255"/>
      <c r="BTJ3" s="255"/>
      <c r="BTK3" s="255"/>
      <c r="BTL3" s="255"/>
      <c r="BTM3" s="255"/>
      <c r="BTN3" s="255"/>
      <c r="BTO3" s="255"/>
      <c r="BTP3" s="255"/>
      <c r="BTQ3" s="255"/>
      <c r="BTR3" s="255"/>
      <c r="BTS3" s="255"/>
      <c r="BTT3" s="255"/>
      <c r="BTU3" s="255"/>
      <c r="BTV3" s="255"/>
      <c r="BTW3" s="255"/>
      <c r="BTX3" s="255"/>
      <c r="BTY3" s="255"/>
      <c r="BTZ3" s="255"/>
      <c r="BUA3" s="255"/>
      <c r="BUB3" s="255"/>
      <c r="BUC3" s="255"/>
      <c r="BUD3" s="255"/>
      <c r="BUE3" s="255"/>
      <c r="BUF3" s="255"/>
      <c r="BUG3" s="255"/>
      <c r="BUH3" s="255"/>
      <c r="BUI3" s="255"/>
      <c r="BUJ3" s="255"/>
      <c r="BUK3" s="255"/>
      <c r="BUL3" s="255"/>
      <c r="BUM3" s="255"/>
      <c r="BUN3" s="255"/>
      <c r="BUO3" s="255"/>
      <c r="BUP3" s="255"/>
      <c r="BUQ3" s="255"/>
      <c r="BUR3" s="255"/>
      <c r="BUS3" s="255"/>
      <c r="BUT3" s="255"/>
      <c r="BUU3" s="255"/>
      <c r="BUV3" s="255"/>
      <c r="BUW3" s="255"/>
      <c r="BUX3" s="255"/>
      <c r="BUY3" s="255"/>
      <c r="BUZ3" s="255"/>
      <c r="BVA3" s="255"/>
      <c r="BVB3" s="255"/>
      <c r="BVC3" s="255"/>
      <c r="BVD3" s="255"/>
      <c r="BVE3" s="255"/>
      <c r="BVF3" s="255"/>
      <c r="BVG3" s="255"/>
      <c r="BVH3" s="255"/>
      <c r="BVI3" s="255"/>
      <c r="BVJ3" s="255"/>
      <c r="BVK3" s="255"/>
      <c r="BVL3" s="255"/>
      <c r="BVM3" s="255"/>
      <c r="BVN3" s="255"/>
      <c r="BVO3" s="255"/>
      <c r="BVP3" s="255"/>
      <c r="BVQ3" s="255"/>
      <c r="BVR3" s="255"/>
      <c r="BVS3" s="255"/>
      <c r="BVT3" s="255"/>
      <c r="BVU3" s="255"/>
      <c r="BVV3" s="255"/>
      <c r="BVW3" s="255"/>
      <c r="BVX3" s="255"/>
      <c r="BVY3" s="255"/>
      <c r="BVZ3" s="255"/>
      <c r="BWA3" s="255"/>
      <c r="BWB3" s="255"/>
      <c r="BWC3" s="255"/>
      <c r="BWD3" s="255"/>
      <c r="BWE3" s="255"/>
      <c r="BWF3" s="255"/>
      <c r="BWG3" s="255"/>
      <c r="BWH3" s="255"/>
      <c r="BWI3" s="255"/>
      <c r="BWJ3" s="255"/>
      <c r="BWK3" s="255"/>
      <c r="BWL3" s="255"/>
      <c r="BWM3" s="255"/>
      <c r="BWN3" s="255"/>
      <c r="BWO3" s="255"/>
      <c r="BWP3" s="255"/>
      <c r="BWQ3" s="255"/>
      <c r="BWR3" s="255"/>
      <c r="BWS3" s="255"/>
      <c r="BWT3" s="255"/>
      <c r="BWU3" s="255"/>
      <c r="BWV3" s="255"/>
      <c r="BWW3" s="255"/>
      <c r="BWX3" s="255"/>
      <c r="BWY3" s="255"/>
      <c r="BWZ3" s="255"/>
      <c r="BXA3" s="255"/>
      <c r="BXB3" s="255"/>
      <c r="BXC3" s="255"/>
      <c r="BXD3" s="255"/>
      <c r="BXE3" s="255"/>
      <c r="BXF3" s="255"/>
      <c r="BXG3" s="255"/>
      <c r="BXH3" s="255"/>
      <c r="BXI3" s="255"/>
      <c r="BXJ3" s="255"/>
      <c r="BXK3" s="255"/>
      <c r="BXL3" s="255"/>
      <c r="BXM3" s="255"/>
      <c r="BXN3" s="255"/>
      <c r="BXO3" s="255"/>
      <c r="BXP3" s="255"/>
      <c r="BXQ3" s="255"/>
      <c r="BXR3" s="255"/>
      <c r="BXS3" s="255"/>
      <c r="BXT3" s="255"/>
      <c r="BXU3" s="255"/>
      <c r="BXV3" s="255"/>
      <c r="BXW3" s="255"/>
      <c r="BXX3" s="255"/>
      <c r="BXY3" s="255"/>
      <c r="BXZ3" s="255"/>
      <c r="BYA3" s="255"/>
      <c r="BYB3" s="255"/>
      <c r="BYC3" s="255"/>
      <c r="BYD3" s="255"/>
      <c r="BYE3" s="255"/>
      <c r="BYF3" s="255"/>
      <c r="BYG3" s="255"/>
      <c r="BYH3" s="255"/>
      <c r="BYI3" s="255"/>
      <c r="BYJ3" s="255"/>
      <c r="BYK3" s="255"/>
      <c r="BYL3" s="255"/>
      <c r="BYM3" s="255"/>
      <c r="BYN3" s="255"/>
      <c r="BYO3" s="255"/>
      <c r="BYP3" s="255"/>
      <c r="BYQ3" s="255"/>
      <c r="BYR3" s="255"/>
      <c r="BYS3" s="255"/>
      <c r="BYT3" s="255"/>
      <c r="BYU3" s="255"/>
      <c r="BYV3" s="255"/>
      <c r="BYW3" s="255"/>
      <c r="BYX3" s="255"/>
      <c r="BYY3" s="255"/>
      <c r="BYZ3" s="255"/>
      <c r="BZA3" s="255"/>
      <c r="BZB3" s="255"/>
      <c r="BZC3" s="255"/>
      <c r="BZD3" s="255"/>
      <c r="BZE3" s="255"/>
      <c r="BZF3" s="255"/>
      <c r="BZG3" s="255"/>
      <c r="BZH3" s="255"/>
      <c r="BZI3" s="255"/>
      <c r="BZJ3" s="255"/>
      <c r="BZK3" s="255"/>
      <c r="BZL3" s="255"/>
      <c r="BZM3" s="255"/>
      <c r="BZN3" s="255"/>
      <c r="BZO3" s="255"/>
      <c r="BZP3" s="255"/>
      <c r="BZQ3" s="255"/>
      <c r="BZR3" s="255"/>
      <c r="BZS3" s="255"/>
      <c r="BZT3" s="255"/>
      <c r="BZU3" s="255"/>
      <c r="BZV3" s="255"/>
      <c r="BZW3" s="255"/>
      <c r="BZX3" s="255"/>
      <c r="BZY3" s="255"/>
      <c r="BZZ3" s="255"/>
      <c r="CAA3" s="255"/>
      <c r="CAB3" s="255"/>
      <c r="CAC3" s="255"/>
      <c r="CAD3" s="255"/>
      <c r="CAE3" s="255"/>
      <c r="CAF3" s="255"/>
      <c r="CAG3" s="255"/>
      <c r="CAH3" s="255"/>
      <c r="CAI3" s="255"/>
      <c r="CAJ3" s="255"/>
      <c r="CAK3" s="255"/>
      <c r="CAL3" s="255"/>
      <c r="CAM3" s="255"/>
      <c r="CAN3" s="255"/>
      <c r="CAO3" s="255"/>
      <c r="CAP3" s="255"/>
      <c r="CAQ3" s="255"/>
      <c r="CAR3" s="255"/>
      <c r="CAS3" s="255"/>
      <c r="CAT3" s="255"/>
      <c r="CAU3" s="255"/>
      <c r="CAV3" s="255"/>
      <c r="CAW3" s="255"/>
      <c r="CAX3" s="255"/>
      <c r="CAY3" s="255"/>
      <c r="CAZ3" s="255"/>
      <c r="CBA3" s="255"/>
      <c r="CBB3" s="255"/>
      <c r="CBC3" s="255"/>
      <c r="CBD3" s="255"/>
      <c r="CBE3" s="255"/>
      <c r="CBF3" s="255"/>
      <c r="CBG3" s="255"/>
      <c r="CBH3" s="255"/>
      <c r="CBI3" s="255"/>
      <c r="CBJ3" s="255"/>
      <c r="CBK3" s="255"/>
      <c r="CBL3" s="255"/>
      <c r="CBM3" s="255"/>
      <c r="CBN3" s="255"/>
      <c r="CBO3" s="255"/>
      <c r="CBP3" s="255"/>
      <c r="CBQ3" s="255"/>
      <c r="CBR3" s="255"/>
      <c r="CBS3" s="255"/>
      <c r="CBT3" s="255"/>
      <c r="CBU3" s="255"/>
      <c r="CBV3" s="255"/>
      <c r="CBW3" s="255"/>
      <c r="CBX3" s="255"/>
      <c r="CBY3" s="255"/>
      <c r="CBZ3" s="255"/>
      <c r="CCA3" s="255"/>
      <c r="CCB3" s="255"/>
      <c r="CCC3" s="255"/>
      <c r="CCD3" s="255"/>
      <c r="CCE3" s="255"/>
      <c r="CCF3" s="255"/>
      <c r="CCG3" s="255"/>
      <c r="CCH3" s="255"/>
      <c r="CCI3" s="255"/>
      <c r="CCJ3" s="255"/>
      <c r="CCK3" s="255"/>
      <c r="CCL3" s="255"/>
      <c r="CCM3" s="255"/>
      <c r="CCN3" s="255"/>
      <c r="CCO3" s="255"/>
      <c r="CCP3" s="255"/>
      <c r="CCQ3" s="255"/>
      <c r="CCR3" s="255"/>
      <c r="CCS3" s="255"/>
      <c r="CCT3" s="255"/>
      <c r="CCU3" s="255"/>
      <c r="CCV3" s="255"/>
      <c r="CCW3" s="255"/>
      <c r="CCX3" s="255"/>
      <c r="CCY3" s="255"/>
      <c r="CCZ3" s="255"/>
      <c r="CDA3" s="255"/>
      <c r="CDB3" s="255"/>
      <c r="CDC3" s="255"/>
      <c r="CDD3" s="255"/>
      <c r="CDE3" s="255"/>
      <c r="CDF3" s="255"/>
      <c r="CDG3" s="255"/>
      <c r="CDH3" s="255"/>
      <c r="CDI3" s="255"/>
      <c r="CDJ3" s="255"/>
      <c r="CDK3" s="255"/>
      <c r="CDL3" s="255"/>
      <c r="CDM3" s="255"/>
      <c r="CDN3" s="255"/>
      <c r="CDO3" s="255"/>
      <c r="CDP3" s="255"/>
      <c r="CDQ3" s="255"/>
      <c r="CDR3" s="255"/>
      <c r="CDS3" s="255"/>
      <c r="CDT3" s="255"/>
      <c r="CDU3" s="255"/>
      <c r="CDV3" s="255"/>
      <c r="CDW3" s="255"/>
      <c r="CDX3" s="255"/>
      <c r="CDY3" s="255"/>
      <c r="CDZ3" s="255"/>
      <c r="CEA3" s="255"/>
      <c r="CEB3" s="255"/>
      <c r="CEC3" s="255"/>
      <c r="CED3" s="255"/>
      <c r="CEE3" s="255"/>
      <c r="CEF3" s="255"/>
      <c r="CEG3" s="255"/>
      <c r="CEH3" s="255"/>
      <c r="CEI3" s="255"/>
      <c r="CEJ3" s="255"/>
      <c r="CEK3" s="255"/>
      <c r="CEL3" s="255"/>
      <c r="CEM3" s="255"/>
      <c r="CEN3" s="255"/>
      <c r="CEO3" s="255"/>
      <c r="CEP3" s="255"/>
      <c r="CEQ3" s="255"/>
      <c r="CER3" s="255"/>
      <c r="CES3" s="255"/>
      <c r="CET3" s="255"/>
      <c r="CEU3" s="255"/>
      <c r="CEV3" s="255"/>
      <c r="CEW3" s="255"/>
      <c r="CEX3" s="255"/>
      <c r="CEY3" s="255"/>
      <c r="CEZ3" s="255"/>
      <c r="CFA3" s="255"/>
      <c r="CFB3" s="255"/>
      <c r="CFC3" s="255"/>
      <c r="CFD3" s="255"/>
      <c r="CFE3" s="255"/>
      <c r="CFF3" s="255"/>
      <c r="CFG3" s="255"/>
      <c r="CFH3" s="255"/>
      <c r="CFI3" s="255"/>
      <c r="CFJ3" s="255"/>
      <c r="CFK3" s="255"/>
      <c r="CFL3" s="255"/>
      <c r="CFM3" s="255"/>
      <c r="CFN3" s="255"/>
      <c r="CFO3" s="255"/>
      <c r="CFP3" s="255"/>
      <c r="CFQ3" s="255"/>
      <c r="CFR3" s="255"/>
      <c r="CFS3" s="255"/>
      <c r="CFT3" s="255"/>
      <c r="CFU3" s="255"/>
      <c r="CFV3" s="255"/>
      <c r="CFW3" s="255"/>
      <c r="CFX3" s="255"/>
      <c r="CFY3" s="255"/>
      <c r="CFZ3" s="255"/>
      <c r="CGA3" s="255"/>
      <c r="CGB3" s="255"/>
      <c r="CGC3" s="255"/>
      <c r="CGD3" s="255"/>
      <c r="CGE3" s="255"/>
      <c r="CGF3" s="255"/>
      <c r="CGG3" s="255"/>
      <c r="CGH3" s="255"/>
      <c r="CGI3" s="255"/>
      <c r="CGJ3" s="255"/>
      <c r="CGK3" s="255"/>
      <c r="CGL3" s="255"/>
      <c r="CGM3" s="255"/>
      <c r="CGN3" s="255"/>
      <c r="CGO3" s="255"/>
      <c r="CGP3" s="255"/>
      <c r="CGQ3" s="255"/>
      <c r="CGR3" s="255"/>
      <c r="CGS3" s="255"/>
      <c r="CGT3" s="255"/>
      <c r="CGU3" s="255"/>
      <c r="CGV3" s="255"/>
      <c r="CGW3" s="255"/>
      <c r="CGX3" s="255"/>
      <c r="CGY3" s="255"/>
      <c r="CGZ3" s="255"/>
      <c r="CHA3" s="255"/>
      <c r="CHB3" s="255"/>
      <c r="CHC3" s="255"/>
      <c r="CHD3" s="255"/>
      <c r="CHE3" s="255"/>
      <c r="CHF3" s="255"/>
      <c r="CHG3" s="255"/>
      <c r="CHH3" s="255"/>
      <c r="CHI3" s="255"/>
      <c r="CHJ3" s="255"/>
      <c r="CHK3" s="255"/>
      <c r="CHL3" s="255"/>
      <c r="CHM3" s="255"/>
      <c r="CHN3" s="255"/>
      <c r="CHO3" s="255"/>
      <c r="CHP3" s="255"/>
      <c r="CHQ3" s="255"/>
      <c r="CHR3" s="255"/>
      <c r="CHS3" s="255"/>
      <c r="CHT3" s="255"/>
      <c r="CHU3" s="255"/>
      <c r="CHV3" s="255"/>
      <c r="CHW3" s="255"/>
      <c r="CHX3" s="255"/>
      <c r="CHY3" s="255"/>
      <c r="CHZ3" s="255"/>
      <c r="CIA3" s="255"/>
      <c r="CIB3" s="255"/>
      <c r="CIC3" s="255"/>
      <c r="CID3" s="255"/>
      <c r="CIE3" s="255"/>
      <c r="CIF3" s="255"/>
      <c r="CIG3" s="255"/>
      <c r="CIH3" s="255"/>
      <c r="CII3" s="255"/>
      <c r="CIJ3" s="255"/>
      <c r="CIK3" s="255"/>
      <c r="CIL3" s="255"/>
      <c r="CIM3" s="255"/>
      <c r="CIN3" s="255"/>
      <c r="CIO3" s="255"/>
      <c r="CIP3" s="255"/>
      <c r="CIQ3" s="255"/>
      <c r="CIR3" s="255"/>
      <c r="CIS3" s="255"/>
      <c r="CIT3" s="255"/>
      <c r="CIU3" s="255"/>
      <c r="CIV3" s="255"/>
      <c r="CIW3" s="255"/>
      <c r="CIX3" s="255"/>
      <c r="CIY3" s="255"/>
      <c r="CIZ3" s="255"/>
      <c r="CJA3" s="255"/>
      <c r="CJB3" s="255"/>
      <c r="CJC3" s="255"/>
      <c r="CJD3" s="255"/>
      <c r="CJE3" s="255"/>
      <c r="CJF3" s="255"/>
      <c r="CJG3" s="255"/>
      <c r="CJH3" s="255"/>
      <c r="CJI3" s="255"/>
      <c r="CJJ3" s="255"/>
      <c r="CJK3" s="255"/>
      <c r="CJL3" s="255"/>
      <c r="CJM3" s="255"/>
      <c r="CJN3" s="255"/>
      <c r="CJO3" s="255"/>
      <c r="CJP3" s="255"/>
      <c r="CJQ3" s="255"/>
      <c r="CJR3" s="255"/>
      <c r="CJS3" s="255"/>
      <c r="CJT3" s="255"/>
      <c r="CJU3" s="255"/>
      <c r="CJV3" s="255"/>
      <c r="CJW3" s="255"/>
      <c r="CJX3" s="255"/>
      <c r="CJY3" s="255"/>
      <c r="CJZ3" s="255"/>
      <c r="CKA3" s="255"/>
      <c r="CKB3" s="255"/>
      <c r="CKC3" s="255"/>
      <c r="CKD3" s="255"/>
      <c r="CKE3" s="255"/>
      <c r="CKF3" s="255"/>
      <c r="CKG3" s="255"/>
      <c r="CKH3" s="255"/>
      <c r="CKI3" s="255"/>
      <c r="CKJ3" s="255"/>
      <c r="CKK3" s="255"/>
      <c r="CKL3" s="255"/>
      <c r="CKM3" s="255"/>
      <c r="CKN3" s="255"/>
      <c r="CKO3" s="255"/>
      <c r="CKP3" s="255"/>
      <c r="CKQ3" s="255"/>
      <c r="CKR3" s="255"/>
      <c r="CKS3" s="255"/>
      <c r="CKT3" s="255"/>
      <c r="CKU3" s="255"/>
      <c r="CKV3" s="255"/>
      <c r="CKW3" s="255"/>
      <c r="CKX3" s="255"/>
      <c r="CKY3" s="255"/>
      <c r="CKZ3" s="255"/>
      <c r="CLA3" s="255"/>
      <c r="CLB3" s="255"/>
      <c r="CLC3" s="255"/>
      <c r="CLD3" s="255"/>
      <c r="CLE3" s="255"/>
      <c r="CLF3" s="255"/>
      <c r="CLG3" s="255"/>
      <c r="CLH3" s="255"/>
      <c r="CLI3" s="255"/>
      <c r="CLJ3" s="255"/>
      <c r="CLK3" s="255"/>
      <c r="CLL3" s="255"/>
      <c r="CLM3" s="255"/>
      <c r="CLN3" s="255"/>
      <c r="CLO3" s="255"/>
      <c r="CLP3" s="255"/>
      <c r="CLQ3" s="255"/>
      <c r="CLR3" s="255"/>
      <c r="CLS3" s="255"/>
      <c r="CLT3" s="255"/>
      <c r="CLU3" s="255"/>
      <c r="CLV3" s="255"/>
      <c r="CLW3" s="255"/>
      <c r="CLX3" s="255"/>
      <c r="CLY3" s="255"/>
      <c r="CLZ3" s="255"/>
      <c r="CMA3" s="255"/>
      <c r="CMB3" s="255"/>
      <c r="CMC3" s="255"/>
      <c r="CMD3" s="255"/>
      <c r="CME3" s="255"/>
      <c r="CMF3" s="255"/>
      <c r="CMG3" s="255"/>
      <c r="CMH3" s="255"/>
      <c r="CMI3" s="255"/>
      <c r="CMJ3" s="255"/>
      <c r="CMK3" s="255"/>
      <c r="CML3" s="255"/>
      <c r="CMM3" s="255"/>
      <c r="CMN3" s="255"/>
      <c r="CMO3" s="255"/>
      <c r="CMP3" s="255"/>
      <c r="CMQ3" s="255"/>
      <c r="CMR3" s="255"/>
      <c r="CMS3" s="255"/>
      <c r="CMT3" s="255"/>
      <c r="CMU3" s="255"/>
      <c r="CMV3" s="255"/>
      <c r="CMW3" s="255"/>
      <c r="CMX3" s="255"/>
      <c r="CMY3" s="255"/>
      <c r="CMZ3" s="255"/>
      <c r="CNA3" s="255"/>
      <c r="CNB3" s="255"/>
      <c r="CNC3" s="255"/>
      <c r="CND3" s="255"/>
      <c r="CNE3" s="255"/>
      <c r="CNF3" s="255"/>
      <c r="CNG3" s="255"/>
      <c r="CNH3" s="255"/>
      <c r="CNI3" s="255"/>
      <c r="CNJ3" s="255"/>
      <c r="CNK3" s="255"/>
      <c r="CNL3" s="255"/>
      <c r="CNM3" s="255"/>
      <c r="CNN3" s="255"/>
      <c r="CNO3" s="255"/>
      <c r="CNP3" s="255"/>
      <c r="CNQ3" s="255"/>
      <c r="CNR3" s="255"/>
      <c r="CNS3" s="255"/>
      <c r="CNT3" s="255"/>
      <c r="CNU3" s="255"/>
      <c r="CNV3" s="255"/>
      <c r="CNW3" s="255"/>
      <c r="CNX3" s="255"/>
      <c r="CNY3" s="255"/>
      <c r="CNZ3" s="255"/>
      <c r="COA3" s="255"/>
      <c r="COB3" s="255"/>
      <c r="COC3" s="255"/>
      <c r="COD3" s="255"/>
      <c r="COE3" s="255"/>
      <c r="COF3" s="255"/>
      <c r="COG3" s="255"/>
      <c r="COH3" s="255"/>
      <c r="COI3" s="255"/>
      <c r="COJ3" s="255"/>
      <c r="COK3" s="255"/>
      <c r="COL3" s="255"/>
      <c r="COM3" s="255"/>
      <c r="CON3" s="255"/>
      <c r="COO3" s="255"/>
      <c r="COP3" s="255"/>
      <c r="COQ3" s="255"/>
      <c r="COR3" s="255"/>
      <c r="COS3" s="255"/>
      <c r="COT3" s="255"/>
      <c r="COU3" s="255"/>
      <c r="COV3" s="255"/>
      <c r="COW3" s="255"/>
      <c r="COX3" s="255"/>
      <c r="COY3" s="255"/>
      <c r="COZ3" s="255"/>
      <c r="CPA3" s="255"/>
      <c r="CPB3" s="255"/>
      <c r="CPC3" s="255"/>
      <c r="CPD3" s="255"/>
      <c r="CPE3" s="255"/>
      <c r="CPF3" s="255"/>
      <c r="CPG3" s="255"/>
      <c r="CPH3" s="255"/>
      <c r="CPI3" s="255"/>
      <c r="CPJ3" s="255"/>
      <c r="CPK3" s="255"/>
      <c r="CPL3" s="255"/>
      <c r="CPM3" s="255"/>
      <c r="CPN3" s="255"/>
      <c r="CPO3" s="255"/>
      <c r="CPP3" s="255"/>
      <c r="CPQ3" s="255"/>
      <c r="CPR3" s="255"/>
      <c r="CPS3" s="255"/>
      <c r="CPT3" s="255"/>
      <c r="CPU3" s="255"/>
      <c r="CPV3" s="255"/>
      <c r="CPW3" s="255"/>
      <c r="CPX3" s="255"/>
      <c r="CPY3" s="255"/>
      <c r="CPZ3" s="255"/>
      <c r="CQA3" s="255"/>
      <c r="CQB3" s="255"/>
      <c r="CQC3" s="255"/>
      <c r="CQD3" s="255"/>
      <c r="CQE3" s="255"/>
      <c r="CQF3" s="255"/>
      <c r="CQG3" s="255"/>
      <c r="CQH3" s="255"/>
      <c r="CQI3" s="255"/>
      <c r="CQJ3" s="255"/>
      <c r="CQK3" s="255"/>
      <c r="CQL3" s="255"/>
      <c r="CQM3" s="255"/>
      <c r="CQN3" s="255"/>
      <c r="CQO3" s="255"/>
      <c r="CQP3" s="255"/>
      <c r="CQQ3" s="255"/>
      <c r="CQR3" s="255"/>
      <c r="CQS3" s="255"/>
      <c r="CQT3" s="255"/>
      <c r="CQU3" s="255"/>
      <c r="CQV3" s="255"/>
      <c r="CQW3" s="255"/>
      <c r="CQX3" s="255"/>
      <c r="CQY3" s="255"/>
      <c r="CQZ3" s="255"/>
      <c r="CRA3" s="255"/>
      <c r="CRB3" s="255"/>
      <c r="CRC3" s="255"/>
      <c r="CRD3" s="255"/>
      <c r="CRE3" s="255"/>
      <c r="CRF3" s="255"/>
      <c r="CRG3" s="255"/>
      <c r="CRH3" s="255"/>
      <c r="CRI3" s="255"/>
      <c r="CRJ3" s="255"/>
      <c r="CRK3" s="255"/>
      <c r="CRL3" s="255"/>
      <c r="CRM3" s="255"/>
      <c r="CRN3" s="255"/>
      <c r="CRO3" s="255"/>
      <c r="CRP3" s="255"/>
      <c r="CRQ3" s="255"/>
      <c r="CRR3" s="255"/>
      <c r="CRS3" s="255"/>
      <c r="CRT3" s="255"/>
      <c r="CRU3" s="255"/>
      <c r="CRV3" s="255"/>
      <c r="CRW3" s="255"/>
      <c r="CRX3" s="255"/>
      <c r="CRY3" s="255"/>
      <c r="CRZ3" s="255"/>
      <c r="CSA3" s="255"/>
      <c r="CSB3" s="255"/>
      <c r="CSC3" s="255"/>
      <c r="CSD3" s="255"/>
      <c r="CSE3" s="255"/>
      <c r="CSF3" s="255"/>
      <c r="CSG3" s="255"/>
      <c r="CSH3" s="255"/>
      <c r="CSI3" s="255"/>
      <c r="CSJ3" s="255"/>
      <c r="CSK3" s="255"/>
      <c r="CSL3" s="255"/>
      <c r="CSM3" s="255"/>
      <c r="CSN3" s="255"/>
      <c r="CSO3" s="255"/>
      <c r="CSP3" s="255"/>
      <c r="CSQ3" s="255"/>
      <c r="CSR3" s="255"/>
      <c r="CSS3" s="255"/>
      <c r="CST3" s="255"/>
      <c r="CSU3" s="255"/>
      <c r="CSV3" s="255"/>
      <c r="CSW3" s="255"/>
      <c r="CSX3" s="255"/>
      <c r="CSY3" s="255"/>
      <c r="CSZ3" s="255"/>
      <c r="CTA3" s="255"/>
      <c r="CTB3" s="255"/>
      <c r="CTC3" s="255"/>
      <c r="CTD3" s="255"/>
      <c r="CTE3" s="255"/>
      <c r="CTF3" s="255"/>
      <c r="CTG3" s="255"/>
      <c r="CTH3" s="255"/>
      <c r="CTI3" s="255"/>
      <c r="CTJ3" s="255"/>
      <c r="CTK3" s="255"/>
      <c r="CTL3" s="255"/>
      <c r="CTM3" s="255"/>
      <c r="CTN3" s="255"/>
      <c r="CTO3" s="255"/>
      <c r="CTP3" s="255"/>
      <c r="CTQ3" s="255"/>
      <c r="CTR3" s="255"/>
      <c r="CTS3" s="255"/>
      <c r="CTT3" s="255"/>
      <c r="CTU3" s="255"/>
      <c r="CTV3" s="255"/>
      <c r="CTW3" s="255"/>
      <c r="CTX3" s="255"/>
      <c r="CTY3" s="255"/>
      <c r="CTZ3" s="255"/>
      <c r="CUA3" s="255"/>
      <c r="CUB3" s="255"/>
      <c r="CUC3" s="255"/>
      <c r="CUD3" s="255"/>
      <c r="CUE3" s="255"/>
      <c r="CUF3" s="255"/>
      <c r="CUG3" s="255"/>
      <c r="CUH3" s="255"/>
      <c r="CUI3" s="255"/>
      <c r="CUJ3" s="255"/>
      <c r="CUK3" s="255"/>
      <c r="CUL3" s="255"/>
      <c r="CUM3" s="255"/>
      <c r="CUN3" s="255"/>
      <c r="CUO3" s="255"/>
      <c r="CUP3" s="255"/>
      <c r="CUQ3" s="255"/>
      <c r="CUR3" s="255"/>
      <c r="CUS3" s="255"/>
      <c r="CUT3" s="255"/>
      <c r="CUU3" s="255"/>
      <c r="CUV3" s="255"/>
      <c r="CUW3" s="255"/>
      <c r="CUX3" s="255"/>
      <c r="CUY3" s="255"/>
      <c r="CUZ3" s="255"/>
      <c r="CVA3" s="255"/>
      <c r="CVB3" s="255"/>
      <c r="CVC3" s="255"/>
      <c r="CVD3" s="255"/>
      <c r="CVE3" s="255"/>
      <c r="CVF3" s="255"/>
      <c r="CVG3" s="255"/>
      <c r="CVH3" s="255"/>
      <c r="CVI3" s="255"/>
      <c r="CVJ3" s="255"/>
      <c r="CVK3" s="255"/>
      <c r="CVL3" s="255"/>
      <c r="CVM3" s="255"/>
      <c r="CVN3" s="255"/>
      <c r="CVO3" s="255"/>
      <c r="CVP3" s="255"/>
      <c r="CVQ3" s="255"/>
      <c r="CVR3" s="255"/>
      <c r="CVS3" s="255"/>
      <c r="CVT3" s="255"/>
      <c r="CVU3" s="255"/>
      <c r="CVV3" s="255"/>
      <c r="CVW3" s="255"/>
      <c r="CVX3" s="255"/>
      <c r="CVY3" s="255"/>
      <c r="CVZ3" s="255"/>
      <c r="CWA3" s="255"/>
      <c r="CWB3" s="255"/>
      <c r="CWC3" s="255"/>
      <c r="CWD3" s="255"/>
      <c r="CWE3" s="255"/>
      <c r="CWF3" s="255"/>
      <c r="CWG3" s="255"/>
      <c r="CWH3" s="255"/>
      <c r="CWI3" s="255"/>
      <c r="CWJ3" s="255"/>
      <c r="CWK3" s="255"/>
      <c r="CWL3" s="255"/>
      <c r="CWM3" s="255"/>
      <c r="CWN3" s="255"/>
      <c r="CWO3" s="255"/>
      <c r="CWP3" s="255"/>
      <c r="CWQ3" s="255"/>
      <c r="CWR3" s="255"/>
      <c r="CWS3" s="255"/>
      <c r="CWT3" s="255"/>
      <c r="CWU3" s="255"/>
      <c r="CWV3" s="255"/>
      <c r="CWW3" s="255"/>
      <c r="CWX3" s="255"/>
      <c r="CWY3" s="255"/>
      <c r="CWZ3" s="255"/>
      <c r="CXA3" s="255"/>
      <c r="CXB3" s="255"/>
      <c r="CXC3" s="255"/>
      <c r="CXD3" s="255"/>
      <c r="CXE3" s="255"/>
      <c r="CXF3" s="255"/>
      <c r="CXG3" s="255"/>
      <c r="CXH3" s="255"/>
      <c r="CXI3" s="255"/>
      <c r="CXJ3" s="255"/>
      <c r="CXK3" s="255"/>
      <c r="CXL3" s="255"/>
      <c r="CXM3" s="255"/>
      <c r="CXN3" s="255"/>
      <c r="CXO3" s="255"/>
      <c r="CXP3" s="255"/>
      <c r="CXQ3" s="255"/>
      <c r="CXR3" s="255"/>
      <c r="CXS3" s="255"/>
      <c r="CXT3" s="255"/>
      <c r="CXU3" s="255"/>
      <c r="CXV3" s="255"/>
      <c r="CXW3" s="255"/>
      <c r="CXX3" s="255"/>
      <c r="CXY3" s="255"/>
      <c r="CXZ3" s="255"/>
      <c r="CYA3" s="255"/>
      <c r="CYB3" s="255"/>
      <c r="CYC3" s="255"/>
      <c r="CYD3" s="255"/>
      <c r="CYE3" s="255"/>
      <c r="CYF3" s="255"/>
      <c r="CYG3" s="255"/>
      <c r="CYH3" s="255"/>
      <c r="CYI3" s="255"/>
      <c r="CYJ3" s="255"/>
      <c r="CYK3" s="255"/>
      <c r="CYL3" s="255"/>
      <c r="CYM3" s="255"/>
      <c r="CYN3" s="255"/>
      <c r="CYO3" s="255"/>
      <c r="CYP3" s="255"/>
      <c r="CYQ3" s="255"/>
      <c r="CYR3" s="255"/>
      <c r="CYS3" s="255"/>
      <c r="CYT3" s="255"/>
      <c r="CYU3" s="255"/>
      <c r="CYV3" s="255"/>
      <c r="CYW3" s="255"/>
      <c r="CYX3" s="255"/>
      <c r="CYY3" s="255"/>
      <c r="CYZ3" s="255"/>
      <c r="CZA3" s="255"/>
      <c r="CZB3" s="255"/>
      <c r="CZC3" s="255"/>
      <c r="CZD3" s="255"/>
      <c r="CZE3" s="255"/>
      <c r="CZF3" s="255"/>
      <c r="CZG3" s="255"/>
      <c r="CZH3" s="255"/>
      <c r="CZI3" s="255"/>
      <c r="CZJ3" s="255"/>
      <c r="CZK3" s="255"/>
      <c r="CZL3" s="255"/>
      <c r="CZM3" s="255"/>
      <c r="CZN3" s="255"/>
      <c r="CZO3" s="255"/>
      <c r="CZP3" s="255"/>
      <c r="CZQ3" s="255"/>
      <c r="CZR3" s="255"/>
      <c r="CZS3" s="255"/>
      <c r="CZT3" s="255"/>
      <c r="CZU3" s="255"/>
      <c r="CZV3" s="255"/>
      <c r="CZW3" s="255"/>
      <c r="CZX3" s="255"/>
      <c r="CZY3" s="255"/>
      <c r="CZZ3" s="255"/>
      <c r="DAA3" s="255"/>
      <c r="DAB3" s="255"/>
      <c r="DAC3" s="255"/>
      <c r="DAD3" s="255"/>
      <c r="DAE3" s="255"/>
      <c r="DAF3" s="255"/>
      <c r="DAG3" s="255"/>
      <c r="DAH3" s="255"/>
      <c r="DAI3" s="255"/>
      <c r="DAJ3" s="255"/>
      <c r="DAK3" s="255"/>
      <c r="DAL3" s="255"/>
      <c r="DAM3" s="255"/>
      <c r="DAN3" s="255"/>
      <c r="DAO3" s="255"/>
      <c r="DAP3" s="255"/>
      <c r="DAQ3" s="255"/>
      <c r="DAR3" s="255"/>
      <c r="DAS3" s="255"/>
      <c r="DAT3" s="255"/>
      <c r="DAU3" s="255"/>
      <c r="DAV3" s="255"/>
      <c r="DAW3" s="255"/>
      <c r="DAX3" s="255"/>
      <c r="DAY3" s="255"/>
      <c r="DAZ3" s="255"/>
      <c r="DBA3" s="255"/>
      <c r="DBB3" s="255"/>
      <c r="DBC3" s="255"/>
      <c r="DBD3" s="255"/>
      <c r="DBE3" s="255"/>
      <c r="DBF3" s="255"/>
      <c r="DBG3" s="255"/>
      <c r="DBH3" s="255"/>
      <c r="DBI3" s="255"/>
      <c r="DBJ3" s="255"/>
      <c r="DBK3" s="255"/>
      <c r="DBL3" s="255"/>
      <c r="DBM3" s="255"/>
      <c r="DBN3" s="255"/>
      <c r="DBO3" s="255"/>
      <c r="DBP3" s="255"/>
      <c r="DBQ3" s="255"/>
      <c r="DBR3" s="255"/>
      <c r="DBS3" s="255"/>
      <c r="DBT3" s="255"/>
      <c r="DBU3" s="255"/>
      <c r="DBV3" s="255"/>
      <c r="DBW3" s="255"/>
      <c r="DBX3" s="255"/>
      <c r="DBY3" s="255"/>
      <c r="DBZ3" s="255"/>
      <c r="DCA3" s="255"/>
      <c r="DCB3" s="255"/>
      <c r="DCC3" s="255"/>
      <c r="DCD3" s="255"/>
      <c r="DCE3" s="255"/>
      <c r="DCF3" s="255"/>
      <c r="DCG3" s="255"/>
      <c r="DCH3" s="255"/>
      <c r="DCI3" s="255"/>
      <c r="DCJ3" s="255"/>
      <c r="DCK3" s="255"/>
      <c r="DCL3" s="255"/>
      <c r="DCM3" s="255"/>
      <c r="DCN3" s="255"/>
      <c r="DCO3" s="255"/>
      <c r="DCP3" s="255"/>
      <c r="DCQ3" s="255"/>
      <c r="DCR3" s="255"/>
      <c r="DCS3" s="255"/>
      <c r="DCT3" s="255"/>
      <c r="DCU3" s="255"/>
      <c r="DCV3" s="255"/>
      <c r="DCW3" s="255"/>
      <c r="DCX3" s="255"/>
      <c r="DCY3" s="255"/>
      <c r="DCZ3" s="255"/>
      <c r="DDA3" s="255"/>
      <c r="DDB3" s="255"/>
      <c r="DDC3" s="255"/>
      <c r="DDD3" s="255"/>
      <c r="DDE3" s="255"/>
      <c r="DDF3" s="255"/>
      <c r="DDG3" s="255"/>
      <c r="DDH3" s="255"/>
      <c r="DDI3" s="255"/>
      <c r="DDJ3" s="255"/>
      <c r="DDK3" s="255"/>
      <c r="DDL3" s="255"/>
      <c r="DDM3" s="255"/>
      <c r="DDN3" s="255"/>
      <c r="DDO3" s="255"/>
      <c r="DDP3" s="255"/>
      <c r="DDQ3" s="255"/>
      <c r="DDR3" s="255"/>
      <c r="DDS3" s="255"/>
      <c r="DDT3" s="255"/>
      <c r="DDU3" s="255"/>
      <c r="DDV3" s="255"/>
      <c r="DDW3" s="255"/>
      <c r="DDX3" s="255"/>
      <c r="DDY3" s="255"/>
      <c r="DDZ3" s="255"/>
      <c r="DEA3" s="255"/>
      <c r="DEB3" s="255"/>
      <c r="DEC3" s="255"/>
      <c r="DED3" s="255"/>
      <c r="DEE3" s="255"/>
      <c r="DEF3" s="255"/>
      <c r="DEG3" s="255"/>
      <c r="DEH3" s="255"/>
      <c r="DEI3" s="255"/>
      <c r="DEJ3" s="255"/>
      <c r="DEK3" s="255"/>
      <c r="DEL3" s="255"/>
      <c r="DEM3" s="255"/>
      <c r="DEN3" s="255"/>
      <c r="DEO3" s="255"/>
      <c r="DEP3" s="255"/>
      <c r="DEQ3" s="255"/>
      <c r="DER3" s="255"/>
      <c r="DES3" s="255"/>
      <c r="DET3" s="255"/>
      <c r="DEU3" s="255"/>
      <c r="DEV3" s="255"/>
      <c r="DEW3" s="255"/>
      <c r="DEX3" s="255"/>
      <c r="DEY3" s="255"/>
      <c r="DEZ3" s="255"/>
      <c r="DFA3" s="255"/>
      <c r="DFB3" s="255"/>
      <c r="DFC3" s="255"/>
      <c r="DFD3" s="255"/>
      <c r="DFE3" s="255"/>
      <c r="DFF3" s="255"/>
      <c r="DFG3" s="255"/>
      <c r="DFH3" s="255"/>
      <c r="DFI3" s="255"/>
      <c r="DFJ3" s="255"/>
      <c r="DFK3" s="255"/>
      <c r="DFL3" s="255"/>
      <c r="DFM3" s="255"/>
      <c r="DFN3" s="255"/>
      <c r="DFO3" s="255"/>
      <c r="DFP3" s="255"/>
      <c r="DFQ3" s="255"/>
      <c r="DFR3" s="255"/>
      <c r="DFS3" s="255"/>
      <c r="DFT3" s="255"/>
      <c r="DFU3" s="255"/>
      <c r="DFV3" s="255"/>
      <c r="DFW3" s="255"/>
      <c r="DFX3" s="255"/>
      <c r="DFY3" s="255"/>
      <c r="DFZ3" s="255"/>
      <c r="DGA3" s="255"/>
      <c r="DGB3" s="255"/>
      <c r="DGC3" s="255"/>
      <c r="DGD3" s="255"/>
      <c r="DGE3" s="255"/>
      <c r="DGF3" s="255"/>
      <c r="DGG3" s="255"/>
      <c r="DGH3" s="255"/>
      <c r="DGI3" s="255"/>
      <c r="DGJ3" s="255"/>
      <c r="DGK3" s="255"/>
      <c r="DGL3" s="255"/>
      <c r="DGM3" s="255"/>
      <c r="DGN3" s="255"/>
      <c r="DGO3" s="255"/>
      <c r="DGP3" s="255"/>
      <c r="DGQ3" s="255"/>
      <c r="DGR3" s="255"/>
      <c r="DGS3" s="255"/>
      <c r="DGT3" s="255"/>
      <c r="DGU3" s="255"/>
      <c r="DGV3" s="255"/>
      <c r="DGW3" s="255"/>
      <c r="DGX3" s="255"/>
      <c r="DGY3" s="255"/>
      <c r="DGZ3" s="255"/>
      <c r="DHA3" s="255"/>
      <c r="DHB3" s="255"/>
      <c r="DHC3" s="255"/>
      <c r="DHD3" s="255"/>
      <c r="DHE3" s="255"/>
      <c r="DHF3" s="255"/>
      <c r="DHG3" s="255"/>
      <c r="DHH3" s="255"/>
      <c r="DHI3" s="255"/>
      <c r="DHJ3" s="255"/>
      <c r="DHK3" s="255"/>
      <c r="DHL3" s="255"/>
      <c r="DHM3" s="255"/>
      <c r="DHN3" s="255"/>
      <c r="DHO3" s="255"/>
      <c r="DHP3" s="255"/>
      <c r="DHQ3" s="255"/>
      <c r="DHR3" s="255"/>
      <c r="DHS3" s="255"/>
      <c r="DHT3" s="255"/>
      <c r="DHU3" s="255"/>
      <c r="DHV3" s="255"/>
      <c r="DHW3" s="255"/>
      <c r="DHX3" s="255"/>
      <c r="DHY3" s="255"/>
      <c r="DHZ3" s="255"/>
      <c r="DIA3" s="255"/>
      <c r="DIB3" s="255"/>
      <c r="DIC3" s="255"/>
      <c r="DID3" s="255"/>
      <c r="DIE3" s="255"/>
      <c r="DIF3" s="255"/>
      <c r="DIG3" s="255"/>
      <c r="DIH3" s="255"/>
      <c r="DII3" s="255"/>
      <c r="DIJ3" s="255"/>
      <c r="DIK3" s="255"/>
      <c r="DIL3" s="255"/>
      <c r="DIM3" s="255"/>
      <c r="DIN3" s="255"/>
      <c r="DIO3" s="255"/>
      <c r="DIP3" s="255"/>
      <c r="DIQ3" s="255"/>
      <c r="DIR3" s="255"/>
      <c r="DIS3" s="255"/>
      <c r="DIT3" s="255"/>
      <c r="DIU3" s="255"/>
      <c r="DIV3" s="255"/>
      <c r="DIW3" s="255"/>
      <c r="DIX3" s="255"/>
      <c r="DIY3" s="255"/>
      <c r="DIZ3" s="255"/>
      <c r="DJA3" s="255"/>
      <c r="DJB3" s="255"/>
      <c r="DJC3" s="255"/>
      <c r="DJD3" s="255"/>
      <c r="DJE3" s="255"/>
      <c r="DJF3" s="255"/>
      <c r="DJG3" s="255"/>
      <c r="DJH3" s="255"/>
      <c r="DJI3" s="255"/>
      <c r="DJJ3" s="255"/>
      <c r="DJK3" s="255"/>
      <c r="DJL3" s="255"/>
      <c r="DJM3" s="255"/>
      <c r="DJN3" s="255"/>
      <c r="DJO3" s="255"/>
      <c r="DJP3" s="255"/>
      <c r="DJQ3" s="255"/>
      <c r="DJR3" s="255"/>
      <c r="DJS3" s="255"/>
      <c r="DJT3" s="255"/>
      <c r="DJU3" s="255"/>
      <c r="DJV3" s="255"/>
      <c r="DJW3" s="255"/>
      <c r="DJX3" s="255"/>
      <c r="DJY3" s="255"/>
      <c r="DJZ3" s="255"/>
      <c r="DKA3" s="255"/>
      <c r="DKB3" s="255"/>
      <c r="DKC3" s="255"/>
      <c r="DKD3" s="255"/>
      <c r="DKE3" s="255"/>
      <c r="DKF3" s="255"/>
      <c r="DKG3" s="255"/>
      <c r="DKH3" s="255"/>
      <c r="DKI3" s="255"/>
      <c r="DKJ3" s="255"/>
      <c r="DKK3" s="255"/>
      <c r="DKL3" s="255"/>
      <c r="DKM3" s="255"/>
      <c r="DKN3" s="255"/>
      <c r="DKO3" s="255"/>
      <c r="DKP3" s="255"/>
      <c r="DKQ3" s="255"/>
      <c r="DKR3" s="255"/>
      <c r="DKS3" s="255"/>
      <c r="DKT3" s="255"/>
      <c r="DKU3" s="255"/>
      <c r="DKV3" s="255"/>
      <c r="DKW3" s="255"/>
      <c r="DKX3" s="255"/>
      <c r="DKY3" s="255"/>
      <c r="DKZ3" s="255"/>
      <c r="DLA3" s="255"/>
      <c r="DLB3" s="255"/>
      <c r="DLC3" s="255"/>
      <c r="DLD3" s="255"/>
      <c r="DLE3" s="255"/>
      <c r="DLF3" s="255"/>
      <c r="DLG3" s="255"/>
      <c r="DLH3" s="255"/>
      <c r="DLI3" s="255"/>
      <c r="DLJ3" s="255"/>
      <c r="DLK3" s="255"/>
      <c r="DLL3" s="255"/>
      <c r="DLM3" s="255"/>
      <c r="DLN3" s="255"/>
      <c r="DLO3" s="255"/>
      <c r="DLP3" s="255"/>
      <c r="DLQ3" s="255"/>
      <c r="DLR3" s="255"/>
      <c r="DLS3" s="255"/>
      <c r="DLT3" s="255"/>
      <c r="DLU3" s="255"/>
      <c r="DLV3" s="255"/>
      <c r="DLW3" s="255"/>
      <c r="DLX3" s="255"/>
      <c r="DLY3" s="255"/>
      <c r="DLZ3" s="255"/>
      <c r="DMA3" s="255"/>
      <c r="DMB3" s="255"/>
      <c r="DMC3" s="255"/>
      <c r="DMD3" s="255"/>
      <c r="DME3" s="255"/>
      <c r="DMF3" s="255"/>
      <c r="DMG3" s="255"/>
      <c r="DMH3" s="255"/>
      <c r="DMI3" s="255"/>
      <c r="DMJ3" s="255"/>
      <c r="DMK3" s="255"/>
      <c r="DML3" s="255"/>
      <c r="DMM3" s="255"/>
      <c r="DMN3" s="255"/>
      <c r="DMO3" s="255"/>
      <c r="DMP3" s="255"/>
      <c r="DMQ3" s="255"/>
      <c r="DMR3" s="255"/>
      <c r="DMS3" s="255"/>
      <c r="DMT3" s="255"/>
      <c r="DMU3" s="255"/>
      <c r="DMV3" s="255"/>
      <c r="DMW3" s="255"/>
      <c r="DMX3" s="255"/>
      <c r="DMY3" s="255"/>
      <c r="DMZ3" s="255"/>
      <c r="DNA3" s="255"/>
      <c r="DNB3" s="255"/>
      <c r="DNC3" s="255"/>
      <c r="DND3" s="255"/>
      <c r="DNE3" s="255"/>
      <c r="DNF3" s="255"/>
      <c r="DNG3" s="255"/>
      <c r="DNH3" s="255"/>
      <c r="DNI3" s="255"/>
      <c r="DNJ3" s="255"/>
      <c r="DNK3" s="255"/>
      <c r="DNL3" s="255"/>
      <c r="DNM3" s="255"/>
      <c r="DNN3" s="255"/>
      <c r="DNO3" s="255"/>
      <c r="DNP3" s="255"/>
      <c r="DNQ3" s="255"/>
      <c r="DNR3" s="255"/>
      <c r="DNS3" s="255"/>
      <c r="DNT3" s="255"/>
      <c r="DNU3" s="255"/>
      <c r="DNV3" s="255"/>
      <c r="DNW3" s="255"/>
      <c r="DNX3" s="255"/>
      <c r="DNY3" s="255"/>
      <c r="DNZ3" s="255"/>
      <c r="DOA3" s="255"/>
      <c r="DOB3" s="255"/>
      <c r="DOC3" s="255"/>
      <c r="DOD3" s="255"/>
      <c r="DOE3" s="255"/>
      <c r="DOF3" s="255"/>
      <c r="DOG3" s="255"/>
      <c r="DOH3" s="255"/>
      <c r="DOI3" s="255"/>
      <c r="DOJ3" s="255"/>
      <c r="DOK3" s="255"/>
      <c r="DOL3" s="255"/>
      <c r="DOM3" s="255"/>
      <c r="DON3" s="255"/>
      <c r="DOO3" s="255"/>
      <c r="DOP3" s="255"/>
      <c r="DOQ3" s="255"/>
      <c r="DOR3" s="255"/>
      <c r="DOS3" s="255"/>
      <c r="DOT3" s="255"/>
      <c r="DOU3" s="255"/>
      <c r="DOV3" s="255"/>
      <c r="DOW3" s="255"/>
      <c r="DOX3" s="255"/>
      <c r="DOY3" s="255"/>
      <c r="DOZ3" s="255"/>
      <c r="DPA3" s="255"/>
      <c r="DPB3" s="255"/>
      <c r="DPC3" s="255"/>
      <c r="DPD3" s="255"/>
      <c r="DPE3" s="255"/>
      <c r="DPF3" s="255"/>
      <c r="DPG3" s="255"/>
      <c r="DPH3" s="255"/>
      <c r="DPI3" s="255"/>
      <c r="DPJ3" s="255"/>
      <c r="DPK3" s="255"/>
      <c r="DPL3" s="255"/>
      <c r="DPM3" s="255"/>
      <c r="DPN3" s="255"/>
      <c r="DPO3" s="255"/>
      <c r="DPP3" s="255"/>
      <c r="DPQ3" s="255"/>
      <c r="DPR3" s="255"/>
      <c r="DPS3" s="255"/>
      <c r="DPT3" s="255"/>
      <c r="DPU3" s="255"/>
      <c r="DPV3" s="255"/>
      <c r="DPW3" s="255"/>
      <c r="DPX3" s="255"/>
      <c r="DPY3" s="255"/>
      <c r="DPZ3" s="255"/>
      <c r="DQA3" s="255"/>
      <c r="DQB3" s="255"/>
      <c r="DQC3" s="255"/>
      <c r="DQD3" s="255"/>
      <c r="DQE3" s="255"/>
      <c r="DQF3" s="255"/>
      <c r="DQG3" s="255"/>
      <c r="DQH3" s="255"/>
      <c r="DQI3" s="255"/>
      <c r="DQJ3" s="255"/>
      <c r="DQK3" s="255"/>
      <c r="DQL3" s="255"/>
      <c r="DQM3" s="255"/>
      <c r="DQN3" s="255"/>
      <c r="DQO3" s="255"/>
      <c r="DQP3" s="255"/>
      <c r="DQQ3" s="255"/>
      <c r="DQR3" s="255"/>
      <c r="DQS3" s="255"/>
      <c r="DQT3" s="255"/>
      <c r="DQU3" s="255"/>
      <c r="DQV3" s="255"/>
      <c r="DQW3" s="255"/>
      <c r="DQX3" s="255"/>
      <c r="DQY3" s="255"/>
      <c r="DQZ3" s="255"/>
      <c r="DRA3" s="255"/>
      <c r="DRB3" s="255"/>
      <c r="DRC3" s="255"/>
      <c r="DRD3" s="255"/>
      <c r="DRE3" s="255"/>
      <c r="DRF3" s="255"/>
      <c r="DRG3" s="255"/>
      <c r="DRH3" s="255"/>
      <c r="DRI3" s="255"/>
      <c r="DRJ3" s="255"/>
      <c r="DRK3" s="255"/>
      <c r="DRL3" s="255"/>
      <c r="DRM3" s="255"/>
      <c r="DRN3" s="255"/>
      <c r="DRO3" s="255"/>
      <c r="DRP3" s="255"/>
      <c r="DRQ3" s="255"/>
      <c r="DRR3" s="255"/>
      <c r="DRS3" s="255"/>
      <c r="DRT3" s="255"/>
      <c r="DRU3" s="255"/>
      <c r="DRV3" s="255"/>
      <c r="DRW3" s="255"/>
      <c r="DRX3" s="255"/>
      <c r="DRY3" s="255"/>
      <c r="DRZ3" s="255"/>
      <c r="DSA3" s="255"/>
      <c r="DSB3" s="255"/>
      <c r="DSC3" s="255"/>
      <c r="DSD3" s="255"/>
      <c r="DSE3" s="255"/>
      <c r="DSF3" s="255"/>
      <c r="DSG3" s="255"/>
      <c r="DSH3" s="255"/>
      <c r="DSI3" s="255"/>
      <c r="DSJ3" s="255"/>
      <c r="DSK3" s="255"/>
      <c r="DSL3" s="255"/>
      <c r="DSM3" s="255"/>
      <c r="DSN3" s="255"/>
      <c r="DSO3" s="255"/>
      <c r="DSP3" s="255"/>
      <c r="DSQ3" s="255"/>
      <c r="DSR3" s="255"/>
      <c r="DSS3" s="255"/>
      <c r="DST3" s="255"/>
      <c r="DSU3" s="255"/>
      <c r="DSV3" s="255"/>
      <c r="DSW3" s="255"/>
      <c r="DSX3" s="255"/>
      <c r="DSY3" s="255"/>
      <c r="DSZ3" s="255"/>
      <c r="DTA3" s="255"/>
      <c r="DTB3" s="255"/>
      <c r="DTC3" s="255"/>
      <c r="DTD3" s="255"/>
      <c r="DTE3" s="255"/>
      <c r="DTF3" s="255"/>
      <c r="DTG3" s="255"/>
      <c r="DTH3" s="255"/>
      <c r="DTI3" s="255"/>
      <c r="DTJ3" s="255"/>
      <c r="DTK3" s="255"/>
      <c r="DTL3" s="255"/>
      <c r="DTM3" s="255"/>
      <c r="DTN3" s="255"/>
      <c r="DTO3" s="255"/>
      <c r="DTP3" s="255"/>
      <c r="DTQ3" s="255"/>
      <c r="DTR3" s="255"/>
      <c r="DTS3" s="255"/>
      <c r="DTT3" s="255"/>
      <c r="DTU3" s="255"/>
      <c r="DTV3" s="255"/>
      <c r="DTW3" s="255"/>
      <c r="DTX3" s="255"/>
      <c r="DTY3" s="255"/>
      <c r="DTZ3" s="255"/>
      <c r="DUA3" s="255"/>
      <c r="DUB3" s="255"/>
      <c r="DUC3" s="255"/>
      <c r="DUD3" s="255"/>
      <c r="DUE3" s="255"/>
      <c r="DUF3" s="255"/>
      <c r="DUG3" s="255"/>
      <c r="DUH3" s="255"/>
      <c r="DUI3" s="255"/>
      <c r="DUJ3" s="255"/>
      <c r="DUK3" s="255"/>
      <c r="DUL3" s="255"/>
      <c r="DUM3" s="255"/>
      <c r="DUN3" s="255"/>
      <c r="DUO3" s="255"/>
      <c r="DUP3" s="255"/>
      <c r="DUQ3" s="255"/>
      <c r="DUR3" s="255"/>
      <c r="DUS3" s="255"/>
      <c r="DUT3" s="255"/>
      <c r="DUU3" s="255"/>
      <c r="DUV3" s="255"/>
      <c r="DUW3" s="255"/>
      <c r="DUX3" s="255"/>
      <c r="DUY3" s="255"/>
      <c r="DUZ3" s="255"/>
      <c r="DVA3" s="255"/>
      <c r="DVB3" s="255"/>
      <c r="DVC3" s="255"/>
      <c r="DVD3" s="255"/>
      <c r="DVE3" s="255"/>
      <c r="DVF3" s="255"/>
      <c r="DVG3" s="255"/>
      <c r="DVH3" s="255"/>
      <c r="DVI3" s="255"/>
      <c r="DVJ3" s="255"/>
      <c r="DVK3" s="255"/>
      <c r="DVL3" s="255"/>
      <c r="DVM3" s="255"/>
      <c r="DVN3" s="255"/>
      <c r="DVO3" s="255"/>
      <c r="DVP3" s="255"/>
      <c r="DVQ3" s="255"/>
      <c r="DVR3" s="255"/>
      <c r="DVS3" s="255"/>
      <c r="DVT3" s="255"/>
      <c r="DVU3" s="255"/>
      <c r="DVV3" s="255"/>
      <c r="DVW3" s="255"/>
      <c r="DVX3" s="255"/>
      <c r="DVY3" s="255"/>
      <c r="DVZ3" s="255"/>
      <c r="DWA3" s="255"/>
      <c r="DWB3" s="255"/>
      <c r="DWC3" s="255"/>
      <c r="DWD3" s="255"/>
      <c r="DWE3" s="255"/>
      <c r="DWF3" s="255"/>
      <c r="DWG3" s="255"/>
      <c r="DWH3" s="255"/>
      <c r="DWI3" s="255"/>
      <c r="DWJ3" s="255"/>
      <c r="DWK3" s="255"/>
      <c r="DWL3" s="255"/>
      <c r="DWM3" s="255"/>
      <c r="DWN3" s="255"/>
      <c r="DWO3" s="255"/>
      <c r="DWP3" s="255"/>
      <c r="DWQ3" s="255"/>
      <c r="DWR3" s="255"/>
      <c r="DWS3" s="255"/>
      <c r="DWT3" s="255"/>
      <c r="DWU3" s="255"/>
      <c r="DWV3" s="255"/>
      <c r="DWW3" s="255"/>
      <c r="DWX3" s="255"/>
      <c r="DWY3" s="255"/>
      <c r="DWZ3" s="255"/>
      <c r="DXA3" s="255"/>
      <c r="DXB3" s="255"/>
      <c r="DXC3" s="255"/>
      <c r="DXD3" s="255"/>
      <c r="DXE3" s="255"/>
      <c r="DXF3" s="255"/>
      <c r="DXG3" s="255"/>
      <c r="DXH3" s="255"/>
      <c r="DXI3" s="255"/>
      <c r="DXJ3" s="255"/>
      <c r="DXK3" s="255"/>
      <c r="DXL3" s="255"/>
      <c r="DXM3" s="255"/>
      <c r="DXN3" s="255"/>
      <c r="DXO3" s="255"/>
      <c r="DXP3" s="255"/>
      <c r="DXQ3" s="255"/>
      <c r="DXR3" s="255"/>
      <c r="DXS3" s="255"/>
      <c r="DXT3" s="255"/>
      <c r="DXU3" s="255"/>
      <c r="DXV3" s="255"/>
      <c r="DXW3" s="255"/>
      <c r="DXX3" s="255"/>
      <c r="DXY3" s="255"/>
      <c r="DXZ3" s="255"/>
      <c r="DYA3" s="255"/>
      <c r="DYB3" s="255"/>
      <c r="DYC3" s="255"/>
      <c r="DYD3" s="255"/>
      <c r="DYE3" s="255"/>
      <c r="DYF3" s="255"/>
      <c r="DYG3" s="255"/>
      <c r="DYH3" s="255"/>
      <c r="DYI3" s="255"/>
      <c r="DYJ3" s="255"/>
      <c r="DYK3" s="255"/>
      <c r="DYL3" s="255"/>
      <c r="DYM3" s="255"/>
      <c r="DYN3" s="255"/>
      <c r="DYO3" s="255"/>
      <c r="DYP3" s="255"/>
      <c r="DYQ3" s="255"/>
      <c r="DYR3" s="255"/>
      <c r="DYS3" s="255"/>
      <c r="DYT3" s="255"/>
      <c r="DYU3" s="255"/>
      <c r="DYV3" s="255"/>
      <c r="DYW3" s="255"/>
      <c r="DYX3" s="255"/>
      <c r="DYY3" s="255"/>
      <c r="DYZ3" s="255"/>
      <c r="DZA3" s="255"/>
      <c r="DZB3" s="255"/>
      <c r="DZC3" s="255"/>
      <c r="DZD3" s="255"/>
      <c r="DZE3" s="255"/>
      <c r="DZF3" s="255"/>
      <c r="DZG3" s="255"/>
      <c r="DZH3" s="255"/>
      <c r="DZI3" s="255"/>
      <c r="DZJ3" s="255"/>
      <c r="DZK3" s="255"/>
      <c r="DZL3" s="255"/>
      <c r="DZM3" s="255"/>
      <c r="DZN3" s="255"/>
      <c r="DZO3" s="255"/>
      <c r="DZP3" s="255"/>
      <c r="DZQ3" s="255"/>
      <c r="DZR3" s="255"/>
      <c r="DZS3" s="255"/>
      <c r="DZT3" s="255"/>
      <c r="DZU3" s="255"/>
      <c r="DZV3" s="255"/>
      <c r="DZW3" s="255"/>
      <c r="DZX3" s="255"/>
      <c r="DZY3" s="255"/>
      <c r="DZZ3" s="255"/>
      <c r="EAA3" s="255"/>
      <c r="EAB3" s="255"/>
      <c r="EAC3" s="255"/>
      <c r="EAD3" s="255"/>
      <c r="EAE3" s="255"/>
      <c r="EAF3" s="255"/>
      <c r="EAG3" s="255"/>
      <c r="EAH3" s="255"/>
      <c r="EAI3" s="255"/>
      <c r="EAJ3" s="255"/>
      <c r="EAK3" s="255"/>
      <c r="EAL3" s="255"/>
      <c r="EAM3" s="255"/>
      <c r="EAN3" s="255"/>
      <c r="EAO3" s="255"/>
      <c r="EAP3" s="255"/>
      <c r="EAQ3" s="255"/>
      <c r="EAR3" s="255"/>
      <c r="EAS3" s="255"/>
      <c r="EAT3" s="255"/>
      <c r="EAU3" s="255"/>
      <c r="EAV3" s="255"/>
      <c r="EAW3" s="255"/>
      <c r="EAX3" s="255"/>
      <c r="EAY3" s="255"/>
      <c r="EAZ3" s="255"/>
      <c r="EBA3" s="255"/>
      <c r="EBB3" s="255"/>
      <c r="EBC3" s="255"/>
      <c r="EBD3" s="255"/>
      <c r="EBE3" s="255"/>
      <c r="EBF3" s="255"/>
      <c r="EBG3" s="255"/>
      <c r="EBH3" s="255"/>
      <c r="EBI3" s="255"/>
      <c r="EBJ3" s="255"/>
      <c r="EBK3" s="255"/>
      <c r="EBL3" s="255"/>
      <c r="EBM3" s="255"/>
      <c r="EBN3" s="255"/>
      <c r="EBO3" s="255"/>
      <c r="EBP3" s="255"/>
      <c r="EBQ3" s="255"/>
      <c r="EBR3" s="255"/>
      <c r="EBS3" s="255"/>
      <c r="EBT3" s="255"/>
      <c r="EBU3" s="255"/>
      <c r="EBV3" s="255"/>
      <c r="EBW3" s="255"/>
      <c r="EBX3" s="255"/>
      <c r="EBY3" s="255"/>
      <c r="EBZ3" s="255"/>
      <c r="ECA3" s="255"/>
      <c r="ECB3" s="255"/>
      <c r="ECC3" s="255"/>
      <c r="ECD3" s="255"/>
      <c r="ECE3" s="255"/>
      <c r="ECF3" s="255"/>
      <c r="ECG3" s="255"/>
      <c r="ECH3" s="255"/>
      <c r="ECI3" s="255"/>
      <c r="ECJ3" s="255"/>
      <c r="ECK3" s="255"/>
      <c r="ECL3" s="255"/>
      <c r="ECM3" s="255"/>
      <c r="ECN3" s="255"/>
      <c r="ECO3" s="255"/>
      <c r="ECP3" s="255"/>
      <c r="ECQ3" s="255"/>
      <c r="ECR3" s="255"/>
      <c r="ECS3" s="255"/>
      <c r="ECT3" s="255"/>
      <c r="ECU3" s="255"/>
      <c r="ECV3" s="255"/>
      <c r="ECW3" s="255"/>
      <c r="ECX3" s="255"/>
      <c r="ECY3" s="255"/>
      <c r="ECZ3" s="255"/>
      <c r="EDA3" s="255"/>
      <c r="EDB3" s="255"/>
      <c r="EDC3" s="255"/>
      <c r="EDD3" s="255"/>
      <c r="EDE3" s="255"/>
      <c r="EDF3" s="255"/>
      <c r="EDG3" s="255"/>
      <c r="EDH3" s="255"/>
      <c r="EDI3" s="255"/>
      <c r="EDJ3" s="255"/>
      <c r="EDK3" s="255"/>
      <c r="EDL3" s="255"/>
      <c r="EDM3" s="255"/>
      <c r="EDN3" s="255"/>
      <c r="EDO3" s="255"/>
      <c r="EDP3" s="255"/>
      <c r="EDQ3" s="255"/>
      <c r="EDR3" s="255"/>
      <c r="EDS3" s="255"/>
      <c r="EDT3" s="255"/>
      <c r="EDU3" s="255"/>
      <c r="EDV3" s="255"/>
      <c r="EDW3" s="255"/>
      <c r="EDX3" s="255"/>
      <c r="EDY3" s="255"/>
      <c r="EDZ3" s="255"/>
      <c r="EEA3" s="255"/>
      <c r="EEB3" s="255"/>
      <c r="EEC3" s="255"/>
      <c r="EED3" s="255"/>
      <c r="EEE3" s="255"/>
      <c r="EEF3" s="255"/>
      <c r="EEG3" s="255"/>
      <c r="EEH3" s="255"/>
      <c r="EEI3" s="255"/>
      <c r="EEJ3" s="255"/>
      <c r="EEK3" s="255"/>
      <c r="EEL3" s="255"/>
      <c r="EEM3" s="255"/>
      <c r="EEN3" s="255"/>
      <c r="EEO3" s="255"/>
      <c r="EEP3" s="255"/>
      <c r="EEQ3" s="255"/>
      <c r="EER3" s="255"/>
      <c r="EES3" s="255"/>
      <c r="EET3" s="255"/>
      <c r="EEU3" s="255"/>
      <c r="EEV3" s="255"/>
      <c r="EEW3" s="255"/>
      <c r="EEX3" s="255"/>
      <c r="EEY3" s="255"/>
      <c r="EEZ3" s="255"/>
      <c r="EFA3" s="255"/>
      <c r="EFB3" s="255"/>
      <c r="EFC3" s="255"/>
      <c r="EFD3" s="255"/>
      <c r="EFE3" s="255"/>
      <c r="EFF3" s="255"/>
      <c r="EFG3" s="255"/>
      <c r="EFH3" s="255"/>
      <c r="EFI3" s="255"/>
      <c r="EFJ3" s="255"/>
      <c r="EFK3" s="255"/>
      <c r="EFL3" s="255"/>
      <c r="EFM3" s="255"/>
      <c r="EFN3" s="255"/>
      <c r="EFO3" s="255"/>
      <c r="EFP3" s="255"/>
      <c r="EFQ3" s="255"/>
      <c r="EFR3" s="255"/>
      <c r="EFS3" s="255"/>
      <c r="EFT3" s="255"/>
      <c r="EFU3" s="255"/>
      <c r="EFV3" s="255"/>
      <c r="EFW3" s="255"/>
      <c r="EFX3" s="255"/>
      <c r="EFY3" s="255"/>
      <c r="EFZ3" s="255"/>
      <c r="EGA3" s="255"/>
      <c r="EGB3" s="255"/>
      <c r="EGC3" s="255"/>
      <c r="EGD3" s="255"/>
      <c r="EGE3" s="255"/>
      <c r="EGF3" s="255"/>
      <c r="EGG3" s="255"/>
      <c r="EGH3" s="255"/>
      <c r="EGI3" s="255"/>
      <c r="EGJ3" s="255"/>
      <c r="EGK3" s="255"/>
      <c r="EGL3" s="255"/>
      <c r="EGM3" s="255"/>
      <c r="EGN3" s="255"/>
      <c r="EGO3" s="255"/>
      <c r="EGP3" s="255"/>
      <c r="EGQ3" s="255"/>
      <c r="EGR3" s="255"/>
      <c r="EGS3" s="255"/>
      <c r="EGT3" s="255"/>
      <c r="EGU3" s="255"/>
      <c r="EGV3" s="255"/>
      <c r="EGW3" s="255"/>
      <c r="EGX3" s="255"/>
      <c r="EGY3" s="255"/>
      <c r="EGZ3" s="255"/>
      <c r="EHA3" s="255"/>
      <c r="EHB3" s="255"/>
      <c r="EHC3" s="255"/>
      <c r="EHD3" s="255"/>
      <c r="EHE3" s="255"/>
      <c r="EHF3" s="255"/>
      <c r="EHG3" s="255"/>
      <c r="EHH3" s="255"/>
      <c r="EHI3" s="255"/>
      <c r="EHJ3" s="255"/>
      <c r="EHK3" s="255"/>
      <c r="EHL3" s="255"/>
      <c r="EHM3" s="255"/>
      <c r="EHN3" s="255"/>
      <c r="EHO3" s="255"/>
      <c r="EHP3" s="255"/>
      <c r="EHQ3" s="255"/>
      <c r="EHR3" s="255"/>
      <c r="EHS3" s="255"/>
      <c r="EHT3" s="255"/>
      <c r="EHU3" s="255"/>
      <c r="EHV3" s="255"/>
      <c r="EHW3" s="255"/>
      <c r="EHX3" s="255"/>
      <c r="EHY3" s="255"/>
      <c r="EHZ3" s="255"/>
      <c r="EIA3" s="255"/>
      <c r="EIB3" s="255"/>
      <c r="EIC3" s="255"/>
      <c r="EID3" s="255"/>
      <c r="EIE3" s="255"/>
      <c r="EIF3" s="255"/>
      <c r="EIG3" s="255"/>
      <c r="EIH3" s="255"/>
      <c r="EII3" s="255"/>
      <c r="EIJ3" s="255"/>
      <c r="EIK3" s="255"/>
      <c r="EIL3" s="255"/>
      <c r="EIM3" s="255"/>
      <c r="EIN3" s="255"/>
      <c r="EIO3" s="255"/>
      <c r="EIP3" s="255"/>
      <c r="EIQ3" s="255"/>
      <c r="EIR3" s="255"/>
      <c r="EIS3" s="255"/>
      <c r="EIT3" s="255"/>
      <c r="EIU3" s="255"/>
      <c r="EIV3" s="255"/>
      <c r="EIW3" s="255"/>
      <c r="EIX3" s="255"/>
      <c r="EIY3" s="255"/>
      <c r="EIZ3" s="255"/>
      <c r="EJA3" s="255"/>
      <c r="EJB3" s="255"/>
      <c r="EJC3" s="255"/>
      <c r="EJD3" s="255"/>
      <c r="EJE3" s="255"/>
      <c r="EJF3" s="255"/>
      <c r="EJG3" s="255"/>
      <c r="EJH3" s="255"/>
      <c r="EJI3" s="255"/>
      <c r="EJJ3" s="255"/>
      <c r="EJK3" s="255"/>
      <c r="EJL3" s="255"/>
      <c r="EJM3" s="255"/>
      <c r="EJN3" s="255"/>
      <c r="EJO3" s="255"/>
      <c r="EJP3" s="255"/>
      <c r="EJQ3" s="255"/>
      <c r="EJR3" s="255"/>
      <c r="EJS3" s="255"/>
      <c r="EJT3" s="255"/>
      <c r="EJU3" s="255"/>
      <c r="EJV3" s="255"/>
      <c r="EJW3" s="255"/>
      <c r="EJX3" s="255"/>
      <c r="EJY3" s="255"/>
      <c r="EJZ3" s="255"/>
      <c r="EKA3" s="255"/>
      <c r="EKB3" s="255"/>
      <c r="EKC3" s="255"/>
      <c r="EKD3" s="255"/>
      <c r="EKE3" s="255"/>
      <c r="EKF3" s="255"/>
      <c r="EKG3" s="255"/>
      <c r="EKH3" s="255"/>
      <c r="EKI3" s="255"/>
      <c r="EKJ3" s="255"/>
      <c r="EKK3" s="255"/>
      <c r="EKL3" s="255"/>
      <c r="EKM3" s="255"/>
      <c r="EKN3" s="255"/>
      <c r="EKO3" s="255"/>
      <c r="EKP3" s="255"/>
      <c r="EKQ3" s="255"/>
      <c r="EKR3" s="255"/>
      <c r="EKS3" s="255"/>
      <c r="EKT3" s="255"/>
      <c r="EKU3" s="255"/>
      <c r="EKV3" s="255"/>
      <c r="EKW3" s="255"/>
      <c r="EKX3" s="255"/>
      <c r="EKY3" s="255"/>
      <c r="EKZ3" s="255"/>
      <c r="ELA3" s="255"/>
      <c r="ELB3" s="255"/>
      <c r="ELC3" s="255"/>
      <c r="ELD3" s="255"/>
      <c r="ELE3" s="255"/>
      <c r="ELF3" s="255"/>
      <c r="ELG3" s="255"/>
      <c r="ELH3" s="255"/>
      <c r="ELI3" s="255"/>
      <c r="ELJ3" s="255"/>
      <c r="ELK3" s="255"/>
      <c r="ELL3" s="255"/>
      <c r="ELM3" s="255"/>
      <c r="ELN3" s="255"/>
      <c r="ELO3" s="255"/>
      <c r="ELP3" s="255"/>
      <c r="ELQ3" s="255"/>
      <c r="ELR3" s="255"/>
      <c r="ELS3" s="255"/>
      <c r="ELT3" s="255"/>
      <c r="ELU3" s="255"/>
      <c r="ELV3" s="255"/>
      <c r="ELW3" s="255"/>
      <c r="ELX3" s="255"/>
      <c r="ELY3" s="255"/>
      <c r="ELZ3" s="255"/>
      <c r="EMA3" s="255"/>
      <c r="EMB3" s="255"/>
      <c r="EMC3" s="255"/>
      <c r="EMD3" s="255"/>
      <c r="EME3" s="255"/>
      <c r="EMF3" s="255"/>
      <c r="EMG3" s="255"/>
      <c r="EMH3" s="255"/>
      <c r="EMI3" s="255"/>
      <c r="EMJ3" s="255"/>
      <c r="EMK3" s="255"/>
      <c r="EML3" s="255"/>
      <c r="EMM3" s="255"/>
      <c r="EMN3" s="255"/>
      <c r="EMO3" s="255"/>
      <c r="EMP3" s="255"/>
      <c r="EMQ3" s="255"/>
      <c r="EMR3" s="255"/>
      <c r="EMS3" s="255"/>
      <c r="EMT3" s="255"/>
      <c r="EMU3" s="255"/>
      <c r="EMV3" s="255"/>
      <c r="EMW3" s="255"/>
      <c r="EMX3" s="255"/>
      <c r="EMY3" s="255"/>
      <c r="EMZ3" s="255"/>
      <c r="ENA3" s="255"/>
      <c r="ENB3" s="255"/>
      <c r="ENC3" s="255"/>
      <c r="END3" s="255"/>
      <c r="ENE3" s="255"/>
      <c r="ENF3" s="255"/>
      <c r="ENG3" s="255"/>
      <c r="ENH3" s="255"/>
      <c r="ENI3" s="255"/>
      <c r="ENJ3" s="255"/>
      <c r="ENK3" s="255"/>
      <c r="ENL3" s="255"/>
      <c r="ENM3" s="255"/>
      <c r="ENN3" s="255"/>
      <c r="ENO3" s="255"/>
      <c r="ENP3" s="255"/>
      <c r="ENQ3" s="255"/>
      <c r="ENR3" s="255"/>
      <c r="ENS3" s="255"/>
      <c r="ENT3" s="255"/>
      <c r="ENU3" s="255"/>
      <c r="ENV3" s="255"/>
      <c r="ENW3" s="255"/>
      <c r="ENX3" s="255"/>
      <c r="ENY3" s="255"/>
      <c r="ENZ3" s="255"/>
      <c r="EOA3" s="255"/>
      <c r="EOB3" s="255"/>
      <c r="EOC3" s="255"/>
      <c r="EOD3" s="255"/>
      <c r="EOE3" s="255"/>
      <c r="EOF3" s="255"/>
      <c r="EOG3" s="255"/>
      <c r="EOH3" s="255"/>
      <c r="EOI3" s="255"/>
      <c r="EOJ3" s="255"/>
      <c r="EOK3" s="255"/>
      <c r="EOL3" s="255"/>
      <c r="EOM3" s="255"/>
      <c r="EON3" s="255"/>
      <c r="EOO3" s="255"/>
      <c r="EOP3" s="255"/>
      <c r="EOQ3" s="255"/>
      <c r="EOR3" s="255"/>
      <c r="EOS3" s="255"/>
      <c r="EOT3" s="255"/>
      <c r="EOU3" s="255"/>
      <c r="EOV3" s="255"/>
      <c r="EOW3" s="255"/>
      <c r="EOX3" s="255"/>
      <c r="EOY3" s="255"/>
      <c r="EOZ3" s="255"/>
      <c r="EPA3" s="255"/>
      <c r="EPB3" s="255"/>
      <c r="EPC3" s="255"/>
      <c r="EPD3" s="255"/>
      <c r="EPE3" s="255"/>
      <c r="EPF3" s="255"/>
      <c r="EPG3" s="255"/>
      <c r="EPH3" s="255"/>
      <c r="EPI3" s="255"/>
      <c r="EPJ3" s="255"/>
      <c r="EPK3" s="255"/>
      <c r="EPL3" s="255"/>
      <c r="EPM3" s="255"/>
      <c r="EPN3" s="255"/>
      <c r="EPO3" s="255"/>
      <c r="EPP3" s="255"/>
      <c r="EPQ3" s="255"/>
      <c r="EPR3" s="255"/>
      <c r="EPS3" s="255"/>
      <c r="EPT3" s="255"/>
      <c r="EPU3" s="255"/>
      <c r="EPV3" s="255"/>
      <c r="EPW3" s="255"/>
      <c r="EPX3" s="255"/>
      <c r="EPY3" s="255"/>
      <c r="EPZ3" s="255"/>
      <c r="EQA3" s="255"/>
      <c r="EQB3" s="255"/>
      <c r="EQC3" s="255"/>
      <c r="EQD3" s="255"/>
      <c r="EQE3" s="255"/>
      <c r="EQF3" s="255"/>
      <c r="EQG3" s="255"/>
      <c r="EQH3" s="255"/>
      <c r="EQI3" s="255"/>
      <c r="EQJ3" s="255"/>
      <c r="EQK3" s="255"/>
      <c r="EQL3" s="255"/>
      <c r="EQM3" s="255"/>
      <c r="EQN3" s="255"/>
      <c r="EQO3" s="255"/>
      <c r="EQP3" s="255"/>
      <c r="EQQ3" s="255"/>
      <c r="EQR3" s="255"/>
      <c r="EQS3" s="255"/>
      <c r="EQT3" s="255"/>
      <c r="EQU3" s="255"/>
      <c r="EQV3" s="255"/>
      <c r="EQW3" s="255"/>
      <c r="EQX3" s="255"/>
      <c r="EQY3" s="255"/>
      <c r="EQZ3" s="255"/>
      <c r="ERA3" s="255"/>
      <c r="ERB3" s="255"/>
      <c r="ERC3" s="255"/>
      <c r="ERD3" s="255"/>
      <c r="ERE3" s="255"/>
      <c r="ERF3" s="255"/>
      <c r="ERG3" s="255"/>
      <c r="ERH3" s="255"/>
      <c r="ERI3" s="255"/>
      <c r="ERJ3" s="255"/>
      <c r="ERK3" s="255"/>
      <c r="ERL3" s="255"/>
      <c r="ERM3" s="255"/>
      <c r="ERN3" s="255"/>
      <c r="ERO3" s="255"/>
      <c r="ERP3" s="255"/>
      <c r="ERQ3" s="255"/>
      <c r="ERR3" s="255"/>
      <c r="ERS3" s="255"/>
      <c r="ERT3" s="255"/>
      <c r="ERU3" s="255"/>
      <c r="ERV3" s="255"/>
      <c r="ERW3" s="255"/>
      <c r="ERX3" s="255"/>
      <c r="ERY3" s="255"/>
      <c r="ERZ3" s="255"/>
      <c r="ESA3" s="255"/>
      <c r="ESB3" s="255"/>
      <c r="ESC3" s="255"/>
      <c r="ESD3" s="255"/>
      <c r="ESE3" s="255"/>
      <c r="ESF3" s="255"/>
      <c r="ESG3" s="255"/>
      <c r="ESH3" s="255"/>
      <c r="ESI3" s="255"/>
      <c r="ESJ3" s="255"/>
      <c r="ESK3" s="255"/>
      <c r="ESL3" s="255"/>
      <c r="ESM3" s="255"/>
      <c r="ESN3" s="255"/>
      <c r="ESO3" s="255"/>
      <c r="ESP3" s="255"/>
      <c r="ESQ3" s="255"/>
      <c r="ESR3" s="255"/>
      <c r="ESS3" s="255"/>
      <c r="EST3" s="255"/>
      <c r="ESU3" s="255"/>
      <c r="ESV3" s="255"/>
      <c r="ESW3" s="255"/>
      <c r="ESX3" s="255"/>
      <c r="ESY3" s="255"/>
      <c r="ESZ3" s="255"/>
      <c r="ETA3" s="255"/>
      <c r="ETB3" s="255"/>
      <c r="ETC3" s="255"/>
      <c r="ETD3" s="255"/>
      <c r="ETE3" s="255"/>
      <c r="ETF3" s="255"/>
      <c r="ETG3" s="255"/>
      <c r="ETH3" s="255"/>
      <c r="ETI3" s="255"/>
      <c r="ETJ3" s="255"/>
      <c r="ETK3" s="255"/>
      <c r="ETL3" s="255"/>
      <c r="ETM3" s="255"/>
      <c r="ETN3" s="255"/>
      <c r="ETO3" s="255"/>
      <c r="ETP3" s="255"/>
      <c r="ETQ3" s="255"/>
      <c r="ETR3" s="255"/>
      <c r="ETS3" s="255"/>
      <c r="ETT3" s="255"/>
      <c r="ETU3" s="255"/>
      <c r="ETV3" s="255"/>
      <c r="ETW3" s="255"/>
      <c r="ETX3" s="255"/>
      <c r="ETY3" s="255"/>
      <c r="ETZ3" s="255"/>
      <c r="EUA3" s="255"/>
      <c r="EUB3" s="255"/>
      <c r="EUC3" s="255"/>
      <c r="EUD3" s="255"/>
      <c r="EUE3" s="255"/>
      <c r="EUF3" s="255"/>
      <c r="EUG3" s="255"/>
      <c r="EUH3" s="255"/>
      <c r="EUI3" s="255"/>
      <c r="EUJ3" s="255"/>
      <c r="EUK3" s="255"/>
      <c r="EUL3" s="255"/>
      <c r="EUM3" s="255"/>
      <c r="EUN3" s="255"/>
      <c r="EUO3" s="255"/>
      <c r="EUP3" s="255"/>
      <c r="EUQ3" s="255"/>
      <c r="EUR3" s="255"/>
      <c r="EUS3" s="255"/>
      <c r="EUT3" s="255"/>
      <c r="EUU3" s="255"/>
      <c r="EUV3" s="255"/>
      <c r="EUW3" s="255"/>
      <c r="EUX3" s="255"/>
      <c r="EUY3" s="255"/>
      <c r="EUZ3" s="255"/>
      <c r="EVA3" s="255"/>
      <c r="EVB3" s="255"/>
      <c r="EVC3" s="255"/>
      <c r="EVD3" s="255"/>
      <c r="EVE3" s="255"/>
      <c r="EVF3" s="255"/>
      <c r="EVG3" s="255"/>
      <c r="EVH3" s="255"/>
      <c r="EVI3" s="255"/>
      <c r="EVJ3" s="255"/>
      <c r="EVK3" s="255"/>
      <c r="EVL3" s="255"/>
      <c r="EVM3" s="255"/>
      <c r="EVN3" s="255"/>
      <c r="EVO3" s="255"/>
      <c r="EVP3" s="255"/>
      <c r="EVQ3" s="255"/>
      <c r="EVR3" s="255"/>
      <c r="EVS3" s="255"/>
      <c r="EVT3" s="255"/>
      <c r="EVU3" s="255"/>
      <c r="EVV3" s="255"/>
      <c r="EVW3" s="255"/>
      <c r="EVX3" s="255"/>
      <c r="EVY3" s="255"/>
      <c r="EVZ3" s="255"/>
      <c r="EWA3" s="255"/>
      <c r="EWB3" s="255"/>
      <c r="EWC3" s="255"/>
      <c r="EWD3" s="255"/>
      <c r="EWE3" s="255"/>
      <c r="EWF3" s="255"/>
      <c r="EWG3" s="255"/>
      <c r="EWH3" s="255"/>
      <c r="EWI3" s="255"/>
      <c r="EWJ3" s="255"/>
      <c r="EWK3" s="255"/>
      <c r="EWL3" s="255"/>
      <c r="EWM3" s="255"/>
      <c r="EWN3" s="255"/>
      <c r="EWO3" s="255"/>
      <c r="EWP3" s="255"/>
      <c r="EWQ3" s="255"/>
      <c r="EWR3" s="255"/>
      <c r="EWS3" s="255"/>
      <c r="EWT3" s="255"/>
      <c r="EWU3" s="255"/>
      <c r="EWV3" s="255"/>
      <c r="EWW3" s="255"/>
      <c r="EWX3" s="255"/>
      <c r="EWY3" s="255"/>
      <c r="EWZ3" s="255"/>
      <c r="EXA3" s="255"/>
      <c r="EXB3" s="255"/>
      <c r="EXC3" s="255"/>
      <c r="EXD3" s="255"/>
      <c r="EXE3" s="255"/>
      <c r="EXF3" s="255"/>
      <c r="EXG3" s="255"/>
      <c r="EXH3" s="255"/>
      <c r="EXI3" s="255"/>
      <c r="EXJ3" s="255"/>
      <c r="EXK3" s="255"/>
      <c r="EXL3" s="255"/>
      <c r="EXM3" s="255"/>
      <c r="EXN3" s="255"/>
      <c r="EXO3" s="255"/>
      <c r="EXP3" s="255"/>
      <c r="EXQ3" s="255"/>
      <c r="EXR3" s="255"/>
      <c r="EXS3" s="255"/>
      <c r="EXT3" s="255"/>
      <c r="EXU3" s="255"/>
      <c r="EXV3" s="255"/>
      <c r="EXW3" s="255"/>
      <c r="EXX3" s="255"/>
      <c r="EXY3" s="255"/>
      <c r="EXZ3" s="255"/>
      <c r="EYA3" s="255"/>
      <c r="EYB3" s="255"/>
      <c r="EYC3" s="255"/>
      <c r="EYD3" s="255"/>
      <c r="EYE3" s="255"/>
      <c r="EYF3" s="255"/>
      <c r="EYG3" s="255"/>
      <c r="EYH3" s="255"/>
      <c r="EYI3" s="255"/>
      <c r="EYJ3" s="255"/>
      <c r="EYK3" s="255"/>
      <c r="EYL3" s="255"/>
      <c r="EYM3" s="255"/>
      <c r="EYN3" s="255"/>
      <c r="EYO3" s="255"/>
      <c r="EYP3" s="255"/>
      <c r="EYQ3" s="255"/>
      <c r="EYR3" s="255"/>
      <c r="EYS3" s="255"/>
      <c r="EYT3" s="255"/>
      <c r="EYU3" s="255"/>
      <c r="EYV3" s="255"/>
      <c r="EYW3" s="255"/>
      <c r="EYX3" s="255"/>
      <c r="EYY3" s="255"/>
      <c r="EYZ3" s="255"/>
      <c r="EZA3" s="255"/>
      <c r="EZB3" s="255"/>
      <c r="EZC3" s="255"/>
      <c r="EZD3" s="255"/>
      <c r="EZE3" s="255"/>
      <c r="EZF3" s="255"/>
      <c r="EZG3" s="255"/>
      <c r="EZH3" s="255"/>
      <c r="EZI3" s="255"/>
      <c r="EZJ3" s="255"/>
      <c r="EZK3" s="255"/>
      <c r="EZL3" s="255"/>
      <c r="EZM3" s="255"/>
      <c r="EZN3" s="255"/>
      <c r="EZO3" s="255"/>
      <c r="EZP3" s="255"/>
      <c r="EZQ3" s="255"/>
      <c r="EZR3" s="255"/>
      <c r="EZS3" s="255"/>
      <c r="EZT3" s="255"/>
      <c r="EZU3" s="255"/>
      <c r="EZV3" s="255"/>
      <c r="EZW3" s="255"/>
      <c r="EZX3" s="255"/>
      <c r="EZY3" s="255"/>
      <c r="EZZ3" s="255"/>
      <c r="FAA3" s="255"/>
      <c r="FAB3" s="255"/>
      <c r="FAC3" s="255"/>
      <c r="FAD3" s="255"/>
      <c r="FAE3" s="255"/>
      <c r="FAF3" s="255"/>
      <c r="FAG3" s="255"/>
      <c r="FAH3" s="255"/>
      <c r="FAI3" s="255"/>
      <c r="FAJ3" s="255"/>
      <c r="FAK3" s="255"/>
      <c r="FAL3" s="255"/>
      <c r="FAM3" s="255"/>
      <c r="FAN3" s="255"/>
      <c r="FAO3" s="255"/>
      <c r="FAP3" s="255"/>
      <c r="FAQ3" s="255"/>
      <c r="FAR3" s="255"/>
      <c r="FAS3" s="255"/>
      <c r="FAT3" s="255"/>
      <c r="FAU3" s="255"/>
      <c r="FAV3" s="255"/>
      <c r="FAW3" s="255"/>
      <c r="FAX3" s="255"/>
      <c r="FAY3" s="255"/>
      <c r="FAZ3" s="255"/>
      <c r="FBA3" s="255"/>
      <c r="FBB3" s="255"/>
      <c r="FBC3" s="255"/>
      <c r="FBD3" s="255"/>
      <c r="FBE3" s="255"/>
      <c r="FBF3" s="255"/>
      <c r="FBG3" s="255"/>
      <c r="FBH3" s="255"/>
      <c r="FBI3" s="255"/>
      <c r="FBJ3" s="255"/>
      <c r="FBK3" s="255"/>
      <c r="FBL3" s="255"/>
      <c r="FBM3" s="255"/>
      <c r="FBN3" s="255"/>
      <c r="FBO3" s="255"/>
      <c r="FBP3" s="255"/>
      <c r="FBQ3" s="255"/>
      <c r="FBR3" s="255"/>
      <c r="FBS3" s="255"/>
      <c r="FBT3" s="255"/>
      <c r="FBU3" s="255"/>
      <c r="FBV3" s="255"/>
      <c r="FBW3" s="255"/>
      <c r="FBX3" s="255"/>
      <c r="FBY3" s="255"/>
      <c r="FBZ3" s="255"/>
      <c r="FCA3" s="255"/>
      <c r="FCB3" s="255"/>
      <c r="FCC3" s="255"/>
      <c r="FCD3" s="255"/>
      <c r="FCE3" s="255"/>
      <c r="FCF3" s="255"/>
      <c r="FCG3" s="255"/>
      <c r="FCH3" s="255"/>
      <c r="FCI3" s="255"/>
      <c r="FCJ3" s="255"/>
      <c r="FCK3" s="255"/>
      <c r="FCL3" s="255"/>
      <c r="FCM3" s="255"/>
      <c r="FCN3" s="255"/>
      <c r="FCO3" s="255"/>
      <c r="FCP3" s="255"/>
      <c r="FCQ3" s="255"/>
      <c r="FCR3" s="255"/>
      <c r="FCS3" s="255"/>
      <c r="FCT3" s="255"/>
      <c r="FCU3" s="255"/>
      <c r="FCV3" s="255"/>
      <c r="FCW3" s="255"/>
      <c r="FCX3" s="255"/>
      <c r="FCY3" s="255"/>
      <c r="FCZ3" s="255"/>
      <c r="FDA3" s="255"/>
      <c r="FDB3" s="255"/>
      <c r="FDC3" s="255"/>
      <c r="FDD3" s="255"/>
      <c r="FDE3" s="255"/>
      <c r="FDF3" s="255"/>
      <c r="FDG3" s="255"/>
      <c r="FDH3" s="255"/>
      <c r="FDI3" s="255"/>
      <c r="FDJ3" s="255"/>
      <c r="FDK3" s="255"/>
      <c r="FDL3" s="255"/>
      <c r="FDM3" s="255"/>
      <c r="FDN3" s="255"/>
      <c r="FDO3" s="255"/>
      <c r="FDP3" s="255"/>
      <c r="FDQ3" s="255"/>
      <c r="FDR3" s="255"/>
      <c r="FDS3" s="255"/>
      <c r="FDT3" s="255"/>
      <c r="FDU3" s="255"/>
      <c r="FDV3" s="255"/>
      <c r="FDW3" s="255"/>
      <c r="FDX3" s="255"/>
      <c r="FDY3" s="255"/>
      <c r="FDZ3" s="255"/>
      <c r="FEA3" s="255"/>
      <c r="FEB3" s="255"/>
      <c r="FEC3" s="255"/>
      <c r="FED3" s="255"/>
      <c r="FEE3" s="255"/>
      <c r="FEF3" s="255"/>
      <c r="FEG3" s="255"/>
      <c r="FEH3" s="255"/>
      <c r="FEI3" s="255"/>
      <c r="FEJ3" s="255"/>
      <c r="FEK3" s="255"/>
      <c r="FEL3" s="255"/>
      <c r="FEM3" s="255"/>
      <c r="FEN3" s="255"/>
      <c r="FEO3" s="255"/>
      <c r="FEP3" s="255"/>
      <c r="FEQ3" s="255"/>
      <c r="FER3" s="255"/>
      <c r="FES3" s="255"/>
      <c r="FET3" s="255"/>
      <c r="FEU3" s="255"/>
      <c r="FEV3" s="255"/>
      <c r="FEW3" s="255"/>
      <c r="FEX3" s="255"/>
      <c r="FEY3" s="255"/>
      <c r="FEZ3" s="255"/>
      <c r="FFA3" s="255"/>
      <c r="FFB3" s="255"/>
      <c r="FFC3" s="255"/>
      <c r="FFD3" s="255"/>
      <c r="FFE3" s="255"/>
      <c r="FFF3" s="255"/>
      <c r="FFG3" s="255"/>
      <c r="FFH3" s="255"/>
      <c r="FFI3" s="255"/>
      <c r="FFJ3" s="255"/>
      <c r="FFK3" s="255"/>
      <c r="FFL3" s="255"/>
      <c r="FFM3" s="255"/>
      <c r="FFN3" s="255"/>
      <c r="FFO3" s="255"/>
      <c r="FFP3" s="255"/>
      <c r="FFQ3" s="255"/>
      <c r="FFR3" s="255"/>
      <c r="FFS3" s="255"/>
      <c r="FFT3" s="255"/>
      <c r="FFU3" s="255"/>
      <c r="FFV3" s="255"/>
      <c r="FFW3" s="255"/>
      <c r="FFX3" s="255"/>
      <c r="FFY3" s="255"/>
      <c r="FFZ3" s="255"/>
      <c r="FGA3" s="255"/>
      <c r="FGB3" s="255"/>
      <c r="FGC3" s="255"/>
      <c r="FGD3" s="255"/>
      <c r="FGE3" s="255"/>
      <c r="FGF3" s="255"/>
      <c r="FGG3" s="255"/>
      <c r="FGH3" s="255"/>
      <c r="FGI3" s="255"/>
      <c r="FGJ3" s="255"/>
      <c r="FGK3" s="255"/>
      <c r="FGL3" s="255"/>
      <c r="FGM3" s="255"/>
      <c r="FGN3" s="255"/>
      <c r="FGO3" s="255"/>
      <c r="FGP3" s="255"/>
      <c r="FGQ3" s="255"/>
      <c r="FGR3" s="255"/>
      <c r="FGS3" s="255"/>
      <c r="FGT3" s="255"/>
      <c r="FGU3" s="255"/>
      <c r="FGV3" s="255"/>
      <c r="FGW3" s="255"/>
      <c r="FGX3" s="255"/>
      <c r="FGY3" s="255"/>
      <c r="FGZ3" s="255"/>
      <c r="FHA3" s="255"/>
      <c r="FHB3" s="255"/>
      <c r="FHC3" s="255"/>
      <c r="FHD3" s="255"/>
      <c r="FHE3" s="255"/>
      <c r="FHF3" s="255"/>
      <c r="FHG3" s="255"/>
      <c r="FHH3" s="255"/>
      <c r="FHI3" s="255"/>
      <c r="FHJ3" s="255"/>
      <c r="FHK3" s="255"/>
      <c r="FHL3" s="255"/>
      <c r="FHM3" s="255"/>
      <c r="FHN3" s="255"/>
      <c r="FHO3" s="255"/>
      <c r="FHP3" s="255"/>
      <c r="FHQ3" s="255"/>
      <c r="FHR3" s="255"/>
      <c r="FHS3" s="255"/>
      <c r="FHT3" s="255"/>
      <c r="FHU3" s="255"/>
      <c r="FHV3" s="255"/>
      <c r="FHW3" s="255"/>
      <c r="FHX3" s="255"/>
      <c r="FHY3" s="255"/>
      <c r="FHZ3" s="255"/>
      <c r="FIA3" s="255"/>
      <c r="FIB3" s="255"/>
      <c r="FIC3" s="255"/>
      <c r="FID3" s="255"/>
      <c r="FIE3" s="255"/>
      <c r="FIF3" s="255"/>
      <c r="FIG3" s="255"/>
      <c r="FIH3" s="255"/>
      <c r="FII3" s="255"/>
      <c r="FIJ3" s="255"/>
      <c r="FIK3" s="255"/>
      <c r="FIL3" s="255"/>
      <c r="FIM3" s="255"/>
      <c r="FIN3" s="255"/>
      <c r="FIO3" s="255"/>
      <c r="FIP3" s="255"/>
      <c r="FIQ3" s="255"/>
      <c r="FIR3" s="255"/>
      <c r="FIS3" s="255"/>
      <c r="FIT3" s="255"/>
      <c r="FIU3" s="255"/>
      <c r="FIV3" s="255"/>
      <c r="FIW3" s="255"/>
      <c r="FIX3" s="255"/>
      <c r="FIY3" s="255"/>
      <c r="FIZ3" s="255"/>
      <c r="FJA3" s="255"/>
      <c r="FJB3" s="255"/>
      <c r="FJC3" s="255"/>
      <c r="FJD3" s="255"/>
      <c r="FJE3" s="255"/>
      <c r="FJF3" s="255"/>
      <c r="FJG3" s="255"/>
      <c r="FJH3" s="255"/>
      <c r="FJI3" s="255"/>
      <c r="FJJ3" s="255"/>
      <c r="FJK3" s="255"/>
      <c r="FJL3" s="255"/>
      <c r="FJM3" s="255"/>
      <c r="FJN3" s="255"/>
      <c r="FJO3" s="255"/>
      <c r="FJP3" s="255"/>
      <c r="FJQ3" s="255"/>
      <c r="FJR3" s="255"/>
      <c r="FJS3" s="255"/>
      <c r="FJT3" s="255"/>
      <c r="FJU3" s="255"/>
      <c r="FJV3" s="255"/>
      <c r="FJW3" s="255"/>
      <c r="FJX3" s="255"/>
      <c r="FJY3" s="255"/>
      <c r="FJZ3" s="255"/>
      <c r="FKA3" s="255"/>
      <c r="FKB3" s="255"/>
      <c r="FKC3" s="255"/>
      <c r="FKD3" s="255"/>
      <c r="FKE3" s="255"/>
      <c r="FKF3" s="255"/>
      <c r="FKG3" s="255"/>
      <c r="FKH3" s="255"/>
      <c r="FKI3" s="255"/>
      <c r="FKJ3" s="255"/>
      <c r="FKK3" s="255"/>
      <c r="FKL3" s="255"/>
      <c r="FKM3" s="255"/>
      <c r="FKN3" s="255"/>
      <c r="FKO3" s="255"/>
      <c r="FKP3" s="255"/>
      <c r="FKQ3" s="255"/>
      <c r="FKR3" s="255"/>
      <c r="FKS3" s="255"/>
      <c r="FKT3" s="255"/>
      <c r="FKU3" s="255"/>
      <c r="FKV3" s="255"/>
      <c r="FKW3" s="255"/>
      <c r="FKX3" s="255"/>
      <c r="FKY3" s="255"/>
      <c r="FKZ3" s="255"/>
      <c r="FLA3" s="255"/>
      <c r="FLB3" s="255"/>
      <c r="FLC3" s="255"/>
      <c r="FLD3" s="255"/>
      <c r="FLE3" s="255"/>
      <c r="FLF3" s="255"/>
      <c r="FLG3" s="255"/>
      <c r="FLH3" s="255"/>
      <c r="FLI3" s="255"/>
      <c r="FLJ3" s="255"/>
      <c r="FLK3" s="255"/>
      <c r="FLL3" s="255"/>
      <c r="FLM3" s="255"/>
      <c r="FLN3" s="255"/>
      <c r="FLO3" s="255"/>
      <c r="FLP3" s="255"/>
      <c r="FLQ3" s="255"/>
      <c r="FLR3" s="255"/>
      <c r="FLS3" s="255"/>
      <c r="FLT3" s="255"/>
      <c r="FLU3" s="255"/>
      <c r="FLV3" s="255"/>
      <c r="FLW3" s="255"/>
      <c r="FLX3" s="255"/>
      <c r="FLY3" s="255"/>
      <c r="FLZ3" s="255"/>
      <c r="FMA3" s="255"/>
      <c r="FMB3" s="255"/>
      <c r="FMC3" s="255"/>
      <c r="FMD3" s="255"/>
      <c r="FME3" s="255"/>
      <c r="FMF3" s="255"/>
      <c r="FMG3" s="255"/>
      <c r="FMH3" s="255"/>
      <c r="FMI3" s="255"/>
      <c r="FMJ3" s="255"/>
      <c r="FMK3" s="255"/>
      <c r="FML3" s="255"/>
      <c r="FMM3" s="255"/>
      <c r="FMN3" s="255"/>
      <c r="FMO3" s="255"/>
      <c r="FMP3" s="255"/>
      <c r="FMQ3" s="255"/>
      <c r="FMR3" s="255"/>
      <c r="FMS3" s="255"/>
      <c r="FMT3" s="255"/>
      <c r="FMU3" s="255"/>
      <c r="FMV3" s="255"/>
      <c r="FMW3" s="255"/>
      <c r="FMX3" s="255"/>
      <c r="FMY3" s="255"/>
      <c r="FMZ3" s="255"/>
      <c r="FNA3" s="255"/>
      <c r="FNB3" s="255"/>
      <c r="FNC3" s="255"/>
      <c r="FND3" s="255"/>
      <c r="FNE3" s="255"/>
      <c r="FNF3" s="255"/>
      <c r="FNG3" s="255"/>
      <c r="FNH3" s="255"/>
      <c r="FNI3" s="255"/>
      <c r="FNJ3" s="255"/>
      <c r="FNK3" s="255"/>
      <c r="FNL3" s="255"/>
      <c r="FNM3" s="255"/>
      <c r="FNN3" s="255"/>
      <c r="FNO3" s="255"/>
      <c r="FNP3" s="255"/>
      <c r="FNQ3" s="255"/>
      <c r="FNR3" s="255"/>
      <c r="FNS3" s="255"/>
      <c r="FNT3" s="255"/>
      <c r="FNU3" s="255"/>
      <c r="FNV3" s="255"/>
      <c r="FNW3" s="255"/>
      <c r="FNX3" s="255"/>
      <c r="FNY3" s="255"/>
      <c r="FNZ3" s="255"/>
      <c r="FOA3" s="255"/>
      <c r="FOB3" s="255"/>
      <c r="FOC3" s="255"/>
      <c r="FOD3" s="255"/>
      <c r="FOE3" s="255"/>
      <c r="FOF3" s="255"/>
      <c r="FOG3" s="255"/>
      <c r="FOH3" s="255"/>
      <c r="FOI3" s="255"/>
      <c r="FOJ3" s="255"/>
      <c r="FOK3" s="255"/>
      <c r="FOL3" s="255"/>
      <c r="FOM3" s="255"/>
      <c r="FON3" s="255"/>
      <c r="FOO3" s="255"/>
      <c r="FOP3" s="255"/>
      <c r="FOQ3" s="255"/>
      <c r="FOR3" s="255"/>
      <c r="FOS3" s="255"/>
      <c r="FOT3" s="255"/>
      <c r="FOU3" s="255"/>
      <c r="FOV3" s="255"/>
      <c r="FOW3" s="255"/>
      <c r="FOX3" s="255"/>
      <c r="FOY3" s="255"/>
      <c r="FOZ3" s="255"/>
      <c r="FPA3" s="255"/>
      <c r="FPB3" s="255"/>
      <c r="FPC3" s="255"/>
      <c r="FPD3" s="255"/>
      <c r="FPE3" s="255"/>
      <c r="FPF3" s="255"/>
      <c r="FPG3" s="255"/>
      <c r="FPH3" s="255"/>
      <c r="FPI3" s="255"/>
      <c r="FPJ3" s="255"/>
      <c r="FPK3" s="255"/>
      <c r="FPL3" s="255"/>
      <c r="FPM3" s="255"/>
      <c r="FPN3" s="255"/>
      <c r="FPO3" s="255"/>
      <c r="FPP3" s="255"/>
      <c r="FPQ3" s="255"/>
      <c r="FPR3" s="255"/>
      <c r="FPS3" s="255"/>
      <c r="FPT3" s="255"/>
      <c r="FPU3" s="255"/>
      <c r="FPV3" s="255"/>
      <c r="FPW3" s="255"/>
      <c r="FPX3" s="255"/>
      <c r="FPY3" s="255"/>
      <c r="FPZ3" s="255"/>
      <c r="FQA3" s="255"/>
      <c r="FQB3" s="255"/>
      <c r="FQC3" s="255"/>
      <c r="FQD3" s="255"/>
      <c r="FQE3" s="255"/>
      <c r="FQF3" s="255"/>
      <c r="FQG3" s="255"/>
      <c r="FQH3" s="255"/>
      <c r="FQI3" s="255"/>
      <c r="FQJ3" s="255"/>
      <c r="FQK3" s="255"/>
      <c r="FQL3" s="255"/>
      <c r="FQM3" s="255"/>
      <c r="FQN3" s="255"/>
      <c r="FQO3" s="255"/>
      <c r="FQP3" s="255"/>
      <c r="FQQ3" s="255"/>
      <c r="FQR3" s="255"/>
      <c r="FQS3" s="255"/>
      <c r="FQT3" s="255"/>
      <c r="FQU3" s="255"/>
      <c r="FQV3" s="255"/>
      <c r="FQW3" s="255"/>
      <c r="FQX3" s="255"/>
      <c r="FQY3" s="255"/>
      <c r="FQZ3" s="255"/>
      <c r="FRA3" s="255"/>
      <c r="FRB3" s="255"/>
      <c r="FRC3" s="255"/>
      <c r="FRD3" s="255"/>
      <c r="FRE3" s="255"/>
      <c r="FRF3" s="255"/>
      <c r="FRG3" s="255"/>
      <c r="FRH3" s="255"/>
      <c r="FRI3" s="255"/>
      <c r="FRJ3" s="255"/>
      <c r="FRK3" s="255"/>
      <c r="FRL3" s="255"/>
      <c r="FRM3" s="255"/>
      <c r="FRN3" s="255"/>
      <c r="FRO3" s="255"/>
      <c r="FRP3" s="255"/>
      <c r="FRQ3" s="255"/>
      <c r="FRR3" s="255"/>
      <c r="FRS3" s="255"/>
      <c r="FRT3" s="255"/>
      <c r="FRU3" s="255"/>
      <c r="FRV3" s="255"/>
      <c r="FRW3" s="255"/>
      <c r="FRX3" s="255"/>
      <c r="FRY3" s="255"/>
      <c r="FRZ3" s="255"/>
      <c r="FSA3" s="255"/>
      <c r="FSB3" s="255"/>
      <c r="FSC3" s="255"/>
      <c r="FSD3" s="255"/>
      <c r="FSE3" s="255"/>
      <c r="FSF3" s="255"/>
      <c r="FSG3" s="255"/>
      <c r="FSH3" s="255"/>
      <c r="FSI3" s="255"/>
      <c r="FSJ3" s="255"/>
      <c r="FSK3" s="255"/>
      <c r="FSL3" s="255"/>
      <c r="FSM3" s="255"/>
      <c r="FSN3" s="255"/>
      <c r="FSO3" s="255"/>
      <c r="FSP3" s="255"/>
      <c r="FSQ3" s="255"/>
      <c r="FSR3" s="255"/>
      <c r="FSS3" s="255"/>
      <c r="FST3" s="255"/>
      <c r="FSU3" s="255"/>
      <c r="FSV3" s="255"/>
      <c r="FSW3" s="255"/>
      <c r="FSX3" s="255"/>
      <c r="FSY3" s="255"/>
      <c r="FSZ3" s="255"/>
      <c r="FTA3" s="255"/>
      <c r="FTB3" s="255"/>
      <c r="FTC3" s="255"/>
      <c r="FTD3" s="255"/>
      <c r="FTE3" s="255"/>
      <c r="FTF3" s="255"/>
      <c r="FTG3" s="255"/>
      <c r="FTH3" s="255"/>
      <c r="FTI3" s="255"/>
      <c r="FTJ3" s="255"/>
      <c r="FTK3" s="255"/>
      <c r="FTL3" s="255"/>
      <c r="FTM3" s="255"/>
      <c r="FTN3" s="255"/>
      <c r="FTO3" s="255"/>
      <c r="FTP3" s="255"/>
      <c r="FTQ3" s="255"/>
      <c r="FTR3" s="255"/>
      <c r="FTS3" s="255"/>
      <c r="FTT3" s="255"/>
      <c r="FTU3" s="255"/>
      <c r="FTV3" s="255"/>
      <c r="FTW3" s="255"/>
      <c r="FTX3" s="255"/>
      <c r="FTY3" s="255"/>
      <c r="FTZ3" s="255"/>
      <c r="FUA3" s="255"/>
      <c r="FUB3" s="255"/>
      <c r="FUC3" s="255"/>
      <c r="FUD3" s="255"/>
      <c r="FUE3" s="255"/>
      <c r="FUF3" s="255"/>
      <c r="FUG3" s="255"/>
      <c r="FUH3" s="255"/>
      <c r="FUI3" s="255"/>
      <c r="FUJ3" s="255"/>
      <c r="FUK3" s="255"/>
      <c r="FUL3" s="255"/>
      <c r="FUM3" s="255"/>
      <c r="FUN3" s="255"/>
      <c r="FUO3" s="255"/>
      <c r="FUP3" s="255"/>
      <c r="FUQ3" s="255"/>
      <c r="FUR3" s="255"/>
      <c r="FUS3" s="255"/>
      <c r="FUT3" s="255"/>
      <c r="FUU3" s="255"/>
      <c r="FUV3" s="255"/>
      <c r="FUW3" s="255"/>
      <c r="FUX3" s="255"/>
      <c r="FUY3" s="255"/>
      <c r="FUZ3" s="255"/>
      <c r="FVA3" s="255"/>
      <c r="FVB3" s="255"/>
      <c r="FVC3" s="255"/>
      <c r="FVD3" s="255"/>
      <c r="FVE3" s="255"/>
      <c r="FVF3" s="255"/>
      <c r="FVG3" s="255"/>
      <c r="FVH3" s="255"/>
      <c r="FVI3" s="255"/>
      <c r="FVJ3" s="255"/>
      <c r="FVK3" s="255"/>
      <c r="FVL3" s="255"/>
      <c r="FVM3" s="255"/>
      <c r="FVN3" s="255"/>
      <c r="FVO3" s="255"/>
      <c r="FVP3" s="255"/>
      <c r="FVQ3" s="255"/>
      <c r="FVR3" s="255"/>
      <c r="FVS3" s="255"/>
      <c r="FVT3" s="255"/>
      <c r="FVU3" s="255"/>
      <c r="FVV3" s="255"/>
      <c r="FVW3" s="255"/>
      <c r="FVX3" s="255"/>
      <c r="FVY3" s="255"/>
      <c r="FVZ3" s="255"/>
      <c r="FWA3" s="255"/>
      <c r="FWB3" s="255"/>
      <c r="FWC3" s="255"/>
      <c r="FWD3" s="255"/>
      <c r="FWE3" s="255"/>
      <c r="FWF3" s="255"/>
      <c r="FWG3" s="255"/>
      <c r="FWH3" s="255"/>
      <c r="FWI3" s="255"/>
      <c r="FWJ3" s="255"/>
      <c r="FWK3" s="255"/>
      <c r="FWL3" s="255"/>
      <c r="FWM3" s="255"/>
      <c r="FWN3" s="255"/>
      <c r="FWO3" s="255"/>
      <c r="FWP3" s="255"/>
      <c r="FWQ3" s="255"/>
      <c r="FWR3" s="255"/>
      <c r="FWS3" s="255"/>
      <c r="FWT3" s="255"/>
      <c r="FWU3" s="255"/>
      <c r="FWV3" s="255"/>
      <c r="FWW3" s="255"/>
      <c r="FWX3" s="255"/>
      <c r="FWY3" s="255"/>
      <c r="FWZ3" s="255"/>
      <c r="FXA3" s="255"/>
      <c r="FXB3" s="255"/>
      <c r="FXC3" s="255"/>
      <c r="FXD3" s="255"/>
      <c r="FXE3" s="255"/>
      <c r="FXF3" s="255"/>
      <c r="FXG3" s="255"/>
      <c r="FXH3" s="255"/>
      <c r="FXI3" s="255"/>
      <c r="FXJ3" s="255"/>
      <c r="FXK3" s="255"/>
      <c r="FXL3" s="255"/>
      <c r="FXM3" s="255"/>
      <c r="FXN3" s="255"/>
      <c r="FXO3" s="255"/>
      <c r="FXP3" s="255"/>
      <c r="FXQ3" s="255"/>
      <c r="FXR3" s="255"/>
      <c r="FXS3" s="255"/>
      <c r="FXT3" s="255"/>
      <c r="FXU3" s="255"/>
      <c r="FXV3" s="255"/>
      <c r="FXW3" s="255"/>
      <c r="FXX3" s="255"/>
      <c r="FXY3" s="255"/>
      <c r="FXZ3" s="255"/>
      <c r="FYA3" s="255"/>
      <c r="FYB3" s="255"/>
      <c r="FYC3" s="255"/>
      <c r="FYD3" s="255"/>
      <c r="FYE3" s="255"/>
      <c r="FYF3" s="255"/>
      <c r="FYG3" s="255"/>
      <c r="FYH3" s="255"/>
      <c r="FYI3" s="255"/>
      <c r="FYJ3" s="255"/>
      <c r="FYK3" s="255"/>
      <c r="FYL3" s="255"/>
      <c r="FYM3" s="255"/>
      <c r="FYN3" s="255"/>
      <c r="FYO3" s="255"/>
      <c r="FYP3" s="255"/>
      <c r="FYQ3" s="255"/>
      <c r="FYR3" s="255"/>
      <c r="FYS3" s="255"/>
      <c r="FYT3" s="255"/>
      <c r="FYU3" s="255"/>
      <c r="FYV3" s="255"/>
      <c r="FYW3" s="255"/>
      <c r="FYX3" s="255"/>
      <c r="FYY3" s="255"/>
      <c r="FYZ3" s="255"/>
      <c r="FZA3" s="255"/>
      <c r="FZB3" s="255"/>
      <c r="FZC3" s="255"/>
      <c r="FZD3" s="255"/>
      <c r="FZE3" s="255"/>
      <c r="FZF3" s="255"/>
      <c r="FZG3" s="255"/>
      <c r="FZH3" s="255"/>
      <c r="FZI3" s="255"/>
      <c r="FZJ3" s="255"/>
      <c r="FZK3" s="255"/>
      <c r="FZL3" s="255"/>
      <c r="FZM3" s="255"/>
      <c r="FZN3" s="255"/>
      <c r="FZO3" s="255"/>
      <c r="FZP3" s="255"/>
      <c r="FZQ3" s="255"/>
      <c r="FZR3" s="255"/>
      <c r="FZS3" s="255"/>
      <c r="FZT3" s="255"/>
      <c r="FZU3" s="255"/>
      <c r="FZV3" s="255"/>
      <c r="FZW3" s="255"/>
      <c r="FZX3" s="255"/>
      <c r="FZY3" s="255"/>
      <c r="FZZ3" s="255"/>
      <c r="GAA3" s="255"/>
      <c r="GAB3" s="255"/>
      <c r="GAC3" s="255"/>
      <c r="GAD3" s="255"/>
      <c r="GAE3" s="255"/>
      <c r="GAF3" s="255"/>
      <c r="GAG3" s="255"/>
      <c r="GAH3" s="255"/>
      <c r="GAI3" s="255"/>
      <c r="GAJ3" s="255"/>
      <c r="GAK3" s="255"/>
      <c r="GAL3" s="255"/>
      <c r="GAM3" s="255"/>
      <c r="GAN3" s="255"/>
      <c r="GAO3" s="255"/>
      <c r="GAP3" s="255"/>
      <c r="GAQ3" s="255"/>
      <c r="GAR3" s="255"/>
      <c r="GAS3" s="255"/>
      <c r="GAT3" s="255"/>
      <c r="GAU3" s="255"/>
      <c r="GAV3" s="255"/>
      <c r="GAW3" s="255"/>
      <c r="GAX3" s="255"/>
      <c r="GAY3" s="255"/>
      <c r="GAZ3" s="255"/>
      <c r="GBA3" s="255"/>
      <c r="GBB3" s="255"/>
      <c r="GBC3" s="255"/>
      <c r="GBD3" s="255"/>
      <c r="GBE3" s="255"/>
      <c r="GBF3" s="255"/>
      <c r="GBG3" s="255"/>
      <c r="GBH3" s="255"/>
      <c r="GBI3" s="255"/>
      <c r="GBJ3" s="255"/>
      <c r="GBK3" s="255"/>
      <c r="GBL3" s="255"/>
      <c r="GBM3" s="255"/>
      <c r="GBN3" s="255"/>
      <c r="GBO3" s="255"/>
      <c r="GBP3" s="255"/>
      <c r="GBQ3" s="255"/>
      <c r="GBR3" s="255"/>
      <c r="GBS3" s="255"/>
      <c r="GBT3" s="255"/>
      <c r="GBU3" s="255"/>
      <c r="GBV3" s="255"/>
      <c r="GBW3" s="255"/>
      <c r="GBX3" s="255"/>
      <c r="GBY3" s="255"/>
      <c r="GBZ3" s="255"/>
      <c r="GCA3" s="255"/>
      <c r="GCB3" s="255"/>
      <c r="GCC3" s="255"/>
      <c r="GCD3" s="255"/>
      <c r="GCE3" s="255"/>
      <c r="GCF3" s="255"/>
      <c r="GCG3" s="255"/>
      <c r="GCH3" s="255"/>
      <c r="GCI3" s="255"/>
      <c r="GCJ3" s="255"/>
      <c r="GCK3" s="255"/>
      <c r="GCL3" s="255"/>
      <c r="GCM3" s="255"/>
      <c r="GCN3" s="255"/>
      <c r="GCO3" s="255"/>
      <c r="GCP3" s="255"/>
      <c r="GCQ3" s="255"/>
      <c r="GCR3" s="255"/>
      <c r="GCS3" s="255"/>
      <c r="GCT3" s="255"/>
      <c r="GCU3" s="255"/>
      <c r="GCV3" s="255"/>
      <c r="GCW3" s="255"/>
      <c r="GCX3" s="255"/>
      <c r="GCY3" s="255"/>
      <c r="GCZ3" s="255"/>
      <c r="GDA3" s="255"/>
      <c r="GDB3" s="255"/>
      <c r="GDC3" s="255"/>
      <c r="GDD3" s="255"/>
      <c r="GDE3" s="255"/>
      <c r="GDF3" s="255"/>
      <c r="GDG3" s="255"/>
      <c r="GDH3" s="255"/>
      <c r="GDI3" s="255"/>
      <c r="GDJ3" s="255"/>
      <c r="GDK3" s="255"/>
      <c r="GDL3" s="255"/>
      <c r="GDM3" s="255"/>
      <c r="GDN3" s="255"/>
      <c r="GDO3" s="255"/>
      <c r="GDP3" s="255"/>
      <c r="GDQ3" s="255"/>
      <c r="GDR3" s="255"/>
      <c r="GDS3" s="255"/>
      <c r="GDT3" s="255"/>
      <c r="GDU3" s="255"/>
      <c r="GDV3" s="255"/>
      <c r="GDW3" s="255"/>
      <c r="GDX3" s="255"/>
      <c r="GDY3" s="255"/>
      <c r="GDZ3" s="255"/>
      <c r="GEA3" s="255"/>
      <c r="GEB3" s="255"/>
      <c r="GEC3" s="255"/>
      <c r="GED3" s="255"/>
      <c r="GEE3" s="255"/>
      <c r="GEF3" s="255"/>
      <c r="GEG3" s="255"/>
      <c r="GEH3" s="255"/>
      <c r="GEI3" s="255"/>
      <c r="GEJ3" s="255"/>
      <c r="GEK3" s="255"/>
      <c r="GEL3" s="255"/>
      <c r="GEM3" s="255"/>
      <c r="GEN3" s="255"/>
      <c r="GEO3" s="255"/>
      <c r="GEP3" s="255"/>
      <c r="GEQ3" s="255"/>
      <c r="GER3" s="255"/>
      <c r="GES3" s="255"/>
      <c r="GET3" s="255"/>
      <c r="GEU3" s="255"/>
      <c r="GEV3" s="255"/>
      <c r="GEW3" s="255"/>
      <c r="GEX3" s="255"/>
      <c r="GEY3" s="255"/>
      <c r="GEZ3" s="255"/>
      <c r="GFA3" s="255"/>
      <c r="GFB3" s="255"/>
      <c r="GFC3" s="255"/>
      <c r="GFD3" s="255"/>
      <c r="GFE3" s="255"/>
      <c r="GFF3" s="255"/>
      <c r="GFG3" s="255"/>
      <c r="GFH3" s="255"/>
      <c r="GFI3" s="255"/>
      <c r="GFJ3" s="255"/>
      <c r="GFK3" s="255"/>
      <c r="GFL3" s="255"/>
      <c r="GFM3" s="255"/>
      <c r="GFN3" s="255"/>
      <c r="GFO3" s="255"/>
      <c r="GFP3" s="255"/>
      <c r="GFQ3" s="255"/>
      <c r="GFR3" s="255"/>
      <c r="GFS3" s="255"/>
      <c r="GFT3" s="255"/>
      <c r="GFU3" s="255"/>
      <c r="GFV3" s="255"/>
      <c r="GFW3" s="255"/>
      <c r="GFX3" s="255"/>
      <c r="GFY3" s="255"/>
      <c r="GFZ3" s="255"/>
      <c r="GGA3" s="255"/>
      <c r="GGB3" s="255"/>
      <c r="GGC3" s="255"/>
      <c r="GGD3" s="255"/>
      <c r="GGE3" s="255"/>
      <c r="GGF3" s="255"/>
      <c r="GGG3" s="255"/>
      <c r="GGH3" s="255"/>
      <c r="GGI3" s="255"/>
      <c r="GGJ3" s="255"/>
      <c r="GGK3" s="255"/>
      <c r="GGL3" s="255"/>
      <c r="GGM3" s="255"/>
      <c r="GGN3" s="255"/>
      <c r="GGO3" s="255"/>
      <c r="GGP3" s="255"/>
      <c r="GGQ3" s="255"/>
      <c r="GGR3" s="255"/>
      <c r="GGS3" s="255"/>
      <c r="GGT3" s="255"/>
      <c r="GGU3" s="255"/>
      <c r="GGV3" s="255"/>
      <c r="GGW3" s="255"/>
      <c r="GGX3" s="255"/>
      <c r="GGY3" s="255"/>
      <c r="GGZ3" s="255"/>
      <c r="GHA3" s="255"/>
      <c r="GHB3" s="255"/>
      <c r="GHC3" s="255"/>
      <c r="GHD3" s="255"/>
      <c r="GHE3" s="255"/>
      <c r="GHF3" s="255"/>
      <c r="GHG3" s="255"/>
      <c r="GHH3" s="255"/>
      <c r="GHI3" s="255"/>
      <c r="GHJ3" s="255"/>
      <c r="GHK3" s="255"/>
      <c r="GHL3" s="255"/>
      <c r="GHM3" s="255"/>
      <c r="GHN3" s="255"/>
      <c r="GHO3" s="255"/>
      <c r="GHP3" s="255"/>
      <c r="GHQ3" s="255"/>
      <c r="GHR3" s="255"/>
      <c r="GHS3" s="255"/>
      <c r="GHT3" s="255"/>
      <c r="GHU3" s="255"/>
      <c r="GHV3" s="255"/>
      <c r="GHW3" s="255"/>
      <c r="GHX3" s="255"/>
      <c r="GHY3" s="255"/>
      <c r="GHZ3" s="255"/>
      <c r="GIA3" s="255"/>
      <c r="GIB3" s="255"/>
      <c r="GIC3" s="255"/>
      <c r="GID3" s="255"/>
      <c r="GIE3" s="255"/>
      <c r="GIF3" s="255"/>
      <c r="GIG3" s="255"/>
      <c r="GIH3" s="255"/>
      <c r="GII3" s="255"/>
      <c r="GIJ3" s="255"/>
      <c r="GIK3" s="255"/>
      <c r="GIL3" s="255"/>
      <c r="GIM3" s="255"/>
      <c r="GIN3" s="255"/>
      <c r="GIO3" s="255"/>
      <c r="GIP3" s="255"/>
      <c r="GIQ3" s="255"/>
      <c r="GIR3" s="255"/>
      <c r="GIS3" s="255"/>
      <c r="GIT3" s="255"/>
      <c r="GIU3" s="255"/>
      <c r="GIV3" s="255"/>
      <c r="GIW3" s="255"/>
      <c r="GIX3" s="255"/>
      <c r="GIY3" s="255"/>
      <c r="GIZ3" s="255"/>
      <c r="GJA3" s="255"/>
      <c r="GJB3" s="255"/>
      <c r="GJC3" s="255"/>
      <c r="GJD3" s="255"/>
      <c r="GJE3" s="255"/>
      <c r="GJF3" s="255"/>
      <c r="GJG3" s="255"/>
      <c r="GJH3" s="255"/>
      <c r="GJI3" s="255"/>
      <c r="GJJ3" s="255"/>
      <c r="GJK3" s="255"/>
      <c r="GJL3" s="255"/>
      <c r="GJM3" s="255"/>
      <c r="GJN3" s="255"/>
      <c r="GJO3" s="255"/>
      <c r="GJP3" s="255"/>
      <c r="GJQ3" s="255"/>
      <c r="GJR3" s="255"/>
      <c r="GJS3" s="255"/>
      <c r="GJT3" s="255"/>
      <c r="GJU3" s="255"/>
      <c r="GJV3" s="255"/>
      <c r="GJW3" s="255"/>
      <c r="GJX3" s="255"/>
      <c r="GJY3" s="255"/>
      <c r="GJZ3" s="255"/>
      <c r="GKA3" s="255"/>
      <c r="GKB3" s="255"/>
      <c r="GKC3" s="255"/>
      <c r="GKD3" s="255"/>
      <c r="GKE3" s="255"/>
      <c r="GKF3" s="255"/>
      <c r="GKG3" s="255"/>
      <c r="GKH3" s="255"/>
      <c r="GKI3" s="255"/>
      <c r="GKJ3" s="255"/>
      <c r="GKK3" s="255"/>
      <c r="GKL3" s="255"/>
      <c r="GKM3" s="255"/>
      <c r="GKN3" s="255"/>
      <c r="GKO3" s="255"/>
      <c r="GKP3" s="255"/>
      <c r="GKQ3" s="255"/>
      <c r="GKR3" s="255"/>
      <c r="GKS3" s="255"/>
      <c r="GKT3" s="255"/>
      <c r="GKU3" s="255"/>
      <c r="GKV3" s="255"/>
      <c r="GKW3" s="255"/>
      <c r="GKX3" s="255"/>
      <c r="GKY3" s="255"/>
      <c r="GKZ3" s="255"/>
      <c r="GLA3" s="255"/>
      <c r="GLB3" s="255"/>
      <c r="GLC3" s="255"/>
      <c r="GLD3" s="255"/>
      <c r="GLE3" s="255"/>
      <c r="GLF3" s="255"/>
      <c r="GLG3" s="255"/>
      <c r="GLH3" s="255"/>
      <c r="GLI3" s="255"/>
      <c r="GLJ3" s="255"/>
      <c r="GLK3" s="255"/>
      <c r="GLL3" s="255"/>
      <c r="GLM3" s="255"/>
      <c r="GLN3" s="255"/>
      <c r="GLO3" s="255"/>
      <c r="GLP3" s="255"/>
      <c r="GLQ3" s="255"/>
      <c r="GLR3" s="255"/>
      <c r="GLS3" s="255"/>
      <c r="GLT3" s="255"/>
      <c r="GLU3" s="255"/>
      <c r="GLV3" s="255"/>
      <c r="GLW3" s="255"/>
      <c r="GLX3" s="255"/>
      <c r="GLY3" s="255"/>
      <c r="GLZ3" s="255"/>
      <c r="GMA3" s="255"/>
      <c r="GMB3" s="255"/>
      <c r="GMC3" s="255"/>
      <c r="GMD3" s="255"/>
      <c r="GME3" s="255"/>
      <c r="GMF3" s="255"/>
      <c r="GMG3" s="255"/>
      <c r="GMH3" s="255"/>
      <c r="GMI3" s="255"/>
      <c r="GMJ3" s="255"/>
      <c r="GMK3" s="255"/>
      <c r="GML3" s="255"/>
      <c r="GMM3" s="255"/>
      <c r="GMN3" s="255"/>
      <c r="GMO3" s="255"/>
      <c r="GMP3" s="255"/>
      <c r="GMQ3" s="255"/>
      <c r="GMR3" s="255"/>
      <c r="GMS3" s="255"/>
      <c r="GMT3" s="255"/>
      <c r="GMU3" s="255"/>
      <c r="GMV3" s="255"/>
      <c r="GMW3" s="255"/>
      <c r="GMX3" s="255"/>
      <c r="GMY3" s="255"/>
      <c r="GMZ3" s="255"/>
      <c r="GNA3" s="255"/>
      <c r="GNB3" s="255"/>
      <c r="GNC3" s="255"/>
      <c r="GND3" s="255"/>
      <c r="GNE3" s="255"/>
      <c r="GNF3" s="255"/>
      <c r="GNG3" s="255"/>
      <c r="GNH3" s="255"/>
      <c r="GNI3" s="255"/>
      <c r="GNJ3" s="255"/>
      <c r="GNK3" s="255"/>
      <c r="GNL3" s="255"/>
      <c r="GNM3" s="255"/>
      <c r="GNN3" s="255"/>
      <c r="GNO3" s="255"/>
      <c r="GNP3" s="255"/>
      <c r="GNQ3" s="255"/>
      <c r="GNR3" s="255"/>
      <c r="GNS3" s="255"/>
      <c r="GNT3" s="255"/>
      <c r="GNU3" s="255"/>
      <c r="GNV3" s="255"/>
      <c r="GNW3" s="255"/>
      <c r="GNX3" s="255"/>
      <c r="GNY3" s="255"/>
      <c r="GNZ3" s="255"/>
      <c r="GOA3" s="255"/>
      <c r="GOB3" s="255"/>
      <c r="GOC3" s="255"/>
      <c r="GOD3" s="255"/>
      <c r="GOE3" s="255"/>
      <c r="GOF3" s="255"/>
      <c r="GOG3" s="255"/>
      <c r="GOH3" s="255"/>
      <c r="GOI3" s="255"/>
      <c r="GOJ3" s="255"/>
      <c r="GOK3" s="255"/>
      <c r="GOL3" s="255"/>
      <c r="GOM3" s="255"/>
      <c r="GON3" s="255"/>
      <c r="GOO3" s="255"/>
      <c r="GOP3" s="255"/>
      <c r="GOQ3" s="255"/>
      <c r="GOR3" s="255"/>
      <c r="GOS3" s="255"/>
      <c r="GOT3" s="255"/>
      <c r="GOU3" s="255"/>
      <c r="GOV3" s="255"/>
      <c r="GOW3" s="255"/>
      <c r="GOX3" s="255"/>
      <c r="GOY3" s="255"/>
      <c r="GOZ3" s="255"/>
      <c r="GPA3" s="255"/>
      <c r="GPB3" s="255"/>
      <c r="GPC3" s="255"/>
      <c r="GPD3" s="255"/>
      <c r="GPE3" s="255"/>
      <c r="GPF3" s="255"/>
      <c r="GPG3" s="255"/>
      <c r="GPH3" s="255"/>
      <c r="GPI3" s="255"/>
      <c r="GPJ3" s="255"/>
      <c r="GPK3" s="255"/>
      <c r="GPL3" s="255"/>
      <c r="GPM3" s="255"/>
      <c r="GPN3" s="255"/>
      <c r="GPO3" s="255"/>
      <c r="GPP3" s="255"/>
      <c r="GPQ3" s="255"/>
      <c r="GPR3" s="255"/>
      <c r="GPS3" s="255"/>
      <c r="GPT3" s="255"/>
      <c r="GPU3" s="255"/>
      <c r="GPV3" s="255"/>
      <c r="GPW3" s="255"/>
      <c r="GPX3" s="255"/>
      <c r="GPY3" s="255"/>
      <c r="GPZ3" s="255"/>
      <c r="GQA3" s="255"/>
      <c r="GQB3" s="255"/>
      <c r="GQC3" s="255"/>
      <c r="GQD3" s="255"/>
      <c r="GQE3" s="255"/>
      <c r="GQF3" s="255"/>
      <c r="GQG3" s="255"/>
      <c r="GQH3" s="255"/>
      <c r="GQI3" s="255"/>
      <c r="GQJ3" s="255"/>
      <c r="GQK3" s="255"/>
      <c r="GQL3" s="255"/>
      <c r="GQM3" s="255"/>
      <c r="GQN3" s="255"/>
      <c r="GQO3" s="255"/>
      <c r="GQP3" s="255"/>
      <c r="GQQ3" s="255"/>
      <c r="GQR3" s="255"/>
      <c r="GQS3" s="255"/>
      <c r="GQT3" s="255"/>
      <c r="GQU3" s="255"/>
      <c r="GQV3" s="255"/>
      <c r="GQW3" s="255"/>
      <c r="GQX3" s="255"/>
      <c r="GQY3" s="255"/>
      <c r="GQZ3" s="255"/>
      <c r="GRA3" s="255"/>
      <c r="GRB3" s="255"/>
      <c r="GRC3" s="255"/>
      <c r="GRD3" s="255"/>
      <c r="GRE3" s="255"/>
      <c r="GRF3" s="255"/>
      <c r="GRG3" s="255"/>
      <c r="GRH3" s="255"/>
      <c r="GRI3" s="255"/>
      <c r="GRJ3" s="255"/>
      <c r="GRK3" s="255"/>
      <c r="GRL3" s="255"/>
      <c r="GRM3" s="255"/>
      <c r="GRN3" s="255"/>
      <c r="GRO3" s="255"/>
      <c r="GRP3" s="255"/>
      <c r="GRQ3" s="255"/>
      <c r="GRR3" s="255"/>
      <c r="GRS3" s="255"/>
      <c r="GRT3" s="255"/>
      <c r="GRU3" s="255"/>
      <c r="GRV3" s="255"/>
      <c r="GRW3" s="255"/>
      <c r="GRX3" s="255"/>
      <c r="GRY3" s="255"/>
      <c r="GRZ3" s="255"/>
      <c r="GSA3" s="255"/>
      <c r="GSB3" s="255"/>
      <c r="GSC3" s="255"/>
      <c r="GSD3" s="255"/>
      <c r="GSE3" s="255"/>
      <c r="GSF3" s="255"/>
      <c r="GSG3" s="255"/>
      <c r="GSH3" s="255"/>
      <c r="GSI3" s="255"/>
      <c r="GSJ3" s="255"/>
      <c r="GSK3" s="255"/>
      <c r="GSL3" s="255"/>
      <c r="GSM3" s="255"/>
      <c r="GSN3" s="255"/>
      <c r="GSO3" s="255"/>
      <c r="GSP3" s="255"/>
      <c r="GSQ3" s="255"/>
      <c r="GSR3" s="255"/>
      <c r="GSS3" s="255"/>
      <c r="GST3" s="255"/>
      <c r="GSU3" s="255"/>
      <c r="GSV3" s="255"/>
      <c r="GSW3" s="255"/>
      <c r="GSX3" s="255"/>
      <c r="GSY3" s="255"/>
      <c r="GSZ3" s="255"/>
      <c r="GTA3" s="255"/>
      <c r="GTB3" s="255"/>
      <c r="GTC3" s="255"/>
      <c r="GTD3" s="255"/>
      <c r="GTE3" s="255"/>
      <c r="GTF3" s="255"/>
      <c r="GTG3" s="255"/>
      <c r="GTH3" s="255"/>
      <c r="GTI3" s="255"/>
      <c r="GTJ3" s="255"/>
      <c r="GTK3" s="255"/>
      <c r="GTL3" s="255"/>
      <c r="GTM3" s="255"/>
      <c r="GTN3" s="255"/>
      <c r="GTO3" s="255"/>
      <c r="GTP3" s="255"/>
      <c r="GTQ3" s="255"/>
      <c r="GTR3" s="255"/>
      <c r="GTS3" s="255"/>
      <c r="GTT3" s="255"/>
      <c r="GTU3" s="255"/>
      <c r="GTV3" s="255"/>
      <c r="GTW3" s="255"/>
      <c r="GTX3" s="255"/>
      <c r="GTY3" s="255"/>
      <c r="GTZ3" s="255"/>
      <c r="GUA3" s="255"/>
      <c r="GUB3" s="255"/>
      <c r="GUC3" s="255"/>
      <c r="GUD3" s="255"/>
      <c r="GUE3" s="255"/>
      <c r="GUF3" s="255"/>
      <c r="GUG3" s="255"/>
      <c r="GUH3" s="255"/>
      <c r="GUI3" s="255"/>
      <c r="GUJ3" s="255"/>
      <c r="GUK3" s="255"/>
      <c r="GUL3" s="255"/>
      <c r="GUM3" s="255"/>
      <c r="GUN3" s="255"/>
      <c r="GUO3" s="255"/>
      <c r="GUP3" s="255"/>
      <c r="GUQ3" s="255"/>
      <c r="GUR3" s="255"/>
      <c r="GUS3" s="255"/>
      <c r="GUT3" s="255"/>
      <c r="GUU3" s="255"/>
      <c r="GUV3" s="255"/>
      <c r="GUW3" s="255"/>
      <c r="GUX3" s="255"/>
      <c r="GUY3" s="255"/>
      <c r="GUZ3" s="255"/>
      <c r="GVA3" s="255"/>
      <c r="GVB3" s="255"/>
      <c r="GVC3" s="255"/>
      <c r="GVD3" s="255"/>
      <c r="GVE3" s="255"/>
      <c r="GVF3" s="255"/>
      <c r="GVG3" s="255"/>
      <c r="GVH3" s="255"/>
      <c r="GVI3" s="255"/>
      <c r="GVJ3" s="255"/>
      <c r="GVK3" s="255"/>
      <c r="GVL3" s="255"/>
      <c r="GVM3" s="255"/>
      <c r="GVN3" s="255"/>
      <c r="GVO3" s="255"/>
      <c r="GVP3" s="255"/>
      <c r="GVQ3" s="255"/>
      <c r="GVR3" s="255"/>
      <c r="GVS3" s="255"/>
      <c r="GVT3" s="255"/>
      <c r="GVU3" s="255"/>
      <c r="GVV3" s="255"/>
      <c r="GVW3" s="255"/>
      <c r="GVX3" s="255"/>
      <c r="GVY3" s="255"/>
      <c r="GVZ3" s="255"/>
      <c r="GWA3" s="255"/>
      <c r="GWB3" s="255"/>
      <c r="GWC3" s="255"/>
      <c r="GWD3" s="255"/>
      <c r="GWE3" s="255"/>
      <c r="GWF3" s="255"/>
      <c r="GWG3" s="255"/>
      <c r="GWH3" s="255"/>
      <c r="GWI3" s="255"/>
      <c r="GWJ3" s="255"/>
      <c r="GWK3" s="255"/>
      <c r="GWL3" s="255"/>
      <c r="GWM3" s="255"/>
      <c r="GWN3" s="255"/>
      <c r="GWO3" s="255"/>
      <c r="GWP3" s="255"/>
      <c r="GWQ3" s="255"/>
      <c r="GWR3" s="255"/>
      <c r="GWS3" s="255"/>
      <c r="GWT3" s="255"/>
      <c r="GWU3" s="255"/>
      <c r="GWV3" s="255"/>
      <c r="GWW3" s="255"/>
      <c r="GWX3" s="255"/>
      <c r="GWY3" s="255"/>
      <c r="GWZ3" s="255"/>
      <c r="GXA3" s="255"/>
      <c r="GXB3" s="255"/>
      <c r="GXC3" s="255"/>
      <c r="GXD3" s="255"/>
      <c r="GXE3" s="255"/>
      <c r="GXF3" s="255"/>
      <c r="GXG3" s="255"/>
      <c r="GXH3" s="255"/>
      <c r="GXI3" s="255"/>
      <c r="GXJ3" s="255"/>
      <c r="GXK3" s="255"/>
      <c r="GXL3" s="255"/>
      <c r="GXM3" s="255"/>
      <c r="GXN3" s="255"/>
      <c r="GXO3" s="255"/>
      <c r="GXP3" s="255"/>
      <c r="GXQ3" s="255"/>
      <c r="GXR3" s="255"/>
      <c r="GXS3" s="255"/>
      <c r="GXT3" s="255"/>
      <c r="GXU3" s="255"/>
      <c r="GXV3" s="255"/>
      <c r="GXW3" s="255"/>
      <c r="GXX3" s="255"/>
      <c r="GXY3" s="255"/>
      <c r="GXZ3" s="255"/>
      <c r="GYA3" s="255"/>
      <c r="GYB3" s="255"/>
      <c r="GYC3" s="255"/>
      <c r="GYD3" s="255"/>
      <c r="GYE3" s="255"/>
      <c r="GYF3" s="255"/>
      <c r="GYG3" s="255"/>
      <c r="GYH3" s="255"/>
      <c r="GYI3" s="255"/>
      <c r="GYJ3" s="255"/>
      <c r="GYK3" s="255"/>
      <c r="GYL3" s="255"/>
      <c r="GYM3" s="255"/>
      <c r="GYN3" s="255"/>
      <c r="GYO3" s="255"/>
      <c r="GYP3" s="255"/>
      <c r="GYQ3" s="255"/>
      <c r="GYR3" s="255"/>
      <c r="GYS3" s="255"/>
      <c r="GYT3" s="255"/>
      <c r="GYU3" s="255"/>
      <c r="GYV3" s="255"/>
      <c r="GYW3" s="255"/>
      <c r="GYX3" s="255"/>
      <c r="GYY3" s="255"/>
      <c r="GYZ3" s="255"/>
      <c r="GZA3" s="255"/>
      <c r="GZB3" s="255"/>
      <c r="GZC3" s="255"/>
      <c r="GZD3" s="255"/>
      <c r="GZE3" s="255"/>
      <c r="GZF3" s="255"/>
      <c r="GZG3" s="255"/>
      <c r="GZH3" s="255"/>
      <c r="GZI3" s="255"/>
      <c r="GZJ3" s="255"/>
      <c r="GZK3" s="255"/>
      <c r="GZL3" s="255"/>
      <c r="GZM3" s="255"/>
      <c r="GZN3" s="255"/>
      <c r="GZO3" s="255"/>
      <c r="GZP3" s="255"/>
      <c r="GZQ3" s="255"/>
      <c r="GZR3" s="255"/>
      <c r="GZS3" s="255"/>
      <c r="GZT3" s="255"/>
      <c r="GZU3" s="255"/>
      <c r="GZV3" s="255"/>
      <c r="GZW3" s="255"/>
      <c r="GZX3" s="255"/>
      <c r="GZY3" s="255"/>
      <c r="GZZ3" s="255"/>
      <c r="HAA3" s="255"/>
      <c r="HAB3" s="255"/>
      <c r="HAC3" s="255"/>
      <c r="HAD3" s="255"/>
      <c r="HAE3" s="255"/>
      <c r="HAF3" s="255"/>
      <c r="HAG3" s="255"/>
      <c r="HAH3" s="255"/>
      <c r="HAI3" s="255"/>
      <c r="HAJ3" s="255"/>
      <c r="HAK3" s="255"/>
      <c r="HAL3" s="255"/>
      <c r="HAM3" s="255"/>
      <c r="HAN3" s="255"/>
      <c r="HAO3" s="255"/>
      <c r="HAP3" s="255"/>
      <c r="HAQ3" s="255"/>
      <c r="HAR3" s="255"/>
      <c r="HAS3" s="255"/>
      <c r="HAT3" s="255"/>
      <c r="HAU3" s="255"/>
      <c r="HAV3" s="255"/>
      <c r="HAW3" s="255"/>
      <c r="HAX3" s="255"/>
      <c r="HAY3" s="255"/>
      <c r="HAZ3" s="255"/>
      <c r="HBA3" s="255"/>
      <c r="HBB3" s="255"/>
      <c r="HBC3" s="255"/>
      <c r="HBD3" s="255"/>
      <c r="HBE3" s="255"/>
      <c r="HBF3" s="255"/>
      <c r="HBG3" s="255"/>
      <c r="HBH3" s="255"/>
      <c r="HBI3" s="255"/>
      <c r="HBJ3" s="255"/>
      <c r="HBK3" s="255"/>
      <c r="HBL3" s="255"/>
      <c r="HBM3" s="255"/>
      <c r="HBN3" s="255"/>
      <c r="HBO3" s="255"/>
      <c r="HBP3" s="255"/>
      <c r="HBQ3" s="255"/>
      <c r="HBR3" s="255"/>
      <c r="HBS3" s="255"/>
      <c r="HBT3" s="255"/>
      <c r="HBU3" s="255"/>
      <c r="HBV3" s="255"/>
      <c r="HBW3" s="255"/>
      <c r="HBX3" s="255"/>
      <c r="HBY3" s="255"/>
      <c r="HBZ3" s="255"/>
      <c r="HCA3" s="255"/>
      <c r="HCB3" s="255"/>
      <c r="HCC3" s="255"/>
      <c r="HCD3" s="255"/>
      <c r="HCE3" s="255"/>
      <c r="HCF3" s="255"/>
      <c r="HCG3" s="255"/>
      <c r="HCH3" s="255"/>
      <c r="HCI3" s="255"/>
      <c r="HCJ3" s="255"/>
      <c r="HCK3" s="255"/>
      <c r="HCL3" s="255"/>
      <c r="HCM3" s="255"/>
      <c r="HCN3" s="255"/>
      <c r="HCO3" s="255"/>
      <c r="HCP3" s="255"/>
      <c r="HCQ3" s="255"/>
      <c r="HCR3" s="255"/>
      <c r="HCS3" s="255"/>
      <c r="HCT3" s="255"/>
      <c r="HCU3" s="255"/>
      <c r="HCV3" s="255"/>
      <c r="HCW3" s="255"/>
      <c r="HCX3" s="255"/>
      <c r="HCY3" s="255"/>
      <c r="HCZ3" s="255"/>
      <c r="HDA3" s="255"/>
      <c r="HDB3" s="255"/>
      <c r="HDC3" s="255"/>
      <c r="HDD3" s="255"/>
      <c r="HDE3" s="255"/>
      <c r="HDF3" s="255"/>
      <c r="HDG3" s="255"/>
      <c r="HDH3" s="255"/>
      <c r="HDI3" s="255"/>
      <c r="HDJ3" s="255"/>
      <c r="HDK3" s="255"/>
      <c r="HDL3" s="255"/>
      <c r="HDM3" s="255"/>
      <c r="HDN3" s="255"/>
      <c r="HDO3" s="255"/>
      <c r="HDP3" s="255"/>
      <c r="HDQ3" s="255"/>
      <c r="HDR3" s="255"/>
      <c r="HDS3" s="255"/>
      <c r="HDT3" s="255"/>
      <c r="HDU3" s="255"/>
      <c r="HDV3" s="255"/>
      <c r="HDW3" s="255"/>
      <c r="HDX3" s="255"/>
      <c r="HDY3" s="255"/>
      <c r="HDZ3" s="255"/>
      <c r="HEA3" s="255"/>
      <c r="HEB3" s="255"/>
      <c r="HEC3" s="255"/>
      <c r="HED3" s="255"/>
      <c r="HEE3" s="255"/>
      <c r="HEF3" s="255"/>
      <c r="HEG3" s="255"/>
      <c r="HEH3" s="255"/>
      <c r="HEI3" s="255"/>
      <c r="HEJ3" s="255"/>
      <c r="HEK3" s="255"/>
      <c r="HEL3" s="255"/>
      <c r="HEM3" s="255"/>
      <c r="HEN3" s="255"/>
      <c r="HEO3" s="255"/>
      <c r="HEP3" s="255"/>
      <c r="HEQ3" s="255"/>
      <c r="HER3" s="255"/>
      <c r="HES3" s="255"/>
      <c r="HET3" s="255"/>
      <c r="HEU3" s="255"/>
      <c r="HEV3" s="255"/>
      <c r="HEW3" s="255"/>
      <c r="HEX3" s="255"/>
      <c r="HEY3" s="255"/>
      <c r="HEZ3" s="255"/>
      <c r="HFA3" s="255"/>
      <c r="HFB3" s="255"/>
      <c r="HFC3" s="255"/>
      <c r="HFD3" s="255"/>
      <c r="HFE3" s="255"/>
      <c r="HFF3" s="255"/>
      <c r="HFG3" s="255"/>
      <c r="HFH3" s="255"/>
      <c r="HFI3" s="255"/>
      <c r="HFJ3" s="255"/>
      <c r="HFK3" s="255"/>
      <c r="HFL3" s="255"/>
      <c r="HFM3" s="255"/>
      <c r="HFN3" s="255"/>
      <c r="HFO3" s="255"/>
      <c r="HFP3" s="255"/>
      <c r="HFQ3" s="255"/>
      <c r="HFR3" s="255"/>
      <c r="HFS3" s="255"/>
      <c r="HFT3" s="255"/>
      <c r="HFU3" s="255"/>
      <c r="HFV3" s="255"/>
      <c r="HFW3" s="255"/>
      <c r="HFX3" s="255"/>
      <c r="HFY3" s="255"/>
      <c r="HFZ3" s="255"/>
      <c r="HGA3" s="255"/>
      <c r="HGB3" s="255"/>
      <c r="HGC3" s="255"/>
      <c r="HGD3" s="255"/>
      <c r="HGE3" s="255"/>
      <c r="HGF3" s="255"/>
      <c r="HGG3" s="255"/>
      <c r="HGH3" s="255"/>
      <c r="HGI3" s="255"/>
      <c r="HGJ3" s="255"/>
      <c r="HGK3" s="255"/>
      <c r="HGL3" s="255"/>
      <c r="HGM3" s="255"/>
      <c r="HGN3" s="255"/>
      <c r="HGO3" s="255"/>
      <c r="HGP3" s="255"/>
      <c r="HGQ3" s="255"/>
      <c r="HGR3" s="255"/>
      <c r="HGS3" s="255"/>
      <c r="HGT3" s="255"/>
      <c r="HGU3" s="255"/>
      <c r="HGV3" s="255"/>
      <c r="HGW3" s="255"/>
      <c r="HGX3" s="255"/>
      <c r="HGY3" s="255"/>
      <c r="HGZ3" s="255"/>
      <c r="HHA3" s="255"/>
      <c r="HHB3" s="255"/>
      <c r="HHC3" s="255"/>
      <c r="HHD3" s="255"/>
      <c r="HHE3" s="255"/>
      <c r="HHF3" s="255"/>
      <c r="HHG3" s="255"/>
      <c r="HHH3" s="255"/>
      <c r="HHI3" s="255"/>
      <c r="HHJ3" s="255"/>
      <c r="HHK3" s="255"/>
      <c r="HHL3" s="255"/>
      <c r="HHM3" s="255"/>
      <c r="HHN3" s="255"/>
      <c r="HHO3" s="255"/>
      <c r="HHP3" s="255"/>
      <c r="HHQ3" s="255"/>
      <c r="HHR3" s="255"/>
      <c r="HHS3" s="255"/>
      <c r="HHT3" s="255"/>
      <c r="HHU3" s="255"/>
      <c r="HHV3" s="255"/>
      <c r="HHW3" s="255"/>
      <c r="HHX3" s="255"/>
      <c r="HHY3" s="255"/>
      <c r="HHZ3" s="255"/>
      <c r="HIA3" s="255"/>
      <c r="HIB3" s="255"/>
      <c r="HIC3" s="255"/>
      <c r="HID3" s="255"/>
      <c r="HIE3" s="255"/>
      <c r="HIF3" s="255"/>
      <c r="HIG3" s="255"/>
      <c r="HIH3" s="255"/>
      <c r="HII3" s="255"/>
      <c r="HIJ3" s="255"/>
      <c r="HIK3" s="255"/>
      <c r="HIL3" s="255"/>
      <c r="HIM3" s="255"/>
      <c r="HIN3" s="255"/>
      <c r="HIO3" s="255"/>
      <c r="HIP3" s="255"/>
      <c r="HIQ3" s="255"/>
      <c r="HIR3" s="255"/>
      <c r="HIS3" s="255"/>
      <c r="HIT3" s="255"/>
      <c r="HIU3" s="255"/>
      <c r="HIV3" s="255"/>
      <c r="HIW3" s="255"/>
      <c r="HIX3" s="255"/>
      <c r="HIY3" s="255"/>
      <c r="HIZ3" s="255"/>
      <c r="HJA3" s="255"/>
      <c r="HJB3" s="255"/>
      <c r="HJC3" s="255"/>
      <c r="HJD3" s="255"/>
      <c r="HJE3" s="255"/>
      <c r="HJF3" s="255"/>
      <c r="HJG3" s="255"/>
      <c r="HJH3" s="255"/>
      <c r="HJI3" s="255"/>
      <c r="HJJ3" s="255"/>
      <c r="HJK3" s="255"/>
      <c r="HJL3" s="255"/>
      <c r="HJM3" s="255"/>
      <c r="HJN3" s="255"/>
      <c r="HJO3" s="255"/>
      <c r="HJP3" s="255"/>
      <c r="HJQ3" s="255"/>
      <c r="HJR3" s="255"/>
      <c r="HJS3" s="255"/>
      <c r="HJT3" s="255"/>
      <c r="HJU3" s="255"/>
      <c r="HJV3" s="255"/>
      <c r="HJW3" s="255"/>
      <c r="HJX3" s="255"/>
      <c r="HJY3" s="255"/>
      <c r="HJZ3" s="255"/>
      <c r="HKA3" s="255"/>
      <c r="HKB3" s="255"/>
      <c r="HKC3" s="255"/>
      <c r="HKD3" s="255"/>
      <c r="HKE3" s="255"/>
      <c r="HKF3" s="255"/>
      <c r="HKG3" s="255"/>
      <c r="HKH3" s="255"/>
      <c r="HKI3" s="255"/>
      <c r="HKJ3" s="255"/>
      <c r="HKK3" s="255"/>
      <c r="HKL3" s="255"/>
      <c r="HKM3" s="255"/>
      <c r="HKN3" s="255"/>
      <c r="HKO3" s="255"/>
      <c r="HKP3" s="255"/>
      <c r="HKQ3" s="255"/>
      <c r="HKR3" s="255"/>
      <c r="HKS3" s="255"/>
      <c r="HKT3" s="255"/>
      <c r="HKU3" s="255"/>
      <c r="HKV3" s="255"/>
      <c r="HKW3" s="255"/>
      <c r="HKX3" s="255"/>
      <c r="HKY3" s="255"/>
      <c r="HKZ3" s="255"/>
      <c r="HLA3" s="255"/>
      <c r="HLB3" s="255"/>
      <c r="HLC3" s="255"/>
      <c r="HLD3" s="255"/>
      <c r="HLE3" s="255"/>
      <c r="HLF3" s="255"/>
      <c r="HLG3" s="255"/>
      <c r="HLH3" s="255"/>
      <c r="HLI3" s="255"/>
      <c r="HLJ3" s="255"/>
      <c r="HLK3" s="255"/>
      <c r="HLL3" s="255"/>
      <c r="HLM3" s="255"/>
      <c r="HLN3" s="255"/>
      <c r="HLO3" s="255"/>
      <c r="HLP3" s="255"/>
      <c r="HLQ3" s="255"/>
      <c r="HLR3" s="255"/>
      <c r="HLS3" s="255"/>
      <c r="HLT3" s="255"/>
      <c r="HLU3" s="255"/>
      <c r="HLV3" s="255"/>
      <c r="HLW3" s="255"/>
      <c r="HLX3" s="255"/>
      <c r="HLY3" s="255"/>
      <c r="HLZ3" s="255"/>
      <c r="HMA3" s="255"/>
      <c r="HMB3" s="255"/>
      <c r="HMC3" s="255"/>
      <c r="HMD3" s="255"/>
      <c r="HME3" s="255"/>
      <c r="HMF3" s="255"/>
      <c r="HMG3" s="255"/>
      <c r="HMH3" s="255"/>
      <c r="HMI3" s="255"/>
      <c r="HMJ3" s="255"/>
      <c r="HMK3" s="255"/>
      <c r="HML3" s="255"/>
      <c r="HMM3" s="255"/>
      <c r="HMN3" s="255"/>
      <c r="HMO3" s="255"/>
      <c r="HMP3" s="255"/>
      <c r="HMQ3" s="255"/>
      <c r="HMR3" s="255"/>
      <c r="HMS3" s="255"/>
      <c r="HMT3" s="255"/>
      <c r="HMU3" s="255"/>
      <c r="HMV3" s="255"/>
      <c r="HMW3" s="255"/>
      <c r="HMX3" s="255"/>
      <c r="HMY3" s="255"/>
      <c r="HMZ3" s="255"/>
      <c r="HNA3" s="255"/>
      <c r="HNB3" s="255"/>
      <c r="HNC3" s="255"/>
      <c r="HND3" s="255"/>
      <c r="HNE3" s="255"/>
      <c r="HNF3" s="255"/>
      <c r="HNG3" s="255"/>
      <c r="HNH3" s="255"/>
      <c r="HNI3" s="255"/>
      <c r="HNJ3" s="255"/>
      <c r="HNK3" s="255"/>
      <c r="HNL3" s="255"/>
      <c r="HNM3" s="255"/>
      <c r="HNN3" s="255"/>
      <c r="HNO3" s="255"/>
      <c r="HNP3" s="255"/>
      <c r="HNQ3" s="255"/>
      <c r="HNR3" s="255"/>
      <c r="HNS3" s="255"/>
      <c r="HNT3" s="255"/>
      <c r="HNU3" s="255"/>
      <c r="HNV3" s="255"/>
      <c r="HNW3" s="255"/>
      <c r="HNX3" s="255"/>
      <c r="HNY3" s="255"/>
      <c r="HNZ3" s="255"/>
      <c r="HOA3" s="255"/>
      <c r="HOB3" s="255"/>
      <c r="HOC3" s="255"/>
      <c r="HOD3" s="255"/>
      <c r="HOE3" s="255"/>
      <c r="HOF3" s="255"/>
      <c r="HOG3" s="255"/>
      <c r="HOH3" s="255"/>
      <c r="HOI3" s="255"/>
      <c r="HOJ3" s="255"/>
      <c r="HOK3" s="255"/>
      <c r="HOL3" s="255"/>
      <c r="HOM3" s="255"/>
      <c r="HON3" s="255"/>
      <c r="HOO3" s="255"/>
      <c r="HOP3" s="255"/>
      <c r="HOQ3" s="255"/>
      <c r="HOR3" s="255"/>
      <c r="HOS3" s="255"/>
      <c r="HOT3" s="255"/>
      <c r="HOU3" s="255"/>
      <c r="HOV3" s="255"/>
      <c r="HOW3" s="255"/>
      <c r="HOX3" s="255"/>
      <c r="HOY3" s="255"/>
      <c r="HOZ3" s="255"/>
      <c r="HPA3" s="255"/>
      <c r="HPB3" s="255"/>
      <c r="HPC3" s="255"/>
      <c r="HPD3" s="255"/>
      <c r="HPE3" s="255"/>
      <c r="HPF3" s="255"/>
      <c r="HPG3" s="255"/>
      <c r="HPH3" s="255"/>
      <c r="HPI3" s="255"/>
      <c r="HPJ3" s="255"/>
      <c r="HPK3" s="255"/>
      <c r="HPL3" s="255"/>
      <c r="HPM3" s="255"/>
      <c r="HPN3" s="255"/>
      <c r="HPO3" s="255"/>
      <c r="HPP3" s="255"/>
      <c r="HPQ3" s="255"/>
      <c r="HPR3" s="255"/>
      <c r="HPS3" s="255"/>
      <c r="HPT3" s="255"/>
      <c r="HPU3" s="255"/>
      <c r="HPV3" s="255"/>
      <c r="HPW3" s="255"/>
      <c r="HPX3" s="255"/>
      <c r="HPY3" s="255"/>
      <c r="HPZ3" s="255"/>
      <c r="HQA3" s="255"/>
      <c r="HQB3" s="255"/>
      <c r="HQC3" s="255"/>
      <c r="HQD3" s="255"/>
      <c r="HQE3" s="255"/>
      <c r="HQF3" s="255"/>
      <c r="HQG3" s="255"/>
      <c r="HQH3" s="255"/>
      <c r="HQI3" s="255"/>
      <c r="HQJ3" s="255"/>
      <c r="HQK3" s="255"/>
      <c r="HQL3" s="255"/>
      <c r="HQM3" s="255"/>
      <c r="HQN3" s="255"/>
      <c r="HQO3" s="255"/>
      <c r="HQP3" s="255"/>
      <c r="HQQ3" s="255"/>
      <c r="HQR3" s="255"/>
      <c r="HQS3" s="255"/>
      <c r="HQT3" s="255"/>
      <c r="HQU3" s="255"/>
      <c r="HQV3" s="255"/>
      <c r="HQW3" s="255"/>
      <c r="HQX3" s="255"/>
      <c r="HQY3" s="255"/>
      <c r="HQZ3" s="255"/>
      <c r="HRA3" s="255"/>
      <c r="HRB3" s="255"/>
      <c r="HRC3" s="255"/>
      <c r="HRD3" s="255"/>
      <c r="HRE3" s="255"/>
      <c r="HRF3" s="255"/>
      <c r="HRG3" s="255"/>
      <c r="HRH3" s="255"/>
      <c r="HRI3" s="255"/>
      <c r="HRJ3" s="255"/>
      <c r="HRK3" s="255"/>
      <c r="HRL3" s="255"/>
      <c r="HRM3" s="255"/>
      <c r="HRN3" s="255"/>
      <c r="HRO3" s="255"/>
      <c r="HRP3" s="255"/>
      <c r="HRQ3" s="255"/>
      <c r="HRR3" s="255"/>
      <c r="HRS3" s="255"/>
      <c r="HRT3" s="255"/>
      <c r="HRU3" s="255"/>
      <c r="HRV3" s="255"/>
      <c r="HRW3" s="255"/>
      <c r="HRX3" s="255"/>
      <c r="HRY3" s="255"/>
      <c r="HRZ3" s="255"/>
      <c r="HSA3" s="255"/>
      <c r="HSB3" s="255"/>
      <c r="HSC3" s="255"/>
      <c r="HSD3" s="255"/>
      <c r="HSE3" s="255"/>
      <c r="HSF3" s="255"/>
      <c r="HSG3" s="255"/>
      <c r="HSH3" s="255"/>
      <c r="HSI3" s="255"/>
      <c r="HSJ3" s="255"/>
      <c r="HSK3" s="255"/>
      <c r="HSL3" s="255"/>
      <c r="HSM3" s="255"/>
      <c r="HSN3" s="255"/>
      <c r="HSO3" s="255"/>
      <c r="HSP3" s="255"/>
      <c r="HSQ3" s="255"/>
      <c r="HSR3" s="255"/>
      <c r="HSS3" s="255"/>
      <c r="HST3" s="255"/>
      <c r="HSU3" s="255"/>
      <c r="HSV3" s="255"/>
      <c r="HSW3" s="255"/>
      <c r="HSX3" s="255"/>
      <c r="HSY3" s="255"/>
      <c r="HSZ3" s="255"/>
      <c r="HTA3" s="255"/>
      <c r="HTB3" s="255"/>
      <c r="HTC3" s="255"/>
      <c r="HTD3" s="255"/>
      <c r="HTE3" s="255"/>
      <c r="HTF3" s="255"/>
      <c r="HTG3" s="255"/>
      <c r="HTH3" s="255"/>
      <c r="HTI3" s="255"/>
      <c r="HTJ3" s="255"/>
      <c r="HTK3" s="255"/>
      <c r="HTL3" s="255"/>
      <c r="HTM3" s="255"/>
      <c r="HTN3" s="255"/>
      <c r="HTO3" s="255"/>
      <c r="HTP3" s="255"/>
      <c r="HTQ3" s="255"/>
      <c r="HTR3" s="255"/>
      <c r="HTS3" s="255"/>
      <c r="HTT3" s="255"/>
      <c r="HTU3" s="255"/>
      <c r="HTV3" s="255"/>
      <c r="HTW3" s="255"/>
      <c r="HTX3" s="255"/>
      <c r="HTY3" s="255"/>
      <c r="HTZ3" s="255"/>
      <c r="HUA3" s="255"/>
      <c r="HUB3" s="255"/>
      <c r="HUC3" s="255"/>
      <c r="HUD3" s="255"/>
      <c r="HUE3" s="255"/>
      <c r="HUF3" s="255"/>
      <c r="HUG3" s="255"/>
      <c r="HUH3" s="255"/>
      <c r="HUI3" s="255"/>
      <c r="HUJ3" s="255"/>
      <c r="HUK3" s="255"/>
      <c r="HUL3" s="255"/>
      <c r="HUM3" s="255"/>
      <c r="HUN3" s="255"/>
      <c r="HUO3" s="255"/>
      <c r="HUP3" s="255"/>
      <c r="HUQ3" s="255"/>
      <c r="HUR3" s="255"/>
      <c r="HUS3" s="255"/>
      <c r="HUT3" s="255"/>
      <c r="HUU3" s="255"/>
      <c r="HUV3" s="255"/>
      <c r="HUW3" s="255"/>
      <c r="HUX3" s="255"/>
      <c r="HUY3" s="255"/>
      <c r="HUZ3" s="255"/>
      <c r="HVA3" s="255"/>
      <c r="HVB3" s="255"/>
      <c r="HVC3" s="255"/>
      <c r="HVD3" s="255"/>
      <c r="HVE3" s="255"/>
      <c r="HVF3" s="255"/>
      <c r="HVG3" s="255"/>
      <c r="HVH3" s="255"/>
      <c r="HVI3" s="255"/>
      <c r="HVJ3" s="255"/>
      <c r="HVK3" s="255"/>
      <c r="HVL3" s="255"/>
      <c r="HVM3" s="255"/>
      <c r="HVN3" s="255"/>
      <c r="HVO3" s="255"/>
      <c r="HVP3" s="255"/>
      <c r="HVQ3" s="255"/>
      <c r="HVR3" s="255"/>
      <c r="HVS3" s="255"/>
      <c r="HVT3" s="255"/>
      <c r="HVU3" s="255"/>
      <c r="HVV3" s="255"/>
      <c r="HVW3" s="255"/>
      <c r="HVX3" s="255"/>
      <c r="HVY3" s="255"/>
      <c r="HVZ3" s="255"/>
      <c r="HWA3" s="255"/>
      <c r="HWB3" s="255"/>
      <c r="HWC3" s="255"/>
      <c r="HWD3" s="255"/>
      <c r="HWE3" s="255"/>
      <c r="HWF3" s="255"/>
      <c r="HWG3" s="255"/>
      <c r="HWH3" s="255"/>
      <c r="HWI3" s="255"/>
      <c r="HWJ3" s="255"/>
      <c r="HWK3" s="255"/>
      <c r="HWL3" s="255"/>
      <c r="HWM3" s="255"/>
      <c r="HWN3" s="255"/>
      <c r="HWO3" s="255"/>
      <c r="HWP3" s="255"/>
      <c r="HWQ3" s="255"/>
      <c r="HWR3" s="255"/>
      <c r="HWS3" s="255"/>
      <c r="HWT3" s="255"/>
      <c r="HWU3" s="255"/>
      <c r="HWV3" s="255"/>
      <c r="HWW3" s="255"/>
      <c r="HWX3" s="255"/>
      <c r="HWY3" s="255"/>
      <c r="HWZ3" s="255"/>
      <c r="HXA3" s="255"/>
      <c r="HXB3" s="255"/>
      <c r="HXC3" s="255"/>
      <c r="HXD3" s="255"/>
      <c r="HXE3" s="255"/>
      <c r="HXF3" s="255"/>
      <c r="HXG3" s="255"/>
      <c r="HXH3" s="255"/>
      <c r="HXI3" s="255"/>
      <c r="HXJ3" s="255"/>
      <c r="HXK3" s="255"/>
      <c r="HXL3" s="255"/>
      <c r="HXM3" s="255"/>
      <c r="HXN3" s="255"/>
      <c r="HXO3" s="255"/>
      <c r="HXP3" s="255"/>
      <c r="HXQ3" s="255"/>
      <c r="HXR3" s="255"/>
      <c r="HXS3" s="255"/>
      <c r="HXT3" s="255"/>
      <c r="HXU3" s="255"/>
      <c r="HXV3" s="255"/>
      <c r="HXW3" s="255"/>
      <c r="HXX3" s="255"/>
      <c r="HXY3" s="255"/>
      <c r="HXZ3" s="255"/>
      <c r="HYA3" s="255"/>
      <c r="HYB3" s="255"/>
      <c r="HYC3" s="255"/>
      <c r="HYD3" s="255"/>
      <c r="HYE3" s="255"/>
      <c r="HYF3" s="255"/>
      <c r="HYG3" s="255"/>
      <c r="HYH3" s="255"/>
      <c r="HYI3" s="255"/>
      <c r="HYJ3" s="255"/>
      <c r="HYK3" s="255"/>
      <c r="HYL3" s="255"/>
      <c r="HYM3" s="255"/>
      <c r="HYN3" s="255"/>
      <c r="HYO3" s="255"/>
      <c r="HYP3" s="255"/>
      <c r="HYQ3" s="255"/>
      <c r="HYR3" s="255"/>
      <c r="HYS3" s="255"/>
      <c r="HYT3" s="255"/>
      <c r="HYU3" s="255"/>
      <c r="HYV3" s="255"/>
      <c r="HYW3" s="255"/>
      <c r="HYX3" s="255"/>
      <c r="HYY3" s="255"/>
      <c r="HYZ3" s="255"/>
      <c r="HZA3" s="255"/>
      <c r="HZB3" s="255"/>
      <c r="HZC3" s="255"/>
      <c r="HZD3" s="255"/>
      <c r="HZE3" s="255"/>
      <c r="HZF3" s="255"/>
      <c r="HZG3" s="255"/>
      <c r="HZH3" s="255"/>
      <c r="HZI3" s="255"/>
      <c r="HZJ3" s="255"/>
      <c r="HZK3" s="255"/>
      <c r="HZL3" s="255"/>
      <c r="HZM3" s="255"/>
      <c r="HZN3" s="255"/>
      <c r="HZO3" s="255"/>
      <c r="HZP3" s="255"/>
      <c r="HZQ3" s="255"/>
      <c r="HZR3" s="255"/>
      <c r="HZS3" s="255"/>
      <c r="HZT3" s="255"/>
      <c r="HZU3" s="255"/>
      <c r="HZV3" s="255"/>
      <c r="HZW3" s="255"/>
      <c r="HZX3" s="255"/>
      <c r="HZY3" s="255"/>
      <c r="HZZ3" s="255"/>
      <c r="IAA3" s="255"/>
      <c r="IAB3" s="255"/>
      <c r="IAC3" s="255"/>
      <c r="IAD3" s="255"/>
      <c r="IAE3" s="255"/>
      <c r="IAF3" s="255"/>
      <c r="IAG3" s="255"/>
      <c r="IAH3" s="255"/>
      <c r="IAI3" s="255"/>
      <c r="IAJ3" s="255"/>
      <c r="IAK3" s="255"/>
      <c r="IAL3" s="255"/>
      <c r="IAM3" s="255"/>
      <c r="IAN3" s="255"/>
      <c r="IAO3" s="255"/>
      <c r="IAP3" s="255"/>
      <c r="IAQ3" s="255"/>
      <c r="IAR3" s="255"/>
      <c r="IAS3" s="255"/>
      <c r="IAT3" s="255"/>
      <c r="IAU3" s="255"/>
      <c r="IAV3" s="255"/>
      <c r="IAW3" s="255"/>
      <c r="IAX3" s="255"/>
      <c r="IAY3" s="255"/>
      <c r="IAZ3" s="255"/>
      <c r="IBA3" s="255"/>
      <c r="IBB3" s="255"/>
      <c r="IBC3" s="255"/>
      <c r="IBD3" s="255"/>
      <c r="IBE3" s="255"/>
      <c r="IBF3" s="255"/>
      <c r="IBG3" s="255"/>
      <c r="IBH3" s="255"/>
      <c r="IBI3" s="255"/>
      <c r="IBJ3" s="255"/>
      <c r="IBK3" s="255"/>
      <c r="IBL3" s="255"/>
      <c r="IBM3" s="255"/>
      <c r="IBN3" s="255"/>
      <c r="IBO3" s="255"/>
      <c r="IBP3" s="255"/>
      <c r="IBQ3" s="255"/>
      <c r="IBR3" s="255"/>
      <c r="IBS3" s="255"/>
      <c r="IBT3" s="255"/>
      <c r="IBU3" s="255"/>
      <c r="IBV3" s="255"/>
      <c r="IBW3" s="255"/>
      <c r="IBX3" s="255"/>
      <c r="IBY3" s="255"/>
      <c r="IBZ3" s="255"/>
      <c r="ICA3" s="255"/>
      <c r="ICB3" s="255"/>
      <c r="ICC3" s="255"/>
      <c r="ICD3" s="255"/>
      <c r="ICE3" s="255"/>
      <c r="ICF3" s="255"/>
      <c r="ICG3" s="255"/>
      <c r="ICH3" s="255"/>
      <c r="ICI3" s="255"/>
      <c r="ICJ3" s="255"/>
      <c r="ICK3" s="255"/>
      <c r="ICL3" s="255"/>
      <c r="ICM3" s="255"/>
      <c r="ICN3" s="255"/>
      <c r="ICO3" s="255"/>
      <c r="ICP3" s="255"/>
      <c r="ICQ3" s="255"/>
      <c r="ICR3" s="255"/>
      <c r="ICS3" s="255"/>
      <c r="ICT3" s="255"/>
      <c r="ICU3" s="255"/>
      <c r="ICV3" s="255"/>
      <c r="ICW3" s="255"/>
      <c r="ICX3" s="255"/>
      <c r="ICY3" s="255"/>
      <c r="ICZ3" s="255"/>
      <c r="IDA3" s="255"/>
      <c r="IDB3" s="255"/>
      <c r="IDC3" s="255"/>
      <c r="IDD3" s="255"/>
      <c r="IDE3" s="255"/>
      <c r="IDF3" s="255"/>
      <c r="IDG3" s="255"/>
      <c r="IDH3" s="255"/>
      <c r="IDI3" s="255"/>
      <c r="IDJ3" s="255"/>
      <c r="IDK3" s="255"/>
      <c r="IDL3" s="255"/>
      <c r="IDM3" s="255"/>
      <c r="IDN3" s="255"/>
      <c r="IDO3" s="255"/>
      <c r="IDP3" s="255"/>
      <c r="IDQ3" s="255"/>
      <c r="IDR3" s="255"/>
      <c r="IDS3" s="255"/>
      <c r="IDT3" s="255"/>
      <c r="IDU3" s="255"/>
      <c r="IDV3" s="255"/>
      <c r="IDW3" s="255"/>
      <c r="IDX3" s="255"/>
      <c r="IDY3" s="255"/>
      <c r="IDZ3" s="255"/>
      <c r="IEA3" s="255"/>
      <c r="IEB3" s="255"/>
      <c r="IEC3" s="255"/>
      <c r="IED3" s="255"/>
      <c r="IEE3" s="255"/>
      <c r="IEF3" s="255"/>
      <c r="IEG3" s="255"/>
      <c r="IEH3" s="255"/>
      <c r="IEI3" s="255"/>
      <c r="IEJ3" s="255"/>
      <c r="IEK3" s="255"/>
      <c r="IEL3" s="255"/>
      <c r="IEM3" s="255"/>
      <c r="IEN3" s="255"/>
      <c r="IEO3" s="255"/>
      <c r="IEP3" s="255"/>
      <c r="IEQ3" s="255"/>
      <c r="IER3" s="255"/>
      <c r="IES3" s="255"/>
      <c r="IET3" s="255"/>
      <c r="IEU3" s="255"/>
      <c r="IEV3" s="255"/>
      <c r="IEW3" s="255"/>
      <c r="IEX3" s="255"/>
      <c r="IEY3" s="255"/>
      <c r="IEZ3" s="255"/>
      <c r="IFA3" s="255"/>
      <c r="IFB3" s="255"/>
      <c r="IFC3" s="255"/>
      <c r="IFD3" s="255"/>
      <c r="IFE3" s="255"/>
      <c r="IFF3" s="255"/>
      <c r="IFG3" s="255"/>
      <c r="IFH3" s="255"/>
      <c r="IFI3" s="255"/>
      <c r="IFJ3" s="255"/>
      <c r="IFK3" s="255"/>
      <c r="IFL3" s="255"/>
      <c r="IFM3" s="255"/>
      <c r="IFN3" s="255"/>
      <c r="IFO3" s="255"/>
      <c r="IFP3" s="255"/>
      <c r="IFQ3" s="255"/>
      <c r="IFR3" s="255"/>
      <c r="IFS3" s="255"/>
      <c r="IFT3" s="255"/>
      <c r="IFU3" s="255"/>
      <c r="IFV3" s="255"/>
      <c r="IFW3" s="255"/>
      <c r="IFX3" s="255"/>
      <c r="IFY3" s="255"/>
      <c r="IFZ3" s="255"/>
      <c r="IGA3" s="255"/>
      <c r="IGB3" s="255"/>
      <c r="IGC3" s="255"/>
      <c r="IGD3" s="255"/>
      <c r="IGE3" s="255"/>
      <c r="IGF3" s="255"/>
      <c r="IGG3" s="255"/>
      <c r="IGH3" s="255"/>
      <c r="IGI3" s="255"/>
      <c r="IGJ3" s="255"/>
      <c r="IGK3" s="255"/>
      <c r="IGL3" s="255"/>
      <c r="IGM3" s="255"/>
      <c r="IGN3" s="255"/>
      <c r="IGO3" s="255"/>
      <c r="IGP3" s="255"/>
      <c r="IGQ3" s="255"/>
      <c r="IGR3" s="255"/>
      <c r="IGS3" s="255"/>
      <c r="IGT3" s="255"/>
      <c r="IGU3" s="255"/>
      <c r="IGV3" s="255"/>
      <c r="IGW3" s="255"/>
      <c r="IGX3" s="255"/>
      <c r="IGY3" s="255"/>
      <c r="IGZ3" s="255"/>
      <c r="IHA3" s="255"/>
      <c r="IHB3" s="255"/>
      <c r="IHC3" s="255"/>
      <c r="IHD3" s="255"/>
      <c r="IHE3" s="255"/>
      <c r="IHF3" s="255"/>
      <c r="IHG3" s="255"/>
      <c r="IHH3" s="255"/>
      <c r="IHI3" s="255"/>
      <c r="IHJ3" s="255"/>
      <c r="IHK3" s="255"/>
      <c r="IHL3" s="255"/>
      <c r="IHM3" s="255"/>
      <c r="IHN3" s="255"/>
      <c r="IHO3" s="255"/>
      <c r="IHP3" s="255"/>
      <c r="IHQ3" s="255"/>
      <c r="IHR3" s="255"/>
      <c r="IHS3" s="255"/>
      <c r="IHT3" s="255"/>
      <c r="IHU3" s="255"/>
      <c r="IHV3" s="255"/>
      <c r="IHW3" s="255"/>
      <c r="IHX3" s="255"/>
      <c r="IHY3" s="255"/>
      <c r="IHZ3" s="255"/>
      <c r="IIA3" s="255"/>
      <c r="IIB3" s="255"/>
      <c r="IIC3" s="255"/>
      <c r="IID3" s="255"/>
      <c r="IIE3" s="255"/>
      <c r="IIF3" s="255"/>
      <c r="IIG3" s="255"/>
      <c r="IIH3" s="255"/>
      <c r="III3" s="255"/>
      <c r="IIJ3" s="255"/>
      <c r="IIK3" s="255"/>
      <c r="IIL3" s="255"/>
      <c r="IIM3" s="255"/>
      <c r="IIN3" s="255"/>
      <c r="IIO3" s="255"/>
      <c r="IIP3" s="255"/>
      <c r="IIQ3" s="255"/>
      <c r="IIR3" s="255"/>
      <c r="IIS3" s="255"/>
      <c r="IIT3" s="255"/>
      <c r="IIU3" s="255"/>
      <c r="IIV3" s="255"/>
      <c r="IIW3" s="255"/>
      <c r="IIX3" s="255"/>
      <c r="IIY3" s="255"/>
      <c r="IIZ3" s="255"/>
      <c r="IJA3" s="255"/>
      <c r="IJB3" s="255"/>
      <c r="IJC3" s="255"/>
      <c r="IJD3" s="255"/>
      <c r="IJE3" s="255"/>
      <c r="IJF3" s="255"/>
      <c r="IJG3" s="255"/>
      <c r="IJH3" s="255"/>
      <c r="IJI3" s="255"/>
      <c r="IJJ3" s="255"/>
      <c r="IJK3" s="255"/>
      <c r="IJL3" s="255"/>
      <c r="IJM3" s="255"/>
      <c r="IJN3" s="255"/>
      <c r="IJO3" s="255"/>
      <c r="IJP3" s="255"/>
      <c r="IJQ3" s="255"/>
      <c r="IJR3" s="255"/>
      <c r="IJS3" s="255"/>
      <c r="IJT3" s="255"/>
      <c r="IJU3" s="255"/>
      <c r="IJV3" s="255"/>
      <c r="IJW3" s="255"/>
      <c r="IJX3" s="255"/>
      <c r="IJY3" s="255"/>
      <c r="IJZ3" s="255"/>
      <c r="IKA3" s="255"/>
      <c r="IKB3" s="255"/>
      <c r="IKC3" s="255"/>
      <c r="IKD3" s="255"/>
      <c r="IKE3" s="255"/>
      <c r="IKF3" s="255"/>
      <c r="IKG3" s="255"/>
      <c r="IKH3" s="255"/>
      <c r="IKI3" s="255"/>
      <c r="IKJ3" s="255"/>
      <c r="IKK3" s="255"/>
      <c r="IKL3" s="255"/>
      <c r="IKM3" s="255"/>
      <c r="IKN3" s="255"/>
      <c r="IKO3" s="255"/>
      <c r="IKP3" s="255"/>
      <c r="IKQ3" s="255"/>
      <c r="IKR3" s="255"/>
      <c r="IKS3" s="255"/>
      <c r="IKT3" s="255"/>
      <c r="IKU3" s="255"/>
      <c r="IKV3" s="255"/>
      <c r="IKW3" s="255"/>
      <c r="IKX3" s="255"/>
      <c r="IKY3" s="255"/>
      <c r="IKZ3" s="255"/>
      <c r="ILA3" s="255"/>
      <c r="ILB3" s="255"/>
      <c r="ILC3" s="255"/>
      <c r="ILD3" s="255"/>
      <c r="ILE3" s="255"/>
      <c r="ILF3" s="255"/>
      <c r="ILG3" s="255"/>
      <c r="ILH3" s="255"/>
      <c r="ILI3" s="255"/>
      <c r="ILJ3" s="255"/>
      <c r="ILK3" s="255"/>
      <c r="ILL3" s="255"/>
      <c r="ILM3" s="255"/>
      <c r="ILN3" s="255"/>
      <c r="ILO3" s="255"/>
      <c r="ILP3" s="255"/>
      <c r="ILQ3" s="255"/>
      <c r="ILR3" s="255"/>
      <c r="ILS3" s="255"/>
      <c r="ILT3" s="255"/>
      <c r="ILU3" s="255"/>
      <c r="ILV3" s="255"/>
      <c r="ILW3" s="255"/>
      <c r="ILX3" s="255"/>
      <c r="ILY3" s="255"/>
      <c r="ILZ3" s="255"/>
      <c r="IMA3" s="255"/>
      <c r="IMB3" s="255"/>
      <c r="IMC3" s="255"/>
      <c r="IMD3" s="255"/>
      <c r="IME3" s="255"/>
      <c r="IMF3" s="255"/>
      <c r="IMG3" s="255"/>
      <c r="IMH3" s="255"/>
      <c r="IMI3" s="255"/>
      <c r="IMJ3" s="255"/>
      <c r="IMK3" s="255"/>
      <c r="IML3" s="255"/>
      <c r="IMM3" s="255"/>
      <c r="IMN3" s="255"/>
      <c r="IMO3" s="255"/>
      <c r="IMP3" s="255"/>
      <c r="IMQ3" s="255"/>
      <c r="IMR3" s="255"/>
      <c r="IMS3" s="255"/>
      <c r="IMT3" s="255"/>
      <c r="IMU3" s="255"/>
      <c r="IMV3" s="255"/>
      <c r="IMW3" s="255"/>
      <c r="IMX3" s="255"/>
      <c r="IMY3" s="255"/>
      <c r="IMZ3" s="255"/>
      <c r="INA3" s="255"/>
      <c r="INB3" s="255"/>
      <c r="INC3" s="255"/>
      <c r="IND3" s="255"/>
      <c r="INE3" s="255"/>
      <c r="INF3" s="255"/>
      <c r="ING3" s="255"/>
      <c r="INH3" s="255"/>
      <c r="INI3" s="255"/>
      <c r="INJ3" s="255"/>
      <c r="INK3" s="255"/>
      <c r="INL3" s="255"/>
      <c r="INM3" s="255"/>
      <c r="INN3" s="255"/>
      <c r="INO3" s="255"/>
      <c r="INP3" s="255"/>
      <c r="INQ3" s="255"/>
      <c r="INR3" s="255"/>
      <c r="INS3" s="255"/>
      <c r="INT3" s="255"/>
      <c r="INU3" s="255"/>
      <c r="INV3" s="255"/>
      <c r="INW3" s="255"/>
      <c r="INX3" s="255"/>
      <c r="INY3" s="255"/>
      <c r="INZ3" s="255"/>
      <c r="IOA3" s="255"/>
      <c r="IOB3" s="255"/>
      <c r="IOC3" s="255"/>
      <c r="IOD3" s="255"/>
      <c r="IOE3" s="255"/>
      <c r="IOF3" s="255"/>
      <c r="IOG3" s="255"/>
      <c r="IOH3" s="255"/>
      <c r="IOI3" s="255"/>
      <c r="IOJ3" s="255"/>
      <c r="IOK3" s="255"/>
      <c r="IOL3" s="255"/>
      <c r="IOM3" s="255"/>
      <c r="ION3" s="255"/>
      <c r="IOO3" s="255"/>
      <c r="IOP3" s="255"/>
      <c r="IOQ3" s="255"/>
      <c r="IOR3" s="255"/>
      <c r="IOS3" s="255"/>
      <c r="IOT3" s="255"/>
      <c r="IOU3" s="255"/>
      <c r="IOV3" s="255"/>
      <c r="IOW3" s="255"/>
      <c r="IOX3" s="255"/>
      <c r="IOY3" s="255"/>
      <c r="IOZ3" s="255"/>
      <c r="IPA3" s="255"/>
      <c r="IPB3" s="255"/>
      <c r="IPC3" s="255"/>
      <c r="IPD3" s="255"/>
      <c r="IPE3" s="255"/>
      <c r="IPF3" s="255"/>
      <c r="IPG3" s="255"/>
      <c r="IPH3" s="255"/>
      <c r="IPI3" s="255"/>
      <c r="IPJ3" s="255"/>
      <c r="IPK3" s="255"/>
      <c r="IPL3" s="255"/>
      <c r="IPM3" s="255"/>
      <c r="IPN3" s="255"/>
      <c r="IPO3" s="255"/>
      <c r="IPP3" s="255"/>
      <c r="IPQ3" s="255"/>
      <c r="IPR3" s="255"/>
      <c r="IPS3" s="255"/>
      <c r="IPT3" s="255"/>
      <c r="IPU3" s="255"/>
      <c r="IPV3" s="255"/>
      <c r="IPW3" s="255"/>
      <c r="IPX3" s="255"/>
      <c r="IPY3" s="255"/>
      <c r="IPZ3" s="255"/>
      <c r="IQA3" s="255"/>
      <c r="IQB3" s="255"/>
      <c r="IQC3" s="255"/>
      <c r="IQD3" s="255"/>
      <c r="IQE3" s="255"/>
      <c r="IQF3" s="255"/>
      <c r="IQG3" s="255"/>
      <c r="IQH3" s="255"/>
      <c r="IQI3" s="255"/>
      <c r="IQJ3" s="255"/>
      <c r="IQK3" s="255"/>
      <c r="IQL3" s="255"/>
      <c r="IQM3" s="255"/>
      <c r="IQN3" s="255"/>
      <c r="IQO3" s="255"/>
      <c r="IQP3" s="255"/>
      <c r="IQQ3" s="255"/>
      <c r="IQR3" s="255"/>
      <c r="IQS3" s="255"/>
      <c r="IQT3" s="255"/>
      <c r="IQU3" s="255"/>
      <c r="IQV3" s="255"/>
      <c r="IQW3" s="255"/>
      <c r="IQX3" s="255"/>
      <c r="IQY3" s="255"/>
      <c r="IQZ3" s="255"/>
      <c r="IRA3" s="255"/>
      <c r="IRB3" s="255"/>
      <c r="IRC3" s="255"/>
      <c r="IRD3" s="255"/>
      <c r="IRE3" s="255"/>
      <c r="IRF3" s="255"/>
      <c r="IRG3" s="255"/>
      <c r="IRH3" s="255"/>
      <c r="IRI3" s="255"/>
      <c r="IRJ3" s="255"/>
      <c r="IRK3" s="255"/>
      <c r="IRL3" s="255"/>
      <c r="IRM3" s="255"/>
      <c r="IRN3" s="255"/>
      <c r="IRO3" s="255"/>
      <c r="IRP3" s="255"/>
      <c r="IRQ3" s="255"/>
      <c r="IRR3" s="255"/>
      <c r="IRS3" s="255"/>
      <c r="IRT3" s="255"/>
      <c r="IRU3" s="255"/>
      <c r="IRV3" s="255"/>
      <c r="IRW3" s="255"/>
      <c r="IRX3" s="255"/>
      <c r="IRY3" s="255"/>
      <c r="IRZ3" s="255"/>
      <c r="ISA3" s="255"/>
      <c r="ISB3" s="255"/>
      <c r="ISC3" s="255"/>
      <c r="ISD3" s="255"/>
      <c r="ISE3" s="255"/>
      <c r="ISF3" s="255"/>
      <c r="ISG3" s="255"/>
      <c r="ISH3" s="255"/>
      <c r="ISI3" s="255"/>
      <c r="ISJ3" s="255"/>
      <c r="ISK3" s="255"/>
      <c r="ISL3" s="255"/>
      <c r="ISM3" s="255"/>
      <c r="ISN3" s="255"/>
      <c r="ISO3" s="255"/>
      <c r="ISP3" s="255"/>
      <c r="ISQ3" s="255"/>
      <c r="ISR3" s="255"/>
      <c r="ISS3" s="255"/>
      <c r="IST3" s="255"/>
      <c r="ISU3" s="255"/>
      <c r="ISV3" s="255"/>
      <c r="ISW3" s="255"/>
      <c r="ISX3" s="255"/>
      <c r="ISY3" s="255"/>
      <c r="ISZ3" s="255"/>
      <c r="ITA3" s="255"/>
      <c r="ITB3" s="255"/>
      <c r="ITC3" s="255"/>
      <c r="ITD3" s="255"/>
      <c r="ITE3" s="255"/>
      <c r="ITF3" s="255"/>
      <c r="ITG3" s="255"/>
      <c r="ITH3" s="255"/>
      <c r="ITI3" s="255"/>
      <c r="ITJ3" s="255"/>
      <c r="ITK3" s="255"/>
      <c r="ITL3" s="255"/>
      <c r="ITM3" s="255"/>
      <c r="ITN3" s="255"/>
      <c r="ITO3" s="255"/>
      <c r="ITP3" s="255"/>
      <c r="ITQ3" s="255"/>
      <c r="ITR3" s="255"/>
      <c r="ITS3" s="255"/>
      <c r="ITT3" s="255"/>
      <c r="ITU3" s="255"/>
      <c r="ITV3" s="255"/>
      <c r="ITW3" s="255"/>
      <c r="ITX3" s="255"/>
      <c r="ITY3" s="255"/>
      <c r="ITZ3" s="255"/>
      <c r="IUA3" s="255"/>
      <c r="IUB3" s="255"/>
      <c r="IUC3" s="255"/>
      <c r="IUD3" s="255"/>
      <c r="IUE3" s="255"/>
      <c r="IUF3" s="255"/>
      <c r="IUG3" s="255"/>
      <c r="IUH3" s="255"/>
      <c r="IUI3" s="255"/>
      <c r="IUJ3" s="255"/>
      <c r="IUK3" s="255"/>
      <c r="IUL3" s="255"/>
      <c r="IUM3" s="255"/>
      <c r="IUN3" s="255"/>
      <c r="IUO3" s="255"/>
      <c r="IUP3" s="255"/>
      <c r="IUQ3" s="255"/>
      <c r="IUR3" s="255"/>
      <c r="IUS3" s="255"/>
      <c r="IUT3" s="255"/>
      <c r="IUU3" s="255"/>
      <c r="IUV3" s="255"/>
      <c r="IUW3" s="255"/>
      <c r="IUX3" s="255"/>
      <c r="IUY3" s="255"/>
      <c r="IUZ3" s="255"/>
      <c r="IVA3" s="255"/>
      <c r="IVB3" s="255"/>
      <c r="IVC3" s="255"/>
      <c r="IVD3" s="255"/>
      <c r="IVE3" s="255"/>
      <c r="IVF3" s="255"/>
      <c r="IVG3" s="255"/>
      <c r="IVH3" s="255"/>
      <c r="IVI3" s="255"/>
      <c r="IVJ3" s="255"/>
      <c r="IVK3" s="255"/>
      <c r="IVL3" s="255"/>
      <c r="IVM3" s="255"/>
      <c r="IVN3" s="255"/>
      <c r="IVO3" s="255"/>
      <c r="IVP3" s="255"/>
      <c r="IVQ3" s="255"/>
      <c r="IVR3" s="255"/>
      <c r="IVS3" s="255"/>
      <c r="IVT3" s="255"/>
      <c r="IVU3" s="255"/>
      <c r="IVV3" s="255"/>
      <c r="IVW3" s="255"/>
      <c r="IVX3" s="255"/>
      <c r="IVY3" s="255"/>
      <c r="IVZ3" s="255"/>
      <c r="IWA3" s="255"/>
      <c r="IWB3" s="255"/>
      <c r="IWC3" s="255"/>
      <c r="IWD3" s="255"/>
      <c r="IWE3" s="255"/>
      <c r="IWF3" s="255"/>
      <c r="IWG3" s="255"/>
      <c r="IWH3" s="255"/>
      <c r="IWI3" s="255"/>
      <c r="IWJ3" s="255"/>
      <c r="IWK3" s="255"/>
      <c r="IWL3" s="255"/>
      <c r="IWM3" s="255"/>
      <c r="IWN3" s="255"/>
      <c r="IWO3" s="255"/>
      <c r="IWP3" s="255"/>
      <c r="IWQ3" s="255"/>
      <c r="IWR3" s="255"/>
      <c r="IWS3" s="255"/>
      <c r="IWT3" s="255"/>
      <c r="IWU3" s="255"/>
      <c r="IWV3" s="255"/>
      <c r="IWW3" s="255"/>
      <c r="IWX3" s="255"/>
      <c r="IWY3" s="255"/>
      <c r="IWZ3" s="255"/>
      <c r="IXA3" s="255"/>
      <c r="IXB3" s="255"/>
      <c r="IXC3" s="255"/>
      <c r="IXD3" s="255"/>
      <c r="IXE3" s="255"/>
      <c r="IXF3" s="255"/>
      <c r="IXG3" s="255"/>
      <c r="IXH3" s="255"/>
      <c r="IXI3" s="255"/>
      <c r="IXJ3" s="255"/>
      <c r="IXK3" s="255"/>
      <c r="IXL3" s="255"/>
      <c r="IXM3" s="255"/>
      <c r="IXN3" s="255"/>
      <c r="IXO3" s="255"/>
      <c r="IXP3" s="255"/>
      <c r="IXQ3" s="255"/>
      <c r="IXR3" s="255"/>
      <c r="IXS3" s="255"/>
      <c r="IXT3" s="255"/>
      <c r="IXU3" s="255"/>
      <c r="IXV3" s="255"/>
      <c r="IXW3" s="255"/>
      <c r="IXX3" s="255"/>
      <c r="IXY3" s="255"/>
      <c r="IXZ3" s="255"/>
      <c r="IYA3" s="255"/>
      <c r="IYB3" s="255"/>
      <c r="IYC3" s="255"/>
      <c r="IYD3" s="255"/>
      <c r="IYE3" s="255"/>
      <c r="IYF3" s="255"/>
      <c r="IYG3" s="255"/>
      <c r="IYH3" s="255"/>
      <c r="IYI3" s="255"/>
      <c r="IYJ3" s="255"/>
      <c r="IYK3" s="255"/>
      <c r="IYL3" s="255"/>
      <c r="IYM3" s="255"/>
      <c r="IYN3" s="255"/>
      <c r="IYO3" s="255"/>
      <c r="IYP3" s="255"/>
      <c r="IYQ3" s="255"/>
      <c r="IYR3" s="255"/>
      <c r="IYS3" s="255"/>
      <c r="IYT3" s="255"/>
      <c r="IYU3" s="255"/>
      <c r="IYV3" s="255"/>
      <c r="IYW3" s="255"/>
      <c r="IYX3" s="255"/>
      <c r="IYY3" s="255"/>
      <c r="IYZ3" s="255"/>
      <c r="IZA3" s="255"/>
      <c r="IZB3" s="255"/>
      <c r="IZC3" s="255"/>
      <c r="IZD3" s="255"/>
      <c r="IZE3" s="255"/>
      <c r="IZF3" s="255"/>
      <c r="IZG3" s="255"/>
      <c r="IZH3" s="255"/>
      <c r="IZI3" s="255"/>
      <c r="IZJ3" s="255"/>
      <c r="IZK3" s="255"/>
      <c r="IZL3" s="255"/>
      <c r="IZM3" s="255"/>
      <c r="IZN3" s="255"/>
      <c r="IZO3" s="255"/>
      <c r="IZP3" s="255"/>
      <c r="IZQ3" s="255"/>
      <c r="IZR3" s="255"/>
      <c r="IZS3" s="255"/>
      <c r="IZT3" s="255"/>
      <c r="IZU3" s="255"/>
      <c r="IZV3" s="255"/>
      <c r="IZW3" s="255"/>
      <c r="IZX3" s="255"/>
      <c r="IZY3" s="255"/>
      <c r="IZZ3" s="255"/>
      <c r="JAA3" s="255"/>
      <c r="JAB3" s="255"/>
      <c r="JAC3" s="255"/>
      <c r="JAD3" s="255"/>
      <c r="JAE3" s="255"/>
      <c r="JAF3" s="255"/>
      <c r="JAG3" s="255"/>
      <c r="JAH3" s="255"/>
      <c r="JAI3" s="255"/>
      <c r="JAJ3" s="255"/>
      <c r="JAK3" s="255"/>
      <c r="JAL3" s="255"/>
      <c r="JAM3" s="255"/>
      <c r="JAN3" s="255"/>
      <c r="JAO3" s="255"/>
      <c r="JAP3" s="255"/>
      <c r="JAQ3" s="255"/>
      <c r="JAR3" s="255"/>
      <c r="JAS3" s="255"/>
      <c r="JAT3" s="255"/>
      <c r="JAU3" s="255"/>
      <c r="JAV3" s="255"/>
      <c r="JAW3" s="255"/>
      <c r="JAX3" s="255"/>
      <c r="JAY3" s="255"/>
      <c r="JAZ3" s="255"/>
      <c r="JBA3" s="255"/>
      <c r="JBB3" s="255"/>
      <c r="JBC3" s="255"/>
      <c r="JBD3" s="255"/>
      <c r="JBE3" s="255"/>
      <c r="JBF3" s="255"/>
      <c r="JBG3" s="255"/>
      <c r="JBH3" s="255"/>
      <c r="JBI3" s="255"/>
      <c r="JBJ3" s="255"/>
      <c r="JBK3" s="255"/>
      <c r="JBL3" s="255"/>
      <c r="JBM3" s="255"/>
      <c r="JBN3" s="255"/>
      <c r="JBO3" s="255"/>
      <c r="JBP3" s="255"/>
      <c r="JBQ3" s="255"/>
      <c r="JBR3" s="255"/>
      <c r="JBS3" s="255"/>
      <c r="JBT3" s="255"/>
      <c r="JBU3" s="255"/>
      <c r="JBV3" s="255"/>
      <c r="JBW3" s="255"/>
      <c r="JBX3" s="255"/>
      <c r="JBY3" s="255"/>
      <c r="JBZ3" s="255"/>
      <c r="JCA3" s="255"/>
      <c r="JCB3" s="255"/>
      <c r="JCC3" s="255"/>
      <c r="JCD3" s="255"/>
      <c r="JCE3" s="255"/>
      <c r="JCF3" s="255"/>
      <c r="JCG3" s="255"/>
      <c r="JCH3" s="255"/>
      <c r="JCI3" s="255"/>
      <c r="JCJ3" s="255"/>
      <c r="JCK3" s="255"/>
      <c r="JCL3" s="255"/>
      <c r="JCM3" s="255"/>
      <c r="JCN3" s="255"/>
      <c r="JCO3" s="255"/>
      <c r="JCP3" s="255"/>
      <c r="JCQ3" s="255"/>
      <c r="JCR3" s="255"/>
      <c r="JCS3" s="255"/>
      <c r="JCT3" s="255"/>
      <c r="JCU3" s="255"/>
      <c r="JCV3" s="255"/>
      <c r="JCW3" s="255"/>
      <c r="JCX3" s="255"/>
      <c r="JCY3" s="255"/>
      <c r="JCZ3" s="255"/>
      <c r="JDA3" s="255"/>
      <c r="JDB3" s="255"/>
      <c r="JDC3" s="255"/>
      <c r="JDD3" s="255"/>
      <c r="JDE3" s="255"/>
      <c r="JDF3" s="255"/>
      <c r="JDG3" s="255"/>
      <c r="JDH3" s="255"/>
      <c r="JDI3" s="255"/>
      <c r="JDJ3" s="255"/>
      <c r="JDK3" s="255"/>
      <c r="JDL3" s="255"/>
      <c r="JDM3" s="255"/>
      <c r="JDN3" s="255"/>
      <c r="JDO3" s="255"/>
      <c r="JDP3" s="255"/>
      <c r="JDQ3" s="255"/>
      <c r="JDR3" s="255"/>
      <c r="JDS3" s="255"/>
      <c r="JDT3" s="255"/>
      <c r="JDU3" s="255"/>
      <c r="JDV3" s="255"/>
      <c r="JDW3" s="255"/>
      <c r="JDX3" s="255"/>
      <c r="JDY3" s="255"/>
      <c r="JDZ3" s="255"/>
      <c r="JEA3" s="255"/>
      <c r="JEB3" s="255"/>
      <c r="JEC3" s="255"/>
      <c r="JED3" s="255"/>
      <c r="JEE3" s="255"/>
      <c r="JEF3" s="255"/>
      <c r="JEG3" s="255"/>
      <c r="JEH3" s="255"/>
      <c r="JEI3" s="255"/>
      <c r="JEJ3" s="255"/>
      <c r="JEK3" s="255"/>
      <c r="JEL3" s="255"/>
      <c r="JEM3" s="255"/>
      <c r="JEN3" s="255"/>
      <c r="JEO3" s="255"/>
      <c r="JEP3" s="255"/>
      <c r="JEQ3" s="255"/>
      <c r="JER3" s="255"/>
      <c r="JES3" s="255"/>
      <c r="JET3" s="255"/>
      <c r="JEU3" s="255"/>
      <c r="JEV3" s="255"/>
      <c r="JEW3" s="255"/>
      <c r="JEX3" s="255"/>
      <c r="JEY3" s="255"/>
      <c r="JEZ3" s="255"/>
      <c r="JFA3" s="255"/>
      <c r="JFB3" s="255"/>
      <c r="JFC3" s="255"/>
      <c r="JFD3" s="255"/>
      <c r="JFE3" s="255"/>
      <c r="JFF3" s="255"/>
      <c r="JFG3" s="255"/>
      <c r="JFH3" s="255"/>
      <c r="JFI3" s="255"/>
      <c r="JFJ3" s="255"/>
      <c r="JFK3" s="255"/>
      <c r="JFL3" s="255"/>
      <c r="JFM3" s="255"/>
      <c r="JFN3" s="255"/>
      <c r="JFO3" s="255"/>
      <c r="JFP3" s="255"/>
      <c r="JFQ3" s="255"/>
      <c r="JFR3" s="255"/>
      <c r="JFS3" s="255"/>
      <c r="JFT3" s="255"/>
      <c r="JFU3" s="255"/>
      <c r="JFV3" s="255"/>
      <c r="JFW3" s="255"/>
      <c r="JFX3" s="255"/>
      <c r="JFY3" s="255"/>
      <c r="JFZ3" s="255"/>
      <c r="JGA3" s="255"/>
      <c r="JGB3" s="255"/>
      <c r="JGC3" s="255"/>
      <c r="JGD3" s="255"/>
      <c r="JGE3" s="255"/>
      <c r="JGF3" s="255"/>
      <c r="JGG3" s="255"/>
      <c r="JGH3" s="255"/>
      <c r="JGI3" s="255"/>
      <c r="JGJ3" s="255"/>
      <c r="JGK3" s="255"/>
      <c r="JGL3" s="255"/>
      <c r="JGM3" s="255"/>
      <c r="JGN3" s="255"/>
      <c r="JGO3" s="255"/>
      <c r="JGP3" s="255"/>
      <c r="JGQ3" s="255"/>
      <c r="JGR3" s="255"/>
      <c r="JGS3" s="255"/>
      <c r="JGT3" s="255"/>
      <c r="JGU3" s="255"/>
      <c r="JGV3" s="255"/>
      <c r="JGW3" s="255"/>
      <c r="JGX3" s="255"/>
      <c r="JGY3" s="255"/>
      <c r="JGZ3" s="255"/>
      <c r="JHA3" s="255"/>
      <c r="JHB3" s="255"/>
      <c r="JHC3" s="255"/>
      <c r="JHD3" s="255"/>
      <c r="JHE3" s="255"/>
      <c r="JHF3" s="255"/>
      <c r="JHG3" s="255"/>
      <c r="JHH3" s="255"/>
      <c r="JHI3" s="255"/>
      <c r="JHJ3" s="255"/>
      <c r="JHK3" s="255"/>
      <c r="JHL3" s="255"/>
      <c r="JHM3" s="255"/>
      <c r="JHN3" s="255"/>
      <c r="JHO3" s="255"/>
      <c r="JHP3" s="255"/>
      <c r="JHQ3" s="255"/>
      <c r="JHR3" s="255"/>
      <c r="JHS3" s="255"/>
      <c r="JHT3" s="255"/>
      <c r="JHU3" s="255"/>
      <c r="JHV3" s="255"/>
      <c r="JHW3" s="255"/>
      <c r="JHX3" s="255"/>
      <c r="JHY3" s="255"/>
      <c r="JHZ3" s="255"/>
      <c r="JIA3" s="255"/>
      <c r="JIB3" s="255"/>
      <c r="JIC3" s="255"/>
      <c r="JID3" s="255"/>
      <c r="JIE3" s="255"/>
      <c r="JIF3" s="255"/>
      <c r="JIG3" s="255"/>
      <c r="JIH3" s="255"/>
      <c r="JII3" s="255"/>
      <c r="JIJ3" s="255"/>
      <c r="JIK3" s="255"/>
      <c r="JIL3" s="255"/>
      <c r="JIM3" s="255"/>
      <c r="JIN3" s="255"/>
      <c r="JIO3" s="255"/>
      <c r="JIP3" s="255"/>
      <c r="JIQ3" s="255"/>
      <c r="JIR3" s="255"/>
      <c r="JIS3" s="255"/>
      <c r="JIT3" s="255"/>
      <c r="JIU3" s="255"/>
      <c r="JIV3" s="255"/>
      <c r="JIW3" s="255"/>
      <c r="JIX3" s="255"/>
      <c r="JIY3" s="255"/>
      <c r="JIZ3" s="255"/>
      <c r="JJA3" s="255"/>
      <c r="JJB3" s="255"/>
      <c r="JJC3" s="255"/>
      <c r="JJD3" s="255"/>
      <c r="JJE3" s="255"/>
      <c r="JJF3" s="255"/>
      <c r="JJG3" s="255"/>
      <c r="JJH3" s="255"/>
      <c r="JJI3" s="255"/>
      <c r="JJJ3" s="255"/>
      <c r="JJK3" s="255"/>
      <c r="JJL3" s="255"/>
      <c r="JJM3" s="255"/>
      <c r="JJN3" s="255"/>
      <c r="JJO3" s="255"/>
      <c r="JJP3" s="255"/>
      <c r="JJQ3" s="255"/>
      <c r="JJR3" s="255"/>
      <c r="JJS3" s="255"/>
      <c r="JJT3" s="255"/>
      <c r="JJU3" s="255"/>
      <c r="JJV3" s="255"/>
      <c r="JJW3" s="255"/>
      <c r="JJX3" s="255"/>
      <c r="JJY3" s="255"/>
      <c r="JJZ3" s="255"/>
      <c r="JKA3" s="255"/>
      <c r="JKB3" s="255"/>
      <c r="JKC3" s="255"/>
      <c r="JKD3" s="255"/>
      <c r="JKE3" s="255"/>
      <c r="JKF3" s="255"/>
      <c r="JKG3" s="255"/>
      <c r="JKH3" s="255"/>
      <c r="JKI3" s="255"/>
      <c r="JKJ3" s="255"/>
      <c r="JKK3" s="255"/>
      <c r="JKL3" s="255"/>
      <c r="JKM3" s="255"/>
      <c r="JKN3" s="255"/>
      <c r="JKO3" s="255"/>
      <c r="JKP3" s="255"/>
      <c r="JKQ3" s="255"/>
      <c r="JKR3" s="255"/>
      <c r="JKS3" s="255"/>
      <c r="JKT3" s="255"/>
      <c r="JKU3" s="255"/>
      <c r="JKV3" s="255"/>
      <c r="JKW3" s="255"/>
      <c r="JKX3" s="255"/>
      <c r="JKY3" s="255"/>
      <c r="JKZ3" s="255"/>
      <c r="JLA3" s="255"/>
      <c r="JLB3" s="255"/>
      <c r="JLC3" s="255"/>
      <c r="JLD3" s="255"/>
      <c r="JLE3" s="255"/>
      <c r="JLF3" s="255"/>
      <c r="JLG3" s="255"/>
      <c r="JLH3" s="255"/>
      <c r="JLI3" s="255"/>
      <c r="JLJ3" s="255"/>
      <c r="JLK3" s="255"/>
      <c r="JLL3" s="255"/>
      <c r="JLM3" s="255"/>
      <c r="JLN3" s="255"/>
      <c r="JLO3" s="255"/>
      <c r="JLP3" s="255"/>
      <c r="JLQ3" s="255"/>
      <c r="JLR3" s="255"/>
      <c r="JLS3" s="255"/>
      <c r="JLT3" s="255"/>
      <c r="JLU3" s="255"/>
      <c r="JLV3" s="255"/>
      <c r="JLW3" s="255"/>
      <c r="JLX3" s="255"/>
      <c r="JLY3" s="255"/>
      <c r="JLZ3" s="255"/>
      <c r="JMA3" s="255"/>
      <c r="JMB3" s="255"/>
      <c r="JMC3" s="255"/>
      <c r="JMD3" s="255"/>
      <c r="JME3" s="255"/>
      <c r="JMF3" s="255"/>
      <c r="JMG3" s="255"/>
      <c r="JMH3" s="255"/>
      <c r="JMI3" s="255"/>
      <c r="JMJ3" s="255"/>
      <c r="JMK3" s="255"/>
      <c r="JML3" s="255"/>
      <c r="JMM3" s="255"/>
      <c r="JMN3" s="255"/>
      <c r="JMO3" s="255"/>
      <c r="JMP3" s="255"/>
      <c r="JMQ3" s="255"/>
      <c r="JMR3" s="255"/>
      <c r="JMS3" s="255"/>
      <c r="JMT3" s="255"/>
      <c r="JMU3" s="255"/>
      <c r="JMV3" s="255"/>
      <c r="JMW3" s="255"/>
      <c r="JMX3" s="255"/>
      <c r="JMY3" s="255"/>
      <c r="JMZ3" s="255"/>
      <c r="JNA3" s="255"/>
      <c r="JNB3" s="255"/>
      <c r="JNC3" s="255"/>
      <c r="JND3" s="255"/>
      <c r="JNE3" s="255"/>
      <c r="JNF3" s="255"/>
      <c r="JNG3" s="255"/>
      <c r="JNH3" s="255"/>
      <c r="JNI3" s="255"/>
      <c r="JNJ3" s="255"/>
      <c r="JNK3" s="255"/>
      <c r="JNL3" s="255"/>
      <c r="JNM3" s="255"/>
      <c r="JNN3" s="255"/>
      <c r="JNO3" s="255"/>
      <c r="JNP3" s="255"/>
      <c r="JNQ3" s="255"/>
      <c r="JNR3" s="255"/>
      <c r="JNS3" s="255"/>
      <c r="JNT3" s="255"/>
      <c r="JNU3" s="255"/>
      <c r="JNV3" s="255"/>
      <c r="JNW3" s="255"/>
      <c r="JNX3" s="255"/>
      <c r="JNY3" s="255"/>
      <c r="JNZ3" s="255"/>
      <c r="JOA3" s="255"/>
      <c r="JOB3" s="255"/>
      <c r="JOC3" s="255"/>
      <c r="JOD3" s="255"/>
      <c r="JOE3" s="255"/>
      <c r="JOF3" s="255"/>
      <c r="JOG3" s="255"/>
      <c r="JOH3" s="255"/>
      <c r="JOI3" s="255"/>
      <c r="JOJ3" s="255"/>
      <c r="JOK3" s="255"/>
      <c r="JOL3" s="255"/>
      <c r="JOM3" s="255"/>
      <c r="JON3" s="255"/>
      <c r="JOO3" s="255"/>
      <c r="JOP3" s="255"/>
      <c r="JOQ3" s="255"/>
      <c r="JOR3" s="255"/>
      <c r="JOS3" s="255"/>
      <c r="JOT3" s="255"/>
      <c r="JOU3" s="255"/>
      <c r="JOV3" s="255"/>
      <c r="JOW3" s="255"/>
      <c r="JOX3" s="255"/>
      <c r="JOY3" s="255"/>
      <c r="JOZ3" s="255"/>
      <c r="JPA3" s="255"/>
      <c r="JPB3" s="255"/>
      <c r="JPC3" s="255"/>
      <c r="JPD3" s="255"/>
      <c r="JPE3" s="255"/>
      <c r="JPF3" s="255"/>
      <c r="JPG3" s="255"/>
      <c r="JPH3" s="255"/>
      <c r="JPI3" s="255"/>
      <c r="JPJ3" s="255"/>
      <c r="JPK3" s="255"/>
      <c r="JPL3" s="255"/>
      <c r="JPM3" s="255"/>
      <c r="JPN3" s="255"/>
      <c r="JPO3" s="255"/>
      <c r="JPP3" s="255"/>
      <c r="JPQ3" s="255"/>
      <c r="JPR3" s="255"/>
      <c r="JPS3" s="255"/>
      <c r="JPT3" s="255"/>
      <c r="JPU3" s="255"/>
      <c r="JPV3" s="255"/>
      <c r="JPW3" s="255"/>
      <c r="JPX3" s="255"/>
      <c r="JPY3" s="255"/>
      <c r="JPZ3" s="255"/>
      <c r="JQA3" s="255"/>
      <c r="JQB3" s="255"/>
      <c r="JQC3" s="255"/>
      <c r="JQD3" s="255"/>
      <c r="JQE3" s="255"/>
      <c r="JQF3" s="255"/>
      <c r="JQG3" s="255"/>
      <c r="JQH3" s="255"/>
      <c r="JQI3" s="255"/>
      <c r="JQJ3" s="255"/>
      <c r="JQK3" s="255"/>
      <c r="JQL3" s="255"/>
      <c r="JQM3" s="255"/>
      <c r="JQN3" s="255"/>
      <c r="JQO3" s="255"/>
      <c r="JQP3" s="255"/>
      <c r="JQQ3" s="255"/>
      <c r="JQR3" s="255"/>
      <c r="JQS3" s="255"/>
      <c r="JQT3" s="255"/>
      <c r="JQU3" s="255"/>
      <c r="JQV3" s="255"/>
      <c r="JQW3" s="255"/>
      <c r="JQX3" s="255"/>
      <c r="JQY3" s="255"/>
      <c r="JQZ3" s="255"/>
      <c r="JRA3" s="255"/>
      <c r="JRB3" s="255"/>
      <c r="JRC3" s="255"/>
      <c r="JRD3" s="255"/>
      <c r="JRE3" s="255"/>
      <c r="JRF3" s="255"/>
      <c r="JRG3" s="255"/>
      <c r="JRH3" s="255"/>
      <c r="JRI3" s="255"/>
      <c r="JRJ3" s="255"/>
      <c r="JRK3" s="255"/>
      <c r="JRL3" s="255"/>
      <c r="JRM3" s="255"/>
      <c r="JRN3" s="255"/>
      <c r="JRO3" s="255"/>
      <c r="JRP3" s="255"/>
      <c r="JRQ3" s="255"/>
      <c r="JRR3" s="255"/>
      <c r="JRS3" s="255"/>
      <c r="JRT3" s="255"/>
      <c r="JRU3" s="255"/>
      <c r="JRV3" s="255"/>
      <c r="JRW3" s="255"/>
      <c r="JRX3" s="255"/>
      <c r="JRY3" s="255"/>
      <c r="JRZ3" s="255"/>
      <c r="JSA3" s="255"/>
      <c r="JSB3" s="255"/>
      <c r="JSC3" s="255"/>
      <c r="JSD3" s="255"/>
      <c r="JSE3" s="255"/>
      <c r="JSF3" s="255"/>
      <c r="JSG3" s="255"/>
      <c r="JSH3" s="255"/>
      <c r="JSI3" s="255"/>
      <c r="JSJ3" s="255"/>
      <c r="JSK3" s="255"/>
      <c r="JSL3" s="255"/>
      <c r="JSM3" s="255"/>
      <c r="JSN3" s="255"/>
      <c r="JSO3" s="255"/>
      <c r="JSP3" s="255"/>
      <c r="JSQ3" s="255"/>
      <c r="JSR3" s="255"/>
      <c r="JSS3" s="255"/>
      <c r="JST3" s="255"/>
      <c r="JSU3" s="255"/>
      <c r="JSV3" s="255"/>
      <c r="JSW3" s="255"/>
      <c r="JSX3" s="255"/>
      <c r="JSY3" s="255"/>
      <c r="JSZ3" s="255"/>
      <c r="JTA3" s="255"/>
      <c r="JTB3" s="255"/>
      <c r="JTC3" s="255"/>
      <c r="JTD3" s="255"/>
      <c r="JTE3" s="255"/>
      <c r="JTF3" s="255"/>
      <c r="JTG3" s="255"/>
      <c r="JTH3" s="255"/>
      <c r="JTI3" s="255"/>
      <c r="JTJ3" s="255"/>
      <c r="JTK3" s="255"/>
      <c r="JTL3" s="255"/>
      <c r="JTM3" s="255"/>
      <c r="JTN3" s="255"/>
      <c r="JTO3" s="255"/>
      <c r="JTP3" s="255"/>
      <c r="JTQ3" s="255"/>
      <c r="JTR3" s="255"/>
      <c r="JTS3" s="255"/>
      <c r="JTT3" s="255"/>
      <c r="JTU3" s="255"/>
      <c r="JTV3" s="255"/>
      <c r="JTW3" s="255"/>
      <c r="JTX3" s="255"/>
      <c r="JTY3" s="255"/>
      <c r="JTZ3" s="255"/>
      <c r="JUA3" s="255"/>
      <c r="JUB3" s="255"/>
      <c r="JUC3" s="255"/>
      <c r="JUD3" s="255"/>
      <c r="JUE3" s="255"/>
      <c r="JUF3" s="255"/>
      <c r="JUG3" s="255"/>
      <c r="JUH3" s="255"/>
      <c r="JUI3" s="255"/>
      <c r="JUJ3" s="255"/>
      <c r="JUK3" s="255"/>
      <c r="JUL3" s="255"/>
      <c r="JUM3" s="255"/>
      <c r="JUN3" s="255"/>
      <c r="JUO3" s="255"/>
      <c r="JUP3" s="255"/>
      <c r="JUQ3" s="255"/>
      <c r="JUR3" s="255"/>
      <c r="JUS3" s="255"/>
      <c r="JUT3" s="255"/>
      <c r="JUU3" s="255"/>
      <c r="JUV3" s="255"/>
      <c r="JUW3" s="255"/>
      <c r="JUX3" s="255"/>
      <c r="JUY3" s="255"/>
      <c r="JUZ3" s="255"/>
      <c r="JVA3" s="255"/>
      <c r="JVB3" s="255"/>
      <c r="JVC3" s="255"/>
      <c r="JVD3" s="255"/>
      <c r="JVE3" s="255"/>
      <c r="JVF3" s="255"/>
      <c r="JVG3" s="255"/>
      <c r="JVH3" s="255"/>
      <c r="JVI3" s="255"/>
      <c r="JVJ3" s="255"/>
      <c r="JVK3" s="255"/>
      <c r="JVL3" s="255"/>
      <c r="JVM3" s="255"/>
      <c r="JVN3" s="255"/>
      <c r="JVO3" s="255"/>
      <c r="JVP3" s="255"/>
      <c r="JVQ3" s="255"/>
      <c r="JVR3" s="255"/>
      <c r="JVS3" s="255"/>
      <c r="JVT3" s="255"/>
      <c r="JVU3" s="255"/>
      <c r="JVV3" s="255"/>
      <c r="JVW3" s="255"/>
      <c r="JVX3" s="255"/>
      <c r="JVY3" s="255"/>
      <c r="JVZ3" s="255"/>
      <c r="JWA3" s="255"/>
      <c r="JWB3" s="255"/>
      <c r="JWC3" s="255"/>
      <c r="JWD3" s="255"/>
      <c r="JWE3" s="255"/>
      <c r="JWF3" s="255"/>
      <c r="JWG3" s="255"/>
      <c r="JWH3" s="255"/>
      <c r="JWI3" s="255"/>
      <c r="JWJ3" s="255"/>
      <c r="JWK3" s="255"/>
      <c r="JWL3" s="255"/>
      <c r="JWM3" s="255"/>
      <c r="JWN3" s="255"/>
      <c r="JWO3" s="255"/>
      <c r="JWP3" s="255"/>
      <c r="JWQ3" s="255"/>
      <c r="JWR3" s="255"/>
      <c r="JWS3" s="255"/>
      <c r="JWT3" s="255"/>
      <c r="JWU3" s="255"/>
      <c r="JWV3" s="255"/>
      <c r="JWW3" s="255"/>
      <c r="JWX3" s="255"/>
      <c r="JWY3" s="255"/>
      <c r="JWZ3" s="255"/>
      <c r="JXA3" s="255"/>
      <c r="JXB3" s="255"/>
      <c r="JXC3" s="255"/>
      <c r="JXD3" s="255"/>
      <c r="JXE3" s="255"/>
      <c r="JXF3" s="255"/>
      <c r="JXG3" s="255"/>
      <c r="JXH3" s="255"/>
      <c r="JXI3" s="255"/>
      <c r="JXJ3" s="255"/>
      <c r="JXK3" s="255"/>
      <c r="JXL3" s="255"/>
      <c r="JXM3" s="255"/>
      <c r="JXN3" s="255"/>
      <c r="JXO3" s="255"/>
      <c r="JXP3" s="255"/>
      <c r="JXQ3" s="255"/>
      <c r="JXR3" s="255"/>
      <c r="JXS3" s="255"/>
      <c r="JXT3" s="255"/>
      <c r="JXU3" s="255"/>
      <c r="JXV3" s="255"/>
      <c r="JXW3" s="255"/>
      <c r="JXX3" s="255"/>
      <c r="JXY3" s="255"/>
      <c r="JXZ3" s="255"/>
      <c r="JYA3" s="255"/>
      <c r="JYB3" s="255"/>
      <c r="JYC3" s="255"/>
      <c r="JYD3" s="255"/>
      <c r="JYE3" s="255"/>
      <c r="JYF3" s="255"/>
      <c r="JYG3" s="255"/>
      <c r="JYH3" s="255"/>
      <c r="JYI3" s="255"/>
      <c r="JYJ3" s="255"/>
      <c r="JYK3" s="255"/>
      <c r="JYL3" s="255"/>
      <c r="JYM3" s="255"/>
      <c r="JYN3" s="255"/>
      <c r="JYO3" s="255"/>
      <c r="JYP3" s="255"/>
      <c r="JYQ3" s="255"/>
      <c r="JYR3" s="255"/>
      <c r="JYS3" s="255"/>
      <c r="JYT3" s="255"/>
      <c r="JYU3" s="255"/>
      <c r="JYV3" s="255"/>
      <c r="JYW3" s="255"/>
      <c r="JYX3" s="255"/>
      <c r="JYY3" s="255"/>
      <c r="JYZ3" s="255"/>
      <c r="JZA3" s="255"/>
      <c r="JZB3" s="255"/>
      <c r="JZC3" s="255"/>
      <c r="JZD3" s="255"/>
      <c r="JZE3" s="255"/>
      <c r="JZF3" s="255"/>
      <c r="JZG3" s="255"/>
      <c r="JZH3" s="255"/>
      <c r="JZI3" s="255"/>
      <c r="JZJ3" s="255"/>
      <c r="JZK3" s="255"/>
      <c r="JZL3" s="255"/>
      <c r="JZM3" s="255"/>
      <c r="JZN3" s="255"/>
      <c r="JZO3" s="255"/>
      <c r="JZP3" s="255"/>
      <c r="JZQ3" s="255"/>
      <c r="JZR3" s="255"/>
      <c r="JZS3" s="255"/>
      <c r="JZT3" s="255"/>
      <c r="JZU3" s="255"/>
      <c r="JZV3" s="255"/>
      <c r="JZW3" s="255"/>
      <c r="JZX3" s="255"/>
      <c r="JZY3" s="255"/>
      <c r="JZZ3" s="255"/>
      <c r="KAA3" s="255"/>
      <c r="KAB3" s="255"/>
      <c r="KAC3" s="255"/>
      <c r="KAD3" s="255"/>
      <c r="KAE3" s="255"/>
      <c r="KAF3" s="255"/>
      <c r="KAG3" s="255"/>
      <c r="KAH3" s="255"/>
      <c r="KAI3" s="255"/>
      <c r="KAJ3" s="255"/>
      <c r="KAK3" s="255"/>
      <c r="KAL3" s="255"/>
      <c r="KAM3" s="255"/>
      <c r="KAN3" s="255"/>
      <c r="KAO3" s="255"/>
      <c r="KAP3" s="255"/>
      <c r="KAQ3" s="255"/>
      <c r="KAR3" s="255"/>
      <c r="KAS3" s="255"/>
      <c r="KAT3" s="255"/>
      <c r="KAU3" s="255"/>
      <c r="KAV3" s="255"/>
      <c r="KAW3" s="255"/>
      <c r="KAX3" s="255"/>
      <c r="KAY3" s="255"/>
      <c r="KAZ3" s="255"/>
      <c r="KBA3" s="255"/>
      <c r="KBB3" s="255"/>
      <c r="KBC3" s="255"/>
      <c r="KBD3" s="255"/>
      <c r="KBE3" s="255"/>
      <c r="KBF3" s="255"/>
      <c r="KBG3" s="255"/>
      <c r="KBH3" s="255"/>
      <c r="KBI3" s="255"/>
      <c r="KBJ3" s="255"/>
      <c r="KBK3" s="255"/>
      <c r="KBL3" s="255"/>
      <c r="KBM3" s="255"/>
      <c r="KBN3" s="255"/>
      <c r="KBO3" s="255"/>
      <c r="KBP3" s="255"/>
      <c r="KBQ3" s="255"/>
      <c r="KBR3" s="255"/>
      <c r="KBS3" s="255"/>
      <c r="KBT3" s="255"/>
      <c r="KBU3" s="255"/>
      <c r="KBV3" s="255"/>
      <c r="KBW3" s="255"/>
      <c r="KBX3" s="255"/>
      <c r="KBY3" s="255"/>
      <c r="KBZ3" s="255"/>
      <c r="KCA3" s="255"/>
      <c r="KCB3" s="255"/>
      <c r="KCC3" s="255"/>
      <c r="KCD3" s="255"/>
      <c r="KCE3" s="255"/>
      <c r="KCF3" s="255"/>
      <c r="KCG3" s="255"/>
      <c r="KCH3" s="255"/>
      <c r="KCI3" s="255"/>
      <c r="KCJ3" s="255"/>
      <c r="KCK3" s="255"/>
      <c r="KCL3" s="255"/>
      <c r="KCM3" s="255"/>
      <c r="KCN3" s="255"/>
      <c r="KCO3" s="255"/>
      <c r="KCP3" s="255"/>
      <c r="KCQ3" s="255"/>
      <c r="KCR3" s="255"/>
      <c r="KCS3" s="255"/>
      <c r="KCT3" s="255"/>
      <c r="KCU3" s="255"/>
      <c r="KCV3" s="255"/>
      <c r="KCW3" s="255"/>
      <c r="KCX3" s="255"/>
      <c r="KCY3" s="255"/>
      <c r="KCZ3" s="255"/>
      <c r="KDA3" s="255"/>
      <c r="KDB3" s="255"/>
      <c r="KDC3" s="255"/>
      <c r="KDD3" s="255"/>
      <c r="KDE3" s="255"/>
      <c r="KDF3" s="255"/>
      <c r="KDG3" s="255"/>
      <c r="KDH3" s="255"/>
      <c r="KDI3" s="255"/>
      <c r="KDJ3" s="255"/>
      <c r="KDK3" s="255"/>
      <c r="KDL3" s="255"/>
      <c r="KDM3" s="255"/>
      <c r="KDN3" s="255"/>
      <c r="KDO3" s="255"/>
      <c r="KDP3" s="255"/>
      <c r="KDQ3" s="255"/>
      <c r="KDR3" s="255"/>
      <c r="KDS3" s="255"/>
      <c r="KDT3" s="255"/>
      <c r="KDU3" s="255"/>
      <c r="KDV3" s="255"/>
      <c r="KDW3" s="255"/>
      <c r="KDX3" s="255"/>
      <c r="KDY3" s="255"/>
      <c r="KDZ3" s="255"/>
      <c r="KEA3" s="255"/>
      <c r="KEB3" s="255"/>
      <c r="KEC3" s="255"/>
      <c r="KED3" s="255"/>
      <c r="KEE3" s="255"/>
      <c r="KEF3" s="255"/>
      <c r="KEG3" s="255"/>
      <c r="KEH3" s="255"/>
      <c r="KEI3" s="255"/>
      <c r="KEJ3" s="255"/>
      <c r="KEK3" s="255"/>
      <c r="KEL3" s="255"/>
      <c r="KEM3" s="255"/>
      <c r="KEN3" s="255"/>
      <c r="KEO3" s="255"/>
      <c r="KEP3" s="255"/>
      <c r="KEQ3" s="255"/>
      <c r="KER3" s="255"/>
      <c r="KES3" s="255"/>
      <c r="KET3" s="255"/>
      <c r="KEU3" s="255"/>
      <c r="KEV3" s="255"/>
      <c r="KEW3" s="255"/>
      <c r="KEX3" s="255"/>
      <c r="KEY3" s="255"/>
      <c r="KEZ3" s="255"/>
      <c r="KFA3" s="255"/>
      <c r="KFB3" s="255"/>
      <c r="KFC3" s="255"/>
      <c r="KFD3" s="255"/>
      <c r="KFE3" s="255"/>
      <c r="KFF3" s="255"/>
      <c r="KFG3" s="255"/>
      <c r="KFH3" s="255"/>
      <c r="KFI3" s="255"/>
      <c r="KFJ3" s="255"/>
      <c r="KFK3" s="255"/>
      <c r="KFL3" s="255"/>
      <c r="KFM3" s="255"/>
      <c r="KFN3" s="255"/>
      <c r="KFO3" s="255"/>
      <c r="KFP3" s="255"/>
      <c r="KFQ3" s="255"/>
      <c r="KFR3" s="255"/>
      <c r="KFS3" s="255"/>
      <c r="KFT3" s="255"/>
      <c r="KFU3" s="255"/>
      <c r="KFV3" s="255"/>
      <c r="KFW3" s="255"/>
      <c r="KFX3" s="255"/>
      <c r="KFY3" s="255"/>
      <c r="KFZ3" s="255"/>
      <c r="KGA3" s="255"/>
      <c r="KGB3" s="255"/>
      <c r="KGC3" s="255"/>
      <c r="KGD3" s="255"/>
      <c r="KGE3" s="255"/>
      <c r="KGF3" s="255"/>
      <c r="KGG3" s="255"/>
      <c r="KGH3" s="255"/>
      <c r="KGI3" s="255"/>
      <c r="KGJ3" s="255"/>
      <c r="KGK3" s="255"/>
      <c r="KGL3" s="255"/>
      <c r="KGM3" s="255"/>
      <c r="KGN3" s="255"/>
      <c r="KGO3" s="255"/>
      <c r="KGP3" s="255"/>
      <c r="KGQ3" s="255"/>
      <c r="KGR3" s="255"/>
      <c r="KGS3" s="255"/>
      <c r="KGT3" s="255"/>
      <c r="KGU3" s="255"/>
      <c r="KGV3" s="255"/>
      <c r="KGW3" s="255"/>
      <c r="KGX3" s="255"/>
      <c r="KGY3" s="255"/>
      <c r="KGZ3" s="255"/>
      <c r="KHA3" s="255"/>
      <c r="KHB3" s="255"/>
      <c r="KHC3" s="255"/>
      <c r="KHD3" s="255"/>
      <c r="KHE3" s="255"/>
      <c r="KHF3" s="255"/>
      <c r="KHG3" s="255"/>
      <c r="KHH3" s="255"/>
      <c r="KHI3" s="255"/>
      <c r="KHJ3" s="255"/>
      <c r="KHK3" s="255"/>
      <c r="KHL3" s="255"/>
      <c r="KHM3" s="255"/>
      <c r="KHN3" s="255"/>
      <c r="KHO3" s="255"/>
      <c r="KHP3" s="255"/>
      <c r="KHQ3" s="255"/>
      <c r="KHR3" s="255"/>
      <c r="KHS3" s="255"/>
      <c r="KHT3" s="255"/>
      <c r="KHU3" s="255"/>
      <c r="KHV3" s="255"/>
      <c r="KHW3" s="255"/>
      <c r="KHX3" s="255"/>
      <c r="KHY3" s="255"/>
      <c r="KHZ3" s="255"/>
      <c r="KIA3" s="255"/>
      <c r="KIB3" s="255"/>
      <c r="KIC3" s="255"/>
      <c r="KID3" s="255"/>
      <c r="KIE3" s="255"/>
      <c r="KIF3" s="255"/>
      <c r="KIG3" s="255"/>
      <c r="KIH3" s="255"/>
      <c r="KII3" s="255"/>
      <c r="KIJ3" s="255"/>
      <c r="KIK3" s="255"/>
      <c r="KIL3" s="255"/>
      <c r="KIM3" s="255"/>
      <c r="KIN3" s="255"/>
      <c r="KIO3" s="255"/>
      <c r="KIP3" s="255"/>
      <c r="KIQ3" s="255"/>
      <c r="KIR3" s="255"/>
      <c r="KIS3" s="255"/>
      <c r="KIT3" s="255"/>
      <c r="KIU3" s="255"/>
      <c r="KIV3" s="255"/>
      <c r="KIW3" s="255"/>
      <c r="KIX3" s="255"/>
      <c r="KIY3" s="255"/>
      <c r="KIZ3" s="255"/>
      <c r="KJA3" s="255"/>
      <c r="KJB3" s="255"/>
      <c r="KJC3" s="255"/>
      <c r="KJD3" s="255"/>
      <c r="KJE3" s="255"/>
      <c r="KJF3" s="255"/>
      <c r="KJG3" s="255"/>
      <c r="KJH3" s="255"/>
      <c r="KJI3" s="255"/>
      <c r="KJJ3" s="255"/>
      <c r="KJK3" s="255"/>
      <c r="KJL3" s="255"/>
      <c r="KJM3" s="255"/>
      <c r="KJN3" s="255"/>
      <c r="KJO3" s="255"/>
      <c r="KJP3" s="255"/>
      <c r="KJQ3" s="255"/>
      <c r="KJR3" s="255"/>
      <c r="KJS3" s="255"/>
      <c r="KJT3" s="255"/>
      <c r="KJU3" s="255"/>
      <c r="KJV3" s="255"/>
      <c r="KJW3" s="255"/>
      <c r="KJX3" s="255"/>
      <c r="KJY3" s="255"/>
      <c r="KJZ3" s="255"/>
      <c r="KKA3" s="255"/>
      <c r="KKB3" s="255"/>
      <c r="KKC3" s="255"/>
      <c r="KKD3" s="255"/>
      <c r="KKE3" s="255"/>
      <c r="KKF3" s="255"/>
      <c r="KKG3" s="255"/>
      <c r="KKH3" s="255"/>
      <c r="KKI3" s="255"/>
      <c r="KKJ3" s="255"/>
      <c r="KKK3" s="255"/>
      <c r="KKL3" s="255"/>
      <c r="KKM3" s="255"/>
      <c r="KKN3" s="255"/>
      <c r="KKO3" s="255"/>
      <c r="KKP3" s="255"/>
      <c r="KKQ3" s="255"/>
      <c r="KKR3" s="255"/>
      <c r="KKS3" s="255"/>
      <c r="KKT3" s="255"/>
      <c r="KKU3" s="255"/>
      <c r="KKV3" s="255"/>
      <c r="KKW3" s="255"/>
      <c r="KKX3" s="255"/>
      <c r="KKY3" s="255"/>
      <c r="KKZ3" s="255"/>
      <c r="KLA3" s="255"/>
      <c r="KLB3" s="255"/>
      <c r="KLC3" s="255"/>
      <c r="KLD3" s="255"/>
      <c r="KLE3" s="255"/>
      <c r="KLF3" s="255"/>
      <c r="KLG3" s="255"/>
      <c r="KLH3" s="255"/>
      <c r="KLI3" s="255"/>
      <c r="KLJ3" s="255"/>
      <c r="KLK3" s="255"/>
      <c r="KLL3" s="255"/>
      <c r="KLM3" s="255"/>
      <c r="KLN3" s="255"/>
      <c r="KLO3" s="255"/>
      <c r="KLP3" s="255"/>
      <c r="KLQ3" s="255"/>
      <c r="KLR3" s="255"/>
      <c r="KLS3" s="255"/>
      <c r="KLT3" s="255"/>
      <c r="KLU3" s="255"/>
      <c r="KLV3" s="255"/>
      <c r="KLW3" s="255"/>
      <c r="KLX3" s="255"/>
      <c r="KLY3" s="255"/>
      <c r="KLZ3" s="255"/>
      <c r="KMA3" s="255"/>
      <c r="KMB3" s="255"/>
      <c r="KMC3" s="255"/>
      <c r="KMD3" s="255"/>
      <c r="KME3" s="255"/>
      <c r="KMF3" s="255"/>
      <c r="KMG3" s="255"/>
      <c r="KMH3" s="255"/>
      <c r="KMI3" s="255"/>
      <c r="KMJ3" s="255"/>
      <c r="KMK3" s="255"/>
      <c r="KML3" s="255"/>
      <c r="KMM3" s="255"/>
      <c r="KMN3" s="255"/>
      <c r="KMO3" s="255"/>
      <c r="KMP3" s="255"/>
      <c r="KMQ3" s="255"/>
      <c r="KMR3" s="255"/>
      <c r="KMS3" s="255"/>
      <c r="KMT3" s="255"/>
      <c r="KMU3" s="255"/>
      <c r="KMV3" s="255"/>
      <c r="KMW3" s="255"/>
      <c r="KMX3" s="255"/>
      <c r="KMY3" s="255"/>
      <c r="KMZ3" s="255"/>
      <c r="KNA3" s="255"/>
      <c r="KNB3" s="255"/>
      <c r="KNC3" s="255"/>
      <c r="KND3" s="255"/>
      <c r="KNE3" s="255"/>
      <c r="KNF3" s="255"/>
      <c r="KNG3" s="255"/>
      <c r="KNH3" s="255"/>
      <c r="KNI3" s="255"/>
      <c r="KNJ3" s="255"/>
      <c r="KNK3" s="255"/>
      <c r="KNL3" s="255"/>
      <c r="KNM3" s="255"/>
      <c r="KNN3" s="255"/>
      <c r="KNO3" s="255"/>
      <c r="KNP3" s="255"/>
      <c r="KNQ3" s="255"/>
      <c r="KNR3" s="255"/>
      <c r="KNS3" s="255"/>
      <c r="KNT3" s="255"/>
      <c r="KNU3" s="255"/>
      <c r="KNV3" s="255"/>
      <c r="KNW3" s="255"/>
      <c r="KNX3" s="255"/>
      <c r="KNY3" s="255"/>
      <c r="KNZ3" s="255"/>
      <c r="KOA3" s="255"/>
      <c r="KOB3" s="255"/>
      <c r="KOC3" s="255"/>
      <c r="KOD3" s="255"/>
      <c r="KOE3" s="255"/>
      <c r="KOF3" s="255"/>
      <c r="KOG3" s="255"/>
      <c r="KOH3" s="255"/>
      <c r="KOI3" s="255"/>
      <c r="KOJ3" s="255"/>
      <c r="KOK3" s="255"/>
      <c r="KOL3" s="255"/>
      <c r="KOM3" s="255"/>
      <c r="KON3" s="255"/>
      <c r="KOO3" s="255"/>
      <c r="KOP3" s="255"/>
      <c r="KOQ3" s="255"/>
      <c r="KOR3" s="255"/>
      <c r="KOS3" s="255"/>
      <c r="KOT3" s="255"/>
      <c r="KOU3" s="255"/>
      <c r="KOV3" s="255"/>
      <c r="KOW3" s="255"/>
      <c r="KOX3" s="255"/>
      <c r="KOY3" s="255"/>
      <c r="KOZ3" s="255"/>
      <c r="KPA3" s="255"/>
      <c r="KPB3" s="255"/>
      <c r="KPC3" s="255"/>
      <c r="KPD3" s="255"/>
      <c r="KPE3" s="255"/>
      <c r="KPF3" s="255"/>
      <c r="KPG3" s="255"/>
      <c r="KPH3" s="255"/>
      <c r="KPI3" s="255"/>
      <c r="KPJ3" s="255"/>
      <c r="KPK3" s="255"/>
      <c r="KPL3" s="255"/>
      <c r="KPM3" s="255"/>
      <c r="KPN3" s="255"/>
      <c r="KPO3" s="255"/>
      <c r="KPP3" s="255"/>
      <c r="KPQ3" s="255"/>
      <c r="KPR3" s="255"/>
      <c r="KPS3" s="255"/>
      <c r="KPT3" s="255"/>
      <c r="KPU3" s="255"/>
      <c r="KPV3" s="255"/>
      <c r="KPW3" s="255"/>
      <c r="KPX3" s="255"/>
      <c r="KPY3" s="255"/>
      <c r="KPZ3" s="255"/>
      <c r="KQA3" s="255"/>
      <c r="KQB3" s="255"/>
      <c r="KQC3" s="255"/>
      <c r="KQD3" s="255"/>
      <c r="KQE3" s="255"/>
      <c r="KQF3" s="255"/>
      <c r="KQG3" s="255"/>
      <c r="KQH3" s="255"/>
      <c r="KQI3" s="255"/>
      <c r="KQJ3" s="255"/>
      <c r="KQK3" s="255"/>
      <c r="KQL3" s="255"/>
      <c r="KQM3" s="255"/>
      <c r="KQN3" s="255"/>
      <c r="KQO3" s="255"/>
      <c r="KQP3" s="255"/>
      <c r="KQQ3" s="255"/>
      <c r="KQR3" s="255"/>
      <c r="KQS3" s="255"/>
      <c r="KQT3" s="255"/>
      <c r="KQU3" s="255"/>
      <c r="KQV3" s="255"/>
      <c r="KQW3" s="255"/>
      <c r="KQX3" s="255"/>
      <c r="KQY3" s="255"/>
      <c r="KQZ3" s="255"/>
      <c r="KRA3" s="255"/>
      <c r="KRB3" s="255"/>
      <c r="KRC3" s="255"/>
      <c r="KRD3" s="255"/>
      <c r="KRE3" s="255"/>
      <c r="KRF3" s="255"/>
      <c r="KRG3" s="255"/>
      <c r="KRH3" s="255"/>
      <c r="KRI3" s="255"/>
      <c r="KRJ3" s="255"/>
      <c r="KRK3" s="255"/>
      <c r="KRL3" s="255"/>
      <c r="KRM3" s="255"/>
      <c r="KRN3" s="255"/>
      <c r="KRO3" s="255"/>
      <c r="KRP3" s="255"/>
      <c r="KRQ3" s="255"/>
      <c r="KRR3" s="255"/>
      <c r="KRS3" s="255"/>
      <c r="KRT3" s="255"/>
      <c r="KRU3" s="255"/>
      <c r="KRV3" s="255"/>
      <c r="KRW3" s="255"/>
      <c r="KRX3" s="255"/>
      <c r="KRY3" s="255"/>
      <c r="KRZ3" s="255"/>
      <c r="KSA3" s="255"/>
      <c r="KSB3" s="255"/>
      <c r="KSC3" s="255"/>
      <c r="KSD3" s="255"/>
      <c r="KSE3" s="255"/>
      <c r="KSF3" s="255"/>
      <c r="KSG3" s="255"/>
      <c r="KSH3" s="255"/>
      <c r="KSI3" s="255"/>
      <c r="KSJ3" s="255"/>
      <c r="KSK3" s="255"/>
      <c r="KSL3" s="255"/>
      <c r="KSM3" s="255"/>
      <c r="KSN3" s="255"/>
      <c r="KSO3" s="255"/>
      <c r="KSP3" s="255"/>
      <c r="KSQ3" s="255"/>
      <c r="KSR3" s="255"/>
      <c r="KSS3" s="255"/>
      <c r="KST3" s="255"/>
      <c r="KSU3" s="255"/>
      <c r="KSV3" s="255"/>
      <c r="KSW3" s="255"/>
      <c r="KSX3" s="255"/>
      <c r="KSY3" s="255"/>
      <c r="KSZ3" s="255"/>
      <c r="KTA3" s="255"/>
      <c r="KTB3" s="255"/>
      <c r="KTC3" s="255"/>
      <c r="KTD3" s="255"/>
      <c r="KTE3" s="255"/>
      <c r="KTF3" s="255"/>
      <c r="KTG3" s="255"/>
      <c r="KTH3" s="255"/>
      <c r="KTI3" s="255"/>
      <c r="KTJ3" s="255"/>
      <c r="KTK3" s="255"/>
      <c r="KTL3" s="255"/>
      <c r="KTM3" s="255"/>
      <c r="KTN3" s="255"/>
      <c r="KTO3" s="255"/>
      <c r="KTP3" s="255"/>
      <c r="KTQ3" s="255"/>
      <c r="KTR3" s="255"/>
      <c r="KTS3" s="255"/>
      <c r="KTT3" s="255"/>
      <c r="KTU3" s="255"/>
      <c r="KTV3" s="255"/>
      <c r="KTW3" s="255"/>
      <c r="KTX3" s="255"/>
      <c r="KTY3" s="255"/>
      <c r="KTZ3" s="255"/>
      <c r="KUA3" s="255"/>
      <c r="KUB3" s="255"/>
      <c r="KUC3" s="255"/>
      <c r="KUD3" s="255"/>
      <c r="KUE3" s="255"/>
      <c r="KUF3" s="255"/>
      <c r="KUG3" s="255"/>
      <c r="KUH3" s="255"/>
      <c r="KUI3" s="255"/>
      <c r="KUJ3" s="255"/>
      <c r="KUK3" s="255"/>
      <c r="KUL3" s="255"/>
      <c r="KUM3" s="255"/>
      <c r="KUN3" s="255"/>
      <c r="KUO3" s="255"/>
      <c r="KUP3" s="255"/>
      <c r="KUQ3" s="255"/>
      <c r="KUR3" s="255"/>
      <c r="KUS3" s="255"/>
      <c r="KUT3" s="255"/>
      <c r="KUU3" s="255"/>
      <c r="KUV3" s="255"/>
      <c r="KUW3" s="255"/>
      <c r="KUX3" s="255"/>
      <c r="KUY3" s="255"/>
      <c r="KUZ3" s="255"/>
      <c r="KVA3" s="255"/>
      <c r="KVB3" s="255"/>
      <c r="KVC3" s="255"/>
      <c r="KVD3" s="255"/>
      <c r="KVE3" s="255"/>
      <c r="KVF3" s="255"/>
      <c r="KVG3" s="255"/>
      <c r="KVH3" s="255"/>
      <c r="KVI3" s="255"/>
      <c r="KVJ3" s="255"/>
      <c r="KVK3" s="255"/>
      <c r="KVL3" s="255"/>
      <c r="KVM3" s="255"/>
      <c r="KVN3" s="255"/>
      <c r="KVO3" s="255"/>
      <c r="KVP3" s="255"/>
      <c r="KVQ3" s="255"/>
      <c r="KVR3" s="255"/>
      <c r="KVS3" s="255"/>
      <c r="KVT3" s="255"/>
      <c r="KVU3" s="255"/>
      <c r="KVV3" s="255"/>
      <c r="KVW3" s="255"/>
      <c r="KVX3" s="255"/>
      <c r="KVY3" s="255"/>
      <c r="KVZ3" s="255"/>
      <c r="KWA3" s="255"/>
      <c r="KWB3" s="255"/>
      <c r="KWC3" s="255"/>
      <c r="KWD3" s="255"/>
      <c r="KWE3" s="255"/>
      <c r="KWF3" s="255"/>
      <c r="KWG3" s="255"/>
      <c r="KWH3" s="255"/>
      <c r="KWI3" s="255"/>
      <c r="KWJ3" s="255"/>
      <c r="KWK3" s="255"/>
      <c r="KWL3" s="255"/>
      <c r="KWM3" s="255"/>
      <c r="KWN3" s="255"/>
      <c r="KWO3" s="255"/>
      <c r="KWP3" s="255"/>
      <c r="KWQ3" s="255"/>
      <c r="KWR3" s="255"/>
      <c r="KWS3" s="255"/>
      <c r="KWT3" s="255"/>
      <c r="KWU3" s="255"/>
      <c r="KWV3" s="255"/>
      <c r="KWW3" s="255"/>
      <c r="KWX3" s="255"/>
      <c r="KWY3" s="255"/>
      <c r="KWZ3" s="255"/>
      <c r="KXA3" s="255"/>
      <c r="KXB3" s="255"/>
      <c r="KXC3" s="255"/>
      <c r="KXD3" s="255"/>
      <c r="KXE3" s="255"/>
      <c r="KXF3" s="255"/>
      <c r="KXG3" s="255"/>
      <c r="KXH3" s="255"/>
      <c r="KXI3" s="255"/>
      <c r="KXJ3" s="255"/>
      <c r="KXK3" s="255"/>
      <c r="KXL3" s="255"/>
      <c r="KXM3" s="255"/>
      <c r="KXN3" s="255"/>
      <c r="KXO3" s="255"/>
      <c r="KXP3" s="255"/>
      <c r="KXQ3" s="255"/>
      <c r="KXR3" s="255"/>
      <c r="KXS3" s="255"/>
      <c r="KXT3" s="255"/>
      <c r="KXU3" s="255"/>
      <c r="KXV3" s="255"/>
      <c r="KXW3" s="255"/>
      <c r="KXX3" s="255"/>
      <c r="KXY3" s="255"/>
      <c r="KXZ3" s="255"/>
      <c r="KYA3" s="255"/>
      <c r="KYB3" s="255"/>
      <c r="KYC3" s="255"/>
      <c r="KYD3" s="255"/>
      <c r="KYE3" s="255"/>
      <c r="KYF3" s="255"/>
      <c r="KYG3" s="255"/>
      <c r="KYH3" s="255"/>
      <c r="KYI3" s="255"/>
      <c r="KYJ3" s="255"/>
      <c r="KYK3" s="255"/>
      <c r="KYL3" s="255"/>
      <c r="KYM3" s="255"/>
      <c r="KYN3" s="255"/>
      <c r="KYO3" s="255"/>
      <c r="KYP3" s="255"/>
      <c r="KYQ3" s="255"/>
      <c r="KYR3" s="255"/>
      <c r="KYS3" s="255"/>
      <c r="KYT3" s="255"/>
      <c r="KYU3" s="255"/>
      <c r="KYV3" s="255"/>
      <c r="KYW3" s="255"/>
      <c r="KYX3" s="255"/>
      <c r="KYY3" s="255"/>
      <c r="KYZ3" s="255"/>
      <c r="KZA3" s="255"/>
      <c r="KZB3" s="255"/>
      <c r="KZC3" s="255"/>
      <c r="KZD3" s="255"/>
      <c r="KZE3" s="255"/>
      <c r="KZF3" s="255"/>
      <c r="KZG3" s="255"/>
      <c r="KZH3" s="255"/>
      <c r="KZI3" s="255"/>
      <c r="KZJ3" s="255"/>
      <c r="KZK3" s="255"/>
      <c r="KZL3" s="255"/>
      <c r="KZM3" s="255"/>
      <c r="KZN3" s="255"/>
      <c r="KZO3" s="255"/>
      <c r="KZP3" s="255"/>
      <c r="KZQ3" s="255"/>
      <c r="KZR3" s="255"/>
      <c r="KZS3" s="255"/>
      <c r="KZT3" s="255"/>
      <c r="KZU3" s="255"/>
      <c r="KZV3" s="255"/>
      <c r="KZW3" s="255"/>
      <c r="KZX3" s="255"/>
      <c r="KZY3" s="255"/>
      <c r="KZZ3" s="255"/>
      <c r="LAA3" s="255"/>
      <c r="LAB3" s="255"/>
      <c r="LAC3" s="255"/>
      <c r="LAD3" s="255"/>
      <c r="LAE3" s="255"/>
      <c r="LAF3" s="255"/>
      <c r="LAG3" s="255"/>
      <c r="LAH3" s="255"/>
      <c r="LAI3" s="255"/>
      <c r="LAJ3" s="255"/>
      <c r="LAK3" s="255"/>
      <c r="LAL3" s="255"/>
      <c r="LAM3" s="255"/>
      <c r="LAN3" s="255"/>
      <c r="LAO3" s="255"/>
      <c r="LAP3" s="255"/>
      <c r="LAQ3" s="255"/>
      <c r="LAR3" s="255"/>
      <c r="LAS3" s="255"/>
      <c r="LAT3" s="255"/>
      <c r="LAU3" s="255"/>
      <c r="LAV3" s="255"/>
      <c r="LAW3" s="255"/>
      <c r="LAX3" s="255"/>
      <c r="LAY3" s="255"/>
      <c r="LAZ3" s="255"/>
      <c r="LBA3" s="255"/>
      <c r="LBB3" s="255"/>
      <c r="LBC3" s="255"/>
      <c r="LBD3" s="255"/>
      <c r="LBE3" s="255"/>
      <c r="LBF3" s="255"/>
      <c r="LBG3" s="255"/>
      <c r="LBH3" s="255"/>
      <c r="LBI3" s="255"/>
      <c r="LBJ3" s="255"/>
      <c r="LBK3" s="255"/>
      <c r="LBL3" s="255"/>
      <c r="LBM3" s="255"/>
      <c r="LBN3" s="255"/>
      <c r="LBO3" s="255"/>
      <c r="LBP3" s="255"/>
      <c r="LBQ3" s="255"/>
      <c r="LBR3" s="255"/>
      <c r="LBS3" s="255"/>
      <c r="LBT3" s="255"/>
      <c r="LBU3" s="255"/>
      <c r="LBV3" s="255"/>
      <c r="LBW3" s="255"/>
      <c r="LBX3" s="255"/>
      <c r="LBY3" s="255"/>
      <c r="LBZ3" s="255"/>
      <c r="LCA3" s="255"/>
      <c r="LCB3" s="255"/>
      <c r="LCC3" s="255"/>
      <c r="LCD3" s="255"/>
      <c r="LCE3" s="255"/>
      <c r="LCF3" s="255"/>
      <c r="LCG3" s="255"/>
      <c r="LCH3" s="255"/>
      <c r="LCI3" s="255"/>
      <c r="LCJ3" s="255"/>
      <c r="LCK3" s="255"/>
      <c r="LCL3" s="255"/>
      <c r="LCM3" s="255"/>
      <c r="LCN3" s="255"/>
      <c r="LCO3" s="255"/>
      <c r="LCP3" s="255"/>
      <c r="LCQ3" s="255"/>
      <c r="LCR3" s="255"/>
      <c r="LCS3" s="255"/>
      <c r="LCT3" s="255"/>
      <c r="LCU3" s="255"/>
      <c r="LCV3" s="255"/>
      <c r="LCW3" s="255"/>
      <c r="LCX3" s="255"/>
      <c r="LCY3" s="255"/>
      <c r="LCZ3" s="255"/>
      <c r="LDA3" s="255"/>
      <c r="LDB3" s="255"/>
      <c r="LDC3" s="255"/>
      <c r="LDD3" s="255"/>
      <c r="LDE3" s="255"/>
      <c r="LDF3" s="255"/>
      <c r="LDG3" s="255"/>
      <c r="LDH3" s="255"/>
      <c r="LDI3" s="255"/>
      <c r="LDJ3" s="255"/>
      <c r="LDK3" s="255"/>
      <c r="LDL3" s="255"/>
      <c r="LDM3" s="255"/>
      <c r="LDN3" s="255"/>
      <c r="LDO3" s="255"/>
      <c r="LDP3" s="255"/>
      <c r="LDQ3" s="255"/>
      <c r="LDR3" s="255"/>
      <c r="LDS3" s="255"/>
      <c r="LDT3" s="255"/>
      <c r="LDU3" s="255"/>
      <c r="LDV3" s="255"/>
      <c r="LDW3" s="255"/>
      <c r="LDX3" s="255"/>
      <c r="LDY3" s="255"/>
      <c r="LDZ3" s="255"/>
      <c r="LEA3" s="255"/>
      <c r="LEB3" s="255"/>
      <c r="LEC3" s="255"/>
      <c r="LED3" s="255"/>
      <c r="LEE3" s="255"/>
      <c r="LEF3" s="255"/>
      <c r="LEG3" s="255"/>
      <c r="LEH3" s="255"/>
      <c r="LEI3" s="255"/>
      <c r="LEJ3" s="255"/>
      <c r="LEK3" s="255"/>
      <c r="LEL3" s="255"/>
      <c r="LEM3" s="255"/>
      <c r="LEN3" s="255"/>
      <c r="LEO3" s="255"/>
      <c r="LEP3" s="255"/>
      <c r="LEQ3" s="255"/>
      <c r="LER3" s="255"/>
      <c r="LES3" s="255"/>
      <c r="LET3" s="255"/>
      <c r="LEU3" s="255"/>
      <c r="LEV3" s="255"/>
      <c r="LEW3" s="255"/>
      <c r="LEX3" s="255"/>
      <c r="LEY3" s="255"/>
      <c r="LEZ3" s="255"/>
      <c r="LFA3" s="255"/>
      <c r="LFB3" s="255"/>
      <c r="LFC3" s="255"/>
      <c r="LFD3" s="255"/>
      <c r="LFE3" s="255"/>
      <c r="LFF3" s="255"/>
      <c r="LFG3" s="255"/>
      <c r="LFH3" s="255"/>
      <c r="LFI3" s="255"/>
      <c r="LFJ3" s="255"/>
      <c r="LFK3" s="255"/>
      <c r="LFL3" s="255"/>
      <c r="LFM3" s="255"/>
      <c r="LFN3" s="255"/>
      <c r="LFO3" s="255"/>
      <c r="LFP3" s="255"/>
      <c r="LFQ3" s="255"/>
      <c r="LFR3" s="255"/>
      <c r="LFS3" s="255"/>
      <c r="LFT3" s="255"/>
      <c r="LFU3" s="255"/>
      <c r="LFV3" s="255"/>
      <c r="LFW3" s="255"/>
      <c r="LFX3" s="255"/>
      <c r="LFY3" s="255"/>
      <c r="LFZ3" s="255"/>
      <c r="LGA3" s="255"/>
      <c r="LGB3" s="255"/>
      <c r="LGC3" s="255"/>
      <c r="LGD3" s="255"/>
      <c r="LGE3" s="255"/>
      <c r="LGF3" s="255"/>
      <c r="LGG3" s="255"/>
      <c r="LGH3" s="255"/>
      <c r="LGI3" s="255"/>
      <c r="LGJ3" s="255"/>
      <c r="LGK3" s="255"/>
      <c r="LGL3" s="255"/>
      <c r="LGM3" s="255"/>
      <c r="LGN3" s="255"/>
      <c r="LGO3" s="255"/>
      <c r="LGP3" s="255"/>
      <c r="LGQ3" s="255"/>
      <c r="LGR3" s="255"/>
      <c r="LGS3" s="255"/>
      <c r="LGT3" s="255"/>
      <c r="LGU3" s="255"/>
      <c r="LGV3" s="255"/>
      <c r="LGW3" s="255"/>
      <c r="LGX3" s="255"/>
      <c r="LGY3" s="255"/>
      <c r="LGZ3" s="255"/>
      <c r="LHA3" s="255"/>
      <c r="LHB3" s="255"/>
      <c r="LHC3" s="255"/>
      <c r="LHD3" s="255"/>
      <c r="LHE3" s="255"/>
      <c r="LHF3" s="255"/>
      <c r="LHG3" s="255"/>
      <c r="LHH3" s="255"/>
      <c r="LHI3" s="255"/>
      <c r="LHJ3" s="255"/>
      <c r="LHK3" s="255"/>
      <c r="LHL3" s="255"/>
      <c r="LHM3" s="255"/>
      <c r="LHN3" s="255"/>
      <c r="LHO3" s="255"/>
      <c r="LHP3" s="255"/>
      <c r="LHQ3" s="255"/>
      <c r="LHR3" s="255"/>
      <c r="LHS3" s="255"/>
      <c r="LHT3" s="255"/>
      <c r="LHU3" s="255"/>
      <c r="LHV3" s="255"/>
      <c r="LHW3" s="255"/>
      <c r="LHX3" s="255"/>
      <c r="LHY3" s="255"/>
      <c r="LHZ3" s="255"/>
      <c r="LIA3" s="255"/>
      <c r="LIB3" s="255"/>
      <c r="LIC3" s="255"/>
      <c r="LID3" s="255"/>
      <c r="LIE3" s="255"/>
      <c r="LIF3" s="255"/>
      <c r="LIG3" s="255"/>
      <c r="LIH3" s="255"/>
      <c r="LII3" s="255"/>
      <c r="LIJ3" s="255"/>
      <c r="LIK3" s="255"/>
      <c r="LIL3" s="255"/>
      <c r="LIM3" s="255"/>
      <c r="LIN3" s="255"/>
      <c r="LIO3" s="255"/>
      <c r="LIP3" s="255"/>
      <c r="LIQ3" s="255"/>
      <c r="LIR3" s="255"/>
      <c r="LIS3" s="255"/>
      <c r="LIT3" s="255"/>
      <c r="LIU3" s="255"/>
      <c r="LIV3" s="255"/>
      <c r="LIW3" s="255"/>
      <c r="LIX3" s="255"/>
      <c r="LIY3" s="255"/>
      <c r="LIZ3" s="255"/>
      <c r="LJA3" s="255"/>
      <c r="LJB3" s="255"/>
      <c r="LJC3" s="255"/>
      <c r="LJD3" s="255"/>
      <c r="LJE3" s="255"/>
      <c r="LJF3" s="255"/>
      <c r="LJG3" s="255"/>
      <c r="LJH3" s="255"/>
      <c r="LJI3" s="255"/>
      <c r="LJJ3" s="255"/>
      <c r="LJK3" s="255"/>
      <c r="LJL3" s="255"/>
      <c r="LJM3" s="255"/>
      <c r="LJN3" s="255"/>
      <c r="LJO3" s="255"/>
      <c r="LJP3" s="255"/>
      <c r="LJQ3" s="255"/>
      <c r="LJR3" s="255"/>
      <c r="LJS3" s="255"/>
      <c r="LJT3" s="255"/>
      <c r="LJU3" s="255"/>
      <c r="LJV3" s="255"/>
      <c r="LJW3" s="255"/>
      <c r="LJX3" s="255"/>
      <c r="LJY3" s="255"/>
      <c r="LJZ3" s="255"/>
      <c r="LKA3" s="255"/>
      <c r="LKB3" s="255"/>
      <c r="LKC3" s="255"/>
      <c r="LKD3" s="255"/>
      <c r="LKE3" s="255"/>
      <c r="LKF3" s="255"/>
      <c r="LKG3" s="255"/>
      <c r="LKH3" s="255"/>
      <c r="LKI3" s="255"/>
      <c r="LKJ3" s="255"/>
      <c r="LKK3" s="255"/>
      <c r="LKL3" s="255"/>
      <c r="LKM3" s="255"/>
      <c r="LKN3" s="255"/>
      <c r="LKO3" s="255"/>
      <c r="LKP3" s="255"/>
      <c r="LKQ3" s="255"/>
      <c r="LKR3" s="255"/>
      <c r="LKS3" s="255"/>
      <c r="LKT3" s="255"/>
      <c r="LKU3" s="255"/>
      <c r="LKV3" s="255"/>
      <c r="LKW3" s="255"/>
      <c r="LKX3" s="255"/>
      <c r="LKY3" s="255"/>
      <c r="LKZ3" s="255"/>
      <c r="LLA3" s="255"/>
      <c r="LLB3" s="255"/>
      <c r="LLC3" s="255"/>
      <c r="LLD3" s="255"/>
      <c r="LLE3" s="255"/>
      <c r="LLF3" s="255"/>
      <c r="LLG3" s="255"/>
      <c r="LLH3" s="255"/>
      <c r="LLI3" s="255"/>
      <c r="LLJ3" s="255"/>
      <c r="LLK3" s="255"/>
      <c r="LLL3" s="255"/>
      <c r="LLM3" s="255"/>
      <c r="LLN3" s="255"/>
      <c r="LLO3" s="255"/>
      <c r="LLP3" s="255"/>
      <c r="LLQ3" s="255"/>
      <c r="LLR3" s="255"/>
      <c r="LLS3" s="255"/>
      <c r="LLT3" s="255"/>
      <c r="LLU3" s="255"/>
      <c r="LLV3" s="255"/>
      <c r="LLW3" s="255"/>
      <c r="LLX3" s="255"/>
      <c r="LLY3" s="255"/>
      <c r="LLZ3" s="255"/>
      <c r="LMA3" s="255"/>
      <c r="LMB3" s="255"/>
      <c r="LMC3" s="255"/>
      <c r="LMD3" s="255"/>
      <c r="LME3" s="255"/>
      <c r="LMF3" s="255"/>
      <c r="LMG3" s="255"/>
      <c r="LMH3" s="255"/>
      <c r="LMI3" s="255"/>
      <c r="LMJ3" s="255"/>
      <c r="LMK3" s="255"/>
      <c r="LML3" s="255"/>
      <c r="LMM3" s="255"/>
      <c r="LMN3" s="255"/>
      <c r="LMO3" s="255"/>
      <c r="LMP3" s="255"/>
      <c r="LMQ3" s="255"/>
      <c r="LMR3" s="255"/>
      <c r="LMS3" s="255"/>
      <c r="LMT3" s="255"/>
      <c r="LMU3" s="255"/>
      <c r="LMV3" s="255"/>
      <c r="LMW3" s="255"/>
      <c r="LMX3" s="255"/>
      <c r="LMY3" s="255"/>
      <c r="LMZ3" s="255"/>
      <c r="LNA3" s="255"/>
      <c r="LNB3" s="255"/>
      <c r="LNC3" s="255"/>
      <c r="LND3" s="255"/>
      <c r="LNE3" s="255"/>
      <c r="LNF3" s="255"/>
      <c r="LNG3" s="255"/>
      <c r="LNH3" s="255"/>
      <c r="LNI3" s="255"/>
      <c r="LNJ3" s="255"/>
      <c r="LNK3" s="255"/>
      <c r="LNL3" s="255"/>
      <c r="LNM3" s="255"/>
      <c r="LNN3" s="255"/>
      <c r="LNO3" s="255"/>
      <c r="LNP3" s="255"/>
      <c r="LNQ3" s="255"/>
      <c r="LNR3" s="255"/>
      <c r="LNS3" s="255"/>
      <c r="LNT3" s="255"/>
      <c r="LNU3" s="255"/>
      <c r="LNV3" s="255"/>
      <c r="LNW3" s="255"/>
      <c r="LNX3" s="255"/>
      <c r="LNY3" s="255"/>
      <c r="LNZ3" s="255"/>
      <c r="LOA3" s="255"/>
      <c r="LOB3" s="255"/>
      <c r="LOC3" s="255"/>
      <c r="LOD3" s="255"/>
      <c r="LOE3" s="255"/>
      <c r="LOF3" s="255"/>
      <c r="LOG3" s="255"/>
      <c r="LOH3" s="255"/>
      <c r="LOI3" s="255"/>
      <c r="LOJ3" s="255"/>
      <c r="LOK3" s="255"/>
      <c r="LOL3" s="255"/>
      <c r="LOM3" s="255"/>
      <c r="LON3" s="255"/>
      <c r="LOO3" s="255"/>
      <c r="LOP3" s="255"/>
      <c r="LOQ3" s="255"/>
      <c r="LOR3" s="255"/>
      <c r="LOS3" s="255"/>
      <c r="LOT3" s="255"/>
      <c r="LOU3" s="255"/>
      <c r="LOV3" s="255"/>
      <c r="LOW3" s="255"/>
      <c r="LOX3" s="255"/>
      <c r="LOY3" s="255"/>
      <c r="LOZ3" s="255"/>
      <c r="LPA3" s="255"/>
      <c r="LPB3" s="255"/>
      <c r="LPC3" s="255"/>
      <c r="LPD3" s="255"/>
      <c r="LPE3" s="255"/>
      <c r="LPF3" s="255"/>
      <c r="LPG3" s="255"/>
      <c r="LPH3" s="255"/>
      <c r="LPI3" s="255"/>
      <c r="LPJ3" s="255"/>
      <c r="LPK3" s="255"/>
      <c r="LPL3" s="255"/>
      <c r="LPM3" s="255"/>
      <c r="LPN3" s="255"/>
      <c r="LPO3" s="255"/>
      <c r="LPP3" s="255"/>
      <c r="LPQ3" s="255"/>
      <c r="LPR3" s="255"/>
      <c r="LPS3" s="255"/>
      <c r="LPT3" s="255"/>
      <c r="LPU3" s="255"/>
      <c r="LPV3" s="255"/>
      <c r="LPW3" s="255"/>
      <c r="LPX3" s="255"/>
      <c r="LPY3" s="255"/>
      <c r="LPZ3" s="255"/>
      <c r="LQA3" s="255"/>
      <c r="LQB3" s="255"/>
      <c r="LQC3" s="255"/>
      <c r="LQD3" s="255"/>
      <c r="LQE3" s="255"/>
      <c r="LQF3" s="255"/>
      <c r="LQG3" s="255"/>
      <c r="LQH3" s="255"/>
      <c r="LQI3" s="255"/>
      <c r="LQJ3" s="255"/>
      <c r="LQK3" s="255"/>
      <c r="LQL3" s="255"/>
      <c r="LQM3" s="255"/>
      <c r="LQN3" s="255"/>
      <c r="LQO3" s="255"/>
      <c r="LQP3" s="255"/>
      <c r="LQQ3" s="255"/>
      <c r="LQR3" s="255"/>
      <c r="LQS3" s="255"/>
      <c r="LQT3" s="255"/>
      <c r="LQU3" s="255"/>
      <c r="LQV3" s="255"/>
      <c r="LQW3" s="255"/>
      <c r="LQX3" s="255"/>
      <c r="LQY3" s="255"/>
      <c r="LQZ3" s="255"/>
      <c r="LRA3" s="255"/>
      <c r="LRB3" s="255"/>
      <c r="LRC3" s="255"/>
      <c r="LRD3" s="255"/>
      <c r="LRE3" s="255"/>
      <c r="LRF3" s="255"/>
      <c r="LRG3" s="255"/>
      <c r="LRH3" s="255"/>
      <c r="LRI3" s="255"/>
      <c r="LRJ3" s="255"/>
      <c r="LRK3" s="255"/>
      <c r="LRL3" s="255"/>
      <c r="LRM3" s="255"/>
      <c r="LRN3" s="255"/>
      <c r="LRO3" s="255"/>
      <c r="LRP3" s="255"/>
      <c r="LRQ3" s="255"/>
      <c r="LRR3" s="255"/>
      <c r="LRS3" s="255"/>
      <c r="LRT3" s="255"/>
      <c r="LRU3" s="255"/>
      <c r="LRV3" s="255"/>
      <c r="LRW3" s="255"/>
      <c r="LRX3" s="255"/>
      <c r="LRY3" s="255"/>
      <c r="LRZ3" s="255"/>
      <c r="LSA3" s="255"/>
      <c r="LSB3" s="255"/>
      <c r="LSC3" s="255"/>
      <c r="LSD3" s="255"/>
      <c r="LSE3" s="255"/>
      <c r="LSF3" s="255"/>
      <c r="LSG3" s="255"/>
      <c r="LSH3" s="255"/>
      <c r="LSI3" s="255"/>
      <c r="LSJ3" s="255"/>
      <c r="LSK3" s="255"/>
      <c r="LSL3" s="255"/>
      <c r="LSM3" s="255"/>
      <c r="LSN3" s="255"/>
      <c r="LSO3" s="255"/>
      <c r="LSP3" s="255"/>
      <c r="LSQ3" s="255"/>
      <c r="LSR3" s="255"/>
      <c r="LSS3" s="255"/>
      <c r="LST3" s="255"/>
      <c r="LSU3" s="255"/>
      <c r="LSV3" s="255"/>
      <c r="LSW3" s="255"/>
      <c r="LSX3" s="255"/>
      <c r="LSY3" s="255"/>
      <c r="LSZ3" s="255"/>
      <c r="LTA3" s="255"/>
      <c r="LTB3" s="255"/>
      <c r="LTC3" s="255"/>
      <c r="LTD3" s="255"/>
      <c r="LTE3" s="255"/>
      <c r="LTF3" s="255"/>
      <c r="LTG3" s="255"/>
      <c r="LTH3" s="255"/>
      <c r="LTI3" s="255"/>
      <c r="LTJ3" s="255"/>
      <c r="LTK3" s="255"/>
      <c r="LTL3" s="255"/>
      <c r="LTM3" s="255"/>
      <c r="LTN3" s="255"/>
      <c r="LTO3" s="255"/>
      <c r="LTP3" s="255"/>
      <c r="LTQ3" s="255"/>
      <c r="LTR3" s="255"/>
      <c r="LTS3" s="255"/>
      <c r="LTT3" s="255"/>
      <c r="LTU3" s="255"/>
      <c r="LTV3" s="255"/>
      <c r="LTW3" s="255"/>
      <c r="LTX3" s="255"/>
      <c r="LTY3" s="255"/>
      <c r="LTZ3" s="255"/>
      <c r="LUA3" s="255"/>
      <c r="LUB3" s="255"/>
      <c r="LUC3" s="255"/>
      <c r="LUD3" s="255"/>
      <c r="LUE3" s="255"/>
      <c r="LUF3" s="255"/>
      <c r="LUG3" s="255"/>
      <c r="LUH3" s="255"/>
      <c r="LUI3" s="255"/>
      <c r="LUJ3" s="255"/>
      <c r="LUK3" s="255"/>
      <c r="LUL3" s="255"/>
      <c r="LUM3" s="255"/>
      <c r="LUN3" s="255"/>
      <c r="LUO3" s="255"/>
      <c r="LUP3" s="255"/>
      <c r="LUQ3" s="255"/>
      <c r="LUR3" s="255"/>
      <c r="LUS3" s="255"/>
      <c r="LUT3" s="255"/>
      <c r="LUU3" s="255"/>
      <c r="LUV3" s="255"/>
      <c r="LUW3" s="255"/>
      <c r="LUX3" s="255"/>
      <c r="LUY3" s="255"/>
      <c r="LUZ3" s="255"/>
      <c r="LVA3" s="255"/>
      <c r="LVB3" s="255"/>
      <c r="LVC3" s="255"/>
      <c r="LVD3" s="255"/>
      <c r="LVE3" s="255"/>
      <c r="LVF3" s="255"/>
      <c r="LVG3" s="255"/>
      <c r="LVH3" s="255"/>
      <c r="LVI3" s="255"/>
      <c r="LVJ3" s="255"/>
      <c r="LVK3" s="255"/>
      <c r="LVL3" s="255"/>
      <c r="LVM3" s="255"/>
      <c r="LVN3" s="255"/>
      <c r="LVO3" s="255"/>
      <c r="LVP3" s="255"/>
      <c r="LVQ3" s="255"/>
      <c r="LVR3" s="255"/>
      <c r="LVS3" s="255"/>
      <c r="LVT3" s="255"/>
      <c r="LVU3" s="255"/>
      <c r="LVV3" s="255"/>
      <c r="LVW3" s="255"/>
      <c r="LVX3" s="255"/>
      <c r="LVY3" s="255"/>
      <c r="LVZ3" s="255"/>
      <c r="LWA3" s="255"/>
      <c r="LWB3" s="255"/>
      <c r="LWC3" s="255"/>
      <c r="LWD3" s="255"/>
      <c r="LWE3" s="255"/>
      <c r="LWF3" s="255"/>
      <c r="LWG3" s="255"/>
      <c r="LWH3" s="255"/>
      <c r="LWI3" s="255"/>
      <c r="LWJ3" s="255"/>
      <c r="LWK3" s="255"/>
      <c r="LWL3" s="255"/>
      <c r="LWM3" s="255"/>
      <c r="LWN3" s="255"/>
      <c r="LWO3" s="255"/>
      <c r="LWP3" s="255"/>
      <c r="LWQ3" s="255"/>
      <c r="LWR3" s="255"/>
      <c r="LWS3" s="255"/>
      <c r="LWT3" s="255"/>
      <c r="LWU3" s="255"/>
      <c r="LWV3" s="255"/>
      <c r="LWW3" s="255"/>
      <c r="LWX3" s="255"/>
      <c r="LWY3" s="255"/>
      <c r="LWZ3" s="255"/>
      <c r="LXA3" s="255"/>
      <c r="LXB3" s="255"/>
      <c r="LXC3" s="255"/>
      <c r="LXD3" s="255"/>
      <c r="LXE3" s="255"/>
      <c r="LXF3" s="255"/>
      <c r="LXG3" s="255"/>
      <c r="LXH3" s="255"/>
      <c r="LXI3" s="255"/>
      <c r="LXJ3" s="255"/>
      <c r="LXK3" s="255"/>
      <c r="LXL3" s="255"/>
      <c r="LXM3" s="255"/>
      <c r="LXN3" s="255"/>
      <c r="LXO3" s="255"/>
      <c r="LXP3" s="255"/>
      <c r="LXQ3" s="255"/>
      <c r="LXR3" s="255"/>
      <c r="LXS3" s="255"/>
      <c r="LXT3" s="255"/>
      <c r="LXU3" s="255"/>
      <c r="LXV3" s="255"/>
      <c r="LXW3" s="255"/>
      <c r="LXX3" s="255"/>
      <c r="LXY3" s="255"/>
      <c r="LXZ3" s="255"/>
      <c r="LYA3" s="255"/>
      <c r="LYB3" s="255"/>
      <c r="LYC3" s="255"/>
      <c r="LYD3" s="255"/>
      <c r="LYE3" s="255"/>
      <c r="LYF3" s="255"/>
      <c r="LYG3" s="255"/>
      <c r="LYH3" s="255"/>
      <c r="LYI3" s="255"/>
      <c r="LYJ3" s="255"/>
      <c r="LYK3" s="255"/>
      <c r="LYL3" s="255"/>
      <c r="LYM3" s="255"/>
      <c r="LYN3" s="255"/>
      <c r="LYO3" s="255"/>
      <c r="LYP3" s="255"/>
      <c r="LYQ3" s="255"/>
      <c r="LYR3" s="255"/>
      <c r="LYS3" s="255"/>
      <c r="LYT3" s="255"/>
      <c r="LYU3" s="255"/>
      <c r="LYV3" s="255"/>
      <c r="LYW3" s="255"/>
      <c r="LYX3" s="255"/>
      <c r="LYY3" s="255"/>
      <c r="LYZ3" s="255"/>
      <c r="LZA3" s="255"/>
      <c r="LZB3" s="255"/>
      <c r="LZC3" s="255"/>
      <c r="LZD3" s="255"/>
      <c r="LZE3" s="255"/>
      <c r="LZF3" s="255"/>
      <c r="LZG3" s="255"/>
      <c r="LZH3" s="255"/>
      <c r="LZI3" s="255"/>
      <c r="LZJ3" s="255"/>
      <c r="LZK3" s="255"/>
      <c r="LZL3" s="255"/>
      <c r="LZM3" s="255"/>
      <c r="LZN3" s="255"/>
      <c r="LZO3" s="255"/>
      <c r="LZP3" s="255"/>
      <c r="LZQ3" s="255"/>
      <c r="LZR3" s="255"/>
      <c r="LZS3" s="255"/>
      <c r="LZT3" s="255"/>
      <c r="LZU3" s="255"/>
      <c r="LZV3" s="255"/>
      <c r="LZW3" s="255"/>
      <c r="LZX3" s="255"/>
      <c r="LZY3" s="255"/>
      <c r="LZZ3" s="255"/>
      <c r="MAA3" s="255"/>
      <c r="MAB3" s="255"/>
      <c r="MAC3" s="255"/>
      <c r="MAD3" s="255"/>
      <c r="MAE3" s="255"/>
      <c r="MAF3" s="255"/>
      <c r="MAG3" s="255"/>
      <c r="MAH3" s="255"/>
      <c r="MAI3" s="255"/>
      <c r="MAJ3" s="255"/>
      <c r="MAK3" s="255"/>
      <c r="MAL3" s="255"/>
      <c r="MAM3" s="255"/>
      <c r="MAN3" s="255"/>
      <c r="MAO3" s="255"/>
      <c r="MAP3" s="255"/>
      <c r="MAQ3" s="255"/>
      <c r="MAR3" s="255"/>
      <c r="MAS3" s="255"/>
      <c r="MAT3" s="255"/>
      <c r="MAU3" s="255"/>
      <c r="MAV3" s="255"/>
      <c r="MAW3" s="255"/>
      <c r="MAX3" s="255"/>
      <c r="MAY3" s="255"/>
      <c r="MAZ3" s="255"/>
      <c r="MBA3" s="255"/>
      <c r="MBB3" s="255"/>
      <c r="MBC3" s="255"/>
      <c r="MBD3" s="255"/>
      <c r="MBE3" s="255"/>
      <c r="MBF3" s="255"/>
      <c r="MBG3" s="255"/>
      <c r="MBH3" s="255"/>
      <c r="MBI3" s="255"/>
      <c r="MBJ3" s="255"/>
      <c r="MBK3" s="255"/>
      <c r="MBL3" s="255"/>
      <c r="MBM3" s="255"/>
      <c r="MBN3" s="255"/>
      <c r="MBO3" s="255"/>
      <c r="MBP3" s="255"/>
      <c r="MBQ3" s="255"/>
      <c r="MBR3" s="255"/>
      <c r="MBS3" s="255"/>
      <c r="MBT3" s="255"/>
      <c r="MBU3" s="255"/>
      <c r="MBV3" s="255"/>
      <c r="MBW3" s="255"/>
      <c r="MBX3" s="255"/>
      <c r="MBY3" s="255"/>
      <c r="MBZ3" s="255"/>
      <c r="MCA3" s="255"/>
      <c r="MCB3" s="255"/>
      <c r="MCC3" s="255"/>
      <c r="MCD3" s="255"/>
      <c r="MCE3" s="255"/>
      <c r="MCF3" s="255"/>
      <c r="MCG3" s="255"/>
      <c r="MCH3" s="255"/>
      <c r="MCI3" s="255"/>
      <c r="MCJ3" s="255"/>
      <c r="MCK3" s="255"/>
      <c r="MCL3" s="255"/>
      <c r="MCM3" s="255"/>
      <c r="MCN3" s="255"/>
      <c r="MCO3" s="255"/>
      <c r="MCP3" s="255"/>
      <c r="MCQ3" s="255"/>
      <c r="MCR3" s="255"/>
      <c r="MCS3" s="255"/>
      <c r="MCT3" s="255"/>
      <c r="MCU3" s="255"/>
      <c r="MCV3" s="255"/>
      <c r="MCW3" s="255"/>
      <c r="MCX3" s="255"/>
      <c r="MCY3" s="255"/>
      <c r="MCZ3" s="255"/>
      <c r="MDA3" s="255"/>
      <c r="MDB3" s="255"/>
      <c r="MDC3" s="255"/>
      <c r="MDD3" s="255"/>
      <c r="MDE3" s="255"/>
      <c r="MDF3" s="255"/>
      <c r="MDG3" s="255"/>
      <c r="MDH3" s="255"/>
      <c r="MDI3" s="255"/>
      <c r="MDJ3" s="255"/>
      <c r="MDK3" s="255"/>
      <c r="MDL3" s="255"/>
      <c r="MDM3" s="255"/>
      <c r="MDN3" s="255"/>
      <c r="MDO3" s="255"/>
      <c r="MDP3" s="255"/>
      <c r="MDQ3" s="255"/>
      <c r="MDR3" s="255"/>
      <c r="MDS3" s="255"/>
      <c r="MDT3" s="255"/>
      <c r="MDU3" s="255"/>
      <c r="MDV3" s="255"/>
      <c r="MDW3" s="255"/>
      <c r="MDX3" s="255"/>
      <c r="MDY3" s="255"/>
      <c r="MDZ3" s="255"/>
      <c r="MEA3" s="255"/>
      <c r="MEB3" s="255"/>
      <c r="MEC3" s="255"/>
      <c r="MED3" s="255"/>
      <c r="MEE3" s="255"/>
      <c r="MEF3" s="255"/>
      <c r="MEG3" s="255"/>
      <c r="MEH3" s="255"/>
      <c r="MEI3" s="255"/>
      <c r="MEJ3" s="255"/>
      <c r="MEK3" s="255"/>
      <c r="MEL3" s="255"/>
      <c r="MEM3" s="255"/>
      <c r="MEN3" s="255"/>
      <c r="MEO3" s="255"/>
      <c r="MEP3" s="255"/>
      <c r="MEQ3" s="255"/>
      <c r="MER3" s="255"/>
      <c r="MES3" s="255"/>
      <c r="MET3" s="255"/>
      <c r="MEU3" s="255"/>
      <c r="MEV3" s="255"/>
      <c r="MEW3" s="255"/>
      <c r="MEX3" s="255"/>
      <c r="MEY3" s="255"/>
      <c r="MEZ3" s="255"/>
      <c r="MFA3" s="255"/>
      <c r="MFB3" s="255"/>
      <c r="MFC3" s="255"/>
      <c r="MFD3" s="255"/>
      <c r="MFE3" s="255"/>
      <c r="MFF3" s="255"/>
      <c r="MFG3" s="255"/>
      <c r="MFH3" s="255"/>
      <c r="MFI3" s="255"/>
      <c r="MFJ3" s="255"/>
      <c r="MFK3" s="255"/>
      <c r="MFL3" s="255"/>
      <c r="MFM3" s="255"/>
      <c r="MFN3" s="255"/>
      <c r="MFO3" s="255"/>
      <c r="MFP3" s="255"/>
      <c r="MFQ3" s="255"/>
      <c r="MFR3" s="255"/>
      <c r="MFS3" s="255"/>
      <c r="MFT3" s="255"/>
      <c r="MFU3" s="255"/>
      <c r="MFV3" s="255"/>
      <c r="MFW3" s="255"/>
      <c r="MFX3" s="255"/>
      <c r="MFY3" s="255"/>
      <c r="MFZ3" s="255"/>
      <c r="MGA3" s="255"/>
      <c r="MGB3" s="255"/>
      <c r="MGC3" s="255"/>
      <c r="MGD3" s="255"/>
      <c r="MGE3" s="255"/>
      <c r="MGF3" s="255"/>
      <c r="MGG3" s="255"/>
      <c r="MGH3" s="255"/>
      <c r="MGI3" s="255"/>
      <c r="MGJ3" s="255"/>
      <c r="MGK3" s="255"/>
      <c r="MGL3" s="255"/>
      <c r="MGM3" s="255"/>
      <c r="MGN3" s="255"/>
      <c r="MGO3" s="255"/>
      <c r="MGP3" s="255"/>
      <c r="MGQ3" s="255"/>
      <c r="MGR3" s="255"/>
      <c r="MGS3" s="255"/>
      <c r="MGT3" s="255"/>
      <c r="MGU3" s="255"/>
      <c r="MGV3" s="255"/>
      <c r="MGW3" s="255"/>
      <c r="MGX3" s="255"/>
      <c r="MGY3" s="255"/>
      <c r="MGZ3" s="255"/>
      <c r="MHA3" s="255"/>
      <c r="MHB3" s="255"/>
      <c r="MHC3" s="255"/>
      <c r="MHD3" s="255"/>
      <c r="MHE3" s="255"/>
      <c r="MHF3" s="255"/>
      <c r="MHG3" s="255"/>
      <c r="MHH3" s="255"/>
      <c r="MHI3" s="255"/>
      <c r="MHJ3" s="255"/>
      <c r="MHK3" s="255"/>
      <c r="MHL3" s="255"/>
      <c r="MHM3" s="255"/>
      <c r="MHN3" s="255"/>
      <c r="MHO3" s="255"/>
      <c r="MHP3" s="255"/>
      <c r="MHQ3" s="255"/>
      <c r="MHR3" s="255"/>
      <c r="MHS3" s="255"/>
      <c r="MHT3" s="255"/>
      <c r="MHU3" s="255"/>
      <c r="MHV3" s="255"/>
      <c r="MHW3" s="255"/>
      <c r="MHX3" s="255"/>
      <c r="MHY3" s="255"/>
      <c r="MHZ3" s="255"/>
      <c r="MIA3" s="255"/>
      <c r="MIB3" s="255"/>
      <c r="MIC3" s="255"/>
      <c r="MID3" s="255"/>
      <c r="MIE3" s="255"/>
      <c r="MIF3" s="255"/>
      <c r="MIG3" s="255"/>
      <c r="MIH3" s="255"/>
      <c r="MII3" s="255"/>
      <c r="MIJ3" s="255"/>
      <c r="MIK3" s="255"/>
      <c r="MIL3" s="255"/>
      <c r="MIM3" s="255"/>
      <c r="MIN3" s="255"/>
      <c r="MIO3" s="255"/>
      <c r="MIP3" s="255"/>
      <c r="MIQ3" s="255"/>
      <c r="MIR3" s="255"/>
      <c r="MIS3" s="255"/>
      <c r="MIT3" s="255"/>
      <c r="MIU3" s="255"/>
      <c r="MIV3" s="255"/>
      <c r="MIW3" s="255"/>
      <c r="MIX3" s="255"/>
      <c r="MIY3" s="255"/>
      <c r="MIZ3" s="255"/>
      <c r="MJA3" s="255"/>
      <c r="MJB3" s="255"/>
      <c r="MJC3" s="255"/>
      <c r="MJD3" s="255"/>
      <c r="MJE3" s="255"/>
      <c r="MJF3" s="255"/>
      <c r="MJG3" s="255"/>
      <c r="MJH3" s="255"/>
      <c r="MJI3" s="255"/>
      <c r="MJJ3" s="255"/>
      <c r="MJK3" s="255"/>
      <c r="MJL3" s="255"/>
      <c r="MJM3" s="255"/>
      <c r="MJN3" s="255"/>
      <c r="MJO3" s="255"/>
      <c r="MJP3" s="255"/>
      <c r="MJQ3" s="255"/>
      <c r="MJR3" s="255"/>
      <c r="MJS3" s="255"/>
      <c r="MJT3" s="255"/>
      <c r="MJU3" s="255"/>
      <c r="MJV3" s="255"/>
      <c r="MJW3" s="255"/>
      <c r="MJX3" s="255"/>
      <c r="MJY3" s="255"/>
      <c r="MJZ3" s="255"/>
      <c r="MKA3" s="255"/>
      <c r="MKB3" s="255"/>
      <c r="MKC3" s="255"/>
      <c r="MKD3" s="255"/>
      <c r="MKE3" s="255"/>
      <c r="MKF3" s="255"/>
      <c r="MKG3" s="255"/>
      <c r="MKH3" s="255"/>
      <c r="MKI3" s="255"/>
      <c r="MKJ3" s="255"/>
      <c r="MKK3" s="255"/>
      <c r="MKL3" s="255"/>
      <c r="MKM3" s="255"/>
      <c r="MKN3" s="255"/>
      <c r="MKO3" s="255"/>
      <c r="MKP3" s="255"/>
      <c r="MKQ3" s="255"/>
      <c r="MKR3" s="255"/>
      <c r="MKS3" s="255"/>
      <c r="MKT3" s="255"/>
      <c r="MKU3" s="255"/>
      <c r="MKV3" s="255"/>
      <c r="MKW3" s="255"/>
      <c r="MKX3" s="255"/>
      <c r="MKY3" s="255"/>
      <c r="MKZ3" s="255"/>
      <c r="MLA3" s="255"/>
      <c r="MLB3" s="255"/>
      <c r="MLC3" s="255"/>
      <c r="MLD3" s="255"/>
      <c r="MLE3" s="255"/>
      <c r="MLF3" s="255"/>
      <c r="MLG3" s="255"/>
      <c r="MLH3" s="255"/>
      <c r="MLI3" s="255"/>
      <c r="MLJ3" s="255"/>
      <c r="MLK3" s="255"/>
      <c r="MLL3" s="255"/>
      <c r="MLM3" s="255"/>
      <c r="MLN3" s="255"/>
      <c r="MLO3" s="255"/>
      <c r="MLP3" s="255"/>
      <c r="MLQ3" s="255"/>
      <c r="MLR3" s="255"/>
      <c r="MLS3" s="255"/>
      <c r="MLT3" s="255"/>
      <c r="MLU3" s="255"/>
      <c r="MLV3" s="255"/>
      <c r="MLW3" s="255"/>
      <c r="MLX3" s="255"/>
      <c r="MLY3" s="255"/>
      <c r="MLZ3" s="255"/>
      <c r="MMA3" s="255"/>
      <c r="MMB3" s="255"/>
      <c r="MMC3" s="255"/>
      <c r="MMD3" s="255"/>
      <c r="MME3" s="255"/>
      <c r="MMF3" s="255"/>
      <c r="MMG3" s="255"/>
      <c r="MMH3" s="255"/>
      <c r="MMI3" s="255"/>
      <c r="MMJ3" s="255"/>
      <c r="MMK3" s="255"/>
      <c r="MML3" s="255"/>
      <c r="MMM3" s="255"/>
      <c r="MMN3" s="255"/>
      <c r="MMO3" s="255"/>
      <c r="MMP3" s="255"/>
      <c r="MMQ3" s="255"/>
      <c r="MMR3" s="255"/>
      <c r="MMS3" s="255"/>
      <c r="MMT3" s="255"/>
      <c r="MMU3" s="255"/>
      <c r="MMV3" s="255"/>
      <c r="MMW3" s="255"/>
      <c r="MMX3" s="255"/>
      <c r="MMY3" s="255"/>
      <c r="MMZ3" s="255"/>
      <c r="MNA3" s="255"/>
      <c r="MNB3" s="255"/>
      <c r="MNC3" s="255"/>
      <c r="MND3" s="255"/>
      <c r="MNE3" s="255"/>
      <c r="MNF3" s="255"/>
      <c r="MNG3" s="255"/>
      <c r="MNH3" s="255"/>
      <c r="MNI3" s="255"/>
      <c r="MNJ3" s="255"/>
      <c r="MNK3" s="255"/>
      <c r="MNL3" s="255"/>
      <c r="MNM3" s="255"/>
      <c r="MNN3" s="255"/>
      <c r="MNO3" s="255"/>
      <c r="MNP3" s="255"/>
      <c r="MNQ3" s="255"/>
      <c r="MNR3" s="255"/>
      <c r="MNS3" s="255"/>
      <c r="MNT3" s="255"/>
      <c r="MNU3" s="255"/>
      <c r="MNV3" s="255"/>
      <c r="MNW3" s="255"/>
      <c r="MNX3" s="255"/>
      <c r="MNY3" s="255"/>
      <c r="MNZ3" s="255"/>
      <c r="MOA3" s="255"/>
      <c r="MOB3" s="255"/>
      <c r="MOC3" s="255"/>
      <c r="MOD3" s="255"/>
      <c r="MOE3" s="255"/>
      <c r="MOF3" s="255"/>
      <c r="MOG3" s="255"/>
      <c r="MOH3" s="255"/>
      <c r="MOI3" s="255"/>
      <c r="MOJ3" s="255"/>
      <c r="MOK3" s="255"/>
      <c r="MOL3" s="255"/>
      <c r="MOM3" s="255"/>
      <c r="MON3" s="255"/>
      <c r="MOO3" s="255"/>
      <c r="MOP3" s="255"/>
      <c r="MOQ3" s="255"/>
      <c r="MOR3" s="255"/>
      <c r="MOS3" s="255"/>
      <c r="MOT3" s="255"/>
      <c r="MOU3" s="255"/>
      <c r="MOV3" s="255"/>
      <c r="MOW3" s="255"/>
      <c r="MOX3" s="255"/>
      <c r="MOY3" s="255"/>
      <c r="MOZ3" s="255"/>
      <c r="MPA3" s="255"/>
      <c r="MPB3" s="255"/>
      <c r="MPC3" s="255"/>
      <c r="MPD3" s="255"/>
      <c r="MPE3" s="255"/>
      <c r="MPF3" s="255"/>
      <c r="MPG3" s="255"/>
      <c r="MPH3" s="255"/>
      <c r="MPI3" s="255"/>
      <c r="MPJ3" s="255"/>
      <c r="MPK3" s="255"/>
      <c r="MPL3" s="255"/>
      <c r="MPM3" s="255"/>
      <c r="MPN3" s="255"/>
      <c r="MPO3" s="255"/>
      <c r="MPP3" s="255"/>
      <c r="MPQ3" s="255"/>
      <c r="MPR3" s="255"/>
      <c r="MPS3" s="255"/>
      <c r="MPT3" s="255"/>
      <c r="MPU3" s="255"/>
      <c r="MPV3" s="255"/>
      <c r="MPW3" s="255"/>
      <c r="MPX3" s="255"/>
      <c r="MPY3" s="255"/>
      <c r="MPZ3" s="255"/>
      <c r="MQA3" s="255"/>
      <c r="MQB3" s="255"/>
      <c r="MQC3" s="255"/>
      <c r="MQD3" s="255"/>
      <c r="MQE3" s="255"/>
      <c r="MQF3" s="255"/>
      <c r="MQG3" s="255"/>
      <c r="MQH3" s="255"/>
      <c r="MQI3" s="255"/>
      <c r="MQJ3" s="255"/>
      <c r="MQK3" s="255"/>
      <c r="MQL3" s="255"/>
      <c r="MQM3" s="255"/>
      <c r="MQN3" s="255"/>
      <c r="MQO3" s="255"/>
      <c r="MQP3" s="255"/>
      <c r="MQQ3" s="255"/>
      <c r="MQR3" s="255"/>
      <c r="MQS3" s="255"/>
      <c r="MQT3" s="255"/>
      <c r="MQU3" s="255"/>
      <c r="MQV3" s="255"/>
      <c r="MQW3" s="255"/>
      <c r="MQX3" s="255"/>
      <c r="MQY3" s="255"/>
      <c r="MQZ3" s="255"/>
      <c r="MRA3" s="255"/>
      <c r="MRB3" s="255"/>
      <c r="MRC3" s="255"/>
      <c r="MRD3" s="255"/>
      <c r="MRE3" s="255"/>
      <c r="MRF3" s="255"/>
      <c r="MRG3" s="255"/>
      <c r="MRH3" s="255"/>
      <c r="MRI3" s="255"/>
      <c r="MRJ3" s="255"/>
      <c r="MRK3" s="255"/>
      <c r="MRL3" s="255"/>
      <c r="MRM3" s="255"/>
      <c r="MRN3" s="255"/>
      <c r="MRO3" s="255"/>
      <c r="MRP3" s="255"/>
      <c r="MRQ3" s="255"/>
      <c r="MRR3" s="255"/>
      <c r="MRS3" s="255"/>
      <c r="MRT3" s="255"/>
      <c r="MRU3" s="255"/>
      <c r="MRV3" s="255"/>
      <c r="MRW3" s="255"/>
      <c r="MRX3" s="255"/>
      <c r="MRY3" s="255"/>
      <c r="MRZ3" s="255"/>
      <c r="MSA3" s="255"/>
      <c r="MSB3" s="255"/>
      <c r="MSC3" s="255"/>
      <c r="MSD3" s="255"/>
      <c r="MSE3" s="255"/>
      <c r="MSF3" s="255"/>
      <c r="MSG3" s="255"/>
      <c r="MSH3" s="255"/>
      <c r="MSI3" s="255"/>
      <c r="MSJ3" s="255"/>
      <c r="MSK3" s="255"/>
      <c r="MSL3" s="255"/>
      <c r="MSM3" s="255"/>
      <c r="MSN3" s="255"/>
      <c r="MSO3" s="255"/>
      <c r="MSP3" s="255"/>
      <c r="MSQ3" s="255"/>
      <c r="MSR3" s="255"/>
      <c r="MSS3" s="255"/>
      <c r="MST3" s="255"/>
      <c r="MSU3" s="255"/>
      <c r="MSV3" s="255"/>
      <c r="MSW3" s="255"/>
      <c r="MSX3" s="255"/>
      <c r="MSY3" s="255"/>
      <c r="MSZ3" s="255"/>
      <c r="MTA3" s="255"/>
      <c r="MTB3" s="255"/>
      <c r="MTC3" s="255"/>
      <c r="MTD3" s="255"/>
      <c r="MTE3" s="255"/>
      <c r="MTF3" s="255"/>
      <c r="MTG3" s="255"/>
      <c r="MTH3" s="255"/>
      <c r="MTI3" s="255"/>
      <c r="MTJ3" s="255"/>
      <c r="MTK3" s="255"/>
      <c r="MTL3" s="255"/>
      <c r="MTM3" s="255"/>
      <c r="MTN3" s="255"/>
      <c r="MTO3" s="255"/>
      <c r="MTP3" s="255"/>
      <c r="MTQ3" s="255"/>
      <c r="MTR3" s="255"/>
      <c r="MTS3" s="255"/>
      <c r="MTT3" s="255"/>
      <c r="MTU3" s="255"/>
      <c r="MTV3" s="255"/>
      <c r="MTW3" s="255"/>
      <c r="MTX3" s="255"/>
      <c r="MTY3" s="255"/>
      <c r="MTZ3" s="255"/>
      <c r="MUA3" s="255"/>
      <c r="MUB3" s="255"/>
      <c r="MUC3" s="255"/>
      <c r="MUD3" s="255"/>
      <c r="MUE3" s="255"/>
      <c r="MUF3" s="255"/>
      <c r="MUG3" s="255"/>
      <c r="MUH3" s="255"/>
      <c r="MUI3" s="255"/>
      <c r="MUJ3" s="255"/>
      <c r="MUK3" s="255"/>
      <c r="MUL3" s="255"/>
      <c r="MUM3" s="255"/>
      <c r="MUN3" s="255"/>
      <c r="MUO3" s="255"/>
      <c r="MUP3" s="255"/>
      <c r="MUQ3" s="255"/>
      <c r="MUR3" s="255"/>
      <c r="MUS3" s="255"/>
      <c r="MUT3" s="255"/>
      <c r="MUU3" s="255"/>
      <c r="MUV3" s="255"/>
      <c r="MUW3" s="255"/>
      <c r="MUX3" s="255"/>
      <c r="MUY3" s="255"/>
      <c r="MUZ3" s="255"/>
      <c r="MVA3" s="255"/>
      <c r="MVB3" s="255"/>
      <c r="MVC3" s="255"/>
      <c r="MVD3" s="255"/>
      <c r="MVE3" s="255"/>
      <c r="MVF3" s="255"/>
      <c r="MVG3" s="255"/>
      <c r="MVH3" s="255"/>
      <c r="MVI3" s="255"/>
      <c r="MVJ3" s="255"/>
      <c r="MVK3" s="255"/>
      <c r="MVL3" s="255"/>
      <c r="MVM3" s="255"/>
      <c r="MVN3" s="255"/>
      <c r="MVO3" s="255"/>
      <c r="MVP3" s="255"/>
      <c r="MVQ3" s="255"/>
      <c r="MVR3" s="255"/>
      <c r="MVS3" s="255"/>
      <c r="MVT3" s="255"/>
      <c r="MVU3" s="255"/>
      <c r="MVV3" s="255"/>
      <c r="MVW3" s="255"/>
      <c r="MVX3" s="255"/>
      <c r="MVY3" s="255"/>
      <c r="MVZ3" s="255"/>
      <c r="MWA3" s="255"/>
      <c r="MWB3" s="255"/>
      <c r="MWC3" s="255"/>
      <c r="MWD3" s="255"/>
      <c r="MWE3" s="255"/>
      <c r="MWF3" s="255"/>
      <c r="MWG3" s="255"/>
      <c r="MWH3" s="255"/>
      <c r="MWI3" s="255"/>
      <c r="MWJ3" s="255"/>
      <c r="MWK3" s="255"/>
      <c r="MWL3" s="255"/>
      <c r="MWM3" s="255"/>
      <c r="MWN3" s="255"/>
      <c r="MWO3" s="255"/>
      <c r="MWP3" s="255"/>
      <c r="MWQ3" s="255"/>
      <c r="MWR3" s="255"/>
      <c r="MWS3" s="255"/>
      <c r="MWT3" s="255"/>
      <c r="MWU3" s="255"/>
      <c r="MWV3" s="255"/>
      <c r="MWW3" s="255"/>
      <c r="MWX3" s="255"/>
      <c r="MWY3" s="255"/>
      <c r="MWZ3" s="255"/>
      <c r="MXA3" s="255"/>
      <c r="MXB3" s="255"/>
      <c r="MXC3" s="255"/>
      <c r="MXD3" s="255"/>
      <c r="MXE3" s="255"/>
      <c r="MXF3" s="255"/>
      <c r="MXG3" s="255"/>
      <c r="MXH3" s="255"/>
      <c r="MXI3" s="255"/>
      <c r="MXJ3" s="255"/>
      <c r="MXK3" s="255"/>
      <c r="MXL3" s="255"/>
      <c r="MXM3" s="255"/>
      <c r="MXN3" s="255"/>
      <c r="MXO3" s="255"/>
      <c r="MXP3" s="255"/>
      <c r="MXQ3" s="255"/>
      <c r="MXR3" s="255"/>
      <c r="MXS3" s="255"/>
      <c r="MXT3" s="255"/>
      <c r="MXU3" s="255"/>
      <c r="MXV3" s="255"/>
      <c r="MXW3" s="255"/>
      <c r="MXX3" s="255"/>
      <c r="MXY3" s="255"/>
      <c r="MXZ3" s="255"/>
      <c r="MYA3" s="255"/>
      <c r="MYB3" s="255"/>
      <c r="MYC3" s="255"/>
      <c r="MYD3" s="255"/>
      <c r="MYE3" s="255"/>
      <c r="MYF3" s="255"/>
      <c r="MYG3" s="255"/>
      <c r="MYH3" s="255"/>
      <c r="MYI3" s="255"/>
      <c r="MYJ3" s="255"/>
      <c r="MYK3" s="255"/>
      <c r="MYL3" s="255"/>
      <c r="MYM3" s="255"/>
      <c r="MYN3" s="255"/>
      <c r="MYO3" s="255"/>
      <c r="MYP3" s="255"/>
      <c r="MYQ3" s="255"/>
      <c r="MYR3" s="255"/>
      <c r="MYS3" s="255"/>
      <c r="MYT3" s="255"/>
      <c r="MYU3" s="255"/>
      <c r="MYV3" s="255"/>
      <c r="MYW3" s="255"/>
      <c r="MYX3" s="255"/>
      <c r="MYY3" s="255"/>
      <c r="MYZ3" s="255"/>
      <c r="MZA3" s="255"/>
      <c r="MZB3" s="255"/>
      <c r="MZC3" s="255"/>
      <c r="MZD3" s="255"/>
      <c r="MZE3" s="255"/>
      <c r="MZF3" s="255"/>
      <c r="MZG3" s="255"/>
      <c r="MZH3" s="255"/>
      <c r="MZI3" s="255"/>
      <c r="MZJ3" s="255"/>
      <c r="MZK3" s="255"/>
      <c r="MZL3" s="255"/>
      <c r="MZM3" s="255"/>
      <c r="MZN3" s="255"/>
      <c r="MZO3" s="255"/>
      <c r="MZP3" s="255"/>
      <c r="MZQ3" s="255"/>
      <c r="MZR3" s="255"/>
      <c r="MZS3" s="255"/>
      <c r="MZT3" s="255"/>
      <c r="MZU3" s="255"/>
      <c r="MZV3" s="255"/>
      <c r="MZW3" s="255"/>
      <c r="MZX3" s="255"/>
      <c r="MZY3" s="255"/>
      <c r="MZZ3" s="255"/>
      <c r="NAA3" s="255"/>
      <c r="NAB3" s="255"/>
      <c r="NAC3" s="255"/>
      <c r="NAD3" s="255"/>
      <c r="NAE3" s="255"/>
      <c r="NAF3" s="255"/>
      <c r="NAG3" s="255"/>
      <c r="NAH3" s="255"/>
      <c r="NAI3" s="255"/>
      <c r="NAJ3" s="255"/>
      <c r="NAK3" s="255"/>
      <c r="NAL3" s="255"/>
      <c r="NAM3" s="255"/>
      <c r="NAN3" s="255"/>
      <c r="NAO3" s="255"/>
      <c r="NAP3" s="255"/>
      <c r="NAQ3" s="255"/>
      <c r="NAR3" s="255"/>
      <c r="NAS3" s="255"/>
      <c r="NAT3" s="255"/>
      <c r="NAU3" s="255"/>
      <c r="NAV3" s="255"/>
      <c r="NAW3" s="255"/>
      <c r="NAX3" s="255"/>
      <c r="NAY3" s="255"/>
      <c r="NAZ3" s="255"/>
      <c r="NBA3" s="255"/>
      <c r="NBB3" s="255"/>
      <c r="NBC3" s="255"/>
      <c r="NBD3" s="255"/>
      <c r="NBE3" s="255"/>
      <c r="NBF3" s="255"/>
      <c r="NBG3" s="255"/>
      <c r="NBH3" s="255"/>
      <c r="NBI3" s="255"/>
      <c r="NBJ3" s="255"/>
      <c r="NBK3" s="255"/>
      <c r="NBL3" s="255"/>
      <c r="NBM3" s="255"/>
      <c r="NBN3" s="255"/>
      <c r="NBO3" s="255"/>
      <c r="NBP3" s="255"/>
      <c r="NBQ3" s="255"/>
      <c r="NBR3" s="255"/>
      <c r="NBS3" s="255"/>
      <c r="NBT3" s="255"/>
      <c r="NBU3" s="255"/>
      <c r="NBV3" s="255"/>
      <c r="NBW3" s="255"/>
      <c r="NBX3" s="255"/>
      <c r="NBY3" s="255"/>
      <c r="NBZ3" s="255"/>
      <c r="NCA3" s="255"/>
      <c r="NCB3" s="255"/>
      <c r="NCC3" s="255"/>
      <c r="NCD3" s="255"/>
      <c r="NCE3" s="255"/>
      <c r="NCF3" s="255"/>
      <c r="NCG3" s="255"/>
      <c r="NCH3" s="255"/>
      <c r="NCI3" s="255"/>
      <c r="NCJ3" s="255"/>
      <c r="NCK3" s="255"/>
      <c r="NCL3" s="255"/>
      <c r="NCM3" s="255"/>
      <c r="NCN3" s="255"/>
      <c r="NCO3" s="255"/>
      <c r="NCP3" s="255"/>
      <c r="NCQ3" s="255"/>
      <c r="NCR3" s="255"/>
      <c r="NCS3" s="255"/>
      <c r="NCT3" s="255"/>
      <c r="NCU3" s="255"/>
      <c r="NCV3" s="255"/>
      <c r="NCW3" s="255"/>
      <c r="NCX3" s="255"/>
      <c r="NCY3" s="255"/>
      <c r="NCZ3" s="255"/>
      <c r="NDA3" s="255"/>
      <c r="NDB3" s="255"/>
      <c r="NDC3" s="255"/>
      <c r="NDD3" s="255"/>
      <c r="NDE3" s="255"/>
      <c r="NDF3" s="255"/>
      <c r="NDG3" s="255"/>
      <c r="NDH3" s="255"/>
      <c r="NDI3" s="255"/>
      <c r="NDJ3" s="255"/>
      <c r="NDK3" s="255"/>
      <c r="NDL3" s="255"/>
      <c r="NDM3" s="255"/>
      <c r="NDN3" s="255"/>
      <c r="NDO3" s="255"/>
      <c r="NDP3" s="255"/>
      <c r="NDQ3" s="255"/>
      <c r="NDR3" s="255"/>
      <c r="NDS3" s="255"/>
      <c r="NDT3" s="255"/>
      <c r="NDU3" s="255"/>
      <c r="NDV3" s="255"/>
      <c r="NDW3" s="255"/>
      <c r="NDX3" s="255"/>
      <c r="NDY3" s="255"/>
      <c r="NDZ3" s="255"/>
      <c r="NEA3" s="255"/>
      <c r="NEB3" s="255"/>
      <c r="NEC3" s="255"/>
      <c r="NED3" s="255"/>
      <c r="NEE3" s="255"/>
      <c r="NEF3" s="255"/>
      <c r="NEG3" s="255"/>
      <c r="NEH3" s="255"/>
      <c r="NEI3" s="255"/>
      <c r="NEJ3" s="255"/>
      <c r="NEK3" s="255"/>
      <c r="NEL3" s="255"/>
      <c r="NEM3" s="255"/>
      <c r="NEN3" s="255"/>
      <c r="NEO3" s="255"/>
      <c r="NEP3" s="255"/>
      <c r="NEQ3" s="255"/>
      <c r="NER3" s="255"/>
      <c r="NES3" s="255"/>
      <c r="NET3" s="255"/>
      <c r="NEU3" s="255"/>
      <c r="NEV3" s="255"/>
      <c r="NEW3" s="255"/>
      <c r="NEX3" s="255"/>
      <c r="NEY3" s="255"/>
      <c r="NEZ3" s="255"/>
      <c r="NFA3" s="255"/>
      <c r="NFB3" s="255"/>
      <c r="NFC3" s="255"/>
      <c r="NFD3" s="255"/>
      <c r="NFE3" s="255"/>
      <c r="NFF3" s="255"/>
      <c r="NFG3" s="255"/>
      <c r="NFH3" s="255"/>
      <c r="NFI3" s="255"/>
      <c r="NFJ3" s="255"/>
      <c r="NFK3" s="255"/>
      <c r="NFL3" s="255"/>
      <c r="NFM3" s="255"/>
      <c r="NFN3" s="255"/>
      <c r="NFO3" s="255"/>
      <c r="NFP3" s="255"/>
      <c r="NFQ3" s="255"/>
      <c r="NFR3" s="255"/>
      <c r="NFS3" s="255"/>
      <c r="NFT3" s="255"/>
      <c r="NFU3" s="255"/>
      <c r="NFV3" s="255"/>
      <c r="NFW3" s="255"/>
      <c r="NFX3" s="255"/>
      <c r="NFY3" s="255"/>
      <c r="NFZ3" s="255"/>
      <c r="NGA3" s="255"/>
      <c r="NGB3" s="255"/>
      <c r="NGC3" s="255"/>
      <c r="NGD3" s="255"/>
      <c r="NGE3" s="255"/>
      <c r="NGF3" s="255"/>
      <c r="NGG3" s="255"/>
      <c r="NGH3" s="255"/>
      <c r="NGI3" s="255"/>
      <c r="NGJ3" s="255"/>
      <c r="NGK3" s="255"/>
      <c r="NGL3" s="255"/>
      <c r="NGM3" s="255"/>
      <c r="NGN3" s="255"/>
      <c r="NGO3" s="255"/>
      <c r="NGP3" s="255"/>
      <c r="NGQ3" s="255"/>
      <c r="NGR3" s="255"/>
      <c r="NGS3" s="255"/>
      <c r="NGT3" s="255"/>
      <c r="NGU3" s="255"/>
      <c r="NGV3" s="255"/>
      <c r="NGW3" s="255"/>
      <c r="NGX3" s="255"/>
      <c r="NGY3" s="255"/>
      <c r="NGZ3" s="255"/>
      <c r="NHA3" s="255"/>
      <c r="NHB3" s="255"/>
      <c r="NHC3" s="255"/>
      <c r="NHD3" s="255"/>
      <c r="NHE3" s="255"/>
      <c r="NHF3" s="255"/>
      <c r="NHG3" s="255"/>
      <c r="NHH3" s="255"/>
      <c r="NHI3" s="255"/>
      <c r="NHJ3" s="255"/>
      <c r="NHK3" s="255"/>
      <c r="NHL3" s="255"/>
      <c r="NHM3" s="255"/>
      <c r="NHN3" s="255"/>
      <c r="NHO3" s="255"/>
      <c r="NHP3" s="255"/>
      <c r="NHQ3" s="255"/>
      <c r="NHR3" s="255"/>
      <c r="NHS3" s="255"/>
      <c r="NHT3" s="255"/>
      <c r="NHU3" s="255"/>
      <c r="NHV3" s="255"/>
      <c r="NHW3" s="255"/>
      <c r="NHX3" s="255"/>
      <c r="NHY3" s="255"/>
      <c r="NHZ3" s="255"/>
      <c r="NIA3" s="255"/>
      <c r="NIB3" s="255"/>
      <c r="NIC3" s="255"/>
      <c r="NID3" s="255"/>
      <c r="NIE3" s="255"/>
      <c r="NIF3" s="255"/>
      <c r="NIG3" s="255"/>
      <c r="NIH3" s="255"/>
      <c r="NII3" s="255"/>
      <c r="NIJ3" s="255"/>
      <c r="NIK3" s="255"/>
      <c r="NIL3" s="255"/>
      <c r="NIM3" s="255"/>
      <c r="NIN3" s="255"/>
      <c r="NIO3" s="255"/>
      <c r="NIP3" s="255"/>
      <c r="NIQ3" s="255"/>
      <c r="NIR3" s="255"/>
      <c r="NIS3" s="255"/>
      <c r="NIT3" s="255"/>
      <c r="NIU3" s="255"/>
      <c r="NIV3" s="255"/>
      <c r="NIW3" s="255"/>
      <c r="NIX3" s="255"/>
      <c r="NIY3" s="255"/>
      <c r="NIZ3" s="255"/>
      <c r="NJA3" s="255"/>
      <c r="NJB3" s="255"/>
      <c r="NJC3" s="255"/>
      <c r="NJD3" s="255"/>
      <c r="NJE3" s="255"/>
      <c r="NJF3" s="255"/>
      <c r="NJG3" s="255"/>
      <c r="NJH3" s="255"/>
      <c r="NJI3" s="255"/>
      <c r="NJJ3" s="255"/>
      <c r="NJK3" s="255"/>
      <c r="NJL3" s="255"/>
      <c r="NJM3" s="255"/>
      <c r="NJN3" s="255"/>
      <c r="NJO3" s="255"/>
      <c r="NJP3" s="255"/>
      <c r="NJQ3" s="255"/>
      <c r="NJR3" s="255"/>
      <c r="NJS3" s="255"/>
      <c r="NJT3" s="255"/>
      <c r="NJU3" s="255"/>
      <c r="NJV3" s="255"/>
      <c r="NJW3" s="255"/>
      <c r="NJX3" s="255"/>
      <c r="NJY3" s="255"/>
      <c r="NJZ3" s="255"/>
      <c r="NKA3" s="255"/>
      <c r="NKB3" s="255"/>
      <c r="NKC3" s="255"/>
      <c r="NKD3" s="255"/>
      <c r="NKE3" s="255"/>
      <c r="NKF3" s="255"/>
      <c r="NKG3" s="255"/>
      <c r="NKH3" s="255"/>
      <c r="NKI3" s="255"/>
      <c r="NKJ3" s="255"/>
      <c r="NKK3" s="255"/>
      <c r="NKL3" s="255"/>
      <c r="NKM3" s="255"/>
      <c r="NKN3" s="255"/>
      <c r="NKO3" s="255"/>
      <c r="NKP3" s="255"/>
      <c r="NKQ3" s="255"/>
      <c r="NKR3" s="255"/>
      <c r="NKS3" s="255"/>
      <c r="NKT3" s="255"/>
      <c r="NKU3" s="255"/>
      <c r="NKV3" s="255"/>
      <c r="NKW3" s="255"/>
      <c r="NKX3" s="255"/>
      <c r="NKY3" s="255"/>
      <c r="NKZ3" s="255"/>
      <c r="NLA3" s="255"/>
      <c r="NLB3" s="255"/>
      <c r="NLC3" s="255"/>
      <c r="NLD3" s="255"/>
      <c r="NLE3" s="255"/>
      <c r="NLF3" s="255"/>
      <c r="NLG3" s="255"/>
      <c r="NLH3" s="255"/>
      <c r="NLI3" s="255"/>
      <c r="NLJ3" s="255"/>
      <c r="NLK3" s="255"/>
      <c r="NLL3" s="255"/>
      <c r="NLM3" s="255"/>
      <c r="NLN3" s="255"/>
      <c r="NLO3" s="255"/>
      <c r="NLP3" s="255"/>
      <c r="NLQ3" s="255"/>
      <c r="NLR3" s="255"/>
      <c r="NLS3" s="255"/>
      <c r="NLT3" s="255"/>
      <c r="NLU3" s="255"/>
      <c r="NLV3" s="255"/>
      <c r="NLW3" s="255"/>
      <c r="NLX3" s="255"/>
      <c r="NLY3" s="255"/>
      <c r="NLZ3" s="255"/>
      <c r="NMA3" s="255"/>
      <c r="NMB3" s="255"/>
      <c r="NMC3" s="255"/>
      <c r="NMD3" s="255"/>
      <c r="NME3" s="255"/>
      <c r="NMF3" s="255"/>
      <c r="NMG3" s="255"/>
      <c r="NMH3" s="255"/>
      <c r="NMI3" s="255"/>
      <c r="NMJ3" s="255"/>
      <c r="NMK3" s="255"/>
      <c r="NML3" s="255"/>
      <c r="NMM3" s="255"/>
      <c r="NMN3" s="255"/>
      <c r="NMO3" s="255"/>
      <c r="NMP3" s="255"/>
      <c r="NMQ3" s="255"/>
      <c r="NMR3" s="255"/>
      <c r="NMS3" s="255"/>
      <c r="NMT3" s="255"/>
      <c r="NMU3" s="255"/>
      <c r="NMV3" s="255"/>
      <c r="NMW3" s="255"/>
      <c r="NMX3" s="255"/>
      <c r="NMY3" s="255"/>
      <c r="NMZ3" s="255"/>
      <c r="NNA3" s="255"/>
      <c r="NNB3" s="255"/>
      <c r="NNC3" s="255"/>
      <c r="NND3" s="255"/>
      <c r="NNE3" s="255"/>
      <c r="NNF3" s="255"/>
      <c r="NNG3" s="255"/>
      <c r="NNH3" s="255"/>
      <c r="NNI3" s="255"/>
      <c r="NNJ3" s="255"/>
      <c r="NNK3" s="255"/>
      <c r="NNL3" s="255"/>
      <c r="NNM3" s="255"/>
      <c r="NNN3" s="255"/>
      <c r="NNO3" s="255"/>
      <c r="NNP3" s="255"/>
      <c r="NNQ3" s="255"/>
      <c r="NNR3" s="255"/>
      <c r="NNS3" s="255"/>
      <c r="NNT3" s="255"/>
      <c r="NNU3" s="255"/>
      <c r="NNV3" s="255"/>
      <c r="NNW3" s="255"/>
      <c r="NNX3" s="255"/>
      <c r="NNY3" s="255"/>
      <c r="NNZ3" s="255"/>
      <c r="NOA3" s="255"/>
      <c r="NOB3" s="255"/>
      <c r="NOC3" s="255"/>
      <c r="NOD3" s="255"/>
      <c r="NOE3" s="255"/>
      <c r="NOF3" s="255"/>
      <c r="NOG3" s="255"/>
      <c r="NOH3" s="255"/>
      <c r="NOI3" s="255"/>
      <c r="NOJ3" s="255"/>
      <c r="NOK3" s="255"/>
      <c r="NOL3" s="255"/>
      <c r="NOM3" s="255"/>
      <c r="NON3" s="255"/>
      <c r="NOO3" s="255"/>
      <c r="NOP3" s="255"/>
      <c r="NOQ3" s="255"/>
      <c r="NOR3" s="255"/>
      <c r="NOS3" s="255"/>
      <c r="NOT3" s="255"/>
      <c r="NOU3" s="255"/>
      <c r="NOV3" s="255"/>
      <c r="NOW3" s="255"/>
      <c r="NOX3" s="255"/>
      <c r="NOY3" s="255"/>
      <c r="NOZ3" s="255"/>
      <c r="NPA3" s="255"/>
      <c r="NPB3" s="255"/>
      <c r="NPC3" s="255"/>
      <c r="NPD3" s="255"/>
      <c r="NPE3" s="255"/>
      <c r="NPF3" s="255"/>
      <c r="NPG3" s="255"/>
      <c r="NPH3" s="255"/>
      <c r="NPI3" s="255"/>
      <c r="NPJ3" s="255"/>
      <c r="NPK3" s="255"/>
      <c r="NPL3" s="255"/>
      <c r="NPM3" s="255"/>
      <c r="NPN3" s="255"/>
      <c r="NPO3" s="255"/>
      <c r="NPP3" s="255"/>
      <c r="NPQ3" s="255"/>
      <c r="NPR3" s="255"/>
      <c r="NPS3" s="255"/>
      <c r="NPT3" s="255"/>
      <c r="NPU3" s="255"/>
      <c r="NPV3" s="255"/>
      <c r="NPW3" s="255"/>
      <c r="NPX3" s="255"/>
      <c r="NPY3" s="255"/>
      <c r="NPZ3" s="255"/>
      <c r="NQA3" s="255"/>
      <c r="NQB3" s="255"/>
      <c r="NQC3" s="255"/>
      <c r="NQD3" s="255"/>
      <c r="NQE3" s="255"/>
      <c r="NQF3" s="255"/>
      <c r="NQG3" s="255"/>
      <c r="NQH3" s="255"/>
      <c r="NQI3" s="255"/>
      <c r="NQJ3" s="255"/>
      <c r="NQK3" s="255"/>
      <c r="NQL3" s="255"/>
      <c r="NQM3" s="255"/>
      <c r="NQN3" s="255"/>
      <c r="NQO3" s="255"/>
      <c r="NQP3" s="255"/>
      <c r="NQQ3" s="255"/>
      <c r="NQR3" s="255"/>
      <c r="NQS3" s="255"/>
      <c r="NQT3" s="255"/>
      <c r="NQU3" s="255"/>
      <c r="NQV3" s="255"/>
      <c r="NQW3" s="255"/>
      <c r="NQX3" s="255"/>
      <c r="NQY3" s="255"/>
      <c r="NQZ3" s="255"/>
      <c r="NRA3" s="255"/>
      <c r="NRB3" s="255"/>
      <c r="NRC3" s="255"/>
      <c r="NRD3" s="255"/>
      <c r="NRE3" s="255"/>
      <c r="NRF3" s="255"/>
      <c r="NRG3" s="255"/>
      <c r="NRH3" s="255"/>
      <c r="NRI3" s="255"/>
      <c r="NRJ3" s="255"/>
      <c r="NRK3" s="255"/>
      <c r="NRL3" s="255"/>
      <c r="NRM3" s="255"/>
      <c r="NRN3" s="255"/>
      <c r="NRO3" s="255"/>
      <c r="NRP3" s="255"/>
      <c r="NRQ3" s="255"/>
      <c r="NRR3" s="255"/>
      <c r="NRS3" s="255"/>
      <c r="NRT3" s="255"/>
      <c r="NRU3" s="255"/>
      <c r="NRV3" s="255"/>
      <c r="NRW3" s="255"/>
      <c r="NRX3" s="255"/>
      <c r="NRY3" s="255"/>
      <c r="NRZ3" s="255"/>
      <c r="NSA3" s="255"/>
      <c r="NSB3" s="255"/>
      <c r="NSC3" s="255"/>
      <c r="NSD3" s="255"/>
      <c r="NSE3" s="255"/>
      <c r="NSF3" s="255"/>
      <c r="NSG3" s="255"/>
      <c r="NSH3" s="255"/>
      <c r="NSI3" s="255"/>
      <c r="NSJ3" s="255"/>
      <c r="NSK3" s="255"/>
      <c r="NSL3" s="255"/>
      <c r="NSM3" s="255"/>
      <c r="NSN3" s="255"/>
      <c r="NSO3" s="255"/>
      <c r="NSP3" s="255"/>
      <c r="NSQ3" s="255"/>
      <c r="NSR3" s="255"/>
      <c r="NSS3" s="255"/>
      <c r="NST3" s="255"/>
      <c r="NSU3" s="255"/>
      <c r="NSV3" s="255"/>
      <c r="NSW3" s="255"/>
      <c r="NSX3" s="255"/>
      <c r="NSY3" s="255"/>
      <c r="NSZ3" s="255"/>
      <c r="NTA3" s="255"/>
      <c r="NTB3" s="255"/>
      <c r="NTC3" s="255"/>
      <c r="NTD3" s="255"/>
      <c r="NTE3" s="255"/>
      <c r="NTF3" s="255"/>
      <c r="NTG3" s="255"/>
      <c r="NTH3" s="255"/>
      <c r="NTI3" s="255"/>
      <c r="NTJ3" s="255"/>
      <c r="NTK3" s="255"/>
      <c r="NTL3" s="255"/>
      <c r="NTM3" s="255"/>
      <c r="NTN3" s="255"/>
      <c r="NTO3" s="255"/>
      <c r="NTP3" s="255"/>
      <c r="NTQ3" s="255"/>
      <c r="NTR3" s="255"/>
      <c r="NTS3" s="255"/>
      <c r="NTT3" s="255"/>
      <c r="NTU3" s="255"/>
      <c r="NTV3" s="255"/>
      <c r="NTW3" s="255"/>
      <c r="NTX3" s="255"/>
      <c r="NTY3" s="255"/>
      <c r="NTZ3" s="255"/>
      <c r="NUA3" s="255"/>
      <c r="NUB3" s="255"/>
      <c r="NUC3" s="255"/>
      <c r="NUD3" s="255"/>
      <c r="NUE3" s="255"/>
      <c r="NUF3" s="255"/>
      <c r="NUG3" s="255"/>
      <c r="NUH3" s="255"/>
      <c r="NUI3" s="255"/>
      <c r="NUJ3" s="255"/>
      <c r="NUK3" s="255"/>
      <c r="NUL3" s="255"/>
      <c r="NUM3" s="255"/>
      <c r="NUN3" s="255"/>
      <c r="NUO3" s="255"/>
      <c r="NUP3" s="255"/>
      <c r="NUQ3" s="255"/>
      <c r="NUR3" s="255"/>
      <c r="NUS3" s="255"/>
      <c r="NUT3" s="255"/>
      <c r="NUU3" s="255"/>
      <c r="NUV3" s="255"/>
      <c r="NUW3" s="255"/>
      <c r="NUX3" s="255"/>
      <c r="NUY3" s="255"/>
      <c r="NUZ3" s="255"/>
      <c r="NVA3" s="255"/>
      <c r="NVB3" s="255"/>
      <c r="NVC3" s="255"/>
      <c r="NVD3" s="255"/>
      <c r="NVE3" s="255"/>
      <c r="NVF3" s="255"/>
      <c r="NVG3" s="255"/>
      <c r="NVH3" s="255"/>
      <c r="NVI3" s="255"/>
      <c r="NVJ3" s="255"/>
      <c r="NVK3" s="255"/>
      <c r="NVL3" s="255"/>
      <c r="NVM3" s="255"/>
      <c r="NVN3" s="255"/>
      <c r="NVO3" s="255"/>
      <c r="NVP3" s="255"/>
      <c r="NVQ3" s="255"/>
      <c r="NVR3" s="255"/>
      <c r="NVS3" s="255"/>
      <c r="NVT3" s="255"/>
      <c r="NVU3" s="255"/>
      <c r="NVV3" s="255"/>
      <c r="NVW3" s="255"/>
      <c r="NVX3" s="255"/>
      <c r="NVY3" s="255"/>
      <c r="NVZ3" s="255"/>
      <c r="NWA3" s="255"/>
      <c r="NWB3" s="255"/>
      <c r="NWC3" s="255"/>
      <c r="NWD3" s="255"/>
      <c r="NWE3" s="255"/>
      <c r="NWF3" s="255"/>
      <c r="NWG3" s="255"/>
      <c r="NWH3" s="255"/>
      <c r="NWI3" s="255"/>
      <c r="NWJ3" s="255"/>
      <c r="NWK3" s="255"/>
      <c r="NWL3" s="255"/>
      <c r="NWM3" s="255"/>
      <c r="NWN3" s="255"/>
      <c r="NWO3" s="255"/>
      <c r="NWP3" s="255"/>
      <c r="NWQ3" s="255"/>
      <c r="NWR3" s="255"/>
      <c r="NWS3" s="255"/>
      <c r="NWT3" s="255"/>
      <c r="NWU3" s="255"/>
      <c r="NWV3" s="255"/>
      <c r="NWW3" s="255"/>
      <c r="NWX3" s="255"/>
      <c r="NWY3" s="255"/>
      <c r="NWZ3" s="255"/>
      <c r="NXA3" s="255"/>
      <c r="NXB3" s="255"/>
      <c r="NXC3" s="255"/>
      <c r="NXD3" s="255"/>
      <c r="NXE3" s="255"/>
      <c r="NXF3" s="255"/>
      <c r="NXG3" s="255"/>
      <c r="NXH3" s="255"/>
      <c r="NXI3" s="255"/>
      <c r="NXJ3" s="255"/>
      <c r="NXK3" s="255"/>
      <c r="NXL3" s="255"/>
      <c r="NXM3" s="255"/>
      <c r="NXN3" s="255"/>
      <c r="NXO3" s="255"/>
      <c r="NXP3" s="255"/>
      <c r="NXQ3" s="255"/>
      <c r="NXR3" s="255"/>
      <c r="NXS3" s="255"/>
      <c r="NXT3" s="255"/>
      <c r="NXU3" s="255"/>
      <c r="NXV3" s="255"/>
      <c r="NXW3" s="255"/>
      <c r="NXX3" s="255"/>
      <c r="NXY3" s="255"/>
      <c r="NXZ3" s="255"/>
      <c r="NYA3" s="255"/>
      <c r="NYB3" s="255"/>
      <c r="NYC3" s="255"/>
      <c r="NYD3" s="255"/>
      <c r="NYE3" s="255"/>
      <c r="NYF3" s="255"/>
      <c r="NYG3" s="255"/>
      <c r="NYH3" s="255"/>
      <c r="NYI3" s="255"/>
      <c r="NYJ3" s="255"/>
      <c r="NYK3" s="255"/>
      <c r="NYL3" s="255"/>
      <c r="NYM3" s="255"/>
      <c r="NYN3" s="255"/>
      <c r="NYO3" s="255"/>
      <c r="NYP3" s="255"/>
      <c r="NYQ3" s="255"/>
      <c r="NYR3" s="255"/>
      <c r="NYS3" s="255"/>
      <c r="NYT3" s="255"/>
      <c r="NYU3" s="255"/>
      <c r="NYV3" s="255"/>
      <c r="NYW3" s="255"/>
      <c r="NYX3" s="255"/>
      <c r="NYY3" s="255"/>
      <c r="NYZ3" s="255"/>
      <c r="NZA3" s="255"/>
      <c r="NZB3" s="255"/>
      <c r="NZC3" s="255"/>
      <c r="NZD3" s="255"/>
      <c r="NZE3" s="255"/>
      <c r="NZF3" s="255"/>
      <c r="NZG3" s="255"/>
      <c r="NZH3" s="255"/>
      <c r="NZI3" s="255"/>
      <c r="NZJ3" s="255"/>
      <c r="NZK3" s="255"/>
      <c r="NZL3" s="255"/>
      <c r="NZM3" s="255"/>
      <c r="NZN3" s="255"/>
      <c r="NZO3" s="255"/>
      <c r="NZP3" s="255"/>
      <c r="NZQ3" s="255"/>
      <c r="NZR3" s="255"/>
      <c r="NZS3" s="255"/>
      <c r="NZT3" s="255"/>
      <c r="NZU3" s="255"/>
      <c r="NZV3" s="255"/>
      <c r="NZW3" s="255"/>
      <c r="NZX3" s="255"/>
      <c r="NZY3" s="255"/>
      <c r="NZZ3" s="255"/>
      <c r="OAA3" s="255"/>
      <c r="OAB3" s="255"/>
      <c r="OAC3" s="255"/>
      <c r="OAD3" s="255"/>
      <c r="OAE3" s="255"/>
      <c r="OAF3" s="255"/>
      <c r="OAG3" s="255"/>
      <c r="OAH3" s="255"/>
      <c r="OAI3" s="255"/>
      <c r="OAJ3" s="255"/>
      <c r="OAK3" s="255"/>
      <c r="OAL3" s="255"/>
      <c r="OAM3" s="255"/>
      <c r="OAN3" s="255"/>
      <c r="OAO3" s="255"/>
      <c r="OAP3" s="255"/>
      <c r="OAQ3" s="255"/>
      <c r="OAR3" s="255"/>
      <c r="OAS3" s="255"/>
      <c r="OAT3" s="255"/>
      <c r="OAU3" s="255"/>
      <c r="OAV3" s="255"/>
      <c r="OAW3" s="255"/>
      <c r="OAX3" s="255"/>
      <c r="OAY3" s="255"/>
      <c r="OAZ3" s="255"/>
      <c r="OBA3" s="255"/>
      <c r="OBB3" s="255"/>
      <c r="OBC3" s="255"/>
      <c r="OBD3" s="255"/>
      <c r="OBE3" s="255"/>
      <c r="OBF3" s="255"/>
      <c r="OBG3" s="255"/>
      <c r="OBH3" s="255"/>
      <c r="OBI3" s="255"/>
      <c r="OBJ3" s="255"/>
      <c r="OBK3" s="255"/>
      <c r="OBL3" s="255"/>
      <c r="OBM3" s="255"/>
      <c r="OBN3" s="255"/>
      <c r="OBO3" s="255"/>
      <c r="OBP3" s="255"/>
      <c r="OBQ3" s="255"/>
      <c r="OBR3" s="255"/>
      <c r="OBS3" s="255"/>
      <c r="OBT3" s="255"/>
      <c r="OBU3" s="255"/>
      <c r="OBV3" s="255"/>
      <c r="OBW3" s="255"/>
      <c r="OBX3" s="255"/>
      <c r="OBY3" s="255"/>
      <c r="OBZ3" s="255"/>
      <c r="OCA3" s="255"/>
      <c r="OCB3" s="255"/>
      <c r="OCC3" s="255"/>
      <c r="OCD3" s="255"/>
      <c r="OCE3" s="255"/>
      <c r="OCF3" s="255"/>
      <c r="OCG3" s="255"/>
      <c r="OCH3" s="255"/>
      <c r="OCI3" s="255"/>
      <c r="OCJ3" s="255"/>
      <c r="OCK3" s="255"/>
      <c r="OCL3" s="255"/>
      <c r="OCM3" s="255"/>
      <c r="OCN3" s="255"/>
      <c r="OCO3" s="255"/>
      <c r="OCP3" s="255"/>
      <c r="OCQ3" s="255"/>
      <c r="OCR3" s="255"/>
      <c r="OCS3" s="255"/>
      <c r="OCT3" s="255"/>
      <c r="OCU3" s="255"/>
      <c r="OCV3" s="255"/>
      <c r="OCW3" s="255"/>
      <c r="OCX3" s="255"/>
      <c r="OCY3" s="255"/>
      <c r="OCZ3" s="255"/>
      <c r="ODA3" s="255"/>
      <c r="ODB3" s="255"/>
      <c r="ODC3" s="255"/>
      <c r="ODD3" s="255"/>
      <c r="ODE3" s="255"/>
      <c r="ODF3" s="255"/>
      <c r="ODG3" s="255"/>
      <c r="ODH3" s="255"/>
      <c r="ODI3" s="255"/>
      <c r="ODJ3" s="255"/>
      <c r="ODK3" s="255"/>
      <c r="ODL3" s="255"/>
      <c r="ODM3" s="255"/>
      <c r="ODN3" s="255"/>
      <c r="ODO3" s="255"/>
      <c r="ODP3" s="255"/>
      <c r="ODQ3" s="255"/>
      <c r="ODR3" s="255"/>
      <c r="ODS3" s="255"/>
      <c r="ODT3" s="255"/>
      <c r="ODU3" s="255"/>
      <c r="ODV3" s="255"/>
      <c r="ODW3" s="255"/>
      <c r="ODX3" s="255"/>
      <c r="ODY3" s="255"/>
      <c r="ODZ3" s="255"/>
      <c r="OEA3" s="255"/>
      <c r="OEB3" s="255"/>
      <c r="OEC3" s="255"/>
      <c r="OED3" s="255"/>
      <c r="OEE3" s="255"/>
      <c r="OEF3" s="255"/>
      <c r="OEG3" s="255"/>
      <c r="OEH3" s="255"/>
      <c r="OEI3" s="255"/>
      <c r="OEJ3" s="255"/>
      <c r="OEK3" s="255"/>
      <c r="OEL3" s="255"/>
      <c r="OEM3" s="255"/>
      <c r="OEN3" s="255"/>
      <c r="OEO3" s="255"/>
      <c r="OEP3" s="255"/>
      <c r="OEQ3" s="255"/>
      <c r="OER3" s="255"/>
      <c r="OES3" s="255"/>
      <c r="OET3" s="255"/>
      <c r="OEU3" s="255"/>
      <c r="OEV3" s="255"/>
      <c r="OEW3" s="255"/>
      <c r="OEX3" s="255"/>
      <c r="OEY3" s="255"/>
      <c r="OEZ3" s="255"/>
      <c r="OFA3" s="255"/>
      <c r="OFB3" s="255"/>
      <c r="OFC3" s="255"/>
      <c r="OFD3" s="255"/>
      <c r="OFE3" s="255"/>
      <c r="OFF3" s="255"/>
      <c r="OFG3" s="255"/>
      <c r="OFH3" s="255"/>
      <c r="OFI3" s="255"/>
      <c r="OFJ3" s="255"/>
      <c r="OFK3" s="255"/>
      <c r="OFL3" s="255"/>
      <c r="OFM3" s="255"/>
      <c r="OFN3" s="255"/>
      <c r="OFO3" s="255"/>
      <c r="OFP3" s="255"/>
      <c r="OFQ3" s="255"/>
      <c r="OFR3" s="255"/>
      <c r="OFS3" s="255"/>
      <c r="OFT3" s="255"/>
      <c r="OFU3" s="255"/>
      <c r="OFV3" s="255"/>
      <c r="OFW3" s="255"/>
      <c r="OFX3" s="255"/>
      <c r="OFY3" s="255"/>
      <c r="OFZ3" s="255"/>
      <c r="OGA3" s="255"/>
      <c r="OGB3" s="255"/>
      <c r="OGC3" s="255"/>
      <c r="OGD3" s="255"/>
      <c r="OGE3" s="255"/>
      <c r="OGF3" s="255"/>
      <c r="OGG3" s="255"/>
      <c r="OGH3" s="255"/>
      <c r="OGI3" s="255"/>
      <c r="OGJ3" s="255"/>
      <c r="OGK3" s="255"/>
      <c r="OGL3" s="255"/>
      <c r="OGM3" s="255"/>
      <c r="OGN3" s="255"/>
      <c r="OGO3" s="255"/>
      <c r="OGP3" s="255"/>
      <c r="OGQ3" s="255"/>
      <c r="OGR3" s="255"/>
      <c r="OGS3" s="255"/>
      <c r="OGT3" s="255"/>
      <c r="OGU3" s="255"/>
      <c r="OGV3" s="255"/>
      <c r="OGW3" s="255"/>
      <c r="OGX3" s="255"/>
      <c r="OGY3" s="255"/>
      <c r="OGZ3" s="255"/>
      <c r="OHA3" s="255"/>
      <c r="OHB3" s="255"/>
      <c r="OHC3" s="255"/>
      <c r="OHD3" s="255"/>
      <c r="OHE3" s="255"/>
      <c r="OHF3" s="255"/>
      <c r="OHG3" s="255"/>
      <c r="OHH3" s="255"/>
      <c r="OHI3" s="255"/>
      <c r="OHJ3" s="255"/>
      <c r="OHK3" s="255"/>
      <c r="OHL3" s="255"/>
      <c r="OHM3" s="255"/>
      <c r="OHN3" s="255"/>
      <c r="OHO3" s="255"/>
      <c r="OHP3" s="255"/>
      <c r="OHQ3" s="255"/>
      <c r="OHR3" s="255"/>
      <c r="OHS3" s="255"/>
      <c r="OHT3" s="255"/>
      <c r="OHU3" s="255"/>
      <c r="OHV3" s="255"/>
      <c r="OHW3" s="255"/>
      <c r="OHX3" s="255"/>
      <c r="OHY3" s="255"/>
      <c r="OHZ3" s="255"/>
      <c r="OIA3" s="255"/>
      <c r="OIB3" s="255"/>
      <c r="OIC3" s="255"/>
      <c r="OID3" s="255"/>
      <c r="OIE3" s="255"/>
      <c r="OIF3" s="255"/>
      <c r="OIG3" s="255"/>
      <c r="OIH3" s="255"/>
      <c r="OII3" s="255"/>
      <c r="OIJ3" s="255"/>
      <c r="OIK3" s="255"/>
      <c r="OIL3" s="255"/>
      <c r="OIM3" s="255"/>
      <c r="OIN3" s="255"/>
      <c r="OIO3" s="255"/>
      <c r="OIP3" s="255"/>
      <c r="OIQ3" s="255"/>
      <c r="OIR3" s="255"/>
      <c r="OIS3" s="255"/>
      <c r="OIT3" s="255"/>
      <c r="OIU3" s="255"/>
      <c r="OIV3" s="255"/>
      <c r="OIW3" s="255"/>
      <c r="OIX3" s="255"/>
      <c r="OIY3" s="255"/>
      <c r="OIZ3" s="255"/>
      <c r="OJA3" s="255"/>
      <c r="OJB3" s="255"/>
      <c r="OJC3" s="255"/>
      <c r="OJD3" s="255"/>
      <c r="OJE3" s="255"/>
      <c r="OJF3" s="255"/>
      <c r="OJG3" s="255"/>
      <c r="OJH3" s="255"/>
      <c r="OJI3" s="255"/>
      <c r="OJJ3" s="255"/>
      <c r="OJK3" s="255"/>
      <c r="OJL3" s="255"/>
      <c r="OJM3" s="255"/>
      <c r="OJN3" s="255"/>
      <c r="OJO3" s="255"/>
      <c r="OJP3" s="255"/>
      <c r="OJQ3" s="255"/>
      <c r="OJR3" s="255"/>
      <c r="OJS3" s="255"/>
      <c r="OJT3" s="255"/>
      <c r="OJU3" s="255"/>
      <c r="OJV3" s="255"/>
      <c r="OJW3" s="255"/>
      <c r="OJX3" s="255"/>
      <c r="OJY3" s="255"/>
      <c r="OJZ3" s="255"/>
      <c r="OKA3" s="255"/>
      <c r="OKB3" s="255"/>
      <c r="OKC3" s="255"/>
      <c r="OKD3" s="255"/>
      <c r="OKE3" s="255"/>
      <c r="OKF3" s="255"/>
      <c r="OKG3" s="255"/>
      <c r="OKH3" s="255"/>
      <c r="OKI3" s="255"/>
      <c r="OKJ3" s="255"/>
      <c r="OKK3" s="255"/>
      <c r="OKL3" s="255"/>
      <c r="OKM3" s="255"/>
      <c r="OKN3" s="255"/>
      <c r="OKO3" s="255"/>
      <c r="OKP3" s="255"/>
      <c r="OKQ3" s="255"/>
      <c r="OKR3" s="255"/>
      <c r="OKS3" s="255"/>
      <c r="OKT3" s="255"/>
      <c r="OKU3" s="255"/>
      <c r="OKV3" s="255"/>
      <c r="OKW3" s="255"/>
      <c r="OKX3" s="255"/>
      <c r="OKY3" s="255"/>
      <c r="OKZ3" s="255"/>
      <c r="OLA3" s="255"/>
      <c r="OLB3" s="255"/>
      <c r="OLC3" s="255"/>
      <c r="OLD3" s="255"/>
      <c r="OLE3" s="255"/>
      <c r="OLF3" s="255"/>
      <c r="OLG3" s="255"/>
      <c r="OLH3" s="255"/>
      <c r="OLI3" s="255"/>
      <c r="OLJ3" s="255"/>
      <c r="OLK3" s="255"/>
      <c r="OLL3" s="255"/>
      <c r="OLM3" s="255"/>
      <c r="OLN3" s="255"/>
      <c r="OLO3" s="255"/>
      <c r="OLP3" s="255"/>
      <c r="OLQ3" s="255"/>
      <c r="OLR3" s="255"/>
      <c r="OLS3" s="255"/>
      <c r="OLT3" s="255"/>
      <c r="OLU3" s="255"/>
      <c r="OLV3" s="255"/>
      <c r="OLW3" s="255"/>
      <c r="OLX3" s="255"/>
      <c r="OLY3" s="255"/>
      <c r="OLZ3" s="255"/>
      <c r="OMA3" s="255"/>
      <c r="OMB3" s="255"/>
      <c r="OMC3" s="255"/>
      <c r="OMD3" s="255"/>
      <c r="OME3" s="255"/>
      <c r="OMF3" s="255"/>
      <c r="OMG3" s="255"/>
      <c r="OMH3" s="255"/>
      <c r="OMI3" s="255"/>
      <c r="OMJ3" s="255"/>
      <c r="OMK3" s="255"/>
      <c r="OML3" s="255"/>
      <c r="OMM3" s="255"/>
      <c r="OMN3" s="255"/>
      <c r="OMO3" s="255"/>
      <c r="OMP3" s="255"/>
      <c r="OMQ3" s="255"/>
      <c r="OMR3" s="255"/>
      <c r="OMS3" s="255"/>
      <c r="OMT3" s="255"/>
      <c r="OMU3" s="255"/>
      <c r="OMV3" s="255"/>
      <c r="OMW3" s="255"/>
      <c r="OMX3" s="255"/>
      <c r="OMY3" s="255"/>
      <c r="OMZ3" s="255"/>
      <c r="ONA3" s="255"/>
      <c r="ONB3" s="255"/>
      <c r="ONC3" s="255"/>
      <c r="OND3" s="255"/>
      <c r="ONE3" s="255"/>
      <c r="ONF3" s="255"/>
      <c r="ONG3" s="255"/>
      <c r="ONH3" s="255"/>
      <c r="ONI3" s="255"/>
      <c r="ONJ3" s="255"/>
      <c r="ONK3" s="255"/>
      <c r="ONL3" s="255"/>
      <c r="ONM3" s="255"/>
      <c r="ONN3" s="255"/>
      <c r="ONO3" s="255"/>
      <c r="ONP3" s="255"/>
      <c r="ONQ3" s="255"/>
      <c r="ONR3" s="255"/>
      <c r="ONS3" s="255"/>
      <c r="ONT3" s="255"/>
      <c r="ONU3" s="255"/>
      <c r="ONV3" s="255"/>
      <c r="ONW3" s="255"/>
      <c r="ONX3" s="255"/>
      <c r="ONY3" s="255"/>
      <c r="ONZ3" s="255"/>
      <c r="OOA3" s="255"/>
      <c r="OOB3" s="255"/>
      <c r="OOC3" s="255"/>
      <c r="OOD3" s="255"/>
      <c r="OOE3" s="255"/>
      <c r="OOF3" s="255"/>
      <c r="OOG3" s="255"/>
      <c r="OOH3" s="255"/>
      <c r="OOI3" s="255"/>
      <c r="OOJ3" s="255"/>
      <c r="OOK3" s="255"/>
      <c r="OOL3" s="255"/>
      <c r="OOM3" s="255"/>
      <c r="OON3" s="255"/>
      <c r="OOO3" s="255"/>
      <c r="OOP3" s="255"/>
      <c r="OOQ3" s="255"/>
      <c r="OOR3" s="255"/>
      <c r="OOS3" s="255"/>
      <c r="OOT3" s="255"/>
      <c r="OOU3" s="255"/>
      <c r="OOV3" s="255"/>
      <c r="OOW3" s="255"/>
      <c r="OOX3" s="255"/>
      <c r="OOY3" s="255"/>
      <c r="OOZ3" s="255"/>
      <c r="OPA3" s="255"/>
      <c r="OPB3" s="255"/>
      <c r="OPC3" s="255"/>
      <c r="OPD3" s="255"/>
      <c r="OPE3" s="255"/>
      <c r="OPF3" s="255"/>
      <c r="OPG3" s="255"/>
      <c r="OPH3" s="255"/>
      <c r="OPI3" s="255"/>
      <c r="OPJ3" s="255"/>
      <c r="OPK3" s="255"/>
      <c r="OPL3" s="255"/>
      <c r="OPM3" s="255"/>
      <c r="OPN3" s="255"/>
      <c r="OPO3" s="255"/>
      <c r="OPP3" s="255"/>
      <c r="OPQ3" s="255"/>
      <c r="OPR3" s="255"/>
      <c r="OPS3" s="255"/>
      <c r="OPT3" s="255"/>
      <c r="OPU3" s="255"/>
      <c r="OPV3" s="255"/>
      <c r="OPW3" s="255"/>
      <c r="OPX3" s="255"/>
      <c r="OPY3" s="255"/>
      <c r="OPZ3" s="255"/>
      <c r="OQA3" s="255"/>
      <c r="OQB3" s="255"/>
      <c r="OQC3" s="255"/>
      <c r="OQD3" s="255"/>
      <c r="OQE3" s="255"/>
      <c r="OQF3" s="255"/>
      <c r="OQG3" s="255"/>
      <c r="OQH3" s="255"/>
      <c r="OQI3" s="255"/>
      <c r="OQJ3" s="255"/>
      <c r="OQK3" s="255"/>
      <c r="OQL3" s="255"/>
      <c r="OQM3" s="255"/>
      <c r="OQN3" s="255"/>
      <c r="OQO3" s="255"/>
      <c r="OQP3" s="255"/>
      <c r="OQQ3" s="255"/>
      <c r="OQR3" s="255"/>
      <c r="OQS3" s="255"/>
      <c r="OQT3" s="255"/>
      <c r="OQU3" s="255"/>
      <c r="OQV3" s="255"/>
      <c r="OQW3" s="255"/>
      <c r="OQX3" s="255"/>
      <c r="OQY3" s="255"/>
      <c r="OQZ3" s="255"/>
      <c r="ORA3" s="255"/>
      <c r="ORB3" s="255"/>
      <c r="ORC3" s="255"/>
      <c r="ORD3" s="255"/>
      <c r="ORE3" s="255"/>
      <c r="ORF3" s="255"/>
      <c r="ORG3" s="255"/>
      <c r="ORH3" s="255"/>
      <c r="ORI3" s="255"/>
      <c r="ORJ3" s="255"/>
      <c r="ORK3" s="255"/>
      <c r="ORL3" s="255"/>
      <c r="ORM3" s="255"/>
      <c r="ORN3" s="255"/>
      <c r="ORO3" s="255"/>
      <c r="ORP3" s="255"/>
      <c r="ORQ3" s="255"/>
      <c r="ORR3" s="255"/>
      <c r="ORS3" s="255"/>
      <c r="ORT3" s="255"/>
      <c r="ORU3" s="255"/>
      <c r="ORV3" s="255"/>
      <c r="ORW3" s="255"/>
      <c r="ORX3" s="255"/>
      <c r="ORY3" s="255"/>
      <c r="ORZ3" s="255"/>
      <c r="OSA3" s="255"/>
      <c r="OSB3" s="255"/>
      <c r="OSC3" s="255"/>
      <c r="OSD3" s="255"/>
      <c r="OSE3" s="255"/>
      <c r="OSF3" s="255"/>
      <c r="OSG3" s="255"/>
      <c r="OSH3" s="255"/>
      <c r="OSI3" s="255"/>
      <c r="OSJ3" s="255"/>
      <c r="OSK3" s="255"/>
      <c r="OSL3" s="255"/>
      <c r="OSM3" s="255"/>
      <c r="OSN3" s="255"/>
      <c r="OSO3" s="255"/>
      <c r="OSP3" s="255"/>
      <c r="OSQ3" s="255"/>
      <c r="OSR3" s="255"/>
      <c r="OSS3" s="255"/>
      <c r="OST3" s="255"/>
      <c r="OSU3" s="255"/>
      <c r="OSV3" s="255"/>
      <c r="OSW3" s="255"/>
      <c r="OSX3" s="255"/>
      <c r="OSY3" s="255"/>
      <c r="OSZ3" s="255"/>
      <c r="OTA3" s="255"/>
      <c r="OTB3" s="255"/>
      <c r="OTC3" s="255"/>
      <c r="OTD3" s="255"/>
      <c r="OTE3" s="255"/>
      <c r="OTF3" s="255"/>
      <c r="OTG3" s="255"/>
      <c r="OTH3" s="255"/>
      <c r="OTI3" s="255"/>
      <c r="OTJ3" s="255"/>
      <c r="OTK3" s="255"/>
      <c r="OTL3" s="255"/>
      <c r="OTM3" s="255"/>
      <c r="OTN3" s="255"/>
      <c r="OTO3" s="255"/>
      <c r="OTP3" s="255"/>
      <c r="OTQ3" s="255"/>
      <c r="OTR3" s="255"/>
      <c r="OTS3" s="255"/>
      <c r="OTT3" s="255"/>
      <c r="OTU3" s="255"/>
      <c r="OTV3" s="255"/>
      <c r="OTW3" s="255"/>
      <c r="OTX3" s="255"/>
      <c r="OTY3" s="255"/>
      <c r="OTZ3" s="255"/>
      <c r="OUA3" s="255"/>
      <c r="OUB3" s="255"/>
      <c r="OUC3" s="255"/>
      <c r="OUD3" s="255"/>
      <c r="OUE3" s="255"/>
      <c r="OUF3" s="255"/>
      <c r="OUG3" s="255"/>
      <c r="OUH3" s="255"/>
      <c r="OUI3" s="255"/>
      <c r="OUJ3" s="255"/>
      <c r="OUK3" s="255"/>
      <c r="OUL3" s="255"/>
      <c r="OUM3" s="255"/>
      <c r="OUN3" s="255"/>
      <c r="OUO3" s="255"/>
      <c r="OUP3" s="255"/>
      <c r="OUQ3" s="255"/>
      <c r="OUR3" s="255"/>
      <c r="OUS3" s="255"/>
      <c r="OUT3" s="255"/>
      <c r="OUU3" s="255"/>
      <c r="OUV3" s="255"/>
      <c r="OUW3" s="255"/>
      <c r="OUX3" s="255"/>
      <c r="OUY3" s="255"/>
      <c r="OUZ3" s="255"/>
      <c r="OVA3" s="255"/>
      <c r="OVB3" s="255"/>
      <c r="OVC3" s="255"/>
      <c r="OVD3" s="255"/>
      <c r="OVE3" s="255"/>
      <c r="OVF3" s="255"/>
      <c r="OVG3" s="255"/>
      <c r="OVH3" s="255"/>
      <c r="OVI3" s="255"/>
      <c r="OVJ3" s="255"/>
      <c r="OVK3" s="255"/>
      <c r="OVL3" s="255"/>
      <c r="OVM3" s="255"/>
      <c r="OVN3" s="255"/>
      <c r="OVO3" s="255"/>
      <c r="OVP3" s="255"/>
      <c r="OVQ3" s="255"/>
      <c r="OVR3" s="255"/>
      <c r="OVS3" s="255"/>
      <c r="OVT3" s="255"/>
      <c r="OVU3" s="255"/>
      <c r="OVV3" s="255"/>
      <c r="OVW3" s="255"/>
      <c r="OVX3" s="255"/>
      <c r="OVY3" s="255"/>
      <c r="OVZ3" s="255"/>
      <c r="OWA3" s="255"/>
      <c r="OWB3" s="255"/>
      <c r="OWC3" s="255"/>
      <c r="OWD3" s="255"/>
      <c r="OWE3" s="255"/>
      <c r="OWF3" s="255"/>
      <c r="OWG3" s="255"/>
      <c r="OWH3" s="255"/>
      <c r="OWI3" s="255"/>
      <c r="OWJ3" s="255"/>
      <c r="OWK3" s="255"/>
      <c r="OWL3" s="255"/>
      <c r="OWM3" s="255"/>
      <c r="OWN3" s="255"/>
      <c r="OWO3" s="255"/>
      <c r="OWP3" s="255"/>
      <c r="OWQ3" s="255"/>
      <c r="OWR3" s="255"/>
      <c r="OWS3" s="255"/>
      <c r="OWT3" s="255"/>
      <c r="OWU3" s="255"/>
      <c r="OWV3" s="255"/>
      <c r="OWW3" s="255"/>
      <c r="OWX3" s="255"/>
      <c r="OWY3" s="255"/>
      <c r="OWZ3" s="255"/>
      <c r="OXA3" s="255"/>
      <c r="OXB3" s="255"/>
      <c r="OXC3" s="255"/>
      <c r="OXD3" s="255"/>
      <c r="OXE3" s="255"/>
      <c r="OXF3" s="255"/>
      <c r="OXG3" s="255"/>
      <c r="OXH3" s="255"/>
      <c r="OXI3" s="255"/>
      <c r="OXJ3" s="255"/>
      <c r="OXK3" s="255"/>
      <c r="OXL3" s="255"/>
      <c r="OXM3" s="255"/>
      <c r="OXN3" s="255"/>
      <c r="OXO3" s="255"/>
      <c r="OXP3" s="255"/>
      <c r="OXQ3" s="255"/>
      <c r="OXR3" s="255"/>
      <c r="OXS3" s="255"/>
      <c r="OXT3" s="255"/>
      <c r="OXU3" s="255"/>
      <c r="OXV3" s="255"/>
      <c r="OXW3" s="255"/>
      <c r="OXX3" s="255"/>
      <c r="OXY3" s="255"/>
      <c r="OXZ3" s="255"/>
      <c r="OYA3" s="255"/>
      <c r="OYB3" s="255"/>
      <c r="OYC3" s="255"/>
      <c r="OYD3" s="255"/>
      <c r="OYE3" s="255"/>
      <c r="OYF3" s="255"/>
      <c r="OYG3" s="255"/>
      <c r="OYH3" s="255"/>
      <c r="OYI3" s="255"/>
      <c r="OYJ3" s="255"/>
      <c r="OYK3" s="255"/>
      <c r="OYL3" s="255"/>
      <c r="OYM3" s="255"/>
      <c r="OYN3" s="255"/>
      <c r="OYO3" s="255"/>
      <c r="OYP3" s="255"/>
      <c r="OYQ3" s="255"/>
      <c r="OYR3" s="255"/>
      <c r="OYS3" s="255"/>
      <c r="OYT3" s="255"/>
      <c r="OYU3" s="255"/>
      <c r="OYV3" s="255"/>
      <c r="OYW3" s="255"/>
      <c r="OYX3" s="255"/>
      <c r="OYY3" s="255"/>
      <c r="OYZ3" s="255"/>
      <c r="OZA3" s="255"/>
      <c r="OZB3" s="255"/>
      <c r="OZC3" s="255"/>
      <c r="OZD3" s="255"/>
      <c r="OZE3" s="255"/>
      <c r="OZF3" s="255"/>
      <c r="OZG3" s="255"/>
      <c r="OZH3" s="255"/>
      <c r="OZI3" s="255"/>
      <c r="OZJ3" s="255"/>
      <c r="OZK3" s="255"/>
      <c r="OZL3" s="255"/>
      <c r="OZM3" s="255"/>
      <c r="OZN3" s="255"/>
      <c r="OZO3" s="255"/>
      <c r="OZP3" s="255"/>
      <c r="OZQ3" s="255"/>
      <c r="OZR3" s="255"/>
      <c r="OZS3" s="255"/>
      <c r="OZT3" s="255"/>
      <c r="OZU3" s="255"/>
      <c r="OZV3" s="255"/>
      <c r="OZW3" s="255"/>
      <c r="OZX3" s="255"/>
      <c r="OZY3" s="255"/>
      <c r="OZZ3" s="255"/>
      <c r="PAA3" s="255"/>
      <c r="PAB3" s="255"/>
      <c r="PAC3" s="255"/>
      <c r="PAD3" s="255"/>
      <c r="PAE3" s="255"/>
      <c r="PAF3" s="255"/>
      <c r="PAG3" s="255"/>
      <c r="PAH3" s="255"/>
      <c r="PAI3" s="255"/>
      <c r="PAJ3" s="255"/>
      <c r="PAK3" s="255"/>
      <c r="PAL3" s="255"/>
      <c r="PAM3" s="255"/>
      <c r="PAN3" s="255"/>
      <c r="PAO3" s="255"/>
      <c r="PAP3" s="255"/>
      <c r="PAQ3" s="255"/>
      <c r="PAR3" s="255"/>
      <c r="PAS3" s="255"/>
      <c r="PAT3" s="255"/>
      <c r="PAU3" s="255"/>
      <c r="PAV3" s="255"/>
      <c r="PAW3" s="255"/>
      <c r="PAX3" s="255"/>
      <c r="PAY3" s="255"/>
      <c r="PAZ3" s="255"/>
      <c r="PBA3" s="255"/>
      <c r="PBB3" s="255"/>
      <c r="PBC3" s="255"/>
      <c r="PBD3" s="255"/>
      <c r="PBE3" s="255"/>
      <c r="PBF3" s="255"/>
      <c r="PBG3" s="255"/>
      <c r="PBH3" s="255"/>
      <c r="PBI3" s="255"/>
      <c r="PBJ3" s="255"/>
      <c r="PBK3" s="255"/>
      <c r="PBL3" s="255"/>
      <c r="PBM3" s="255"/>
      <c r="PBN3" s="255"/>
      <c r="PBO3" s="255"/>
      <c r="PBP3" s="255"/>
      <c r="PBQ3" s="255"/>
      <c r="PBR3" s="255"/>
      <c r="PBS3" s="255"/>
      <c r="PBT3" s="255"/>
      <c r="PBU3" s="255"/>
      <c r="PBV3" s="255"/>
      <c r="PBW3" s="255"/>
      <c r="PBX3" s="255"/>
      <c r="PBY3" s="255"/>
      <c r="PBZ3" s="255"/>
      <c r="PCA3" s="255"/>
      <c r="PCB3" s="255"/>
      <c r="PCC3" s="255"/>
      <c r="PCD3" s="255"/>
      <c r="PCE3" s="255"/>
      <c r="PCF3" s="255"/>
      <c r="PCG3" s="255"/>
      <c r="PCH3" s="255"/>
      <c r="PCI3" s="255"/>
      <c r="PCJ3" s="255"/>
      <c r="PCK3" s="255"/>
      <c r="PCL3" s="255"/>
      <c r="PCM3" s="255"/>
      <c r="PCN3" s="255"/>
      <c r="PCO3" s="255"/>
      <c r="PCP3" s="255"/>
      <c r="PCQ3" s="255"/>
      <c r="PCR3" s="255"/>
      <c r="PCS3" s="255"/>
      <c r="PCT3" s="255"/>
      <c r="PCU3" s="255"/>
      <c r="PCV3" s="255"/>
      <c r="PCW3" s="255"/>
      <c r="PCX3" s="255"/>
      <c r="PCY3" s="255"/>
      <c r="PCZ3" s="255"/>
      <c r="PDA3" s="255"/>
      <c r="PDB3" s="255"/>
      <c r="PDC3" s="255"/>
      <c r="PDD3" s="255"/>
      <c r="PDE3" s="255"/>
      <c r="PDF3" s="255"/>
      <c r="PDG3" s="255"/>
      <c r="PDH3" s="255"/>
      <c r="PDI3" s="255"/>
      <c r="PDJ3" s="255"/>
      <c r="PDK3" s="255"/>
      <c r="PDL3" s="255"/>
      <c r="PDM3" s="255"/>
      <c r="PDN3" s="255"/>
      <c r="PDO3" s="255"/>
      <c r="PDP3" s="255"/>
      <c r="PDQ3" s="255"/>
      <c r="PDR3" s="255"/>
      <c r="PDS3" s="255"/>
      <c r="PDT3" s="255"/>
      <c r="PDU3" s="255"/>
      <c r="PDV3" s="255"/>
      <c r="PDW3" s="255"/>
      <c r="PDX3" s="255"/>
      <c r="PDY3" s="255"/>
      <c r="PDZ3" s="255"/>
      <c r="PEA3" s="255"/>
      <c r="PEB3" s="255"/>
      <c r="PEC3" s="255"/>
      <c r="PED3" s="255"/>
      <c r="PEE3" s="255"/>
      <c r="PEF3" s="255"/>
      <c r="PEG3" s="255"/>
      <c r="PEH3" s="255"/>
      <c r="PEI3" s="255"/>
      <c r="PEJ3" s="255"/>
      <c r="PEK3" s="255"/>
      <c r="PEL3" s="255"/>
      <c r="PEM3" s="255"/>
      <c r="PEN3" s="255"/>
      <c r="PEO3" s="255"/>
      <c r="PEP3" s="255"/>
      <c r="PEQ3" s="255"/>
      <c r="PER3" s="255"/>
      <c r="PES3" s="255"/>
      <c r="PET3" s="255"/>
      <c r="PEU3" s="255"/>
      <c r="PEV3" s="255"/>
      <c r="PEW3" s="255"/>
      <c r="PEX3" s="255"/>
      <c r="PEY3" s="255"/>
      <c r="PEZ3" s="255"/>
      <c r="PFA3" s="255"/>
      <c r="PFB3" s="255"/>
      <c r="PFC3" s="255"/>
      <c r="PFD3" s="255"/>
      <c r="PFE3" s="255"/>
      <c r="PFF3" s="255"/>
      <c r="PFG3" s="255"/>
      <c r="PFH3" s="255"/>
      <c r="PFI3" s="255"/>
      <c r="PFJ3" s="255"/>
      <c r="PFK3" s="255"/>
      <c r="PFL3" s="255"/>
      <c r="PFM3" s="255"/>
      <c r="PFN3" s="255"/>
      <c r="PFO3" s="255"/>
      <c r="PFP3" s="255"/>
      <c r="PFQ3" s="255"/>
      <c r="PFR3" s="255"/>
      <c r="PFS3" s="255"/>
      <c r="PFT3" s="255"/>
      <c r="PFU3" s="255"/>
      <c r="PFV3" s="255"/>
      <c r="PFW3" s="255"/>
      <c r="PFX3" s="255"/>
      <c r="PFY3" s="255"/>
      <c r="PFZ3" s="255"/>
      <c r="PGA3" s="255"/>
      <c r="PGB3" s="255"/>
      <c r="PGC3" s="255"/>
      <c r="PGD3" s="255"/>
      <c r="PGE3" s="255"/>
      <c r="PGF3" s="255"/>
      <c r="PGG3" s="255"/>
      <c r="PGH3" s="255"/>
      <c r="PGI3" s="255"/>
      <c r="PGJ3" s="255"/>
      <c r="PGK3" s="255"/>
      <c r="PGL3" s="255"/>
      <c r="PGM3" s="255"/>
      <c r="PGN3" s="255"/>
      <c r="PGO3" s="255"/>
      <c r="PGP3" s="255"/>
      <c r="PGQ3" s="255"/>
      <c r="PGR3" s="255"/>
      <c r="PGS3" s="255"/>
      <c r="PGT3" s="255"/>
      <c r="PGU3" s="255"/>
      <c r="PGV3" s="255"/>
      <c r="PGW3" s="255"/>
      <c r="PGX3" s="255"/>
      <c r="PGY3" s="255"/>
      <c r="PGZ3" s="255"/>
      <c r="PHA3" s="255"/>
      <c r="PHB3" s="255"/>
      <c r="PHC3" s="255"/>
      <c r="PHD3" s="255"/>
      <c r="PHE3" s="255"/>
      <c r="PHF3" s="255"/>
      <c r="PHG3" s="255"/>
      <c r="PHH3" s="255"/>
      <c r="PHI3" s="255"/>
      <c r="PHJ3" s="255"/>
      <c r="PHK3" s="255"/>
      <c r="PHL3" s="255"/>
      <c r="PHM3" s="255"/>
      <c r="PHN3" s="255"/>
      <c r="PHO3" s="255"/>
      <c r="PHP3" s="255"/>
      <c r="PHQ3" s="255"/>
      <c r="PHR3" s="255"/>
      <c r="PHS3" s="255"/>
      <c r="PHT3" s="255"/>
      <c r="PHU3" s="255"/>
      <c r="PHV3" s="255"/>
      <c r="PHW3" s="255"/>
      <c r="PHX3" s="255"/>
      <c r="PHY3" s="255"/>
      <c r="PHZ3" s="255"/>
      <c r="PIA3" s="255"/>
      <c r="PIB3" s="255"/>
      <c r="PIC3" s="255"/>
      <c r="PID3" s="255"/>
      <c r="PIE3" s="255"/>
      <c r="PIF3" s="255"/>
      <c r="PIG3" s="255"/>
      <c r="PIH3" s="255"/>
      <c r="PII3" s="255"/>
      <c r="PIJ3" s="255"/>
      <c r="PIK3" s="255"/>
      <c r="PIL3" s="255"/>
      <c r="PIM3" s="255"/>
      <c r="PIN3" s="255"/>
      <c r="PIO3" s="255"/>
      <c r="PIP3" s="255"/>
      <c r="PIQ3" s="255"/>
      <c r="PIR3" s="255"/>
      <c r="PIS3" s="255"/>
      <c r="PIT3" s="255"/>
      <c r="PIU3" s="255"/>
      <c r="PIV3" s="255"/>
      <c r="PIW3" s="255"/>
      <c r="PIX3" s="255"/>
      <c r="PIY3" s="255"/>
      <c r="PIZ3" s="255"/>
      <c r="PJA3" s="255"/>
      <c r="PJB3" s="255"/>
      <c r="PJC3" s="255"/>
      <c r="PJD3" s="255"/>
      <c r="PJE3" s="255"/>
      <c r="PJF3" s="255"/>
      <c r="PJG3" s="255"/>
      <c r="PJH3" s="255"/>
      <c r="PJI3" s="255"/>
      <c r="PJJ3" s="255"/>
      <c r="PJK3" s="255"/>
      <c r="PJL3" s="255"/>
      <c r="PJM3" s="255"/>
      <c r="PJN3" s="255"/>
      <c r="PJO3" s="255"/>
      <c r="PJP3" s="255"/>
      <c r="PJQ3" s="255"/>
      <c r="PJR3" s="255"/>
      <c r="PJS3" s="255"/>
      <c r="PJT3" s="255"/>
      <c r="PJU3" s="255"/>
      <c r="PJV3" s="255"/>
      <c r="PJW3" s="255"/>
      <c r="PJX3" s="255"/>
      <c r="PJY3" s="255"/>
      <c r="PJZ3" s="255"/>
      <c r="PKA3" s="255"/>
      <c r="PKB3" s="255"/>
      <c r="PKC3" s="255"/>
      <c r="PKD3" s="255"/>
      <c r="PKE3" s="255"/>
      <c r="PKF3" s="255"/>
      <c r="PKG3" s="255"/>
      <c r="PKH3" s="255"/>
      <c r="PKI3" s="255"/>
      <c r="PKJ3" s="255"/>
      <c r="PKK3" s="255"/>
      <c r="PKL3" s="255"/>
      <c r="PKM3" s="255"/>
      <c r="PKN3" s="255"/>
      <c r="PKO3" s="255"/>
      <c r="PKP3" s="255"/>
      <c r="PKQ3" s="255"/>
      <c r="PKR3" s="255"/>
      <c r="PKS3" s="255"/>
      <c r="PKT3" s="255"/>
      <c r="PKU3" s="255"/>
      <c r="PKV3" s="255"/>
      <c r="PKW3" s="255"/>
      <c r="PKX3" s="255"/>
      <c r="PKY3" s="255"/>
      <c r="PKZ3" s="255"/>
      <c r="PLA3" s="255"/>
      <c r="PLB3" s="255"/>
      <c r="PLC3" s="255"/>
      <c r="PLD3" s="255"/>
      <c r="PLE3" s="255"/>
      <c r="PLF3" s="255"/>
      <c r="PLG3" s="255"/>
      <c r="PLH3" s="255"/>
      <c r="PLI3" s="255"/>
      <c r="PLJ3" s="255"/>
      <c r="PLK3" s="255"/>
      <c r="PLL3" s="255"/>
      <c r="PLM3" s="255"/>
      <c r="PLN3" s="255"/>
      <c r="PLO3" s="255"/>
      <c r="PLP3" s="255"/>
      <c r="PLQ3" s="255"/>
      <c r="PLR3" s="255"/>
      <c r="PLS3" s="255"/>
      <c r="PLT3" s="255"/>
      <c r="PLU3" s="255"/>
      <c r="PLV3" s="255"/>
      <c r="PLW3" s="255"/>
      <c r="PLX3" s="255"/>
      <c r="PLY3" s="255"/>
      <c r="PLZ3" s="255"/>
      <c r="PMA3" s="255"/>
      <c r="PMB3" s="255"/>
      <c r="PMC3" s="255"/>
      <c r="PMD3" s="255"/>
      <c r="PME3" s="255"/>
      <c r="PMF3" s="255"/>
      <c r="PMG3" s="255"/>
      <c r="PMH3" s="255"/>
      <c r="PMI3" s="255"/>
      <c r="PMJ3" s="255"/>
      <c r="PMK3" s="255"/>
      <c r="PML3" s="255"/>
      <c r="PMM3" s="255"/>
      <c r="PMN3" s="255"/>
      <c r="PMO3" s="255"/>
      <c r="PMP3" s="255"/>
      <c r="PMQ3" s="255"/>
      <c r="PMR3" s="255"/>
      <c r="PMS3" s="255"/>
      <c r="PMT3" s="255"/>
      <c r="PMU3" s="255"/>
      <c r="PMV3" s="255"/>
      <c r="PMW3" s="255"/>
      <c r="PMX3" s="255"/>
      <c r="PMY3" s="255"/>
      <c r="PMZ3" s="255"/>
      <c r="PNA3" s="255"/>
      <c r="PNB3" s="255"/>
      <c r="PNC3" s="255"/>
      <c r="PND3" s="255"/>
      <c r="PNE3" s="255"/>
      <c r="PNF3" s="255"/>
      <c r="PNG3" s="255"/>
      <c r="PNH3" s="255"/>
      <c r="PNI3" s="255"/>
      <c r="PNJ3" s="255"/>
      <c r="PNK3" s="255"/>
      <c r="PNL3" s="255"/>
      <c r="PNM3" s="255"/>
      <c r="PNN3" s="255"/>
      <c r="PNO3" s="255"/>
      <c r="PNP3" s="255"/>
      <c r="PNQ3" s="255"/>
      <c r="PNR3" s="255"/>
      <c r="PNS3" s="255"/>
      <c r="PNT3" s="255"/>
      <c r="PNU3" s="255"/>
      <c r="PNV3" s="255"/>
      <c r="PNW3" s="255"/>
      <c r="PNX3" s="255"/>
      <c r="PNY3" s="255"/>
      <c r="PNZ3" s="255"/>
      <c r="POA3" s="255"/>
      <c r="POB3" s="255"/>
      <c r="POC3" s="255"/>
      <c r="POD3" s="255"/>
      <c r="POE3" s="255"/>
      <c r="POF3" s="255"/>
      <c r="POG3" s="255"/>
      <c r="POH3" s="255"/>
      <c r="POI3" s="255"/>
      <c r="POJ3" s="255"/>
      <c r="POK3" s="255"/>
      <c r="POL3" s="255"/>
      <c r="POM3" s="255"/>
      <c r="PON3" s="255"/>
      <c r="POO3" s="255"/>
      <c r="POP3" s="255"/>
      <c r="POQ3" s="255"/>
      <c r="POR3" s="255"/>
      <c r="POS3" s="255"/>
      <c r="POT3" s="255"/>
      <c r="POU3" s="255"/>
      <c r="POV3" s="255"/>
      <c r="POW3" s="255"/>
      <c r="POX3" s="255"/>
      <c r="POY3" s="255"/>
      <c r="POZ3" s="255"/>
      <c r="PPA3" s="255"/>
      <c r="PPB3" s="255"/>
      <c r="PPC3" s="255"/>
      <c r="PPD3" s="255"/>
      <c r="PPE3" s="255"/>
      <c r="PPF3" s="255"/>
      <c r="PPG3" s="255"/>
      <c r="PPH3" s="255"/>
      <c r="PPI3" s="255"/>
      <c r="PPJ3" s="255"/>
      <c r="PPK3" s="255"/>
      <c r="PPL3" s="255"/>
      <c r="PPM3" s="255"/>
      <c r="PPN3" s="255"/>
      <c r="PPO3" s="255"/>
      <c r="PPP3" s="255"/>
      <c r="PPQ3" s="255"/>
      <c r="PPR3" s="255"/>
      <c r="PPS3" s="255"/>
      <c r="PPT3" s="255"/>
      <c r="PPU3" s="255"/>
      <c r="PPV3" s="255"/>
      <c r="PPW3" s="255"/>
      <c r="PPX3" s="255"/>
      <c r="PPY3" s="255"/>
      <c r="PPZ3" s="255"/>
      <c r="PQA3" s="255"/>
      <c r="PQB3" s="255"/>
      <c r="PQC3" s="255"/>
      <c r="PQD3" s="255"/>
      <c r="PQE3" s="255"/>
      <c r="PQF3" s="255"/>
      <c r="PQG3" s="255"/>
      <c r="PQH3" s="255"/>
      <c r="PQI3" s="255"/>
      <c r="PQJ3" s="255"/>
      <c r="PQK3" s="255"/>
      <c r="PQL3" s="255"/>
      <c r="PQM3" s="255"/>
      <c r="PQN3" s="255"/>
      <c r="PQO3" s="255"/>
      <c r="PQP3" s="255"/>
      <c r="PQQ3" s="255"/>
      <c r="PQR3" s="255"/>
      <c r="PQS3" s="255"/>
      <c r="PQT3" s="255"/>
      <c r="PQU3" s="255"/>
      <c r="PQV3" s="255"/>
      <c r="PQW3" s="255"/>
      <c r="PQX3" s="255"/>
      <c r="PQY3" s="255"/>
      <c r="PQZ3" s="255"/>
      <c r="PRA3" s="255"/>
      <c r="PRB3" s="255"/>
      <c r="PRC3" s="255"/>
      <c r="PRD3" s="255"/>
      <c r="PRE3" s="255"/>
      <c r="PRF3" s="255"/>
      <c r="PRG3" s="255"/>
      <c r="PRH3" s="255"/>
      <c r="PRI3" s="255"/>
      <c r="PRJ3" s="255"/>
      <c r="PRK3" s="255"/>
      <c r="PRL3" s="255"/>
      <c r="PRM3" s="255"/>
      <c r="PRN3" s="255"/>
      <c r="PRO3" s="255"/>
      <c r="PRP3" s="255"/>
      <c r="PRQ3" s="255"/>
      <c r="PRR3" s="255"/>
      <c r="PRS3" s="255"/>
      <c r="PRT3" s="255"/>
      <c r="PRU3" s="255"/>
      <c r="PRV3" s="255"/>
      <c r="PRW3" s="255"/>
      <c r="PRX3" s="255"/>
      <c r="PRY3" s="255"/>
      <c r="PRZ3" s="255"/>
      <c r="PSA3" s="255"/>
      <c r="PSB3" s="255"/>
      <c r="PSC3" s="255"/>
      <c r="PSD3" s="255"/>
      <c r="PSE3" s="255"/>
      <c r="PSF3" s="255"/>
      <c r="PSG3" s="255"/>
      <c r="PSH3" s="255"/>
      <c r="PSI3" s="255"/>
      <c r="PSJ3" s="255"/>
      <c r="PSK3" s="255"/>
      <c r="PSL3" s="255"/>
      <c r="PSM3" s="255"/>
      <c r="PSN3" s="255"/>
      <c r="PSO3" s="255"/>
      <c r="PSP3" s="255"/>
      <c r="PSQ3" s="255"/>
      <c r="PSR3" s="255"/>
      <c r="PSS3" s="255"/>
      <c r="PST3" s="255"/>
      <c r="PSU3" s="255"/>
      <c r="PSV3" s="255"/>
      <c r="PSW3" s="255"/>
      <c r="PSX3" s="255"/>
      <c r="PSY3" s="255"/>
      <c r="PSZ3" s="255"/>
      <c r="PTA3" s="255"/>
      <c r="PTB3" s="255"/>
      <c r="PTC3" s="255"/>
      <c r="PTD3" s="255"/>
      <c r="PTE3" s="255"/>
      <c r="PTF3" s="255"/>
      <c r="PTG3" s="255"/>
      <c r="PTH3" s="255"/>
      <c r="PTI3" s="255"/>
      <c r="PTJ3" s="255"/>
      <c r="PTK3" s="255"/>
      <c r="PTL3" s="255"/>
      <c r="PTM3" s="255"/>
      <c r="PTN3" s="255"/>
      <c r="PTO3" s="255"/>
      <c r="PTP3" s="255"/>
      <c r="PTQ3" s="255"/>
      <c r="PTR3" s="255"/>
      <c r="PTS3" s="255"/>
      <c r="PTT3" s="255"/>
      <c r="PTU3" s="255"/>
      <c r="PTV3" s="255"/>
      <c r="PTW3" s="255"/>
      <c r="PTX3" s="255"/>
      <c r="PTY3" s="255"/>
      <c r="PTZ3" s="255"/>
      <c r="PUA3" s="255"/>
      <c r="PUB3" s="255"/>
      <c r="PUC3" s="255"/>
      <c r="PUD3" s="255"/>
      <c r="PUE3" s="255"/>
      <c r="PUF3" s="255"/>
      <c r="PUG3" s="255"/>
      <c r="PUH3" s="255"/>
      <c r="PUI3" s="255"/>
      <c r="PUJ3" s="255"/>
      <c r="PUK3" s="255"/>
      <c r="PUL3" s="255"/>
      <c r="PUM3" s="255"/>
      <c r="PUN3" s="255"/>
      <c r="PUO3" s="255"/>
      <c r="PUP3" s="255"/>
      <c r="PUQ3" s="255"/>
      <c r="PUR3" s="255"/>
      <c r="PUS3" s="255"/>
      <c r="PUT3" s="255"/>
      <c r="PUU3" s="255"/>
      <c r="PUV3" s="255"/>
      <c r="PUW3" s="255"/>
      <c r="PUX3" s="255"/>
      <c r="PUY3" s="255"/>
      <c r="PUZ3" s="255"/>
      <c r="PVA3" s="255"/>
      <c r="PVB3" s="255"/>
      <c r="PVC3" s="255"/>
      <c r="PVD3" s="255"/>
      <c r="PVE3" s="255"/>
      <c r="PVF3" s="255"/>
      <c r="PVG3" s="255"/>
      <c r="PVH3" s="255"/>
      <c r="PVI3" s="255"/>
      <c r="PVJ3" s="255"/>
      <c r="PVK3" s="255"/>
      <c r="PVL3" s="255"/>
      <c r="PVM3" s="255"/>
      <c r="PVN3" s="255"/>
      <c r="PVO3" s="255"/>
      <c r="PVP3" s="255"/>
      <c r="PVQ3" s="255"/>
      <c r="PVR3" s="255"/>
      <c r="PVS3" s="255"/>
      <c r="PVT3" s="255"/>
      <c r="PVU3" s="255"/>
      <c r="PVV3" s="255"/>
      <c r="PVW3" s="255"/>
      <c r="PVX3" s="255"/>
      <c r="PVY3" s="255"/>
      <c r="PVZ3" s="255"/>
      <c r="PWA3" s="255"/>
      <c r="PWB3" s="255"/>
      <c r="PWC3" s="255"/>
      <c r="PWD3" s="255"/>
      <c r="PWE3" s="255"/>
      <c r="PWF3" s="255"/>
      <c r="PWG3" s="255"/>
      <c r="PWH3" s="255"/>
      <c r="PWI3" s="255"/>
      <c r="PWJ3" s="255"/>
      <c r="PWK3" s="255"/>
      <c r="PWL3" s="255"/>
      <c r="PWM3" s="255"/>
      <c r="PWN3" s="255"/>
      <c r="PWO3" s="255"/>
      <c r="PWP3" s="255"/>
      <c r="PWQ3" s="255"/>
      <c r="PWR3" s="255"/>
      <c r="PWS3" s="255"/>
      <c r="PWT3" s="255"/>
      <c r="PWU3" s="255"/>
      <c r="PWV3" s="255"/>
      <c r="PWW3" s="255"/>
      <c r="PWX3" s="255"/>
      <c r="PWY3" s="255"/>
      <c r="PWZ3" s="255"/>
      <c r="PXA3" s="255"/>
      <c r="PXB3" s="255"/>
      <c r="PXC3" s="255"/>
      <c r="PXD3" s="255"/>
      <c r="PXE3" s="255"/>
      <c r="PXF3" s="255"/>
      <c r="PXG3" s="255"/>
      <c r="PXH3" s="255"/>
      <c r="PXI3" s="255"/>
      <c r="PXJ3" s="255"/>
      <c r="PXK3" s="255"/>
      <c r="PXL3" s="255"/>
      <c r="PXM3" s="255"/>
      <c r="PXN3" s="255"/>
      <c r="PXO3" s="255"/>
      <c r="PXP3" s="255"/>
      <c r="PXQ3" s="255"/>
      <c r="PXR3" s="255"/>
      <c r="PXS3" s="255"/>
      <c r="PXT3" s="255"/>
      <c r="PXU3" s="255"/>
      <c r="PXV3" s="255"/>
      <c r="PXW3" s="255"/>
      <c r="PXX3" s="255"/>
      <c r="PXY3" s="255"/>
      <c r="PXZ3" s="255"/>
      <c r="PYA3" s="255"/>
      <c r="PYB3" s="255"/>
      <c r="PYC3" s="255"/>
      <c r="PYD3" s="255"/>
      <c r="PYE3" s="255"/>
      <c r="PYF3" s="255"/>
      <c r="PYG3" s="255"/>
      <c r="PYH3" s="255"/>
      <c r="PYI3" s="255"/>
      <c r="PYJ3" s="255"/>
      <c r="PYK3" s="255"/>
      <c r="PYL3" s="255"/>
      <c r="PYM3" s="255"/>
      <c r="PYN3" s="255"/>
      <c r="PYO3" s="255"/>
      <c r="PYP3" s="255"/>
      <c r="PYQ3" s="255"/>
      <c r="PYR3" s="255"/>
      <c r="PYS3" s="255"/>
      <c r="PYT3" s="255"/>
      <c r="PYU3" s="255"/>
      <c r="PYV3" s="255"/>
      <c r="PYW3" s="255"/>
      <c r="PYX3" s="255"/>
      <c r="PYY3" s="255"/>
      <c r="PYZ3" s="255"/>
      <c r="PZA3" s="255"/>
      <c r="PZB3" s="255"/>
      <c r="PZC3" s="255"/>
      <c r="PZD3" s="255"/>
      <c r="PZE3" s="255"/>
      <c r="PZF3" s="255"/>
      <c r="PZG3" s="255"/>
      <c r="PZH3" s="255"/>
      <c r="PZI3" s="255"/>
      <c r="PZJ3" s="255"/>
      <c r="PZK3" s="255"/>
      <c r="PZL3" s="255"/>
      <c r="PZM3" s="255"/>
      <c r="PZN3" s="255"/>
      <c r="PZO3" s="255"/>
      <c r="PZP3" s="255"/>
      <c r="PZQ3" s="255"/>
      <c r="PZR3" s="255"/>
      <c r="PZS3" s="255"/>
      <c r="PZT3" s="255"/>
      <c r="PZU3" s="255"/>
      <c r="PZV3" s="255"/>
      <c r="PZW3" s="255"/>
      <c r="PZX3" s="255"/>
      <c r="PZY3" s="255"/>
      <c r="PZZ3" s="255"/>
      <c r="QAA3" s="255"/>
      <c r="QAB3" s="255"/>
      <c r="QAC3" s="255"/>
      <c r="QAD3" s="255"/>
      <c r="QAE3" s="255"/>
      <c r="QAF3" s="255"/>
      <c r="QAG3" s="255"/>
      <c r="QAH3" s="255"/>
      <c r="QAI3" s="255"/>
      <c r="QAJ3" s="255"/>
      <c r="QAK3" s="255"/>
      <c r="QAL3" s="255"/>
      <c r="QAM3" s="255"/>
      <c r="QAN3" s="255"/>
      <c r="QAO3" s="255"/>
      <c r="QAP3" s="255"/>
      <c r="QAQ3" s="255"/>
      <c r="QAR3" s="255"/>
      <c r="QAS3" s="255"/>
      <c r="QAT3" s="255"/>
      <c r="QAU3" s="255"/>
      <c r="QAV3" s="255"/>
      <c r="QAW3" s="255"/>
      <c r="QAX3" s="255"/>
      <c r="QAY3" s="255"/>
      <c r="QAZ3" s="255"/>
      <c r="QBA3" s="255"/>
      <c r="QBB3" s="255"/>
      <c r="QBC3" s="255"/>
      <c r="QBD3" s="255"/>
      <c r="QBE3" s="255"/>
      <c r="QBF3" s="255"/>
      <c r="QBG3" s="255"/>
      <c r="QBH3" s="255"/>
      <c r="QBI3" s="255"/>
      <c r="QBJ3" s="255"/>
      <c r="QBK3" s="255"/>
      <c r="QBL3" s="255"/>
      <c r="QBM3" s="255"/>
      <c r="QBN3" s="255"/>
      <c r="QBO3" s="255"/>
      <c r="QBP3" s="255"/>
      <c r="QBQ3" s="255"/>
      <c r="QBR3" s="255"/>
      <c r="QBS3" s="255"/>
      <c r="QBT3" s="255"/>
      <c r="QBU3" s="255"/>
      <c r="QBV3" s="255"/>
      <c r="QBW3" s="255"/>
      <c r="QBX3" s="255"/>
      <c r="QBY3" s="255"/>
      <c r="QBZ3" s="255"/>
      <c r="QCA3" s="255"/>
      <c r="QCB3" s="255"/>
      <c r="QCC3" s="255"/>
      <c r="QCD3" s="255"/>
      <c r="QCE3" s="255"/>
      <c r="QCF3" s="255"/>
      <c r="QCG3" s="255"/>
      <c r="QCH3" s="255"/>
      <c r="QCI3" s="255"/>
      <c r="QCJ3" s="255"/>
      <c r="QCK3" s="255"/>
      <c r="QCL3" s="255"/>
      <c r="QCM3" s="255"/>
      <c r="QCN3" s="255"/>
      <c r="QCO3" s="255"/>
      <c r="QCP3" s="255"/>
      <c r="QCQ3" s="255"/>
      <c r="QCR3" s="255"/>
      <c r="QCS3" s="255"/>
      <c r="QCT3" s="255"/>
      <c r="QCU3" s="255"/>
      <c r="QCV3" s="255"/>
      <c r="QCW3" s="255"/>
      <c r="QCX3" s="255"/>
      <c r="QCY3" s="255"/>
      <c r="QCZ3" s="255"/>
      <c r="QDA3" s="255"/>
      <c r="QDB3" s="255"/>
      <c r="QDC3" s="255"/>
      <c r="QDD3" s="255"/>
      <c r="QDE3" s="255"/>
      <c r="QDF3" s="255"/>
      <c r="QDG3" s="255"/>
      <c r="QDH3" s="255"/>
      <c r="QDI3" s="255"/>
      <c r="QDJ3" s="255"/>
      <c r="QDK3" s="255"/>
      <c r="QDL3" s="255"/>
      <c r="QDM3" s="255"/>
      <c r="QDN3" s="255"/>
      <c r="QDO3" s="255"/>
      <c r="QDP3" s="255"/>
      <c r="QDQ3" s="255"/>
      <c r="QDR3" s="255"/>
      <c r="QDS3" s="255"/>
      <c r="QDT3" s="255"/>
      <c r="QDU3" s="255"/>
      <c r="QDV3" s="255"/>
      <c r="QDW3" s="255"/>
      <c r="QDX3" s="255"/>
      <c r="QDY3" s="255"/>
      <c r="QDZ3" s="255"/>
      <c r="QEA3" s="255"/>
      <c r="QEB3" s="255"/>
      <c r="QEC3" s="255"/>
      <c r="QED3" s="255"/>
      <c r="QEE3" s="255"/>
      <c r="QEF3" s="255"/>
      <c r="QEG3" s="255"/>
      <c r="QEH3" s="255"/>
      <c r="QEI3" s="255"/>
      <c r="QEJ3" s="255"/>
      <c r="QEK3" s="255"/>
      <c r="QEL3" s="255"/>
      <c r="QEM3" s="255"/>
      <c r="QEN3" s="255"/>
      <c r="QEO3" s="255"/>
      <c r="QEP3" s="255"/>
      <c r="QEQ3" s="255"/>
      <c r="QER3" s="255"/>
      <c r="QES3" s="255"/>
      <c r="QET3" s="255"/>
      <c r="QEU3" s="255"/>
      <c r="QEV3" s="255"/>
      <c r="QEW3" s="255"/>
      <c r="QEX3" s="255"/>
      <c r="QEY3" s="255"/>
      <c r="QEZ3" s="255"/>
      <c r="QFA3" s="255"/>
      <c r="QFB3" s="255"/>
      <c r="QFC3" s="255"/>
      <c r="QFD3" s="255"/>
      <c r="QFE3" s="255"/>
      <c r="QFF3" s="255"/>
      <c r="QFG3" s="255"/>
      <c r="QFH3" s="255"/>
      <c r="QFI3" s="255"/>
      <c r="QFJ3" s="255"/>
      <c r="QFK3" s="255"/>
      <c r="QFL3" s="255"/>
      <c r="QFM3" s="255"/>
      <c r="QFN3" s="255"/>
      <c r="QFO3" s="255"/>
      <c r="QFP3" s="255"/>
      <c r="QFQ3" s="255"/>
      <c r="QFR3" s="255"/>
      <c r="QFS3" s="255"/>
      <c r="QFT3" s="255"/>
      <c r="QFU3" s="255"/>
      <c r="QFV3" s="255"/>
      <c r="QFW3" s="255"/>
      <c r="QFX3" s="255"/>
      <c r="QFY3" s="255"/>
      <c r="QFZ3" s="255"/>
      <c r="QGA3" s="255"/>
      <c r="QGB3" s="255"/>
      <c r="QGC3" s="255"/>
      <c r="QGD3" s="255"/>
      <c r="QGE3" s="255"/>
      <c r="QGF3" s="255"/>
      <c r="QGG3" s="255"/>
      <c r="QGH3" s="255"/>
      <c r="QGI3" s="255"/>
      <c r="QGJ3" s="255"/>
      <c r="QGK3" s="255"/>
      <c r="QGL3" s="255"/>
      <c r="QGM3" s="255"/>
      <c r="QGN3" s="255"/>
      <c r="QGO3" s="255"/>
      <c r="QGP3" s="255"/>
      <c r="QGQ3" s="255"/>
      <c r="QGR3" s="255"/>
      <c r="QGS3" s="255"/>
      <c r="QGT3" s="255"/>
      <c r="QGU3" s="255"/>
      <c r="QGV3" s="255"/>
      <c r="QGW3" s="255"/>
      <c r="QGX3" s="255"/>
      <c r="QGY3" s="255"/>
      <c r="QGZ3" s="255"/>
      <c r="QHA3" s="255"/>
      <c r="QHB3" s="255"/>
      <c r="QHC3" s="255"/>
      <c r="QHD3" s="255"/>
      <c r="QHE3" s="255"/>
      <c r="QHF3" s="255"/>
      <c r="QHG3" s="255"/>
      <c r="QHH3" s="255"/>
      <c r="QHI3" s="255"/>
      <c r="QHJ3" s="255"/>
      <c r="QHK3" s="255"/>
      <c r="QHL3" s="255"/>
      <c r="QHM3" s="255"/>
      <c r="QHN3" s="255"/>
      <c r="QHO3" s="255"/>
      <c r="QHP3" s="255"/>
      <c r="QHQ3" s="255"/>
      <c r="QHR3" s="255"/>
      <c r="QHS3" s="255"/>
      <c r="QHT3" s="255"/>
      <c r="QHU3" s="255"/>
      <c r="QHV3" s="255"/>
      <c r="QHW3" s="255"/>
      <c r="QHX3" s="255"/>
      <c r="QHY3" s="255"/>
      <c r="QHZ3" s="255"/>
      <c r="QIA3" s="255"/>
      <c r="QIB3" s="255"/>
      <c r="QIC3" s="255"/>
      <c r="QID3" s="255"/>
      <c r="QIE3" s="255"/>
      <c r="QIF3" s="255"/>
      <c r="QIG3" s="255"/>
      <c r="QIH3" s="255"/>
      <c r="QII3" s="255"/>
      <c r="QIJ3" s="255"/>
      <c r="QIK3" s="255"/>
      <c r="QIL3" s="255"/>
      <c r="QIM3" s="255"/>
      <c r="QIN3" s="255"/>
      <c r="QIO3" s="255"/>
      <c r="QIP3" s="255"/>
      <c r="QIQ3" s="255"/>
      <c r="QIR3" s="255"/>
      <c r="QIS3" s="255"/>
      <c r="QIT3" s="255"/>
      <c r="QIU3" s="255"/>
      <c r="QIV3" s="255"/>
      <c r="QIW3" s="255"/>
      <c r="QIX3" s="255"/>
      <c r="QIY3" s="255"/>
      <c r="QIZ3" s="255"/>
      <c r="QJA3" s="255"/>
      <c r="QJB3" s="255"/>
      <c r="QJC3" s="255"/>
      <c r="QJD3" s="255"/>
      <c r="QJE3" s="255"/>
      <c r="QJF3" s="255"/>
      <c r="QJG3" s="255"/>
      <c r="QJH3" s="255"/>
      <c r="QJI3" s="255"/>
      <c r="QJJ3" s="255"/>
      <c r="QJK3" s="255"/>
      <c r="QJL3" s="255"/>
      <c r="QJM3" s="255"/>
      <c r="QJN3" s="255"/>
      <c r="QJO3" s="255"/>
      <c r="QJP3" s="255"/>
      <c r="QJQ3" s="255"/>
      <c r="QJR3" s="255"/>
      <c r="QJS3" s="255"/>
      <c r="QJT3" s="255"/>
      <c r="QJU3" s="255"/>
      <c r="QJV3" s="255"/>
      <c r="QJW3" s="255"/>
      <c r="QJX3" s="255"/>
      <c r="QJY3" s="255"/>
      <c r="QJZ3" s="255"/>
      <c r="QKA3" s="255"/>
      <c r="QKB3" s="255"/>
      <c r="QKC3" s="255"/>
      <c r="QKD3" s="255"/>
      <c r="QKE3" s="255"/>
      <c r="QKF3" s="255"/>
      <c r="QKG3" s="255"/>
      <c r="QKH3" s="255"/>
      <c r="QKI3" s="255"/>
      <c r="QKJ3" s="255"/>
      <c r="QKK3" s="255"/>
      <c r="QKL3" s="255"/>
      <c r="QKM3" s="255"/>
      <c r="QKN3" s="255"/>
      <c r="QKO3" s="255"/>
      <c r="QKP3" s="255"/>
      <c r="QKQ3" s="255"/>
      <c r="QKR3" s="255"/>
      <c r="QKS3" s="255"/>
      <c r="QKT3" s="255"/>
      <c r="QKU3" s="255"/>
      <c r="QKV3" s="255"/>
      <c r="QKW3" s="255"/>
      <c r="QKX3" s="255"/>
      <c r="QKY3" s="255"/>
      <c r="QKZ3" s="255"/>
      <c r="QLA3" s="255"/>
      <c r="QLB3" s="255"/>
      <c r="QLC3" s="255"/>
      <c r="QLD3" s="255"/>
      <c r="QLE3" s="255"/>
      <c r="QLF3" s="255"/>
      <c r="QLG3" s="255"/>
      <c r="QLH3" s="255"/>
      <c r="QLI3" s="255"/>
      <c r="QLJ3" s="255"/>
      <c r="QLK3" s="255"/>
      <c r="QLL3" s="255"/>
      <c r="QLM3" s="255"/>
      <c r="QLN3" s="255"/>
      <c r="QLO3" s="255"/>
      <c r="QLP3" s="255"/>
      <c r="QLQ3" s="255"/>
      <c r="QLR3" s="255"/>
      <c r="QLS3" s="255"/>
      <c r="QLT3" s="255"/>
      <c r="QLU3" s="255"/>
      <c r="QLV3" s="255"/>
      <c r="QLW3" s="255"/>
      <c r="QLX3" s="255"/>
      <c r="QLY3" s="255"/>
      <c r="QLZ3" s="255"/>
      <c r="QMA3" s="255"/>
      <c r="QMB3" s="255"/>
      <c r="QMC3" s="255"/>
      <c r="QMD3" s="255"/>
      <c r="QME3" s="255"/>
      <c r="QMF3" s="255"/>
      <c r="QMG3" s="255"/>
      <c r="QMH3" s="255"/>
      <c r="QMI3" s="255"/>
      <c r="QMJ3" s="255"/>
      <c r="QMK3" s="255"/>
      <c r="QML3" s="255"/>
      <c r="QMM3" s="255"/>
      <c r="QMN3" s="255"/>
      <c r="QMO3" s="255"/>
      <c r="QMP3" s="255"/>
      <c r="QMQ3" s="255"/>
      <c r="QMR3" s="255"/>
      <c r="QMS3" s="255"/>
      <c r="QMT3" s="255"/>
      <c r="QMU3" s="255"/>
      <c r="QMV3" s="255"/>
      <c r="QMW3" s="255"/>
      <c r="QMX3" s="255"/>
      <c r="QMY3" s="255"/>
      <c r="QMZ3" s="255"/>
      <c r="QNA3" s="255"/>
      <c r="QNB3" s="255"/>
      <c r="QNC3" s="255"/>
      <c r="QND3" s="255"/>
      <c r="QNE3" s="255"/>
      <c r="QNF3" s="255"/>
      <c r="QNG3" s="255"/>
      <c r="QNH3" s="255"/>
      <c r="QNI3" s="255"/>
      <c r="QNJ3" s="255"/>
      <c r="QNK3" s="255"/>
      <c r="QNL3" s="255"/>
      <c r="QNM3" s="255"/>
      <c r="QNN3" s="255"/>
      <c r="QNO3" s="255"/>
      <c r="QNP3" s="255"/>
      <c r="QNQ3" s="255"/>
      <c r="QNR3" s="255"/>
      <c r="QNS3" s="255"/>
      <c r="QNT3" s="255"/>
      <c r="QNU3" s="255"/>
      <c r="QNV3" s="255"/>
      <c r="QNW3" s="255"/>
      <c r="QNX3" s="255"/>
      <c r="QNY3" s="255"/>
      <c r="QNZ3" s="255"/>
      <c r="QOA3" s="255"/>
      <c r="QOB3" s="255"/>
      <c r="QOC3" s="255"/>
      <c r="QOD3" s="255"/>
      <c r="QOE3" s="255"/>
      <c r="QOF3" s="255"/>
      <c r="QOG3" s="255"/>
      <c r="QOH3" s="255"/>
      <c r="QOI3" s="255"/>
      <c r="QOJ3" s="255"/>
      <c r="QOK3" s="255"/>
      <c r="QOL3" s="255"/>
      <c r="QOM3" s="255"/>
      <c r="QON3" s="255"/>
      <c r="QOO3" s="255"/>
      <c r="QOP3" s="255"/>
      <c r="QOQ3" s="255"/>
      <c r="QOR3" s="255"/>
      <c r="QOS3" s="255"/>
      <c r="QOT3" s="255"/>
      <c r="QOU3" s="255"/>
      <c r="QOV3" s="255"/>
      <c r="QOW3" s="255"/>
      <c r="QOX3" s="255"/>
      <c r="QOY3" s="255"/>
      <c r="QOZ3" s="255"/>
      <c r="QPA3" s="255"/>
      <c r="QPB3" s="255"/>
      <c r="QPC3" s="255"/>
      <c r="QPD3" s="255"/>
      <c r="QPE3" s="255"/>
      <c r="QPF3" s="255"/>
      <c r="QPG3" s="255"/>
      <c r="QPH3" s="255"/>
      <c r="QPI3" s="255"/>
      <c r="QPJ3" s="255"/>
      <c r="QPK3" s="255"/>
      <c r="QPL3" s="255"/>
      <c r="QPM3" s="255"/>
      <c r="QPN3" s="255"/>
      <c r="QPO3" s="255"/>
      <c r="QPP3" s="255"/>
      <c r="QPQ3" s="255"/>
      <c r="QPR3" s="255"/>
      <c r="QPS3" s="255"/>
      <c r="QPT3" s="255"/>
      <c r="QPU3" s="255"/>
      <c r="QPV3" s="255"/>
      <c r="QPW3" s="255"/>
      <c r="QPX3" s="255"/>
      <c r="QPY3" s="255"/>
      <c r="QPZ3" s="255"/>
      <c r="QQA3" s="255"/>
      <c r="QQB3" s="255"/>
      <c r="QQC3" s="255"/>
      <c r="QQD3" s="255"/>
      <c r="QQE3" s="255"/>
      <c r="QQF3" s="255"/>
      <c r="QQG3" s="255"/>
      <c r="QQH3" s="255"/>
      <c r="QQI3" s="255"/>
      <c r="QQJ3" s="255"/>
      <c r="QQK3" s="255"/>
      <c r="QQL3" s="255"/>
      <c r="QQM3" s="255"/>
      <c r="QQN3" s="255"/>
      <c r="QQO3" s="255"/>
      <c r="QQP3" s="255"/>
      <c r="QQQ3" s="255"/>
      <c r="QQR3" s="255"/>
      <c r="QQS3" s="255"/>
      <c r="QQT3" s="255"/>
      <c r="QQU3" s="255"/>
      <c r="QQV3" s="255"/>
      <c r="QQW3" s="255"/>
      <c r="QQX3" s="255"/>
      <c r="QQY3" s="255"/>
      <c r="QQZ3" s="255"/>
      <c r="QRA3" s="255"/>
      <c r="QRB3" s="255"/>
      <c r="QRC3" s="255"/>
      <c r="QRD3" s="255"/>
      <c r="QRE3" s="255"/>
      <c r="QRF3" s="255"/>
      <c r="QRG3" s="255"/>
      <c r="QRH3" s="255"/>
      <c r="QRI3" s="255"/>
      <c r="QRJ3" s="255"/>
      <c r="QRK3" s="255"/>
      <c r="QRL3" s="255"/>
      <c r="QRM3" s="255"/>
      <c r="QRN3" s="255"/>
      <c r="QRO3" s="255"/>
      <c r="QRP3" s="255"/>
      <c r="QRQ3" s="255"/>
      <c r="QRR3" s="255"/>
      <c r="QRS3" s="255"/>
      <c r="QRT3" s="255"/>
      <c r="QRU3" s="255"/>
      <c r="QRV3" s="255"/>
      <c r="QRW3" s="255"/>
      <c r="QRX3" s="255"/>
      <c r="QRY3" s="255"/>
      <c r="QRZ3" s="255"/>
      <c r="QSA3" s="255"/>
      <c r="QSB3" s="255"/>
      <c r="QSC3" s="255"/>
      <c r="QSD3" s="255"/>
      <c r="QSE3" s="255"/>
      <c r="QSF3" s="255"/>
      <c r="QSG3" s="255"/>
      <c r="QSH3" s="255"/>
      <c r="QSI3" s="255"/>
      <c r="QSJ3" s="255"/>
      <c r="QSK3" s="255"/>
      <c r="QSL3" s="255"/>
      <c r="QSM3" s="255"/>
      <c r="QSN3" s="255"/>
      <c r="QSO3" s="255"/>
      <c r="QSP3" s="255"/>
      <c r="QSQ3" s="255"/>
      <c r="QSR3" s="255"/>
      <c r="QSS3" s="255"/>
      <c r="QST3" s="255"/>
      <c r="QSU3" s="255"/>
      <c r="QSV3" s="255"/>
      <c r="QSW3" s="255"/>
      <c r="QSX3" s="255"/>
      <c r="QSY3" s="255"/>
      <c r="QSZ3" s="255"/>
      <c r="QTA3" s="255"/>
      <c r="QTB3" s="255"/>
      <c r="QTC3" s="255"/>
      <c r="QTD3" s="255"/>
      <c r="QTE3" s="255"/>
      <c r="QTF3" s="255"/>
      <c r="QTG3" s="255"/>
      <c r="QTH3" s="255"/>
      <c r="QTI3" s="255"/>
      <c r="QTJ3" s="255"/>
      <c r="QTK3" s="255"/>
      <c r="QTL3" s="255"/>
      <c r="QTM3" s="255"/>
      <c r="QTN3" s="255"/>
      <c r="QTO3" s="255"/>
      <c r="QTP3" s="255"/>
      <c r="QTQ3" s="255"/>
      <c r="QTR3" s="255"/>
      <c r="QTS3" s="255"/>
      <c r="QTT3" s="255"/>
      <c r="QTU3" s="255"/>
      <c r="QTV3" s="255"/>
      <c r="QTW3" s="255"/>
      <c r="QTX3" s="255"/>
      <c r="QTY3" s="255"/>
      <c r="QTZ3" s="255"/>
      <c r="QUA3" s="255"/>
      <c r="QUB3" s="255"/>
      <c r="QUC3" s="255"/>
      <c r="QUD3" s="255"/>
      <c r="QUE3" s="255"/>
      <c r="QUF3" s="255"/>
      <c r="QUG3" s="255"/>
      <c r="QUH3" s="255"/>
      <c r="QUI3" s="255"/>
      <c r="QUJ3" s="255"/>
      <c r="QUK3" s="255"/>
      <c r="QUL3" s="255"/>
      <c r="QUM3" s="255"/>
      <c r="QUN3" s="255"/>
      <c r="QUO3" s="255"/>
      <c r="QUP3" s="255"/>
      <c r="QUQ3" s="255"/>
      <c r="QUR3" s="255"/>
      <c r="QUS3" s="255"/>
      <c r="QUT3" s="255"/>
      <c r="QUU3" s="255"/>
      <c r="QUV3" s="255"/>
      <c r="QUW3" s="255"/>
      <c r="QUX3" s="255"/>
      <c r="QUY3" s="255"/>
      <c r="QUZ3" s="255"/>
      <c r="QVA3" s="255"/>
      <c r="QVB3" s="255"/>
      <c r="QVC3" s="255"/>
      <c r="QVD3" s="255"/>
      <c r="QVE3" s="255"/>
      <c r="QVF3" s="255"/>
      <c r="QVG3" s="255"/>
      <c r="QVH3" s="255"/>
      <c r="QVI3" s="255"/>
      <c r="QVJ3" s="255"/>
      <c r="QVK3" s="255"/>
      <c r="QVL3" s="255"/>
      <c r="QVM3" s="255"/>
      <c r="QVN3" s="255"/>
      <c r="QVO3" s="255"/>
      <c r="QVP3" s="255"/>
      <c r="QVQ3" s="255"/>
      <c r="QVR3" s="255"/>
      <c r="QVS3" s="255"/>
      <c r="QVT3" s="255"/>
      <c r="QVU3" s="255"/>
      <c r="QVV3" s="255"/>
      <c r="QVW3" s="255"/>
      <c r="QVX3" s="255"/>
      <c r="QVY3" s="255"/>
      <c r="QVZ3" s="255"/>
      <c r="QWA3" s="255"/>
      <c r="QWB3" s="255"/>
      <c r="QWC3" s="255"/>
      <c r="QWD3" s="255"/>
      <c r="QWE3" s="255"/>
      <c r="QWF3" s="255"/>
      <c r="QWG3" s="255"/>
      <c r="QWH3" s="255"/>
      <c r="QWI3" s="255"/>
      <c r="QWJ3" s="255"/>
      <c r="QWK3" s="255"/>
      <c r="QWL3" s="255"/>
      <c r="QWM3" s="255"/>
      <c r="QWN3" s="255"/>
      <c r="QWO3" s="255"/>
      <c r="QWP3" s="255"/>
      <c r="QWQ3" s="255"/>
      <c r="QWR3" s="255"/>
      <c r="QWS3" s="255"/>
      <c r="QWT3" s="255"/>
      <c r="QWU3" s="255"/>
      <c r="QWV3" s="255"/>
      <c r="QWW3" s="255"/>
      <c r="QWX3" s="255"/>
      <c r="QWY3" s="255"/>
      <c r="QWZ3" s="255"/>
      <c r="QXA3" s="255"/>
      <c r="QXB3" s="255"/>
      <c r="QXC3" s="255"/>
      <c r="QXD3" s="255"/>
      <c r="QXE3" s="255"/>
      <c r="QXF3" s="255"/>
      <c r="QXG3" s="255"/>
      <c r="QXH3" s="255"/>
      <c r="QXI3" s="255"/>
      <c r="QXJ3" s="255"/>
      <c r="QXK3" s="255"/>
      <c r="QXL3" s="255"/>
      <c r="QXM3" s="255"/>
      <c r="QXN3" s="255"/>
      <c r="QXO3" s="255"/>
      <c r="QXP3" s="255"/>
      <c r="QXQ3" s="255"/>
      <c r="QXR3" s="255"/>
      <c r="QXS3" s="255"/>
      <c r="QXT3" s="255"/>
      <c r="QXU3" s="255"/>
      <c r="QXV3" s="255"/>
      <c r="QXW3" s="255"/>
      <c r="QXX3" s="255"/>
      <c r="QXY3" s="255"/>
      <c r="QXZ3" s="255"/>
      <c r="QYA3" s="255"/>
      <c r="QYB3" s="255"/>
      <c r="QYC3" s="255"/>
      <c r="QYD3" s="255"/>
      <c r="QYE3" s="255"/>
      <c r="QYF3" s="255"/>
      <c r="QYG3" s="255"/>
      <c r="QYH3" s="255"/>
      <c r="QYI3" s="255"/>
      <c r="QYJ3" s="255"/>
      <c r="QYK3" s="255"/>
      <c r="QYL3" s="255"/>
      <c r="QYM3" s="255"/>
      <c r="QYN3" s="255"/>
      <c r="QYO3" s="255"/>
      <c r="QYP3" s="255"/>
      <c r="QYQ3" s="255"/>
      <c r="QYR3" s="255"/>
      <c r="QYS3" s="255"/>
      <c r="QYT3" s="255"/>
      <c r="QYU3" s="255"/>
      <c r="QYV3" s="255"/>
      <c r="QYW3" s="255"/>
      <c r="QYX3" s="255"/>
      <c r="QYY3" s="255"/>
      <c r="QYZ3" s="255"/>
      <c r="QZA3" s="255"/>
      <c r="QZB3" s="255"/>
      <c r="QZC3" s="255"/>
      <c r="QZD3" s="255"/>
      <c r="QZE3" s="255"/>
      <c r="QZF3" s="255"/>
      <c r="QZG3" s="255"/>
      <c r="QZH3" s="255"/>
      <c r="QZI3" s="255"/>
      <c r="QZJ3" s="255"/>
      <c r="QZK3" s="255"/>
      <c r="QZL3" s="255"/>
      <c r="QZM3" s="255"/>
      <c r="QZN3" s="255"/>
      <c r="QZO3" s="255"/>
      <c r="QZP3" s="255"/>
      <c r="QZQ3" s="255"/>
      <c r="QZR3" s="255"/>
      <c r="QZS3" s="255"/>
      <c r="QZT3" s="255"/>
      <c r="QZU3" s="255"/>
      <c r="QZV3" s="255"/>
      <c r="QZW3" s="255"/>
      <c r="QZX3" s="255"/>
      <c r="QZY3" s="255"/>
      <c r="QZZ3" s="255"/>
      <c r="RAA3" s="255"/>
      <c r="RAB3" s="255"/>
      <c r="RAC3" s="255"/>
      <c r="RAD3" s="255"/>
      <c r="RAE3" s="255"/>
      <c r="RAF3" s="255"/>
      <c r="RAG3" s="255"/>
      <c r="RAH3" s="255"/>
      <c r="RAI3" s="255"/>
      <c r="RAJ3" s="255"/>
      <c r="RAK3" s="255"/>
      <c r="RAL3" s="255"/>
      <c r="RAM3" s="255"/>
      <c r="RAN3" s="255"/>
      <c r="RAO3" s="255"/>
      <c r="RAP3" s="255"/>
      <c r="RAQ3" s="255"/>
      <c r="RAR3" s="255"/>
      <c r="RAS3" s="255"/>
      <c r="RAT3" s="255"/>
      <c r="RAU3" s="255"/>
      <c r="RAV3" s="255"/>
      <c r="RAW3" s="255"/>
      <c r="RAX3" s="255"/>
      <c r="RAY3" s="255"/>
      <c r="RAZ3" s="255"/>
      <c r="RBA3" s="255"/>
      <c r="RBB3" s="255"/>
      <c r="RBC3" s="255"/>
      <c r="RBD3" s="255"/>
      <c r="RBE3" s="255"/>
      <c r="RBF3" s="255"/>
      <c r="RBG3" s="255"/>
      <c r="RBH3" s="255"/>
      <c r="RBI3" s="255"/>
      <c r="RBJ3" s="255"/>
      <c r="RBK3" s="255"/>
      <c r="RBL3" s="255"/>
      <c r="RBM3" s="255"/>
      <c r="RBN3" s="255"/>
      <c r="RBO3" s="255"/>
      <c r="RBP3" s="255"/>
      <c r="RBQ3" s="255"/>
      <c r="RBR3" s="255"/>
      <c r="RBS3" s="255"/>
      <c r="RBT3" s="255"/>
      <c r="RBU3" s="255"/>
      <c r="RBV3" s="255"/>
      <c r="RBW3" s="255"/>
      <c r="RBX3" s="255"/>
      <c r="RBY3" s="255"/>
      <c r="RBZ3" s="255"/>
      <c r="RCA3" s="255"/>
      <c r="RCB3" s="255"/>
      <c r="RCC3" s="255"/>
      <c r="RCD3" s="255"/>
      <c r="RCE3" s="255"/>
      <c r="RCF3" s="255"/>
      <c r="RCG3" s="255"/>
      <c r="RCH3" s="255"/>
      <c r="RCI3" s="255"/>
      <c r="RCJ3" s="255"/>
      <c r="RCK3" s="255"/>
      <c r="RCL3" s="255"/>
      <c r="RCM3" s="255"/>
      <c r="RCN3" s="255"/>
      <c r="RCO3" s="255"/>
      <c r="RCP3" s="255"/>
      <c r="RCQ3" s="255"/>
      <c r="RCR3" s="255"/>
      <c r="RCS3" s="255"/>
      <c r="RCT3" s="255"/>
      <c r="RCU3" s="255"/>
      <c r="RCV3" s="255"/>
      <c r="RCW3" s="255"/>
      <c r="RCX3" s="255"/>
      <c r="RCY3" s="255"/>
      <c r="RCZ3" s="255"/>
      <c r="RDA3" s="255"/>
      <c r="RDB3" s="255"/>
      <c r="RDC3" s="255"/>
      <c r="RDD3" s="255"/>
      <c r="RDE3" s="255"/>
      <c r="RDF3" s="255"/>
      <c r="RDG3" s="255"/>
      <c r="RDH3" s="255"/>
      <c r="RDI3" s="255"/>
      <c r="RDJ3" s="255"/>
      <c r="RDK3" s="255"/>
      <c r="RDL3" s="255"/>
      <c r="RDM3" s="255"/>
      <c r="RDN3" s="255"/>
      <c r="RDO3" s="255"/>
      <c r="RDP3" s="255"/>
      <c r="RDQ3" s="255"/>
      <c r="RDR3" s="255"/>
      <c r="RDS3" s="255"/>
      <c r="RDT3" s="255"/>
      <c r="RDU3" s="255"/>
      <c r="RDV3" s="255"/>
      <c r="RDW3" s="255"/>
      <c r="RDX3" s="255"/>
      <c r="RDY3" s="255"/>
      <c r="RDZ3" s="255"/>
      <c r="REA3" s="255"/>
      <c r="REB3" s="255"/>
      <c r="REC3" s="255"/>
      <c r="RED3" s="255"/>
      <c r="REE3" s="255"/>
      <c r="REF3" s="255"/>
      <c r="REG3" s="255"/>
      <c r="REH3" s="255"/>
      <c r="REI3" s="255"/>
      <c r="REJ3" s="255"/>
      <c r="REK3" s="255"/>
      <c r="REL3" s="255"/>
      <c r="REM3" s="255"/>
      <c r="REN3" s="255"/>
      <c r="REO3" s="255"/>
      <c r="REP3" s="255"/>
      <c r="REQ3" s="255"/>
      <c r="RER3" s="255"/>
      <c r="RES3" s="255"/>
      <c r="RET3" s="255"/>
      <c r="REU3" s="255"/>
      <c r="REV3" s="255"/>
      <c r="REW3" s="255"/>
      <c r="REX3" s="255"/>
      <c r="REY3" s="255"/>
      <c r="REZ3" s="255"/>
      <c r="RFA3" s="255"/>
      <c r="RFB3" s="255"/>
      <c r="RFC3" s="255"/>
      <c r="RFD3" s="255"/>
      <c r="RFE3" s="255"/>
      <c r="RFF3" s="255"/>
      <c r="RFG3" s="255"/>
      <c r="RFH3" s="255"/>
      <c r="RFI3" s="255"/>
      <c r="RFJ3" s="255"/>
      <c r="RFK3" s="255"/>
      <c r="RFL3" s="255"/>
      <c r="RFM3" s="255"/>
      <c r="RFN3" s="255"/>
      <c r="RFO3" s="255"/>
      <c r="RFP3" s="255"/>
      <c r="RFQ3" s="255"/>
      <c r="RFR3" s="255"/>
      <c r="RFS3" s="255"/>
      <c r="RFT3" s="255"/>
      <c r="RFU3" s="255"/>
      <c r="RFV3" s="255"/>
      <c r="RFW3" s="255"/>
      <c r="RFX3" s="255"/>
      <c r="RFY3" s="255"/>
      <c r="RFZ3" s="255"/>
      <c r="RGA3" s="255"/>
      <c r="RGB3" s="255"/>
      <c r="RGC3" s="255"/>
      <c r="RGD3" s="255"/>
      <c r="RGE3" s="255"/>
      <c r="RGF3" s="255"/>
      <c r="RGG3" s="255"/>
      <c r="RGH3" s="255"/>
      <c r="RGI3" s="255"/>
      <c r="RGJ3" s="255"/>
      <c r="RGK3" s="255"/>
      <c r="RGL3" s="255"/>
      <c r="RGM3" s="255"/>
      <c r="RGN3" s="255"/>
      <c r="RGO3" s="255"/>
      <c r="RGP3" s="255"/>
      <c r="RGQ3" s="255"/>
      <c r="RGR3" s="255"/>
      <c r="RGS3" s="255"/>
      <c r="RGT3" s="255"/>
      <c r="RGU3" s="255"/>
      <c r="RGV3" s="255"/>
      <c r="RGW3" s="255"/>
      <c r="RGX3" s="255"/>
      <c r="RGY3" s="255"/>
      <c r="RGZ3" s="255"/>
      <c r="RHA3" s="255"/>
      <c r="RHB3" s="255"/>
      <c r="RHC3" s="255"/>
      <c r="RHD3" s="255"/>
      <c r="RHE3" s="255"/>
      <c r="RHF3" s="255"/>
      <c r="RHG3" s="255"/>
      <c r="RHH3" s="255"/>
      <c r="RHI3" s="255"/>
      <c r="RHJ3" s="255"/>
      <c r="RHK3" s="255"/>
      <c r="RHL3" s="255"/>
      <c r="RHM3" s="255"/>
      <c r="RHN3" s="255"/>
      <c r="RHO3" s="255"/>
      <c r="RHP3" s="255"/>
      <c r="RHQ3" s="255"/>
      <c r="RHR3" s="255"/>
      <c r="RHS3" s="255"/>
      <c r="RHT3" s="255"/>
      <c r="RHU3" s="255"/>
      <c r="RHV3" s="255"/>
      <c r="RHW3" s="255"/>
      <c r="RHX3" s="255"/>
      <c r="RHY3" s="255"/>
      <c r="RHZ3" s="255"/>
      <c r="RIA3" s="255"/>
      <c r="RIB3" s="255"/>
      <c r="RIC3" s="255"/>
      <c r="RID3" s="255"/>
      <c r="RIE3" s="255"/>
      <c r="RIF3" s="255"/>
      <c r="RIG3" s="255"/>
      <c r="RIH3" s="255"/>
      <c r="RII3" s="255"/>
      <c r="RIJ3" s="255"/>
      <c r="RIK3" s="255"/>
      <c r="RIL3" s="255"/>
      <c r="RIM3" s="255"/>
      <c r="RIN3" s="255"/>
      <c r="RIO3" s="255"/>
      <c r="RIP3" s="255"/>
      <c r="RIQ3" s="255"/>
      <c r="RIR3" s="255"/>
      <c r="RIS3" s="255"/>
      <c r="RIT3" s="255"/>
      <c r="RIU3" s="255"/>
      <c r="RIV3" s="255"/>
      <c r="RIW3" s="255"/>
      <c r="RIX3" s="255"/>
      <c r="RIY3" s="255"/>
      <c r="RIZ3" s="255"/>
      <c r="RJA3" s="255"/>
      <c r="RJB3" s="255"/>
      <c r="RJC3" s="255"/>
      <c r="RJD3" s="255"/>
      <c r="RJE3" s="255"/>
      <c r="RJF3" s="255"/>
      <c r="RJG3" s="255"/>
      <c r="RJH3" s="255"/>
      <c r="RJI3" s="255"/>
      <c r="RJJ3" s="255"/>
      <c r="RJK3" s="255"/>
      <c r="RJL3" s="255"/>
      <c r="RJM3" s="255"/>
      <c r="RJN3" s="255"/>
      <c r="RJO3" s="255"/>
      <c r="RJP3" s="255"/>
      <c r="RJQ3" s="255"/>
      <c r="RJR3" s="255"/>
      <c r="RJS3" s="255"/>
      <c r="RJT3" s="255"/>
      <c r="RJU3" s="255"/>
      <c r="RJV3" s="255"/>
      <c r="RJW3" s="255"/>
      <c r="RJX3" s="255"/>
      <c r="RJY3" s="255"/>
      <c r="RJZ3" s="255"/>
      <c r="RKA3" s="255"/>
      <c r="RKB3" s="255"/>
      <c r="RKC3" s="255"/>
      <c r="RKD3" s="255"/>
      <c r="RKE3" s="255"/>
      <c r="RKF3" s="255"/>
      <c r="RKG3" s="255"/>
      <c r="RKH3" s="255"/>
      <c r="RKI3" s="255"/>
      <c r="RKJ3" s="255"/>
      <c r="RKK3" s="255"/>
      <c r="RKL3" s="255"/>
      <c r="RKM3" s="255"/>
      <c r="RKN3" s="255"/>
      <c r="RKO3" s="255"/>
      <c r="RKP3" s="255"/>
      <c r="RKQ3" s="255"/>
      <c r="RKR3" s="255"/>
      <c r="RKS3" s="255"/>
      <c r="RKT3" s="255"/>
      <c r="RKU3" s="255"/>
      <c r="RKV3" s="255"/>
      <c r="RKW3" s="255"/>
      <c r="RKX3" s="255"/>
      <c r="RKY3" s="255"/>
      <c r="RKZ3" s="255"/>
      <c r="RLA3" s="255"/>
      <c r="RLB3" s="255"/>
      <c r="RLC3" s="255"/>
      <c r="RLD3" s="255"/>
      <c r="RLE3" s="255"/>
      <c r="RLF3" s="255"/>
      <c r="RLG3" s="255"/>
      <c r="RLH3" s="255"/>
      <c r="RLI3" s="255"/>
      <c r="RLJ3" s="255"/>
      <c r="RLK3" s="255"/>
      <c r="RLL3" s="255"/>
      <c r="RLM3" s="255"/>
      <c r="RLN3" s="255"/>
      <c r="RLO3" s="255"/>
      <c r="RLP3" s="255"/>
      <c r="RLQ3" s="255"/>
      <c r="RLR3" s="255"/>
      <c r="RLS3" s="255"/>
      <c r="RLT3" s="255"/>
      <c r="RLU3" s="255"/>
      <c r="RLV3" s="255"/>
      <c r="RLW3" s="255"/>
      <c r="RLX3" s="255"/>
      <c r="RLY3" s="255"/>
      <c r="RLZ3" s="255"/>
      <c r="RMA3" s="255"/>
      <c r="RMB3" s="255"/>
      <c r="RMC3" s="255"/>
      <c r="RMD3" s="255"/>
      <c r="RME3" s="255"/>
      <c r="RMF3" s="255"/>
      <c r="RMG3" s="255"/>
      <c r="RMH3" s="255"/>
      <c r="RMI3" s="255"/>
      <c r="RMJ3" s="255"/>
      <c r="RMK3" s="255"/>
      <c r="RML3" s="255"/>
      <c r="RMM3" s="255"/>
      <c r="RMN3" s="255"/>
      <c r="RMO3" s="255"/>
      <c r="RMP3" s="255"/>
      <c r="RMQ3" s="255"/>
      <c r="RMR3" s="255"/>
      <c r="RMS3" s="255"/>
      <c r="RMT3" s="255"/>
      <c r="RMU3" s="255"/>
      <c r="RMV3" s="255"/>
      <c r="RMW3" s="255"/>
      <c r="RMX3" s="255"/>
      <c r="RMY3" s="255"/>
      <c r="RMZ3" s="255"/>
      <c r="RNA3" s="255"/>
      <c r="RNB3" s="255"/>
      <c r="RNC3" s="255"/>
      <c r="RND3" s="255"/>
      <c r="RNE3" s="255"/>
      <c r="RNF3" s="255"/>
      <c r="RNG3" s="255"/>
      <c r="RNH3" s="255"/>
      <c r="RNI3" s="255"/>
      <c r="RNJ3" s="255"/>
      <c r="RNK3" s="255"/>
      <c r="RNL3" s="255"/>
      <c r="RNM3" s="255"/>
      <c r="RNN3" s="255"/>
      <c r="RNO3" s="255"/>
      <c r="RNP3" s="255"/>
      <c r="RNQ3" s="255"/>
      <c r="RNR3" s="255"/>
      <c r="RNS3" s="255"/>
      <c r="RNT3" s="255"/>
      <c r="RNU3" s="255"/>
      <c r="RNV3" s="255"/>
      <c r="RNW3" s="255"/>
      <c r="RNX3" s="255"/>
      <c r="RNY3" s="255"/>
      <c r="RNZ3" s="255"/>
      <c r="ROA3" s="255"/>
      <c r="ROB3" s="255"/>
      <c r="ROC3" s="255"/>
      <c r="ROD3" s="255"/>
      <c r="ROE3" s="255"/>
      <c r="ROF3" s="255"/>
      <c r="ROG3" s="255"/>
      <c r="ROH3" s="255"/>
      <c r="ROI3" s="255"/>
      <c r="ROJ3" s="255"/>
      <c r="ROK3" s="255"/>
      <c r="ROL3" s="255"/>
      <c r="ROM3" s="255"/>
      <c r="RON3" s="255"/>
      <c r="ROO3" s="255"/>
      <c r="ROP3" s="255"/>
      <c r="ROQ3" s="255"/>
      <c r="ROR3" s="255"/>
      <c r="ROS3" s="255"/>
      <c r="ROT3" s="255"/>
      <c r="ROU3" s="255"/>
      <c r="ROV3" s="255"/>
      <c r="ROW3" s="255"/>
      <c r="ROX3" s="255"/>
      <c r="ROY3" s="255"/>
      <c r="ROZ3" s="255"/>
      <c r="RPA3" s="255"/>
      <c r="RPB3" s="255"/>
      <c r="RPC3" s="255"/>
      <c r="RPD3" s="255"/>
      <c r="RPE3" s="255"/>
      <c r="RPF3" s="255"/>
      <c r="RPG3" s="255"/>
      <c r="RPH3" s="255"/>
      <c r="RPI3" s="255"/>
      <c r="RPJ3" s="255"/>
      <c r="RPK3" s="255"/>
      <c r="RPL3" s="255"/>
      <c r="RPM3" s="255"/>
      <c r="RPN3" s="255"/>
      <c r="RPO3" s="255"/>
      <c r="RPP3" s="255"/>
      <c r="RPQ3" s="255"/>
      <c r="RPR3" s="255"/>
      <c r="RPS3" s="255"/>
      <c r="RPT3" s="255"/>
      <c r="RPU3" s="255"/>
      <c r="RPV3" s="255"/>
      <c r="RPW3" s="255"/>
      <c r="RPX3" s="255"/>
      <c r="RPY3" s="255"/>
      <c r="RPZ3" s="255"/>
      <c r="RQA3" s="255"/>
      <c r="RQB3" s="255"/>
      <c r="RQC3" s="255"/>
      <c r="RQD3" s="255"/>
      <c r="RQE3" s="255"/>
      <c r="RQF3" s="255"/>
      <c r="RQG3" s="255"/>
      <c r="RQH3" s="255"/>
      <c r="RQI3" s="255"/>
      <c r="RQJ3" s="255"/>
      <c r="RQK3" s="255"/>
      <c r="RQL3" s="255"/>
      <c r="RQM3" s="255"/>
      <c r="RQN3" s="255"/>
      <c r="RQO3" s="255"/>
      <c r="RQP3" s="255"/>
      <c r="RQQ3" s="255"/>
      <c r="RQR3" s="255"/>
      <c r="RQS3" s="255"/>
      <c r="RQT3" s="255"/>
      <c r="RQU3" s="255"/>
      <c r="RQV3" s="255"/>
      <c r="RQW3" s="255"/>
      <c r="RQX3" s="255"/>
      <c r="RQY3" s="255"/>
      <c r="RQZ3" s="255"/>
      <c r="RRA3" s="255"/>
      <c r="RRB3" s="255"/>
      <c r="RRC3" s="255"/>
      <c r="RRD3" s="255"/>
      <c r="RRE3" s="255"/>
      <c r="RRF3" s="255"/>
      <c r="RRG3" s="255"/>
      <c r="RRH3" s="255"/>
      <c r="RRI3" s="255"/>
      <c r="RRJ3" s="255"/>
      <c r="RRK3" s="255"/>
      <c r="RRL3" s="255"/>
      <c r="RRM3" s="255"/>
      <c r="RRN3" s="255"/>
      <c r="RRO3" s="255"/>
      <c r="RRP3" s="255"/>
      <c r="RRQ3" s="255"/>
      <c r="RRR3" s="255"/>
      <c r="RRS3" s="255"/>
      <c r="RRT3" s="255"/>
      <c r="RRU3" s="255"/>
      <c r="RRV3" s="255"/>
      <c r="RRW3" s="255"/>
      <c r="RRX3" s="255"/>
      <c r="RRY3" s="255"/>
      <c r="RRZ3" s="255"/>
      <c r="RSA3" s="255"/>
      <c r="RSB3" s="255"/>
      <c r="RSC3" s="255"/>
      <c r="RSD3" s="255"/>
      <c r="RSE3" s="255"/>
      <c r="RSF3" s="255"/>
      <c r="RSG3" s="255"/>
      <c r="RSH3" s="255"/>
      <c r="RSI3" s="255"/>
      <c r="RSJ3" s="255"/>
      <c r="RSK3" s="255"/>
      <c r="RSL3" s="255"/>
      <c r="RSM3" s="255"/>
      <c r="RSN3" s="255"/>
      <c r="RSO3" s="255"/>
      <c r="RSP3" s="255"/>
      <c r="RSQ3" s="255"/>
      <c r="RSR3" s="255"/>
      <c r="RSS3" s="255"/>
      <c r="RST3" s="255"/>
      <c r="RSU3" s="255"/>
      <c r="RSV3" s="255"/>
      <c r="RSW3" s="255"/>
      <c r="RSX3" s="255"/>
      <c r="RSY3" s="255"/>
      <c r="RSZ3" s="255"/>
      <c r="RTA3" s="255"/>
      <c r="RTB3" s="255"/>
      <c r="RTC3" s="255"/>
      <c r="RTD3" s="255"/>
      <c r="RTE3" s="255"/>
      <c r="RTF3" s="255"/>
      <c r="RTG3" s="255"/>
      <c r="RTH3" s="255"/>
      <c r="RTI3" s="255"/>
      <c r="RTJ3" s="255"/>
      <c r="RTK3" s="255"/>
      <c r="RTL3" s="255"/>
      <c r="RTM3" s="255"/>
      <c r="RTN3" s="255"/>
      <c r="RTO3" s="255"/>
      <c r="RTP3" s="255"/>
      <c r="RTQ3" s="255"/>
      <c r="RTR3" s="255"/>
      <c r="RTS3" s="255"/>
      <c r="RTT3" s="255"/>
      <c r="RTU3" s="255"/>
      <c r="RTV3" s="255"/>
      <c r="RTW3" s="255"/>
      <c r="RTX3" s="255"/>
      <c r="RTY3" s="255"/>
      <c r="RTZ3" s="255"/>
      <c r="RUA3" s="255"/>
      <c r="RUB3" s="255"/>
      <c r="RUC3" s="255"/>
      <c r="RUD3" s="255"/>
      <c r="RUE3" s="255"/>
      <c r="RUF3" s="255"/>
      <c r="RUG3" s="255"/>
      <c r="RUH3" s="255"/>
      <c r="RUI3" s="255"/>
      <c r="RUJ3" s="255"/>
      <c r="RUK3" s="255"/>
      <c r="RUL3" s="255"/>
      <c r="RUM3" s="255"/>
      <c r="RUN3" s="255"/>
      <c r="RUO3" s="255"/>
      <c r="RUP3" s="255"/>
      <c r="RUQ3" s="255"/>
      <c r="RUR3" s="255"/>
      <c r="RUS3" s="255"/>
      <c r="RUT3" s="255"/>
      <c r="RUU3" s="255"/>
      <c r="RUV3" s="255"/>
      <c r="RUW3" s="255"/>
      <c r="RUX3" s="255"/>
      <c r="RUY3" s="255"/>
      <c r="RUZ3" s="255"/>
      <c r="RVA3" s="255"/>
      <c r="RVB3" s="255"/>
      <c r="RVC3" s="255"/>
      <c r="RVD3" s="255"/>
      <c r="RVE3" s="255"/>
      <c r="RVF3" s="255"/>
      <c r="RVG3" s="255"/>
      <c r="RVH3" s="255"/>
      <c r="RVI3" s="255"/>
      <c r="RVJ3" s="255"/>
      <c r="RVK3" s="255"/>
      <c r="RVL3" s="255"/>
      <c r="RVM3" s="255"/>
      <c r="RVN3" s="255"/>
      <c r="RVO3" s="255"/>
      <c r="RVP3" s="255"/>
      <c r="RVQ3" s="255"/>
      <c r="RVR3" s="255"/>
      <c r="RVS3" s="255"/>
      <c r="RVT3" s="255"/>
      <c r="RVU3" s="255"/>
      <c r="RVV3" s="255"/>
      <c r="RVW3" s="255"/>
      <c r="RVX3" s="255"/>
      <c r="RVY3" s="255"/>
      <c r="RVZ3" s="255"/>
      <c r="RWA3" s="255"/>
      <c r="RWB3" s="255"/>
      <c r="RWC3" s="255"/>
      <c r="RWD3" s="255"/>
      <c r="RWE3" s="255"/>
      <c r="RWF3" s="255"/>
      <c r="RWG3" s="255"/>
      <c r="RWH3" s="255"/>
      <c r="RWI3" s="255"/>
      <c r="RWJ3" s="255"/>
      <c r="RWK3" s="255"/>
      <c r="RWL3" s="255"/>
      <c r="RWM3" s="255"/>
      <c r="RWN3" s="255"/>
      <c r="RWO3" s="255"/>
      <c r="RWP3" s="255"/>
      <c r="RWQ3" s="255"/>
      <c r="RWR3" s="255"/>
      <c r="RWS3" s="255"/>
      <c r="RWT3" s="255"/>
      <c r="RWU3" s="255"/>
      <c r="RWV3" s="255"/>
      <c r="RWW3" s="255"/>
      <c r="RWX3" s="255"/>
      <c r="RWY3" s="255"/>
      <c r="RWZ3" s="255"/>
      <c r="RXA3" s="255"/>
      <c r="RXB3" s="255"/>
      <c r="RXC3" s="255"/>
      <c r="RXD3" s="255"/>
      <c r="RXE3" s="255"/>
      <c r="RXF3" s="255"/>
      <c r="RXG3" s="255"/>
      <c r="RXH3" s="255"/>
      <c r="RXI3" s="255"/>
      <c r="RXJ3" s="255"/>
      <c r="RXK3" s="255"/>
      <c r="RXL3" s="255"/>
      <c r="RXM3" s="255"/>
      <c r="RXN3" s="255"/>
      <c r="RXO3" s="255"/>
      <c r="RXP3" s="255"/>
      <c r="RXQ3" s="255"/>
      <c r="RXR3" s="255"/>
      <c r="RXS3" s="255"/>
      <c r="RXT3" s="255"/>
      <c r="RXU3" s="255"/>
      <c r="RXV3" s="255"/>
      <c r="RXW3" s="255"/>
      <c r="RXX3" s="255"/>
      <c r="RXY3" s="255"/>
      <c r="RXZ3" s="255"/>
      <c r="RYA3" s="255"/>
      <c r="RYB3" s="255"/>
      <c r="RYC3" s="255"/>
      <c r="RYD3" s="255"/>
      <c r="RYE3" s="255"/>
      <c r="RYF3" s="255"/>
      <c r="RYG3" s="255"/>
      <c r="RYH3" s="255"/>
      <c r="RYI3" s="255"/>
      <c r="RYJ3" s="255"/>
      <c r="RYK3" s="255"/>
      <c r="RYL3" s="255"/>
      <c r="RYM3" s="255"/>
      <c r="RYN3" s="255"/>
      <c r="RYO3" s="255"/>
      <c r="RYP3" s="255"/>
      <c r="RYQ3" s="255"/>
      <c r="RYR3" s="255"/>
      <c r="RYS3" s="255"/>
      <c r="RYT3" s="255"/>
      <c r="RYU3" s="255"/>
      <c r="RYV3" s="255"/>
      <c r="RYW3" s="255"/>
      <c r="RYX3" s="255"/>
      <c r="RYY3" s="255"/>
      <c r="RYZ3" s="255"/>
      <c r="RZA3" s="255"/>
      <c r="RZB3" s="255"/>
      <c r="RZC3" s="255"/>
      <c r="RZD3" s="255"/>
      <c r="RZE3" s="255"/>
      <c r="RZF3" s="255"/>
      <c r="RZG3" s="255"/>
      <c r="RZH3" s="255"/>
      <c r="RZI3" s="255"/>
      <c r="RZJ3" s="255"/>
      <c r="RZK3" s="255"/>
      <c r="RZL3" s="255"/>
      <c r="RZM3" s="255"/>
      <c r="RZN3" s="255"/>
      <c r="RZO3" s="255"/>
      <c r="RZP3" s="255"/>
      <c r="RZQ3" s="255"/>
      <c r="RZR3" s="255"/>
      <c r="RZS3" s="255"/>
      <c r="RZT3" s="255"/>
      <c r="RZU3" s="255"/>
      <c r="RZV3" s="255"/>
      <c r="RZW3" s="255"/>
      <c r="RZX3" s="255"/>
      <c r="RZY3" s="255"/>
      <c r="RZZ3" s="255"/>
      <c r="SAA3" s="255"/>
      <c r="SAB3" s="255"/>
      <c r="SAC3" s="255"/>
      <c r="SAD3" s="255"/>
      <c r="SAE3" s="255"/>
      <c r="SAF3" s="255"/>
      <c r="SAG3" s="255"/>
      <c r="SAH3" s="255"/>
      <c r="SAI3" s="255"/>
      <c r="SAJ3" s="255"/>
      <c r="SAK3" s="255"/>
      <c r="SAL3" s="255"/>
      <c r="SAM3" s="255"/>
      <c r="SAN3" s="255"/>
      <c r="SAO3" s="255"/>
      <c r="SAP3" s="255"/>
      <c r="SAQ3" s="255"/>
      <c r="SAR3" s="255"/>
      <c r="SAS3" s="255"/>
      <c r="SAT3" s="255"/>
      <c r="SAU3" s="255"/>
      <c r="SAV3" s="255"/>
      <c r="SAW3" s="255"/>
      <c r="SAX3" s="255"/>
      <c r="SAY3" s="255"/>
      <c r="SAZ3" s="255"/>
      <c r="SBA3" s="255"/>
      <c r="SBB3" s="255"/>
      <c r="SBC3" s="255"/>
      <c r="SBD3" s="255"/>
      <c r="SBE3" s="255"/>
      <c r="SBF3" s="255"/>
      <c r="SBG3" s="255"/>
      <c r="SBH3" s="255"/>
      <c r="SBI3" s="255"/>
      <c r="SBJ3" s="255"/>
      <c r="SBK3" s="255"/>
      <c r="SBL3" s="255"/>
      <c r="SBM3" s="255"/>
      <c r="SBN3" s="255"/>
      <c r="SBO3" s="255"/>
      <c r="SBP3" s="255"/>
      <c r="SBQ3" s="255"/>
      <c r="SBR3" s="255"/>
      <c r="SBS3" s="255"/>
      <c r="SBT3" s="255"/>
      <c r="SBU3" s="255"/>
      <c r="SBV3" s="255"/>
      <c r="SBW3" s="255"/>
      <c r="SBX3" s="255"/>
      <c r="SBY3" s="255"/>
      <c r="SBZ3" s="255"/>
      <c r="SCA3" s="255"/>
      <c r="SCB3" s="255"/>
      <c r="SCC3" s="255"/>
      <c r="SCD3" s="255"/>
      <c r="SCE3" s="255"/>
      <c r="SCF3" s="255"/>
      <c r="SCG3" s="255"/>
      <c r="SCH3" s="255"/>
      <c r="SCI3" s="255"/>
      <c r="SCJ3" s="255"/>
      <c r="SCK3" s="255"/>
      <c r="SCL3" s="255"/>
      <c r="SCM3" s="255"/>
      <c r="SCN3" s="255"/>
      <c r="SCO3" s="255"/>
      <c r="SCP3" s="255"/>
      <c r="SCQ3" s="255"/>
      <c r="SCR3" s="255"/>
      <c r="SCS3" s="255"/>
      <c r="SCT3" s="255"/>
      <c r="SCU3" s="255"/>
      <c r="SCV3" s="255"/>
      <c r="SCW3" s="255"/>
      <c r="SCX3" s="255"/>
      <c r="SCY3" s="255"/>
      <c r="SCZ3" s="255"/>
      <c r="SDA3" s="255"/>
      <c r="SDB3" s="255"/>
      <c r="SDC3" s="255"/>
      <c r="SDD3" s="255"/>
      <c r="SDE3" s="255"/>
      <c r="SDF3" s="255"/>
      <c r="SDG3" s="255"/>
      <c r="SDH3" s="255"/>
      <c r="SDI3" s="255"/>
      <c r="SDJ3" s="255"/>
      <c r="SDK3" s="255"/>
      <c r="SDL3" s="255"/>
      <c r="SDM3" s="255"/>
      <c r="SDN3" s="255"/>
      <c r="SDO3" s="255"/>
      <c r="SDP3" s="255"/>
      <c r="SDQ3" s="255"/>
      <c r="SDR3" s="255"/>
      <c r="SDS3" s="255"/>
      <c r="SDT3" s="255"/>
      <c r="SDU3" s="255"/>
      <c r="SDV3" s="255"/>
      <c r="SDW3" s="255"/>
      <c r="SDX3" s="255"/>
      <c r="SDY3" s="255"/>
      <c r="SDZ3" s="255"/>
      <c r="SEA3" s="255"/>
      <c r="SEB3" s="255"/>
      <c r="SEC3" s="255"/>
      <c r="SED3" s="255"/>
      <c r="SEE3" s="255"/>
      <c r="SEF3" s="255"/>
      <c r="SEG3" s="255"/>
      <c r="SEH3" s="255"/>
      <c r="SEI3" s="255"/>
      <c r="SEJ3" s="255"/>
      <c r="SEK3" s="255"/>
      <c r="SEL3" s="255"/>
      <c r="SEM3" s="255"/>
      <c r="SEN3" s="255"/>
      <c r="SEO3" s="255"/>
      <c r="SEP3" s="255"/>
      <c r="SEQ3" s="255"/>
      <c r="SER3" s="255"/>
      <c r="SES3" s="255"/>
      <c r="SET3" s="255"/>
      <c r="SEU3" s="255"/>
      <c r="SEV3" s="255"/>
      <c r="SEW3" s="255"/>
      <c r="SEX3" s="255"/>
      <c r="SEY3" s="255"/>
      <c r="SEZ3" s="255"/>
      <c r="SFA3" s="255"/>
      <c r="SFB3" s="255"/>
      <c r="SFC3" s="255"/>
      <c r="SFD3" s="255"/>
      <c r="SFE3" s="255"/>
      <c r="SFF3" s="255"/>
      <c r="SFG3" s="255"/>
      <c r="SFH3" s="255"/>
      <c r="SFI3" s="255"/>
      <c r="SFJ3" s="255"/>
      <c r="SFK3" s="255"/>
      <c r="SFL3" s="255"/>
      <c r="SFM3" s="255"/>
      <c r="SFN3" s="255"/>
      <c r="SFO3" s="255"/>
      <c r="SFP3" s="255"/>
      <c r="SFQ3" s="255"/>
      <c r="SFR3" s="255"/>
      <c r="SFS3" s="255"/>
      <c r="SFT3" s="255"/>
      <c r="SFU3" s="255"/>
      <c r="SFV3" s="255"/>
      <c r="SFW3" s="255"/>
      <c r="SFX3" s="255"/>
      <c r="SFY3" s="255"/>
      <c r="SFZ3" s="255"/>
      <c r="SGA3" s="255"/>
      <c r="SGB3" s="255"/>
      <c r="SGC3" s="255"/>
      <c r="SGD3" s="255"/>
      <c r="SGE3" s="255"/>
      <c r="SGF3" s="255"/>
      <c r="SGG3" s="255"/>
      <c r="SGH3" s="255"/>
      <c r="SGI3" s="255"/>
      <c r="SGJ3" s="255"/>
      <c r="SGK3" s="255"/>
      <c r="SGL3" s="255"/>
      <c r="SGM3" s="255"/>
      <c r="SGN3" s="255"/>
      <c r="SGO3" s="255"/>
      <c r="SGP3" s="255"/>
      <c r="SGQ3" s="255"/>
      <c r="SGR3" s="255"/>
      <c r="SGS3" s="255"/>
      <c r="SGT3" s="255"/>
      <c r="SGU3" s="255"/>
      <c r="SGV3" s="255"/>
      <c r="SGW3" s="255"/>
      <c r="SGX3" s="255"/>
      <c r="SGY3" s="255"/>
      <c r="SGZ3" s="255"/>
      <c r="SHA3" s="255"/>
      <c r="SHB3" s="255"/>
      <c r="SHC3" s="255"/>
      <c r="SHD3" s="255"/>
      <c r="SHE3" s="255"/>
      <c r="SHF3" s="255"/>
      <c r="SHG3" s="255"/>
      <c r="SHH3" s="255"/>
      <c r="SHI3" s="255"/>
      <c r="SHJ3" s="255"/>
      <c r="SHK3" s="255"/>
      <c r="SHL3" s="255"/>
      <c r="SHM3" s="255"/>
      <c r="SHN3" s="255"/>
      <c r="SHO3" s="255"/>
      <c r="SHP3" s="255"/>
      <c r="SHQ3" s="255"/>
      <c r="SHR3" s="255"/>
      <c r="SHS3" s="255"/>
      <c r="SHT3" s="255"/>
      <c r="SHU3" s="255"/>
      <c r="SHV3" s="255"/>
      <c r="SHW3" s="255"/>
      <c r="SHX3" s="255"/>
      <c r="SHY3" s="255"/>
      <c r="SHZ3" s="255"/>
      <c r="SIA3" s="255"/>
      <c r="SIB3" s="255"/>
      <c r="SIC3" s="255"/>
      <c r="SID3" s="255"/>
      <c r="SIE3" s="255"/>
      <c r="SIF3" s="255"/>
      <c r="SIG3" s="255"/>
      <c r="SIH3" s="255"/>
      <c r="SII3" s="255"/>
      <c r="SIJ3" s="255"/>
      <c r="SIK3" s="255"/>
      <c r="SIL3" s="255"/>
      <c r="SIM3" s="255"/>
      <c r="SIN3" s="255"/>
      <c r="SIO3" s="255"/>
      <c r="SIP3" s="255"/>
      <c r="SIQ3" s="255"/>
      <c r="SIR3" s="255"/>
      <c r="SIS3" s="255"/>
      <c r="SIT3" s="255"/>
      <c r="SIU3" s="255"/>
      <c r="SIV3" s="255"/>
      <c r="SIW3" s="255"/>
      <c r="SIX3" s="255"/>
      <c r="SIY3" s="255"/>
      <c r="SIZ3" s="255"/>
      <c r="SJA3" s="255"/>
      <c r="SJB3" s="255"/>
      <c r="SJC3" s="255"/>
      <c r="SJD3" s="255"/>
      <c r="SJE3" s="255"/>
      <c r="SJF3" s="255"/>
      <c r="SJG3" s="255"/>
      <c r="SJH3" s="255"/>
      <c r="SJI3" s="255"/>
      <c r="SJJ3" s="255"/>
      <c r="SJK3" s="255"/>
      <c r="SJL3" s="255"/>
      <c r="SJM3" s="255"/>
      <c r="SJN3" s="255"/>
      <c r="SJO3" s="255"/>
      <c r="SJP3" s="255"/>
      <c r="SJQ3" s="255"/>
      <c r="SJR3" s="255"/>
      <c r="SJS3" s="255"/>
      <c r="SJT3" s="255"/>
      <c r="SJU3" s="255"/>
      <c r="SJV3" s="255"/>
      <c r="SJW3" s="255"/>
      <c r="SJX3" s="255"/>
      <c r="SJY3" s="255"/>
      <c r="SJZ3" s="255"/>
      <c r="SKA3" s="255"/>
      <c r="SKB3" s="255"/>
      <c r="SKC3" s="255"/>
      <c r="SKD3" s="255"/>
      <c r="SKE3" s="255"/>
      <c r="SKF3" s="255"/>
      <c r="SKG3" s="255"/>
      <c r="SKH3" s="255"/>
      <c r="SKI3" s="255"/>
      <c r="SKJ3" s="255"/>
      <c r="SKK3" s="255"/>
      <c r="SKL3" s="255"/>
      <c r="SKM3" s="255"/>
      <c r="SKN3" s="255"/>
      <c r="SKO3" s="255"/>
      <c r="SKP3" s="255"/>
      <c r="SKQ3" s="255"/>
      <c r="SKR3" s="255"/>
      <c r="SKS3" s="255"/>
      <c r="SKT3" s="255"/>
      <c r="SKU3" s="255"/>
      <c r="SKV3" s="255"/>
      <c r="SKW3" s="255"/>
      <c r="SKX3" s="255"/>
      <c r="SKY3" s="255"/>
      <c r="SKZ3" s="255"/>
      <c r="SLA3" s="255"/>
      <c r="SLB3" s="255"/>
      <c r="SLC3" s="255"/>
      <c r="SLD3" s="255"/>
      <c r="SLE3" s="255"/>
      <c r="SLF3" s="255"/>
      <c r="SLG3" s="255"/>
      <c r="SLH3" s="255"/>
      <c r="SLI3" s="255"/>
      <c r="SLJ3" s="255"/>
      <c r="SLK3" s="255"/>
      <c r="SLL3" s="255"/>
      <c r="SLM3" s="255"/>
      <c r="SLN3" s="255"/>
      <c r="SLO3" s="255"/>
      <c r="SLP3" s="255"/>
      <c r="SLQ3" s="255"/>
      <c r="SLR3" s="255"/>
      <c r="SLS3" s="255"/>
      <c r="SLT3" s="255"/>
      <c r="SLU3" s="255"/>
      <c r="SLV3" s="255"/>
      <c r="SLW3" s="255"/>
      <c r="SLX3" s="255"/>
      <c r="SLY3" s="255"/>
      <c r="SLZ3" s="255"/>
      <c r="SMA3" s="255"/>
      <c r="SMB3" s="255"/>
      <c r="SMC3" s="255"/>
      <c r="SMD3" s="255"/>
      <c r="SME3" s="255"/>
      <c r="SMF3" s="255"/>
      <c r="SMG3" s="255"/>
      <c r="SMH3" s="255"/>
      <c r="SMI3" s="255"/>
      <c r="SMJ3" s="255"/>
      <c r="SMK3" s="255"/>
      <c r="SML3" s="255"/>
      <c r="SMM3" s="255"/>
      <c r="SMN3" s="255"/>
      <c r="SMO3" s="255"/>
      <c r="SMP3" s="255"/>
      <c r="SMQ3" s="255"/>
      <c r="SMR3" s="255"/>
      <c r="SMS3" s="255"/>
      <c r="SMT3" s="255"/>
      <c r="SMU3" s="255"/>
      <c r="SMV3" s="255"/>
      <c r="SMW3" s="255"/>
      <c r="SMX3" s="255"/>
      <c r="SMY3" s="255"/>
      <c r="SMZ3" s="255"/>
      <c r="SNA3" s="255"/>
      <c r="SNB3" s="255"/>
      <c r="SNC3" s="255"/>
      <c r="SND3" s="255"/>
      <c r="SNE3" s="255"/>
      <c r="SNF3" s="255"/>
      <c r="SNG3" s="255"/>
      <c r="SNH3" s="255"/>
      <c r="SNI3" s="255"/>
      <c r="SNJ3" s="255"/>
      <c r="SNK3" s="255"/>
      <c r="SNL3" s="255"/>
      <c r="SNM3" s="255"/>
      <c r="SNN3" s="255"/>
      <c r="SNO3" s="255"/>
      <c r="SNP3" s="255"/>
      <c r="SNQ3" s="255"/>
      <c r="SNR3" s="255"/>
      <c r="SNS3" s="255"/>
      <c r="SNT3" s="255"/>
      <c r="SNU3" s="255"/>
      <c r="SNV3" s="255"/>
      <c r="SNW3" s="255"/>
      <c r="SNX3" s="255"/>
      <c r="SNY3" s="255"/>
      <c r="SNZ3" s="255"/>
      <c r="SOA3" s="255"/>
      <c r="SOB3" s="255"/>
      <c r="SOC3" s="255"/>
      <c r="SOD3" s="255"/>
      <c r="SOE3" s="255"/>
      <c r="SOF3" s="255"/>
      <c r="SOG3" s="255"/>
      <c r="SOH3" s="255"/>
      <c r="SOI3" s="255"/>
      <c r="SOJ3" s="255"/>
      <c r="SOK3" s="255"/>
      <c r="SOL3" s="255"/>
      <c r="SOM3" s="255"/>
      <c r="SON3" s="255"/>
      <c r="SOO3" s="255"/>
      <c r="SOP3" s="255"/>
      <c r="SOQ3" s="255"/>
      <c r="SOR3" s="255"/>
      <c r="SOS3" s="255"/>
      <c r="SOT3" s="255"/>
      <c r="SOU3" s="255"/>
      <c r="SOV3" s="255"/>
      <c r="SOW3" s="255"/>
      <c r="SOX3" s="255"/>
      <c r="SOY3" s="255"/>
      <c r="SOZ3" s="255"/>
      <c r="SPA3" s="255"/>
      <c r="SPB3" s="255"/>
      <c r="SPC3" s="255"/>
      <c r="SPD3" s="255"/>
      <c r="SPE3" s="255"/>
      <c r="SPF3" s="255"/>
      <c r="SPG3" s="255"/>
      <c r="SPH3" s="255"/>
      <c r="SPI3" s="255"/>
      <c r="SPJ3" s="255"/>
      <c r="SPK3" s="255"/>
      <c r="SPL3" s="255"/>
      <c r="SPM3" s="255"/>
      <c r="SPN3" s="255"/>
      <c r="SPO3" s="255"/>
      <c r="SPP3" s="255"/>
      <c r="SPQ3" s="255"/>
      <c r="SPR3" s="255"/>
      <c r="SPS3" s="255"/>
      <c r="SPT3" s="255"/>
      <c r="SPU3" s="255"/>
      <c r="SPV3" s="255"/>
      <c r="SPW3" s="255"/>
      <c r="SPX3" s="255"/>
      <c r="SPY3" s="255"/>
      <c r="SPZ3" s="255"/>
      <c r="SQA3" s="255"/>
      <c r="SQB3" s="255"/>
      <c r="SQC3" s="255"/>
      <c r="SQD3" s="255"/>
      <c r="SQE3" s="255"/>
      <c r="SQF3" s="255"/>
      <c r="SQG3" s="255"/>
      <c r="SQH3" s="255"/>
      <c r="SQI3" s="255"/>
      <c r="SQJ3" s="255"/>
      <c r="SQK3" s="255"/>
      <c r="SQL3" s="255"/>
      <c r="SQM3" s="255"/>
      <c r="SQN3" s="255"/>
      <c r="SQO3" s="255"/>
      <c r="SQP3" s="255"/>
      <c r="SQQ3" s="255"/>
      <c r="SQR3" s="255"/>
      <c r="SQS3" s="255"/>
      <c r="SQT3" s="255"/>
      <c r="SQU3" s="255"/>
      <c r="SQV3" s="255"/>
      <c r="SQW3" s="255"/>
      <c r="SQX3" s="255"/>
      <c r="SQY3" s="255"/>
      <c r="SQZ3" s="255"/>
      <c r="SRA3" s="255"/>
      <c r="SRB3" s="255"/>
      <c r="SRC3" s="255"/>
      <c r="SRD3" s="255"/>
      <c r="SRE3" s="255"/>
      <c r="SRF3" s="255"/>
      <c r="SRG3" s="255"/>
      <c r="SRH3" s="255"/>
      <c r="SRI3" s="255"/>
      <c r="SRJ3" s="255"/>
      <c r="SRK3" s="255"/>
      <c r="SRL3" s="255"/>
      <c r="SRM3" s="255"/>
      <c r="SRN3" s="255"/>
      <c r="SRO3" s="255"/>
      <c r="SRP3" s="255"/>
      <c r="SRQ3" s="255"/>
      <c r="SRR3" s="255"/>
      <c r="SRS3" s="255"/>
      <c r="SRT3" s="255"/>
      <c r="SRU3" s="255"/>
      <c r="SRV3" s="255"/>
      <c r="SRW3" s="255"/>
      <c r="SRX3" s="255"/>
      <c r="SRY3" s="255"/>
      <c r="SRZ3" s="255"/>
      <c r="SSA3" s="255"/>
      <c r="SSB3" s="255"/>
      <c r="SSC3" s="255"/>
      <c r="SSD3" s="255"/>
      <c r="SSE3" s="255"/>
      <c r="SSF3" s="255"/>
      <c r="SSG3" s="255"/>
      <c r="SSH3" s="255"/>
      <c r="SSI3" s="255"/>
      <c r="SSJ3" s="255"/>
      <c r="SSK3" s="255"/>
      <c r="SSL3" s="255"/>
      <c r="SSM3" s="255"/>
      <c r="SSN3" s="255"/>
      <c r="SSO3" s="255"/>
      <c r="SSP3" s="255"/>
      <c r="SSQ3" s="255"/>
      <c r="SSR3" s="255"/>
      <c r="SSS3" s="255"/>
      <c r="SST3" s="255"/>
      <c r="SSU3" s="255"/>
      <c r="SSV3" s="255"/>
      <c r="SSW3" s="255"/>
      <c r="SSX3" s="255"/>
      <c r="SSY3" s="255"/>
      <c r="SSZ3" s="255"/>
      <c r="STA3" s="255"/>
      <c r="STB3" s="255"/>
      <c r="STC3" s="255"/>
      <c r="STD3" s="255"/>
      <c r="STE3" s="255"/>
      <c r="STF3" s="255"/>
      <c r="STG3" s="255"/>
      <c r="STH3" s="255"/>
      <c r="STI3" s="255"/>
      <c r="STJ3" s="255"/>
      <c r="STK3" s="255"/>
      <c r="STL3" s="255"/>
      <c r="STM3" s="255"/>
      <c r="STN3" s="255"/>
      <c r="STO3" s="255"/>
      <c r="STP3" s="255"/>
      <c r="STQ3" s="255"/>
      <c r="STR3" s="255"/>
      <c r="STS3" s="255"/>
      <c r="STT3" s="255"/>
      <c r="STU3" s="255"/>
      <c r="STV3" s="255"/>
      <c r="STW3" s="255"/>
      <c r="STX3" s="255"/>
      <c r="STY3" s="255"/>
      <c r="STZ3" s="255"/>
      <c r="SUA3" s="255"/>
      <c r="SUB3" s="255"/>
      <c r="SUC3" s="255"/>
      <c r="SUD3" s="255"/>
      <c r="SUE3" s="255"/>
      <c r="SUF3" s="255"/>
      <c r="SUG3" s="255"/>
      <c r="SUH3" s="255"/>
      <c r="SUI3" s="255"/>
      <c r="SUJ3" s="255"/>
      <c r="SUK3" s="255"/>
      <c r="SUL3" s="255"/>
      <c r="SUM3" s="255"/>
      <c r="SUN3" s="255"/>
      <c r="SUO3" s="255"/>
      <c r="SUP3" s="255"/>
      <c r="SUQ3" s="255"/>
      <c r="SUR3" s="255"/>
      <c r="SUS3" s="255"/>
      <c r="SUT3" s="255"/>
      <c r="SUU3" s="255"/>
      <c r="SUV3" s="255"/>
      <c r="SUW3" s="255"/>
      <c r="SUX3" s="255"/>
      <c r="SUY3" s="255"/>
      <c r="SUZ3" s="255"/>
      <c r="SVA3" s="255"/>
      <c r="SVB3" s="255"/>
      <c r="SVC3" s="255"/>
      <c r="SVD3" s="255"/>
      <c r="SVE3" s="255"/>
      <c r="SVF3" s="255"/>
      <c r="SVG3" s="255"/>
      <c r="SVH3" s="255"/>
      <c r="SVI3" s="255"/>
      <c r="SVJ3" s="255"/>
      <c r="SVK3" s="255"/>
      <c r="SVL3" s="255"/>
      <c r="SVM3" s="255"/>
      <c r="SVN3" s="255"/>
      <c r="SVO3" s="255"/>
      <c r="SVP3" s="255"/>
      <c r="SVQ3" s="255"/>
      <c r="SVR3" s="255"/>
      <c r="SVS3" s="255"/>
      <c r="SVT3" s="255"/>
      <c r="SVU3" s="255"/>
      <c r="SVV3" s="255"/>
      <c r="SVW3" s="255"/>
      <c r="SVX3" s="255"/>
      <c r="SVY3" s="255"/>
      <c r="SVZ3" s="255"/>
      <c r="SWA3" s="255"/>
      <c r="SWB3" s="255"/>
      <c r="SWC3" s="255"/>
      <c r="SWD3" s="255"/>
      <c r="SWE3" s="255"/>
      <c r="SWF3" s="255"/>
      <c r="SWG3" s="255"/>
      <c r="SWH3" s="255"/>
      <c r="SWI3" s="255"/>
      <c r="SWJ3" s="255"/>
      <c r="SWK3" s="255"/>
      <c r="SWL3" s="255"/>
      <c r="SWM3" s="255"/>
      <c r="SWN3" s="255"/>
      <c r="SWO3" s="255"/>
      <c r="SWP3" s="255"/>
      <c r="SWQ3" s="255"/>
      <c r="SWR3" s="255"/>
      <c r="SWS3" s="255"/>
      <c r="SWT3" s="255"/>
      <c r="SWU3" s="255"/>
      <c r="SWV3" s="255"/>
      <c r="SWW3" s="255"/>
      <c r="SWX3" s="255"/>
      <c r="SWY3" s="255"/>
      <c r="SWZ3" s="255"/>
      <c r="SXA3" s="255"/>
      <c r="SXB3" s="255"/>
      <c r="SXC3" s="255"/>
      <c r="SXD3" s="255"/>
      <c r="SXE3" s="255"/>
      <c r="SXF3" s="255"/>
      <c r="SXG3" s="255"/>
      <c r="SXH3" s="255"/>
      <c r="SXI3" s="255"/>
      <c r="SXJ3" s="255"/>
      <c r="SXK3" s="255"/>
      <c r="SXL3" s="255"/>
      <c r="SXM3" s="255"/>
      <c r="SXN3" s="255"/>
      <c r="SXO3" s="255"/>
      <c r="SXP3" s="255"/>
      <c r="SXQ3" s="255"/>
      <c r="SXR3" s="255"/>
      <c r="SXS3" s="255"/>
      <c r="SXT3" s="255"/>
      <c r="SXU3" s="255"/>
      <c r="SXV3" s="255"/>
      <c r="SXW3" s="255"/>
      <c r="SXX3" s="255"/>
      <c r="SXY3" s="255"/>
      <c r="SXZ3" s="255"/>
      <c r="SYA3" s="255"/>
      <c r="SYB3" s="255"/>
      <c r="SYC3" s="255"/>
      <c r="SYD3" s="255"/>
      <c r="SYE3" s="255"/>
      <c r="SYF3" s="255"/>
      <c r="SYG3" s="255"/>
      <c r="SYH3" s="255"/>
      <c r="SYI3" s="255"/>
      <c r="SYJ3" s="255"/>
      <c r="SYK3" s="255"/>
      <c r="SYL3" s="255"/>
      <c r="SYM3" s="255"/>
      <c r="SYN3" s="255"/>
      <c r="SYO3" s="255"/>
      <c r="SYP3" s="255"/>
      <c r="SYQ3" s="255"/>
      <c r="SYR3" s="255"/>
      <c r="SYS3" s="255"/>
      <c r="SYT3" s="255"/>
      <c r="SYU3" s="255"/>
      <c r="SYV3" s="255"/>
      <c r="SYW3" s="255"/>
      <c r="SYX3" s="255"/>
      <c r="SYY3" s="255"/>
      <c r="SYZ3" s="255"/>
      <c r="SZA3" s="255"/>
      <c r="SZB3" s="255"/>
      <c r="SZC3" s="255"/>
      <c r="SZD3" s="255"/>
      <c r="SZE3" s="255"/>
      <c r="SZF3" s="255"/>
      <c r="SZG3" s="255"/>
      <c r="SZH3" s="255"/>
      <c r="SZI3" s="255"/>
      <c r="SZJ3" s="255"/>
      <c r="SZK3" s="255"/>
      <c r="SZL3" s="255"/>
      <c r="SZM3" s="255"/>
      <c r="SZN3" s="255"/>
      <c r="SZO3" s="255"/>
      <c r="SZP3" s="255"/>
      <c r="SZQ3" s="255"/>
      <c r="SZR3" s="255"/>
      <c r="SZS3" s="255"/>
      <c r="SZT3" s="255"/>
      <c r="SZU3" s="255"/>
      <c r="SZV3" s="255"/>
      <c r="SZW3" s="255"/>
      <c r="SZX3" s="255"/>
      <c r="SZY3" s="255"/>
      <c r="SZZ3" s="255"/>
      <c r="TAA3" s="255"/>
      <c r="TAB3" s="255"/>
      <c r="TAC3" s="255"/>
      <c r="TAD3" s="255"/>
      <c r="TAE3" s="255"/>
      <c r="TAF3" s="255"/>
      <c r="TAG3" s="255"/>
      <c r="TAH3" s="255"/>
      <c r="TAI3" s="255"/>
      <c r="TAJ3" s="255"/>
      <c r="TAK3" s="255"/>
      <c r="TAL3" s="255"/>
      <c r="TAM3" s="255"/>
      <c r="TAN3" s="255"/>
      <c r="TAO3" s="255"/>
      <c r="TAP3" s="255"/>
      <c r="TAQ3" s="255"/>
      <c r="TAR3" s="255"/>
      <c r="TAS3" s="255"/>
      <c r="TAT3" s="255"/>
      <c r="TAU3" s="255"/>
      <c r="TAV3" s="255"/>
      <c r="TAW3" s="255"/>
      <c r="TAX3" s="255"/>
      <c r="TAY3" s="255"/>
      <c r="TAZ3" s="255"/>
      <c r="TBA3" s="255"/>
      <c r="TBB3" s="255"/>
      <c r="TBC3" s="255"/>
      <c r="TBD3" s="255"/>
      <c r="TBE3" s="255"/>
      <c r="TBF3" s="255"/>
      <c r="TBG3" s="255"/>
      <c r="TBH3" s="255"/>
      <c r="TBI3" s="255"/>
      <c r="TBJ3" s="255"/>
      <c r="TBK3" s="255"/>
      <c r="TBL3" s="255"/>
      <c r="TBM3" s="255"/>
      <c r="TBN3" s="255"/>
      <c r="TBO3" s="255"/>
      <c r="TBP3" s="255"/>
      <c r="TBQ3" s="255"/>
      <c r="TBR3" s="255"/>
      <c r="TBS3" s="255"/>
      <c r="TBT3" s="255"/>
      <c r="TBU3" s="255"/>
      <c r="TBV3" s="255"/>
      <c r="TBW3" s="255"/>
      <c r="TBX3" s="255"/>
      <c r="TBY3" s="255"/>
      <c r="TBZ3" s="255"/>
      <c r="TCA3" s="255"/>
      <c r="TCB3" s="255"/>
      <c r="TCC3" s="255"/>
      <c r="TCD3" s="255"/>
      <c r="TCE3" s="255"/>
      <c r="TCF3" s="255"/>
      <c r="TCG3" s="255"/>
      <c r="TCH3" s="255"/>
      <c r="TCI3" s="255"/>
      <c r="TCJ3" s="255"/>
      <c r="TCK3" s="255"/>
      <c r="TCL3" s="255"/>
      <c r="TCM3" s="255"/>
      <c r="TCN3" s="255"/>
      <c r="TCO3" s="255"/>
      <c r="TCP3" s="255"/>
      <c r="TCQ3" s="255"/>
      <c r="TCR3" s="255"/>
      <c r="TCS3" s="255"/>
      <c r="TCT3" s="255"/>
      <c r="TCU3" s="255"/>
      <c r="TCV3" s="255"/>
      <c r="TCW3" s="255"/>
      <c r="TCX3" s="255"/>
      <c r="TCY3" s="255"/>
      <c r="TCZ3" s="255"/>
      <c r="TDA3" s="255"/>
      <c r="TDB3" s="255"/>
      <c r="TDC3" s="255"/>
      <c r="TDD3" s="255"/>
      <c r="TDE3" s="255"/>
      <c r="TDF3" s="255"/>
      <c r="TDG3" s="255"/>
      <c r="TDH3" s="255"/>
      <c r="TDI3" s="255"/>
      <c r="TDJ3" s="255"/>
      <c r="TDK3" s="255"/>
      <c r="TDL3" s="255"/>
      <c r="TDM3" s="255"/>
      <c r="TDN3" s="255"/>
      <c r="TDO3" s="255"/>
      <c r="TDP3" s="255"/>
      <c r="TDQ3" s="255"/>
      <c r="TDR3" s="255"/>
      <c r="TDS3" s="255"/>
      <c r="TDT3" s="255"/>
      <c r="TDU3" s="255"/>
      <c r="TDV3" s="255"/>
      <c r="TDW3" s="255"/>
      <c r="TDX3" s="255"/>
      <c r="TDY3" s="255"/>
      <c r="TDZ3" s="255"/>
      <c r="TEA3" s="255"/>
      <c r="TEB3" s="255"/>
      <c r="TEC3" s="255"/>
      <c r="TED3" s="255"/>
      <c r="TEE3" s="255"/>
      <c r="TEF3" s="255"/>
      <c r="TEG3" s="255"/>
      <c r="TEH3" s="255"/>
      <c r="TEI3" s="255"/>
      <c r="TEJ3" s="255"/>
      <c r="TEK3" s="255"/>
      <c r="TEL3" s="255"/>
      <c r="TEM3" s="255"/>
      <c r="TEN3" s="255"/>
      <c r="TEO3" s="255"/>
      <c r="TEP3" s="255"/>
      <c r="TEQ3" s="255"/>
      <c r="TER3" s="255"/>
      <c r="TES3" s="255"/>
      <c r="TET3" s="255"/>
      <c r="TEU3" s="255"/>
      <c r="TEV3" s="255"/>
      <c r="TEW3" s="255"/>
      <c r="TEX3" s="255"/>
      <c r="TEY3" s="255"/>
      <c r="TEZ3" s="255"/>
      <c r="TFA3" s="255"/>
      <c r="TFB3" s="255"/>
      <c r="TFC3" s="255"/>
      <c r="TFD3" s="255"/>
      <c r="TFE3" s="255"/>
      <c r="TFF3" s="255"/>
      <c r="TFG3" s="255"/>
      <c r="TFH3" s="255"/>
      <c r="TFI3" s="255"/>
      <c r="TFJ3" s="255"/>
      <c r="TFK3" s="255"/>
      <c r="TFL3" s="255"/>
      <c r="TFM3" s="255"/>
      <c r="TFN3" s="255"/>
      <c r="TFO3" s="255"/>
      <c r="TFP3" s="255"/>
      <c r="TFQ3" s="255"/>
      <c r="TFR3" s="255"/>
      <c r="TFS3" s="255"/>
      <c r="TFT3" s="255"/>
      <c r="TFU3" s="255"/>
      <c r="TFV3" s="255"/>
      <c r="TFW3" s="255"/>
      <c r="TFX3" s="255"/>
      <c r="TFY3" s="255"/>
      <c r="TFZ3" s="255"/>
      <c r="TGA3" s="255"/>
      <c r="TGB3" s="255"/>
      <c r="TGC3" s="255"/>
      <c r="TGD3" s="255"/>
      <c r="TGE3" s="255"/>
      <c r="TGF3" s="255"/>
      <c r="TGG3" s="255"/>
      <c r="TGH3" s="255"/>
      <c r="TGI3" s="255"/>
      <c r="TGJ3" s="255"/>
      <c r="TGK3" s="255"/>
      <c r="TGL3" s="255"/>
      <c r="TGM3" s="255"/>
      <c r="TGN3" s="255"/>
      <c r="TGO3" s="255"/>
      <c r="TGP3" s="255"/>
      <c r="TGQ3" s="255"/>
      <c r="TGR3" s="255"/>
      <c r="TGS3" s="255"/>
      <c r="TGT3" s="255"/>
      <c r="TGU3" s="255"/>
      <c r="TGV3" s="255"/>
      <c r="TGW3" s="255"/>
      <c r="TGX3" s="255"/>
      <c r="TGY3" s="255"/>
      <c r="TGZ3" s="255"/>
      <c r="THA3" s="255"/>
      <c r="THB3" s="255"/>
      <c r="THC3" s="255"/>
      <c r="THD3" s="255"/>
      <c r="THE3" s="255"/>
      <c r="THF3" s="255"/>
      <c r="THG3" s="255"/>
      <c r="THH3" s="255"/>
      <c r="THI3" s="255"/>
      <c r="THJ3" s="255"/>
      <c r="THK3" s="255"/>
      <c r="THL3" s="255"/>
      <c r="THM3" s="255"/>
      <c r="THN3" s="255"/>
      <c r="THO3" s="255"/>
      <c r="THP3" s="255"/>
      <c r="THQ3" s="255"/>
      <c r="THR3" s="255"/>
      <c r="THS3" s="255"/>
      <c r="THT3" s="255"/>
      <c r="THU3" s="255"/>
      <c r="THV3" s="255"/>
      <c r="THW3" s="255"/>
      <c r="THX3" s="255"/>
      <c r="THY3" s="255"/>
      <c r="THZ3" s="255"/>
      <c r="TIA3" s="255"/>
      <c r="TIB3" s="255"/>
      <c r="TIC3" s="255"/>
      <c r="TID3" s="255"/>
      <c r="TIE3" s="255"/>
      <c r="TIF3" s="255"/>
      <c r="TIG3" s="255"/>
      <c r="TIH3" s="255"/>
      <c r="TII3" s="255"/>
      <c r="TIJ3" s="255"/>
      <c r="TIK3" s="255"/>
      <c r="TIL3" s="255"/>
      <c r="TIM3" s="255"/>
      <c r="TIN3" s="255"/>
      <c r="TIO3" s="255"/>
      <c r="TIP3" s="255"/>
      <c r="TIQ3" s="255"/>
      <c r="TIR3" s="255"/>
      <c r="TIS3" s="255"/>
      <c r="TIT3" s="255"/>
      <c r="TIU3" s="255"/>
      <c r="TIV3" s="255"/>
      <c r="TIW3" s="255"/>
      <c r="TIX3" s="255"/>
      <c r="TIY3" s="255"/>
      <c r="TIZ3" s="255"/>
      <c r="TJA3" s="255"/>
      <c r="TJB3" s="255"/>
      <c r="TJC3" s="255"/>
      <c r="TJD3" s="255"/>
      <c r="TJE3" s="255"/>
      <c r="TJF3" s="255"/>
      <c r="TJG3" s="255"/>
      <c r="TJH3" s="255"/>
      <c r="TJI3" s="255"/>
      <c r="TJJ3" s="255"/>
      <c r="TJK3" s="255"/>
      <c r="TJL3" s="255"/>
      <c r="TJM3" s="255"/>
      <c r="TJN3" s="255"/>
      <c r="TJO3" s="255"/>
      <c r="TJP3" s="255"/>
      <c r="TJQ3" s="255"/>
      <c r="TJR3" s="255"/>
      <c r="TJS3" s="255"/>
      <c r="TJT3" s="255"/>
      <c r="TJU3" s="255"/>
      <c r="TJV3" s="255"/>
      <c r="TJW3" s="255"/>
      <c r="TJX3" s="255"/>
      <c r="TJY3" s="255"/>
      <c r="TJZ3" s="255"/>
      <c r="TKA3" s="255"/>
      <c r="TKB3" s="255"/>
      <c r="TKC3" s="255"/>
      <c r="TKD3" s="255"/>
      <c r="TKE3" s="255"/>
      <c r="TKF3" s="255"/>
      <c r="TKG3" s="255"/>
      <c r="TKH3" s="255"/>
      <c r="TKI3" s="255"/>
      <c r="TKJ3" s="255"/>
      <c r="TKK3" s="255"/>
      <c r="TKL3" s="255"/>
      <c r="TKM3" s="255"/>
      <c r="TKN3" s="255"/>
      <c r="TKO3" s="255"/>
      <c r="TKP3" s="255"/>
      <c r="TKQ3" s="255"/>
      <c r="TKR3" s="255"/>
      <c r="TKS3" s="255"/>
      <c r="TKT3" s="255"/>
      <c r="TKU3" s="255"/>
      <c r="TKV3" s="255"/>
      <c r="TKW3" s="255"/>
      <c r="TKX3" s="255"/>
      <c r="TKY3" s="255"/>
      <c r="TKZ3" s="255"/>
      <c r="TLA3" s="255"/>
      <c r="TLB3" s="255"/>
      <c r="TLC3" s="255"/>
      <c r="TLD3" s="255"/>
      <c r="TLE3" s="255"/>
      <c r="TLF3" s="255"/>
      <c r="TLG3" s="255"/>
      <c r="TLH3" s="255"/>
      <c r="TLI3" s="255"/>
      <c r="TLJ3" s="255"/>
      <c r="TLK3" s="255"/>
      <c r="TLL3" s="255"/>
      <c r="TLM3" s="255"/>
      <c r="TLN3" s="255"/>
      <c r="TLO3" s="255"/>
      <c r="TLP3" s="255"/>
      <c r="TLQ3" s="255"/>
      <c r="TLR3" s="255"/>
      <c r="TLS3" s="255"/>
      <c r="TLT3" s="255"/>
      <c r="TLU3" s="255"/>
      <c r="TLV3" s="255"/>
      <c r="TLW3" s="255"/>
      <c r="TLX3" s="255"/>
      <c r="TLY3" s="255"/>
      <c r="TLZ3" s="255"/>
      <c r="TMA3" s="255"/>
      <c r="TMB3" s="255"/>
      <c r="TMC3" s="255"/>
      <c r="TMD3" s="255"/>
      <c r="TME3" s="255"/>
      <c r="TMF3" s="255"/>
      <c r="TMG3" s="255"/>
      <c r="TMH3" s="255"/>
      <c r="TMI3" s="255"/>
      <c r="TMJ3" s="255"/>
      <c r="TMK3" s="255"/>
      <c r="TML3" s="255"/>
      <c r="TMM3" s="255"/>
      <c r="TMN3" s="255"/>
      <c r="TMO3" s="255"/>
      <c r="TMP3" s="255"/>
      <c r="TMQ3" s="255"/>
      <c r="TMR3" s="255"/>
      <c r="TMS3" s="255"/>
      <c r="TMT3" s="255"/>
      <c r="TMU3" s="255"/>
      <c r="TMV3" s="255"/>
      <c r="TMW3" s="255"/>
      <c r="TMX3" s="255"/>
      <c r="TMY3" s="255"/>
      <c r="TMZ3" s="255"/>
      <c r="TNA3" s="255"/>
      <c r="TNB3" s="255"/>
      <c r="TNC3" s="255"/>
      <c r="TND3" s="255"/>
      <c r="TNE3" s="255"/>
      <c r="TNF3" s="255"/>
      <c r="TNG3" s="255"/>
      <c r="TNH3" s="255"/>
      <c r="TNI3" s="255"/>
      <c r="TNJ3" s="255"/>
      <c r="TNK3" s="255"/>
      <c r="TNL3" s="255"/>
      <c r="TNM3" s="255"/>
      <c r="TNN3" s="255"/>
      <c r="TNO3" s="255"/>
      <c r="TNP3" s="255"/>
      <c r="TNQ3" s="255"/>
      <c r="TNR3" s="255"/>
      <c r="TNS3" s="255"/>
      <c r="TNT3" s="255"/>
      <c r="TNU3" s="255"/>
      <c r="TNV3" s="255"/>
      <c r="TNW3" s="255"/>
      <c r="TNX3" s="255"/>
      <c r="TNY3" s="255"/>
      <c r="TNZ3" s="255"/>
      <c r="TOA3" s="255"/>
      <c r="TOB3" s="255"/>
      <c r="TOC3" s="255"/>
      <c r="TOD3" s="255"/>
      <c r="TOE3" s="255"/>
      <c r="TOF3" s="255"/>
      <c r="TOG3" s="255"/>
      <c r="TOH3" s="255"/>
      <c r="TOI3" s="255"/>
      <c r="TOJ3" s="255"/>
      <c r="TOK3" s="255"/>
      <c r="TOL3" s="255"/>
      <c r="TOM3" s="255"/>
      <c r="TON3" s="255"/>
      <c r="TOO3" s="255"/>
      <c r="TOP3" s="255"/>
      <c r="TOQ3" s="255"/>
      <c r="TOR3" s="255"/>
      <c r="TOS3" s="255"/>
      <c r="TOT3" s="255"/>
      <c r="TOU3" s="255"/>
      <c r="TOV3" s="255"/>
      <c r="TOW3" s="255"/>
      <c r="TOX3" s="255"/>
      <c r="TOY3" s="255"/>
      <c r="TOZ3" s="255"/>
      <c r="TPA3" s="255"/>
      <c r="TPB3" s="255"/>
      <c r="TPC3" s="255"/>
      <c r="TPD3" s="255"/>
      <c r="TPE3" s="255"/>
      <c r="TPF3" s="255"/>
      <c r="TPG3" s="255"/>
      <c r="TPH3" s="255"/>
      <c r="TPI3" s="255"/>
      <c r="TPJ3" s="255"/>
      <c r="TPK3" s="255"/>
      <c r="TPL3" s="255"/>
      <c r="TPM3" s="255"/>
      <c r="TPN3" s="255"/>
      <c r="TPO3" s="255"/>
      <c r="TPP3" s="255"/>
      <c r="TPQ3" s="255"/>
      <c r="TPR3" s="255"/>
      <c r="TPS3" s="255"/>
      <c r="TPT3" s="255"/>
      <c r="TPU3" s="255"/>
      <c r="TPV3" s="255"/>
      <c r="TPW3" s="255"/>
      <c r="TPX3" s="255"/>
      <c r="TPY3" s="255"/>
      <c r="TPZ3" s="255"/>
      <c r="TQA3" s="255"/>
      <c r="TQB3" s="255"/>
      <c r="TQC3" s="255"/>
      <c r="TQD3" s="255"/>
      <c r="TQE3" s="255"/>
      <c r="TQF3" s="255"/>
      <c r="TQG3" s="255"/>
      <c r="TQH3" s="255"/>
      <c r="TQI3" s="255"/>
      <c r="TQJ3" s="255"/>
      <c r="TQK3" s="255"/>
      <c r="TQL3" s="255"/>
      <c r="TQM3" s="255"/>
      <c r="TQN3" s="255"/>
      <c r="TQO3" s="255"/>
      <c r="TQP3" s="255"/>
      <c r="TQQ3" s="255"/>
      <c r="TQR3" s="255"/>
      <c r="TQS3" s="255"/>
      <c r="TQT3" s="255"/>
      <c r="TQU3" s="255"/>
      <c r="TQV3" s="255"/>
      <c r="TQW3" s="255"/>
      <c r="TQX3" s="255"/>
      <c r="TQY3" s="255"/>
      <c r="TQZ3" s="255"/>
      <c r="TRA3" s="255"/>
      <c r="TRB3" s="255"/>
      <c r="TRC3" s="255"/>
      <c r="TRD3" s="255"/>
      <c r="TRE3" s="255"/>
      <c r="TRF3" s="255"/>
      <c r="TRG3" s="255"/>
      <c r="TRH3" s="255"/>
      <c r="TRI3" s="255"/>
      <c r="TRJ3" s="255"/>
      <c r="TRK3" s="255"/>
      <c r="TRL3" s="255"/>
      <c r="TRM3" s="255"/>
      <c r="TRN3" s="255"/>
      <c r="TRO3" s="255"/>
      <c r="TRP3" s="255"/>
      <c r="TRQ3" s="255"/>
      <c r="TRR3" s="255"/>
      <c r="TRS3" s="255"/>
      <c r="TRT3" s="255"/>
      <c r="TRU3" s="255"/>
      <c r="TRV3" s="255"/>
      <c r="TRW3" s="255"/>
      <c r="TRX3" s="255"/>
      <c r="TRY3" s="255"/>
      <c r="TRZ3" s="255"/>
      <c r="TSA3" s="255"/>
      <c r="TSB3" s="255"/>
      <c r="TSC3" s="255"/>
      <c r="TSD3" s="255"/>
      <c r="TSE3" s="255"/>
      <c r="TSF3" s="255"/>
      <c r="TSG3" s="255"/>
      <c r="TSH3" s="255"/>
      <c r="TSI3" s="255"/>
      <c r="TSJ3" s="255"/>
      <c r="TSK3" s="255"/>
      <c r="TSL3" s="255"/>
      <c r="TSM3" s="255"/>
      <c r="TSN3" s="255"/>
      <c r="TSO3" s="255"/>
      <c r="TSP3" s="255"/>
      <c r="TSQ3" s="255"/>
      <c r="TSR3" s="255"/>
      <c r="TSS3" s="255"/>
      <c r="TST3" s="255"/>
      <c r="TSU3" s="255"/>
      <c r="TSV3" s="255"/>
      <c r="TSW3" s="255"/>
      <c r="TSX3" s="255"/>
      <c r="TSY3" s="255"/>
      <c r="TSZ3" s="255"/>
      <c r="TTA3" s="255"/>
      <c r="TTB3" s="255"/>
      <c r="TTC3" s="255"/>
      <c r="TTD3" s="255"/>
      <c r="TTE3" s="255"/>
      <c r="TTF3" s="255"/>
      <c r="TTG3" s="255"/>
      <c r="TTH3" s="255"/>
      <c r="TTI3" s="255"/>
      <c r="TTJ3" s="255"/>
      <c r="TTK3" s="255"/>
      <c r="TTL3" s="255"/>
      <c r="TTM3" s="255"/>
      <c r="TTN3" s="255"/>
      <c r="TTO3" s="255"/>
      <c r="TTP3" s="255"/>
      <c r="TTQ3" s="255"/>
      <c r="TTR3" s="255"/>
      <c r="TTS3" s="255"/>
      <c r="TTT3" s="255"/>
      <c r="TTU3" s="255"/>
      <c r="TTV3" s="255"/>
      <c r="TTW3" s="255"/>
      <c r="TTX3" s="255"/>
      <c r="TTY3" s="255"/>
      <c r="TTZ3" s="255"/>
      <c r="TUA3" s="255"/>
      <c r="TUB3" s="255"/>
      <c r="TUC3" s="255"/>
      <c r="TUD3" s="255"/>
      <c r="TUE3" s="255"/>
      <c r="TUF3" s="255"/>
      <c r="TUG3" s="255"/>
      <c r="TUH3" s="255"/>
      <c r="TUI3" s="255"/>
      <c r="TUJ3" s="255"/>
      <c r="TUK3" s="255"/>
      <c r="TUL3" s="255"/>
      <c r="TUM3" s="255"/>
      <c r="TUN3" s="255"/>
      <c r="TUO3" s="255"/>
      <c r="TUP3" s="255"/>
      <c r="TUQ3" s="255"/>
      <c r="TUR3" s="255"/>
      <c r="TUS3" s="255"/>
      <c r="TUT3" s="255"/>
      <c r="TUU3" s="255"/>
      <c r="TUV3" s="255"/>
      <c r="TUW3" s="255"/>
      <c r="TUX3" s="255"/>
      <c r="TUY3" s="255"/>
      <c r="TUZ3" s="255"/>
      <c r="TVA3" s="255"/>
      <c r="TVB3" s="255"/>
      <c r="TVC3" s="255"/>
      <c r="TVD3" s="255"/>
      <c r="TVE3" s="255"/>
      <c r="TVF3" s="255"/>
      <c r="TVG3" s="255"/>
      <c r="TVH3" s="255"/>
      <c r="TVI3" s="255"/>
      <c r="TVJ3" s="255"/>
      <c r="TVK3" s="255"/>
      <c r="TVL3" s="255"/>
      <c r="TVM3" s="255"/>
      <c r="TVN3" s="255"/>
      <c r="TVO3" s="255"/>
      <c r="TVP3" s="255"/>
      <c r="TVQ3" s="255"/>
      <c r="TVR3" s="255"/>
      <c r="TVS3" s="255"/>
      <c r="TVT3" s="255"/>
      <c r="TVU3" s="255"/>
      <c r="TVV3" s="255"/>
      <c r="TVW3" s="255"/>
      <c r="TVX3" s="255"/>
      <c r="TVY3" s="255"/>
      <c r="TVZ3" s="255"/>
      <c r="TWA3" s="255"/>
      <c r="TWB3" s="255"/>
      <c r="TWC3" s="255"/>
      <c r="TWD3" s="255"/>
      <c r="TWE3" s="255"/>
      <c r="TWF3" s="255"/>
      <c r="TWG3" s="255"/>
      <c r="TWH3" s="255"/>
      <c r="TWI3" s="255"/>
      <c r="TWJ3" s="255"/>
      <c r="TWK3" s="255"/>
      <c r="TWL3" s="255"/>
      <c r="TWM3" s="255"/>
      <c r="TWN3" s="255"/>
      <c r="TWO3" s="255"/>
      <c r="TWP3" s="255"/>
      <c r="TWQ3" s="255"/>
      <c r="TWR3" s="255"/>
      <c r="TWS3" s="255"/>
      <c r="TWT3" s="255"/>
      <c r="TWU3" s="255"/>
      <c r="TWV3" s="255"/>
      <c r="TWW3" s="255"/>
      <c r="TWX3" s="255"/>
      <c r="TWY3" s="255"/>
      <c r="TWZ3" s="255"/>
      <c r="TXA3" s="255"/>
      <c r="TXB3" s="255"/>
      <c r="TXC3" s="255"/>
      <c r="TXD3" s="255"/>
      <c r="TXE3" s="255"/>
      <c r="TXF3" s="255"/>
      <c r="TXG3" s="255"/>
      <c r="TXH3" s="255"/>
      <c r="TXI3" s="255"/>
      <c r="TXJ3" s="255"/>
      <c r="TXK3" s="255"/>
      <c r="TXL3" s="255"/>
      <c r="TXM3" s="255"/>
      <c r="TXN3" s="255"/>
      <c r="TXO3" s="255"/>
      <c r="TXP3" s="255"/>
      <c r="TXQ3" s="255"/>
      <c r="TXR3" s="255"/>
      <c r="TXS3" s="255"/>
      <c r="TXT3" s="255"/>
      <c r="TXU3" s="255"/>
      <c r="TXV3" s="255"/>
      <c r="TXW3" s="255"/>
      <c r="TXX3" s="255"/>
      <c r="TXY3" s="255"/>
      <c r="TXZ3" s="255"/>
      <c r="TYA3" s="255"/>
      <c r="TYB3" s="255"/>
      <c r="TYC3" s="255"/>
      <c r="TYD3" s="255"/>
      <c r="TYE3" s="255"/>
      <c r="TYF3" s="255"/>
      <c r="TYG3" s="255"/>
      <c r="TYH3" s="255"/>
      <c r="TYI3" s="255"/>
      <c r="TYJ3" s="255"/>
      <c r="TYK3" s="255"/>
      <c r="TYL3" s="255"/>
      <c r="TYM3" s="255"/>
      <c r="TYN3" s="255"/>
      <c r="TYO3" s="255"/>
      <c r="TYP3" s="255"/>
      <c r="TYQ3" s="255"/>
      <c r="TYR3" s="255"/>
      <c r="TYS3" s="255"/>
      <c r="TYT3" s="255"/>
      <c r="TYU3" s="255"/>
      <c r="TYV3" s="255"/>
      <c r="TYW3" s="255"/>
      <c r="TYX3" s="255"/>
      <c r="TYY3" s="255"/>
      <c r="TYZ3" s="255"/>
      <c r="TZA3" s="255"/>
      <c r="TZB3" s="255"/>
      <c r="TZC3" s="255"/>
      <c r="TZD3" s="255"/>
      <c r="TZE3" s="255"/>
      <c r="TZF3" s="255"/>
      <c r="TZG3" s="255"/>
      <c r="TZH3" s="255"/>
      <c r="TZI3" s="255"/>
      <c r="TZJ3" s="255"/>
      <c r="TZK3" s="255"/>
      <c r="TZL3" s="255"/>
      <c r="TZM3" s="255"/>
      <c r="TZN3" s="255"/>
      <c r="TZO3" s="255"/>
      <c r="TZP3" s="255"/>
      <c r="TZQ3" s="255"/>
      <c r="TZR3" s="255"/>
      <c r="TZS3" s="255"/>
      <c r="TZT3" s="255"/>
      <c r="TZU3" s="255"/>
      <c r="TZV3" s="255"/>
      <c r="TZW3" s="255"/>
      <c r="TZX3" s="255"/>
      <c r="TZY3" s="255"/>
      <c r="TZZ3" s="255"/>
      <c r="UAA3" s="255"/>
      <c r="UAB3" s="255"/>
      <c r="UAC3" s="255"/>
      <c r="UAD3" s="255"/>
      <c r="UAE3" s="255"/>
      <c r="UAF3" s="255"/>
      <c r="UAG3" s="255"/>
      <c r="UAH3" s="255"/>
      <c r="UAI3" s="255"/>
      <c r="UAJ3" s="255"/>
      <c r="UAK3" s="255"/>
      <c r="UAL3" s="255"/>
      <c r="UAM3" s="255"/>
      <c r="UAN3" s="255"/>
      <c r="UAO3" s="255"/>
      <c r="UAP3" s="255"/>
      <c r="UAQ3" s="255"/>
      <c r="UAR3" s="255"/>
      <c r="UAS3" s="255"/>
      <c r="UAT3" s="255"/>
      <c r="UAU3" s="255"/>
      <c r="UAV3" s="255"/>
      <c r="UAW3" s="255"/>
      <c r="UAX3" s="255"/>
      <c r="UAY3" s="255"/>
      <c r="UAZ3" s="255"/>
      <c r="UBA3" s="255"/>
      <c r="UBB3" s="255"/>
      <c r="UBC3" s="255"/>
      <c r="UBD3" s="255"/>
      <c r="UBE3" s="255"/>
      <c r="UBF3" s="255"/>
      <c r="UBG3" s="255"/>
      <c r="UBH3" s="255"/>
      <c r="UBI3" s="255"/>
      <c r="UBJ3" s="255"/>
      <c r="UBK3" s="255"/>
      <c r="UBL3" s="255"/>
      <c r="UBM3" s="255"/>
      <c r="UBN3" s="255"/>
      <c r="UBO3" s="255"/>
      <c r="UBP3" s="255"/>
      <c r="UBQ3" s="255"/>
      <c r="UBR3" s="255"/>
      <c r="UBS3" s="255"/>
      <c r="UBT3" s="255"/>
      <c r="UBU3" s="255"/>
      <c r="UBV3" s="255"/>
      <c r="UBW3" s="255"/>
      <c r="UBX3" s="255"/>
      <c r="UBY3" s="255"/>
      <c r="UBZ3" s="255"/>
      <c r="UCA3" s="255"/>
      <c r="UCB3" s="255"/>
      <c r="UCC3" s="255"/>
      <c r="UCD3" s="255"/>
      <c r="UCE3" s="255"/>
      <c r="UCF3" s="255"/>
      <c r="UCG3" s="255"/>
      <c r="UCH3" s="255"/>
      <c r="UCI3" s="255"/>
      <c r="UCJ3" s="255"/>
      <c r="UCK3" s="255"/>
      <c r="UCL3" s="255"/>
      <c r="UCM3" s="255"/>
      <c r="UCN3" s="255"/>
      <c r="UCO3" s="255"/>
      <c r="UCP3" s="255"/>
      <c r="UCQ3" s="255"/>
      <c r="UCR3" s="255"/>
      <c r="UCS3" s="255"/>
      <c r="UCT3" s="255"/>
      <c r="UCU3" s="255"/>
      <c r="UCV3" s="255"/>
      <c r="UCW3" s="255"/>
      <c r="UCX3" s="255"/>
      <c r="UCY3" s="255"/>
      <c r="UCZ3" s="255"/>
      <c r="UDA3" s="255"/>
      <c r="UDB3" s="255"/>
      <c r="UDC3" s="255"/>
      <c r="UDD3" s="255"/>
      <c r="UDE3" s="255"/>
      <c r="UDF3" s="255"/>
      <c r="UDG3" s="255"/>
      <c r="UDH3" s="255"/>
      <c r="UDI3" s="255"/>
      <c r="UDJ3" s="255"/>
      <c r="UDK3" s="255"/>
      <c r="UDL3" s="255"/>
      <c r="UDM3" s="255"/>
      <c r="UDN3" s="255"/>
      <c r="UDO3" s="255"/>
      <c r="UDP3" s="255"/>
      <c r="UDQ3" s="255"/>
      <c r="UDR3" s="255"/>
      <c r="UDS3" s="255"/>
      <c r="UDT3" s="255"/>
      <c r="UDU3" s="255"/>
      <c r="UDV3" s="255"/>
      <c r="UDW3" s="255"/>
      <c r="UDX3" s="255"/>
      <c r="UDY3" s="255"/>
      <c r="UDZ3" s="255"/>
      <c r="UEA3" s="255"/>
      <c r="UEB3" s="255"/>
      <c r="UEC3" s="255"/>
      <c r="UED3" s="255"/>
      <c r="UEE3" s="255"/>
      <c r="UEF3" s="255"/>
      <c r="UEG3" s="255"/>
      <c r="UEH3" s="255"/>
      <c r="UEI3" s="255"/>
      <c r="UEJ3" s="255"/>
      <c r="UEK3" s="255"/>
      <c r="UEL3" s="255"/>
      <c r="UEM3" s="255"/>
      <c r="UEN3" s="255"/>
      <c r="UEO3" s="255"/>
      <c r="UEP3" s="255"/>
      <c r="UEQ3" s="255"/>
      <c r="UER3" s="255"/>
      <c r="UES3" s="255"/>
      <c r="UET3" s="255"/>
      <c r="UEU3" s="255"/>
      <c r="UEV3" s="255"/>
      <c r="UEW3" s="255"/>
      <c r="UEX3" s="255"/>
      <c r="UEY3" s="255"/>
      <c r="UEZ3" s="255"/>
      <c r="UFA3" s="255"/>
      <c r="UFB3" s="255"/>
      <c r="UFC3" s="255"/>
      <c r="UFD3" s="255"/>
      <c r="UFE3" s="255"/>
      <c r="UFF3" s="255"/>
      <c r="UFG3" s="255"/>
      <c r="UFH3" s="255"/>
      <c r="UFI3" s="255"/>
      <c r="UFJ3" s="255"/>
      <c r="UFK3" s="255"/>
      <c r="UFL3" s="255"/>
      <c r="UFM3" s="255"/>
      <c r="UFN3" s="255"/>
      <c r="UFO3" s="255"/>
      <c r="UFP3" s="255"/>
      <c r="UFQ3" s="255"/>
      <c r="UFR3" s="255"/>
      <c r="UFS3" s="255"/>
      <c r="UFT3" s="255"/>
      <c r="UFU3" s="255"/>
      <c r="UFV3" s="255"/>
      <c r="UFW3" s="255"/>
      <c r="UFX3" s="255"/>
      <c r="UFY3" s="255"/>
      <c r="UFZ3" s="255"/>
      <c r="UGA3" s="255"/>
      <c r="UGB3" s="255"/>
      <c r="UGC3" s="255"/>
      <c r="UGD3" s="255"/>
      <c r="UGE3" s="255"/>
      <c r="UGF3" s="255"/>
      <c r="UGG3" s="255"/>
      <c r="UGH3" s="255"/>
      <c r="UGI3" s="255"/>
      <c r="UGJ3" s="255"/>
      <c r="UGK3" s="255"/>
      <c r="UGL3" s="255"/>
      <c r="UGM3" s="255"/>
      <c r="UGN3" s="255"/>
      <c r="UGO3" s="255"/>
      <c r="UGP3" s="255"/>
      <c r="UGQ3" s="255"/>
      <c r="UGR3" s="255"/>
      <c r="UGS3" s="255"/>
      <c r="UGT3" s="255"/>
      <c r="UGU3" s="255"/>
      <c r="UGV3" s="255"/>
      <c r="UGW3" s="255"/>
      <c r="UGX3" s="255"/>
      <c r="UGY3" s="255"/>
      <c r="UGZ3" s="255"/>
      <c r="UHA3" s="255"/>
      <c r="UHB3" s="255"/>
      <c r="UHC3" s="255"/>
      <c r="UHD3" s="255"/>
      <c r="UHE3" s="255"/>
      <c r="UHF3" s="255"/>
      <c r="UHG3" s="255"/>
      <c r="UHH3" s="255"/>
      <c r="UHI3" s="255"/>
      <c r="UHJ3" s="255"/>
      <c r="UHK3" s="255"/>
      <c r="UHL3" s="255"/>
      <c r="UHM3" s="255"/>
      <c r="UHN3" s="255"/>
      <c r="UHO3" s="255"/>
      <c r="UHP3" s="255"/>
      <c r="UHQ3" s="255"/>
      <c r="UHR3" s="255"/>
      <c r="UHS3" s="255"/>
      <c r="UHT3" s="255"/>
      <c r="UHU3" s="255"/>
      <c r="UHV3" s="255"/>
      <c r="UHW3" s="255"/>
      <c r="UHX3" s="255"/>
      <c r="UHY3" s="255"/>
      <c r="UHZ3" s="255"/>
      <c r="UIA3" s="255"/>
      <c r="UIB3" s="255"/>
      <c r="UIC3" s="255"/>
      <c r="UID3" s="255"/>
      <c r="UIE3" s="255"/>
      <c r="UIF3" s="255"/>
      <c r="UIG3" s="255"/>
      <c r="UIH3" s="255"/>
      <c r="UII3" s="255"/>
      <c r="UIJ3" s="255"/>
      <c r="UIK3" s="255"/>
      <c r="UIL3" s="255"/>
      <c r="UIM3" s="255"/>
      <c r="UIN3" s="255"/>
      <c r="UIO3" s="255"/>
      <c r="UIP3" s="255"/>
      <c r="UIQ3" s="255"/>
      <c r="UIR3" s="255"/>
      <c r="UIS3" s="255"/>
      <c r="UIT3" s="255"/>
      <c r="UIU3" s="255"/>
      <c r="UIV3" s="255"/>
      <c r="UIW3" s="255"/>
      <c r="UIX3" s="255"/>
      <c r="UIY3" s="255"/>
      <c r="UIZ3" s="255"/>
      <c r="UJA3" s="255"/>
      <c r="UJB3" s="255"/>
      <c r="UJC3" s="255"/>
      <c r="UJD3" s="255"/>
      <c r="UJE3" s="255"/>
      <c r="UJF3" s="255"/>
      <c r="UJG3" s="255"/>
      <c r="UJH3" s="255"/>
      <c r="UJI3" s="255"/>
      <c r="UJJ3" s="255"/>
      <c r="UJK3" s="255"/>
      <c r="UJL3" s="255"/>
      <c r="UJM3" s="255"/>
      <c r="UJN3" s="255"/>
      <c r="UJO3" s="255"/>
      <c r="UJP3" s="255"/>
      <c r="UJQ3" s="255"/>
      <c r="UJR3" s="255"/>
      <c r="UJS3" s="255"/>
      <c r="UJT3" s="255"/>
      <c r="UJU3" s="255"/>
      <c r="UJV3" s="255"/>
      <c r="UJW3" s="255"/>
      <c r="UJX3" s="255"/>
      <c r="UJY3" s="255"/>
      <c r="UJZ3" s="255"/>
      <c r="UKA3" s="255"/>
      <c r="UKB3" s="255"/>
      <c r="UKC3" s="255"/>
      <c r="UKD3" s="255"/>
      <c r="UKE3" s="255"/>
      <c r="UKF3" s="255"/>
      <c r="UKG3" s="255"/>
      <c r="UKH3" s="255"/>
      <c r="UKI3" s="255"/>
      <c r="UKJ3" s="255"/>
      <c r="UKK3" s="255"/>
      <c r="UKL3" s="255"/>
      <c r="UKM3" s="255"/>
      <c r="UKN3" s="255"/>
      <c r="UKO3" s="255"/>
      <c r="UKP3" s="255"/>
      <c r="UKQ3" s="255"/>
      <c r="UKR3" s="255"/>
      <c r="UKS3" s="255"/>
      <c r="UKT3" s="255"/>
      <c r="UKU3" s="255"/>
      <c r="UKV3" s="255"/>
      <c r="UKW3" s="255"/>
      <c r="UKX3" s="255"/>
      <c r="UKY3" s="255"/>
      <c r="UKZ3" s="255"/>
      <c r="ULA3" s="255"/>
      <c r="ULB3" s="255"/>
      <c r="ULC3" s="255"/>
      <c r="ULD3" s="255"/>
      <c r="ULE3" s="255"/>
      <c r="ULF3" s="255"/>
      <c r="ULG3" s="255"/>
      <c r="ULH3" s="255"/>
      <c r="ULI3" s="255"/>
      <c r="ULJ3" s="255"/>
      <c r="ULK3" s="255"/>
      <c r="ULL3" s="255"/>
      <c r="ULM3" s="255"/>
      <c r="ULN3" s="255"/>
      <c r="ULO3" s="255"/>
      <c r="ULP3" s="255"/>
      <c r="ULQ3" s="255"/>
      <c r="ULR3" s="255"/>
      <c r="ULS3" s="255"/>
      <c r="ULT3" s="255"/>
      <c r="ULU3" s="255"/>
      <c r="ULV3" s="255"/>
      <c r="ULW3" s="255"/>
      <c r="ULX3" s="255"/>
      <c r="ULY3" s="255"/>
      <c r="ULZ3" s="255"/>
      <c r="UMA3" s="255"/>
      <c r="UMB3" s="255"/>
      <c r="UMC3" s="255"/>
      <c r="UMD3" s="255"/>
      <c r="UME3" s="255"/>
      <c r="UMF3" s="255"/>
      <c r="UMG3" s="255"/>
      <c r="UMH3" s="255"/>
      <c r="UMI3" s="255"/>
      <c r="UMJ3" s="255"/>
      <c r="UMK3" s="255"/>
      <c r="UML3" s="255"/>
      <c r="UMM3" s="255"/>
      <c r="UMN3" s="255"/>
      <c r="UMO3" s="255"/>
      <c r="UMP3" s="255"/>
      <c r="UMQ3" s="255"/>
      <c r="UMR3" s="255"/>
      <c r="UMS3" s="255"/>
      <c r="UMT3" s="255"/>
      <c r="UMU3" s="255"/>
      <c r="UMV3" s="255"/>
      <c r="UMW3" s="255"/>
      <c r="UMX3" s="255"/>
      <c r="UMY3" s="255"/>
      <c r="UMZ3" s="255"/>
      <c r="UNA3" s="255"/>
      <c r="UNB3" s="255"/>
      <c r="UNC3" s="255"/>
      <c r="UND3" s="255"/>
      <c r="UNE3" s="255"/>
      <c r="UNF3" s="255"/>
      <c r="UNG3" s="255"/>
      <c r="UNH3" s="255"/>
      <c r="UNI3" s="255"/>
      <c r="UNJ3" s="255"/>
      <c r="UNK3" s="255"/>
      <c r="UNL3" s="255"/>
      <c r="UNM3" s="255"/>
      <c r="UNN3" s="255"/>
      <c r="UNO3" s="255"/>
      <c r="UNP3" s="255"/>
      <c r="UNQ3" s="255"/>
      <c r="UNR3" s="255"/>
      <c r="UNS3" s="255"/>
      <c r="UNT3" s="255"/>
      <c r="UNU3" s="255"/>
      <c r="UNV3" s="255"/>
      <c r="UNW3" s="255"/>
      <c r="UNX3" s="255"/>
      <c r="UNY3" s="255"/>
      <c r="UNZ3" s="255"/>
      <c r="UOA3" s="255"/>
      <c r="UOB3" s="255"/>
      <c r="UOC3" s="255"/>
      <c r="UOD3" s="255"/>
      <c r="UOE3" s="255"/>
      <c r="UOF3" s="255"/>
      <c r="UOG3" s="255"/>
      <c r="UOH3" s="255"/>
      <c r="UOI3" s="255"/>
      <c r="UOJ3" s="255"/>
      <c r="UOK3" s="255"/>
      <c r="UOL3" s="255"/>
      <c r="UOM3" s="255"/>
      <c r="UON3" s="255"/>
      <c r="UOO3" s="255"/>
      <c r="UOP3" s="255"/>
      <c r="UOQ3" s="255"/>
      <c r="UOR3" s="255"/>
      <c r="UOS3" s="255"/>
      <c r="UOT3" s="255"/>
      <c r="UOU3" s="255"/>
      <c r="UOV3" s="255"/>
      <c r="UOW3" s="255"/>
      <c r="UOX3" s="255"/>
      <c r="UOY3" s="255"/>
      <c r="UOZ3" s="255"/>
      <c r="UPA3" s="255"/>
      <c r="UPB3" s="255"/>
      <c r="UPC3" s="255"/>
      <c r="UPD3" s="255"/>
      <c r="UPE3" s="255"/>
      <c r="UPF3" s="255"/>
      <c r="UPG3" s="255"/>
      <c r="UPH3" s="255"/>
      <c r="UPI3" s="255"/>
      <c r="UPJ3" s="255"/>
      <c r="UPK3" s="255"/>
      <c r="UPL3" s="255"/>
      <c r="UPM3" s="255"/>
      <c r="UPN3" s="255"/>
      <c r="UPO3" s="255"/>
      <c r="UPP3" s="255"/>
      <c r="UPQ3" s="255"/>
      <c r="UPR3" s="255"/>
      <c r="UPS3" s="255"/>
      <c r="UPT3" s="255"/>
      <c r="UPU3" s="255"/>
      <c r="UPV3" s="255"/>
      <c r="UPW3" s="255"/>
      <c r="UPX3" s="255"/>
      <c r="UPY3" s="255"/>
      <c r="UPZ3" s="255"/>
      <c r="UQA3" s="255"/>
      <c r="UQB3" s="255"/>
      <c r="UQC3" s="255"/>
      <c r="UQD3" s="255"/>
      <c r="UQE3" s="255"/>
      <c r="UQF3" s="255"/>
      <c r="UQG3" s="255"/>
      <c r="UQH3" s="255"/>
      <c r="UQI3" s="255"/>
      <c r="UQJ3" s="255"/>
      <c r="UQK3" s="255"/>
      <c r="UQL3" s="255"/>
      <c r="UQM3" s="255"/>
      <c r="UQN3" s="255"/>
      <c r="UQO3" s="255"/>
      <c r="UQP3" s="255"/>
      <c r="UQQ3" s="255"/>
      <c r="UQR3" s="255"/>
      <c r="UQS3" s="255"/>
      <c r="UQT3" s="255"/>
      <c r="UQU3" s="255"/>
      <c r="UQV3" s="255"/>
      <c r="UQW3" s="255"/>
      <c r="UQX3" s="255"/>
      <c r="UQY3" s="255"/>
      <c r="UQZ3" s="255"/>
      <c r="URA3" s="255"/>
      <c r="URB3" s="255"/>
      <c r="URC3" s="255"/>
      <c r="URD3" s="255"/>
      <c r="URE3" s="255"/>
      <c r="URF3" s="255"/>
      <c r="URG3" s="255"/>
      <c r="URH3" s="255"/>
      <c r="URI3" s="255"/>
      <c r="URJ3" s="255"/>
      <c r="URK3" s="255"/>
      <c r="URL3" s="255"/>
      <c r="URM3" s="255"/>
      <c r="URN3" s="255"/>
      <c r="URO3" s="255"/>
      <c r="URP3" s="255"/>
      <c r="URQ3" s="255"/>
      <c r="URR3" s="255"/>
      <c r="URS3" s="255"/>
      <c r="URT3" s="255"/>
      <c r="URU3" s="255"/>
      <c r="URV3" s="255"/>
      <c r="URW3" s="255"/>
      <c r="URX3" s="255"/>
      <c r="URY3" s="255"/>
      <c r="URZ3" s="255"/>
      <c r="USA3" s="255"/>
      <c r="USB3" s="255"/>
      <c r="USC3" s="255"/>
      <c r="USD3" s="255"/>
      <c r="USE3" s="255"/>
      <c r="USF3" s="255"/>
      <c r="USG3" s="255"/>
      <c r="USH3" s="255"/>
      <c r="USI3" s="255"/>
      <c r="USJ3" s="255"/>
      <c r="USK3" s="255"/>
      <c r="USL3" s="255"/>
      <c r="USM3" s="255"/>
      <c r="USN3" s="255"/>
      <c r="USO3" s="255"/>
      <c r="USP3" s="255"/>
      <c r="USQ3" s="255"/>
      <c r="USR3" s="255"/>
      <c r="USS3" s="255"/>
      <c r="UST3" s="255"/>
      <c r="USU3" s="255"/>
      <c r="USV3" s="255"/>
      <c r="USW3" s="255"/>
      <c r="USX3" s="255"/>
      <c r="USY3" s="255"/>
      <c r="USZ3" s="255"/>
      <c r="UTA3" s="255"/>
      <c r="UTB3" s="255"/>
      <c r="UTC3" s="255"/>
      <c r="UTD3" s="255"/>
      <c r="UTE3" s="255"/>
      <c r="UTF3" s="255"/>
      <c r="UTG3" s="255"/>
      <c r="UTH3" s="255"/>
      <c r="UTI3" s="255"/>
      <c r="UTJ3" s="255"/>
      <c r="UTK3" s="255"/>
      <c r="UTL3" s="255"/>
      <c r="UTM3" s="255"/>
      <c r="UTN3" s="255"/>
      <c r="UTO3" s="255"/>
      <c r="UTP3" s="255"/>
      <c r="UTQ3" s="255"/>
      <c r="UTR3" s="255"/>
      <c r="UTS3" s="255"/>
      <c r="UTT3" s="255"/>
      <c r="UTU3" s="255"/>
      <c r="UTV3" s="255"/>
      <c r="UTW3" s="255"/>
      <c r="UTX3" s="255"/>
      <c r="UTY3" s="255"/>
      <c r="UTZ3" s="255"/>
      <c r="UUA3" s="255"/>
      <c r="UUB3" s="255"/>
      <c r="UUC3" s="255"/>
      <c r="UUD3" s="255"/>
      <c r="UUE3" s="255"/>
      <c r="UUF3" s="255"/>
      <c r="UUG3" s="255"/>
      <c r="UUH3" s="255"/>
      <c r="UUI3" s="255"/>
      <c r="UUJ3" s="255"/>
      <c r="UUK3" s="255"/>
      <c r="UUL3" s="255"/>
      <c r="UUM3" s="255"/>
      <c r="UUN3" s="255"/>
      <c r="UUO3" s="255"/>
      <c r="UUP3" s="255"/>
      <c r="UUQ3" s="255"/>
      <c r="UUR3" s="255"/>
      <c r="UUS3" s="255"/>
      <c r="UUT3" s="255"/>
      <c r="UUU3" s="255"/>
      <c r="UUV3" s="255"/>
      <c r="UUW3" s="255"/>
      <c r="UUX3" s="255"/>
      <c r="UUY3" s="255"/>
      <c r="UUZ3" s="255"/>
      <c r="UVA3" s="255"/>
      <c r="UVB3" s="255"/>
      <c r="UVC3" s="255"/>
      <c r="UVD3" s="255"/>
      <c r="UVE3" s="255"/>
      <c r="UVF3" s="255"/>
      <c r="UVG3" s="255"/>
      <c r="UVH3" s="255"/>
      <c r="UVI3" s="255"/>
      <c r="UVJ3" s="255"/>
      <c r="UVK3" s="255"/>
      <c r="UVL3" s="255"/>
      <c r="UVM3" s="255"/>
      <c r="UVN3" s="255"/>
      <c r="UVO3" s="255"/>
      <c r="UVP3" s="255"/>
      <c r="UVQ3" s="255"/>
      <c r="UVR3" s="255"/>
      <c r="UVS3" s="255"/>
      <c r="UVT3" s="255"/>
      <c r="UVU3" s="255"/>
      <c r="UVV3" s="255"/>
      <c r="UVW3" s="255"/>
      <c r="UVX3" s="255"/>
      <c r="UVY3" s="255"/>
      <c r="UVZ3" s="255"/>
      <c r="UWA3" s="255"/>
      <c r="UWB3" s="255"/>
      <c r="UWC3" s="255"/>
      <c r="UWD3" s="255"/>
      <c r="UWE3" s="255"/>
      <c r="UWF3" s="255"/>
      <c r="UWG3" s="255"/>
      <c r="UWH3" s="255"/>
      <c r="UWI3" s="255"/>
      <c r="UWJ3" s="255"/>
      <c r="UWK3" s="255"/>
      <c r="UWL3" s="255"/>
      <c r="UWM3" s="255"/>
      <c r="UWN3" s="255"/>
      <c r="UWO3" s="255"/>
      <c r="UWP3" s="255"/>
      <c r="UWQ3" s="255"/>
      <c r="UWR3" s="255"/>
      <c r="UWS3" s="255"/>
      <c r="UWT3" s="255"/>
      <c r="UWU3" s="255"/>
      <c r="UWV3" s="255"/>
      <c r="UWW3" s="255"/>
      <c r="UWX3" s="255"/>
      <c r="UWY3" s="255"/>
      <c r="UWZ3" s="255"/>
      <c r="UXA3" s="255"/>
      <c r="UXB3" s="255"/>
      <c r="UXC3" s="255"/>
      <c r="UXD3" s="255"/>
      <c r="UXE3" s="255"/>
      <c r="UXF3" s="255"/>
      <c r="UXG3" s="255"/>
      <c r="UXH3" s="255"/>
      <c r="UXI3" s="255"/>
      <c r="UXJ3" s="255"/>
      <c r="UXK3" s="255"/>
      <c r="UXL3" s="255"/>
      <c r="UXM3" s="255"/>
      <c r="UXN3" s="255"/>
      <c r="UXO3" s="255"/>
      <c r="UXP3" s="255"/>
      <c r="UXQ3" s="255"/>
      <c r="UXR3" s="255"/>
      <c r="UXS3" s="255"/>
      <c r="UXT3" s="255"/>
      <c r="UXU3" s="255"/>
      <c r="UXV3" s="255"/>
      <c r="UXW3" s="255"/>
      <c r="UXX3" s="255"/>
      <c r="UXY3" s="255"/>
      <c r="UXZ3" s="255"/>
      <c r="UYA3" s="255"/>
      <c r="UYB3" s="255"/>
      <c r="UYC3" s="255"/>
      <c r="UYD3" s="255"/>
      <c r="UYE3" s="255"/>
      <c r="UYF3" s="255"/>
      <c r="UYG3" s="255"/>
      <c r="UYH3" s="255"/>
      <c r="UYI3" s="255"/>
      <c r="UYJ3" s="255"/>
      <c r="UYK3" s="255"/>
      <c r="UYL3" s="255"/>
      <c r="UYM3" s="255"/>
      <c r="UYN3" s="255"/>
      <c r="UYO3" s="255"/>
      <c r="UYP3" s="255"/>
      <c r="UYQ3" s="255"/>
      <c r="UYR3" s="255"/>
      <c r="UYS3" s="255"/>
      <c r="UYT3" s="255"/>
      <c r="UYU3" s="255"/>
      <c r="UYV3" s="255"/>
      <c r="UYW3" s="255"/>
      <c r="UYX3" s="255"/>
      <c r="UYY3" s="255"/>
      <c r="UYZ3" s="255"/>
      <c r="UZA3" s="255"/>
      <c r="UZB3" s="255"/>
      <c r="UZC3" s="255"/>
      <c r="UZD3" s="255"/>
      <c r="UZE3" s="255"/>
      <c r="UZF3" s="255"/>
      <c r="UZG3" s="255"/>
      <c r="UZH3" s="255"/>
      <c r="UZI3" s="255"/>
      <c r="UZJ3" s="255"/>
      <c r="UZK3" s="255"/>
      <c r="UZL3" s="255"/>
      <c r="UZM3" s="255"/>
      <c r="UZN3" s="255"/>
      <c r="UZO3" s="255"/>
      <c r="UZP3" s="255"/>
      <c r="UZQ3" s="255"/>
      <c r="UZR3" s="255"/>
      <c r="UZS3" s="255"/>
      <c r="UZT3" s="255"/>
      <c r="UZU3" s="255"/>
      <c r="UZV3" s="255"/>
      <c r="UZW3" s="255"/>
      <c r="UZX3" s="255"/>
      <c r="UZY3" s="255"/>
      <c r="UZZ3" s="255"/>
      <c r="VAA3" s="255"/>
      <c r="VAB3" s="255"/>
      <c r="VAC3" s="255"/>
      <c r="VAD3" s="255"/>
      <c r="VAE3" s="255"/>
      <c r="VAF3" s="255"/>
      <c r="VAG3" s="255"/>
      <c r="VAH3" s="255"/>
      <c r="VAI3" s="255"/>
      <c r="VAJ3" s="255"/>
      <c r="VAK3" s="255"/>
      <c r="VAL3" s="255"/>
      <c r="VAM3" s="255"/>
      <c r="VAN3" s="255"/>
      <c r="VAO3" s="255"/>
      <c r="VAP3" s="255"/>
      <c r="VAQ3" s="255"/>
      <c r="VAR3" s="255"/>
      <c r="VAS3" s="255"/>
      <c r="VAT3" s="255"/>
      <c r="VAU3" s="255"/>
      <c r="VAV3" s="255"/>
      <c r="VAW3" s="255"/>
      <c r="VAX3" s="255"/>
      <c r="VAY3" s="255"/>
      <c r="VAZ3" s="255"/>
      <c r="VBA3" s="255"/>
      <c r="VBB3" s="255"/>
      <c r="VBC3" s="255"/>
      <c r="VBD3" s="255"/>
      <c r="VBE3" s="255"/>
      <c r="VBF3" s="255"/>
      <c r="VBG3" s="255"/>
      <c r="VBH3" s="255"/>
      <c r="VBI3" s="255"/>
      <c r="VBJ3" s="255"/>
      <c r="VBK3" s="255"/>
      <c r="VBL3" s="255"/>
      <c r="VBM3" s="255"/>
      <c r="VBN3" s="255"/>
      <c r="VBO3" s="255"/>
      <c r="VBP3" s="255"/>
      <c r="VBQ3" s="255"/>
      <c r="VBR3" s="255"/>
      <c r="VBS3" s="255"/>
      <c r="VBT3" s="255"/>
      <c r="VBU3" s="255"/>
      <c r="VBV3" s="255"/>
      <c r="VBW3" s="255"/>
      <c r="VBX3" s="255"/>
      <c r="VBY3" s="255"/>
      <c r="VBZ3" s="255"/>
      <c r="VCA3" s="255"/>
      <c r="VCB3" s="255"/>
      <c r="VCC3" s="255"/>
      <c r="VCD3" s="255"/>
      <c r="VCE3" s="255"/>
      <c r="VCF3" s="255"/>
      <c r="VCG3" s="255"/>
      <c r="VCH3" s="255"/>
      <c r="VCI3" s="255"/>
      <c r="VCJ3" s="255"/>
      <c r="VCK3" s="255"/>
      <c r="VCL3" s="255"/>
      <c r="VCM3" s="255"/>
      <c r="VCN3" s="255"/>
      <c r="VCO3" s="255"/>
      <c r="VCP3" s="255"/>
      <c r="VCQ3" s="255"/>
      <c r="VCR3" s="255"/>
      <c r="VCS3" s="255"/>
      <c r="VCT3" s="255"/>
      <c r="VCU3" s="255"/>
      <c r="VCV3" s="255"/>
      <c r="VCW3" s="255"/>
      <c r="VCX3" s="255"/>
      <c r="VCY3" s="255"/>
      <c r="VCZ3" s="255"/>
      <c r="VDA3" s="255"/>
      <c r="VDB3" s="255"/>
      <c r="VDC3" s="255"/>
      <c r="VDD3" s="255"/>
      <c r="VDE3" s="255"/>
      <c r="VDF3" s="255"/>
      <c r="VDG3" s="255"/>
      <c r="VDH3" s="255"/>
      <c r="VDI3" s="255"/>
      <c r="VDJ3" s="255"/>
      <c r="VDK3" s="255"/>
      <c r="VDL3" s="255"/>
      <c r="VDM3" s="255"/>
      <c r="VDN3" s="255"/>
      <c r="VDO3" s="255"/>
      <c r="VDP3" s="255"/>
      <c r="VDQ3" s="255"/>
      <c r="VDR3" s="255"/>
      <c r="VDS3" s="255"/>
      <c r="VDT3" s="255"/>
      <c r="VDU3" s="255"/>
      <c r="VDV3" s="255"/>
      <c r="VDW3" s="255"/>
      <c r="VDX3" s="255"/>
      <c r="VDY3" s="255"/>
      <c r="VDZ3" s="255"/>
      <c r="VEA3" s="255"/>
      <c r="VEB3" s="255"/>
      <c r="VEC3" s="255"/>
      <c r="VED3" s="255"/>
      <c r="VEE3" s="255"/>
      <c r="VEF3" s="255"/>
      <c r="VEG3" s="255"/>
      <c r="VEH3" s="255"/>
      <c r="VEI3" s="255"/>
      <c r="VEJ3" s="255"/>
      <c r="VEK3" s="255"/>
      <c r="VEL3" s="255"/>
      <c r="VEM3" s="255"/>
      <c r="VEN3" s="255"/>
      <c r="VEO3" s="255"/>
      <c r="VEP3" s="255"/>
      <c r="VEQ3" s="255"/>
      <c r="VER3" s="255"/>
      <c r="VES3" s="255"/>
      <c r="VET3" s="255"/>
      <c r="VEU3" s="255"/>
      <c r="VEV3" s="255"/>
      <c r="VEW3" s="255"/>
      <c r="VEX3" s="255"/>
      <c r="VEY3" s="255"/>
      <c r="VEZ3" s="255"/>
      <c r="VFA3" s="255"/>
      <c r="VFB3" s="255"/>
      <c r="VFC3" s="255"/>
      <c r="VFD3" s="255"/>
      <c r="VFE3" s="255"/>
      <c r="VFF3" s="255"/>
      <c r="VFG3" s="255"/>
      <c r="VFH3" s="255"/>
      <c r="VFI3" s="255"/>
      <c r="VFJ3" s="255"/>
      <c r="VFK3" s="255"/>
      <c r="VFL3" s="255"/>
      <c r="VFM3" s="255"/>
      <c r="VFN3" s="255"/>
      <c r="VFO3" s="255"/>
      <c r="VFP3" s="255"/>
      <c r="VFQ3" s="255"/>
      <c r="VFR3" s="255"/>
      <c r="VFS3" s="255"/>
      <c r="VFT3" s="255"/>
      <c r="VFU3" s="255"/>
      <c r="VFV3" s="255"/>
      <c r="VFW3" s="255"/>
      <c r="VFX3" s="255"/>
      <c r="VFY3" s="255"/>
      <c r="VFZ3" s="255"/>
      <c r="VGA3" s="255"/>
      <c r="VGB3" s="255"/>
      <c r="VGC3" s="255"/>
      <c r="VGD3" s="255"/>
      <c r="VGE3" s="255"/>
      <c r="VGF3" s="255"/>
      <c r="VGG3" s="255"/>
      <c r="VGH3" s="255"/>
      <c r="VGI3" s="255"/>
      <c r="VGJ3" s="255"/>
      <c r="VGK3" s="255"/>
      <c r="VGL3" s="255"/>
      <c r="VGM3" s="255"/>
      <c r="VGN3" s="255"/>
      <c r="VGO3" s="255"/>
      <c r="VGP3" s="255"/>
      <c r="VGQ3" s="255"/>
      <c r="VGR3" s="255"/>
      <c r="VGS3" s="255"/>
      <c r="VGT3" s="255"/>
      <c r="VGU3" s="255"/>
      <c r="VGV3" s="255"/>
      <c r="VGW3" s="255"/>
      <c r="VGX3" s="255"/>
      <c r="VGY3" s="255"/>
      <c r="VGZ3" s="255"/>
      <c r="VHA3" s="255"/>
      <c r="VHB3" s="255"/>
      <c r="VHC3" s="255"/>
      <c r="VHD3" s="255"/>
      <c r="VHE3" s="255"/>
      <c r="VHF3" s="255"/>
      <c r="VHG3" s="255"/>
      <c r="VHH3" s="255"/>
      <c r="VHI3" s="255"/>
      <c r="VHJ3" s="255"/>
      <c r="VHK3" s="255"/>
      <c r="VHL3" s="255"/>
      <c r="VHM3" s="255"/>
      <c r="VHN3" s="255"/>
      <c r="VHO3" s="255"/>
      <c r="VHP3" s="255"/>
      <c r="VHQ3" s="255"/>
      <c r="VHR3" s="255"/>
      <c r="VHS3" s="255"/>
      <c r="VHT3" s="255"/>
      <c r="VHU3" s="255"/>
      <c r="VHV3" s="255"/>
      <c r="VHW3" s="255"/>
      <c r="VHX3" s="255"/>
      <c r="VHY3" s="255"/>
      <c r="VHZ3" s="255"/>
      <c r="VIA3" s="255"/>
      <c r="VIB3" s="255"/>
      <c r="VIC3" s="255"/>
      <c r="VID3" s="255"/>
      <c r="VIE3" s="255"/>
      <c r="VIF3" s="255"/>
      <c r="VIG3" s="255"/>
      <c r="VIH3" s="255"/>
      <c r="VII3" s="255"/>
      <c r="VIJ3" s="255"/>
      <c r="VIK3" s="255"/>
      <c r="VIL3" s="255"/>
      <c r="VIM3" s="255"/>
      <c r="VIN3" s="255"/>
      <c r="VIO3" s="255"/>
      <c r="VIP3" s="255"/>
      <c r="VIQ3" s="255"/>
      <c r="VIR3" s="255"/>
      <c r="VIS3" s="255"/>
      <c r="VIT3" s="255"/>
      <c r="VIU3" s="255"/>
      <c r="VIV3" s="255"/>
      <c r="VIW3" s="255"/>
      <c r="VIX3" s="255"/>
      <c r="VIY3" s="255"/>
      <c r="VIZ3" s="255"/>
      <c r="VJA3" s="255"/>
      <c r="VJB3" s="255"/>
      <c r="VJC3" s="255"/>
      <c r="VJD3" s="255"/>
      <c r="VJE3" s="255"/>
      <c r="VJF3" s="255"/>
      <c r="VJG3" s="255"/>
      <c r="VJH3" s="255"/>
      <c r="VJI3" s="255"/>
      <c r="VJJ3" s="255"/>
      <c r="VJK3" s="255"/>
      <c r="VJL3" s="255"/>
      <c r="VJM3" s="255"/>
      <c r="VJN3" s="255"/>
      <c r="VJO3" s="255"/>
      <c r="VJP3" s="255"/>
      <c r="VJQ3" s="255"/>
      <c r="VJR3" s="255"/>
      <c r="VJS3" s="255"/>
      <c r="VJT3" s="255"/>
      <c r="VJU3" s="255"/>
      <c r="VJV3" s="255"/>
      <c r="VJW3" s="255"/>
      <c r="VJX3" s="255"/>
      <c r="VJY3" s="255"/>
      <c r="VJZ3" s="255"/>
      <c r="VKA3" s="255"/>
      <c r="VKB3" s="255"/>
      <c r="VKC3" s="255"/>
      <c r="VKD3" s="255"/>
      <c r="VKE3" s="255"/>
      <c r="VKF3" s="255"/>
      <c r="VKG3" s="255"/>
      <c r="VKH3" s="255"/>
      <c r="VKI3" s="255"/>
      <c r="VKJ3" s="255"/>
      <c r="VKK3" s="255"/>
      <c r="VKL3" s="255"/>
      <c r="VKM3" s="255"/>
      <c r="VKN3" s="255"/>
      <c r="VKO3" s="255"/>
      <c r="VKP3" s="255"/>
      <c r="VKQ3" s="255"/>
      <c r="VKR3" s="255"/>
      <c r="VKS3" s="255"/>
      <c r="VKT3" s="255"/>
      <c r="VKU3" s="255"/>
      <c r="VKV3" s="255"/>
      <c r="VKW3" s="255"/>
      <c r="VKX3" s="255"/>
      <c r="VKY3" s="255"/>
      <c r="VKZ3" s="255"/>
      <c r="VLA3" s="255"/>
      <c r="VLB3" s="255"/>
      <c r="VLC3" s="255"/>
      <c r="VLD3" s="255"/>
      <c r="VLE3" s="255"/>
      <c r="VLF3" s="255"/>
      <c r="VLG3" s="255"/>
      <c r="VLH3" s="255"/>
      <c r="VLI3" s="255"/>
      <c r="VLJ3" s="255"/>
      <c r="VLK3" s="255"/>
      <c r="VLL3" s="255"/>
      <c r="VLM3" s="255"/>
      <c r="VLN3" s="255"/>
      <c r="VLO3" s="255"/>
      <c r="VLP3" s="255"/>
      <c r="VLQ3" s="255"/>
      <c r="VLR3" s="255"/>
      <c r="VLS3" s="255"/>
      <c r="VLT3" s="255"/>
      <c r="VLU3" s="255"/>
      <c r="VLV3" s="255"/>
      <c r="VLW3" s="255"/>
      <c r="VLX3" s="255"/>
      <c r="VLY3" s="255"/>
      <c r="VLZ3" s="255"/>
      <c r="VMA3" s="255"/>
      <c r="VMB3" s="255"/>
      <c r="VMC3" s="255"/>
      <c r="VMD3" s="255"/>
      <c r="VME3" s="255"/>
      <c r="VMF3" s="255"/>
      <c r="VMG3" s="255"/>
      <c r="VMH3" s="255"/>
      <c r="VMI3" s="255"/>
      <c r="VMJ3" s="255"/>
      <c r="VMK3" s="255"/>
      <c r="VML3" s="255"/>
      <c r="VMM3" s="255"/>
      <c r="VMN3" s="255"/>
      <c r="VMO3" s="255"/>
      <c r="VMP3" s="255"/>
      <c r="VMQ3" s="255"/>
      <c r="VMR3" s="255"/>
      <c r="VMS3" s="255"/>
      <c r="VMT3" s="255"/>
      <c r="VMU3" s="255"/>
      <c r="VMV3" s="255"/>
      <c r="VMW3" s="255"/>
      <c r="VMX3" s="255"/>
      <c r="VMY3" s="255"/>
      <c r="VMZ3" s="255"/>
      <c r="VNA3" s="255"/>
      <c r="VNB3" s="255"/>
      <c r="VNC3" s="255"/>
      <c r="VND3" s="255"/>
      <c r="VNE3" s="255"/>
      <c r="VNF3" s="255"/>
      <c r="VNG3" s="255"/>
      <c r="VNH3" s="255"/>
      <c r="VNI3" s="255"/>
      <c r="VNJ3" s="255"/>
      <c r="VNK3" s="255"/>
      <c r="VNL3" s="255"/>
      <c r="VNM3" s="255"/>
      <c r="VNN3" s="255"/>
      <c r="VNO3" s="255"/>
      <c r="VNP3" s="255"/>
      <c r="VNQ3" s="255"/>
      <c r="VNR3" s="255"/>
      <c r="VNS3" s="255"/>
      <c r="VNT3" s="255"/>
      <c r="VNU3" s="255"/>
      <c r="VNV3" s="255"/>
      <c r="VNW3" s="255"/>
      <c r="VNX3" s="255"/>
      <c r="VNY3" s="255"/>
      <c r="VNZ3" s="255"/>
      <c r="VOA3" s="255"/>
      <c r="VOB3" s="255"/>
      <c r="VOC3" s="255"/>
      <c r="VOD3" s="255"/>
      <c r="VOE3" s="255"/>
      <c r="VOF3" s="255"/>
      <c r="VOG3" s="255"/>
      <c r="VOH3" s="255"/>
      <c r="VOI3" s="255"/>
      <c r="VOJ3" s="255"/>
      <c r="VOK3" s="255"/>
      <c r="VOL3" s="255"/>
      <c r="VOM3" s="255"/>
      <c r="VON3" s="255"/>
      <c r="VOO3" s="255"/>
      <c r="VOP3" s="255"/>
      <c r="VOQ3" s="255"/>
      <c r="VOR3" s="255"/>
      <c r="VOS3" s="255"/>
      <c r="VOT3" s="255"/>
      <c r="VOU3" s="255"/>
      <c r="VOV3" s="255"/>
      <c r="VOW3" s="255"/>
      <c r="VOX3" s="255"/>
      <c r="VOY3" s="255"/>
      <c r="VOZ3" s="255"/>
      <c r="VPA3" s="255"/>
      <c r="VPB3" s="255"/>
      <c r="VPC3" s="255"/>
      <c r="VPD3" s="255"/>
      <c r="VPE3" s="255"/>
      <c r="VPF3" s="255"/>
      <c r="VPG3" s="255"/>
      <c r="VPH3" s="255"/>
      <c r="VPI3" s="255"/>
      <c r="VPJ3" s="255"/>
      <c r="VPK3" s="255"/>
      <c r="VPL3" s="255"/>
      <c r="VPM3" s="255"/>
      <c r="VPN3" s="255"/>
      <c r="VPO3" s="255"/>
      <c r="VPP3" s="255"/>
      <c r="VPQ3" s="255"/>
      <c r="VPR3" s="255"/>
      <c r="VPS3" s="255"/>
      <c r="VPT3" s="255"/>
      <c r="VPU3" s="255"/>
      <c r="VPV3" s="255"/>
      <c r="VPW3" s="255"/>
      <c r="VPX3" s="255"/>
      <c r="VPY3" s="255"/>
      <c r="VPZ3" s="255"/>
      <c r="VQA3" s="255"/>
      <c r="VQB3" s="255"/>
      <c r="VQC3" s="255"/>
      <c r="VQD3" s="255"/>
      <c r="VQE3" s="255"/>
      <c r="VQF3" s="255"/>
      <c r="VQG3" s="255"/>
      <c r="VQH3" s="255"/>
      <c r="VQI3" s="255"/>
      <c r="VQJ3" s="255"/>
      <c r="VQK3" s="255"/>
      <c r="VQL3" s="255"/>
      <c r="VQM3" s="255"/>
      <c r="VQN3" s="255"/>
      <c r="VQO3" s="255"/>
      <c r="VQP3" s="255"/>
      <c r="VQQ3" s="255"/>
      <c r="VQR3" s="255"/>
      <c r="VQS3" s="255"/>
      <c r="VQT3" s="255"/>
      <c r="VQU3" s="255"/>
      <c r="VQV3" s="255"/>
      <c r="VQW3" s="255"/>
      <c r="VQX3" s="255"/>
      <c r="VQY3" s="255"/>
      <c r="VQZ3" s="255"/>
      <c r="VRA3" s="255"/>
      <c r="VRB3" s="255"/>
      <c r="VRC3" s="255"/>
      <c r="VRD3" s="255"/>
      <c r="VRE3" s="255"/>
      <c r="VRF3" s="255"/>
      <c r="VRG3" s="255"/>
      <c r="VRH3" s="255"/>
      <c r="VRI3" s="255"/>
      <c r="VRJ3" s="255"/>
      <c r="VRK3" s="255"/>
      <c r="VRL3" s="255"/>
      <c r="VRM3" s="255"/>
      <c r="VRN3" s="255"/>
      <c r="VRO3" s="255"/>
      <c r="VRP3" s="255"/>
      <c r="VRQ3" s="255"/>
      <c r="VRR3" s="255"/>
      <c r="VRS3" s="255"/>
      <c r="VRT3" s="255"/>
      <c r="VRU3" s="255"/>
      <c r="VRV3" s="255"/>
      <c r="VRW3" s="255"/>
      <c r="VRX3" s="255"/>
      <c r="VRY3" s="255"/>
      <c r="VRZ3" s="255"/>
      <c r="VSA3" s="255"/>
      <c r="VSB3" s="255"/>
      <c r="VSC3" s="255"/>
      <c r="VSD3" s="255"/>
      <c r="VSE3" s="255"/>
      <c r="VSF3" s="255"/>
      <c r="VSG3" s="255"/>
      <c r="VSH3" s="255"/>
      <c r="VSI3" s="255"/>
      <c r="VSJ3" s="255"/>
      <c r="VSK3" s="255"/>
      <c r="VSL3" s="255"/>
      <c r="VSM3" s="255"/>
      <c r="VSN3" s="255"/>
      <c r="VSO3" s="255"/>
      <c r="VSP3" s="255"/>
      <c r="VSQ3" s="255"/>
      <c r="VSR3" s="255"/>
      <c r="VSS3" s="255"/>
      <c r="VST3" s="255"/>
      <c r="VSU3" s="255"/>
      <c r="VSV3" s="255"/>
      <c r="VSW3" s="255"/>
      <c r="VSX3" s="255"/>
      <c r="VSY3" s="255"/>
      <c r="VSZ3" s="255"/>
      <c r="VTA3" s="255"/>
      <c r="VTB3" s="255"/>
      <c r="VTC3" s="255"/>
      <c r="VTD3" s="255"/>
      <c r="VTE3" s="255"/>
      <c r="VTF3" s="255"/>
      <c r="VTG3" s="255"/>
      <c r="VTH3" s="255"/>
      <c r="VTI3" s="255"/>
      <c r="VTJ3" s="255"/>
      <c r="VTK3" s="255"/>
      <c r="VTL3" s="255"/>
      <c r="VTM3" s="255"/>
      <c r="VTN3" s="255"/>
      <c r="VTO3" s="255"/>
      <c r="VTP3" s="255"/>
      <c r="VTQ3" s="255"/>
      <c r="VTR3" s="255"/>
      <c r="VTS3" s="255"/>
      <c r="VTT3" s="255"/>
      <c r="VTU3" s="255"/>
      <c r="VTV3" s="255"/>
      <c r="VTW3" s="255"/>
      <c r="VTX3" s="255"/>
      <c r="VTY3" s="255"/>
      <c r="VTZ3" s="255"/>
      <c r="VUA3" s="255"/>
      <c r="VUB3" s="255"/>
      <c r="VUC3" s="255"/>
      <c r="VUD3" s="255"/>
      <c r="VUE3" s="255"/>
      <c r="VUF3" s="255"/>
      <c r="VUG3" s="255"/>
      <c r="VUH3" s="255"/>
      <c r="VUI3" s="255"/>
      <c r="VUJ3" s="255"/>
      <c r="VUK3" s="255"/>
      <c r="VUL3" s="255"/>
      <c r="VUM3" s="255"/>
      <c r="VUN3" s="255"/>
      <c r="VUO3" s="255"/>
      <c r="VUP3" s="255"/>
      <c r="VUQ3" s="255"/>
      <c r="VUR3" s="255"/>
      <c r="VUS3" s="255"/>
      <c r="VUT3" s="255"/>
      <c r="VUU3" s="255"/>
      <c r="VUV3" s="255"/>
      <c r="VUW3" s="255"/>
      <c r="VUX3" s="255"/>
      <c r="VUY3" s="255"/>
      <c r="VUZ3" s="255"/>
      <c r="VVA3" s="255"/>
      <c r="VVB3" s="255"/>
      <c r="VVC3" s="255"/>
      <c r="VVD3" s="255"/>
      <c r="VVE3" s="255"/>
      <c r="VVF3" s="255"/>
      <c r="VVG3" s="255"/>
      <c r="VVH3" s="255"/>
      <c r="VVI3" s="255"/>
      <c r="VVJ3" s="255"/>
      <c r="VVK3" s="255"/>
      <c r="VVL3" s="255"/>
      <c r="VVM3" s="255"/>
      <c r="VVN3" s="255"/>
      <c r="VVO3" s="255"/>
      <c r="VVP3" s="255"/>
      <c r="VVQ3" s="255"/>
      <c r="VVR3" s="255"/>
      <c r="VVS3" s="255"/>
      <c r="VVT3" s="255"/>
      <c r="VVU3" s="255"/>
      <c r="VVV3" s="255"/>
      <c r="VVW3" s="255"/>
      <c r="VVX3" s="255"/>
      <c r="VVY3" s="255"/>
      <c r="VVZ3" s="255"/>
      <c r="VWA3" s="255"/>
      <c r="VWB3" s="255"/>
      <c r="VWC3" s="255"/>
      <c r="VWD3" s="255"/>
      <c r="VWE3" s="255"/>
      <c r="VWF3" s="255"/>
      <c r="VWG3" s="255"/>
      <c r="VWH3" s="255"/>
      <c r="VWI3" s="255"/>
      <c r="VWJ3" s="255"/>
      <c r="VWK3" s="255"/>
      <c r="VWL3" s="255"/>
      <c r="VWM3" s="255"/>
      <c r="VWN3" s="255"/>
      <c r="VWO3" s="255"/>
      <c r="VWP3" s="255"/>
      <c r="VWQ3" s="255"/>
      <c r="VWR3" s="255"/>
      <c r="VWS3" s="255"/>
      <c r="VWT3" s="255"/>
      <c r="VWU3" s="255"/>
      <c r="VWV3" s="255"/>
      <c r="VWW3" s="255"/>
      <c r="VWX3" s="255"/>
      <c r="VWY3" s="255"/>
      <c r="VWZ3" s="255"/>
      <c r="VXA3" s="255"/>
      <c r="VXB3" s="255"/>
      <c r="VXC3" s="255"/>
      <c r="VXD3" s="255"/>
      <c r="VXE3" s="255"/>
      <c r="VXF3" s="255"/>
      <c r="VXG3" s="255"/>
      <c r="VXH3" s="255"/>
      <c r="VXI3" s="255"/>
      <c r="VXJ3" s="255"/>
      <c r="VXK3" s="255"/>
      <c r="VXL3" s="255"/>
      <c r="VXM3" s="255"/>
      <c r="VXN3" s="255"/>
      <c r="VXO3" s="255"/>
      <c r="VXP3" s="255"/>
      <c r="VXQ3" s="255"/>
      <c r="VXR3" s="255"/>
      <c r="VXS3" s="255"/>
      <c r="VXT3" s="255"/>
      <c r="VXU3" s="255"/>
      <c r="VXV3" s="255"/>
      <c r="VXW3" s="255"/>
      <c r="VXX3" s="255"/>
      <c r="VXY3" s="255"/>
      <c r="VXZ3" s="255"/>
      <c r="VYA3" s="255"/>
      <c r="VYB3" s="255"/>
      <c r="VYC3" s="255"/>
      <c r="VYD3" s="255"/>
      <c r="VYE3" s="255"/>
      <c r="VYF3" s="255"/>
      <c r="VYG3" s="255"/>
      <c r="VYH3" s="255"/>
      <c r="VYI3" s="255"/>
      <c r="VYJ3" s="255"/>
      <c r="VYK3" s="255"/>
      <c r="VYL3" s="255"/>
      <c r="VYM3" s="255"/>
      <c r="VYN3" s="255"/>
      <c r="VYO3" s="255"/>
      <c r="VYP3" s="255"/>
      <c r="VYQ3" s="255"/>
      <c r="VYR3" s="255"/>
      <c r="VYS3" s="255"/>
      <c r="VYT3" s="255"/>
      <c r="VYU3" s="255"/>
      <c r="VYV3" s="255"/>
      <c r="VYW3" s="255"/>
      <c r="VYX3" s="255"/>
      <c r="VYY3" s="255"/>
      <c r="VYZ3" s="255"/>
      <c r="VZA3" s="255"/>
      <c r="VZB3" s="255"/>
      <c r="VZC3" s="255"/>
      <c r="VZD3" s="255"/>
      <c r="VZE3" s="255"/>
      <c r="VZF3" s="255"/>
      <c r="VZG3" s="255"/>
      <c r="VZH3" s="255"/>
      <c r="VZI3" s="255"/>
      <c r="VZJ3" s="255"/>
      <c r="VZK3" s="255"/>
      <c r="VZL3" s="255"/>
      <c r="VZM3" s="255"/>
      <c r="VZN3" s="255"/>
      <c r="VZO3" s="255"/>
      <c r="VZP3" s="255"/>
      <c r="VZQ3" s="255"/>
      <c r="VZR3" s="255"/>
      <c r="VZS3" s="255"/>
      <c r="VZT3" s="255"/>
      <c r="VZU3" s="255"/>
      <c r="VZV3" s="255"/>
      <c r="VZW3" s="255"/>
      <c r="VZX3" s="255"/>
      <c r="VZY3" s="255"/>
      <c r="VZZ3" s="255"/>
      <c r="WAA3" s="255"/>
      <c r="WAB3" s="255"/>
      <c r="WAC3" s="255"/>
      <c r="WAD3" s="255"/>
      <c r="WAE3" s="255"/>
      <c r="WAF3" s="255"/>
      <c r="WAG3" s="255"/>
      <c r="WAH3" s="255"/>
      <c r="WAI3" s="255"/>
      <c r="WAJ3" s="255"/>
      <c r="WAK3" s="255"/>
      <c r="WAL3" s="255"/>
      <c r="WAM3" s="255"/>
      <c r="WAN3" s="255"/>
      <c r="WAO3" s="255"/>
      <c r="WAP3" s="255"/>
      <c r="WAQ3" s="255"/>
      <c r="WAR3" s="255"/>
      <c r="WAS3" s="255"/>
      <c r="WAT3" s="255"/>
      <c r="WAU3" s="255"/>
      <c r="WAV3" s="255"/>
      <c r="WAW3" s="255"/>
      <c r="WAX3" s="255"/>
      <c r="WAY3" s="255"/>
      <c r="WAZ3" s="255"/>
      <c r="WBA3" s="255"/>
      <c r="WBB3" s="255"/>
      <c r="WBC3" s="255"/>
      <c r="WBD3" s="255"/>
      <c r="WBE3" s="255"/>
      <c r="WBF3" s="255"/>
      <c r="WBG3" s="255"/>
      <c r="WBH3" s="255"/>
      <c r="WBI3" s="255"/>
      <c r="WBJ3" s="255"/>
      <c r="WBK3" s="255"/>
      <c r="WBL3" s="255"/>
      <c r="WBM3" s="255"/>
      <c r="WBN3" s="255"/>
      <c r="WBO3" s="255"/>
      <c r="WBP3" s="255"/>
      <c r="WBQ3" s="255"/>
      <c r="WBR3" s="255"/>
      <c r="WBS3" s="255"/>
      <c r="WBT3" s="255"/>
      <c r="WBU3" s="255"/>
      <c r="WBV3" s="255"/>
      <c r="WBW3" s="255"/>
      <c r="WBX3" s="255"/>
      <c r="WBY3" s="255"/>
      <c r="WBZ3" s="255"/>
      <c r="WCA3" s="255"/>
      <c r="WCB3" s="255"/>
      <c r="WCC3" s="255"/>
      <c r="WCD3" s="255"/>
      <c r="WCE3" s="255"/>
      <c r="WCF3" s="255"/>
      <c r="WCG3" s="255"/>
      <c r="WCH3" s="255"/>
      <c r="WCI3" s="255"/>
      <c r="WCJ3" s="255"/>
      <c r="WCK3" s="255"/>
      <c r="WCL3" s="255"/>
      <c r="WCM3" s="255"/>
      <c r="WCN3" s="255"/>
      <c r="WCO3" s="255"/>
      <c r="WCP3" s="255"/>
      <c r="WCQ3" s="255"/>
      <c r="WCR3" s="255"/>
      <c r="WCS3" s="255"/>
      <c r="WCT3" s="255"/>
      <c r="WCU3" s="255"/>
      <c r="WCV3" s="255"/>
      <c r="WCW3" s="255"/>
      <c r="WCX3" s="255"/>
      <c r="WCY3" s="255"/>
      <c r="WCZ3" s="255"/>
      <c r="WDA3" s="255"/>
      <c r="WDB3" s="255"/>
      <c r="WDC3" s="255"/>
      <c r="WDD3" s="255"/>
      <c r="WDE3" s="255"/>
      <c r="WDF3" s="255"/>
      <c r="WDG3" s="255"/>
      <c r="WDH3" s="255"/>
      <c r="WDI3" s="255"/>
      <c r="WDJ3" s="255"/>
      <c r="WDK3" s="255"/>
      <c r="WDL3" s="255"/>
      <c r="WDM3" s="255"/>
      <c r="WDN3" s="255"/>
      <c r="WDO3" s="255"/>
      <c r="WDP3" s="255"/>
      <c r="WDQ3" s="255"/>
      <c r="WDR3" s="255"/>
      <c r="WDS3" s="255"/>
      <c r="WDT3" s="255"/>
      <c r="WDU3" s="255"/>
      <c r="WDV3" s="255"/>
      <c r="WDW3" s="255"/>
      <c r="WDX3" s="255"/>
      <c r="WDY3" s="255"/>
      <c r="WDZ3" s="255"/>
      <c r="WEA3" s="255"/>
      <c r="WEB3" s="255"/>
      <c r="WEC3" s="255"/>
      <c r="WED3" s="255"/>
      <c r="WEE3" s="255"/>
      <c r="WEF3" s="255"/>
      <c r="WEG3" s="255"/>
      <c r="WEH3" s="255"/>
      <c r="WEI3" s="255"/>
      <c r="WEJ3" s="255"/>
      <c r="WEK3" s="255"/>
      <c r="WEL3" s="255"/>
      <c r="WEM3" s="255"/>
      <c r="WEN3" s="255"/>
      <c r="WEO3" s="255"/>
      <c r="WEP3" s="255"/>
      <c r="WEQ3" s="255"/>
      <c r="WER3" s="255"/>
      <c r="WES3" s="255"/>
      <c r="WET3" s="255"/>
      <c r="WEU3" s="255"/>
      <c r="WEV3" s="255"/>
      <c r="WEW3" s="255"/>
      <c r="WEX3" s="255"/>
      <c r="WEY3" s="255"/>
      <c r="WEZ3" s="255"/>
      <c r="WFA3" s="255"/>
      <c r="WFB3" s="255"/>
      <c r="WFC3" s="255"/>
      <c r="WFD3" s="255"/>
      <c r="WFE3" s="255"/>
      <c r="WFF3" s="255"/>
      <c r="WFG3" s="255"/>
      <c r="WFH3" s="255"/>
      <c r="WFI3" s="255"/>
      <c r="WFJ3" s="255"/>
      <c r="WFK3" s="255"/>
      <c r="WFL3" s="255"/>
      <c r="WFM3" s="255"/>
      <c r="WFN3" s="255"/>
      <c r="WFO3" s="255"/>
      <c r="WFP3" s="255"/>
      <c r="WFQ3" s="255"/>
      <c r="WFR3" s="255"/>
      <c r="WFS3" s="255"/>
      <c r="WFT3" s="255"/>
      <c r="WFU3" s="255"/>
      <c r="WFV3" s="255"/>
      <c r="WFW3" s="255"/>
      <c r="WFX3" s="255"/>
      <c r="WFY3" s="255"/>
      <c r="WFZ3" s="255"/>
      <c r="WGA3" s="255"/>
      <c r="WGB3" s="255"/>
      <c r="WGC3" s="255"/>
      <c r="WGD3" s="255"/>
      <c r="WGE3" s="255"/>
      <c r="WGF3" s="255"/>
      <c r="WGG3" s="255"/>
      <c r="WGH3" s="255"/>
      <c r="WGI3" s="255"/>
      <c r="WGJ3" s="255"/>
      <c r="WGK3" s="255"/>
      <c r="WGL3" s="255"/>
      <c r="WGM3" s="255"/>
      <c r="WGN3" s="255"/>
      <c r="WGO3" s="255"/>
      <c r="WGP3" s="255"/>
      <c r="WGQ3" s="255"/>
      <c r="WGR3" s="255"/>
      <c r="WGS3" s="255"/>
      <c r="WGT3" s="255"/>
      <c r="WGU3" s="255"/>
      <c r="WGV3" s="255"/>
      <c r="WGW3" s="255"/>
      <c r="WGX3" s="255"/>
      <c r="WGY3" s="255"/>
      <c r="WGZ3" s="255"/>
      <c r="WHA3" s="255"/>
      <c r="WHB3" s="255"/>
      <c r="WHC3" s="255"/>
      <c r="WHD3" s="255"/>
      <c r="WHE3" s="255"/>
      <c r="WHF3" s="255"/>
      <c r="WHG3" s="255"/>
      <c r="WHH3" s="255"/>
      <c r="WHI3" s="255"/>
      <c r="WHJ3" s="255"/>
      <c r="WHK3" s="255"/>
      <c r="WHL3" s="255"/>
      <c r="WHM3" s="255"/>
      <c r="WHN3" s="255"/>
      <c r="WHO3" s="255"/>
      <c r="WHP3" s="255"/>
      <c r="WHQ3" s="255"/>
      <c r="WHR3" s="255"/>
      <c r="WHS3" s="255"/>
      <c r="WHT3" s="255"/>
      <c r="WHU3" s="255"/>
      <c r="WHV3" s="255"/>
      <c r="WHW3" s="255"/>
      <c r="WHX3" s="255"/>
      <c r="WHY3" s="255"/>
      <c r="WHZ3" s="255"/>
      <c r="WIA3" s="255"/>
      <c r="WIB3" s="255"/>
      <c r="WIC3" s="255"/>
      <c r="WID3" s="255"/>
      <c r="WIE3" s="255"/>
      <c r="WIF3" s="255"/>
      <c r="WIG3" s="255"/>
      <c r="WIH3" s="255"/>
      <c r="WII3" s="255"/>
      <c r="WIJ3" s="255"/>
      <c r="WIK3" s="255"/>
      <c r="WIL3" s="255"/>
      <c r="WIM3" s="255"/>
      <c r="WIN3" s="255"/>
      <c r="WIO3" s="255"/>
      <c r="WIP3" s="255"/>
      <c r="WIQ3" s="255"/>
      <c r="WIR3" s="255"/>
      <c r="WIS3" s="255"/>
      <c r="WIT3" s="255"/>
      <c r="WIU3" s="255"/>
      <c r="WIV3" s="255"/>
      <c r="WIW3" s="255"/>
      <c r="WIX3" s="255"/>
      <c r="WIY3" s="255"/>
      <c r="WIZ3" s="255"/>
      <c r="WJA3" s="255"/>
      <c r="WJB3" s="255"/>
      <c r="WJC3" s="255"/>
      <c r="WJD3" s="255"/>
      <c r="WJE3" s="255"/>
      <c r="WJF3" s="255"/>
      <c r="WJG3" s="255"/>
      <c r="WJH3" s="255"/>
      <c r="WJI3" s="255"/>
      <c r="WJJ3" s="255"/>
      <c r="WJK3" s="255"/>
      <c r="WJL3" s="255"/>
      <c r="WJM3" s="255"/>
      <c r="WJN3" s="255"/>
      <c r="WJO3" s="255"/>
      <c r="WJP3" s="255"/>
      <c r="WJQ3" s="255"/>
      <c r="WJR3" s="255"/>
      <c r="WJS3" s="255"/>
      <c r="WJT3" s="255"/>
      <c r="WJU3" s="255"/>
      <c r="WJV3" s="255"/>
      <c r="WJW3" s="255"/>
      <c r="WJX3" s="255"/>
      <c r="WJY3" s="255"/>
      <c r="WJZ3" s="255"/>
      <c r="WKA3" s="255"/>
      <c r="WKB3" s="255"/>
      <c r="WKC3" s="255"/>
      <c r="WKD3" s="255"/>
      <c r="WKE3" s="255"/>
      <c r="WKF3" s="255"/>
      <c r="WKG3" s="255"/>
      <c r="WKH3" s="255"/>
      <c r="WKI3" s="255"/>
      <c r="WKJ3" s="255"/>
      <c r="WKK3" s="255"/>
      <c r="WKL3" s="255"/>
      <c r="WKM3" s="255"/>
      <c r="WKN3" s="255"/>
      <c r="WKO3" s="255"/>
      <c r="WKP3" s="255"/>
      <c r="WKQ3" s="255"/>
      <c r="WKR3" s="255"/>
      <c r="WKS3" s="255"/>
      <c r="WKT3" s="255"/>
      <c r="WKU3" s="255"/>
      <c r="WKV3" s="255"/>
      <c r="WKW3" s="255"/>
      <c r="WKX3" s="255"/>
      <c r="WKY3" s="255"/>
      <c r="WKZ3" s="255"/>
      <c r="WLA3" s="255"/>
      <c r="WLB3" s="255"/>
      <c r="WLC3" s="255"/>
      <c r="WLD3" s="255"/>
      <c r="WLE3" s="255"/>
      <c r="WLF3" s="255"/>
      <c r="WLG3" s="255"/>
      <c r="WLH3" s="255"/>
      <c r="WLI3" s="255"/>
      <c r="WLJ3" s="255"/>
      <c r="WLK3" s="255"/>
      <c r="WLL3" s="255"/>
      <c r="WLM3" s="255"/>
      <c r="WLN3" s="255"/>
      <c r="WLO3" s="255"/>
      <c r="WLP3" s="255"/>
      <c r="WLQ3" s="255"/>
      <c r="WLR3" s="255"/>
      <c r="WLS3" s="255"/>
      <c r="WLT3" s="255"/>
      <c r="WLU3" s="255"/>
      <c r="WLV3" s="255"/>
      <c r="WLW3" s="255"/>
      <c r="WLX3" s="255"/>
      <c r="WLY3" s="255"/>
      <c r="WLZ3" s="255"/>
      <c r="WMA3" s="255"/>
      <c r="WMB3" s="255"/>
      <c r="WMC3" s="255"/>
      <c r="WMD3" s="255"/>
      <c r="WME3" s="255"/>
      <c r="WMF3" s="255"/>
      <c r="WMG3" s="255"/>
      <c r="WMH3" s="255"/>
      <c r="WMI3" s="255"/>
      <c r="WMJ3" s="255"/>
      <c r="WMK3" s="255"/>
      <c r="WML3" s="255"/>
      <c r="WMM3" s="255"/>
      <c r="WMN3" s="255"/>
      <c r="WMO3" s="255"/>
      <c r="WMP3" s="255"/>
      <c r="WMQ3" s="255"/>
      <c r="WMR3" s="255"/>
      <c r="WMS3" s="255"/>
      <c r="WMT3" s="255"/>
      <c r="WMU3" s="255"/>
      <c r="WMV3" s="255"/>
      <c r="WMW3" s="255"/>
      <c r="WMX3" s="255"/>
      <c r="WMY3" s="255"/>
      <c r="WMZ3" s="255"/>
      <c r="WNA3" s="255"/>
      <c r="WNB3" s="255"/>
      <c r="WNC3" s="255"/>
      <c r="WND3" s="255"/>
      <c r="WNE3" s="255"/>
      <c r="WNF3" s="255"/>
      <c r="WNG3" s="255"/>
      <c r="WNH3" s="255"/>
      <c r="WNI3" s="255"/>
      <c r="WNJ3" s="255"/>
      <c r="WNK3" s="255"/>
      <c r="WNL3" s="255"/>
      <c r="WNM3" s="255"/>
      <c r="WNN3" s="255"/>
      <c r="WNO3" s="255"/>
      <c r="WNP3" s="255"/>
      <c r="WNQ3" s="255"/>
      <c r="WNR3" s="255"/>
      <c r="WNS3" s="255"/>
      <c r="WNT3" s="255"/>
      <c r="WNU3" s="255"/>
      <c r="WNV3" s="255"/>
      <c r="WNW3" s="255"/>
      <c r="WNX3" s="255"/>
      <c r="WNY3" s="255"/>
      <c r="WNZ3" s="255"/>
      <c r="WOA3" s="255"/>
      <c r="WOB3" s="255"/>
      <c r="WOC3" s="255"/>
      <c r="WOD3" s="255"/>
      <c r="WOE3" s="255"/>
      <c r="WOF3" s="255"/>
      <c r="WOG3" s="255"/>
      <c r="WOH3" s="255"/>
      <c r="WOI3" s="255"/>
      <c r="WOJ3" s="255"/>
      <c r="WOK3" s="255"/>
      <c r="WOL3" s="255"/>
      <c r="WOM3" s="255"/>
      <c r="WON3" s="255"/>
      <c r="WOO3" s="255"/>
      <c r="WOP3" s="255"/>
      <c r="WOQ3" s="255"/>
      <c r="WOR3" s="255"/>
      <c r="WOS3" s="255"/>
      <c r="WOT3" s="255"/>
      <c r="WOU3" s="255"/>
      <c r="WOV3" s="255"/>
      <c r="WOW3" s="255"/>
      <c r="WOX3" s="255"/>
      <c r="WOY3" s="255"/>
      <c r="WOZ3" s="255"/>
      <c r="WPA3" s="255"/>
      <c r="WPB3" s="255"/>
      <c r="WPC3" s="255"/>
      <c r="WPD3" s="255"/>
      <c r="WPE3" s="255"/>
      <c r="WPF3" s="255"/>
      <c r="WPG3" s="255"/>
      <c r="WPH3" s="255"/>
      <c r="WPI3" s="255"/>
      <c r="WPJ3" s="255"/>
      <c r="WPK3" s="255"/>
      <c r="WPL3" s="255"/>
      <c r="WPM3" s="255"/>
      <c r="WPN3" s="255"/>
      <c r="WPO3" s="255"/>
      <c r="WPP3" s="255"/>
      <c r="WPQ3" s="255"/>
      <c r="WPR3" s="255"/>
      <c r="WPS3" s="255"/>
      <c r="WPT3" s="255"/>
      <c r="WPU3" s="255"/>
      <c r="WPV3" s="255"/>
      <c r="WPW3" s="255"/>
      <c r="WPX3" s="255"/>
      <c r="WPY3" s="255"/>
      <c r="WPZ3" s="255"/>
      <c r="WQA3" s="255"/>
      <c r="WQB3" s="255"/>
      <c r="WQC3" s="255"/>
      <c r="WQD3" s="255"/>
      <c r="WQE3" s="255"/>
      <c r="WQF3" s="255"/>
      <c r="WQG3" s="255"/>
      <c r="WQH3" s="255"/>
      <c r="WQI3" s="255"/>
      <c r="WQJ3" s="255"/>
      <c r="WQK3" s="255"/>
      <c r="WQL3" s="255"/>
      <c r="WQM3" s="255"/>
      <c r="WQN3" s="255"/>
      <c r="WQO3" s="255"/>
      <c r="WQP3" s="255"/>
      <c r="WQQ3" s="255"/>
      <c r="WQR3" s="255"/>
      <c r="WQS3" s="255"/>
      <c r="WQT3" s="255"/>
      <c r="WQU3" s="255"/>
      <c r="WQV3" s="255"/>
      <c r="WQW3" s="255"/>
      <c r="WQX3" s="255"/>
      <c r="WQY3" s="255"/>
      <c r="WQZ3" s="255"/>
      <c r="WRA3" s="255"/>
      <c r="WRB3" s="255"/>
      <c r="WRC3" s="255"/>
      <c r="WRD3" s="255"/>
      <c r="WRE3" s="255"/>
      <c r="WRF3" s="255"/>
      <c r="WRG3" s="255"/>
      <c r="WRH3" s="255"/>
      <c r="WRI3" s="255"/>
      <c r="WRJ3" s="255"/>
      <c r="WRK3" s="255"/>
      <c r="WRL3" s="255"/>
      <c r="WRM3" s="255"/>
      <c r="WRN3" s="255"/>
      <c r="WRO3" s="255"/>
      <c r="WRP3" s="255"/>
      <c r="WRQ3" s="255"/>
      <c r="WRR3" s="255"/>
      <c r="WRS3" s="255"/>
      <c r="WRT3" s="255"/>
      <c r="WRU3" s="255"/>
      <c r="WRV3" s="255"/>
      <c r="WRW3" s="255"/>
      <c r="WRX3" s="255"/>
      <c r="WRY3" s="255"/>
      <c r="WRZ3" s="255"/>
      <c r="WSA3" s="255"/>
      <c r="WSB3" s="255"/>
      <c r="WSC3" s="255"/>
      <c r="WSD3" s="255"/>
      <c r="WSE3" s="255"/>
      <c r="WSF3" s="255"/>
      <c r="WSG3" s="255"/>
      <c r="WSH3" s="255"/>
      <c r="WSI3" s="255"/>
      <c r="WSJ3" s="255"/>
      <c r="WSK3" s="255"/>
      <c r="WSL3" s="255"/>
      <c r="WSM3" s="255"/>
      <c r="WSN3" s="255"/>
      <c r="WSO3" s="255"/>
      <c r="WSP3" s="255"/>
      <c r="WSQ3" s="255"/>
      <c r="WSR3" s="255"/>
      <c r="WSS3" s="255"/>
      <c r="WST3" s="255"/>
      <c r="WSU3" s="255"/>
      <c r="WSV3" s="255"/>
      <c r="WSW3" s="255"/>
      <c r="WSX3" s="255"/>
      <c r="WSY3" s="255"/>
      <c r="WSZ3" s="255"/>
      <c r="WTA3" s="255"/>
      <c r="WTB3" s="255"/>
      <c r="WTC3" s="255"/>
      <c r="WTD3" s="255"/>
      <c r="WTE3" s="255"/>
      <c r="WTF3" s="255"/>
      <c r="WTG3" s="255"/>
      <c r="WTH3" s="255"/>
      <c r="WTI3" s="255"/>
      <c r="WTJ3" s="255"/>
      <c r="WTK3" s="255"/>
      <c r="WTL3" s="255"/>
      <c r="WTM3" s="255"/>
      <c r="WTN3" s="255"/>
      <c r="WTO3" s="255"/>
      <c r="WTP3" s="255"/>
      <c r="WTQ3" s="255"/>
      <c r="WTR3" s="255"/>
      <c r="WTS3" s="255"/>
      <c r="WTT3" s="255"/>
      <c r="WTU3" s="255"/>
      <c r="WTV3" s="255"/>
      <c r="WTW3" s="255"/>
      <c r="WTX3" s="263"/>
      <c r="WTY3" s="263"/>
      <c r="WTZ3" s="263"/>
      <c r="WUA3" s="263"/>
      <c r="WUB3" s="263"/>
      <c r="WUC3" s="263"/>
      <c r="WUD3" s="263"/>
      <c r="WUE3" s="263"/>
      <c r="WUF3" s="263"/>
      <c r="WUG3" s="263"/>
      <c r="WUH3" s="263"/>
      <c r="WUI3" s="263"/>
      <c r="WUJ3" s="263"/>
      <c r="WUK3" s="263"/>
      <c r="WUL3" s="263"/>
      <c r="WUM3" s="263"/>
      <c r="WUN3" s="263"/>
      <c r="WUO3" s="263"/>
      <c r="WUP3" s="263"/>
      <c r="WUQ3" s="263"/>
      <c r="WUR3" s="263"/>
      <c r="WUS3" s="263"/>
      <c r="WUT3" s="263"/>
      <c r="WUU3" s="263"/>
      <c r="WUV3" s="263"/>
    </row>
    <row r="4" s="204" customFormat="1" ht="49.5" spans="1:16116">
      <c r="A4" s="223"/>
      <c r="B4" s="224"/>
      <c r="C4" s="224"/>
      <c r="D4" s="224"/>
      <c r="E4" s="152"/>
      <c r="F4" s="153"/>
      <c r="G4" s="154" t="s">
        <v>618</v>
      </c>
      <c r="H4" s="154" t="s">
        <v>619</v>
      </c>
      <c r="I4" s="154" t="s">
        <v>620</v>
      </c>
      <c r="J4" s="176" t="s">
        <v>621</v>
      </c>
      <c r="K4" s="177"/>
      <c r="L4" s="256"/>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5"/>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c r="EP4" s="255"/>
      <c r="EQ4" s="255"/>
      <c r="ER4" s="255"/>
      <c r="ES4" s="255"/>
      <c r="ET4" s="255"/>
      <c r="EU4" s="255"/>
      <c r="EV4" s="255"/>
      <c r="EW4" s="255"/>
      <c r="EX4" s="255"/>
      <c r="EY4" s="255"/>
      <c r="EZ4" s="255"/>
      <c r="FA4" s="255"/>
      <c r="FB4" s="255"/>
      <c r="FC4" s="255"/>
      <c r="FD4" s="255"/>
      <c r="FE4" s="255"/>
      <c r="FF4" s="255"/>
      <c r="FG4" s="255"/>
      <c r="FH4" s="255"/>
      <c r="FI4" s="255"/>
      <c r="FJ4" s="255"/>
      <c r="FK4" s="255"/>
      <c r="FL4" s="255"/>
      <c r="FM4" s="255"/>
      <c r="FN4" s="255"/>
      <c r="FO4" s="255"/>
      <c r="FP4" s="255"/>
      <c r="FQ4" s="255"/>
      <c r="FR4" s="255"/>
      <c r="FS4" s="255"/>
      <c r="FT4" s="255"/>
      <c r="FU4" s="255"/>
      <c r="FV4" s="255"/>
      <c r="FW4" s="255"/>
      <c r="FX4" s="255"/>
      <c r="FY4" s="255"/>
      <c r="FZ4" s="255"/>
      <c r="GA4" s="255"/>
      <c r="GB4" s="255"/>
      <c r="GC4" s="255"/>
      <c r="GD4" s="255"/>
      <c r="GE4" s="255"/>
      <c r="GF4" s="255"/>
      <c r="GG4" s="255"/>
      <c r="GH4" s="255"/>
      <c r="GI4" s="255"/>
      <c r="GJ4" s="255"/>
      <c r="GK4" s="255"/>
      <c r="GL4" s="255"/>
      <c r="GM4" s="255"/>
      <c r="GN4" s="255"/>
      <c r="GO4" s="255"/>
      <c r="GP4" s="255"/>
      <c r="GQ4" s="255"/>
      <c r="GR4" s="255"/>
      <c r="GS4" s="255"/>
      <c r="GT4" s="255"/>
      <c r="GU4" s="255"/>
      <c r="GV4" s="255"/>
      <c r="GW4" s="255"/>
      <c r="GX4" s="255"/>
      <c r="GY4" s="255"/>
      <c r="GZ4" s="255"/>
      <c r="HA4" s="255"/>
      <c r="HB4" s="255"/>
      <c r="HC4" s="255"/>
      <c r="HD4" s="255"/>
      <c r="HE4" s="255"/>
      <c r="HF4" s="255"/>
      <c r="HG4" s="255"/>
      <c r="HH4" s="255"/>
      <c r="HI4" s="255"/>
      <c r="HJ4" s="255"/>
      <c r="HK4" s="255"/>
      <c r="HL4" s="255"/>
      <c r="HM4" s="255"/>
      <c r="HN4" s="255"/>
      <c r="HO4" s="255"/>
      <c r="HP4" s="255"/>
      <c r="HQ4" s="255"/>
      <c r="HR4" s="255"/>
      <c r="HS4" s="255"/>
      <c r="HT4" s="255"/>
      <c r="HU4" s="255"/>
      <c r="HV4" s="255"/>
      <c r="HW4" s="255"/>
      <c r="HX4" s="255"/>
      <c r="HY4" s="255"/>
      <c r="HZ4" s="255"/>
      <c r="IA4" s="255"/>
      <c r="IB4" s="255"/>
      <c r="IC4" s="255"/>
      <c r="ID4" s="255"/>
      <c r="IE4" s="255"/>
      <c r="IF4" s="255"/>
      <c r="IG4" s="255"/>
      <c r="IH4" s="255"/>
      <c r="II4" s="255"/>
      <c r="IJ4" s="255"/>
      <c r="IK4" s="255"/>
      <c r="IL4" s="255"/>
      <c r="IM4" s="255"/>
      <c r="IN4" s="255"/>
      <c r="IO4" s="255"/>
      <c r="IP4" s="255"/>
      <c r="IQ4" s="255"/>
      <c r="IR4" s="255"/>
      <c r="IS4" s="255"/>
      <c r="IT4" s="255"/>
      <c r="IU4" s="255"/>
      <c r="IV4" s="255"/>
      <c r="IW4" s="255"/>
      <c r="IX4" s="255"/>
      <c r="IY4" s="255"/>
      <c r="IZ4" s="255"/>
      <c r="JA4" s="255"/>
      <c r="JB4" s="255"/>
      <c r="JC4" s="255"/>
      <c r="JD4" s="255"/>
      <c r="JE4" s="255"/>
      <c r="JF4" s="255"/>
      <c r="JG4" s="255"/>
      <c r="JH4" s="255"/>
      <c r="JI4" s="255"/>
      <c r="JJ4" s="255"/>
      <c r="JK4" s="255"/>
      <c r="JL4" s="255"/>
      <c r="JM4" s="255"/>
      <c r="JN4" s="255"/>
      <c r="JO4" s="255"/>
      <c r="JP4" s="255"/>
      <c r="JQ4" s="255"/>
      <c r="JR4" s="255"/>
      <c r="JS4" s="255"/>
      <c r="JT4" s="255"/>
      <c r="JU4" s="255"/>
      <c r="JV4" s="255"/>
      <c r="JW4" s="255"/>
      <c r="JX4" s="255"/>
      <c r="JY4" s="255"/>
      <c r="JZ4" s="255"/>
      <c r="KA4" s="255"/>
      <c r="KB4" s="255"/>
      <c r="KC4" s="255"/>
      <c r="KD4" s="255"/>
      <c r="KE4" s="255"/>
      <c r="KF4" s="255"/>
      <c r="KG4" s="255"/>
      <c r="KH4" s="255"/>
      <c r="KI4" s="255"/>
      <c r="KJ4" s="255"/>
      <c r="KK4" s="255"/>
      <c r="KL4" s="255"/>
      <c r="KM4" s="255"/>
      <c r="KN4" s="255"/>
      <c r="KO4" s="255"/>
      <c r="KP4" s="255"/>
      <c r="KQ4" s="255"/>
      <c r="KR4" s="255"/>
      <c r="KS4" s="255"/>
      <c r="KT4" s="255"/>
      <c r="KU4" s="255"/>
      <c r="KV4" s="255"/>
      <c r="KW4" s="255"/>
      <c r="KX4" s="255"/>
      <c r="KY4" s="255"/>
      <c r="KZ4" s="255"/>
      <c r="LA4" s="255"/>
      <c r="LB4" s="255"/>
      <c r="LC4" s="255"/>
      <c r="LD4" s="255"/>
      <c r="LE4" s="255"/>
      <c r="LF4" s="255"/>
      <c r="LG4" s="255"/>
      <c r="LH4" s="255"/>
      <c r="LI4" s="255"/>
      <c r="LJ4" s="255"/>
      <c r="LK4" s="255"/>
      <c r="LL4" s="255"/>
      <c r="LM4" s="255"/>
      <c r="LN4" s="255"/>
      <c r="LO4" s="255"/>
      <c r="LP4" s="255"/>
      <c r="LQ4" s="255"/>
      <c r="LR4" s="255"/>
      <c r="LS4" s="255"/>
      <c r="LT4" s="255"/>
      <c r="LU4" s="255"/>
      <c r="LV4" s="255"/>
      <c r="LW4" s="255"/>
      <c r="LX4" s="255"/>
      <c r="LY4" s="255"/>
      <c r="LZ4" s="255"/>
      <c r="MA4" s="255"/>
      <c r="MB4" s="255"/>
      <c r="MC4" s="255"/>
      <c r="MD4" s="255"/>
      <c r="ME4" s="255"/>
      <c r="MF4" s="255"/>
      <c r="MG4" s="255"/>
      <c r="MH4" s="255"/>
      <c r="MI4" s="255"/>
      <c r="MJ4" s="255"/>
      <c r="MK4" s="255"/>
      <c r="ML4" s="255"/>
      <c r="MM4" s="255"/>
      <c r="MN4" s="255"/>
      <c r="MO4" s="255"/>
      <c r="MP4" s="255"/>
      <c r="MQ4" s="255"/>
      <c r="MR4" s="255"/>
      <c r="MS4" s="255"/>
      <c r="MT4" s="255"/>
      <c r="MU4" s="255"/>
      <c r="MV4" s="255"/>
      <c r="MW4" s="255"/>
      <c r="MX4" s="255"/>
      <c r="MY4" s="255"/>
      <c r="MZ4" s="255"/>
      <c r="NA4" s="255"/>
      <c r="NB4" s="255"/>
      <c r="NC4" s="255"/>
      <c r="ND4" s="255"/>
      <c r="NE4" s="255"/>
      <c r="NF4" s="255"/>
      <c r="NG4" s="255"/>
      <c r="NH4" s="255"/>
      <c r="NI4" s="255"/>
      <c r="NJ4" s="255"/>
      <c r="NK4" s="255"/>
      <c r="NL4" s="255"/>
      <c r="NM4" s="255"/>
      <c r="NN4" s="255"/>
      <c r="NO4" s="255"/>
      <c r="NP4" s="255"/>
      <c r="NQ4" s="255"/>
      <c r="NR4" s="255"/>
      <c r="NS4" s="255"/>
      <c r="NT4" s="255"/>
      <c r="NU4" s="255"/>
      <c r="NV4" s="255"/>
      <c r="NW4" s="255"/>
      <c r="NX4" s="255"/>
      <c r="NY4" s="255"/>
      <c r="NZ4" s="255"/>
      <c r="OA4" s="255"/>
      <c r="OB4" s="255"/>
      <c r="OC4" s="255"/>
      <c r="OD4" s="255"/>
      <c r="OE4" s="255"/>
      <c r="OF4" s="255"/>
      <c r="OG4" s="255"/>
      <c r="OH4" s="255"/>
      <c r="OI4" s="255"/>
      <c r="OJ4" s="255"/>
      <c r="OK4" s="255"/>
      <c r="OL4" s="255"/>
      <c r="OM4" s="255"/>
      <c r="ON4" s="255"/>
      <c r="OO4" s="255"/>
      <c r="OP4" s="255"/>
      <c r="OQ4" s="255"/>
      <c r="OR4" s="255"/>
      <c r="OS4" s="255"/>
      <c r="OT4" s="255"/>
      <c r="OU4" s="255"/>
      <c r="OV4" s="255"/>
      <c r="OW4" s="255"/>
      <c r="OX4" s="255"/>
      <c r="OY4" s="255"/>
      <c r="OZ4" s="255"/>
      <c r="PA4" s="255"/>
      <c r="PB4" s="255"/>
      <c r="PC4" s="255"/>
      <c r="PD4" s="255"/>
      <c r="PE4" s="255"/>
      <c r="PF4" s="255"/>
      <c r="PG4" s="255"/>
      <c r="PH4" s="255"/>
      <c r="PI4" s="255"/>
      <c r="PJ4" s="255"/>
      <c r="PK4" s="255"/>
      <c r="PL4" s="255"/>
      <c r="PM4" s="255"/>
      <c r="PN4" s="255"/>
      <c r="PO4" s="255"/>
      <c r="PP4" s="255"/>
      <c r="PQ4" s="255"/>
      <c r="PR4" s="255"/>
      <c r="PS4" s="255"/>
      <c r="PT4" s="255"/>
      <c r="PU4" s="255"/>
      <c r="PV4" s="255"/>
      <c r="PW4" s="255"/>
      <c r="PX4" s="255"/>
      <c r="PY4" s="255"/>
      <c r="PZ4" s="255"/>
      <c r="QA4" s="255"/>
      <c r="QB4" s="255"/>
      <c r="QC4" s="255"/>
      <c r="QD4" s="255"/>
      <c r="QE4" s="255"/>
      <c r="QF4" s="255"/>
      <c r="QG4" s="255"/>
      <c r="QH4" s="255"/>
      <c r="QI4" s="255"/>
      <c r="QJ4" s="255"/>
      <c r="QK4" s="255"/>
      <c r="QL4" s="255"/>
      <c r="QM4" s="255"/>
      <c r="QN4" s="255"/>
      <c r="QO4" s="255"/>
      <c r="QP4" s="255"/>
      <c r="QQ4" s="255"/>
      <c r="QR4" s="255"/>
      <c r="QS4" s="255"/>
      <c r="QT4" s="255"/>
      <c r="QU4" s="255"/>
      <c r="QV4" s="255"/>
      <c r="QW4" s="255"/>
      <c r="QX4" s="255"/>
      <c r="QY4" s="255"/>
      <c r="QZ4" s="255"/>
      <c r="RA4" s="255"/>
      <c r="RB4" s="255"/>
      <c r="RC4" s="255"/>
      <c r="RD4" s="255"/>
      <c r="RE4" s="255"/>
      <c r="RF4" s="255"/>
      <c r="RG4" s="255"/>
      <c r="RH4" s="255"/>
      <c r="RI4" s="255"/>
      <c r="RJ4" s="255"/>
      <c r="RK4" s="255"/>
      <c r="RL4" s="255"/>
      <c r="RM4" s="255"/>
      <c r="RN4" s="255"/>
      <c r="RO4" s="255"/>
      <c r="RP4" s="255"/>
      <c r="RQ4" s="255"/>
      <c r="RR4" s="255"/>
      <c r="RS4" s="255"/>
      <c r="RT4" s="255"/>
      <c r="RU4" s="255"/>
      <c r="RV4" s="255"/>
      <c r="RW4" s="255"/>
      <c r="RX4" s="255"/>
      <c r="RY4" s="255"/>
      <c r="RZ4" s="255"/>
      <c r="SA4" s="255"/>
      <c r="SB4" s="255"/>
      <c r="SC4" s="255"/>
      <c r="SD4" s="255"/>
      <c r="SE4" s="255"/>
      <c r="SF4" s="255"/>
      <c r="SG4" s="255"/>
      <c r="SH4" s="255"/>
      <c r="SI4" s="255"/>
      <c r="SJ4" s="255"/>
      <c r="SK4" s="255"/>
      <c r="SL4" s="255"/>
      <c r="SM4" s="255"/>
      <c r="SN4" s="255"/>
      <c r="SO4" s="255"/>
      <c r="SP4" s="255"/>
      <c r="SQ4" s="255"/>
      <c r="SR4" s="255"/>
      <c r="SS4" s="255"/>
      <c r="ST4" s="255"/>
      <c r="SU4" s="255"/>
      <c r="SV4" s="255"/>
      <c r="SW4" s="255"/>
      <c r="SX4" s="255"/>
      <c r="SY4" s="255"/>
      <c r="SZ4" s="255"/>
      <c r="TA4" s="255"/>
      <c r="TB4" s="255"/>
      <c r="TC4" s="255"/>
      <c r="TD4" s="255"/>
      <c r="TE4" s="255"/>
      <c r="TF4" s="255"/>
      <c r="TG4" s="255"/>
      <c r="TH4" s="255"/>
      <c r="TI4" s="255"/>
      <c r="TJ4" s="255"/>
      <c r="TK4" s="255"/>
      <c r="TL4" s="255"/>
      <c r="TM4" s="255"/>
      <c r="TN4" s="255"/>
      <c r="TO4" s="255"/>
      <c r="TP4" s="255"/>
      <c r="TQ4" s="255"/>
      <c r="TR4" s="255"/>
      <c r="TS4" s="255"/>
      <c r="TT4" s="255"/>
      <c r="TU4" s="255"/>
      <c r="TV4" s="255"/>
      <c r="TW4" s="255"/>
      <c r="TX4" s="255"/>
      <c r="TY4" s="255"/>
      <c r="TZ4" s="255"/>
      <c r="UA4" s="255"/>
      <c r="UB4" s="255"/>
      <c r="UC4" s="255"/>
      <c r="UD4" s="255"/>
      <c r="UE4" s="255"/>
      <c r="UF4" s="255"/>
      <c r="UG4" s="255"/>
      <c r="UH4" s="255"/>
      <c r="UI4" s="255"/>
      <c r="UJ4" s="255"/>
      <c r="UK4" s="255"/>
      <c r="UL4" s="255"/>
      <c r="UM4" s="255"/>
      <c r="UN4" s="255"/>
      <c r="UO4" s="255"/>
      <c r="UP4" s="255"/>
      <c r="UQ4" s="255"/>
      <c r="UR4" s="255"/>
      <c r="US4" s="255"/>
      <c r="UT4" s="255"/>
      <c r="UU4" s="255"/>
      <c r="UV4" s="255"/>
      <c r="UW4" s="255"/>
      <c r="UX4" s="255"/>
      <c r="UY4" s="255"/>
      <c r="UZ4" s="255"/>
      <c r="VA4" s="255"/>
      <c r="VB4" s="255"/>
      <c r="VC4" s="255"/>
      <c r="VD4" s="255"/>
      <c r="VE4" s="255"/>
      <c r="VF4" s="255"/>
      <c r="VG4" s="255"/>
      <c r="VH4" s="255"/>
      <c r="VI4" s="255"/>
      <c r="VJ4" s="255"/>
      <c r="VK4" s="255"/>
      <c r="VL4" s="255"/>
      <c r="VM4" s="255"/>
      <c r="VN4" s="255"/>
      <c r="VO4" s="255"/>
      <c r="VP4" s="255"/>
      <c r="VQ4" s="255"/>
      <c r="VR4" s="255"/>
      <c r="VS4" s="255"/>
      <c r="VT4" s="255"/>
      <c r="VU4" s="255"/>
      <c r="VV4" s="255"/>
      <c r="VW4" s="255"/>
      <c r="VX4" s="255"/>
      <c r="VY4" s="255"/>
      <c r="VZ4" s="255"/>
      <c r="WA4" s="255"/>
      <c r="WB4" s="255"/>
      <c r="WC4" s="255"/>
      <c r="WD4" s="255"/>
      <c r="WE4" s="255"/>
      <c r="WF4" s="255"/>
      <c r="WG4" s="255"/>
      <c r="WH4" s="255"/>
      <c r="WI4" s="255"/>
      <c r="WJ4" s="255"/>
      <c r="WK4" s="255"/>
      <c r="WL4" s="255"/>
      <c r="WM4" s="255"/>
      <c r="WN4" s="255"/>
      <c r="WO4" s="255"/>
      <c r="WP4" s="255"/>
      <c r="WQ4" s="255"/>
      <c r="WR4" s="255"/>
      <c r="WS4" s="255"/>
      <c r="WT4" s="255"/>
      <c r="WU4" s="255"/>
      <c r="WV4" s="255"/>
      <c r="WW4" s="255"/>
      <c r="WX4" s="255"/>
      <c r="WY4" s="255"/>
      <c r="WZ4" s="255"/>
      <c r="XA4" s="255"/>
      <c r="XB4" s="255"/>
      <c r="XC4" s="255"/>
      <c r="XD4" s="255"/>
      <c r="XE4" s="255"/>
      <c r="XF4" s="255"/>
      <c r="XG4" s="255"/>
      <c r="XH4" s="255"/>
      <c r="XI4" s="255"/>
      <c r="XJ4" s="255"/>
      <c r="XK4" s="255"/>
      <c r="XL4" s="255"/>
      <c r="XM4" s="255"/>
      <c r="XN4" s="255"/>
      <c r="XO4" s="255"/>
      <c r="XP4" s="255"/>
      <c r="XQ4" s="255"/>
      <c r="XR4" s="255"/>
      <c r="XS4" s="255"/>
      <c r="XT4" s="255"/>
      <c r="XU4" s="255"/>
      <c r="XV4" s="255"/>
      <c r="XW4" s="255"/>
      <c r="XX4" s="255"/>
      <c r="XY4" s="255"/>
      <c r="XZ4" s="255"/>
      <c r="YA4" s="255"/>
      <c r="YB4" s="255"/>
      <c r="YC4" s="255"/>
      <c r="YD4" s="255"/>
      <c r="YE4" s="255"/>
      <c r="YF4" s="255"/>
      <c r="YG4" s="255"/>
      <c r="YH4" s="255"/>
      <c r="YI4" s="255"/>
      <c r="YJ4" s="255"/>
      <c r="YK4" s="255"/>
      <c r="YL4" s="255"/>
      <c r="YM4" s="255"/>
      <c r="YN4" s="255"/>
      <c r="YO4" s="255"/>
      <c r="YP4" s="255"/>
      <c r="YQ4" s="255"/>
      <c r="YR4" s="255"/>
      <c r="YS4" s="255"/>
      <c r="YT4" s="255"/>
      <c r="YU4" s="255"/>
      <c r="YV4" s="255"/>
      <c r="YW4" s="255"/>
      <c r="YX4" s="255"/>
      <c r="YY4" s="255"/>
      <c r="YZ4" s="255"/>
      <c r="ZA4" s="255"/>
      <c r="ZB4" s="255"/>
      <c r="ZC4" s="255"/>
      <c r="ZD4" s="255"/>
      <c r="ZE4" s="255"/>
      <c r="ZF4" s="255"/>
      <c r="ZG4" s="255"/>
      <c r="ZH4" s="255"/>
      <c r="ZI4" s="255"/>
      <c r="ZJ4" s="255"/>
      <c r="ZK4" s="255"/>
      <c r="ZL4" s="255"/>
      <c r="ZM4" s="255"/>
      <c r="ZN4" s="255"/>
      <c r="ZO4" s="255"/>
      <c r="ZP4" s="255"/>
      <c r="ZQ4" s="255"/>
      <c r="ZR4" s="255"/>
      <c r="ZS4" s="255"/>
      <c r="ZT4" s="255"/>
      <c r="ZU4" s="255"/>
      <c r="ZV4" s="255"/>
      <c r="ZW4" s="255"/>
      <c r="ZX4" s="255"/>
      <c r="ZY4" s="255"/>
      <c r="ZZ4" s="255"/>
      <c r="AAA4" s="255"/>
      <c r="AAB4" s="255"/>
      <c r="AAC4" s="255"/>
      <c r="AAD4" s="255"/>
      <c r="AAE4" s="255"/>
      <c r="AAF4" s="255"/>
      <c r="AAG4" s="255"/>
      <c r="AAH4" s="255"/>
      <c r="AAI4" s="255"/>
      <c r="AAJ4" s="255"/>
      <c r="AAK4" s="255"/>
      <c r="AAL4" s="255"/>
      <c r="AAM4" s="255"/>
      <c r="AAN4" s="255"/>
      <c r="AAO4" s="255"/>
      <c r="AAP4" s="255"/>
      <c r="AAQ4" s="255"/>
      <c r="AAR4" s="255"/>
      <c r="AAS4" s="255"/>
      <c r="AAT4" s="255"/>
      <c r="AAU4" s="255"/>
      <c r="AAV4" s="255"/>
      <c r="AAW4" s="255"/>
      <c r="AAX4" s="255"/>
      <c r="AAY4" s="255"/>
      <c r="AAZ4" s="255"/>
      <c r="ABA4" s="255"/>
      <c r="ABB4" s="255"/>
      <c r="ABC4" s="255"/>
      <c r="ABD4" s="255"/>
      <c r="ABE4" s="255"/>
      <c r="ABF4" s="255"/>
      <c r="ABG4" s="255"/>
      <c r="ABH4" s="255"/>
      <c r="ABI4" s="255"/>
      <c r="ABJ4" s="255"/>
      <c r="ABK4" s="255"/>
      <c r="ABL4" s="255"/>
      <c r="ABM4" s="255"/>
      <c r="ABN4" s="255"/>
      <c r="ABO4" s="255"/>
      <c r="ABP4" s="255"/>
      <c r="ABQ4" s="255"/>
      <c r="ABR4" s="255"/>
      <c r="ABS4" s="255"/>
      <c r="ABT4" s="255"/>
      <c r="ABU4" s="255"/>
      <c r="ABV4" s="255"/>
      <c r="ABW4" s="255"/>
      <c r="ABX4" s="255"/>
      <c r="ABY4" s="255"/>
      <c r="ABZ4" s="255"/>
      <c r="ACA4" s="255"/>
      <c r="ACB4" s="255"/>
      <c r="ACC4" s="255"/>
      <c r="ACD4" s="255"/>
      <c r="ACE4" s="255"/>
      <c r="ACF4" s="255"/>
      <c r="ACG4" s="255"/>
      <c r="ACH4" s="255"/>
      <c r="ACI4" s="255"/>
      <c r="ACJ4" s="255"/>
      <c r="ACK4" s="255"/>
      <c r="ACL4" s="255"/>
      <c r="ACM4" s="255"/>
      <c r="ACN4" s="255"/>
      <c r="ACO4" s="255"/>
      <c r="ACP4" s="255"/>
      <c r="ACQ4" s="255"/>
      <c r="ACR4" s="255"/>
      <c r="ACS4" s="255"/>
      <c r="ACT4" s="255"/>
      <c r="ACU4" s="255"/>
      <c r="ACV4" s="255"/>
      <c r="ACW4" s="255"/>
      <c r="ACX4" s="255"/>
      <c r="ACY4" s="255"/>
      <c r="ACZ4" s="255"/>
      <c r="ADA4" s="255"/>
      <c r="ADB4" s="255"/>
      <c r="ADC4" s="255"/>
      <c r="ADD4" s="255"/>
      <c r="ADE4" s="255"/>
      <c r="ADF4" s="255"/>
      <c r="ADG4" s="255"/>
      <c r="ADH4" s="255"/>
      <c r="ADI4" s="255"/>
      <c r="ADJ4" s="255"/>
      <c r="ADK4" s="255"/>
      <c r="ADL4" s="255"/>
      <c r="ADM4" s="255"/>
      <c r="ADN4" s="255"/>
      <c r="ADO4" s="255"/>
      <c r="ADP4" s="255"/>
      <c r="ADQ4" s="255"/>
      <c r="ADR4" s="255"/>
      <c r="ADS4" s="255"/>
      <c r="ADT4" s="255"/>
      <c r="ADU4" s="255"/>
      <c r="ADV4" s="255"/>
      <c r="ADW4" s="255"/>
      <c r="ADX4" s="255"/>
      <c r="ADY4" s="255"/>
      <c r="ADZ4" s="255"/>
      <c r="AEA4" s="255"/>
      <c r="AEB4" s="255"/>
      <c r="AEC4" s="255"/>
      <c r="AED4" s="255"/>
      <c r="AEE4" s="255"/>
      <c r="AEF4" s="255"/>
      <c r="AEG4" s="255"/>
      <c r="AEH4" s="255"/>
      <c r="AEI4" s="255"/>
      <c r="AEJ4" s="255"/>
      <c r="AEK4" s="255"/>
      <c r="AEL4" s="255"/>
      <c r="AEM4" s="255"/>
      <c r="AEN4" s="255"/>
      <c r="AEO4" s="255"/>
      <c r="AEP4" s="255"/>
      <c r="AEQ4" s="255"/>
      <c r="AER4" s="255"/>
      <c r="AES4" s="255"/>
      <c r="AET4" s="255"/>
      <c r="AEU4" s="255"/>
      <c r="AEV4" s="255"/>
      <c r="AEW4" s="255"/>
      <c r="AEX4" s="255"/>
      <c r="AEY4" s="255"/>
      <c r="AEZ4" s="255"/>
      <c r="AFA4" s="255"/>
      <c r="AFB4" s="255"/>
      <c r="AFC4" s="255"/>
      <c r="AFD4" s="255"/>
      <c r="AFE4" s="255"/>
      <c r="AFF4" s="255"/>
      <c r="AFG4" s="255"/>
      <c r="AFH4" s="255"/>
      <c r="AFI4" s="255"/>
      <c r="AFJ4" s="255"/>
      <c r="AFK4" s="255"/>
      <c r="AFL4" s="255"/>
      <c r="AFM4" s="255"/>
      <c r="AFN4" s="255"/>
      <c r="AFO4" s="255"/>
      <c r="AFP4" s="255"/>
      <c r="AFQ4" s="255"/>
      <c r="AFR4" s="255"/>
      <c r="AFS4" s="255"/>
      <c r="AFT4" s="255"/>
      <c r="AFU4" s="255"/>
      <c r="AFV4" s="255"/>
      <c r="AFW4" s="255"/>
      <c r="AFX4" s="255"/>
      <c r="AFY4" s="255"/>
      <c r="AFZ4" s="255"/>
      <c r="AGA4" s="255"/>
      <c r="AGB4" s="255"/>
      <c r="AGC4" s="255"/>
      <c r="AGD4" s="255"/>
      <c r="AGE4" s="255"/>
      <c r="AGF4" s="255"/>
      <c r="AGG4" s="255"/>
      <c r="AGH4" s="255"/>
      <c r="AGI4" s="255"/>
      <c r="AGJ4" s="255"/>
      <c r="AGK4" s="255"/>
      <c r="AGL4" s="255"/>
      <c r="AGM4" s="255"/>
      <c r="AGN4" s="255"/>
      <c r="AGO4" s="255"/>
      <c r="AGP4" s="255"/>
      <c r="AGQ4" s="255"/>
      <c r="AGR4" s="255"/>
      <c r="AGS4" s="255"/>
      <c r="AGT4" s="255"/>
      <c r="AGU4" s="255"/>
      <c r="AGV4" s="255"/>
      <c r="AGW4" s="255"/>
      <c r="AGX4" s="255"/>
      <c r="AGY4" s="255"/>
      <c r="AGZ4" s="255"/>
      <c r="AHA4" s="255"/>
      <c r="AHB4" s="255"/>
      <c r="AHC4" s="255"/>
      <c r="AHD4" s="255"/>
      <c r="AHE4" s="255"/>
      <c r="AHF4" s="255"/>
      <c r="AHG4" s="255"/>
      <c r="AHH4" s="255"/>
      <c r="AHI4" s="255"/>
      <c r="AHJ4" s="255"/>
      <c r="AHK4" s="255"/>
      <c r="AHL4" s="255"/>
      <c r="AHM4" s="255"/>
      <c r="AHN4" s="255"/>
      <c r="AHO4" s="255"/>
      <c r="AHP4" s="255"/>
      <c r="AHQ4" s="255"/>
      <c r="AHR4" s="255"/>
      <c r="AHS4" s="255"/>
      <c r="AHT4" s="255"/>
      <c r="AHU4" s="255"/>
      <c r="AHV4" s="255"/>
      <c r="AHW4" s="255"/>
      <c r="AHX4" s="255"/>
      <c r="AHY4" s="255"/>
      <c r="AHZ4" s="255"/>
      <c r="AIA4" s="255"/>
      <c r="AIB4" s="255"/>
      <c r="AIC4" s="255"/>
      <c r="AID4" s="255"/>
      <c r="AIE4" s="255"/>
      <c r="AIF4" s="255"/>
      <c r="AIG4" s="255"/>
      <c r="AIH4" s="255"/>
      <c r="AII4" s="255"/>
      <c r="AIJ4" s="255"/>
      <c r="AIK4" s="255"/>
      <c r="AIL4" s="255"/>
      <c r="AIM4" s="255"/>
      <c r="AIN4" s="255"/>
      <c r="AIO4" s="255"/>
      <c r="AIP4" s="255"/>
      <c r="AIQ4" s="255"/>
      <c r="AIR4" s="255"/>
      <c r="AIS4" s="255"/>
      <c r="AIT4" s="255"/>
      <c r="AIU4" s="255"/>
      <c r="AIV4" s="255"/>
      <c r="AIW4" s="255"/>
      <c r="AIX4" s="255"/>
      <c r="AIY4" s="255"/>
      <c r="AIZ4" s="255"/>
      <c r="AJA4" s="255"/>
      <c r="AJB4" s="255"/>
      <c r="AJC4" s="255"/>
      <c r="AJD4" s="255"/>
      <c r="AJE4" s="255"/>
      <c r="AJF4" s="255"/>
      <c r="AJG4" s="255"/>
      <c r="AJH4" s="255"/>
      <c r="AJI4" s="255"/>
      <c r="AJJ4" s="255"/>
      <c r="AJK4" s="255"/>
      <c r="AJL4" s="255"/>
      <c r="AJM4" s="255"/>
      <c r="AJN4" s="255"/>
      <c r="AJO4" s="255"/>
      <c r="AJP4" s="255"/>
      <c r="AJQ4" s="255"/>
      <c r="AJR4" s="255"/>
      <c r="AJS4" s="255"/>
      <c r="AJT4" s="255"/>
      <c r="AJU4" s="255"/>
      <c r="AJV4" s="255"/>
      <c r="AJW4" s="255"/>
      <c r="AJX4" s="255"/>
      <c r="AJY4" s="255"/>
      <c r="AJZ4" s="255"/>
      <c r="AKA4" s="255"/>
      <c r="AKB4" s="255"/>
      <c r="AKC4" s="255"/>
      <c r="AKD4" s="255"/>
      <c r="AKE4" s="255"/>
      <c r="AKF4" s="255"/>
      <c r="AKG4" s="255"/>
      <c r="AKH4" s="255"/>
      <c r="AKI4" s="255"/>
      <c r="AKJ4" s="255"/>
      <c r="AKK4" s="255"/>
      <c r="AKL4" s="255"/>
      <c r="AKM4" s="255"/>
      <c r="AKN4" s="255"/>
      <c r="AKO4" s="255"/>
      <c r="AKP4" s="255"/>
      <c r="AKQ4" s="255"/>
      <c r="AKR4" s="255"/>
      <c r="AKS4" s="255"/>
      <c r="AKT4" s="255"/>
      <c r="AKU4" s="255"/>
      <c r="AKV4" s="255"/>
      <c r="AKW4" s="255"/>
      <c r="AKX4" s="255"/>
      <c r="AKY4" s="255"/>
      <c r="AKZ4" s="255"/>
      <c r="ALA4" s="255"/>
      <c r="ALB4" s="255"/>
      <c r="ALC4" s="255"/>
      <c r="ALD4" s="255"/>
      <c r="ALE4" s="255"/>
      <c r="ALF4" s="255"/>
      <c r="ALG4" s="255"/>
      <c r="ALH4" s="255"/>
      <c r="ALI4" s="255"/>
      <c r="ALJ4" s="255"/>
      <c r="ALK4" s="255"/>
      <c r="ALL4" s="255"/>
      <c r="ALM4" s="255"/>
      <c r="ALN4" s="255"/>
      <c r="ALO4" s="255"/>
      <c r="ALP4" s="255"/>
      <c r="ALQ4" s="255"/>
      <c r="ALR4" s="255"/>
      <c r="ALS4" s="255"/>
      <c r="ALT4" s="255"/>
      <c r="ALU4" s="255"/>
      <c r="ALV4" s="255"/>
      <c r="ALW4" s="255"/>
      <c r="ALX4" s="255"/>
      <c r="ALY4" s="255"/>
      <c r="ALZ4" s="255"/>
      <c r="AMA4" s="255"/>
      <c r="AMB4" s="255"/>
      <c r="AMC4" s="255"/>
      <c r="AMD4" s="255"/>
      <c r="AME4" s="255"/>
      <c r="AMF4" s="255"/>
      <c r="AMG4" s="255"/>
      <c r="AMH4" s="255"/>
      <c r="AMI4" s="255"/>
      <c r="AMJ4" s="255"/>
      <c r="AMK4" s="255"/>
      <c r="AML4" s="255"/>
      <c r="AMM4" s="255"/>
      <c r="AMN4" s="255"/>
      <c r="AMO4" s="255"/>
      <c r="AMP4" s="255"/>
      <c r="AMQ4" s="255"/>
      <c r="AMR4" s="255"/>
      <c r="AMS4" s="255"/>
      <c r="AMT4" s="255"/>
      <c r="AMU4" s="255"/>
      <c r="AMV4" s="255"/>
      <c r="AMW4" s="255"/>
      <c r="AMX4" s="255"/>
      <c r="AMY4" s="255"/>
      <c r="AMZ4" s="255"/>
      <c r="ANA4" s="255"/>
      <c r="ANB4" s="255"/>
      <c r="ANC4" s="255"/>
      <c r="AND4" s="255"/>
      <c r="ANE4" s="255"/>
      <c r="ANF4" s="255"/>
      <c r="ANG4" s="255"/>
      <c r="ANH4" s="255"/>
      <c r="ANI4" s="255"/>
      <c r="ANJ4" s="255"/>
      <c r="ANK4" s="255"/>
      <c r="ANL4" s="255"/>
      <c r="ANM4" s="255"/>
      <c r="ANN4" s="255"/>
      <c r="ANO4" s="255"/>
      <c r="ANP4" s="255"/>
      <c r="ANQ4" s="255"/>
      <c r="ANR4" s="255"/>
      <c r="ANS4" s="255"/>
      <c r="ANT4" s="255"/>
      <c r="ANU4" s="255"/>
      <c r="ANV4" s="255"/>
      <c r="ANW4" s="255"/>
      <c r="ANX4" s="255"/>
      <c r="ANY4" s="255"/>
      <c r="ANZ4" s="255"/>
      <c r="AOA4" s="255"/>
      <c r="AOB4" s="255"/>
      <c r="AOC4" s="255"/>
      <c r="AOD4" s="255"/>
      <c r="AOE4" s="255"/>
      <c r="AOF4" s="255"/>
      <c r="AOG4" s="255"/>
      <c r="AOH4" s="255"/>
      <c r="AOI4" s="255"/>
      <c r="AOJ4" s="255"/>
      <c r="AOK4" s="255"/>
      <c r="AOL4" s="255"/>
      <c r="AOM4" s="255"/>
      <c r="AON4" s="255"/>
      <c r="AOO4" s="255"/>
      <c r="AOP4" s="255"/>
      <c r="AOQ4" s="255"/>
      <c r="AOR4" s="255"/>
      <c r="AOS4" s="255"/>
      <c r="AOT4" s="255"/>
      <c r="AOU4" s="255"/>
      <c r="AOV4" s="255"/>
      <c r="AOW4" s="255"/>
      <c r="AOX4" s="255"/>
      <c r="AOY4" s="255"/>
      <c r="AOZ4" s="255"/>
      <c r="APA4" s="255"/>
      <c r="APB4" s="255"/>
      <c r="APC4" s="255"/>
      <c r="APD4" s="255"/>
      <c r="APE4" s="255"/>
      <c r="APF4" s="255"/>
      <c r="APG4" s="255"/>
      <c r="APH4" s="255"/>
      <c r="API4" s="255"/>
      <c r="APJ4" s="255"/>
      <c r="APK4" s="255"/>
      <c r="APL4" s="255"/>
      <c r="APM4" s="255"/>
      <c r="APN4" s="255"/>
      <c r="APO4" s="255"/>
      <c r="APP4" s="255"/>
      <c r="APQ4" s="255"/>
      <c r="APR4" s="255"/>
      <c r="APS4" s="255"/>
      <c r="APT4" s="255"/>
      <c r="APU4" s="255"/>
      <c r="APV4" s="255"/>
      <c r="APW4" s="255"/>
      <c r="APX4" s="255"/>
      <c r="APY4" s="255"/>
      <c r="APZ4" s="255"/>
      <c r="AQA4" s="255"/>
      <c r="AQB4" s="255"/>
      <c r="AQC4" s="255"/>
      <c r="AQD4" s="255"/>
      <c r="AQE4" s="255"/>
      <c r="AQF4" s="255"/>
      <c r="AQG4" s="255"/>
      <c r="AQH4" s="255"/>
      <c r="AQI4" s="255"/>
      <c r="AQJ4" s="255"/>
      <c r="AQK4" s="255"/>
      <c r="AQL4" s="255"/>
      <c r="AQM4" s="255"/>
      <c r="AQN4" s="255"/>
      <c r="AQO4" s="255"/>
      <c r="AQP4" s="255"/>
      <c r="AQQ4" s="255"/>
      <c r="AQR4" s="255"/>
      <c r="AQS4" s="255"/>
      <c r="AQT4" s="255"/>
      <c r="AQU4" s="255"/>
      <c r="AQV4" s="255"/>
      <c r="AQW4" s="255"/>
      <c r="AQX4" s="255"/>
      <c r="AQY4" s="255"/>
      <c r="AQZ4" s="255"/>
      <c r="ARA4" s="255"/>
      <c r="ARB4" s="255"/>
      <c r="ARC4" s="255"/>
      <c r="ARD4" s="255"/>
      <c r="ARE4" s="255"/>
      <c r="ARF4" s="255"/>
      <c r="ARG4" s="255"/>
      <c r="ARH4" s="255"/>
      <c r="ARI4" s="255"/>
      <c r="ARJ4" s="255"/>
      <c r="ARK4" s="255"/>
      <c r="ARL4" s="255"/>
      <c r="ARM4" s="255"/>
      <c r="ARN4" s="255"/>
      <c r="ARO4" s="255"/>
      <c r="ARP4" s="255"/>
      <c r="ARQ4" s="255"/>
      <c r="ARR4" s="255"/>
      <c r="ARS4" s="255"/>
      <c r="ART4" s="255"/>
      <c r="ARU4" s="255"/>
      <c r="ARV4" s="255"/>
      <c r="ARW4" s="255"/>
      <c r="ARX4" s="255"/>
      <c r="ARY4" s="255"/>
      <c r="ARZ4" s="255"/>
      <c r="ASA4" s="255"/>
      <c r="ASB4" s="255"/>
      <c r="ASC4" s="255"/>
      <c r="ASD4" s="255"/>
      <c r="ASE4" s="255"/>
      <c r="ASF4" s="255"/>
      <c r="ASG4" s="255"/>
      <c r="ASH4" s="255"/>
      <c r="ASI4" s="255"/>
      <c r="ASJ4" s="255"/>
      <c r="ASK4" s="255"/>
      <c r="ASL4" s="255"/>
      <c r="ASM4" s="255"/>
      <c r="ASN4" s="255"/>
      <c r="ASO4" s="255"/>
      <c r="ASP4" s="255"/>
      <c r="ASQ4" s="255"/>
      <c r="ASR4" s="255"/>
      <c r="ASS4" s="255"/>
      <c r="AST4" s="255"/>
      <c r="ASU4" s="255"/>
      <c r="ASV4" s="255"/>
      <c r="ASW4" s="255"/>
      <c r="ASX4" s="255"/>
      <c r="ASY4" s="255"/>
      <c r="ASZ4" s="255"/>
      <c r="ATA4" s="255"/>
      <c r="ATB4" s="255"/>
      <c r="ATC4" s="255"/>
      <c r="ATD4" s="255"/>
      <c r="ATE4" s="255"/>
      <c r="ATF4" s="255"/>
      <c r="ATG4" s="255"/>
      <c r="ATH4" s="255"/>
      <c r="ATI4" s="255"/>
      <c r="ATJ4" s="255"/>
      <c r="ATK4" s="255"/>
      <c r="ATL4" s="255"/>
      <c r="ATM4" s="255"/>
      <c r="ATN4" s="255"/>
      <c r="ATO4" s="255"/>
      <c r="ATP4" s="255"/>
      <c r="ATQ4" s="255"/>
      <c r="ATR4" s="255"/>
      <c r="ATS4" s="255"/>
      <c r="ATT4" s="255"/>
      <c r="ATU4" s="255"/>
      <c r="ATV4" s="255"/>
      <c r="ATW4" s="255"/>
      <c r="ATX4" s="255"/>
      <c r="ATY4" s="255"/>
      <c r="ATZ4" s="255"/>
      <c r="AUA4" s="255"/>
      <c r="AUB4" s="255"/>
      <c r="AUC4" s="255"/>
      <c r="AUD4" s="255"/>
      <c r="AUE4" s="255"/>
      <c r="AUF4" s="255"/>
      <c r="AUG4" s="255"/>
      <c r="AUH4" s="255"/>
      <c r="AUI4" s="255"/>
      <c r="AUJ4" s="255"/>
      <c r="AUK4" s="255"/>
      <c r="AUL4" s="255"/>
      <c r="AUM4" s="255"/>
      <c r="AUN4" s="255"/>
      <c r="AUO4" s="255"/>
      <c r="AUP4" s="255"/>
      <c r="AUQ4" s="255"/>
      <c r="AUR4" s="255"/>
      <c r="AUS4" s="255"/>
      <c r="AUT4" s="255"/>
      <c r="AUU4" s="255"/>
      <c r="AUV4" s="255"/>
      <c r="AUW4" s="255"/>
      <c r="AUX4" s="255"/>
      <c r="AUY4" s="255"/>
      <c r="AUZ4" s="255"/>
      <c r="AVA4" s="255"/>
      <c r="AVB4" s="255"/>
      <c r="AVC4" s="255"/>
      <c r="AVD4" s="255"/>
      <c r="AVE4" s="255"/>
      <c r="AVF4" s="255"/>
      <c r="AVG4" s="255"/>
      <c r="AVH4" s="255"/>
      <c r="AVI4" s="255"/>
      <c r="AVJ4" s="255"/>
      <c r="AVK4" s="255"/>
      <c r="AVL4" s="255"/>
      <c r="AVM4" s="255"/>
      <c r="AVN4" s="255"/>
      <c r="AVO4" s="255"/>
      <c r="AVP4" s="255"/>
      <c r="AVQ4" s="255"/>
      <c r="AVR4" s="255"/>
      <c r="AVS4" s="255"/>
      <c r="AVT4" s="255"/>
      <c r="AVU4" s="255"/>
      <c r="AVV4" s="255"/>
      <c r="AVW4" s="255"/>
      <c r="AVX4" s="255"/>
      <c r="AVY4" s="255"/>
      <c r="AVZ4" s="255"/>
      <c r="AWA4" s="255"/>
      <c r="AWB4" s="255"/>
      <c r="AWC4" s="255"/>
      <c r="AWD4" s="255"/>
      <c r="AWE4" s="255"/>
      <c r="AWF4" s="255"/>
      <c r="AWG4" s="255"/>
      <c r="AWH4" s="255"/>
      <c r="AWI4" s="255"/>
      <c r="AWJ4" s="255"/>
      <c r="AWK4" s="255"/>
      <c r="AWL4" s="255"/>
      <c r="AWM4" s="255"/>
      <c r="AWN4" s="255"/>
      <c r="AWO4" s="255"/>
      <c r="AWP4" s="255"/>
      <c r="AWQ4" s="255"/>
      <c r="AWR4" s="255"/>
      <c r="AWS4" s="255"/>
      <c r="AWT4" s="255"/>
      <c r="AWU4" s="255"/>
      <c r="AWV4" s="255"/>
      <c r="AWW4" s="255"/>
      <c r="AWX4" s="255"/>
      <c r="AWY4" s="255"/>
      <c r="AWZ4" s="255"/>
      <c r="AXA4" s="255"/>
      <c r="AXB4" s="255"/>
      <c r="AXC4" s="255"/>
      <c r="AXD4" s="255"/>
      <c r="AXE4" s="255"/>
      <c r="AXF4" s="255"/>
      <c r="AXG4" s="255"/>
      <c r="AXH4" s="255"/>
      <c r="AXI4" s="255"/>
      <c r="AXJ4" s="255"/>
      <c r="AXK4" s="255"/>
      <c r="AXL4" s="255"/>
      <c r="AXM4" s="255"/>
      <c r="AXN4" s="255"/>
      <c r="AXO4" s="255"/>
      <c r="AXP4" s="255"/>
      <c r="AXQ4" s="255"/>
      <c r="AXR4" s="255"/>
      <c r="AXS4" s="255"/>
      <c r="AXT4" s="255"/>
      <c r="AXU4" s="255"/>
      <c r="AXV4" s="255"/>
      <c r="AXW4" s="255"/>
      <c r="AXX4" s="255"/>
      <c r="AXY4" s="255"/>
      <c r="AXZ4" s="255"/>
      <c r="AYA4" s="255"/>
      <c r="AYB4" s="255"/>
      <c r="AYC4" s="255"/>
      <c r="AYD4" s="255"/>
      <c r="AYE4" s="255"/>
      <c r="AYF4" s="255"/>
      <c r="AYG4" s="255"/>
      <c r="AYH4" s="255"/>
      <c r="AYI4" s="255"/>
      <c r="AYJ4" s="255"/>
      <c r="AYK4" s="255"/>
      <c r="AYL4" s="255"/>
      <c r="AYM4" s="255"/>
      <c r="AYN4" s="255"/>
      <c r="AYO4" s="255"/>
      <c r="AYP4" s="255"/>
      <c r="AYQ4" s="255"/>
      <c r="AYR4" s="255"/>
      <c r="AYS4" s="255"/>
      <c r="AYT4" s="255"/>
      <c r="AYU4" s="255"/>
      <c r="AYV4" s="255"/>
      <c r="AYW4" s="255"/>
      <c r="AYX4" s="255"/>
      <c r="AYY4" s="255"/>
      <c r="AYZ4" s="255"/>
      <c r="AZA4" s="255"/>
      <c r="AZB4" s="255"/>
      <c r="AZC4" s="255"/>
      <c r="AZD4" s="255"/>
      <c r="AZE4" s="255"/>
      <c r="AZF4" s="255"/>
      <c r="AZG4" s="255"/>
      <c r="AZH4" s="255"/>
      <c r="AZI4" s="255"/>
      <c r="AZJ4" s="255"/>
      <c r="AZK4" s="255"/>
      <c r="AZL4" s="255"/>
      <c r="AZM4" s="255"/>
      <c r="AZN4" s="255"/>
      <c r="AZO4" s="255"/>
      <c r="AZP4" s="255"/>
      <c r="AZQ4" s="255"/>
      <c r="AZR4" s="255"/>
      <c r="AZS4" s="255"/>
      <c r="AZT4" s="255"/>
      <c r="AZU4" s="255"/>
      <c r="AZV4" s="255"/>
      <c r="AZW4" s="255"/>
      <c r="AZX4" s="255"/>
      <c r="AZY4" s="255"/>
      <c r="AZZ4" s="255"/>
      <c r="BAA4" s="255"/>
      <c r="BAB4" s="255"/>
      <c r="BAC4" s="255"/>
      <c r="BAD4" s="255"/>
      <c r="BAE4" s="255"/>
      <c r="BAF4" s="255"/>
      <c r="BAG4" s="255"/>
      <c r="BAH4" s="255"/>
      <c r="BAI4" s="255"/>
      <c r="BAJ4" s="255"/>
      <c r="BAK4" s="255"/>
      <c r="BAL4" s="255"/>
      <c r="BAM4" s="255"/>
      <c r="BAN4" s="255"/>
      <c r="BAO4" s="255"/>
      <c r="BAP4" s="255"/>
      <c r="BAQ4" s="255"/>
      <c r="BAR4" s="255"/>
      <c r="BAS4" s="255"/>
      <c r="BAT4" s="255"/>
      <c r="BAU4" s="255"/>
      <c r="BAV4" s="255"/>
      <c r="BAW4" s="255"/>
      <c r="BAX4" s="255"/>
      <c r="BAY4" s="255"/>
      <c r="BAZ4" s="255"/>
      <c r="BBA4" s="255"/>
      <c r="BBB4" s="255"/>
      <c r="BBC4" s="255"/>
      <c r="BBD4" s="255"/>
      <c r="BBE4" s="255"/>
      <c r="BBF4" s="255"/>
      <c r="BBG4" s="255"/>
      <c r="BBH4" s="255"/>
      <c r="BBI4" s="255"/>
      <c r="BBJ4" s="255"/>
      <c r="BBK4" s="255"/>
      <c r="BBL4" s="255"/>
      <c r="BBM4" s="255"/>
      <c r="BBN4" s="255"/>
      <c r="BBO4" s="255"/>
      <c r="BBP4" s="255"/>
      <c r="BBQ4" s="255"/>
      <c r="BBR4" s="255"/>
      <c r="BBS4" s="255"/>
      <c r="BBT4" s="255"/>
      <c r="BBU4" s="255"/>
      <c r="BBV4" s="255"/>
      <c r="BBW4" s="255"/>
      <c r="BBX4" s="255"/>
      <c r="BBY4" s="255"/>
      <c r="BBZ4" s="255"/>
      <c r="BCA4" s="255"/>
      <c r="BCB4" s="255"/>
      <c r="BCC4" s="255"/>
      <c r="BCD4" s="255"/>
      <c r="BCE4" s="255"/>
      <c r="BCF4" s="255"/>
      <c r="BCG4" s="255"/>
      <c r="BCH4" s="255"/>
      <c r="BCI4" s="255"/>
      <c r="BCJ4" s="255"/>
      <c r="BCK4" s="255"/>
      <c r="BCL4" s="255"/>
      <c r="BCM4" s="255"/>
      <c r="BCN4" s="255"/>
      <c r="BCO4" s="255"/>
      <c r="BCP4" s="255"/>
      <c r="BCQ4" s="255"/>
      <c r="BCR4" s="255"/>
      <c r="BCS4" s="255"/>
      <c r="BCT4" s="255"/>
      <c r="BCU4" s="255"/>
      <c r="BCV4" s="255"/>
      <c r="BCW4" s="255"/>
      <c r="BCX4" s="255"/>
      <c r="BCY4" s="255"/>
      <c r="BCZ4" s="255"/>
      <c r="BDA4" s="255"/>
      <c r="BDB4" s="255"/>
      <c r="BDC4" s="255"/>
      <c r="BDD4" s="255"/>
      <c r="BDE4" s="255"/>
      <c r="BDF4" s="255"/>
      <c r="BDG4" s="255"/>
      <c r="BDH4" s="255"/>
      <c r="BDI4" s="255"/>
      <c r="BDJ4" s="255"/>
      <c r="BDK4" s="255"/>
      <c r="BDL4" s="255"/>
      <c r="BDM4" s="255"/>
      <c r="BDN4" s="255"/>
      <c r="BDO4" s="255"/>
      <c r="BDP4" s="255"/>
      <c r="BDQ4" s="255"/>
      <c r="BDR4" s="255"/>
      <c r="BDS4" s="255"/>
      <c r="BDT4" s="255"/>
      <c r="BDU4" s="255"/>
      <c r="BDV4" s="255"/>
      <c r="BDW4" s="255"/>
      <c r="BDX4" s="255"/>
      <c r="BDY4" s="255"/>
      <c r="BDZ4" s="255"/>
      <c r="BEA4" s="255"/>
      <c r="BEB4" s="255"/>
      <c r="BEC4" s="255"/>
      <c r="BED4" s="255"/>
      <c r="BEE4" s="255"/>
      <c r="BEF4" s="255"/>
      <c r="BEG4" s="255"/>
      <c r="BEH4" s="255"/>
      <c r="BEI4" s="255"/>
      <c r="BEJ4" s="255"/>
      <c r="BEK4" s="255"/>
      <c r="BEL4" s="255"/>
      <c r="BEM4" s="255"/>
      <c r="BEN4" s="255"/>
      <c r="BEO4" s="255"/>
      <c r="BEP4" s="255"/>
      <c r="BEQ4" s="255"/>
      <c r="BER4" s="255"/>
      <c r="BES4" s="255"/>
      <c r="BET4" s="255"/>
      <c r="BEU4" s="255"/>
      <c r="BEV4" s="255"/>
      <c r="BEW4" s="255"/>
      <c r="BEX4" s="255"/>
      <c r="BEY4" s="255"/>
      <c r="BEZ4" s="255"/>
      <c r="BFA4" s="255"/>
      <c r="BFB4" s="255"/>
      <c r="BFC4" s="255"/>
      <c r="BFD4" s="255"/>
      <c r="BFE4" s="255"/>
      <c r="BFF4" s="255"/>
      <c r="BFG4" s="255"/>
      <c r="BFH4" s="255"/>
      <c r="BFI4" s="255"/>
      <c r="BFJ4" s="255"/>
      <c r="BFK4" s="255"/>
      <c r="BFL4" s="255"/>
      <c r="BFM4" s="255"/>
      <c r="BFN4" s="255"/>
      <c r="BFO4" s="255"/>
      <c r="BFP4" s="255"/>
      <c r="BFQ4" s="255"/>
      <c r="BFR4" s="255"/>
      <c r="BFS4" s="255"/>
      <c r="BFT4" s="255"/>
      <c r="BFU4" s="255"/>
      <c r="BFV4" s="255"/>
      <c r="BFW4" s="255"/>
      <c r="BFX4" s="255"/>
      <c r="BFY4" s="255"/>
      <c r="BFZ4" s="255"/>
      <c r="BGA4" s="255"/>
      <c r="BGB4" s="255"/>
      <c r="BGC4" s="255"/>
      <c r="BGD4" s="255"/>
      <c r="BGE4" s="255"/>
      <c r="BGF4" s="255"/>
      <c r="BGG4" s="255"/>
      <c r="BGH4" s="255"/>
      <c r="BGI4" s="255"/>
      <c r="BGJ4" s="255"/>
      <c r="BGK4" s="255"/>
      <c r="BGL4" s="255"/>
      <c r="BGM4" s="255"/>
      <c r="BGN4" s="255"/>
      <c r="BGO4" s="255"/>
      <c r="BGP4" s="255"/>
      <c r="BGQ4" s="255"/>
      <c r="BGR4" s="255"/>
      <c r="BGS4" s="255"/>
      <c r="BGT4" s="255"/>
      <c r="BGU4" s="255"/>
      <c r="BGV4" s="255"/>
      <c r="BGW4" s="255"/>
      <c r="BGX4" s="255"/>
      <c r="BGY4" s="255"/>
      <c r="BGZ4" s="255"/>
      <c r="BHA4" s="255"/>
      <c r="BHB4" s="255"/>
      <c r="BHC4" s="255"/>
      <c r="BHD4" s="255"/>
      <c r="BHE4" s="255"/>
      <c r="BHF4" s="255"/>
      <c r="BHG4" s="255"/>
      <c r="BHH4" s="255"/>
      <c r="BHI4" s="255"/>
      <c r="BHJ4" s="255"/>
      <c r="BHK4" s="255"/>
      <c r="BHL4" s="255"/>
      <c r="BHM4" s="255"/>
      <c r="BHN4" s="255"/>
      <c r="BHO4" s="255"/>
      <c r="BHP4" s="255"/>
      <c r="BHQ4" s="255"/>
      <c r="BHR4" s="255"/>
      <c r="BHS4" s="255"/>
      <c r="BHT4" s="255"/>
      <c r="BHU4" s="255"/>
      <c r="BHV4" s="255"/>
      <c r="BHW4" s="255"/>
      <c r="BHX4" s="255"/>
      <c r="BHY4" s="255"/>
      <c r="BHZ4" s="255"/>
      <c r="BIA4" s="255"/>
      <c r="BIB4" s="255"/>
      <c r="BIC4" s="255"/>
      <c r="BID4" s="255"/>
      <c r="BIE4" s="255"/>
      <c r="BIF4" s="255"/>
      <c r="BIG4" s="255"/>
      <c r="BIH4" s="255"/>
      <c r="BII4" s="255"/>
      <c r="BIJ4" s="255"/>
      <c r="BIK4" s="255"/>
      <c r="BIL4" s="255"/>
      <c r="BIM4" s="255"/>
      <c r="BIN4" s="255"/>
      <c r="BIO4" s="255"/>
      <c r="BIP4" s="255"/>
      <c r="BIQ4" s="255"/>
      <c r="BIR4" s="255"/>
      <c r="BIS4" s="255"/>
      <c r="BIT4" s="255"/>
      <c r="BIU4" s="255"/>
      <c r="BIV4" s="255"/>
      <c r="BIW4" s="255"/>
      <c r="BIX4" s="255"/>
      <c r="BIY4" s="255"/>
      <c r="BIZ4" s="255"/>
      <c r="BJA4" s="255"/>
      <c r="BJB4" s="255"/>
      <c r="BJC4" s="255"/>
      <c r="BJD4" s="255"/>
      <c r="BJE4" s="255"/>
      <c r="BJF4" s="255"/>
      <c r="BJG4" s="255"/>
      <c r="BJH4" s="255"/>
      <c r="BJI4" s="255"/>
      <c r="BJJ4" s="255"/>
      <c r="BJK4" s="255"/>
      <c r="BJL4" s="255"/>
      <c r="BJM4" s="255"/>
      <c r="BJN4" s="255"/>
      <c r="BJO4" s="255"/>
      <c r="BJP4" s="255"/>
      <c r="BJQ4" s="255"/>
      <c r="BJR4" s="255"/>
      <c r="BJS4" s="255"/>
      <c r="BJT4" s="255"/>
      <c r="BJU4" s="255"/>
      <c r="BJV4" s="255"/>
      <c r="BJW4" s="255"/>
      <c r="BJX4" s="255"/>
      <c r="BJY4" s="255"/>
      <c r="BJZ4" s="255"/>
      <c r="BKA4" s="255"/>
      <c r="BKB4" s="255"/>
      <c r="BKC4" s="255"/>
      <c r="BKD4" s="255"/>
      <c r="BKE4" s="255"/>
      <c r="BKF4" s="255"/>
      <c r="BKG4" s="255"/>
      <c r="BKH4" s="255"/>
      <c r="BKI4" s="255"/>
      <c r="BKJ4" s="255"/>
      <c r="BKK4" s="255"/>
      <c r="BKL4" s="255"/>
      <c r="BKM4" s="255"/>
      <c r="BKN4" s="255"/>
      <c r="BKO4" s="255"/>
      <c r="BKP4" s="255"/>
      <c r="BKQ4" s="255"/>
      <c r="BKR4" s="255"/>
      <c r="BKS4" s="255"/>
      <c r="BKT4" s="255"/>
      <c r="BKU4" s="255"/>
      <c r="BKV4" s="255"/>
      <c r="BKW4" s="255"/>
      <c r="BKX4" s="255"/>
      <c r="BKY4" s="255"/>
      <c r="BKZ4" s="255"/>
      <c r="BLA4" s="255"/>
      <c r="BLB4" s="255"/>
      <c r="BLC4" s="255"/>
      <c r="BLD4" s="255"/>
      <c r="BLE4" s="255"/>
      <c r="BLF4" s="255"/>
      <c r="BLG4" s="255"/>
      <c r="BLH4" s="255"/>
      <c r="BLI4" s="255"/>
      <c r="BLJ4" s="255"/>
      <c r="BLK4" s="255"/>
      <c r="BLL4" s="255"/>
      <c r="BLM4" s="255"/>
      <c r="BLN4" s="255"/>
      <c r="BLO4" s="255"/>
      <c r="BLP4" s="255"/>
      <c r="BLQ4" s="255"/>
      <c r="BLR4" s="255"/>
      <c r="BLS4" s="255"/>
      <c r="BLT4" s="255"/>
      <c r="BLU4" s="255"/>
      <c r="BLV4" s="255"/>
      <c r="BLW4" s="255"/>
      <c r="BLX4" s="255"/>
      <c r="BLY4" s="255"/>
      <c r="BLZ4" s="255"/>
      <c r="BMA4" s="255"/>
      <c r="BMB4" s="255"/>
      <c r="BMC4" s="255"/>
      <c r="BMD4" s="255"/>
      <c r="BME4" s="255"/>
      <c r="BMF4" s="255"/>
      <c r="BMG4" s="255"/>
      <c r="BMH4" s="255"/>
      <c r="BMI4" s="255"/>
      <c r="BMJ4" s="255"/>
      <c r="BMK4" s="255"/>
      <c r="BML4" s="255"/>
      <c r="BMM4" s="255"/>
      <c r="BMN4" s="255"/>
      <c r="BMO4" s="255"/>
      <c r="BMP4" s="255"/>
      <c r="BMQ4" s="255"/>
      <c r="BMR4" s="255"/>
      <c r="BMS4" s="255"/>
      <c r="BMT4" s="255"/>
      <c r="BMU4" s="255"/>
      <c r="BMV4" s="255"/>
      <c r="BMW4" s="255"/>
      <c r="BMX4" s="255"/>
      <c r="BMY4" s="255"/>
      <c r="BMZ4" s="255"/>
      <c r="BNA4" s="255"/>
      <c r="BNB4" s="255"/>
      <c r="BNC4" s="255"/>
      <c r="BND4" s="255"/>
      <c r="BNE4" s="255"/>
      <c r="BNF4" s="255"/>
      <c r="BNG4" s="255"/>
      <c r="BNH4" s="255"/>
      <c r="BNI4" s="255"/>
      <c r="BNJ4" s="255"/>
      <c r="BNK4" s="255"/>
      <c r="BNL4" s="255"/>
      <c r="BNM4" s="255"/>
      <c r="BNN4" s="255"/>
      <c r="BNO4" s="255"/>
      <c r="BNP4" s="255"/>
      <c r="BNQ4" s="255"/>
      <c r="BNR4" s="255"/>
      <c r="BNS4" s="255"/>
      <c r="BNT4" s="255"/>
      <c r="BNU4" s="255"/>
      <c r="BNV4" s="255"/>
      <c r="BNW4" s="255"/>
      <c r="BNX4" s="255"/>
      <c r="BNY4" s="255"/>
      <c r="BNZ4" s="255"/>
      <c r="BOA4" s="255"/>
      <c r="BOB4" s="255"/>
      <c r="BOC4" s="255"/>
      <c r="BOD4" s="255"/>
      <c r="BOE4" s="255"/>
      <c r="BOF4" s="255"/>
      <c r="BOG4" s="255"/>
      <c r="BOH4" s="255"/>
      <c r="BOI4" s="255"/>
      <c r="BOJ4" s="255"/>
      <c r="BOK4" s="255"/>
      <c r="BOL4" s="255"/>
      <c r="BOM4" s="255"/>
      <c r="BON4" s="255"/>
      <c r="BOO4" s="255"/>
      <c r="BOP4" s="255"/>
      <c r="BOQ4" s="255"/>
      <c r="BOR4" s="255"/>
      <c r="BOS4" s="255"/>
      <c r="BOT4" s="255"/>
      <c r="BOU4" s="255"/>
      <c r="BOV4" s="255"/>
      <c r="BOW4" s="255"/>
      <c r="BOX4" s="255"/>
      <c r="BOY4" s="255"/>
      <c r="BOZ4" s="255"/>
      <c r="BPA4" s="255"/>
      <c r="BPB4" s="255"/>
      <c r="BPC4" s="255"/>
      <c r="BPD4" s="255"/>
      <c r="BPE4" s="255"/>
      <c r="BPF4" s="255"/>
      <c r="BPG4" s="255"/>
      <c r="BPH4" s="255"/>
      <c r="BPI4" s="255"/>
      <c r="BPJ4" s="255"/>
      <c r="BPK4" s="255"/>
      <c r="BPL4" s="255"/>
      <c r="BPM4" s="255"/>
      <c r="BPN4" s="255"/>
      <c r="BPO4" s="255"/>
      <c r="BPP4" s="255"/>
      <c r="BPQ4" s="255"/>
      <c r="BPR4" s="255"/>
      <c r="BPS4" s="255"/>
      <c r="BPT4" s="255"/>
      <c r="BPU4" s="255"/>
      <c r="BPV4" s="255"/>
      <c r="BPW4" s="255"/>
      <c r="BPX4" s="255"/>
      <c r="BPY4" s="255"/>
      <c r="BPZ4" s="255"/>
      <c r="BQA4" s="255"/>
      <c r="BQB4" s="255"/>
      <c r="BQC4" s="255"/>
      <c r="BQD4" s="255"/>
      <c r="BQE4" s="255"/>
      <c r="BQF4" s="255"/>
      <c r="BQG4" s="255"/>
      <c r="BQH4" s="255"/>
      <c r="BQI4" s="255"/>
      <c r="BQJ4" s="255"/>
      <c r="BQK4" s="255"/>
      <c r="BQL4" s="255"/>
      <c r="BQM4" s="255"/>
      <c r="BQN4" s="255"/>
      <c r="BQO4" s="255"/>
      <c r="BQP4" s="255"/>
      <c r="BQQ4" s="255"/>
      <c r="BQR4" s="255"/>
      <c r="BQS4" s="255"/>
      <c r="BQT4" s="255"/>
      <c r="BQU4" s="255"/>
      <c r="BQV4" s="255"/>
      <c r="BQW4" s="255"/>
      <c r="BQX4" s="255"/>
      <c r="BQY4" s="255"/>
      <c r="BQZ4" s="255"/>
      <c r="BRA4" s="255"/>
      <c r="BRB4" s="255"/>
      <c r="BRC4" s="255"/>
      <c r="BRD4" s="255"/>
      <c r="BRE4" s="255"/>
      <c r="BRF4" s="255"/>
      <c r="BRG4" s="255"/>
      <c r="BRH4" s="255"/>
      <c r="BRI4" s="255"/>
      <c r="BRJ4" s="255"/>
      <c r="BRK4" s="255"/>
      <c r="BRL4" s="255"/>
      <c r="BRM4" s="255"/>
      <c r="BRN4" s="255"/>
      <c r="BRO4" s="255"/>
      <c r="BRP4" s="255"/>
      <c r="BRQ4" s="255"/>
      <c r="BRR4" s="255"/>
      <c r="BRS4" s="255"/>
      <c r="BRT4" s="255"/>
      <c r="BRU4" s="255"/>
      <c r="BRV4" s="255"/>
      <c r="BRW4" s="255"/>
      <c r="BRX4" s="255"/>
      <c r="BRY4" s="255"/>
      <c r="BRZ4" s="255"/>
      <c r="BSA4" s="255"/>
      <c r="BSB4" s="255"/>
      <c r="BSC4" s="255"/>
      <c r="BSD4" s="255"/>
      <c r="BSE4" s="255"/>
      <c r="BSF4" s="255"/>
      <c r="BSG4" s="255"/>
      <c r="BSH4" s="255"/>
      <c r="BSI4" s="255"/>
      <c r="BSJ4" s="255"/>
      <c r="BSK4" s="255"/>
      <c r="BSL4" s="255"/>
      <c r="BSM4" s="255"/>
      <c r="BSN4" s="255"/>
      <c r="BSO4" s="255"/>
      <c r="BSP4" s="255"/>
      <c r="BSQ4" s="255"/>
      <c r="BSR4" s="255"/>
      <c r="BSS4" s="255"/>
      <c r="BST4" s="255"/>
      <c r="BSU4" s="255"/>
      <c r="BSV4" s="255"/>
      <c r="BSW4" s="255"/>
      <c r="BSX4" s="255"/>
      <c r="BSY4" s="255"/>
      <c r="BSZ4" s="255"/>
      <c r="BTA4" s="255"/>
      <c r="BTB4" s="255"/>
      <c r="BTC4" s="255"/>
      <c r="BTD4" s="255"/>
      <c r="BTE4" s="255"/>
      <c r="BTF4" s="255"/>
      <c r="BTG4" s="255"/>
      <c r="BTH4" s="255"/>
      <c r="BTI4" s="255"/>
      <c r="BTJ4" s="255"/>
      <c r="BTK4" s="255"/>
      <c r="BTL4" s="255"/>
      <c r="BTM4" s="255"/>
      <c r="BTN4" s="255"/>
      <c r="BTO4" s="255"/>
      <c r="BTP4" s="255"/>
      <c r="BTQ4" s="255"/>
      <c r="BTR4" s="255"/>
      <c r="BTS4" s="255"/>
      <c r="BTT4" s="255"/>
      <c r="BTU4" s="255"/>
      <c r="BTV4" s="255"/>
      <c r="BTW4" s="255"/>
      <c r="BTX4" s="255"/>
      <c r="BTY4" s="255"/>
      <c r="BTZ4" s="255"/>
      <c r="BUA4" s="255"/>
      <c r="BUB4" s="255"/>
      <c r="BUC4" s="255"/>
      <c r="BUD4" s="255"/>
      <c r="BUE4" s="255"/>
      <c r="BUF4" s="255"/>
      <c r="BUG4" s="255"/>
      <c r="BUH4" s="255"/>
      <c r="BUI4" s="255"/>
      <c r="BUJ4" s="255"/>
      <c r="BUK4" s="255"/>
      <c r="BUL4" s="255"/>
      <c r="BUM4" s="255"/>
      <c r="BUN4" s="255"/>
      <c r="BUO4" s="255"/>
      <c r="BUP4" s="255"/>
      <c r="BUQ4" s="255"/>
      <c r="BUR4" s="255"/>
      <c r="BUS4" s="255"/>
      <c r="BUT4" s="255"/>
      <c r="BUU4" s="255"/>
      <c r="BUV4" s="255"/>
      <c r="BUW4" s="255"/>
      <c r="BUX4" s="255"/>
      <c r="BUY4" s="255"/>
      <c r="BUZ4" s="255"/>
      <c r="BVA4" s="255"/>
      <c r="BVB4" s="255"/>
      <c r="BVC4" s="255"/>
      <c r="BVD4" s="255"/>
      <c r="BVE4" s="255"/>
      <c r="BVF4" s="255"/>
      <c r="BVG4" s="255"/>
      <c r="BVH4" s="255"/>
      <c r="BVI4" s="255"/>
      <c r="BVJ4" s="255"/>
      <c r="BVK4" s="255"/>
      <c r="BVL4" s="255"/>
      <c r="BVM4" s="255"/>
      <c r="BVN4" s="255"/>
      <c r="BVO4" s="255"/>
      <c r="BVP4" s="255"/>
      <c r="BVQ4" s="255"/>
      <c r="BVR4" s="255"/>
      <c r="BVS4" s="255"/>
      <c r="BVT4" s="255"/>
      <c r="BVU4" s="255"/>
      <c r="BVV4" s="255"/>
      <c r="BVW4" s="255"/>
      <c r="BVX4" s="255"/>
      <c r="BVY4" s="255"/>
      <c r="BVZ4" s="255"/>
      <c r="BWA4" s="255"/>
      <c r="BWB4" s="255"/>
      <c r="BWC4" s="255"/>
      <c r="BWD4" s="255"/>
      <c r="BWE4" s="255"/>
      <c r="BWF4" s="255"/>
      <c r="BWG4" s="255"/>
      <c r="BWH4" s="255"/>
      <c r="BWI4" s="255"/>
      <c r="BWJ4" s="255"/>
      <c r="BWK4" s="255"/>
      <c r="BWL4" s="255"/>
      <c r="BWM4" s="255"/>
      <c r="BWN4" s="255"/>
      <c r="BWO4" s="255"/>
      <c r="BWP4" s="255"/>
      <c r="BWQ4" s="255"/>
      <c r="BWR4" s="255"/>
      <c r="BWS4" s="255"/>
      <c r="BWT4" s="255"/>
      <c r="BWU4" s="255"/>
      <c r="BWV4" s="255"/>
      <c r="BWW4" s="255"/>
      <c r="BWX4" s="255"/>
      <c r="BWY4" s="255"/>
      <c r="BWZ4" s="255"/>
      <c r="BXA4" s="255"/>
      <c r="BXB4" s="255"/>
      <c r="BXC4" s="255"/>
      <c r="BXD4" s="255"/>
      <c r="BXE4" s="255"/>
      <c r="BXF4" s="255"/>
      <c r="BXG4" s="255"/>
      <c r="BXH4" s="255"/>
      <c r="BXI4" s="255"/>
      <c r="BXJ4" s="255"/>
      <c r="BXK4" s="255"/>
      <c r="BXL4" s="255"/>
      <c r="BXM4" s="255"/>
      <c r="BXN4" s="255"/>
      <c r="BXO4" s="255"/>
      <c r="BXP4" s="255"/>
      <c r="BXQ4" s="255"/>
      <c r="BXR4" s="255"/>
      <c r="BXS4" s="255"/>
      <c r="BXT4" s="255"/>
      <c r="BXU4" s="255"/>
      <c r="BXV4" s="255"/>
      <c r="BXW4" s="255"/>
      <c r="BXX4" s="255"/>
      <c r="BXY4" s="255"/>
      <c r="BXZ4" s="255"/>
      <c r="BYA4" s="255"/>
      <c r="BYB4" s="255"/>
      <c r="BYC4" s="255"/>
      <c r="BYD4" s="255"/>
      <c r="BYE4" s="255"/>
      <c r="BYF4" s="255"/>
      <c r="BYG4" s="255"/>
      <c r="BYH4" s="255"/>
      <c r="BYI4" s="255"/>
      <c r="BYJ4" s="255"/>
      <c r="BYK4" s="255"/>
      <c r="BYL4" s="255"/>
      <c r="BYM4" s="255"/>
      <c r="BYN4" s="255"/>
      <c r="BYO4" s="255"/>
      <c r="BYP4" s="255"/>
      <c r="BYQ4" s="255"/>
      <c r="BYR4" s="255"/>
      <c r="BYS4" s="255"/>
      <c r="BYT4" s="255"/>
      <c r="BYU4" s="255"/>
      <c r="BYV4" s="255"/>
      <c r="BYW4" s="255"/>
      <c r="BYX4" s="255"/>
      <c r="BYY4" s="255"/>
      <c r="BYZ4" s="255"/>
      <c r="BZA4" s="255"/>
      <c r="BZB4" s="255"/>
      <c r="BZC4" s="255"/>
      <c r="BZD4" s="255"/>
      <c r="BZE4" s="255"/>
      <c r="BZF4" s="255"/>
      <c r="BZG4" s="255"/>
      <c r="BZH4" s="255"/>
      <c r="BZI4" s="255"/>
      <c r="BZJ4" s="255"/>
      <c r="BZK4" s="255"/>
      <c r="BZL4" s="255"/>
      <c r="BZM4" s="255"/>
      <c r="BZN4" s="255"/>
      <c r="BZO4" s="255"/>
      <c r="BZP4" s="255"/>
      <c r="BZQ4" s="255"/>
      <c r="BZR4" s="255"/>
      <c r="BZS4" s="255"/>
      <c r="BZT4" s="255"/>
      <c r="BZU4" s="255"/>
      <c r="BZV4" s="255"/>
      <c r="BZW4" s="255"/>
      <c r="BZX4" s="255"/>
      <c r="BZY4" s="255"/>
      <c r="BZZ4" s="255"/>
      <c r="CAA4" s="255"/>
      <c r="CAB4" s="255"/>
      <c r="CAC4" s="255"/>
      <c r="CAD4" s="255"/>
      <c r="CAE4" s="255"/>
      <c r="CAF4" s="255"/>
      <c r="CAG4" s="255"/>
      <c r="CAH4" s="255"/>
      <c r="CAI4" s="255"/>
      <c r="CAJ4" s="255"/>
      <c r="CAK4" s="255"/>
      <c r="CAL4" s="255"/>
      <c r="CAM4" s="255"/>
      <c r="CAN4" s="255"/>
      <c r="CAO4" s="255"/>
      <c r="CAP4" s="255"/>
      <c r="CAQ4" s="255"/>
      <c r="CAR4" s="255"/>
      <c r="CAS4" s="255"/>
      <c r="CAT4" s="255"/>
      <c r="CAU4" s="255"/>
      <c r="CAV4" s="255"/>
      <c r="CAW4" s="255"/>
      <c r="CAX4" s="255"/>
      <c r="CAY4" s="255"/>
      <c r="CAZ4" s="255"/>
      <c r="CBA4" s="255"/>
      <c r="CBB4" s="255"/>
      <c r="CBC4" s="255"/>
      <c r="CBD4" s="255"/>
      <c r="CBE4" s="255"/>
      <c r="CBF4" s="255"/>
      <c r="CBG4" s="255"/>
      <c r="CBH4" s="255"/>
      <c r="CBI4" s="255"/>
      <c r="CBJ4" s="255"/>
      <c r="CBK4" s="255"/>
      <c r="CBL4" s="255"/>
      <c r="CBM4" s="255"/>
      <c r="CBN4" s="255"/>
      <c r="CBO4" s="255"/>
      <c r="CBP4" s="255"/>
      <c r="CBQ4" s="255"/>
      <c r="CBR4" s="255"/>
      <c r="CBS4" s="255"/>
      <c r="CBT4" s="255"/>
      <c r="CBU4" s="255"/>
      <c r="CBV4" s="255"/>
      <c r="CBW4" s="255"/>
      <c r="CBX4" s="255"/>
      <c r="CBY4" s="255"/>
      <c r="CBZ4" s="255"/>
      <c r="CCA4" s="255"/>
      <c r="CCB4" s="255"/>
      <c r="CCC4" s="255"/>
      <c r="CCD4" s="255"/>
      <c r="CCE4" s="255"/>
      <c r="CCF4" s="255"/>
      <c r="CCG4" s="255"/>
      <c r="CCH4" s="255"/>
      <c r="CCI4" s="255"/>
      <c r="CCJ4" s="255"/>
      <c r="CCK4" s="255"/>
      <c r="CCL4" s="255"/>
      <c r="CCM4" s="255"/>
      <c r="CCN4" s="255"/>
      <c r="CCO4" s="255"/>
      <c r="CCP4" s="255"/>
      <c r="CCQ4" s="255"/>
      <c r="CCR4" s="255"/>
      <c r="CCS4" s="255"/>
      <c r="CCT4" s="255"/>
      <c r="CCU4" s="255"/>
      <c r="CCV4" s="255"/>
      <c r="CCW4" s="255"/>
      <c r="CCX4" s="255"/>
      <c r="CCY4" s="255"/>
      <c r="CCZ4" s="255"/>
      <c r="CDA4" s="255"/>
      <c r="CDB4" s="255"/>
      <c r="CDC4" s="255"/>
      <c r="CDD4" s="255"/>
      <c r="CDE4" s="255"/>
      <c r="CDF4" s="255"/>
      <c r="CDG4" s="255"/>
      <c r="CDH4" s="255"/>
      <c r="CDI4" s="255"/>
      <c r="CDJ4" s="255"/>
      <c r="CDK4" s="255"/>
      <c r="CDL4" s="255"/>
      <c r="CDM4" s="255"/>
      <c r="CDN4" s="255"/>
      <c r="CDO4" s="255"/>
      <c r="CDP4" s="255"/>
      <c r="CDQ4" s="255"/>
      <c r="CDR4" s="255"/>
      <c r="CDS4" s="255"/>
      <c r="CDT4" s="255"/>
      <c r="CDU4" s="255"/>
      <c r="CDV4" s="255"/>
      <c r="CDW4" s="255"/>
      <c r="CDX4" s="255"/>
      <c r="CDY4" s="255"/>
      <c r="CDZ4" s="255"/>
      <c r="CEA4" s="255"/>
      <c r="CEB4" s="255"/>
      <c r="CEC4" s="255"/>
      <c r="CED4" s="255"/>
      <c r="CEE4" s="255"/>
      <c r="CEF4" s="255"/>
      <c r="CEG4" s="255"/>
      <c r="CEH4" s="255"/>
      <c r="CEI4" s="255"/>
      <c r="CEJ4" s="255"/>
      <c r="CEK4" s="255"/>
      <c r="CEL4" s="255"/>
      <c r="CEM4" s="255"/>
      <c r="CEN4" s="255"/>
      <c r="CEO4" s="255"/>
      <c r="CEP4" s="255"/>
      <c r="CEQ4" s="255"/>
      <c r="CER4" s="255"/>
      <c r="CES4" s="255"/>
      <c r="CET4" s="255"/>
      <c r="CEU4" s="255"/>
      <c r="CEV4" s="255"/>
      <c r="CEW4" s="255"/>
      <c r="CEX4" s="255"/>
      <c r="CEY4" s="255"/>
      <c r="CEZ4" s="255"/>
      <c r="CFA4" s="255"/>
      <c r="CFB4" s="255"/>
      <c r="CFC4" s="255"/>
      <c r="CFD4" s="255"/>
      <c r="CFE4" s="255"/>
      <c r="CFF4" s="255"/>
      <c r="CFG4" s="255"/>
      <c r="CFH4" s="255"/>
      <c r="CFI4" s="255"/>
      <c r="CFJ4" s="255"/>
      <c r="CFK4" s="255"/>
      <c r="CFL4" s="255"/>
      <c r="CFM4" s="255"/>
      <c r="CFN4" s="255"/>
      <c r="CFO4" s="255"/>
      <c r="CFP4" s="255"/>
      <c r="CFQ4" s="255"/>
      <c r="CFR4" s="255"/>
      <c r="CFS4" s="255"/>
      <c r="CFT4" s="255"/>
      <c r="CFU4" s="255"/>
      <c r="CFV4" s="255"/>
      <c r="CFW4" s="255"/>
      <c r="CFX4" s="255"/>
      <c r="CFY4" s="255"/>
      <c r="CFZ4" s="255"/>
      <c r="CGA4" s="255"/>
      <c r="CGB4" s="255"/>
      <c r="CGC4" s="255"/>
      <c r="CGD4" s="255"/>
      <c r="CGE4" s="255"/>
      <c r="CGF4" s="255"/>
      <c r="CGG4" s="255"/>
      <c r="CGH4" s="255"/>
      <c r="CGI4" s="255"/>
      <c r="CGJ4" s="255"/>
      <c r="CGK4" s="255"/>
      <c r="CGL4" s="255"/>
      <c r="CGM4" s="255"/>
      <c r="CGN4" s="255"/>
      <c r="CGO4" s="255"/>
      <c r="CGP4" s="255"/>
      <c r="CGQ4" s="255"/>
      <c r="CGR4" s="255"/>
      <c r="CGS4" s="255"/>
      <c r="CGT4" s="255"/>
      <c r="CGU4" s="255"/>
      <c r="CGV4" s="255"/>
      <c r="CGW4" s="255"/>
      <c r="CGX4" s="255"/>
      <c r="CGY4" s="255"/>
      <c r="CGZ4" s="255"/>
      <c r="CHA4" s="255"/>
      <c r="CHB4" s="255"/>
      <c r="CHC4" s="255"/>
      <c r="CHD4" s="255"/>
      <c r="CHE4" s="255"/>
      <c r="CHF4" s="255"/>
      <c r="CHG4" s="255"/>
      <c r="CHH4" s="255"/>
      <c r="CHI4" s="255"/>
      <c r="CHJ4" s="255"/>
      <c r="CHK4" s="255"/>
      <c r="CHL4" s="255"/>
      <c r="CHM4" s="255"/>
      <c r="CHN4" s="255"/>
      <c r="CHO4" s="255"/>
      <c r="CHP4" s="255"/>
      <c r="CHQ4" s="255"/>
      <c r="CHR4" s="255"/>
      <c r="CHS4" s="255"/>
      <c r="CHT4" s="255"/>
      <c r="CHU4" s="255"/>
      <c r="CHV4" s="255"/>
      <c r="CHW4" s="255"/>
      <c r="CHX4" s="255"/>
      <c r="CHY4" s="255"/>
      <c r="CHZ4" s="255"/>
      <c r="CIA4" s="255"/>
      <c r="CIB4" s="255"/>
      <c r="CIC4" s="255"/>
      <c r="CID4" s="255"/>
      <c r="CIE4" s="255"/>
      <c r="CIF4" s="255"/>
      <c r="CIG4" s="255"/>
      <c r="CIH4" s="255"/>
      <c r="CII4" s="255"/>
      <c r="CIJ4" s="255"/>
      <c r="CIK4" s="255"/>
      <c r="CIL4" s="255"/>
      <c r="CIM4" s="255"/>
      <c r="CIN4" s="255"/>
      <c r="CIO4" s="255"/>
      <c r="CIP4" s="255"/>
      <c r="CIQ4" s="255"/>
      <c r="CIR4" s="255"/>
      <c r="CIS4" s="255"/>
      <c r="CIT4" s="255"/>
      <c r="CIU4" s="255"/>
      <c r="CIV4" s="255"/>
      <c r="CIW4" s="255"/>
      <c r="CIX4" s="255"/>
      <c r="CIY4" s="255"/>
      <c r="CIZ4" s="255"/>
      <c r="CJA4" s="255"/>
      <c r="CJB4" s="255"/>
      <c r="CJC4" s="255"/>
      <c r="CJD4" s="255"/>
      <c r="CJE4" s="255"/>
      <c r="CJF4" s="255"/>
      <c r="CJG4" s="255"/>
      <c r="CJH4" s="255"/>
      <c r="CJI4" s="255"/>
      <c r="CJJ4" s="255"/>
      <c r="CJK4" s="255"/>
      <c r="CJL4" s="255"/>
      <c r="CJM4" s="255"/>
      <c r="CJN4" s="255"/>
      <c r="CJO4" s="255"/>
      <c r="CJP4" s="255"/>
      <c r="CJQ4" s="255"/>
      <c r="CJR4" s="255"/>
      <c r="CJS4" s="255"/>
      <c r="CJT4" s="255"/>
      <c r="CJU4" s="255"/>
      <c r="CJV4" s="255"/>
      <c r="CJW4" s="255"/>
      <c r="CJX4" s="255"/>
      <c r="CJY4" s="255"/>
      <c r="CJZ4" s="255"/>
      <c r="CKA4" s="255"/>
      <c r="CKB4" s="255"/>
      <c r="CKC4" s="255"/>
      <c r="CKD4" s="255"/>
      <c r="CKE4" s="255"/>
      <c r="CKF4" s="255"/>
      <c r="CKG4" s="255"/>
      <c r="CKH4" s="255"/>
      <c r="CKI4" s="255"/>
      <c r="CKJ4" s="255"/>
      <c r="CKK4" s="255"/>
      <c r="CKL4" s="255"/>
      <c r="CKM4" s="255"/>
      <c r="CKN4" s="255"/>
      <c r="CKO4" s="255"/>
      <c r="CKP4" s="255"/>
      <c r="CKQ4" s="255"/>
      <c r="CKR4" s="255"/>
      <c r="CKS4" s="255"/>
      <c r="CKT4" s="255"/>
      <c r="CKU4" s="255"/>
      <c r="CKV4" s="255"/>
      <c r="CKW4" s="255"/>
      <c r="CKX4" s="255"/>
      <c r="CKY4" s="255"/>
      <c r="CKZ4" s="255"/>
      <c r="CLA4" s="255"/>
      <c r="CLB4" s="255"/>
      <c r="CLC4" s="255"/>
      <c r="CLD4" s="255"/>
      <c r="CLE4" s="255"/>
      <c r="CLF4" s="255"/>
      <c r="CLG4" s="255"/>
      <c r="CLH4" s="255"/>
      <c r="CLI4" s="255"/>
      <c r="CLJ4" s="255"/>
      <c r="CLK4" s="255"/>
      <c r="CLL4" s="255"/>
      <c r="CLM4" s="255"/>
      <c r="CLN4" s="255"/>
      <c r="CLO4" s="255"/>
      <c r="CLP4" s="255"/>
      <c r="CLQ4" s="255"/>
      <c r="CLR4" s="255"/>
      <c r="CLS4" s="255"/>
      <c r="CLT4" s="255"/>
      <c r="CLU4" s="255"/>
      <c r="CLV4" s="255"/>
      <c r="CLW4" s="255"/>
      <c r="CLX4" s="255"/>
      <c r="CLY4" s="255"/>
      <c r="CLZ4" s="255"/>
      <c r="CMA4" s="255"/>
      <c r="CMB4" s="255"/>
      <c r="CMC4" s="255"/>
      <c r="CMD4" s="255"/>
      <c r="CME4" s="255"/>
      <c r="CMF4" s="255"/>
      <c r="CMG4" s="255"/>
      <c r="CMH4" s="255"/>
      <c r="CMI4" s="255"/>
      <c r="CMJ4" s="255"/>
      <c r="CMK4" s="255"/>
      <c r="CML4" s="255"/>
      <c r="CMM4" s="255"/>
      <c r="CMN4" s="255"/>
      <c r="CMO4" s="255"/>
      <c r="CMP4" s="255"/>
      <c r="CMQ4" s="255"/>
      <c r="CMR4" s="255"/>
      <c r="CMS4" s="255"/>
      <c r="CMT4" s="255"/>
      <c r="CMU4" s="255"/>
      <c r="CMV4" s="255"/>
      <c r="CMW4" s="255"/>
      <c r="CMX4" s="255"/>
      <c r="CMY4" s="255"/>
      <c r="CMZ4" s="255"/>
      <c r="CNA4" s="255"/>
      <c r="CNB4" s="255"/>
      <c r="CNC4" s="255"/>
      <c r="CND4" s="255"/>
      <c r="CNE4" s="255"/>
      <c r="CNF4" s="255"/>
      <c r="CNG4" s="255"/>
      <c r="CNH4" s="255"/>
      <c r="CNI4" s="255"/>
      <c r="CNJ4" s="255"/>
      <c r="CNK4" s="255"/>
      <c r="CNL4" s="255"/>
      <c r="CNM4" s="255"/>
      <c r="CNN4" s="255"/>
      <c r="CNO4" s="255"/>
      <c r="CNP4" s="255"/>
      <c r="CNQ4" s="255"/>
      <c r="CNR4" s="255"/>
      <c r="CNS4" s="255"/>
      <c r="CNT4" s="255"/>
      <c r="CNU4" s="255"/>
      <c r="CNV4" s="255"/>
      <c r="CNW4" s="255"/>
      <c r="CNX4" s="255"/>
      <c r="CNY4" s="255"/>
      <c r="CNZ4" s="255"/>
      <c r="COA4" s="255"/>
      <c r="COB4" s="255"/>
      <c r="COC4" s="255"/>
      <c r="COD4" s="255"/>
      <c r="COE4" s="255"/>
      <c r="COF4" s="255"/>
      <c r="COG4" s="255"/>
      <c r="COH4" s="255"/>
      <c r="COI4" s="255"/>
      <c r="COJ4" s="255"/>
      <c r="COK4" s="255"/>
      <c r="COL4" s="255"/>
      <c r="COM4" s="255"/>
      <c r="CON4" s="255"/>
      <c r="COO4" s="255"/>
      <c r="COP4" s="255"/>
      <c r="COQ4" s="255"/>
      <c r="COR4" s="255"/>
      <c r="COS4" s="255"/>
      <c r="COT4" s="255"/>
      <c r="COU4" s="255"/>
      <c r="COV4" s="255"/>
      <c r="COW4" s="255"/>
      <c r="COX4" s="255"/>
      <c r="COY4" s="255"/>
      <c r="COZ4" s="255"/>
      <c r="CPA4" s="255"/>
      <c r="CPB4" s="255"/>
      <c r="CPC4" s="255"/>
      <c r="CPD4" s="255"/>
      <c r="CPE4" s="255"/>
      <c r="CPF4" s="255"/>
      <c r="CPG4" s="255"/>
      <c r="CPH4" s="255"/>
      <c r="CPI4" s="255"/>
      <c r="CPJ4" s="255"/>
      <c r="CPK4" s="255"/>
      <c r="CPL4" s="255"/>
      <c r="CPM4" s="255"/>
      <c r="CPN4" s="255"/>
      <c r="CPO4" s="255"/>
      <c r="CPP4" s="255"/>
      <c r="CPQ4" s="255"/>
      <c r="CPR4" s="255"/>
      <c r="CPS4" s="255"/>
      <c r="CPT4" s="255"/>
      <c r="CPU4" s="255"/>
      <c r="CPV4" s="255"/>
      <c r="CPW4" s="255"/>
      <c r="CPX4" s="255"/>
      <c r="CPY4" s="255"/>
      <c r="CPZ4" s="255"/>
      <c r="CQA4" s="255"/>
      <c r="CQB4" s="255"/>
      <c r="CQC4" s="255"/>
      <c r="CQD4" s="255"/>
      <c r="CQE4" s="255"/>
      <c r="CQF4" s="255"/>
      <c r="CQG4" s="255"/>
      <c r="CQH4" s="255"/>
      <c r="CQI4" s="255"/>
      <c r="CQJ4" s="255"/>
      <c r="CQK4" s="255"/>
      <c r="CQL4" s="255"/>
      <c r="CQM4" s="255"/>
      <c r="CQN4" s="255"/>
      <c r="CQO4" s="255"/>
      <c r="CQP4" s="255"/>
      <c r="CQQ4" s="255"/>
      <c r="CQR4" s="255"/>
      <c r="CQS4" s="255"/>
      <c r="CQT4" s="255"/>
      <c r="CQU4" s="255"/>
      <c r="CQV4" s="255"/>
      <c r="CQW4" s="255"/>
      <c r="CQX4" s="255"/>
      <c r="CQY4" s="255"/>
      <c r="CQZ4" s="255"/>
      <c r="CRA4" s="255"/>
      <c r="CRB4" s="255"/>
      <c r="CRC4" s="255"/>
      <c r="CRD4" s="255"/>
      <c r="CRE4" s="255"/>
      <c r="CRF4" s="255"/>
      <c r="CRG4" s="255"/>
      <c r="CRH4" s="255"/>
      <c r="CRI4" s="255"/>
      <c r="CRJ4" s="255"/>
      <c r="CRK4" s="255"/>
      <c r="CRL4" s="255"/>
      <c r="CRM4" s="255"/>
      <c r="CRN4" s="255"/>
      <c r="CRO4" s="255"/>
      <c r="CRP4" s="255"/>
      <c r="CRQ4" s="255"/>
      <c r="CRR4" s="255"/>
      <c r="CRS4" s="255"/>
      <c r="CRT4" s="255"/>
      <c r="CRU4" s="255"/>
      <c r="CRV4" s="255"/>
      <c r="CRW4" s="255"/>
      <c r="CRX4" s="255"/>
      <c r="CRY4" s="255"/>
      <c r="CRZ4" s="255"/>
      <c r="CSA4" s="255"/>
      <c r="CSB4" s="255"/>
      <c r="CSC4" s="255"/>
      <c r="CSD4" s="255"/>
      <c r="CSE4" s="255"/>
      <c r="CSF4" s="255"/>
      <c r="CSG4" s="255"/>
      <c r="CSH4" s="255"/>
      <c r="CSI4" s="255"/>
      <c r="CSJ4" s="255"/>
      <c r="CSK4" s="255"/>
      <c r="CSL4" s="255"/>
      <c r="CSM4" s="255"/>
      <c r="CSN4" s="255"/>
      <c r="CSO4" s="255"/>
      <c r="CSP4" s="255"/>
      <c r="CSQ4" s="255"/>
      <c r="CSR4" s="255"/>
      <c r="CSS4" s="255"/>
      <c r="CST4" s="255"/>
      <c r="CSU4" s="255"/>
      <c r="CSV4" s="255"/>
      <c r="CSW4" s="255"/>
      <c r="CSX4" s="255"/>
      <c r="CSY4" s="255"/>
      <c r="CSZ4" s="255"/>
      <c r="CTA4" s="255"/>
      <c r="CTB4" s="255"/>
      <c r="CTC4" s="255"/>
      <c r="CTD4" s="255"/>
      <c r="CTE4" s="255"/>
      <c r="CTF4" s="255"/>
      <c r="CTG4" s="255"/>
      <c r="CTH4" s="255"/>
      <c r="CTI4" s="255"/>
      <c r="CTJ4" s="255"/>
      <c r="CTK4" s="255"/>
      <c r="CTL4" s="255"/>
      <c r="CTM4" s="255"/>
      <c r="CTN4" s="255"/>
      <c r="CTO4" s="255"/>
      <c r="CTP4" s="255"/>
      <c r="CTQ4" s="255"/>
      <c r="CTR4" s="255"/>
      <c r="CTS4" s="255"/>
      <c r="CTT4" s="255"/>
      <c r="CTU4" s="255"/>
      <c r="CTV4" s="255"/>
      <c r="CTW4" s="255"/>
      <c r="CTX4" s="255"/>
      <c r="CTY4" s="255"/>
      <c r="CTZ4" s="255"/>
      <c r="CUA4" s="255"/>
      <c r="CUB4" s="255"/>
      <c r="CUC4" s="255"/>
      <c r="CUD4" s="255"/>
      <c r="CUE4" s="255"/>
      <c r="CUF4" s="255"/>
      <c r="CUG4" s="255"/>
      <c r="CUH4" s="255"/>
      <c r="CUI4" s="255"/>
      <c r="CUJ4" s="255"/>
      <c r="CUK4" s="255"/>
      <c r="CUL4" s="255"/>
      <c r="CUM4" s="255"/>
      <c r="CUN4" s="255"/>
      <c r="CUO4" s="255"/>
      <c r="CUP4" s="255"/>
      <c r="CUQ4" s="255"/>
      <c r="CUR4" s="255"/>
      <c r="CUS4" s="255"/>
      <c r="CUT4" s="255"/>
      <c r="CUU4" s="255"/>
      <c r="CUV4" s="255"/>
      <c r="CUW4" s="255"/>
      <c r="CUX4" s="255"/>
      <c r="CUY4" s="255"/>
      <c r="CUZ4" s="255"/>
      <c r="CVA4" s="255"/>
      <c r="CVB4" s="255"/>
      <c r="CVC4" s="255"/>
      <c r="CVD4" s="255"/>
      <c r="CVE4" s="255"/>
      <c r="CVF4" s="255"/>
      <c r="CVG4" s="255"/>
      <c r="CVH4" s="255"/>
      <c r="CVI4" s="255"/>
      <c r="CVJ4" s="255"/>
      <c r="CVK4" s="255"/>
      <c r="CVL4" s="255"/>
      <c r="CVM4" s="255"/>
      <c r="CVN4" s="255"/>
      <c r="CVO4" s="255"/>
      <c r="CVP4" s="255"/>
      <c r="CVQ4" s="255"/>
      <c r="CVR4" s="255"/>
      <c r="CVS4" s="255"/>
      <c r="CVT4" s="255"/>
      <c r="CVU4" s="255"/>
      <c r="CVV4" s="255"/>
      <c r="CVW4" s="255"/>
      <c r="CVX4" s="255"/>
      <c r="CVY4" s="255"/>
      <c r="CVZ4" s="255"/>
      <c r="CWA4" s="255"/>
      <c r="CWB4" s="255"/>
      <c r="CWC4" s="255"/>
      <c r="CWD4" s="255"/>
      <c r="CWE4" s="255"/>
      <c r="CWF4" s="255"/>
      <c r="CWG4" s="255"/>
      <c r="CWH4" s="255"/>
      <c r="CWI4" s="255"/>
      <c r="CWJ4" s="255"/>
      <c r="CWK4" s="255"/>
      <c r="CWL4" s="255"/>
      <c r="CWM4" s="255"/>
      <c r="CWN4" s="255"/>
      <c r="CWO4" s="255"/>
      <c r="CWP4" s="255"/>
      <c r="CWQ4" s="255"/>
      <c r="CWR4" s="255"/>
      <c r="CWS4" s="255"/>
      <c r="CWT4" s="255"/>
      <c r="CWU4" s="255"/>
      <c r="CWV4" s="255"/>
      <c r="CWW4" s="255"/>
      <c r="CWX4" s="255"/>
      <c r="CWY4" s="255"/>
      <c r="CWZ4" s="255"/>
      <c r="CXA4" s="255"/>
      <c r="CXB4" s="255"/>
      <c r="CXC4" s="255"/>
      <c r="CXD4" s="255"/>
      <c r="CXE4" s="255"/>
      <c r="CXF4" s="255"/>
      <c r="CXG4" s="255"/>
      <c r="CXH4" s="255"/>
      <c r="CXI4" s="255"/>
      <c r="CXJ4" s="255"/>
      <c r="CXK4" s="255"/>
      <c r="CXL4" s="255"/>
      <c r="CXM4" s="255"/>
      <c r="CXN4" s="255"/>
      <c r="CXO4" s="255"/>
      <c r="CXP4" s="255"/>
      <c r="CXQ4" s="255"/>
      <c r="CXR4" s="255"/>
      <c r="CXS4" s="255"/>
      <c r="CXT4" s="255"/>
      <c r="CXU4" s="255"/>
      <c r="CXV4" s="255"/>
      <c r="CXW4" s="255"/>
      <c r="CXX4" s="255"/>
      <c r="CXY4" s="255"/>
      <c r="CXZ4" s="255"/>
      <c r="CYA4" s="255"/>
      <c r="CYB4" s="255"/>
      <c r="CYC4" s="255"/>
      <c r="CYD4" s="255"/>
      <c r="CYE4" s="255"/>
      <c r="CYF4" s="255"/>
      <c r="CYG4" s="255"/>
      <c r="CYH4" s="255"/>
      <c r="CYI4" s="255"/>
      <c r="CYJ4" s="255"/>
      <c r="CYK4" s="255"/>
      <c r="CYL4" s="255"/>
      <c r="CYM4" s="255"/>
      <c r="CYN4" s="255"/>
      <c r="CYO4" s="255"/>
      <c r="CYP4" s="255"/>
      <c r="CYQ4" s="255"/>
      <c r="CYR4" s="255"/>
      <c r="CYS4" s="255"/>
      <c r="CYT4" s="255"/>
      <c r="CYU4" s="255"/>
      <c r="CYV4" s="255"/>
      <c r="CYW4" s="255"/>
      <c r="CYX4" s="255"/>
      <c r="CYY4" s="255"/>
      <c r="CYZ4" s="255"/>
      <c r="CZA4" s="255"/>
      <c r="CZB4" s="255"/>
      <c r="CZC4" s="255"/>
      <c r="CZD4" s="255"/>
      <c r="CZE4" s="255"/>
      <c r="CZF4" s="255"/>
      <c r="CZG4" s="255"/>
      <c r="CZH4" s="255"/>
      <c r="CZI4" s="255"/>
      <c r="CZJ4" s="255"/>
      <c r="CZK4" s="255"/>
      <c r="CZL4" s="255"/>
      <c r="CZM4" s="255"/>
      <c r="CZN4" s="255"/>
      <c r="CZO4" s="255"/>
      <c r="CZP4" s="255"/>
      <c r="CZQ4" s="255"/>
      <c r="CZR4" s="255"/>
      <c r="CZS4" s="255"/>
      <c r="CZT4" s="255"/>
      <c r="CZU4" s="255"/>
      <c r="CZV4" s="255"/>
      <c r="CZW4" s="255"/>
      <c r="CZX4" s="255"/>
      <c r="CZY4" s="255"/>
      <c r="CZZ4" s="255"/>
      <c r="DAA4" s="255"/>
      <c r="DAB4" s="255"/>
      <c r="DAC4" s="255"/>
      <c r="DAD4" s="255"/>
      <c r="DAE4" s="255"/>
      <c r="DAF4" s="255"/>
      <c r="DAG4" s="255"/>
      <c r="DAH4" s="255"/>
      <c r="DAI4" s="255"/>
      <c r="DAJ4" s="255"/>
      <c r="DAK4" s="255"/>
      <c r="DAL4" s="255"/>
      <c r="DAM4" s="255"/>
      <c r="DAN4" s="255"/>
      <c r="DAO4" s="255"/>
      <c r="DAP4" s="255"/>
      <c r="DAQ4" s="255"/>
      <c r="DAR4" s="255"/>
      <c r="DAS4" s="255"/>
      <c r="DAT4" s="255"/>
      <c r="DAU4" s="255"/>
      <c r="DAV4" s="255"/>
      <c r="DAW4" s="255"/>
      <c r="DAX4" s="255"/>
      <c r="DAY4" s="255"/>
      <c r="DAZ4" s="255"/>
      <c r="DBA4" s="255"/>
      <c r="DBB4" s="255"/>
      <c r="DBC4" s="255"/>
      <c r="DBD4" s="255"/>
      <c r="DBE4" s="255"/>
      <c r="DBF4" s="255"/>
      <c r="DBG4" s="255"/>
      <c r="DBH4" s="255"/>
      <c r="DBI4" s="255"/>
      <c r="DBJ4" s="255"/>
      <c r="DBK4" s="255"/>
      <c r="DBL4" s="255"/>
      <c r="DBM4" s="255"/>
      <c r="DBN4" s="255"/>
      <c r="DBO4" s="255"/>
      <c r="DBP4" s="255"/>
      <c r="DBQ4" s="255"/>
      <c r="DBR4" s="255"/>
      <c r="DBS4" s="255"/>
      <c r="DBT4" s="255"/>
      <c r="DBU4" s="255"/>
      <c r="DBV4" s="255"/>
      <c r="DBW4" s="255"/>
      <c r="DBX4" s="255"/>
      <c r="DBY4" s="255"/>
      <c r="DBZ4" s="255"/>
      <c r="DCA4" s="255"/>
      <c r="DCB4" s="255"/>
      <c r="DCC4" s="255"/>
      <c r="DCD4" s="255"/>
      <c r="DCE4" s="255"/>
      <c r="DCF4" s="255"/>
      <c r="DCG4" s="255"/>
      <c r="DCH4" s="255"/>
      <c r="DCI4" s="255"/>
      <c r="DCJ4" s="255"/>
      <c r="DCK4" s="255"/>
      <c r="DCL4" s="255"/>
      <c r="DCM4" s="255"/>
      <c r="DCN4" s="255"/>
      <c r="DCO4" s="255"/>
      <c r="DCP4" s="255"/>
      <c r="DCQ4" s="255"/>
      <c r="DCR4" s="255"/>
      <c r="DCS4" s="255"/>
      <c r="DCT4" s="255"/>
      <c r="DCU4" s="255"/>
      <c r="DCV4" s="255"/>
      <c r="DCW4" s="255"/>
      <c r="DCX4" s="255"/>
      <c r="DCY4" s="255"/>
      <c r="DCZ4" s="255"/>
      <c r="DDA4" s="255"/>
      <c r="DDB4" s="255"/>
      <c r="DDC4" s="255"/>
      <c r="DDD4" s="255"/>
      <c r="DDE4" s="255"/>
      <c r="DDF4" s="255"/>
      <c r="DDG4" s="255"/>
      <c r="DDH4" s="255"/>
      <c r="DDI4" s="255"/>
      <c r="DDJ4" s="255"/>
      <c r="DDK4" s="255"/>
      <c r="DDL4" s="255"/>
      <c r="DDM4" s="255"/>
      <c r="DDN4" s="255"/>
      <c r="DDO4" s="255"/>
      <c r="DDP4" s="255"/>
      <c r="DDQ4" s="255"/>
      <c r="DDR4" s="255"/>
      <c r="DDS4" s="255"/>
      <c r="DDT4" s="255"/>
      <c r="DDU4" s="255"/>
      <c r="DDV4" s="255"/>
      <c r="DDW4" s="255"/>
      <c r="DDX4" s="255"/>
      <c r="DDY4" s="255"/>
      <c r="DDZ4" s="255"/>
      <c r="DEA4" s="255"/>
      <c r="DEB4" s="255"/>
      <c r="DEC4" s="255"/>
      <c r="DED4" s="255"/>
      <c r="DEE4" s="255"/>
      <c r="DEF4" s="255"/>
      <c r="DEG4" s="255"/>
      <c r="DEH4" s="255"/>
      <c r="DEI4" s="255"/>
      <c r="DEJ4" s="255"/>
      <c r="DEK4" s="255"/>
      <c r="DEL4" s="255"/>
      <c r="DEM4" s="255"/>
      <c r="DEN4" s="255"/>
      <c r="DEO4" s="255"/>
      <c r="DEP4" s="255"/>
      <c r="DEQ4" s="255"/>
      <c r="DER4" s="255"/>
      <c r="DES4" s="255"/>
      <c r="DET4" s="255"/>
      <c r="DEU4" s="255"/>
      <c r="DEV4" s="255"/>
      <c r="DEW4" s="255"/>
      <c r="DEX4" s="255"/>
      <c r="DEY4" s="255"/>
      <c r="DEZ4" s="255"/>
      <c r="DFA4" s="255"/>
      <c r="DFB4" s="255"/>
      <c r="DFC4" s="255"/>
      <c r="DFD4" s="255"/>
      <c r="DFE4" s="255"/>
      <c r="DFF4" s="255"/>
      <c r="DFG4" s="255"/>
      <c r="DFH4" s="255"/>
      <c r="DFI4" s="255"/>
      <c r="DFJ4" s="255"/>
      <c r="DFK4" s="255"/>
      <c r="DFL4" s="255"/>
      <c r="DFM4" s="255"/>
      <c r="DFN4" s="255"/>
      <c r="DFO4" s="255"/>
      <c r="DFP4" s="255"/>
      <c r="DFQ4" s="255"/>
      <c r="DFR4" s="255"/>
      <c r="DFS4" s="255"/>
      <c r="DFT4" s="255"/>
      <c r="DFU4" s="255"/>
      <c r="DFV4" s="255"/>
      <c r="DFW4" s="255"/>
      <c r="DFX4" s="255"/>
      <c r="DFY4" s="255"/>
      <c r="DFZ4" s="255"/>
      <c r="DGA4" s="255"/>
      <c r="DGB4" s="255"/>
      <c r="DGC4" s="255"/>
      <c r="DGD4" s="255"/>
      <c r="DGE4" s="255"/>
      <c r="DGF4" s="255"/>
      <c r="DGG4" s="255"/>
      <c r="DGH4" s="255"/>
      <c r="DGI4" s="255"/>
      <c r="DGJ4" s="255"/>
      <c r="DGK4" s="255"/>
      <c r="DGL4" s="255"/>
      <c r="DGM4" s="255"/>
      <c r="DGN4" s="255"/>
      <c r="DGO4" s="255"/>
      <c r="DGP4" s="255"/>
      <c r="DGQ4" s="255"/>
      <c r="DGR4" s="255"/>
      <c r="DGS4" s="255"/>
      <c r="DGT4" s="255"/>
      <c r="DGU4" s="255"/>
      <c r="DGV4" s="255"/>
      <c r="DGW4" s="255"/>
      <c r="DGX4" s="255"/>
      <c r="DGY4" s="255"/>
      <c r="DGZ4" s="255"/>
      <c r="DHA4" s="255"/>
      <c r="DHB4" s="255"/>
      <c r="DHC4" s="255"/>
      <c r="DHD4" s="255"/>
      <c r="DHE4" s="255"/>
      <c r="DHF4" s="255"/>
      <c r="DHG4" s="255"/>
      <c r="DHH4" s="255"/>
      <c r="DHI4" s="255"/>
      <c r="DHJ4" s="255"/>
      <c r="DHK4" s="255"/>
      <c r="DHL4" s="255"/>
      <c r="DHM4" s="255"/>
      <c r="DHN4" s="255"/>
      <c r="DHO4" s="255"/>
      <c r="DHP4" s="255"/>
      <c r="DHQ4" s="255"/>
      <c r="DHR4" s="255"/>
      <c r="DHS4" s="255"/>
      <c r="DHT4" s="255"/>
      <c r="DHU4" s="255"/>
      <c r="DHV4" s="255"/>
      <c r="DHW4" s="255"/>
      <c r="DHX4" s="255"/>
      <c r="DHY4" s="255"/>
      <c r="DHZ4" s="255"/>
      <c r="DIA4" s="255"/>
      <c r="DIB4" s="255"/>
      <c r="DIC4" s="255"/>
      <c r="DID4" s="255"/>
      <c r="DIE4" s="255"/>
      <c r="DIF4" s="255"/>
      <c r="DIG4" s="255"/>
      <c r="DIH4" s="255"/>
      <c r="DII4" s="255"/>
      <c r="DIJ4" s="255"/>
      <c r="DIK4" s="255"/>
      <c r="DIL4" s="255"/>
      <c r="DIM4" s="255"/>
      <c r="DIN4" s="255"/>
      <c r="DIO4" s="255"/>
      <c r="DIP4" s="255"/>
      <c r="DIQ4" s="255"/>
      <c r="DIR4" s="255"/>
      <c r="DIS4" s="255"/>
      <c r="DIT4" s="255"/>
      <c r="DIU4" s="255"/>
      <c r="DIV4" s="255"/>
      <c r="DIW4" s="255"/>
      <c r="DIX4" s="255"/>
      <c r="DIY4" s="255"/>
      <c r="DIZ4" s="255"/>
      <c r="DJA4" s="255"/>
      <c r="DJB4" s="255"/>
      <c r="DJC4" s="255"/>
      <c r="DJD4" s="255"/>
      <c r="DJE4" s="255"/>
      <c r="DJF4" s="255"/>
      <c r="DJG4" s="255"/>
      <c r="DJH4" s="255"/>
      <c r="DJI4" s="255"/>
      <c r="DJJ4" s="255"/>
      <c r="DJK4" s="255"/>
      <c r="DJL4" s="255"/>
      <c r="DJM4" s="255"/>
      <c r="DJN4" s="255"/>
      <c r="DJO4" s="255"/>
      <c r="DJP4" s="255"/>
      <c r="DJQ4" s="255"/>
      <c r="DJR4" s="255"/>
      <c r="DJS4" s="255"/>
      <c r="DJT4" s="255"/>
      <c r="DJU4" s="255"/>
      <c r="DJV4" s="255"/>
      <c r="DJW4" s="255"/>
      <c r="DJX4" s="255"/>
      <c r="DJY4" s="255"/>
      <c r="DJZ4" s="255"/>
      <c r="DKA4" s="255"/>
      <c r="DKB4" s="255"/>
      <c r="DKC4" s="255"/>
      <c r="DKD4" s="255"/>
      <c r="DKE4" s="255"/>
      <c r="DKF4" s="255"/>
      <c r="DKG4" s="255"/>
      <c r="DKH4" s="255"/>
      <c r="DKI4" s="255"/>
      <c r="DKJ4" s="255"/>
      <c r="DKK4" s="255"/>
      <c r="DKL4" s="255"/>
      <c r="DKM4" s="255"/>
      <c r="DKN4" s="255"/>
      <c r="DKO4" s="255"/>
      <c r="DKP4" s="255"/>
      <c r="DKQ4" s="255"/>
      <c r="DKR4" s="255"/>
      <c r="DKS4" s="255"/>
      <c r="DKT4" s="255"/>
      <c r="DKU4" s="255"/>
      <c r="DKV4" s="255"/>
      <c r="DKW4" s="255"/>
      <c r="DKX4" s="255"/>
      <c r="DKY4" s="255"/>
      <c r="DKZ4" s="255"/>
      <c r="DLA4" s="255"/>
      <c r="DLB4" s="255"/>
      <c r="DLC4" s="255"/>
      <c r="DLD4" s="255"/>
      <c r="DLE4" s="255"/>
      <c r="DLF4" s="255"/>
      <c r="DLG4" s="255"/>
      <c r="DLH4" s="255"/>
      <c r="DLI4" s="255"/>
      <c r="DLJ4" s="255"/>
      <c r="DLK4" s="255"/>
      <c r="DLL4" s="255"/>
      <c r="DLM4" s="255"/>
      <c r="DLN4" s="255"/>
      <c r="DLO4" s="255"/>
      <c r="DLP4" s="255"/>
      <c r="DLQ4" s="255"/>
      <c r="DLR4" s="255"/>
      <c r="DLS4" s="255"/>
      <c r="DLT4" s="255"/>
      <c r="DLU4" s="255"/>
      <c r="DLV4" s="255"/>
      <c r="DLW4" s="255"/>
      <c r="DLX4" s="255"/>
      <c r="DLY4" s="255"/>
      <c r="DLZ4" s="255"/>
      <c r="DMA4" s="255"/>
      <c r="DMB4" s="255"/>
      <c r="DMC4" s="255"/>
      <c r="DMD4" s="255"/>
      <c r="DME4" s="255"/>
      <c r="DMF4" s="255"/>
      <c r="DMG4" s="255"/>
      <c r="DMH4" s="255"/>
      <c r="DMI4" s="255"/>
      <c r="DMJ4" s="255"/>
      <c r="DMK4" s="255"/>
      <c r="DML4" s="255"/>
      <c r="DMM4" s="255"/>
      <c r="DMN4" s="255"/>
      <c r="DMO4" s="255"/>
      <c r="DMP4" s="255"/>
      <c r="DMQ4" s="255"/>
      <c r="DMR4" s="255"/>
      <c r="DMS4" s="255"/>
      <c r="DMT4" s="255"/>
      <c r="DMU4" s="255"/>
      <c r="DMV4" s="255"/>
      <c r="DMW4" s="255"/>
      <c r="DMX4" s="255"/>
      <c r="DMY4" s="255"/>
      <c r="DMZ4" s="255"/>
      <c r="DNA4" s="255"/>
      <c r="DNB4" s="255"/>
      <c r="DNC4" s="255"/>
      <c r="DND4" s="255"/>
      <c r="DNE4" s="255"/>
      <c r="DNF4" s="255"/>
      <c r="DNG4" s="255"/>
      <c r="DNH4" s="255"/>
      <c r="DNI4" s="255"/>
      <c r="DNJ4" s="255"/>
      <c r="DNK4" s="255"/>
      <c r="DNL4" s="255"/>
      <c r="DNM4" s="255"/>
      <c r="DNN4" s="255"/>
      <c r="DNO4" s="255"/>
      <c r="DNP4" s="255"/>
      <c r="DNQ4" s="255"/>
      <c r="DNR4" s="255"/>
      <c r="DNS4" s="255"/>
      <c r="DNT4" s="255"/>
      <c r="DNU4" s="255"/>
      <c r="DNV4" s="255"/>
      <c r="DNW4" s="255"/>
      <c r="DNX4" s="255"/>
      <c r="DNY4" s="255"/>
      <c r="DNZ4" s="255"/>
      <c r="DOA4" s="255"/>
      <c r="DOB4" s="255"/>
      <c r="DOC4" s="255"/>
      <c r="DOD4" s="255"/>
      <c r="DOE4" s="255"/>
      <c r="DOF4" s="255"/>
      <c r="DOG4" s="255"/>
      <c r="DOH4" s="255"/>
      <c r="DOI4" s="255"/>
      <c r="DOJ4" s="255"/>
      <c r="DOK4" s="255"/>
      <c r="DOL4" s="255"/>
      <c r="DOM4" s="255"/>
      <c r="DON4" s="255"/>
      <c r="DOO4" s="255"/>
      <c r="DOP4" s="255"/>
      <c r="DOQ4" s="255"/>
      <c r="DOR4" s="255"/>
      <c r="DOS4" s="255"/>
      <c r="DOT4" s="255"/>
      <c r="DOU4" s="255"/>
      <c r="DOV4" s="255"/>
      <c r="DOW4" s="255"/>
      <c r="DOX4" s="255"/>
      <c r="DOY4" s="255"/>
      <c r="DOZ4" s="255"/>
      <c r="DPA4" s="255"/>
      <c r="DPB4" s="255"/>
      <c r="DPC4" s="255"/>
      <c r="DPD4" s="255"/>
      <c r="DPE4" s="255"/>
      <c r="DPF4" s="255"/>
      <c r="DPG4" s="255"/>
      <c r="DPH4" s="255"/>
      <c r="DPI4" s="255"/>
      <c r="DPJ4" s="255"/>
      <c r="DPK4" s="255"/>
      <c r="DPL4" s="255"/>
      <c r="DPM4" s="255"/>
      <c r="DPN4" s="255"/>
      <c r="DPO4" s="255"/>
      <c r="DPP4" s="255"/>
      <c r="DPQ4" s="255"/>
      <c r="DPR4" s="255"/>
      <c r="DPS4" s="255"/>
      <c r="DPT4" s="255"/>
      <c r="DPU4" s="255"/>
      <c r="DPV4" s="255"/>
      <c r="DPW4" s="255"/>
      <c r="DPX4" s="255"/>
      <c r="DPY4" s="255"/>
      <c r="DPZ4" s="255"/>
      <c r="DQA4" s="255"/>
      <c r="DQB4" s="255"/>
      <c r="DQC4" s="255"/>
      <c r="DQD4" s="255"/>
      <c r="DQE4" s="255"/>
      <c r="DQF4" s="255"/>
      <c r="DQG4" s="255"/>
      <c r="DQH4" s="255"/>
      <c r="DQI4" s="255"/>
      <c r="DQJ4" s="255"/>
      <c r="DQK4" s="255"/>
      <c r="DQL4" s="255"/>
      <c r="DQM4" s="255"/>
      <c r="DQN4" s="255"/>
      <c r="DQO4" s="255"/>
      <c r="DQP4" s="255"/>
      <c r="DQQ4" s="255"/>
      <c r="DQR4" s="255"/>
      <c r="DQS4" s="255"/>
      <c r="DQT4" s="255"/>
      <c r="DQU4" s="255"/>
      <c r="DQV4" s="255"/>
      <c r="DQW4" s="255"/>
      <c r="DQX4" s="255"/>
      <c r="DQY4" s="255"/>
      <c r="DQZ4" s="255"/>
      <c r="DRA4" s="255"/>
      <c r="DRB4" s="255"/>
      <c r="DRC4" s="255"/>
      <c r="DRD4" s="255"/>
      <c r="DRE4" s="255"/>
      <c r="DRF4" s="255"/>
      <c r="DRG4" s="255"/>
      <c r="DRH4" s="255"/>
      <c r="DRI4" s="255"/>
      <c r="DRJ4" s="255"/>
      <c r="DRK4" s="255"/>
      <c r="DRL4" s="255"/>
      <c r="DRM4" s="255"/>
      <c r="DRN4" s="255"/>
      <c r="DRO4" s="255"/>
      <c r="DRP4" s="255"/>
      <c r="DRQ4" s="255"/>
      <c r="DRR4" s="255"/>
      <c r="DRS4" s="255"/>
      <c r="DRT4" s="255"/>
      <c r="DRU4" s="255"/>
      <c r="DRV4" s="255"/>
      <c r="DRW4" s="255"/>
      <c r="DRX4" s="255"/>
      <c r="DRY4" s="255"/>
      <c r="DRZ4" s="255"/>
      <c r="DSA4" s="255"/>
      <c r="DSB4" s="255"/>
      <c r="DSC4" s="255"/>
      <c r="DSD4" s="255"/>
      <c r="DSE4" s="255"/>
      <c r="DSF4" s="255"/>
      <c r="DSG4" s="255"/>
      <c r="DSH4" s="255"/>
      <c r="DSI4" s="255"/>
      <c r="DSJ4" s="255"/>
      <c r="DSK4" s="255"/>
      <c r="DSL4" s="255"/>
      <c r="DSM4" s="255"/>
      <c r="DSN4" s="255"/>
      <c r="DSO4" s="255"/>
      <c r="DSP4" s="255"/>
      <c r="DSQ4" s="255"/>
      <c r="DSR4" s="255"/>
      <c r="DSS4" s="255"/>
      <c r="DST4" s="255"/>
      <c r="DSU4" s="255"/>
      <c r="DSV4" s="255"/>
      <c r="DSW4" s="255"/>
      <c r="DSX4" s="255"/>
      <c r="DSY4" s="255"/>
      <c r="DSZ4" s="255"/>
      <c r="DTA4" s="255"/>
      <c r="DTB4" s="255"/>
      <c r="DTC4" s="255"/>
      <c r="DTD4" s="255"/>
      <c r="DTE4" s="255"/>
      <c r="DTF4" s="255"/>
      <c r="DTG4" s="255"/>
      <c r="DTH4" s="255"/>
      <c r="DTI4" s="255"/>
      <c r="DTJ4" s="255"/>
      <c r="DTK4" s="255"/>
      <c r="DTL4" s="255"/>
      <c r="DTM4" s="255"/>
      <c r="DTN4" s="255"/>
      <c r="DTO4" s="255"/>
      <c r="DTP4" s="255"/>
      <c r="DTQ4" s="255"/>
      <c r="DTR4" s="255"/>
      <c r="DTS4" s="255"/>
      <c r="DTT4" s="255"/>
      <c r="DTU4" s="255"/>
      <c r="DTV4" s="255"/>
      <c r="DTW4" s="255"/>
      <c r="DTX4" s="255"/>
      <c r="DTY4" s="255"/>
      <c r="DTZ4" s="255"/>
      <c r="DUA4" s="255"/>
      <c r="DUB4" s="255"/>
      <c r="DUC4" s="255"/>
      <c r="DUD4" s="255"/>
      <c r="DUE4" s="255"/>
      <c r="DUF4" s="255"/>
      <c r="DUG4" s="255"/>
      <c r="DUH4" s="255"/>
      <c r="DUI4" s="255"/>
      <c r="DUJ4" s="255"/>
      <c r="DUK4" s="255"/>
      <c r="DUL4" s="255"/>
      <c r="DUM4" s="255"/>
      <c r="DUN4" s="255"/>
      <c r="DUO4" s="255"/>
      <c r="DUP4" s="255"/>
      <c r="DUQ4" s="255"/>
      <c r="DUR4" s="255"/>
      <c r="DUS4" s="255"/>
      <c r="DUT4" s="255"/>
      <c r="DUU4" s="255"/>
      <c r="DUV4" s="255"/>
      <c r="DUW4" s="255"/>
      <c r="DUX4" s="255"/>
      <c r="DUY4" s="255"/>
      <c r="DUZ4" s="255"/>
      <c r="DVA4" s="255"/>
      <c r="DVB4" s="255"/>
      <c r="DVC4" s="255"/>
      <c r="DVD4" s="255"/>
      <c r="DVE4" s="255"/>
      <c r="DVF4" s="255"/>
      <c r="DVG4" s="255"/>
      <c r="DVH4" s="255"/>
      <c r="DVI4" s="255"/>
      <c r="DVJ4" s="255"/>
      <c r="DVK4" s="255"/>
      <c r="DVL4" s="255"/>
      <c r="DVM4" s="255"/>
      <c r="DVN4" s="255"/>
      <c r="DVO4" s="255"/>
      <c r="DVP4" s="255"/>
      <c r="DVQ4" s="255"/>
      <c r="DVR4" s="255"/>
      <c r="DVS4" s="255"/>
      <c r="DVT4" s="255"/>
      <c r="DVU4" s="255"/>
      <c r="DVV4" s="255"/>
      <c r="DVW4" s="255"/>
      <c r="DVX4" s="255"/>
      <c r="DVY4" s="255"/>
      <c r="DVZ4" s="255"/>
      <c r="DWA4" s="255"/>
      <c r="DWB4" s="255"/>
      <c r="DWC4" s="255"/>
      <c r="DWD4" s="255"/>
      <c r="DWE4" s="255"/>
      <c r="DWF4" s="255"/>
      <c r="DWG4" s="255"/>
      <c r="DWH4" s="255"/>
      <c r="DWI4" s="255"/>
      <c r="DWJ4" s="255"/>
      <c r="DWK4" s="255"/>
      <c r="DWL4" s="255"/>
      <c r="DWM4" s="255"/>
      <c r="DWN4" s="255"/>
      <c r="DWO4" s="255"/>
      <c r="DWP4" s="255"/>
      <c r="DWQ4" s="255"/>
      <c r="DWR4" s="255"/>
      <c r="DWS4" s="255"/>
      <c r="DWT4" s="255"/>
      <c r="DWU4" s="255"/>
      <c r="DWV4" s="255"/>
      <c r="DWW4" s="255"/>
      <c r="DWX4" s="255"/>
      <c r="DWY4" s="255"/>
      <c r="DWZ4" s="255"/>
      <c r="DXA4" s="255"/>
      <c r="DXB4" s="255"/>
      <c r="DXC4" s="255"/>
      <c r="DXD4" s="255"/>
      <c r="DXE4" s="255"/>
      <c r="DXF4" s="255"/>
      <c r="DXG4" s="255"/>
      <c r="DXH4" s="255"/>
      <c r="DXI4" s="255"/>
      <c r="DXJ4" s="255"/>
      <c r="DXK4" s="255"/>
      <c r="DXL4" s="255"/>
      <c r="DXM4" s="255"/>
      <c r="DXN4" s="255"/>
      <c r="DXO4" s="255"/>
      <c r="DXP4" s="255"/>
      <c r="DXQ4" s="255"/>
      <c r="DXR4" s="255"/>
      <c r="DXS4" s="255"/>
      <c r="DXT4" s="255"/>
      <c r="DXU4" s="255"/>
      <c r="DXV4" s="255"/>
      <c r="DXW4" s="255"/>
      <c r="DXX4" s="255"/>
      <c r="DXY4" s="255"/>
      <c r="DXZ4" s="255"/>
      <c r="DYA4" s="255"/>
      <c r="DYB4" s="255"/>
      <c r="DYC4" s="255"/>
      <c r="DYD4" s="255"/>
      <c r="DYE4" s="255"/>
      <c r="DYF4" s="255"/>
      <c r="DYG4" s="255"/>
      <c r="DYH4" s="255"/>
      <c r="DYI4" s="255"/>
      <c r="DYJ4" s="255"/>
      <c r="DYK4" s="255"/>
      <c r="DYL4" s="255"/>
      <c r="DYM4" s="255"/>
      <c r="DYN4" s="255"/>
      <c r="DYO4" s="255"/>
      <c r="DYP4" s="255"/>
      <c r="DYQ4" s="255"/>
      <c r="DYR4" s="255"/>
      <c r="DYS4" s="255"/>
      <c r="DYT4" s="255"/>
      <c r="DYU4" s="255"/>
      <c r="DYV4" s="255"/>
      <c r="DYW4" s="255"/>
      <c r="DYX4" s="255"/>
      <c r="DYY4" s="255"/>
      <c r="DYZ4" s="255"/>
      <c r="DZA4" s="255"/>
      <c r="DZB4" s="255"/>
      <c r="DZC4" s="255"/>
      <c r="DZD4" s="255"/>
      <c r="DZE4" s="255"/>
      <c r="DZF4" s="255"/>
      <c r="DZG4" s="255"/>
      <c r="DZH4" s="255"/>
      <c r="DZI4" s="255"/>
      <c r="DZJ4" s="255"/>
      <c r="DZK4" s="255"/>
      <c r="DZL4" s="255"/>
      <c r="DZM4" s="255"/>
      <c r="DZN4" s="255"/>
      <c r="DZO4" s="255"/>
      <c r="DZP4" s="255"/>
      <c r="DZQ4" s="255"/>
      <c r="DZR4" s="255"/>
      <c r="DZS4" s="255"/>
      <c r="DZT4" s="255"/>
      <c r="DZU4" s="255"/>
      <c r="DZV4" s="255"/>
      <c r="DZW4" s="255"/>
      <c r="DZX4" s="255"/>
      <c r="DZY4" s="255"/>
      <c r="DZZ4" s="255"/>
      <c r="EAA4" s="255"/>
      <c r="EAB4" s="255"/>
      <c r="EAC4" s="255"/>
      <c r="EAD4" s="255"/>
      <c r="EAE4" s="255"/>
      <c r="EAF4" s="255"/>
      <c r="EAG4" s="255"/>
      <c r="EAH4" s="255"/>
      <c r="EAI4" s="255"/>
      <c r="EAJ4" s="255"/>
      <c r="EAK4" s="255"/>
      <c r="EAL4" s="255"/>
      <c r="EAM4" s="255"/>
      <c r="EAN4" s="255"/>
      <c r="EAO4" s="255"/>
      <c r="EAP4" s="255"/>
      <c r="EAQ4" s="255"/>
      <c r="EAR4" s="255"/>
      <c r="EAS4" s="255"/>
      <c r="EAT4" s="255"/>
      <c r="EAU4" s="255"/>
      <c r="EAV4" s="255"/>
      <c r="EAW4" s="255"/>
      <c r="EAX4" s="255"/>
      <c r="EAY4" s="255"/>
      <c r="EAZ4" s="255"/>
      <c r="EBA4" s="255"/>
      <c r="EBB4" s="255"/>
      <c r="EBC4" s="255"/>
      <c r="EBD4" s="255"/>
      <c r="EBE4" s="255"/>
      <c r="EBF4" s="255"/>
      <c r="EBG4" s="255"/>
      <c r="EBH4" s="255"/>
      <c r="EBI4" s="255"/>
      <c r="EBJ4" s="255"/>
      <c r="EBK4" s="255"/>
      <c r="EBL4" s="255"/>
      <c r="EBM4" s="255"/>
      <c r="EBN4" s="255"/>
      <c r="EBO4" s="255"/>
      <c r="EBP4" s="255"/>
      <c r="EBQ4" s="255"/>
      <c r="EBR4" s="255"/>
      <c r="EBS4" s="255"/>
      <c r="EBT4" s="255"/>
      <c r="EBU4" s="255"/>
      <c r="EBV4" s="255"/>
      <c r="EBW4" s="255"/>
      <c r="EBX4" s="255"/>
      <c r="EBY4" s="255"/>
      <c r="EBZ4" s="255"/>
      <c r="ECA4" s="255"/>
      <c r="ECB4" s="255"/>
      <c r="ECC4" s="255"/>
      <c r="ECD4" s="255"/>
      <c r="ECE4" s="255"/>
      <c r="ECF4" s="255"/>
      <c r="ECG4" s="255"/>
      <c r="ECH4" s="255"/>
      <c r="ECI4" s="255"/>
      <c r="ECJ4" s="255"/>
      <c r="ECK4" s="255"/>
      <c r="ECL4" s="255"/>
      <c r="ECM4" s="255"/>
      <c r="ECN4" s="255"/>
      <c r="ECO4" s="255"/>
      <c r="ECP4" s="255"/>
      <c r="ECQ4" s="255"/>
      <c r="ECR4" s="255"/>
      <c r="ECS4" s="255"/>
      <c r="ECT4" s="255"/>
      <c r="ECU4" s="255"/>
      <c r="ECV4" s="255"/>
      <c r="ECW4" s="255"/>
      <c r="ECX4" s="255"/>
      <c r="ECY4" s="255"/>
      <c r="ECZ4" s="255"/>
      <c r="EDA4" s="255"/>
      <c r="EDB4" s="255"/>
      <c r="EDC4" s="255"/>
      <c r="EDD4" s="255"/>
      <c r="EDE4" s="255"/>
      <c r="EDF4" s="255"/>
      <c r="EDG4" s="255"/>
      <c r="EDH4" s="255"/>
      <c r="EDI4" s="255"/>
      <c r="EDJ4" s="255"/>
      <c r="EDK4" s="255"/>
      <c r="EDL4" s="255"/>
      <c r="EDM4" s="255"/>
      <c r="EDN4" s="255"/>
      <c r="EDO4" s="255"/>
      <c r="EDP4" s="255"/>
      <c r="EDQ4" s="255"/>
      <c r="EDR4" s="255"/>
      <c r="EDS4" s="255"/>
      <c r="EDT4" s="255"/>
      <c r="EDU4" s="255"/>
      <c r="EDV4" s="255"/>
      <c r="EDW4" s="255"/>
      <c r="EDX4" s="255"/>
      <c r="EDY4" s="255"/>
      <c r="EDZ4" s="255"/>
      <c r="EEA4" s="255"/>
      <c r="EEB4" s="255"/>
      <c r="EEC4" s="255"/>
      <c r="EED4" s="255"/>
      <c r="EEE4" s="255"/>
      <c r="EEF4" s="255"/>
      <c r="EEG4" s="255"/>
      <c r="EEH4" s="255"/>
      <c r="EEI4" s="255"/>
      <c r="EEJ4" s="255"/>
      <c r="EEK4" s="255"/>
      <c r="EEL4" s="255"/>
      <c r="EEM4" s="255"/>
      <c r="EEN4" s="255"/>
      <c r="EEO4" s="255"/>
      <c r="EEP4" s="255"/>
      <c r="EEQ4" s="255"/>
      <c r="EER4" s="255"/>
      <c r="EES4" s="255"/>
      <c r="EET4" s="255"/>
      <c r="EEU4" s="255"/>
      <c r="EEV4" s="255"/>
      <c r="EEW4" s="255"/>
      <c r="EEX4" s="255"/>
      <c r="EEY4" s="255"/>
      <c r="EEZ4" s="255"/>
      <c r="EFA4" s="255"/>
      <c r="EFB4" s="255"/>
      <c r="EFC4" s="255"/>
      <c r="EFD4" s="255"/>
      <c r="EFE4" s="255"/>
      <c r="EFF4" s="255"/>
      <c r="EFG4" s="255"/>
      <c r="EFH4" s="255"/>
      <c r="EFI4" s="255"/>
      <c r="EFJ4" s="255"/>
      <c r="EFK4" s="255"/>
      <c r="EFL4" s="255"/>
      <c r="EFM4" s="255"/>
      <c r="EFN4" s="255"/>
      <c r="EFO4" s="255"/>
      <c r="EFP4" s="255"/>
      <c r="EFQ4" s="255"/>
      <c r="EFR4" s="255"/>
      <c r="EFS4" s="255"/>
      <c r="EFT4" s="255"/>
      <c r="EFU4" s="255"/>
      <c r="EFV4" s="255"/>
      <c r="EFW4" s="255"/>
      <c r="EFX4" s="255"/>
      <c r="EFY4" s="255"/>
      <c r="EFZ4" s="255"/>
      <c r="EGA4" s="255"/>
      <c r="EGB4" s="255"/>
      <c r="EGC4" s="255"/>
      <c r="EGD4" s="255"/>
      <c r="EGE4" s="255"/>
      <c r="EGF4" s="255"/>
      <c r="EGG4" s="255"/>
      <c r="EGH4" s="255"/>
      <c r="EGI4" s="255"/>
      <c r="EGJ4" s="255"/>
      <c r="EGK4" s="255"/>
      <c r="EGL4" s="255"/>
      <c r="EGM4" s="255"/>
      <c r="EGN4" s="255"/>
      <c r="EGO4" s="255"/>
      <c r="EGP4" s="255"/>
      <c r="EGQ4" s="255"/>
      <c r="EGR4" s="255"/>
      <c r="EGS4" s="255"/>
      <c r="EGT4" s="255"/>
      <c r="EGU4" s="255"/>
      <c r="EGV4" s="255"/>
      <c r="EGW4" s="255"/>
      <c r="EGX4" s="255"/>
      <c r="EGY4" s="255"/>
      <c r="EGZ4" s="255"/>
      <c r="EHA4" s="255"/>
      <c r="EHB4" s="255"/>
      <c r="EHC4" s="255"/>
      <c r="EHD4" s="255"/>
      <c r="EHE4" s="255"/>
      <c r="EHF4" s="255"/>
      <c r="EHG4" s="255"/>
      <c r="EHH4" s="255"/>
      <c r="EHI4" s="255"/>
      <c r="EHJ4" s="255"/>
      <c r="EHK4" s="255"/>
      <c r="EHL4" s="255"/>
      <c r="EHM4" s="255"/>
      <c r="EHN4" s="255"/>
      <c r="EHO4" s="255"/>
      <c r="EHP4" s="255"/>
      <c r="EHQ4" s="255"/>
      <c r="EHR4" s="255"/>
      <c r="EHS4" s="255"/>
      <c r="EHT4" s="255"/>
      <c r="EHU4" s="255"/>
      <c r="EHV4" s="255"/>
      <c r="EHW4" s="255"/>
      <c r="EHX4" s="255"/>
      <c r="EHY4" s="255"/>
      <c r="EHZ4" s="255"/>
      <c r="EIA4" s="255"/>
      <c r="EIB4" s="255"/>
      <c r="EIC4" s="255"/>
      <c r="EID4" s="255"/>
      <c r="EIE4" s="255"/>
      <c r="EIF4" s="255"/>
      <c r="EIG4" s="255"/>
      <c r="EIH4" s="255"/>
      <c r="EII4" s="255"/>
      <c r="EIJ4" s="255"/>
      <c r="EIK4" s="255"/>
      <c r="EIL4" s="255"/>
      <c r="EIM4" s="255"/>
      <c r="EIN4" s="255"/>
      <c r="EIO4" s="255"/>
      <c r="EIP4" s="255"/>
      <c r="EIQ4" s="255"/>
      <c r="EIR4" s="255"/>
      <c r="EIS4" s="255"/>
      <c r="EIT4" s="255"/>
      <c r="EIU4" s="255"/>
      <c r="EIV4" s="255"/>
      <c r="EIW4" s="255"/>
      <c r="EIX4" s="255"/>
      <c r="EIY4" s="255"/>
      <c r="EIZ4" s="255"/>
      <c r="EJA4" s="255"/>
      <c r="EJB4" s="255"/>
      <c r="EJC4" s="255"/>
      <c r="EJD4" s="255"/>
      <c r="EJE4" s="255"/>
      <c r="EJF4" s="255"/>
      <c r="EJG4" s="255"/>
      <c r="EJH4" s="255"/>
      <c r="EJI4" s="255"/>
      <c r="EJJ4" s="255"/>
      <c r="EJK4" s="255"/>
      <c r="EJL4" s="255"/>
      <c r="EJM4" s="255"/>
      <c r="EJN4" s="255"/>
      <c r="EJO4" s="255"/>
      <c r="EJP4" s="255"/>
      <c r="EJQ4" s="255"/>
      <c r="EJR4" s="255"/>
      <c r="EJS4" s="255"/>
      <c r="EJT4" s="255"/>
      <c r="EJU4" s="255"/>
      <c r="EJV4" s="255"/>
      <c r="EJW4" s="255"/>
      <c r="EJX4" s="255"/>
      <c r="EJY4" s="255"/>
      <c r="EJZ4" s="255"/>
      <c r="EKA4" s="255"/>
      <c r="EKB4" s="255"/>
      <c r="EKC4" s="255"/>
      <c r="EKD4" s="255"/>
      <c r="EKE4" s="255"/>
      <c r="EKF4" s="255"/>
      <c r="EKG4" s="255"/>
      <c r="EKH4" s="255"/>
      <c r="EKI4" s="255"/>
      <c r="EKJ4" s="255"/>
      <c r="EKK4" s="255"/>
      <c r="EKL4" s="255"/>
      <c r="EKM4" s="255"/>
      <c r="EKN4" s="255"/>
      <c r="EKO4" s="255"/>
      <c r="EKP4" s="255"/>
      <c r="EKQ4" s="255"/>
      <c r="EKR4" s="255"/>
      <c r="EKS4" s="255"/>
      <c r="EKT4" s="255"/>
      <c r="EKU4" s="255"/>
      <c r="EKV4" s="255"/>
      <c r="EKW4" s="255"/>
      <c r="EKX4" s="255"/>
      <c r="EKY4" s="255"/>
      <c r="EKZ4" s="255"/>
      <c r="ELA4" s="255"/>
      <c r="ELB4" s="255"/>
      <c r="ELC4" s="255"/>
      <c r="ELD4" s="255"/>
      <c r="ELE4" s="255"/>
      <c r="ELF4" s="255"/>
      <c r="ELG4" s="255"/>
      <c r="ELH4" s="255"/>
      <c r="ELI4" s="255"/>
      <c r="ELJ4" s="255"/>
      <c r="ELK4" s="255"/>
      <c r="ELL4" s="255"/>
      <c r="ELM4" s="255"/>
      <c r="ELN4" s="255"/>
      <c r="ELO4" s="255"/>
      <c r="ELP4" s="255"/>
      <c r="ELQ4" s="255"/>
      <c r="ELR4" s="255"/>
      <c r="ELS4" s="255"/>
      <c r="ELT4" s="255"/>
      <c r="ELU4" s="255"/>
      <c r="ELV4" s="255"/>
      <c r="ELW4" s="255"/>
      <c r="ELX4" s="255"/>
      <c r="ELY4" s="255"/>
      <c r="ELZ4" s="255"/>
      <c r="EMA4" s="255"/>
      <c r="EMB4" s="255"/>
      <c r="EMC4" s="255"/>
      <c r="EMD4" s="255"/>
      <c r="EME4" s="255"/>
      <c r="EMF4" s="255"/>
      <c r="EMG4" s="255"/>
      <c r="EMH4" s="255"/>
      <c r="EMI4" s="255"/>
      <c r="EMJ4" s="255"/>
      <c r="EMK4" s="255"/>
      <c r="EML4" s="255"/>
      <c r="EMM4" s="255"/>
      <c r="EMN4" s="255"/>
      <c r="EMO4" s="255"/>
      <c r="EMP4" s="255"/>
      <c r="EMQ4" s="255"/>
      <c r="EMR4" s="255"/>
      <c r="EMS4" s="255"/>
      <c r="EMT4" s="255"/>
      <c r="EMU4" s="255"/>
      <c r="EMV4" s="255"/>
      <c r="EMW4" s="255"/>
      <c r="EMX4" s="255"/>
      <c r="EMY4" s="255"/>
      <c r="EMZ4" s="255"/>
      <c r="ENA4" s="255"/>
      <c r="ENB4" s="255"/>
      <c r="ENC4" s="255"/>
      <c r="END4" s="255"/>
      <c r="ENE4" s="255"/>
      <c r="ENF4" s="255"/>
      <c r="ENG4" s="255"/>
      <c r="ENH4" s="255"/>
      <c r="ENI4" s="255"/>
      <c r="ENJ4" s="255"/>
      <c r="ENK4" s="255"/>
      <c r="ENL4" s="255"/>
      <c r="ENM4" s="255"/>
      <c r="ENN4" s="255"/>
      <c r="ENO4" s="255"/>
      <c r="ENP4" s="255"/>
      <c r="ENQ4" s="255"/>
      <c r="ENR4" s="255"/>
      <c r="ENS4" s="255"/>
      <c r="ENT4" s="255"/>
      <c r="ENU4" s="255"/>
      <c r="ENV4" s="255"/>
      <c r="ENW4" s="255"/>
      <c r="ENX4" s="255"/>
      <c r="ENY4" s="255"/>
      <c r="ENZ4" s="255"/>
      <c r="EOA4" s="255"/>
      <c r="EOB4" s="255"/>
      <c r="EOC4" s="255"/>
      <c r="EOD4" s="255"/>
      <c r="EOE4" s="255"/>
      <c r="EOF4" s="255"/>
      <c r="EOG4" s="255"/>
      <c r="EOH4" s="255"/>
      <c r="EOI4" s="255"/>
      <c r="EOJ4" s="255"/>
      <c r="EOK4" s="255"/>
      <c r="EOL4" s="255"/>
      <c r="EOM4" s="255"/>
      <c r="EON4" s="255"/>
      <c r="EOO4" s="255"/>
      <c r="EOP4" s="255"/>
      <c r="EOQ4" s="255"/>
      <c r="EOR4" s="255"/>
      <c r="EOS4" s="255"/>
      <c r="EOT4" s="255"/>
      <c r="EOU4" s="255"/>
      <c r="EOV4" s="255"/>
      <c r="EOW4" s="255"/>
      <c r="EOX4" s="255"/>
      <c r="EOY4" s="255"/>
      <c r="EOZ4" s="255"/>
      <c r="EPA4" s="255"/>
      <c r="EPB4" s="255"/>
      <c r="EPC4" s="255"/>
      <c r="EPD4" s="255"/>
      <c r="EPE4" s="255"/>
      <c r="EPF4" s="255"/>
      <c r="EPG4" s="255"/>
      <c r="EPH4" s="255"/>
      <c r="EPI4" s="255"/>
      <c r="EPJ4" s="255"/>
      <c r="EPK4" s="255"/>
      <c r="EPL4" s="255"/>
      <c r="EPM4" s="255"/>
      <c r="EPN4" s="255"/>
      <c r="EPO4" s="255"/>
      <c r="EPP4" s="255"/>
      <c r="EPQ4" s="255"/>
      <c r="EPR4" s="255"/>
      <c r="EPS4" s="255"/>
      <c r="EPT4" s="255"/>
      <c r="EPU4" s="255"/>
      <c r="EPV4" s="255"/>
      <c r="EPW4" s="255"/>
      <c r="EPX4" s="255"/>
      <c r="EPY4" s="255"/>
      <c r="EPZ4" s="255"/>
      <c r="EQA4" s="255"/>
      <c r="EQB4" s="255"/>
      <c r="EQC4" s="255"/>
      <c r="EQD4" s="255"/>
      <c r="EQE4" s="255"/>
      <c r="EQF4" s="255"/>
      <c r="EQG4" s="255"/>
      <c r="EQH4" s="255"/>
      <c r="EQI4" s="255"/>
      <c r="EQJ4" s="255"/>
      <c r="EQK4" s="255"/>
      <c r="EQL4" s="255"/>
      <c r="EQM4" s="255"/>
      <c r="EQN4" s="255"/>
      <c r="EQO4" s="255"/>
      <c r="EQP4" s="255"/>
      <c r="EQQ4" s="255"/>
      <c r="EQR4" s="255"/>
      <c r="EQS4" s="255"/>
      <c r="EQT4" s="255"/>
      <c r="EQU4" s="255"/>
      <c r="EQV4" s="255"/>
      <c r="EQW4" s="255"/>
      <c r="EQX4" s="255"/>
      <c r="EQY4" s="255"/>
      <c r="EQZ4" s="255"/>
      <c r="ERA4" s="255"/>
      <c r="ERB4" s="255"/>
      <c r="ERC4" s="255"/>
      <c r="ERD4" s="255"/>
      <c r="ERE4" s="255"/>
      <c r="ERF4" s="255"/>
      <c r="ERG4" s="255"/>
      <c r="ERH4" s="255"/>
      <c r="ERI4" s="255"/>
      <c r="ERJ4" s="255"/>
      <c r="ERK4" s="255"/>
      <c r="ERL4" s="255"/>
      <c r="ERM4" s="255"/>
      <c r="ERN4" s="255"/>
      <c r="ERO4" s="255"/>
      <c r="ERP4" s="255"/>
      <c r="ERQ4" s="255"/>
      <c r="ERR4" s="255"/>
      <c r="ERS4" s="255"/>
      <c r="ERT4" s="255"/>
      <c r="ERU4" s="255"/>
      <c r="ERV4" s="255"/>
      <c r="ERW4" s="255"/>
      <c r="ERX4" s="255"/>
      <c r="ERY4" s="255"/>
      <c r="ERZ4" s="255"/>
      <c r="ESA4" s="255"/>
      <c r="ESB4" s="255"/>
      <c r="ESC4" s="255"/>
      <c r="ESD4" s="255"/>
      <c r="ESE4" s="255"/>
      <c r="ESF4" s="255"/>
      <c r="ESG4" s="255"/>
      <c r="ESH4" s="255"/>
      <c r="ESI4" s="255"/>
      <c r="ESJ4" s="255"/>
      <c r="ESK4" s="255"/>
      <c r="ESL4" s="255"/>
      <c r="ESM4" s="255"/>
      <c r="ESN4" s="255"/>
      <c r="ESO4" s="255"/>
      <c r="ESP4" s="255"/>
      <c r="ESQ4" s="255"/>
      <c r="ESR4" s="255"/>
      <c r="ESS4" s="255"/>
      <c r="EST4" s="255"/>
      <c r="ESU4" s="255"/>
      <c r="ESV4" s="255"/>
      <c r="ESW4" s="255"/>
      <c r="ESX4" s="255"/>
      <c r="ESY4" s="255"/>
      <c r="ESZ4" s="255"/>
      <c r="ETA4" s="255"/>
      <c r="ETB4" s="255"/>
      <c r="ETC4" s="255"/>
      <c r="ETD4" s="255"/>
      <c r="ETE4" s="255"/>
      <c r="ETF4" s="255"/>
      <c r="ETG4" s="255"/>
      <c r="ETH4" s="255"/>
      <c r="ETI4" s="255"/>
      <c r="ETJ4" s="255"/>
      <c r="ETK4" s="255"/>
      <c r="ETL4" s="255"/>
      <c r="ETM4" s="255"/>
      <c r="ETN4" s="255"/>
      <c r="ETO4" s="255"/>
      <c r="ETP4" s="255"/>
      <c r="ETQ4" s="255"/>
      <c r="ETR4" s="255"/>
      <c r="ETS4" s="255"/>
      <c r="ETT4" s="255"/>
      <c r="ETU4" s="255"/>
      <c r="ETV4" s="255"/>
      <c r="ETW4" s="255"/>
      <c r="ETX4" s="255"/>
      <c r="ETY4" s="255"/>
      <c r="ETZ4" s="255"/>
      <c r="EUA4" s="255"/>
      <c r="EUB4" s="255"/>
      <c r="EUC4" s="255"/>
      <c r="EUD4" s="255"/>
      <c r="EUE4" s="255"/>
      <c r="EUF4" s="255"/>
      <c r="EUG4" s="255"/>
      <c r="EUH4" s="255"/>
      <c r="EUI4" s="255"/>
      <c r="EUJ4" s="255"/>
      <c r="EUK4" s="255"/>
      <c r="EUL4" s="255"/>
      <c r="EUM4" s="255"/>
      <c r="EUN4" s="255"/>
      <c r="EUO4" s="255"/>
      <c r="EUP4" s="255"/>
      <c r="EUQ4" s="255"/>
      <c r="EUR4" s="255"/>
      <c r="EUS4" s="255"/>
      <c r="EUT4" s="255"/>
      <c r="EUU4" s="255"/>
      <c r="EUV4" s="255"/>
      <c r="EUW4" s="255"/>
      <c r="EUX4" s="255"/>
      <c r="EUY4" s="255"/>
      <c r="EUZ4" s="255"/>
      <c r="EVA4" s="255"/>
      <c r="EVB4" s="255"/>
      <c r="EVC4" s="255"/>
      <c r="EVD4" s="255"/>
      <c r="EVE4" s="255"/>
      <c r="EVF4" s="255"/>
      <c r="EVG4" s="255"/>
      <c r="EVH4" s="255"/>
      <c r="EVI4" s="255"/>
      <c r="EVJ4" s="255"/>
      <c r="EVK4" s="255"/>
      <c r="EVL4" s="255"/>
      <c r="EVM4" s="255"/>
      <c r="EVN4" s="255"/>
      <c r="EVO4" s="255"/>
      <c r="EVP4" s="255"/>
      <c r="EVQ4" s="255"/>
      <c r="EVR4" s="255"/>
      <c r="EVS4" s="255"/>
      <c r="EVT4" s="255"/>
      <c r="EVU4" s="255"/>
      <c r="EVV4" s="255"/>
      <c r="EVW4" s="255"/>
      <c r="EVX4" s="255"/>
      <c r="EVY4" s="255"/>
      <c r="EVZ4" s="255"/>
      <c r="EWA4" s="255"/>
      <c r="EWB4" s="255"/>
      <c r="EWC4" s="255"/>
      <c r="EWD4" s="255"/>
      <c r="EWE4" s="255"/>
      <c r="EWF4" s="255"/>
      <c r="EWG4" s="255"/>
      <c r="EWH4" s="255"/>
      <c r="EWI4" s="255"/>
      <c r="EWJ4" s="255"/>
      <c r="EWK4" s="255"/>
      <c r="EWL4" s="255"/>
      <c r="EWM4" s="255"/>
      <c r="EWN4" s="255"/>
      <c r="EWO4" s="255"/>
      <c r="EWP4" s="255"/>
      <c r="EWQ4" s="255"/>
      <c r="EWR4" s="255"/>
      <c r="EWS4" s="255"/>
      <c r="EWT4" s="255"/>
      <c r="EWU4" s="255"/>
      <c r="EWV4" s="255"/>
      <c r="EWW4" s="255"/>
      <c r="EWX4" s="255"/>
      <c r="EWY4" s="255"/>
      <c r="EWZ4" s="255"/>
      <c r="EXA4" s="255"/>
      <c r="EXB4" s="255"/>
      <c r="EXC4" s="255"/>
      <c r="EXD4" s="255"/>
      <c r="EXE4" s="255"/>
      <c r="EXF4" s="255"/>
      <c r="EXG4" s="255"/>
      <c r="EXH4" s="255"/>
      <c r="EXI4" s="255"/>
      <c r="EXJ4" s="255"/>
      <c r="EXK4" s="255"/>
      <c r="EXL4" s="255"/>
      <c r="EXM4" s="255"/>
      <c r="EXN4" s="255"/>
      <c r="EXO4" s="255"/>
      <c r="EXP4" s="255"/>
      <c r="EXQ4" s="255"/>
      <c r="EXR4" s="255"/>
      <c r="EXS4" s="255"/>
      <c r="EXT4" s="255"/>
      <c r="EXU4" s="255"/>
      <c r="EXV4" s="255"/>
      <c r="EXW4" s="255"/>
      <c r="EXX4" s="255"/>
      <c r="EXY4" s="255"/>
      <c r="EXZ4" s="255"/>
      <c r="EYA4" s="255"/>
      <c r="EYB4" s="255"/>
      <c r="EYC4" s="255"/>
      <c r="EYD4" s="255"/>
      <c r="EYE4" s="255"/>
      <c r="EYF4" s="255"/>
      <c r="EYG4" s="255"/>
      <c r="EYH4" s="255"/>
      <c r="EYI4" s="255"/>
      <c r="EYJ4" s="255"/>
      <c r="EYK4" s="255"/>
      <c r="EYL4" s="255"/>
      <c r="EYM4" s="255"/>
      <c r="EYN4" s="255"/>
      <c r="EYO4" s="255"/>
      <c r="EYP4" s="255"/>
      <c r="EYQ4" s="255"/>
      <c r="EYR4" s="255"/>
      <c r="EYS4" s="255"/>
      <c r="EYT4" s="255"/>
      <c r="EYU4" s="255"/>
      <c r="EYV4" s="255"/>
      <c r="EYW4" s="255"/>
      <c r="EYX4" s="255"/>
      <c r="EYY4" s="255"/>
      <c r="EYZ4" s="255"/>
      <c r="EZA4" s="255"/>
      <c r="EZB4" s="255"/>
      <c r="EZC4" s="255"/>
      <c r="EZD4" s="255"/>
      <c r="EZE4" s="255"/>
      <c r="EZF4" s="255"/>
      <c r="EZG4" s="255"/>
      <c r="EZH4" s="255"/>
      <c r="EZI4" s="255"/>
      <c r="EZJ4" s="255"/>
      <c r="EZK4" s="255"/>
      <c r="EZL4" s="255"/>
      <c r="EZM4" s="255"/>
      <c r="EZN4" s="255"/>
      <c r="EZO4" s="255"/>
      <c r="EZP4" s="255"/>
      <c r="EZQ4" s="255"/>
      <c r="EZR4" s="255"/>
      <c r="EZS4" s="255"/>
      <c r="EZT4" s="255"/>
      <c r="EZU4" s="255"/>
      <c r="EZV4" s="255"/>
      <c r="EZW4" s="255"/>
      <c r="EZX4" s="255"/>
      <c r="EZY4" s="255"/>
      <c r="EZZ4" s="255"/>
      <c r="FAA4" s="255"/>
      <c r="FAB4" s="255"/>
      <c r="FAC4" s="255"/>
      <c r="FAD4" s="255"/>
      <c r="FAE4" s="255"/>
      <c r="FAF4" s="255"/>
      <c r="FAG4" s="255"/>
      <c r="FAH4" s="255"/>
      <c r="FAI4" s="255"/>
      <c r="FAJ4" s="255"/>
      <c r="FAK4" s="255"/>
      <c r="FAL4" s="255"/>
      <c r="FAM4" s="255"/>
      <c r="FAN4" s="255"/>
      <c r="FAO4" s="255"/>
      <c r="FAP4" s="255"/>
      <c r="FAQ4" s="255"/>
      <c r="FAR4" s="255"/>
      <c r="FAS4" s="255"/>
      <c r="FAT4" s="255"/>
      <c r="FAU4" s="255"/>
      <c r="FAV4" s="255"/>
      <c r="FAW4" s="255"/>
      <c r="FAX4" s="255"/>
      <c r="FAY4" s="255"/>
      <c r="FAZ4" s="255"/>
      <c r="FBA4" s="255"/>
      <c r="FBB4" s="255"/>
      <c r="FBC4" s="255"/>
      <c r="FBD4" s="255"/>
      <c r="FBE4" s="255"/>
      <c r="FBF4" s="255"/>
      <c r="FBG4" s="255"/>
      <c r="FBH4" s="255"/>
      <c r="FBI4" s="255"/>
      <c r="FBJ4" s="255"/>
      <c r="FBK4" s="255"/>
      <c r="FBL4" s="255"/>
      <c r="FBM4" s="255"/>
      <c r="FBN4" s="255"/>
      <c r="FBO4" s="255"/>
      <c r="FBP4" s="255"/>
      <c r="FBQ4" s="255"/>
      <c r="FBR4" s="255"/>
      <c r="FBS4" s="255"/>
      <c r="FBT4" s="255"/>
      <c r="FBU4" s="255"/>
      <c r="FBV4" s="255"/>
      <c r="FBW4" s="255"/>
      <c r="FBX4" s="255"/>
      <c r="FBY4" s="255"/>
      <c r="FBZ4" s="255"/>
      <c r="FCA4" s="255"/>
      <c r="FCB4" s="255"/>
      <c r="FCC4" s="255"/>
      <c r="FCD4" s="255"/>
      <c r="FCE4" s="255"/>
      <c r="FCF4" s="255"/>
      <c r="FCG4" s="255"/>
      <c r="FCH4" s="255"/>
      <c r="FCI4" s="255"/>
      <c r="FCJ4" s="255"/>
      <c r="FCK4" s="255"/>
      <c r="FCL4" s="255"/>
      <c r="FCM4" s="255"/>
      <c r="FCN4" s="255"/>
      <c r="FCO4" s="255"/>
      <c r="FCP4" s="255"/>
      <c r="FCQ4" s="255"/>
      <c r="FCR4" s="255"/>
      <c r="FCS4" s="255"/>
      <c r="FCT4" s="255"/>
      <c r="FCU4" s="255"/>
      <c r="FCV4" s="255"/>
      <c r="FCW4" s="255"/>
      <c r="FCX4" s="255"/>
      <c r="FCY4" s="255"/>
      <c r="FCZ4" s="255"/>
      <c r="FDA4" s="255"/>
      <c r="FDB4" s="255"/>
      <c r="FDC4" s="255"/>
      <c r="FDD4" s="255"/>
      <c r="FDE4" s="255"/>
      <c r="FDF4" s="255"/>
      <c r="FDG4" s="255"/>
      <c r="FDH4" s="255"/>
      <c r="FDI4" s="255"/>
      <c r="FDJ4" s="255"/>
      <c r="FDK4" s="255"/>
      <c r="FDL4" s="255"/>
      <c r="FDM4" s="255"/>
      <c r="FDN4" s="255"/>
      <c r="FDO4" s="255"/>
      <c r="FDP4" s="255"/>
      <c r="FDQ4" s="255"/>
      <c r="FDR4" s="255"/>
      <c r="FDS4" s="255"/>
      <c r="FDT4" s="255"/>
      <c r="FDU4" s="255"/>
      <c r="FDV4" s="255"/>
      <c r="FDW4" s="255"/>
      <c r="FDX4" s="255"/>
      <c r="FDY4" s="255"/>
      <c r="FDZ4" s="255"/>
      <c r="FEA4" s="255"/>
      <c r="FEB4" s="255"/>
      <c r="FEC4" s="255"/>
      <c r="FED4" s="255"/>
      <c r="FEE4" s="255"/>
      <c r="FEF4" s="255"/>
      <c r="FEG4" s="255"/>
      <c r="FEH4" s="255"/>
      <c r="FEI4" s="255"/>
      <c r="FEJ4" s="255"/>
      <c r="FEK4" s="255"/>
      <c r="FEL4" s="255"/>
      <c r="FEM4" s="255"/>
      <c r="FEN4" s="255"/>
      <c r="FEO4" s="255"/>
      <c r="FEP4" s="255"/>
      <c r="FEQ4" s="255"/>
      <c r="FER4" s="255"/>
      <c r="FES4" s="255"/>
      <c r="FET4" s="255"/>
      <c r="FEU4" s="255"/>
      <c r="FEV4" s="255"/>
      <c r="FEW4" s="255"/>
      <c r="FEX4" s="255"/>
      <c r="FEY4" s="255"/>
      <c r="FEZ4" s="255"/>
      <c r="FFA4" s="255"/>
      <c r="FFB4" s="255"/>
      <c r="FFC4" s="255"/>
      <c r="FFD4" s="255"/>
      <c r="FFE4" s="255"/>
      <c r="FFF4" s="255"/>
      <c r="FFG4" s="255"/>
      <c r="FFH4" s="255"/>
      <c r="FFI4" s="255"/>
      <c r="FFJ4" s="255"/>
      <c r="FFK4" s="255"/>
      <c r="FFL4" s="255"/>
      <c r="FFM4" s="255"/>
      <c r="FFN4" s="255"/>
      <c r="FFO4" s="255"/>
      <c r="FFP4" s="255"/>
      <c r="FFQ4" s="255"/>
      <c r="FFR4" s="255"/>
      <c r="FFS4" s="255"/>
      <c r="FFT4" s="255"/>
      <c r="FFU4" s="255"/>
      <c r="FFV4" s="255"/>
      <c r="FFW4" s="255"/>
      <c r="FFX4" s="255"/>
      <c r="FFY4" s="255"/>
      <c r="FFZ4" s="255"/>
      <c r="FGA4" s="255"/>
      <c r="FGB4" s="255"/>
      <c r="FGC4" s="255"/>
      <c r="FGD4" s="255"/>
      <c r="FGE4" s="255"/>
      <c r="FGF4" s="255"/>
      <c r="FGG4" s="255"/>
      <c r="FGH4" s="255"/>
      <c r="FGI4" s="255"/>
      <c r="FGJ4" s="255"/>
      <c r="FGK4" s="255"/>
      <c r="FGL4" s="255"/>
      <c r="FGM4" s="255"/>
      <c r="FGN4" s="255"/>
      <c r="FGO4" s="255"/>
      <c r="FGP4" s="255"/>
      <c r="FGQ4" s="255"/>
      <c r="FGR4" s="255"/>
      <c r="FGS4" s="255"/>
      <c r="FGT4" s="255"/>
      <c r="FGU4" s="255"/>
      <c r="FGV4" s="255"/>
      <c r="FGW4" s="255"/>
      <c r="FGX4" s="255"/>
      <c r="FGY4" s="255"/>
      <c r="FGZ4" s="255"/>
      <c r="FHA4" s="255"/>
      <c r="FHB4" s="255"/>
      <c r="FHC4" s="255"/>
      <c r="FHD4" s="255"/>
      <c r="FHE4" s="255"/>
      <c r="FHF4" s="255"/>
      <c r="FHG4" s="255"/>
      <c r="FHH4" s="255"/>
      <c r="FHI4" s="255"/>
      <c r="FHJ4" s="255"/>
      <c r="FHK4" s="255"/>
      <c r="FHL4" s="255"/>
      <c r="FHM4" s="255"/>
      <c r="FHN4" s="255"/>
      <c r="FHO4" s="255"/>
      <c r="FHP4" s="255"/>
      <c r="FHQ4" s="255"/>
      <c r="FHR4" s="255"/>
      <c r="FHS4" s="255"/>
      <c r="FHT4" s="255"/>
      <c r="FHU4" s="255"/>
      <c r="FHV4" s="255"/>
      <c r="FHW4" s="255"/>
      <c r="FHX4" s="255"/>
      <c r="FHY4" s="255"/>
      <c r="FHZ4" s="255"/>
      <c r="FIA4" s="255"/>
      <c r="FIB4" s="255"/>
      <c r="FIC4" s="255"/>
      <c r="FID4" s="255"/>
      <c r="FIE4" s="255"/>
      <c r="FIF4" s="255"/>
      <c r="FIG4" s="255"/>
      <c r="FIH4" s="255"/>
      <c r="FII4" s="255"/>
      <c r="FIJ4" s="255"/>
      <c r="FIK4" s="255"/>
      <c r="FIL4" s="255"/>
      <c r="FIM4" s="255"/>
      <c r="FIN4" s="255"/>
      <c r="FIO4" s="255"/>
      <c r="FIP4" s="255"/>
      <c r="FIQ4" s="255"/>
      <c r="FIR4" s="255"/>
      <c r="FIS4" s="255"/>
      <c r="FIT4" s="255"/>
      <c r="FIU4" s="255"/>
      <c r="FIV4" s="255"/>
      <c r="FIW4" s="255"/>
      <c r="FIX4" s="255"/>
      <c r="FIY4" s="255"/>
      <c r="FIZ4" s="255"/>
      <c r="FJA4" s="255"/>
      <c r="FJB4" s="255"/>
      <c r="FJC4" s="255"/>
      <c r="FJD4" s="255"/>
      <c r="FJE4" s="255"/>
      <c r="FJF4" s="255"/>
      <c r="FJG4" s="255"/>
      <c r="FJH4" s="255"/>
      <c r="FJI4" s="255"/>
      <c r="FJJ4" s="255"/>
      <c r="FJK4" s="255"/>
      <c r="FJL4" s="255"/>
      <c r="FJM4" s="255"/>
      <c r="FJN4" s="255"/>
      <c r="FJO4" s="255"/>
      <c r="FJP4" s="255"/>
      <c r="FJQ4" s="255"/>
      <c r="FJR4" s="255"/>
      <c r="FJS4" s="255"/>
      <c r="FJT4" s="255"/>
      <c r="FJU4" s="255"/>
      <c r="FJV4" s="255"/>
      <c r="FJW4" s="255"/>
      <c r="FJX4" s="255"/>
      <c r="FJY4" s="255"/>
      <c r="FJZ4" s="255"/>
      <c r="FKA4" s="255"/>
      <c r="FKB4" s="255"/>
      <c r="FKC4" s="255"/>
      <c r="FKD4" s="255"/>
      <c r="FKE4" s="255"/>
      <c r="FKF4" s="255"/>
      <c r="FKG4" s="255"/>
      <c r="FKH4" s="255"/>
      <c r="FKI4" s="255"/>
      <c r="FKJ4" s="255"/>
      <c r="FKK4" s="255"/>
      <c r="FKL4" s="255"/>
      <c r="FKM4" s="255"/>
      <c r="FKN4" s="255"/>
      <c r="FKO4" s="255"/>
      <c r="FKP4" s="255"/>
      <c r="FKQ4" s="255"/>
      <c r="FKR4" s="255"/>
      <c r="FKS4" s="255"/>
      <c r="FKT4" s="255"/>
      <c r="FKU4" s="255"/>
      <c r="FKV4" s="255"/>
      <c r="FKW4" s="255"/>
      <c r="FKX4" s="255"/>
      <c r="FKY4" s="255"/>
      <c r="FKZ4" s="255"/>
      <c r="FLA4" s="255"/>
      <c r="FLB4" s="255"/>
      <c r="FLC4" s="255"/>
      <c r="FLD4" s="255"/>
      <c r="FLE4" s="255"/>
      <c r="FLF4" s="255"/>
      <c r="FLG4" s="255"/>
      <c r="FLH4" s="255"/>
      <c r="FLI4" s="255"/>
      <c r="FLJ4" s="255"/>
      <c r="FLK4" s="255"/>
      <c r="FLL4" s="255"/>
      <c r="FLM4" s="255"/>
      <c r="FLN4" s="255"/>
      <c r="FLO4" s="255"/>
      <c r="FLP4" s="255"/>
      <c r="FLQ4" s="255"/>
      <c r="FLR4" s="255"/>
      <c r="FLS4" s="255"/>
      <c r="FLT4" s="255"/>
      <c r="FLU4" s="255"/>
      <c r="FLV4" s="255"/>
      <c r="FLW4" s="255"/>
      <c r="FLX4" s="255"/>
      <c r="FLY4" s="255"/>
      <c r="FLZ4" s="255"/>
      <c r="FMA4" s="255"/>
      <c r="FMB4" s="255"/>
      <c r="FMC4" s="255"/>
      <c r="FMD4" s="255"/>
      <c r="FME4" s="255"/>
      <c r="FMF4" s="255"/>
      <c r="FMG4" s="255"/>
      <c r="FMH4" s="255"/>
      <c r="FMI4" s="255"/>
      <c r="FMJ4" s="255"/>
      <c r="FMK4" s="255"/>
      <c r="FML4" s="255"/>
      <c r="FMM4" s="255"/>
      <c r="FMN4" s="255"/>
      <c r="FMO4" s="255"/>
      <c r="FMP4" s="255"/>
      <c r="FMQ4" s="255"/>
      <c r="FMR4" s="255"/>
      <c r="FMS4" s="255"/>
      <c r="FMT4" s="255"/>
      <c r="FMU4" s="255"/>
      <c r="FMV4" s="255"/>
      <c r="FMW4" s="255"/>
      <c r="FMX4" s="255"/>
      <c r="FMY4" s="255"/>
      <c r="FMZ4" s="255"/>
      <c r="FNA4" s="255"/>
      <c r="FNB4" s="255"/>
      <c r="FNC4" s="255"/>
      <c r="FND4" s="255"/>
      <c r="FNE4" s="255"/>
      <c r="FNF4" s="255"/>
      <c r="FNG4" s="255"/>
      <c r="FNH4" s="255"/>
      <c r="FNI4" s="255"/>
      <c r="FNJ4" s="255"/>
      <c r="FNK4" s="255"/>
      <c r="FNL4" s="255"/>
      <c r="FNM4" s="255"/>
      <c r="FNN4" s="255"/>
      <c r="FNO4" s="255"/>
      <c r="FNP4" s="255"/>
      <c r="FNQ4" s="255"/>
      <c r="FNR4" s="255"/>
      <c r="FNS4" s="255"/>
      <c r="FNT4" s="255"/>
      <c r="FNU4" s="255"/>
      <c r="FNV4" s="255"/>
      <c r="FNW4" s="255"/>
      <c r="FNX4" s="255"/>
      <c r="FNY4" s="255"/>
      <c r="FNZ4" s="255"/>
      <c r="FOA4" s="255"/>
      <c r="FOB4" s="255"/>
      <c r="FOC4" s="255"/>
      <c r="FOD4" s="255"/>
      <c r="FOE4" s="255"/>
      <c r="FOF4" s="255"/>
      <c r="FOG4" s="255"/>
      <c r="FOH4" s="255"/>
      <c r="FOI4" s="255"/>
      <c r="FOJ4" s="255"/>
      <c r="FOK4" s="255"/>
      <c r="FOL4" s="255"/>
      <c r="FOM4" s="255"/>
      <c r="FON4" s="255"/>
      <c r="FOO4" s="255"/>
      <c r="FOP4" s="255"/>
      <c r="FOQ4" s="255"/>
      <c r="FOR4" s="255"/>
      <c r="FOS4" s="255"/>
      <c r="FOT4" s="255"/>
      <c r="FOU4" s="255"/>
      <c r="FOV4" s="255"/>
      <c r="FOW4" s="255"/>
      <c r="FOX4" s="255"/>
      <c r="FOY4" s="255"/>
      <c r="FOZ4" s="255"/>
      <c r="FPA4" s="255"/>
      <c r="FPB4" s="255"/>
      <c r="FPC4" s="255"/>
      <c r="FPD4" s="255"/>
      <c r="FPE4" s="255"/>
      <c r="FPF4" s="255"/>
      <c r="FPG4" s="255"/>
      <c r="FPH4" s="255"/>
      <c r="FPI4" s="255"/>
      <c r="FPJ4" s="255"/>
      <c r="FPK4" s="255"/>
      <c r="FPL4" s="255"/>
      <c r="FPM4" s="255"/>
      <c r="FPN4" s="255"/>
      <c r="FPO4" s="255"/>
      <c r="FPP4" s="255"/>
      <c r="FPQ4" s="255"/>
      <c r="FPR4" s="255"/>
      <c r="FPS4" s="255"/>
      <c r="FPT4" s="255"/>
      <c r="FPU4" s="255"/>
      <c r="FPV4" s="255"/>
      <c r="FPW4" s="255"/>
      <c r="FPX4" s="255"/>
      <c r="FPY4" s="255"/>
      <c r="FPZ4" s="255"/>
      <c r="FQA4" s="255"/>
      <c r="FQB4" s="255"/>
      <c r="FQC4" s="255"/>
      <c r="FQD4" s="255"/>
      <c r="FQE4" s="255"/>
      <c r="FQF4" s="255"/>
      <c r="FQG4" s="255"/>
      <c r="FQH4" s="255"/>
      <c r="FQI4" s="255"/>
      <c r="FQJ4" s="255"/>
      <c r="FQK4" s="255"/>
      <c r="FQL4" s="255"/>
      <c r="FQM4" s="255"/>
      <c r="FQN4" s="255"/>
      <c r="FQO4" s="255"/>
      <c r="FQP4" s="255"/>
      <c r="FQQ4" s="255"/>
      <c r="FQR4" s="255"/>
      <c r="FQS4" s="255"/>
      <c r="FQT4" s="255"/>
      <c r="FQU4" s="255"/>
      <c r="FQV4" s="255"/>
      <c r="FQW4" s="255"/>
      <c r="FQX4" s="255"/>
      <c r="FQY4" s="255"/>
      <c r="FQZ4" s="255"/>
      <c r="FRA4" s="255"/>
      <c r="FRB4" s="255"/>
      <c r="FRC4" s="255"/>
      <c r="FRD4" s="255"/>
      <c r="FRE4" s="255"/>
      <c r="FRF4" s="255"/>
      <c r="FRG4" s="255"/>
      <c r="FRH4" s="255"/>
      <c r="FRI4" s="255"/>
      <c r="FRJ4" s="255"/>
      <c r="FRK4" s="255"/>
      <c r="FRL4" s="255"/>
      <c r="FRM4" s="255"/>
      <c r="FRN4" s="255"/>
      <c r="FRO4" s="255"/>
      <c r="FRP4" s="255"/>
      <c r="FRQ4" s="255"/>
      <c r="FRR4" s="255"/>
      <c r="FRS4" s="255"/>
      <c r="FRT4" s="255"/>
      <c r="FRU4" s="255"/>
      <c r="FRV4" s="255"/>
      <c r="FRW4" s="255"/>
      <c r="FRX4" s="255"/>
      <c r="FRY4" s="255"/>
      <c r="FRZ4" s="255"/>
      <c r="FSA4" s="255"/>
      <c r="FSB4" s="255"/>
      <c r="FSC4" s="255"/>
      <c r="FSD4" s="255"/>
      <c r="FSE4" s="255"/>
      <c r="FSF4" s="255"/>
      <c r="FSG4" s="255"/>
      <c r="FSH4" s="255"/>
      <c r="FSI4" s="255"/>
      <c r="FSJ4" s="255"/>
      <c r="FSK4" s="255"/>
      <c r="FSL4" s="255"/>
      <c r="FSM4" s="255"/>
      <c r="FSN4" s="255"/>
      <c r="FSO4" s="255"/>
      <c r="FSP4" s="255"/>
      <c r="FSQ4" s="255"/>
      <c r="FSR4" s="255"/>
      <c r="FSS4" s="255"/>
      <c r="FST4" s="255"/>
      <c r="FSU4" s="255"/>
      <c r="FSV4" s="255"/>
      <c r="FSW4" s="255"/>
      <c r="FSX4" s="255"/>
      <c r="FSY4" s="255"/>
      <c r="FSZ4" s="255"/>
      <c r="FTA4" s="255"/>
      <c r="FTB4" s="255"/>
      <c r="FTC4" s="255"/>
      <c r="FTD4" s="255"/>
      <c r="FTE4" s="255"/>
      <c r="FTF4" s="255"/>
      <c r="FTG4" s="255"/>
      <c r="FTH4" s="255"/>
      <c r="FTI4" s="255"/>
      <c r="FTJ4" s="255"/>
      <c r="FTK4" s="255"/>
      <c r="FTL4" s="255"/>
      <c r="FTM4" s="255"/>
      <c r="FTN4" s="255"/>
      <c r="FTO4" s="255"/>
      <c r="FTP4" s="255"/>
      <c r="FTQ4" s="255"/>
      <c r="FTR4" s="255"/>
      <c r="FTS4" s="255"/>
      <c r="FTT4" s="255"/>
      <c r="FTU4" s="255"/>
      <c r="FTV4" s="255"/>
      <c r="FTW4" s="255"/>
      <c r="FTX4" s="255"/>
      <c r="FTY4" s="255"/>
      <c r="FTZ4" s="255"/>
      <c r="FUA4" s="255"/>
      <c r="FUB4" s="255"/>
      <c r="FUC4" s="255"/>
      <c r="FUD4" s="255"/>
      <c r="FUE4" s="255"/>
      <c r="FUF4" s="255"/>
      <c r="FUG4" s="255"/>
      <c r="FUH4" s="255"/>
      <c r="FUI4" s="255"/>
      <c r="FUJ4" s="255"/>
      <c r="FUK4" s="255"/>
      <c r="FUL4" s="255"/>
      <c r="FUM4" s="255"/>
      <c r="FUN4" s="255"/>
      <c r="FUO4" s="255"/>
      <c r="FUP4" s="255"/>
      <c r="FUQ4" s="255"/>
      <c r="FUR4" s="255"/>
      <c r="FUS4" s="255"/>
      <c r="FUT4" s="255"/>
      <c r="FUU4" s="255"/>
      <c r="FUV4" s="255"/>
      <c r="FUW4" s="255"/>
      <c r="FUX4" s="255"/>
      <c r="FUY4" s="255"/>
      <c r="FUZ4" s="255"/>
      <c r="FVA4" s="255"/>
      <c r="FVB4" s="255"/>
      <c r="FVC4" s="255"/>
      <c r="FVD4" s="255"/>
      <c r="FVE4" s="255"/>
      <c r="FVF4" s="255"/>
      <c r="FVG4" s="255"/>
      <c r="FVH4" s="255"/>
      <c r="FVI4" s="255"/>
      <c r="FVJ4" s="255"/>
      <c r="FVK4" s="255"/>
      <c r="FVL4" s="255"/>
      <c r="FVM4" s="255"/>
      <c r="FVN4" s="255"/>
      <c r="FVO4" s="255"/>
      <c r="FVP4" s="255"/>
      <c r="FVQ4" s="255"/>
      <c r="FVR4" s="255"/>
      <c r="FVS4" s="255"/>
      <c r="FVT4" s="255"/>
      <c r="FVU4" s="255"/>
      <c r="FVV4" s="255"/>
      <c r="FVW4" s="255"/>
      <c r="FVX4" s="255"/>
      <c r="FVY4" s="255"/>
      <c r="FVZ4" s="255"/>
      <c r="FWA4" s="255"/>
      <c r="FWB4" s="255"/>
      <c r="FWC4" s="255"/>
      <c r="FWD4" s="255"/>
      <c r="FWE4" s="255"/>
      <c r="FWF4" s="255"/>
      <c r="FWG4" s="255"/>
      <c r="FWH4" s="255"/>
      <c r="FWI4" s="255"/>
      <c r="FWJ4" s="255"/>
      <c r="FWK4" s="255"/>
      <c r="FWL4" s="255"/>
      <c r="FWM4" s="255"/>
      <c r="FWN4" s="255"/>
      <c r="FWO4" s="255"/>
      <c r="FWP4" s="255"/>
      <c r="FWQ4" s="255"/>
      <c r="FWR4" s="255"/>
      <c r="FWS4" s="255"/>
      <c r="FWT4" s="255"/>
      <c r="FWU4" s="255"/>
      <c r="FWV4" s="255"/>
      <c r="FWW4" s="255"/>
      <c r="FWX4" s="255"/>
      <c r="FWY4" s="255"/>
      <c r="FWZ4" s="255"/>
      <c r="FXA4" s="255"/>
      <c r="FXB4" s="255"/>
      <c r="FXC4" s="255"/>
      <c r="FXD4" s="255"/>
      <c r="FXE4" s="255"/>
      <c r="FXF4" s="255"/>
      <c r="FXG4" s="255"/>
      <c r="FXH4" s="255"/>
      <c r="FXI4" s="255"/>
      <c r="FXJ4" s="255"/>
      <c r="FXK4" s="255"/>
      <c r="FXL4" s="255"/>
      <c r="FXM4" s="255"/>
      <c r="FXN4" s="255"/>
      <c r="FXO4" s="255"/>
      <c r="FXP4" s="255"/>
      <c r="FXQ4" s="255"/>
      <c r="FXR4" s="255"/>
      <c r="FXS4" s="255"/>
      <c r="FXT4" s="255"/>
      <c r="FXU4" s="255"/>
      <c r="FXV4" s="255"/>
      <c r="FXW4" s="255"/>
      <c r="FXX4" s="255"/>
      <c r="FXY4" s="255"/>
      <c r="FXZ4" s="255"/>
      <c r="FYA4" s="255"/>
      <c r="FYB4" s="255"/>
      <c r="FYC4" s="255"/>
      <c r="FYD4" s="255"/>
      <c r="FYE4" s="255"/>
      <c r="FYF4" s="255"/>
      <c r="FYG4" s="255"/>
      <c r="FYH4" s="255"/>
      <c r="FYI4" s="255"/>
      <c r="FYJ4" s="255"/>
      <c r="FYK4" s="255"/>
      <c r="FYL4" s="255"/>
      <c r="FYM4" s="255"/>
      <c r="FYN4" s="255"/>
      <c r="FYO4" s="255"/>
      <c r="FYP4" s="255"/>
      <c r="FYQ4" s="255"/>
      <c r="FYR4" s="255"/>
      <c r="FYS4" s="255"/>
      <c r="FYT4" s="255"/>
      <c r="FYU4" s="255"/>
      <c r="FYV4" s="255"/>
      <c r="FYW4" s="255"/>
      <c r="FYX4" s="255"/>
      <c r="FYY4" s="255"/>
      <c r="FYZ4" s="255"/>
      <c r="FZA4" s="255"/>
      <c r="FZB4" s="255"/>
      <c r="FZC4" s="255"/>
      <c r="FZD4" s="255"/>
      <c r="FZE4" s="255"/>
      <c r="FZF4" s="255"/>
      <c r="FZG4" s="255"/>
      <c r="FZH4" s="255"/>
      <c r="FZI4" s="255"/>
      <c r="FZJ4" s="255"/>
      <c r="FZK4" s="255"/>
      <c r="FZL4" s="255"/>
      <c r="FZM4" s="255"/>
      <c r="FZN4" s="255"/>
      <c r="FZO4" s="255"/>
      <c r="FZP4" s="255"/>
      <c r="FZQ4" s="255"/>
      <c r="FZR4" s="255"/>
      <c r="FZS4" s="255"/>
      <c r="FZT4" s="255"/>
      <c r="FZU4" s="255"/>
      <c r="FZV4" s="255"/>
      <c r="FZW4" s="255"/>
      <c r="FZX4" s="255"/>
      <c r="FZY4" s="255"/>
      <c r="FZZ4" s="255"/>
      <c r="GAA4" s="255"/>
      <c r="GAB4" s="255"/>
      <c r="GAC4" s="255"/>
      <c r="GAD4" s="255"/>
      <c r="GAE4" s="255"/>
      <c r="GAF4" s="255"/>
      <c r="GAG4" s="255"/>
      <c r="GAH4" s="255"/>
      <c r="GAI4" s="255"/>
      <c r="GAJ4" s="255"/>
      <c r="GAK4" s="255"/>
      <c r="GAL4" s="255"/>
      <c r="GAM4" s="255"/>
      <c r="GAN4" s="255"/>
      <c r="GAO4" s="255"/>
      <c r="GAP4" s="255"/>
      <c r="GAQ4" s="255"/>
      <c r="GAR4" s="255"/>
      <c r="GAS4" s="255"/>
      <c r="GAT4" s="255"/>
      <c r="GAU4" s="255"/>
      <c r="GAV4" s="255"/>
      <c r="GAW4" s="255"/>
      <c r="GAX4" s="255"/>
      <c r="GAY4" s="255"/>
      <c r="GAZ4" s="255"/>
      <c r="GBA4" s="255"/>
      <c r="GBB4" s="255"/>
      <c r="GBC4" s="255"/>
      <c r="GBD4" s="255"/>
      <c r="GBE4" s="255"/>
      <c r="GBF4" s="255"/>
      <c r="GBG4" s="255"/>
      <c r="GBH4" s="255"/>
      <c r="GBI4" s="255"/>
      <c r="GBJ4" s="255"/>
      <c r="GBK4" s="255"/>
      <c r="GBL4" s="255"/>
      <c r="GBM4" s="255"/>
      <c r="GBN4" s="255"/>
      <c r="GBO4" s="255"/>
      <c r="GBP4" s="255"/>
      <c r="GBQ4" s="255"/>
      <c r="GBR4" s="255"/>
      <c r="GBS4" s="255"/>
      <c r="GBT4" s="255"/>
      <c r="GBU4" s="255"/>
      <c r="GBV4" s="255"/>
      <c r="GBW4" s="255"/>
      <c r="GBX4" s="255"/>
      <c r="GBY4" s="255"/>
      <c r="GBZ4" s="255"/>
      <c r="GCA4" s="255"/>
      <c r="GCB4" s="255"/>
      <c r="GCC4" s="255"/>
      <c r="GCD4" s="255"/>
      <c r="GCE4" s="255"/>
      <c r="GCF4" s="255"/>
      <c r="GCG4" s="255"/>
      <c r="GCH4" s="255"/>
      <c r="GCI4" s="255"/>
      <c r="GCJ4" s="255"/>
      <c r="GCK4" s="255"/>
      <c r="GCL4" s="255"/>
      <c r="GCM4" s="255"/>
      <c r="GCN4" s="255"/>
      <c r="GCO4" s="255"/>
      <c r="GCP4" s="255"/>
      <c r="GCQ4" s="255"/>
      <c r="GCR4" s="255"/>
      <c r="GCS4" s="255"/>
      <c r="GCT4" s="255"/>
      <c r="GCU4" s="255"/>
      <c r="GCV4" s="255"/>
      <c r="GCW4" s="255"/>
      <c r="GCX4" s="255"/>
      <c r="GCY4" s="255"/>
      <c r="GCZ4" s="255"/>
      <c r="GDA4" s="255"/>
      <c r="GDB4" s="255"/>
      <c r="GDC4" s="255"/>
      <c r="GDD4" s="255"/>
      <c r="GDE4" s="255"/>
      <c r="GDF4" s="255"/>
      <c r="GDG4" s="255"/>
      <c r="GDH4" s="255"/>
      <c r="GDI4" s="255"/>
      <c r="GDJ4" s="255"/>
      <c r="GDK4" s="255"/>
      <c r="GDL4" s="255"/>
      <c r="GDM4" s="255"/>
      <c r="GDN4" s="255"/>
      <c r="GDO4" s="255"/>
      <c r="GDP4" s="255"/>
      <c r="GDQ4" s="255"/>
      <c r="GDR4" s="255"/>
      <c r="GDS4" s="255"/>
      <c r="GDT4" s="255"/>
      <c r="GDU4" s="255"/>
      <c r="GDV4" s="255"/>
      <c r="GDW4" s="255"/>
      <c r="GDX4" s="255"/>
      <c r="GDY4" s="255"/>
      <c r="GDZ4" s="255"/>
      <c r="GEA4" s="255"/>
      <c r="GEB4" s="255"/>
      <c r="GEC4" s="255"/>
      <c r="GED4" s="255"/>
      <c r="GEE4" s="255"/>
      <c r="GEF4" s="255"/>
      <c r="GEG4" s="255"/>
      <c r="GEH4" s="255"/>
      <c r="GEI4" s="255"/>
      <c r="GEJ4" s="255"/>
      <c r="GEK4" s="255"/>
      <c r="GEL4" s="255"/>
      <c r="GEM4" s="255"/>
      <c r="GEN4" s="255"/>
      <c r="GEO4" s="255"/>
      <c r="GEP4" s="255"/>
      <c r="GEQ4" s="255"/>
      <c r="GER4" s="255"/>
      <c r="GES4" s="255"/>
      <c r="GET4" s="255"/>
      <c r="GEU4" s="255"/>
      <c r="GEV4" s="255"/>
      <c r="GEW4" s="255"/>
      <c r="GEX4" s="255"/>
      <c r="GEY4" s="255"/>
      <c r="GEZ4" s="255"/>
      <c r="GFA4" s="255"/>
      <c r="GFB4" s="255"/>
      <c r="GFC4" s="255"/>
      <c r="GFD4" s="255"/>
      <c r="GFE4" s="255"/>
      <c r="GFF4" s="255"/>
      <c r="GFG4" s="255"/>
      <c r="GFH4" s="255"/>
      <c r="GFI4" s="255"/>
      <c r="GFJ4" s="255"/>
      <c r="GFK4" s="255"/>
      <c r="GFL4" s="255"/>
      <c r="GFM4" s="255"/>
      <c r="GFN4" s="255"/>
      <c r="GFO4" s="255"/>
      <c r="GFP4" s="255"/>
      <c r="GFQ4" s="255"/>
      <c r="GFR4" s="255"/>
      <c r="GFS4" s="255"/>
      <c r="GFT4" s="255"/>
      <c r="GFU4" s="255"/>
      <c r="GFV4" s="255"/>
      <c r="GFW4" s="255"/>
      <c r="GFX4" s="255"/>
      <c r="GFY4" s="255"/>
      <c r="GFZ4" s="255"/>
      <c r="GGA4" s="255"/>
      <c r="GGB4" s="255"/>
      <c r="GGC4" s="255"/>
      <c r="GGD4" s="255"/>
      <c r="GGE4" s="255"/>
      <c r="GGF4" s="255"/>
      <c r="GGG4" s="255"/>
      <c r="GGH4" s="255"/>
      <c r="GGI4" s="255"/>
      <c r="GGJ4" s="255"/>
      <c r="GGK4" s="255"/>
      <c r="GGL4" s="255"/>
      <c r="GGM4" s="255"/>
      <c r="GGN4" s="255"/>
      <c r="GGO4" s="255"/>
      <c r="GGP4" s="255"/>
      <c r="GGQ4" s="255"/>
      <c r="GGR4" s="255"/>
      <c r="GGS4" s="255"/>
      <c r="GGT4" s="255"/>
      <c r="GGU4" s="255"/>
      <c r="GGV4" s="255"/>
      <c r="GGW4" s="255"/>
      <c r="GGX4" s="255"/>
      <c r="GGY4" s="255"/>
      <c r="GGZ4" s="255"/>
      <c r="GHA4" s="255"/>
      <c r="GHB4" s="255"/>
      <c r="GHC4" s="255"/>
      <c r="GHD4" s="255"/>
      <c r="GHE4" s="255"/>
      <c r="GHF4" s="255"/>
      <c r="GHG4" s="255"/>
      <c r="GHH4" s="255"/>
      <c r="GHI4" s="255"/>
      <c r="GHJ4" s="255"/>
      <c r="GHK4" s="255"/>
      <c r="GHL4" s="255"/>
      <c r="GHM4" s="255"/>
      <c r="GHN4" s="255"/>
      <c r="GHO4" s="255"/>
      <c r="GHP4" s="255"/>
      <c r="GHQ4" s="255"/>
      <c r="GHR4" s="255"/>
      <c r="GHS4" s="255"/>
      <c r="GHT4" s="255"/>
      <c r="GHU4" s="255"/>
      <c r="GHV4" s="255"/>
      <c r="GHW4" s="255"/>
      <c r="GHX4" s="255"/>
      <c r="GHY4" s="255"/>
      <c r="GHZ4" s="255"/>
      <c r="GIA4" s="255"/>
      <c r="GIB4" s="255"/>
      <c r="GIC4" s="255"/>
      <c r="GID4" s="255"/>
      <c r="GIE4" s="255"/>
      <c r="GIF4" s="255"/>
      <c r="GIG4" s="255"/>
      <c r="GIH4" s="255"/>
      <c r="GII4" s="255"/>
      <c r="GIJ4" s="255"/>
      <c r="GIK4" s="255"/>
      <c r="GIL4" s="255"/>
      <c r="GIM4" s="255"/>
      <c r="GIN4" s="255"/>
      <c r="GIO4" s="255"/>
      <c r="GIP4" s="255"/>
      <c r="GIQ4" s="255"/>
      <c r="GIR4" s="255"/>
      <c r="GIS4" s="255"/>
      <c r="GIT4" s="255"/>
      <c r="GIU4" s="255"/>
      <c r="GIV4" s="255"/>
      <c r="GIW4" s="255"/>
      <c r="GIX4" s="255"/>
      <c r="GIY4" s="255"/>
      <c r="GIZ4" s="255"/>
      <c r="GJA4" s="255"/>
      <c r="GJB4" s="255"/>
      <c r="GJC4" s="255"/>
      <c r="GJD4" s="255"/>
      <c r="GJE4" s="255"/>
      <c r="GJF4" s="255"/>
      <c r="GJG4" s="255"/>
      <c r="GJH4" s="255"/>
      <c r="GJI4" s="255"/>
      <c r="GJJ4" s="255"/>
      <c r="GJK4" s="255"/>
      <c r="GJL4" s="255"/>
      <c r="GJM4" s="255"/>
      <c r="GJN4" s="255"/>
      <c r="GJO4" s="255"/>
      <c r="GJP4" s="255"/>
      <c r="GJQ4" s="255"/>
      <c r="GJR4" s="255"/>
      <c r="GJS4" s="255"/>
      <c r="GJT4" s="255"/>
      <c r="GJU4" s="255"/>
      <c r="GJV4" s="255"/>
      <c r="GJW4" s="255"/>
      <c r="GJX4" s="255"/>
      <c r="GJY4" s="255"/>
      <c r="GJZ4" s="255"/>
      <c r="GKA4" s="255"/>
      <c r="GKB4" s="255"/>
      <c r="GKC4" s="255"/>
      <c r="GKD4" s="255"/>
      <c r="GKE4" s="255"/>
      <c r="GKF4" s="255"/>
      <c r="GKG4" s="255"/>
      <c r="GKH4" s="255"/>
      <c r="GKI4" s="255"/>
      <c r="GKJ4" s="255"/>
      <c r="GKK4" s="255"/>
      <c r="GKL4" s="255"/>
      <c r="GKM4" s="255"/>
      <c r="GKN4" s="255"/>
      <c r="GKO4" s="255"/>
      <c r="GKP4" s="255"/>
      <c r="GKQ4" s="255"/>
      <c r="GKR4" s="255"/>
      <c r="GKS4" s="255"/>
      <c r="GKT4" s="255"/>
      <c r="GKU4" s="255"/>
      <c r="GKV4" s="255"/>
      <c r="GKW4" s="255"/>
      <c r="GKX4" s="255"/>
      <c r="GKY4" s="255"/>
      <c r="GKZ4" s="255"/>
      <c r="GLA4" s="255"/>
      <c r="GLB4" s="255"/>
      <c r="GLC4" s="255"/>
      <c r="GLD4" s="255"/>
      <c r="GLE4" s="255"/>
      <c r="GLF4" s="255"/>
      <c r="GLG4" s="255"/>
      <c r="GLH4" s="255"/>
      <c r="GLI4" s="255"/>
      <c r="GLJ4" s="255"/>
      <c r="GLK4" s="255"/>
      <c r="GLL4" s="255"/>
      <c r="GLM4" s="255"/>
      <c r="GLN4" s="255"/>
      <c r="GLO4" s="255"/>
      <c r="GLP4" s="255"/>
      <c r="GLQ4" s="255"/>
      <c r="GLR4" s="255"/>
      <c r="GLS4" s="255"/>
      <c r="GLT4" s="255"/>
      <c r="GLU4" s="255"/>
      <c r="GLV4" s="255"/>
      <c r="GLW4" s="255"/>
      <c r="GLX4" s="255"/>
      <c r="GLY4" s="255"/>
      <c r="GLZ4" s="255"/>
      <c r="GMA4" s="255"/>
      <c r="GMB4" s="255"/>
      <c r="GMC4" s="255"/>
      <c r="GMD4" s="255"/>
      <c r="GME4" s="255"/>
      <c r="GMF4" s="255"/>
      <c r="GMG4" s="255"/>
      <c r="GMH4" s="255"/>
      <c r="GMI4" s="255"/>
      <c r="GMJ4" s="255"/>
      <c r="GMK4" s="255"/>
      <c r="GML4" s="255"/>
      <c r="GMM4" s="255"/>
      <c r="GMN4" s="255"/>
      <c r="GMO4" s="255"/>
      <c r="GMP4" s="255"/>
      <c r="GMQ4" s="255"/>
      <c r="GMR4" s="255"/>
      <c r="GMS4" s="255"/>
      <c r="GMT4" s="255"/>
      <c r="GMU4" s="255"/>
      <c r="GMV4" s="255"/>
      <c r="GMW4" s="255"/>
      <c r="GMX4" s="255"/>
      <c r="GMY4" s="255"/>
      <c r="GMZ4" s="255"/>
      <c r="GNA4" s="255"/>
      <c r="GNB4" s="255"/>
      <c r="GNC4" s="255"/>
      <c r="GND4" s="255"/>
      <c r="GNE4" s="255"/>
      <c r="GNF4" s="255"/>
      <c r="GNG4" s="255"/>
      <c r="GNH4" s="255"/>
      <c r="GNI4" s="255"/>
      <c r="GNJ4" s="255"/>
      <c r="GNK4" s="255"/>
      <c r="GNL4" s="255"/>
      <c r="GNM4" s="255"/>
      <c r="GNN4" s="255"/>
      <c r="GNO4" s="255"/>
      <c r="GNP4" s="255"/>
      <c r="GNQ4" s="255"/>
      <c r="GNR4" s="255"/>
      <c r="GNS4" s="255"/>
      <c r="GNT4" s="255"/>
      <c r="GNU4" s="255"/>
      <c r="GNV4" s="255"/>
      <c r="GNW4" s="255"/>
      <c r="GNX4" s="255"/>
      <c r="GNY4" s="255"/>
      <c r="GNZ4" s="255"/>
      <c r="GOA4" s="255"/>
      <c r="GOB4" s="255"/>
      <c r="GOC4" s="255"/>
      <c r="GOD4" s="255"/>
      <c r="GOE4" s="255"/>
      <c r="GOF4" s="255"/>
      <c r="GOG4" s="255"/>
      <c r="GOH4" s="255"/>
      <c r="GOI4" s="255"/>
      <c r="GOJ4" s="255"/>
      <c r="GOK4" s="255"/>
      <c r="GOL4" s="255"/>
      <c r="GOM4" s="255"/>
      <c r="GON4" s="255"/>
      <c r="GOO4" s="255"/>
      <c r="GOP4" s="255"/>
      <c r="GOQ4" s="255"/>
      <c r="GOR4" s="255"/>
      <c r="GOS4" s="255"/>
      <c r="GOT4" s="255"/>
      <c r="GOU4" s="255"/>
      <c r="GOV4" s="255"/>
      <c r="GOW4" s="255"/>
      <c r="GOX4" s="255"/>
      <c r="GOY4" s="255"/>
      <c r="GOZ4" s="255"/>
      <c r="GPA4" s="255"/>
      <c r="GPB4" s="255"/>
      <c r="GPC4" s="255"/>
      <c r="GPD4" s="255"/>
      <c r="GPE4" s="255"/>
      <c r="GPF4" s="255"/>
      <c r="GPG4" s="255"/>
      <c r="GPH4" s="255"/>
      <c r="GPI4" s="255"/>
      <c r="GPJ4" s="255"/>
      <c r="GPK4" s="255"/>
      <c r="GPL4" s="255"/>
      <c r="GPM4" s="255"/>
      <c r="GPN4" s="255"/>
      <c r="GPO4" s="255"/>
      <c r="GPP4" s="255"/>
      <c r="GPQ4" s="255"/>
      <c r="GPR4" s="255"/>
      <c r="GPS4" s="255"/>
      <c r="GPT4" s="255"/>
      <c r="GPU4" s="255"/>
      <c r="GPV4" s="255"/>
      <c r="GPW4" s="255"/>
      <c r="GPX4" s="255"/>
      <c r="GPY4" s="255"/>
      <c r="GPZ4" s="255"/>
      <c r="GQA4" s="255"/>
      <c r="GQB4" s="255"/>
      <c r="GQC4" s="255"/>
      <c r="GQD4" s="255"/>
      <c r="GQE4" s="255"/>
      <c r="GQF4" s="255"/>
      <c r="GQG4" s="255"/>
      <c r="GQH4" s="255"/>
      <c r="GQI4" s="255"/>
      <c r="GQJ4" s="255"/>
      <c r="GQK4" s="255"/>
      <c r="GQL4" s="255"/>
      <c r="GQM4" s="255"/>
      <c r="GQN4" s="255"/>
      <c r="GQO4" s="255"/>
      <c r="GQP4" s="255"/>
      <c r="GQQ4" s="255"/>
      <c r="GQR4" s="255"/>
      <c r="GQS4" s="255"/>
      <c r="GQT4" s="255"/>
      <c r="GQU4" s="255"/>
      <c r="GQV4" s="255"/>
      <c r="GQW4" s="255"/>
      <c r="GQX4" s="255"/>
      <c r="GQY4" s="255"/>
      <c r="GQZ4" s="255"/>
      <c r="GRA4" s="255"/>
      <c r="GRB4" s="255"/>
      <c r="GRC4" s="255"/>
      <c r="GRD4" s="255"/>
      <c r="GRE4" s="255"/>
      <c r="GRF4" s="255"/>
      <c r="GRG4" s="255"/>
      <c r="GRH4" s="255"/>
      <c r="GRI4" s="255"/>
      <c r="GRJ4" s="255"/>
      <c r="GRK4" s="255"/>
      <c r="GRL4" s="255"/>
      <c r="GRM4" s="255"/>
      <c r="GRN4" s="255"/>
      <c r="GRO4" s="255"/>
      <c r="GRP4" s="255"/>
      <c r="GRQ4" s="255"/>
      <c r="GRR4" s="255"/>
      <c r="GRS4" s="255"/>
      <c r="GRT4" s="255"/>
      <c r="GRU4" s="255"/>
      <c r="GRV4" s="255"/>
      <c r="GRW4" s="255"/>
      <c r="GRX4" s="255"/>
      <c r="GRY4" s="255"/>
      <c r="GRZ4" s="255"/>
      <c r="GSA4" s="255"/>
      <c r="GSB4" s="255"/>
      <c r="GSC4" s="255"/>
      <c r="GSD4" s="255"/>
      <c r="GSE4" s="255"/>
      <c r="GSF4" s="255"/>
      <c r="GSG4" s="255"/>
      <c r="GSH4" s="255"/>
      <c r="GSI4" s="255"/>
      <c r="GSJ4" s="255"/>
      <c r="GSK4" s="255"/>
      <c r="GSL4" s="255"/>
      <c r="GSM4" s="255"/>
      <c r="GSN4" s="255"/>
      <c r="GSO4" s="255"/>
      <c r="GSP4" s="255"/>
      <c r="GSQ4" s="255"/>
      <c r="GSR4" s="255"/>
      <c r="GSS4" s="255"/>
      <c r="GST4" s="255"/>
      <c r="GSU4" s="255"/>
      <c r="GSV4" s="255"/>
      <c r="GSW4" s="255"/>
      <c r="GSX4" s="255"/>
      <c r="GSY4" s="255"/>
      <c r="GSZ4" s="255"/>
      <c r="GTA4" s="255"/>
      <c r="GTB4" s="255"/>
      <c r="GTC4" s="255"/>
      <c r="GTD4" s="255"/>
      <c r="GTE4" s="255"/>
      <c r="GTF4" s="255"/>
      <c r="GTG4" s="255"/>
      <c r="GTH4" s="255"/>
      <c r="GTI4" s="255"/>
      <c r="GTJ4" s="255"/>
      <c r="GTK4" s="255"/>
      <c r="GTL4" s="255"/>
      <c r="GTM4" s="255"/>
      <c r="GTN4" s="255"/>
      <c r="GTO4" s="255"/>
      <c r="GTP4" s="255"/>
      <c r="GTQ4" s="255"/>
      <c r="GTR4" s="255"/>
      <c r="GTS4" s="255"/>
      <c r="GTT4" s="255"/>
      <c r="GTU4" s="255"/>
      <c r="GTV4" s="255"/>
      <c r="GTW4" s="255"/>
      <c r="GTX4" s="255"/>
      <c r="GTY4" s="255"/>
      <c r="GTZ4" s="255"/>
      <c r="GUA4" s="255"/>
      <c r="GUB4" s="255"/>
      <c r="GUC4" s="255"/>
      <c r="GUD4" s="255"/>
      <c r="GUE4" s="255"/>
      <c r="GUF4" s="255"/>
      <c r="GUG4" s="255"/>
      <c r="GUH4" s="255"/>
      <c r="GUI4" s="255"/>
      <c r="GUJ4" s="255"/>
      <c r="GUK4" s="255"/>
      <c r="GUL4" s="255"/>
      <c r="GUM4" s="255"/>
      <c r="GUN4" s="255"/>
      <c r="GUO4" s="255"/>
      <c r="GUP4" s="255"/>
      <c r="GUQ4" s="255"/>
      <c r="GUR4" s="255"/>
      <c r="GUS4" s="255"/>
      <c r="GUT4" s="255"/>
      <c r="GUU4" s="255"/>
      <c r="GUV4" s="255"/>
      <c r="GUW4" s="255"/>
      <c r="GUX4" s="255"/>
      <c r="GUY4" s="255"/>
      <c r="GUZ4" s="255"/>
      <c r="GVA4" s="255"/>
      <c r="GVB4" s="255"/>
      <c r="GVC4" s="255"/>
      <c r="GVD4" s="255"/>
      <c r="GVE4" s="255"/>
      <c r="GVF4" s="255"/>
      <c r="GVG4" s="255"/>
      <c r="GVH4" s="255"/>
      <c r="GVI4" s="255"/>
      <c r="GVJ4" s="255"/>
      <c r="GVK4" s="255"/>
      <c r="GVL4" s="255"/>
      <c r="GVM4" s="255"/>
      <c r="GVN4" s="255"/>
      <c r="GVO4" s="255"/>
      <c r="GVP4" s="255"/>
      <c r="GVQ4" s="255"/>
      <c r="GVR4" s="255"/>
      <c r="GVS4" s="255"/>
      <c r="GVT4" s="255"/>
      <c r="GVU4" s="255"/>
      <c r="GVV4" s="255"/>
      <c r="GVW4" s="255"/>
      <c r="GVX4" s="255"/>
      <c r="GVY4" s="255"/>
      <c r="GVZ4" s="255"/>
      <c r="GWA4" s="255"/>
      <c r="GWB4" s="255"/>
      <c r="GWC4" s="255"/>
      <c r="GWD4" s="255"/>
      <c r="GWE4" s="255"/>
      <c r="GWF4" s="255"/>
      <c r="GWG4" s="255"/>
      <c r="GWH4" s="255"/>
      <c r="GWI4" s="255"/>
      <c r="GWJ4" s="255"/>
      <c r="GWK4" s="255"/>
      <c r="GWL4" s="255"/>
      <c r="GWM4" s="255"/>
      <c r="GWN4" s="255"/>
      <c r="GWO4" s="255"/>
      <c r="GWP4" s="255"/>
      <c r="GWQ4" s="255"/>
      <c r="GWR4" s="255"/>
      <c r="GWS4" s="255"/>
      <c r="GWT4" s="255"/>
      <c r="GWU4" s="255"/>
      <c r="GWV4" s="255"/>
      <c r="GWW4" s="255"/>
      <c r="GWX4" s="255"/>
      <c r="GWY4" s="255"/>
      <c r="GWZ4" s="255"/>
      <c r="GXA4" s="255"/>
      <c r="GXB4" s="255"/>
      <c r="GXC4" s="255"/>
      <c r="GXD4" s="255"/>
      <c r="GXE4" s="255"/>
      <c r="GXF4" s="255"/>
      <c r="GXG4" s="255"/>
      <c r="GXH4" s="255"/>
      <c r="GXI4" s="255"/>
      <c r="GXJ4" s="255"/>
      <c r="GXK4" s="255"/>
      <c r="GXL4" s="255"/>
      <c r="GXM4" s="255"/>
      <c r="GXN4" s="255"/>
      <c r="GXO4" s="255"/>
      <c r="GXP4" s="255"/>
      <c r="GXQ4" s="255"/>
      <c r="GXR4" s="255"/>
      <c r="GXS4" s="255"/>
      <c r="GXT4" s="255"/>
      <c r="GXU4" s="255"/>
      <c r="GXV4" s="255"/>
      <c r="GXW4" s="255"/>
      <c r="GXX4" s="255"/>
      <c r="GXY4" s="255"/>
      <c r="GXZ4" s="255"/>
      <c r="GYA4" s="255"/>
      <c r="GYB4" s="255"/>
      <c r="GYC4" s="255"/>
      <c r="GYD4" s="255"/>
      <c r="GYE4" s="255"/>
      <c r="GYF4" s="255"/>
      <c r="GYG4" s="255"/>
      <c r="GYH4" s="255"/>
      <c r="GYI4" s="255"/>
      <c r="GYJ4" s="255"/>
      <c r="GYK4" s="255"/>
      <c r="GYL4" s="255"/>
      <c r="GYM4" s="255"/>
      <c r="GYN4" s="255"/>
      <c r="GYO4" s="255"/>
      <c r="GYP4" s="255"/>
      <c r="GYQ4" s="255"/>
      <c r="GYR4" s="255"/>
      <c r="GYS4" s="255"/>
      <c r="GYT4" s="255"/>
      <c r="GYU4" s="255"/>
      <c r="GYV4" s="255"/>
      <c r="GYW4" s="255"/>
      <c r="GYX4" s="255"/>
      <c r="GYY4" s="255"/>
      <c r="GYZ4" s="255"/>
      <c r="GZA4" s="255"/>
      <c r="GZB4" s="255"/>
      <c r="GZC4" s="255"/>
      <c r="GZD4" s="255"/>
      <c r="GZE4" s="255"/>
      <c r="GZF4" s="255"/>
      <c r="GZG4" s="255"/>
      <c r="GZH4" s="255"/>
      <c r="GZI4" s="255"/>
      <c r="GZJ4" s="255"/>
      <c r="GZK4" s="255"/>
      <c r="GZL4" s="255"/>
      <c r="GZM4" s="255"/>
      <c r="GZN4" s="255"/>
      <c r="GZO4" s="255"/>
      <c r="GZP4" s="255"/>
      <c r="GZQ4" s="255"/>
      <c r="GZR4" s="255"/>
      <c r="GZS4" s="255"/>
      <c r="GZT4" s="255"/>
      <c r="GZU4" s="255"/>
      <c r="GZV4" s="255"/>
      <c r="GZW4" s="255"/>
      <c r="GZX4" s="255"/>
      <c r="GZY4" s="255"/>
      <c r="GZZ4" s="255"/>
      <c r="HAA4" s="255"/>
      <c r="HAB4" s="255"/>
      <c r="HAC4" s="255"/>
      <c r="HAD4" s="255"/>
      <c r="HAE4" s="255"/>
      <c r="HAF4" s="255"/>
      <c r="HAG4" s="255"/>
      <c r="HAH4" s="255"/>
      <c r="HAI4" s="255"/>
      <c r="HAJ4" s="255"/>
      <c r="HAK4" s="255"/>
      <c r="HAL4" s="255"/>
      <c r="HAM4" s="255"/>
      <c r="HAN4" s="255"/>
      <c r="HAO4" s="255"/>
      <c r="HAP4" s="255"/>
      <c r="HAQ4" s="255"/>
      <c r="HAR4" s="255"/>
      <c r="HAS4" s="255"/>
      <c r="HAT4" s="255"/>
      <c r="HAU4" s="255"/>
      <c r="HAV4" s="255"/>
      <c r="HAW4" s="255"/>
      <c r="HAX4" s="255"/>
      <c r="HAY4" s="255"/>
      <c r="HAZ4" s="255"/>
      <c r="HBA4" s="255"/>
      <c r="HBB4" s="255"/>
      <c r="HBC4" s="255"/>
      <c r="HBD4" s="255"/>
      <c r="HBE4" s="255"/>
      <c r="HBF4" s="255"/>
      <c r="HBG4" s="255"/>
      <c r="HBH4" s="255"/>
      <c r="HBI4" s="255"/>
      <c r="HBJ4" s="255"/>
      <c r="HBK4" s="255"/>
      <c r="HBL4" s="255"/>
      <c r="HBM4" s="255"/>
      <c r="HBN4" s="255"/>
      <c r="HBO4" s="255"/>
      <c r="HBP4" s="255"/>
      <c r="HBQ4" s="255"/>
      <c r="HBR4" s="255"/>
      <c r="HBS4" s="255"/>
      <c r="HBT4" s="255"/>
      <c r="HBU4" s="255"/>
      <c r="HBV4" s="255"/>
      <c r="HBW4" s="255"/>
      <c r="HBX4" s="255"/>
      <c r="HBY4" s="255"/>
      <c r="HBZ4" s="255"/>
      <c r="HCA4" s="255"/>
      <c r="HCB4" s="255"/>
      <c r="HCC4" s="255"/>
      <c r="HCD4" s="255"/>
      <c r="HCE4" s="255"/>
      <c r="HCF4" s="255"/>
      <c r="HCG4" s="255"/>
      <c r="HCH4" s="255"/>
      <c r="HCI4" s="255"/>
      <c r="HCJ4" s="255"/>
      <c r="HCK4" s="255"/>
      <c r="HCL4" s="255"/>
      <c r="HCM4" s="255"/>
      <c r="HCN4" s="255"/>
      <c r="HCO4" s="255"/>
      <c r="HCP4" s="255"/>
      <c r="HCQ4" s="255"/>
      <c r="HCR4" s="255"/>
      <c r="HCS4" s="255"/>
      <c r="HCT4" s="255"/>
      <c r="HCU4" s="255"/>
      <c r="HCV4" s="255"/>
      <c r="HCW4" s="255"/>
      <c r="HCX4" s="255"/>
      <c r="HCY4" s="255"/>
      <c r="HCZ4" s="255"/>
      <c r="HDA4" s="255"/>
      <c r="HDB4" s="255"/>
      <c r="HDC4" s="255"/>
      <c r="HDD4" s="255"/>
      <c r="HDE4" s="255"/>
      <c r="HDF4" s="255"/>
      <c r="HDG4" s="255"/>
      <c r="HDH4" s="255"/>
      <c r="HDI4" s="255"/>
      <c r="HDJ4" s="255"/>
      <c r="HDK4" s="255"/>
      <c r="HDL4" s="255"/>
      <c r="HDM4" s="255"/>
      <c r="HDN4" s="255"/>
      <c r="HDO4" s="255"/>
      <c r="HDP4" s="255"/>
      <c r="HDQ4" s="255"/>
      <c r="HDR4" s="255"/>
      <c r="HDS4" s="255"/>
      <c r="HDT4" s="255"/>
      <c r="HDU4" s="255"/>
      <c r="HDV4" s="255"/>
      <c r="HDW4" s="255"/>
      <c r="HDX4" s="255"/>
      <c r="HDY4" s="255"/>
      <c r="HDZ4" s="255"/>
      <c r="HEA4" s="255"/>
      <c r="HEB4" s="255"/>
      <c r="HEC4" s="255"/>
      <c r="HED4" s="255"/>
      <c r="HEE4" s="255"/>
      <c r="HEF4" s="255"/>
      <c r="HEG4" s="255"/>
      <c r="HEH4" s="255"/>
      <c r="HEI4" s="255"/>
      <c r="HEJ4" s="255"/>
      <c r="HEK4" s="255"/>
      <c r="HEL4" s="255"/>
      <c r="HEM4" s="255"/>
      <c r="HEN4" s="255"/>
      <c r="HEO4" s="255"/>
      <c r="HEP4" s="255"/>
      <c r="HEQ4" s="255"/>
      <c r="HER4" s="255"/>
      <c r="HES4" s="255"/>
      <c r="HET4" s="255"/>
      <c r="HEU4" s="255"/>
      <c r="HEV4" s="255"/>
      <c r="HEW4" s="255"/>
      <c r="HEX4" s="255"/>
      <c r="HEY4" s="255"/>
      <c r="HEZ4" s="255"/>
      <c r="HFA4" s="255"/>
      <c r="HFB4" s="255"/>
      <c r="HFC4" s="255"/>
      <c r="HFD4" s="255"/>
      <c r="HFE4" s="255"/>
      <c r="HFF4" s="255"/>
      <c r="HFG4" s="255"/>
      <c r="HFH4" s="255"/>
      <c r="HFI4" s="255"/>
      <c r="HFJ4" s="255"/>
      <c r="HFK4" s="255"/>
      <c r="HFL4" s="255"/>
      <c r="HFM4" s="255"/>
      <c r="HFN4" s="255"/>
      <c r="HFO4" s="255"/>
      <c r="HFP4" s="255"/>
      <c r="HFQ4" s="255"/>
      <c r="HFR4" s="255"/>
      <c r="HFS4" s="255"/>
      <c r="HFT4" s="255"/>
      <c r="HFU4" s="255"/>
      <c r="HFV4" s="255"/>
      <c r="HFW4" s="255"/>
      <c r="HFX4" s="255"/>
      <c r="HFY4" s="255"/>
      <c r="HFZ4" s="255"/>
      <c r="HGA4" s="255"/>
      <c r="HGB4" s="255"/>
      <c r="HGC4" s="255"/>
      <c r="HGD4" s="255"/>
      <c r="HGE4" s="255"/>
      <c r="HGF4" s="255"/>
      <c r="HGG4" s="255"/>
      <c r="HGH4" s="255"/>
      <c r="HGI4" s="255"/>
      <c r="HGJ4" s="255"/>
      <c r="HGK4" s="255"/>
      <c r="HGL4" s="255"/>
      <c r="HGM4" s="255"/>
      <c r="HGN4" s="255"/>
      <c r="HGO4" s="255"/>
      <c r="HGP4" s="255"/>
      <c r="HGQ4" s="255"/>
      <c r="HGR4" s="255"/>
      <c r="HGS4" s="255"/>
      <c r="HGT4" s="255"/>
      <c r="HGU4" s="255"/>
      <c r="HGV4" s="255"/>
      <c r="HGW4" s="255"/>
      <c r="HGX4" s="255"/>
      <c r="HGY4" s="255"/>
      <c r="HGZ4" s="255"/>
      <c r="HHA4" s="255"/>
      <c r="HHB4" s="255"/>
      <c r="HHC4" s="255"/>
      <c r="HHD4" s="255"/>
      <c r="HHE4" s="255"/>
      <c r="HHF4" s="255"/>
      <c r="HHG4" s="255"/>
      <c r="HHH4" s="255"/>
      <c r="HHI4" s="255"/>
      <c r="HHJ4" s="255"/>
      <c r="HHK4" s="255"/>
      <c r="HHL4" s="255"/>
      <c r="HHM4" s="255"/>
      <c r="HHN4" s="255"/>
      <c r="HHO4" s="255"/>
      <c r="HHP4" s="255"/>
      <c r="HHQ4" s="255"/>
      <c r="HHR4" s="255"/>
      <c r="HHS4" s="255"/>
      <c r="HHT4" s="255"/>
      <c r="HHU4" s="255"/>
      <c r="HHV4" s="255"/>
      <c r="HHW4" s="255"/>
      <c r="HHX4" s="255"/>
      <c r="HHY4" s="255"/>
      <c r="HHZ4" s="255"/>
      <c r="HIA4" s="255"/>
      <c r="HIB4" s="255"/>
      <c r="HIC4" s="255"/>
      <c r="HID4" s="255"/>
      <c r="HIE4" s="255"/>
      <c r="HIF4" s="255"/>
      <c r="HIG4" s="255"/>
      <c r="HIH4" s="255"/>
      <c r="HII4" s="255"/>
      <c r="HIJ4" s="255"/>
      <c r="HIK4" s="255"/>
      <c r="HIL4" s="255"/>
      <c r="HIM4" s="255"/>
      <c r="HIN4" s="255"/>
      <c r="HIO4" s="255"/>
      <c r="HIP4" s="255"/>
      <c r="HIQ4" s="255"/>
      <c r="HIR4" s="255"/>
      <c r="HIS4" s="255"/>
      <c r="HIT4" s="255"/>
      <c r="HIU4" s="255"/>
      <c r="HIV4" s="255"/>
      <c r="HIW4" s="255"/>
      <c r="HIX4" s="255"/>
      <c r="HIY4" s="255"/>
      <c r="HIZ4" s="255"/>
      <c r="HJA4" s="255"/>
      <c r="HJB4" s="255"/>
      <c r="HJC4" s="255"/>
      <c r="HJD4" s="255"/>
      <c r="HJE4" s="255"/>
      <c r="HJF4" s="255"/>
      <c r="HJG4" s="255"/>
      <c r="HJH4" s="255"/>
      <c r="HJI4" s="255"/>
      <c r="HJJ4" s="255"/>
      <c r="HJK4" s="255"/>
      <c r="HJL4" s="255"/>
      <c r="HJM4" s="255"/>
      <c r="HJN4" s="255"/>
      <c r="HJO4" s="255"/>
      <c r="HJP4" s="255"/>
      <c r="HJQ4" s="255"/>
      <c r="HJR4" s="255"/>
      <c r="HJS4" s="255"/>
      <c r="HJT4" s="255"/>
      <c r="HJU4" s="255"/>
      <c r="HJV4" s="255"/>
      <c r="HJW4" s="255"/>
      <c r="HJX4" s="255"/>
      <c r="HJY4" s="255"/>
      <c r="HJZ4" s="255"/>
      <c r="HKA4" s="255"/>
      <c r="HKB4" s="255"/>
      <c r="HKC4" s="255"/>
      <c r="HKD4" s="255"/>
      <c r="HKE4" s="255"/>
      <c r="HKF4" s="255"/>
      <c r="HKG4" s="255"/>
      <c r="HKH4" s="255"/>
      <c r="HKI4" s="255"/>
      <c r="HKJ4" s="255"/>
      <c r="HKK4" s="255"/>
      <c r="HKL4" s="255"/>
      <c r="HKM4" s="255"/>
      <c r="HKN4" s="255"/>
      <c r="HKO4" s="255"/>
      <c r="HKP4" s="255"/>
      <c r="HKQ4" s="255"/>
      <c r="HKR4" s="255"/>
      <c r="HKS4" s="255"/>
      <c r="HKT4" s="255"/>
      <c r="HKU4" s="255"/>
      <c r="HKV4" s="255"/>
      <c r="HKW4" s="255"/>
      <c r="HKX4" s="255"/>
      <c r="HKY4" s="255"/>
      <c r="HKZ4" s="255"/>
      <c r="HLA4" s="255"/>
      <c r="HLB4" s="255"/>
      <c r="HLC4" s="255"/>
      <c r="HLD4" s="255"/>
      <c r="HLE4" s="255"/>
      <c r="HLF4" s="255"/>
      <c r="HLG4" s="255"/>
      <c r="HLH4" s="255"/>
      <c r="HLI4" s="255"/>
      <c r="HLJ4" s="255"/>
      <c r="HLK4" s="255"/>
      <c r="HLL4" s="255"/>
      <c r="HLM4" s="255"/>
      <c r="HLN4" s="255"/>
      <c r="HLO4" s="255"/>
      <c r="HLP4" s="255"/>
      <c r="HLQ4" s="255"/>
      <c r="HLR4" s="255"/>
      <c r="HLS4" s="255"/>
      <c r="HLT4" s="255"/>
      <c r="HLU4" s="255"/>
      <c r="HLV4" s="255"/>
      <c r="HLW4" s="255"/>
      <c r="HLX4" s="255"/>
      <c r="HLY4" s="255"/>
      <c r="HLZ4" s="255"/>
      <c r="HMA4" s="255"/>
      <c r="HMB4" s="255"/>
      <c r="HMC4" s="255"/>
      <c r="HMD4" s="255"/>
      <c r="HME4" s="255"/>
      <c r="HMF4" s="255"/>
      <c r="HMG4" s="255"/>
      <c r="HMH4" s="255"/>
      <c r="HMI4" s="255"/>
      <c r="HMJ4" s="255"/>
      <c r="HMK4" s="255"/>
      <c r="HML4" s="255"/>
      <c r="HMM4" s="255"/>
      <c r="HMN4" s="255"/>
      <c r="HMO4" s="255"/>
      <c r="HMP4" s="255"/>
      <c r="HMQ4" s="255"/>
      <c r="HMR4" s="255"/>
      <c r="HMS4" s="255"/>
      <c r="HMT4" s="255"/>
      <c r="HMU4" s="255"/>
      <c r="HMV4" s="255"/>
      <c r="HMW4" s="255"/>
      <c r="HMX4" s="255"/>
      <c r="HMY4" s="255"/>
      <c r="HMZ4" s="255"/>
      <c r="HNA4" s="255"/>
      <c r="HNB4" s="255"/>
      <c r="HNC4" s="255"/>
      <c r="HND4" s="255"/>
      <c r="HNE4" s="255"/>
      <c r="HNF4" s="255"/>
      <c r="HNG4" s="255"/>
      <c r="HNH4" s="255"/>
      <c r="HNI4" s="255"/>
      <c r="HNJ4" s="255"/>
      <c r="HNK4" s="255"/>
      <c r="HNL4" s="255"/>
      <c r="HNM4" s="255"/>
      <c r="HNN4" s="255"/>
      <c r="HNO4" s="255"/>
      <c r="HNP4" s="255"/>
      <c r="HNQ4" s="255"/>
      <c r="HNR4" s="255"/>
      <c r="HNS4" s="255"/>
      <c r="HNT4" s="255"/>
      <c r="HNU4" s="255"/>
      <c r="HNV4" s="255"/>
      <c r="HNW4" s="255"/>
      <c r="HNX4" s="255"/>
      <c r="HNY4" s="255"/>
      <c r="HNZ4" s="255"/>
      <c r="HOA4" s="255"/>
      <c r="HOB4" s="255"/>
      <c r="HOC4" s="255"/>
      <c r="HOD4" s="255"/>
      <c r="HOE4" s="255"/>
      <c r="HOF4" s="255"/>
      <c r="HOG4" s="255"/>
      <c r="HOH4" s="255"/>
      <c r="HOI4" s="255"/>
      <c r="HOJ4" s="255"/>
      <c r="HOK4" s="255"/>
      <c r="HOL4" s="255"/>
      <c r="HOM4" s="255"/>
      <c r="HON4" s="255"/>
      <c r="HOO4" s="255"/>
      <c r="HOP4" s="255"/>
      <c r="HOQ4" s="255"/>
      <c r="HOR4" s="255"/>
      <c r="HOS4" s="255"/>
      <c r="HOT4" s="255"/>
      <c r="HOU4" s="255"/>
      <c r="HOV4" s="255"/>
      <c r="HOW4" s="255"/>
      <c r="HOX4" s="255"/>
      <c r="HOY4" s="255"/>
      <c r="HOZ4" s="255"/>
      <c r="HPA4" s="255"/>
      <c r="HPB4" s="255"/>
      <c r="HPC4" s="255"/>
      <c r="HPD4" s="255"/>
      <c r="HPE4" s="255"/>
      <c r="HPF4" s="255"/>
      <c r="HPG4" s="255"/>
      <c r="HPH4" s="255"/>
      <c r="HPI4" s="255"/>
      <c r="HPJ4" s="255"/>
      <c r="HPK4" s="255"/>
      <c r="HPL4" s="255"/>
      <c r="HPM4" s="255"/>
      <c r="HPN4" s="255"/>
      <c r="HPO4" s="255"/>
      <c r="HPP4" s="255"/>
      <c r="HPQ4" s="255"/>
      <c r="HPR4" s="255"/>
      <c r="HPS4" s="255"/>
      <c r="HPT4" s="255"/>
      <c r="HPU4" s="255"/>
      <c r="HPV4" s="255"/>
      <c r="HPW4" s="255"/>
      <c r="HPX4" s="255"/>
      <c r="HPY4" s="255"/>
      <c r="HPZ4" s="255"/>
      <c r="HQA4" s="255"/>
      <c r="HQB4" s="255"/>
      <c r="HQC4" s="255"/>
      <c r="HQD4" s="255"/>
      <c r="HQE4" s="255"/>
      <c r="HQF4" s="255"/>
      <c r="HQG4" s="255"/>
      <c r="HQH4" s="255"/>
      <c r="HQI4" s="255"/>
      <c r="HQJ4" s="255"/>
      <c r="HQK4" s="255"/>
      <c r="HQL4" s="255"/>
      <c r="HQM4" s="255"/>
      <c r="HQN4" s="255"/>
      <c r="HQO4" s="255"/>
      <c r="HQP4" s="255"/>
      <c r="HQQ4" s="255"/>
      <c r="HQR4" s="255"/>
      <c r="HQS4" s="255"/>
      <c r="HQT4" s="255"/>
      <c r="HQU4" s="255"/>
      <c r="HQV4" s="255"/>
      <c r="HQW4" s="255"/>
      <c r="HQX4" s="255"/>
      <c r="HQY4" s="255"/>
      <c r="HQZ4" s="255"/>
      <c r="HRA4" s="255"/>
      <c r="HRB4" s="255"/>
      <c r="HRC4" s="255"/>
      <c r="HRD4" s="255"/>
      <c r="HRE4" s="255"/>
      <c r="HRF4" s="255"/>
      <c r="HRG4" s="255"/>
      <c r="HRH4" s="255"/>
      <c r="HRI4" s="255"/>
      <c r="HRJ4" s="255"/>
      <c r="HRK4" s="255"/>
      <c r="HRL4" s="255"/>
      <c r="HRM4" s="255"/>
      <c r="HRN4" s="255"/>
      <c r="HRO4" s="255"/>
      <c r="HRP4" s="255"/>
      <c r="HRQ4" s="255"/>
      <c r="HRR4" s="255"/>
      <c r="HRS4" s="255"/>
      <c r="HRT4" s="255"/>
      <c r="HRU4" s="255"/>
      <c r="HRV4" s="255"/>
      <c r="HRW4" s="255"/>
      <c r="HRX4" s="255"/>
      <c r="HRY4" s="255"/>
      <c r="HRZ4" s="255"/>
      <c r="HSA4" s="255"/>
      <c r="HSB4" s="255"/>
      <c r="HSC4" s="255"/>
      <c r="HSD4" s="255"/>
      <c r="HSE4" s="255"/>
      <c r="HSF4" s="255"/>
      <c r="HSG4" s="255"/>
      <c r="HSH4" s="255"/>
      <c r="HSI4" s="255"/>
      <c r="HSJ4" s="255"/>
      <c r="HSK4" s="255"/>
      <c r="HSL4" s="255"/>
      <c r="HSM4" s="255"/>
      <c r="HSN4" s="255"/>
      <c r="HSO4" s="255"/>
      <c r="HSP4" s="255"/>
      <c r="HSQ4" s="255"/>
      <c r="HSR4" s="255"/>
      <c r="HSS4" s="255"/>
      <c r="HST4" s="255"/>
      <c r="HSU4" s="255"/>
      <c r="HSV4" s="255"/>
      <c r="HSW4" s="255"/>
      <c r="HSX4" s="255"/>
      <c r="HSY4" s="255"/>
      <c r="HSZ4" s="255"/>
      <c r="HTA4" s="255"/>
      <c r="HTB4" s="255"/>
      <c r="HTC4" s="255"/>
      <c r="HTD4" s="255"/>
      <c r="HTE4" s="255"/>
      <c r="HTF4" s="255"/>
      <c r="HTG4" s="255"/>
      <c r="HTH4" s="255"/>
      <c r="HTI4" s="255"/>
      <c r="HTJ4" s="255"/>
      <c r="HTK4" s="255"/>
      <c r="HTL4" s="255"/>
      <c r="HTM4" s="255"/>
      <c r="HTN4" s="255"/>
      <c r="HTO4" s="255"/>
      <c r="HTP4" s="255"/>
      <c r="HTQ4" s="255"/>
      <c r="HTR4" s="255"/>
      <c r="HTS4" s="255"/>
      <c r="HTT4" s="255"/>
      <c r="HTU4" s="255"/>
      <c r="HTV4" s="255"/>
      <c r="HTW4" s="255"/>
      <c r="HTX4" s="255"/>
      <c r="HTY4" s="255"/>
      <c r="HTZ4" s="255"/>
      <c r="HUA4" s="255"/>
      <c r="HUB4" s="255"/>
      <c r="HUC4" s="255"/>
      <c r="HUD4" s="255"/>
      <c r="HUE4" s="255"/>
      <c r="HUF4" s="255"/>
      <c r="HUG4" s="255"/>
      <c r="HUH4" s="255"/>
      <c r="HUI4" s="255"/>
      <c r="HUJ4" s="255"/>
      <c r="HUK4" s="255"/>
      <c r="HUL4" s="255"/>
      <c r="HUM4" s="255"/>
      <c r="HUN4" s="255"/>
      <c r="HUO4" s="255"/>
      <c r="HUP4" s="255"/>
      <c r="HUQ4" s="255"/>
      <c r="HUR4" s="255"/>
      <c r="HUS4" s="255"/>
      <c r="HUT4" s="255"/>
      <c r="HUU4" s="255"/>
      <c r="HUV4" s="255"/>
      <c r="HUW4" s="255"/>
      <c r="HUX4" s="255"/>
      <c r="HUY4" s="255"/>
      <c r="HUZ4" s="255"/>
      <c r="HVA4" s="255"/>
      <c r="HVB4" s="255"/>
      <c r="HVC4" s="255"/>
      <c r="HVD4" s="255"/>
      <c r="HVE4" s="255"/>
      <c r="HVF4" s="255"/>
      <c r="HVG4" s="255"/>
      <c r="HVH4" s="255"/>
      <c r="HVI4" s="255"/>
      <c r="HVJ4" s="255"/>
      <c r="HVK4" s="255"/>
      <c r="HVL4" s="255"/>
      <c r="HVM4" s="255"/>
      <c r="HVN4" s="255"/>
      <c r="HVO4" s="255"/>
      <c r="HVP4" s="255"/>
      <c r="HVQ4" s="255"/>
      <c r="HVR4" s="255"/>
      <c r="HVS4" s="255"/>
      <c r="HVT4" s="255"/>
      <c r="HVU4" s="255"/>
      <c r="HVV4" s="255"/>
      <c r="HVW4" s="255"/>
      <c r="HVX4" s="255"/>
      <c r="HVY4" s="255"/>
      <c r="HVZ4" s="255"/>
      <c r="HWA4" s="255"/>
      <c r="HWB4" s="255"/>
      <c r="HWC4" s="255"/>
      <c r="HWD4" s="255"/>
      <c r="HWE4" s="255"/>
      <c r="HWF4" s="255"/>
      <c r="HWG4" s="255"/>
      <c r="HWH4" s="255"/>
      <c r="HWI4" s="255"/>
      <c r="HWJ4" s="255"/>
      <c r="HWK4" s="255"/>
      <c r="HWL4" s="255"/>
      <c r="HWM4" s="255"/>
      <c r="HWN4" s="255"/>
      <c r="HWO4" s="255"/>
      <c r="HWP4" s="255"/>
      <c r="HWQ4" s="255"/>
      <c r="HWR4" s="255"/>
      <c r="HWS4" s="255"/>
      <c r="HWT4" s="255"/>
      <c r="HWU4" s="255"/>
      <c r="HWV4" s="255"/>
      <c r="HWW4" s="255"/>
      <c r="HWX4" s="255"/>
      <c r="HWY4" s="255"/>
      <c r="HWZ4" s="255"/>
      <c r="HXA4" s="255"/>
      <c r="HXB4" s="255"/>
      <c r="HXC4" s="255"/>
      <c r="HXD4" s="255"/>
      <c r="HXE4" s="255"/>
      <c r="HXF4" s="255"/>
      <c r="HXG4" s="255"/>
      <c r="HXH4" s="255"/>
      <c r="HXI4" s="255"/>
      <c r="HXJ4" s="255"/>
      <c r="HXK4" s="255"/>
      <c r="HXL4" s="255"/>
      <c r="HXM4" s="255"/>
      <c r="HXN4" s="255"/>
      <c r="HXO4" s="255"/>
      <c r="HXP4" s="255"/>
      <c r="HXQ4" s="255"/>
      <c r="HXR4" s="255"/>
      <c r="HXS4" s="255"/>
      <c r="HXT4" s="255"/>
      <c r="HXU4" s="255"/>
      <c r="HXV4" s="255"/>
      <c r="HXW4" s="255"/>
      <c r="HXX4" s="255"/>
      <c r="HXY4" s="255"/>
      <c r="HXZ4" s="255"/>
      <c r="HYA4" s="255"/>
      <c r="HYB4" s="255"/>
      <c r="HYC4" s="255"/>
      <c r="HYD4" s="255"/>
      <c r="HYE4" s="255"/>
      <c r="HYF4" s="255"/>
      <c r="HYG4" s="255"/>
      <c r="HYH4" s="255"/>
      <c r="HYI4" s="255"/>
      <c r="HYJ4" s="255"/>
      <c r="HYK4" s="255"/>
      <c r="HYL4" s="255"/>
      <c r="HYM4" s="255"/>
      <c r="HYN4" s="255"/>
      <c r="HYO4" s="255"/>
      <c r="HYP4" s="255"/>
      <c r="HYQ4" s="255"/>
      <c r="HYR4" s="255"/>
      <c r="HYS4" s="255"/>
      <c r="HYT4" s="255"/>
      <c r="HYU4" s="255"/>
      <c r="HYV4" s="255"/>
      <c r="HYW4" s="255"/>
      <c r="HYX4" s="255"/>
      <c r="HYY4" s="255"/>
      <c r="HYZ4" s="255"/>
      <c r="HZA4" s="255"/>
      <c r="HZB4" s="255"/>
      <c r="HZC4" s="255"/>
      <c r="HZD4" s="255"/>
      <c r="HZE4" s="255"/>
      <c r="HZF4" s="255"/>
      <c r="HZG4" s="255"/>
      <c r="HZH4" s="255"/>
      <c r="HZI4" s="255"/>
      <c r="HZJ4" s="255"/>
      <c r="HZK4" s="255"/>
      <c r="HZL4" s="255"/>
      <c r="HZM4" s="255"/>
      <c r="HZN4" s="255"/>
      <c r="HZO4" s="255"/>
      <c r="HZP4" s="255"/>
      <c r="HZQ4" s="255"/>
      <c r="HZR4" s="255"/>
      <c r="HZS4" s="255"/>
      <c r="HZT4" s="255"/>
      <c r="HZU4" s="255"/>
      <c r="HZV4" s="255"/>
      <c r="HZW4" s="255"/>
      <c r="HZX4" s="255"/>
      <c r="HZY4" s="255"/>
      <c r="HZZ4" s="255"/>
      <c r="IAA4" s="255"/>
      <c r="IAB4" s="255"/>
      <c r="IAC4" s="255"/>
      <c r="IAD4" s="255"/>
      <c r="IAE4" s="255"/>
      <c r="IAF4" s="255"/>
      <c r="IAG4" s="255"/>
      <c r="IAH4" s="255"/>
      <c r="IAI4" s="255"/>
      <c r="IAJ4" s="255"/>
      <c r="IAK4" s="255"/>
      <c r="IAL4" s="255"/>
      <c r="IAM4" s="255"/>
      <c r="IAN4" s="255"/>
      <c r="IAO4" s="255"/>
      <c r="IAP4" s="255"/>
      <c r="IAQ4" s="255"/>
      <c r="IAR4" s="255"/>
      <c r="IAS4" s="255"/>
      <c r="IAT4" s="255"/>
      <c r="IAU4" s="255"/>
      <c r="IAV4" s="255"/>
      <c r="IAW4" s="255"/>
      <c r="IAX4" s="255"/>
      <c r="IAY4" s="255"/>
      <c r="IAZ4" s="255"/>
      <c r="IBA4" s="255"/>
      <c r="IBB4" s="255"/>
      <c r="IBC4" s="255"/>
      <c r="IBD4" s="255"/>
      <c r="IBE4" s="255"/>
      <c r="IBF4" s="255"/>
      <c r="IBG4" s="255"/>
      <c r="IBH4" s="255"/>
      <c r="IBI4" s="255"/>
      <c r="IBJ4" s="255"/>
      <c r="IBK4" s="255"/>
      <c r="IBL4" s="255"/>
      <c r="IBM4" s="255"/>
      <c r="IBN4" s="255"/>
      <c r="IBO4" s="255"/>
      <c r="IBP4" s="255"/>
      <c r="IBQ4" s="255"/>
      <c r="IBR4" s="255"/>
      <c r="IBS4" s="255"/>
      <c r="IBT4" s="255"/>
      <c r="IBU4" s="255"/>
      <c r="IBV4" s="255"/>
      <c r="IBW4" s="255"/>
      <c r="IBX4" s="255"/>
      <c r="IBY4" s="255"/>
      <c r="IBZ4" s="255"/>
      <c r="ICA4" s="255"/>
      <c r="ICB4" s="255"/>
      <c r="ICC4" s="255"/>
      <c r="ICD4" s="255"/>
      <c r="ICE4" s="255"/>
      <c r="ICF4" s="255"/>
      <c r="ICG4" s="255"/>
      <c r="ICH4" s="255"/>
      <c r="ICI4" s="255"/>
      <c r="ICJ4" s="255"/>
      <c r="ICK4" s="255"/>
      <c r="ICL4" s="255"/>
      <c r="ICM4" s="255"/>
      <c r="ICN4" s="255"/>
      <c r="ICO4" s="255"/>
      <c r="ICP4" s="255"/>
      <c r="ICQ4" s="255"/>
      <c r="ICR4" s="255"/>
      <c r="ICS4" s="255"/>
      <c r="ICT4" s="255"/>
      <c r="ICU4" s="255"/>
      <c r="ICV4" s="255"/>
      <c r="ICW4" s="255"/>
      <c r="ICX4" s="255"/>
      <c r="ICY4" s="255"/>
      <c r="ICZ4" s="255"/>
      <c r="IDA4" s="255"/>
      <c r="IDB4" s="255"/>
      <c r="IDC4" s="255"/>
      <c r="IDD4" s="255"/>
      <c r="IDE4" s="255"/>
      <c r="IDF4" s="255"/>
      <c r="IDG4" s="255"/>
      <c r="IDH4" s="255"/>
      <c r="IDI4" s="255"/>
      <c r="IDJ4" s="255"/>
      <c r="IDK4" s="255"/>
      <c r="IDL4" s="255"/>
      <c r="IDM4" s="255"/>
      <c r="IDN4" s="255"/>
      <c r="IDO4" s="255"/>
      <c r="IDP4" s="255"/>
      <c r="IDQ4" s="255"/>
      <c r="IDR4" s="255"/>
      <c r="IDS4" s="255"/>
      <c r="IDT4" s="255"/>
      <c r="IDU4" s="255"/>
      <c r="IDV4" s="255"/>
      <c r="IDW4" s="255"/>
      <c r="IDX4" s="255"/>
      <c r="IDY4" s="255"/>
      <c r="IDZ4" s="255"/>
      <c r="IEA4" s="255"/>
      <c r="IEB4" s="255"/>
      <c r="IEC4" s="255"/>
      <c r="IED4" s="255"/>
      <c r="IEE4" s="255"/>
      <c r="IEF4" s="255"/>
      <c r="IEG4" s="255"/>
      <c r="IEH4" s="255"/>
      <c r="IEI4" s="255"/>
      <c r="IEJ4" s="255"/>
      <c r="IEK4" s="255"/>
      <c r="IEL4" s="255"/>
      <c r="IEM4" s="255"/>
      <c r="IEN4" s="255"/>
      <c r="IEO4" s="255"/>
      <c r="IEP4" s="255"/>
      <c r="IEQ4" s="255"/>
      <c r="IER4" s="255"/>
      <c r="IES4" s="255"/>
      <c r="IET4" s="255"/>
      <c r="IEU4" s="255"/>
      <c r="IEV4" s="255"/>
      <c r="IEW4" s="255"/>
      <c r="IEX4" s="255"/>
      <c r="IEY4" s="255"/>
      <c r="IEZ4" s="255"/>
      <c r="IFA4" s="255"/>
      <c r="IFB4" s="255"/>
      <c r="IFC4" s="255"/>
      <c r="IFD4" s="255"/>
      <c r="IFE4" s="255"/>
      <c r="IFF4" s="255"/>
      <c r="IFG4" s="255"/>
      <c r="IFH4" s="255"/>
      <c r="IFI4" s="255"/>
      <c r="IFJ4" s="255"/>
      <c r="IFK4" s="255"/>
      <c r="IFL4" s="255"/>
      <c r="IFM4" s="255"/>
      <c r="IFN4" s="255"/>
      <c r="IFO4" s="255"/>
      <c r="IFP4" s="255"/>
      <c r="IFQ4" s="255"/>
      <c r="IFR4" s="255"/>
      <c r="IFS4" s="255"/>
      <c r="IFT4" s="255"/>
      <c r="IFU4" s="255"/>
      <c r="IFV4" s="255"/>
      <c r="IFW4" s="255"/>
      <c r="IFX4" s="255"/>
      <c r="IFY4" s="255"/>
      <c r="IFZ4" s="255"/>
      <c r="IGA4" s="255"/>
      <c r="IGB4" s="255"/>
      <c r="IGC4" s="255"/>
      <c r="IGD4" s="255"/>
      <c r="IGE4" s="255"/>
      <c r="IGF4" s="255"/>
      <c r="IGG4" s="255"/>
      <c r="IGH4" s="255"/>
      <c r="IGI4" s="255"/>
      <c r="IGJ4" s="255"/>
      <c r="IGK4" s="255"/>
      <c r="IGL4" s="255"/>
      <c r="IGM4" s="255"/>
      <c r="IGN4" s="255"/>
      <c r="IGO4" s="255"/>
      <c r="IGP4" s="255"/>
      <c r="IGQ4" s="255"/>
      <c r="IGR4" s="255"/>
      <c r="IGS4" s="255"/>
      <c r="IGT4" s="255"/>
      <c r="IGU4" s="255"/>
      <c r="IGV4" s="255"/>
      <c r="IGW4" s="255"/>
      <c r="IGX4" s="255"/>
      <c r="IGY4" s="255"/>
      <c r="IGZ4" s="255"/>
      <c r="IHA4" s="255"/>
      <c r="IHB4" s="255"/>
      <c r="IHC4" s="255"/>
      <c r="IHD4" s="255"/>
      <c r="IHE4" s="255"/>
      <c r="IHF4" s="255"/>
      <c r="IHG4" s="255"/>
      <c r="IHH4" s="255"/>
      <c r="IHI4" s="255"/>
      <c r="IHJ4" s="255"/>
      <c r="IHK4" s="255"/>
      <c r="IHL4" s="255"/>
      <c r="IHM4" s="255"/>
      <c r="IHN4" s="255"/>
      <c r="IHO4" s="255"/>
      <c r="IHP4" s="255"/>
      <c r="IHQ4" s="255"/>
      <c r="IHR4" s="255"/>
      <c r="IHS4" s="255"/>
      <c r="IHT4" s="255"/>
      <c r="IHU4" s="255"/>
      <c r="IHV4" s="255"/>
      <c r="IHW4" s="255"/>
      <c r="IHX4" s="255"/>
      <c r="IHY4" s="255"/>
      <c r="IHZ4" s="255"/>
      <c r="IIA4" s="255"/>
      <c r="IIB4" s="255"/>
      <c r="IIC4" s="255"/>
      <c r="IID4" s="255"/>
      <c r="IIE4" s="255"/>
      <c r="IIF4" s="255"/>
      <c r="IIG4" s="255"/>
      <c r="IIH4" s="255"/>
      <c r="III4" s="255"/>
      <c r="IIJ4" s="255"/>
      <c r="IIK4" s="255"/>
      <c r="IIL4" s="255"/>
      <c r="IIM4" s="255"/>
      <c r="IIN4" s="255"/>
      <c r="IIO4" s="255"/>
      <c r="IIP4" s="255"/>
      <c r="IIQ4" s="255"/>
      <c r="IIR4" s="255"/>
      <c r="IIS4" s="255"/>
      <c r="IIT4" s="255"/>
      <c r="IIU4" s="255"/>
      <c r="IIV4" s="255"/>
      <c r="IIW4" s="255"/>
      <c r="IIX4" s="255"/>
      <c r="IIY4" s="255"/>
      <c r="IIZ4" s="255"/>
      <c r="IJA4" s="255"/>
      <c r="IJB4" s="255"/>
      <c r="IJC4" s="255"/>
      <c r="IJD4" s="255"/>
      <c r="IJE4" s="255"/>
      <c r="IJF4" s="255"/>
      <c r="IJG4" s="255"/>
      <c r="IJH4" s="255"/>
      <c r="IJI4" s="255"/>
      <c r="IJJ4" s="255"/>
      <c r="IJK4" s="255"/>
      <c r="IJL4" s="255"/>
      <c r="IJM4" s="255"/>
      <c r="IJN4" s="255"/>
      <c r="IJO4" s="255"/>
      <c r="IJP4" s="255"/>
      <c r="IJQ4" s="255"/>
      <c r="IJR4" s="255"/>
      <c r="IJS4" s="255"/>
      <c r="IJT4" s="255"/>
      <c r="IJU4" s="255"/>
      <c r="IJV4" s="255"/>
      <c r="IJW4" s="255"/>
      <c r="IJX4" s="255"/>
      <c r="IJY4" s="255"/>
      <c r="IJZ4" s="255"/>
      <c r="IKA4" s="255"/>
      <c r="IKB4" s="255"/>
      <c r="IKC4" s="255"/>
      <c r="IKD4" s="255"/>
      <c r="IKE4" s="255"/>
      <c r="IKF4" s="255"/>
      <c r="IKG4" s="255"/>
      <c r="IKH4" s="255"/>
      <c r="IKI4" s="255"/>
      <c r="IKJ4" s="255"/>
      <c r="IKK4" s="255"/>
      <c r="IKL4" s="255"/>
      <c r="IKM4" s="255"/>
      <c r="IKN4" s="255"/>
      <c r="IKO4" s="255"/>
      <c r="IKP4" s="255"/>
      <c r="IKQ4" s="255"/>
      <c r="IKR4" s="255"/>
      <c r="IKS4" s="255"/>
      <c r="IKT4" s="255"/>
      <c r="IKU4" s="255"/>
      <c r="IKV4" s="255"/>
      <c r="IKW4" s="255"/>
      <c r="IKX4" s="255"/>
      <c r="IKY4" s="255"/>
      <c r="IKZ4" s="255"/>
      <c r="ILA4" s="255"/>
      <c r="ILB4" s="255"/>
      <c r="ILC4" s="255"/>
      <c r="ILD4" s="255"/>
      <c r="ILE4" s="255"/>
      <c r="ILF4" s="255"/>
      <c r="ILG4" s="255"/>
      <c r="ILH4" s="255"/>
      <c r="ILI4" s="255"/>
      <c r="ILJ4" s="255"/>
      <c r="ILK4" s="255"/>
      <c r="ILL4" s="255"/>
      <c r="ILM4" s="255"/>
      <c r="ILN4" s="255"/>
      <c r="ILO4" s="255"/>
      <c r="ILP4" s="255"/>
      <c r="ILQ4" s="255"/>
      <c r="ILR4" s="255"/>
      <c r="ILS4" s="255"/>
      <c r="ILT4" s="255"/>
      <c r="ILU4" s="255"/>
      <c r="ILV4" s="255"/>
      <c r="ILW4" s="255"/>
      <c r="ILX4" s="255"/>
      <c r="ILY4" s="255"/>
      <c r="ILZ4" s="255"/>
      <c r="IMA4" s="255"/>
      <c r="IMB4" s="255"/>
      <c r="IMC4" s="255"/>
      <c r="IMD4" s="255"/>
      <c r="IME4" s="255"/>
      <c r="IMF4" s="255"/>
      <c r="IMG4" s="255"/>
      <c r="IMH4" s="255"/>
      <c r="IMI4" s="255"/>
      <c r="IMJ4" s="255"/>
      <c r="IMK4" s="255"/>
      <c r="IML4" s="255"/>
      <c r="IMM4" s="255"/>
      <c r="IMN4" s="255"/>
      <c r="IMO4" s="255"/>
      <c r="IMP4" s="255"/>
      <c r="IMQ4" s="255"/>
      <c r="IMR4" s="255"/>
      <c r="IMS4" s="255"/>
      <c r="IMT4" s="255"/>
      <c r="IMU4" s="255"/>
      <c r="IMV4" s="255"/>
      <c r="IMW4" s="255"/>
      <c r="IMX4" s="255"/>
      <c r="IMY4" s="255"/>
      <c r="IMZ4" s="255"/>
      <c r="INA4" s="255"/>
      <c r="INB4" s="255"/>
      <c r="INC4" s="255"/>
      <c r="IND4" s="255"/>
      <c r="INE4" s="255"/>
      <c r="INF4" s="255"/>
      <c r="ING4" s="255"/>
      <c r="INH4" s="255"/>
      <c r="INI4" s="255"/>
      <c r="INJ4" s="255"/>
      <c r="INK4" s="255"/>
      <c r="INL4" s="255"/>
      <c r="INM4" s="255"/>
      <c r="INN4" s="255"/>
      <c r="INO4" s="255"/>
      <c r="INP4" s="255"/>
      <c r="INQ4" s="255"/>
      <c r="INR4" s="255"/>
      <c r="INS4" s="255"/>
      <c r="INT4" s="255"/>
      <c r="INU4" s="255"/>
      <c r="INV4" s="255"/>
      <c r="INW4" s="255"/>
      <c r="INX4" s="255"/>
      <c r="INY4" s="255"/>
      <c r="INZ4" s="255"/>
      <c r="IOA4" s="255"/>
      <c r="IOB4" s="255"/>
      <c r="IOC4" s="255"/>
      <c r="IOD4" s="255"/>
      <c r="IOE4" s="255"/>
      <c r="IOF4" s="255"/>
      <c r="IOG4" s="255"/>
      <c r="IOH4" s="255"/>
      <c r="IOI4" s="255"/>
      <c r="IOJ4" s="255"/>
      <c r="IOK4" s="255"/>
      <c r="IOL4" s="255"/>
      <c r="IOM4" s="255"/>
      <c r="ION4" s="255"/>
      <c r="IOO4" s="255"/>
      <c r="IOP4" s="255"/>
      <c r="IOQ4" s="255"/>
      <c r="IOR4" s="255"/>
      <c r="IOS4" s="255"/>
      <c r="IOT4" s="255"/>
      <c r="IOU4" s="255"/>
      <c r="IOV4" s="255"/>
      <c r="IOW4" s="255"/>
      <c r="IOX4" s="255"/>
      <c r="IOY4" s="255"/>
      <c r="IOZ4" s="255"/>
      <c r="IPA4" s="255"/>
      <c r="IPB4" s="255"/>
      <c r="IPC4" s="255"/>
      <c r="IPD4" s="255"/>
      <c r="IPE4" s="255"/>
      <c r="IPF4" s="255"/>
      <c r="IPG4" s="255"/>
      <c r="IPH4" s="255"/>
      <c r="IPI4" s="255"/>
      <c r="IPJ4" s="255"/>
      <c r="IPK4" s="255"/>
      <c r="IPL4" s="255"/>
      <c r="IPM4" s="255"/>
      <c r="IPN4" s="255"/>
      <c r="IPO4" s="255"/>
      <c r="IPP4" s="255"/>
      <c r="IPQ4" s="255"/>
      <c r="IPR4" s="255"/>
      <c r="IPS4" s="255"/>
      <c r="IPT4" s="255"/>
      <c r="IPU4" s="255"/>
      <c r="IPV4" s="255"/>
      <c r="IPW4" s="255"/>
      <c r="IPX4" s="255"/>
      <c r="IPY4" s="255"/>
      <c r="IPZ4" s="255"/>
      <c r="IQA4" s="255"/>
      <c r="IQB4" s="255"/>
      <c r="IQC4" s="255"/>
      <c r="IQD4" s="255"/>
      <c r="IQE4" s="255"/>
      <c r="IQF4" s="255"/>
      <c r="IQG4" s="255"/>
      <c r="IQH4" s="255"/>
      <c r="IQI4" s="255"/>
      <c r="IQJ4" s="255"/>
      <c r="IQK4" s="255"/>
      <c r="IQL4" s="255"/>
      <c r="IQM4" s="255"/>
      <c r="IQN4" s="255"/>
      <c r="IQO4" s="255"/>
      <c r="IQP4" s="255"/>
      <c r="IQQ4" s="255"/>
      <c r="IQR4" s="255"/>
      <c r="IQS4" s="255"/>
      <c r="IQT4" s="255"/>
      <c r="IQU4" s="255"/>
      <c r="IQV4" s="255"/>
      <c r="IQW4" s="255"/>
      <c r="IQX4" s="255"/>
      <c r="IQY4" s="255"/>
      <c r="IQZ4" s="255"/>
      <c r="IRA4" s="255"/>
      <c r="IRB4" s="255"/>
      <c r="IRC4" s="255"/>
      <c r="IRD4" s="255"/>
      <c r="IRE4" s="255"/>
      <c r="IRF4" s="255"/>
      <c r="IRG4" s="255"/>
      <c r="IRH4" s="255"/>
      <c r="IRI4" s="255"/>
      <c r="IRJ4" s="255"/>
      <c r="IRK4" s="255"/>
      <c r="IRL4" s="255"/>
      <c r="IRM4" s="255"/>
      <c r="IRN4" s="255"/>
      <c r="IRO4" s="255"/>
      <c r="IRP4" s="255"/>
      <c r="IRQ4" s="255"/>
      <c r="IRR4" s="255"/>
      <c r="IRS4" s="255"/>
      <c r="IRT4" s="255"/>
      <c r="IRU4" s="255"/>
      <c r="IRV4" s="255"/>
      <c r="IRW4" s="255"/>
      <c r="IRX4" s="255"/>
      <c r="IRY4" s="255"/>
      <c r="IRZ4" s="255"/>
      <c r="ISA4" s="255"/>
      <c r="ISB4" s="255"/>
      <c r="ISC4" s="255"/>
      <c r="ISD4" s="255"/>
      <c r="ISE4" s="255"/>
      <c r="ISF4" s="255"/>
      <c r="ISG4" s="255"/>
      <c r="ISH4" s="255"/>
      <c r="ISI4" s="255"/>
      <c r="ISJ4" s="255"/>
      <c r="ISK4" s="255"/>
      <c r="ISL4" s="255"/>
      <c r="ISM4" s="255"/>
      <c r="ISN4" s="255"/>
      <c r="ISO4" s="255"/>
      <c r="ISP4" s="255"/>
      <c r="ISQ4" s="255"/>
      <c r="ISR4" s="255"/>
      <c r="ISS4" s="255"/>
      <c r="IST4" s="255"/>
      <c r="ISU4" s="255"/>
      <c r="ISV4" s="255"/>
      <c r="ISW4" s="255"/>
      <c r="ISX4" s="255"/>
      <c r="ISY4" s="255"/>
      <c r="ISZ4" s="255"/>
      <c r="ITA4" s="255"/>
      <c r="ITB4" s="255"/>
      <c r="ITC4" s="255"/>
      <c r="ITD4" s="255"/>
      <c r="ITE4" s="255"/>
      <c r="ITF4" s="255"/>
      <c r="ITG4" s="255"/>
      <c r="ITH4" s="255"/>
      <c r="ITI4" s="255"/>
      <c r="ITJ4" s="255"/>
      <c r="ITK4" s="255"/>
      <c r="ITL4" s="255"/>
      <c r="ITM4" s="255"/>
      <c r="ITN4" s="255"/>
      <c r="ITO4" s="255"/>
      <c r="ITP4" s="255"/>
      <c r="ITQ4" s="255"/>
      <c r="ITR4" s="255"/>
      <c r="ITS4" s="255"/>
      <c r="ITT4" s="255"/>
      <c r="ITU4" s="255"/>
      <c r="ITV4" s="255"/>
      <c r="ITW4" s="255"/>
      <c r="ITX4" s="255"/>
      <c r="ITY4" s="255"/>
      <c r="ITZ4" s="255"/>
      <c r="IUA4" s="255"/>
      <c r="IUB4" s="255"/>
      <c r="IUC4" s="255"/>
      <c r="IUD4" s="255"/>
      <c r="IUE4" s="255"/>
      <c r="IUF4" s="255"/>
      <c r="IUG4" s="255"/>
      <c r="IUH4" s="255"/>
      <c r="IUI4" s="255"/>
      <c r="IUJ4" s="255"/>
      <c r="IUK4" s="255"/>
      <c r="IUL4" s="255"/>
      <c r="IUM4" s="255"/>
      <c r="IUN4" s="255"/>
      <c r="IUO4" s="255"/>
      <c r="IUP4" s="255"/>
      <c r="IUQ4" s="255"/>
      <c r="IUR4" s="255"/>
      <c r="IUS4" s="255"/>
      <c r="IUT4" s="255"/>
      <c r="IUU4" s="255"/>
      <c r="IUV4" s="255"/>
      <c r="IUW4" s="255"/>
      <c r="IUX4" s="255"/>
      <c r="IUY4" s="255"/>
      <c r="IUZ4" s="255"/>
      <c r="IVA4" s="255"/>
      <c r="IVB4" s="255"/>
      <c r="IVC4" s="255"/>
      <c r="IVD4" s="255"/>
      <c r="IVE4" s="255"/>
      <c r="IVF4" s="255"/>
      <c r="IVG4" s="255"/>
      <c r="IVH4" s="255"/>
      <c r="IVI4" s="255"/>
      <c r="IVJ4" s="255"/>
      <c r="IVK4" s="255"/>
      <c r="IVL4" s="255"/>
      <c r="IVM4" s="255"/>
      <c r="IVN4" s="255"/>
      <c r="IVO4" s="255"/>
      <c r="IVP4" s="255"/>
      <c r="IVQ4" s="255"/>
      <c r="IVR4" s="255"/>
      <c r="IVS4" s="255"/>
      <c r="IVT4" s="255"/>
      <c r="IVU4" s="255"/>
      <c r="IVV4" s="255"/>
      <c r="IVW4" s="255"/>
      <c r="IVX4" s="255"/>
      <c r="IVY4" s="255"/>
      <c r="IVZ4" s="255"/>
      <c r="IWA4" s="255"/>
      <c r="IWB4" s="255"/>
      <c r="IWC4" s="255"/>
      <c r="IWD4" s="255"/>
      <c r="IWE4" s="255"/>
      <c r="IWF4" s="255"/>
      <c r="IWG4" s="255"/>
      <c r="IWH4" s="255"/>
      <c r="IWI4" s="255"/>
      <c r="IWJ4" s="255"/>
      <c r="IWK4" s="255"/>
      <c r="IWL4" s="255"/>
      <c r="IWM4" s="255"/>
      <c r="IWN4" s="255"/>
      <c r="IWO4" s="255"/>
      <c r="IWP4" s="255"/>
      <c r="IWQ4" s="255"/>
      <c r="IWR4" s="255"/>
      <c r="IWS4" s="255"/>
      <c r="IWT4" s="255"/>
      <c r="IWU4" s="255"/>
      <c r="IWV4" s="255"/>
      <c r="IWW4" s="255"/>
      <c r="IWX4" s="255"/>
      <c r="IWY4" s="255"/>
      <c r="IWZ4" s="255"/>
      <c r="IXA4" s="255"/>
      <c r="IXB4" s="255"/>
      <c r="IXC4" s="255"/>
      <c r="IXD4" s="255"/>
      <c r="IXE4" s="255"/>
      <c r="IXF4" s="255"/>
      <c r="IXG4" s="255"/>
      <c r="IXH4" s="255"/>
      <c r="IXI4" s="255"/>
      <c r="IXJ4" s="255"/>
      <c r="IXK4" s="255"/>
      <c r="IXL4" s="255"/>
      <c r="IXM4" s="255"/>
      <c r="IXN4" s="255"/>
      <c r="IXO4" s="255"/>
      <c r="IXP4" s="255"/>
      <c r="IXQ4" s="255"/>
      <c r="IXR4" s="255"/>
      <c r="IXS4" s="255"/>
      <c r="IXT4" s="255"/>
      <c r="IXU4" s="255"/>
      <c r="IXV4" s="255"/>
      <c r="IXW4" s="255"/>
      <c r="IXX4" s="255"/>
      <c r="IXY4" s="255"/>
      <c r="IXZ4" s="255"/>
      <c r="IYA4" s="255"/>
      <c r="IYB4" s="255"/>
      <c r="IYC4" s="255"/>
      <c r="IYD4" s="255"/>
      <c r="IYE4" s="255"/>
      <c r="IYF4" s="255"/>
      <c r="IYG4" s="255"/>
      <c r="IYH4" s="255"/>
      <c r="IYI4" s="255"/>
      <c r="IYJ4" s="255"/>
      <c r="IYK4" s="255"/>
      <c r="IYL4" s="255"/>
      <c r="IYM4" s="255"/>
      <c r="IYN4" s="255"/>
      <c r="IYO4" s="255"/>
      <c r="IYP4" s="255"/>
      <c r="IYQ4" s="255"/>
      <c r="IYR4" s="255"/>
      <c r="IYS4" s="255"/>
      <c r="IYT4" s="255"/>
      <c r="IYU4" s="255"/>
      <c r="IYV4" s="255"/>
      <c r="IYW4" s="255"/>
      <c r="IYX4" s="255"/>
      <c r="IYY4" s="255"/>
      <c r="IYZ4" s="255"/>
      <c r="IZA4" s="255"/>
      <c r="IZB4" s="255"/>
      <c r="IZC4" s="255"/>
      <c r="IZD4" s="255"/>
      <c r="IZE4" s="255"/>
      <c r="IZF4" s="255"/>
      <c r="IZG4" s="255"/>
      <c r="IZH4" s="255"/>
      <c r="IZI4" s="255"/>
      <c r="IZJ4" s="255"/>
      <c r="IZK4" s="255"/>
      <c r="IZL4" s="255"/>
      <c r="IZM4" s="255"/>
      <c r="IZN4" s="255"/>
      <c r="IZO4" s="255"/>
      <c r="IZP4" s="255"/>
      <c r="IZQ4" s="255"/>
      <c r="IZR4" s="255"/>
      <c r="IZS4" s="255"/>
      <c r="IZT4" s="255"/>
      <c r="IZU4" s="255"/>
      <c r="IZV4" s="255"/>
      <c r="IZW4" s="255"/>
      <c r="IZX4" s="255"/>
      <c r="IZY4" s="255"/>
      <c r="IZZ4" s="255"/>
      <c r="JAA4" s="255"/>
      <c r="JAB4" s="255"/>
      <c r="JAC4" s="255"/>
      <c r="JAD4" s="255"/>
      <c r="JAE4" s="255"/>
      <c r="JAF4" s="255"/>
      <c r="JAG4" s="255"/>
      <c r="JAH4" s="255"/>
      <c r="JAI4" s="255"/>
      <c r="JAJ4" s="255"/>
      <c r="JAK4" s="255"/>
      <c r="JAL4" s="255"/>
      <c r="JAM4" s="255"/>
      <c r="JAN4" s="255"/>
      <c r="JAO4" s="255"/>
      <c r="JAP4" s="255"/>
      <c r="JAQ4" s="255"/>
      <c r="JAR4" s="255"/>
      <c r="JAS4" s="255"/>
      <c r="JAT4" s="255"/>
      <c r="JAU4" s="255"/>
      <c r="JAV4" s="255"/>
      <c r="JAW4" s="255"/>
      <c r="JAX4" s="255"/>
      <c r="JAY4" s="255"/>
      <c r="JAZ4" s="255"/>
      <c r="JBA4" s="255"/>
      <c r="JBB4" s="255"/>
      <c r="JBC4" s="255"/>
      <c r="JBD4" s="255"/>
      <c r="JBE4" s="255"/>
      <c r="JBF4" s="255"/>
      <c r="JBG4" s="255"/>
      <c r="JBH4" s="255"/>
      <c r="JBI4" s="255"/>
      <c r="JBJ4" s="255"/>
      <c r="JBK4" s="255"/>
      <c r="JBL4" s="255"/>
      <c r="JBM4" s="255"/>
      <c r="JBN4" s="255"/>
      <c r="JBO4" s="255"/>
      <c r="JBP4" s="255"/>
      <c r="JBQ4" s="255"/>
      <c r="JBR4" s="255"/>
      <c r="JBS4" s="255"/>
      <c r="JBT4" s="255"/>
      <c r="JBU4" s="255"/>
      <c r="JBV4" s="255"/>
      <c r="JBW4" s="255"/>
      <c r="JBX4" s="255"/>
      <c r="JBY4" s="255"/>
      <c r="JBZ4" s="255"/>
      <c r="JCA4" s="255"/>
      <c r="JCB4" s="255"/>
      <c r="JCC4" s="255"/>
      <c r="JCD4" s="255"/>
      <c r="JCE4" s="255"/>
      <c r="JCF4" s="255"/>
      <c r="JCG4" s="255"/>
      <c r="JCH4" s="255"/>
      <c r="JCI4" s="255"/>
      <c r="JCJ4" s="255"/>
      <c r="JCK4" s="255"/>
      <c r="JCL4" s="255"/>
      <c r="JCM4" s="255"/>
      <c r="JCN4" s="255"/>
      <c r="JCO4" s="255"/>
      <c r="JCP4" s="255"/>
      <c r="JCQ4" s="255"/>
      <c r="JCR4" s="255"/>
      <c r="JCS4" s="255"/>
      <c r="JCT4" s="255"/>
      <c r="JCU4" s="255"/>
      <c r="JCV4" s="255"/>
      <c r="JCW4" s="255"/>
      <c r="JCX4" s="255"/>
      <c r="JCY4" s="255"/>
      <c r="JCZ4" s="255"/>
      <c r="JDA4" s="255"/>
      <c r="JDB4" s="255"/>
      <c r="JDC4" s="255"/>
      <c r="JDD4" s="255"/>
      <c r="JDE4" s="255"/>
      <c r="JDF4" s="255"/>
      <c r="JDG4" s="255"/>
      <c r="JDH4" s="255"/>
      <c r="JDI4" s="255"/>
      <c r="JDJ4" s="255"/>
      <c r="JDK4" s="255"/>
      <c r="JDL4" s="255"/>
      <c r="JDM4" s="255"/>
      <c r="JDN4" s="255"/>
      <c r="JDO4" s="255"/>
      <c r="JDP4" s="255"/>
      <c r="JDQ4" s="255"/>
      <c r="JDR4" s="255"/>
      <c r="JDS4" s="255"/>
      <c r="JDT4" s="255"/>
      <c r="JDU4" s="255"/>
      <c r="JDV4" s="255"/>
      <c r="JDW4" s="255"/>
      <c r="JDX4" s="255"/>
      <c r="JDY4" s="255"/>
      <c r="JDZ4" s="255"/>
      <c r="JEA4" s="255"/>
      <c r="JEB4" s="255"/>
      <c r="JEC4" s="255"/>
      <c r="JED4" s="255"/>
      <c r="JEE4" s="255"/>
      <c r="JEF4" s="255"/>
      <c r="JEG4" s="255"/>
      <c r="JEH4" s="255"/>
      <c r="JEI4" s="255"/>
      <c r="JEJ4" s="255"/>
      <c r="JEK4" s="255"/>
      <c r="JEL4" s="255"/>
      <c r="JEM4" s="255"/>
      <c r="JEN4" s="255"/>
      <c r="JEO4" s="255"/>
      <c r="JEP4" s="255"/>
      <c r="JEQ4" s="255"/>
      <c r="JER4" s="255"/>
      <c r="JES4" s="255"/>
      <c r="JET4" s="255"/>
      <c r="JEU4" s="255"/>
      <c r="JEV4" s="255"/>
      <c r="JEW4" s="255"/>
      <c r="JEX4" s="255"/>
      <c r="JEY4" s="255"/>
      <c r="JEZ4" s="255"/>
      <c r="JFA4" s="255"/>
      <c r="JFB4" s="255"/>
      <c r="JFC4" s="255"/>
      <c r="JFD4" s="255"/>
      <c r="JFE4" s="255"/>
      <c r="JFF4" s="255"/>
      <c r="JFG4" s="255"/>
      <c r="JFH4" s="255"/>
      <c r="JFI4" s="255"/>
      <c r="JFJ4" s="255"/>
      <c r="JFK4" s="255"/>
      <c r="JFL4" s="255"/>
      <c r="JFM4" s="255"/>
      <c r="JFN4" s="255"/>
      <c r="JFO4" s="255"/>
      <c r="JFP4" s="255"/>
      <c r="JFQ4" s="255"/>
      <c r="JFR4" s="255"/>
      <c r="JFS4" s="255"/>
      <c r="JFT4" s="255"/>
      <c r="JFU4" s="255"/>
      <c r="JFV4" s="255"/>
      <c r="JFW4" s="255"/>
      <c r="JFX4" s="255"/>
      <c r="JFY4" s="255"/>
      <c r="JFZ4" s="255"/>
      <c r="JGA4" s="255"/>
      <c r="JGB4" s="255"/>
      <c r="JGC4" s="255"/>
      <c r="JGD4" s="255"/>
      <c r="JGE4" s="255"/>
      <c r="JGF4" s="255"/>
      <c r="JGG4" s="255"/>
      <c r="JGH4" s="255"/>
      <c r="JGI4" s="255"/>
      <c r="JGJ4" s="255"/>
      <c r="JGK4" s="255"/>
      <c r="JGL4" s="255"/>
      <c r="JGM4" s="255"/>
      <c r="JGN4" s="255"/>
      <c r="JGO4" s="255"/>
      <c r="JGP4" s="255"/>
      <c r="JGQ4" s="255"/>
      <c r="JGR4" s="255"/>
      <c r="JGS4" s="255"/>
      <c r="JGT4" s="255"/>
      <c r="JGU4" s="255"/>
      <c r="JGV4" s="255"/>
      <c r="JGW4" s="255"/>
      <c r="JGX4" s="255"/>
      <c r="JGY4" s="255"/>
      <c r="JGZ4" s="255"/>
      <c r="JHA4" s="255"/>
      <c r="JHB4" s="255"/>
      <c r="JHC4" s="255"/>
      <c r="JHD4" s="255"/>
      <c r="JHE4" s="255"/>
      <c r="JHF4" s="255"/>
      <c r="JHG4" s="255"/>
      <c r="JHH4" s="255"/>
      <c r="JHI4" s="255"/>
      <c r="JHJ4" s="255"/>
      <c r="JHK4" s="255"/>
      <c r="JHL4" s="255"/>
      <c r="JHM4" s="255"/>
      <c r="JHN4" s="255"/>
      <c r="JHO4" s="255"/>
      <c r="JHP4" s="255"/>
      <c r="JHQ4" s="255"/>
      <c r="JHR4" s="255"/>
      <c r="JHS4" s="255"/>
      <c r="JHT4" s="255"/>
      <c r="JHU4" s="255"/>
      <c r="JHV4" s="255"/>
      <c r="JHW4" s="255"/>
      <c r="JHX4" s="255"/>
      <c r="JHY4" s="255"/>
      <c r="JHZ4" s="255"/>
      <c r="JIA4" s="255"/>
      <c r="JIB4" s="255"/>
      <c r="JIC4" s="255"/>
      <c r="JID4" s="255"/>
      <c r="JIE4" s="255"/>
      <c r="JIF4" s="255"/>
      <c r="JIG4" s="255"/>
      <c r="JIH4" s="255"/>
      <c r="JII4" s="255"/>
      <c r="JIJ4" s="255"/>
      <c r="JIK4" s="255"/>
      <c r="JIL4" s="255"/>
      <c r="JIM4" s="255"/>
      <c r="JIN4" s="255"/>
      <c r="JIO4" s="255"/>
      <c r="JIP4" s="255"/>
      <c r="JIQ4" s="255"/>
      <c r="JIR4" s="255"/>
      <c r="JIS4" s="255"/>
      <c r="JIT4" s="255"/>
      <c r="JIU4" s="255"/>
      <c r="JIV4" s="255"/>
      <c r="JIW4" s="255"/>
      <c r="JIX4" s="255"/>
      <c r="JIY4" s="255"/>
      <c r="JIZ4" s="255"/>
      <c r="JJA4" s="255"/>
      <c r="JJB4" s="255"/>
      <c r="JJC4" s="255"/>
      <c r="JJD4" s="255"/>
      <c r="JJE4" s="255"/>
      <c r="JJF4" s="255"/>
      <c r="JJG4" s="255"/>
      <c r="JJH4" s="255"/>
      <c r="JJI4" s="255"/>
      <c r="JJJ4" s="255"/>
      <c r="JJK4" s="255"/>
      <c r="JJL4" s="255"/>
      <c r="JJM4" s="255"/>
      <c r="JJN4" s="255"/>
      <c r="JJO4" s="255"/>
      <c r="JJP4" s="255"/>
      <c r="JJQ4" s="255"/>
      <c r="JJR4" s="255"/>
      <c r="JJS4" s="255"/>
      <c r="JJT4" s="255"/>
      <c r="JJU4" s="255"/>
      <c r="JJV4" s="255"/>
      <c r="JJW4" s="255"/>
      <c r="JJX4" s="255"/>
      <c r="JJY4" s="255"/>
      <c r="JJZ4" s="255"/>
      <c r="JKA4" s="255"/>
      <c r="JKB4" s="255"/>
      <c r="JKC4" s="255"/>
      <c r="JKD4" s="255"/>
      <c r="JKE4" s="255"/>
      <c r="JKF4" s="255"/>
      <c r="JKG4" s="255"/>
      <c r="JKH4" s="255"/>
      <c r="JKI4" s="255"/>
      <c r="JKJ4" s="255"/>
      <c r="JKK4" s="255"/>
      <c r="JKL4" s="255"/>
      <c r="JKM4" s="255"/>
      <c r="JKN4" s="255"/>
      <c r="JKO4" s="255"/>
      <c r="JKP4" s="255"/>
      <c r="JKQ4" s="255"/>
      <c r="JKR4" s="255"/>
      <c r="JKS4" s="255"/>
      <c r="JKT4" s="255"/>
      <c r="JKU4" s="255"/>
      <c r="JKV4" s="255"/>
      <c r="JKW4" s="255"/>
      <c r="JKX4" s="255"/>
      <c r="JKY4" s="255"/>
      <c r="JKZ4" s="255"/>
      <c r="JLA4" s="255"/>
      <c r="JLB4" s="255"/>
      <c r="JLC4" s="255"/>
      <c r="JLD4" s="255"/>
      <c r="JLE4" s="255"/>
      <c r="JLF4" s="255"/>
      <c r="JLG4" s="255"/>
      <c r="JLH4" s="255"/>
      <c r="JLI4" s="255"/>
      <c r="JLJ4" s="255"/>
      <c r="JLK4" s="255"/>
      <c r="JLL4" s="255"/>
      <c r="JLM4" s="255"/>
      <c r="JLN4" s="255"/>
      <c r="JLO4" s="255"/>
      <c r="JLP4" s="255"/>
      <c r="JLQ4" s="255"/>
      <c r="JLR4" s="255"/>
      <c r="JLS4" s="255"/>
      <c r="JLT4" s="255"/>
      <c r="JLU4" s="255"/>
      <c r="JLV4" s="255"/>
      <c r="JLW4" s="255"/>
      <c r="JLX4" s="255"/>
      <c r="JLY4" s="255"/>
      <c r="JLZ4" s="255"/>
      <c r="JMA4" s="255"/>
      <c r="JMB4" s="255"/>
      <c r="JMC4" s="255"/>
      <c r="JMD4" s="255"/>
      <c r="JME4" s="255"/>
      <c r="JMF4" s="255"/>
      <c r="JMG4" s="255"/>
      <c r="JMH4" s="255"/>
      <c r="JMI4" s="255"/>
      <c r="JMJ4" s="255"/>
      <c r="JMK4" s="255"/>
      <c r="JML4" s="255"/>
      <c r="JMM4" s="255"/>
      <c r="JMN4" s="255"/>
      <c r="JMO4" s="255"/>
      <c r="JMP4" s="255"/>
      <c r="JMQ4" s="255"/>
      <c r="JMR4" s="255"/>
      <c r="JMS4" s="255"/>
      <c r="JMT4" s="255"/>
      <c r="JMU4" s="255"/>
      <c r="JMV4" s="255"/>
      <c r="JMW4" s="255"/>
      <c r="JMX4" s="255"/>
      <c r="JMY4" s="255"/>
      <c r="JMZ4" s="255"/>
      <c r="JNA4" s="255"/>
      <c r="JNB4" s="255"/>
      <c r="JNC4" s="255"/>
      <c r="JND4" s="255"/>
      <c r="JNE4" s="255"/>
      <c r="JNF4" s="255"/>
      <c r="JNG4" s="255"/>
      <c r="JNH4" s="255"/>
      <c r="JNI4" s="255"/>
      <c r="JNJ4" s="255"/>
      <c r="JNK4" s="255"/>
      <c r="JNL4" s="255"/>
      <c r="JNM4" s="255"/>
      <c r="JNN4" s="255"/>
      <c r="JNO4" s="255"/>
      <c r="JNP4" s="255"/>
      <c r="JNQ4" s="255"/>
      <c r="JNR4" s="255"/>
      <c r="JNS4" s="255"/>
      <c r="JNT4" s="255"/>
      <c r="JNU4" s="255"/>
      <c r="JNV4" s="255"/>
      <c r="JNW4" s="255"/>
      <c r="JNX4" s="255"/>
      <c r="JNY4" s="255"/>
      <c r="JNZ4" s="255"/>
      <c r="JOA4" s="255"/>
      <c r="JOB4" s="255"/>
      <c r="JOC4" s="255"/>
      <c r="JOD4" s="255"/>
      <c r="JOE4" s="255"/>
      <c r="JOF4" s="255"/>
      <c r="JOG4" s="255"/>
      <c r="JOH4" s="255"/>
      <c r="JOI4" s="255"/>
      <c r="JOJ4" s="255"/>
      <c r="JOK4" s="255"/>
      <c r="JOL4" s="255"/>
      <c r="JOM4" s="255"/>
      <c r="JON4" s="255"/>
      <c r="JOO4" s="255"/>
      <c r="JOP4" s="255"/>
      <c r="JOQ4" s="255"/>
      <c r="JOR4" s="255"/>
      <c r="JOS4" s="255"/>
      <c r="JOT4" s="255"/>
      <c r="JOU4" s="255"/>
      <c r="JOV4" s="255"/>
      <c r="JOW4" s="255"/>
      <c r="JOX4" s="255"/>
      <c r="JOY4" s="255"/>
      <c r="JOZ4" s="255"/>
      <c r="JPA4" s="255"/>
      <c r="JPB4" s="255"/>
      <c r="JPC4" s="255"/>
      <c r="JPD4" s="255"/>
      <c r="JPE4" s="255"/>
      <c r="JPF4" s="255"/>
      <c r="JPG4" s="255"/>
      <c r="JPH4" s="255"/>
      <c r="JPI4" s="255"/>
      <c r="JPJ4" s="255"/>
      <c r="JPK4" s="255"/>
      <c r="JPL4" s="255"/>
      <c r="JPM4" s="255"/>
      <c r="JPN4" s="255"/>
      <c r="JPO4" s="255"/>
      <c r="JPP4" s="255"/>
      <c r="JPQ4" s="255"/>
      <c r="JPR4" s="255"/>
      <c r="JPS4" s="255"/>
      <c r="JPT4" s="255"/>
      <c r="JPU4" s="255"/>
      <c r="JPV4" s="255"/>
      <c r="JPW4" s="255"/>
      <c r="JPX4" s="255"/>
      <c r="JPY4" s="255"/>
      <c r="JPZ4" s="255"/>
      <c r="JQA4" s="255"/>
      <c r="JQB4" s="255"/>
      <c r="JQC4" s="255"/>
      <c r="JQD4" s="255"/>
      <c r="JQE4" s="255"/>
      <c r="JQF4" s="255"/>
      <c r="JQG4" s="255"/>
      <c r="JQH4" s="255"/>
      <c r="JQI4" s="255"/>
      <c r="JQJ4" s="255"/>
      <c r="JQK4" s="255"/>
      <c r="JQL4" s="255"/>
      <c r="JQM4" s="255"/>
      <c r="JQN4" s="255"/>
      <c r="JQO4" s="255"/>
      <c r="JQP4" s="255"/>
      <c r="JQQ4" s="255"/>
      <c r="JQR4" s="255"/>
      <c r="JQS4" s="255"/>
      <c r="JQT4" s="255"/>
      <c r="JQU4" s="255"/>
      <c r="JQV4" s="255"/>
      <c r="JQW4" s="255"/>
      <c r="JQX4" s="255"/>
      <c r="JQY4" s="255"/>
      <c r="JQZ4" s="255"/>
      <c r="JRA4" s="255"/>
      <c r="JRB4" s="255"/>
      <c r="JRC4" s="255"/>
      <c r="JRD4" s="255"/>
      <c r="JRE4" s="255"/>
      <c r="JRF4" s="255"/>
      <c r="JRG4" s="255"/>
      <c r="JRH4" s="255"/>
      <c r="JRI4" s="255"/>
      <c r="JRJ4" s="255"/>
      <c r="JRK4" s="255"/>
      <c r="JRL4" s="255"/>
      <c r="JRM4" s="255"/>
      <c r="JRN4" s="255"/>
      <c r="JRO4" s="255"/>
      <c r="JRP4" s="255"/>
      <c r="JRQ4" s="255"/>
      <c r="JRR4" s="255"/>
      <c r="JRS4" s="255"/>
      <c r="JRT4" s="255"/>
      <c r="JRU4" s="255"/>
      <c r="JRV4" s="255"/>
      <c r="JRW4" s="255"/>
      <c r="JRX4" s="255"/>
      <c r="JRY4" s="255"/>
      <c r="JRZ4" s="255"/>
      <c r="JSA4" s="255"/>
      <c r="JSB4" s="255"/>
      <c r="JSC4" s="255"/>
      <c r="JSD4" s="255"/>
      <c r="JSE4" s="255"/>
      <c r="JSF4" s="255"/>
      <c r="JSG4" s="255"/>
      <c r="JSH4" s="255"/>
      <c r="JSI4" s="255"/>
      <c r="JSJ4" s="255"/>
      <c r="JSK4" s="255"/>
      <c r="JSL4" s="255"/>
      <c r="JSM4" s="255"/>
      <c r="JSN4" s="255"/>
      <c r="JSO4" s="255"/>
      <c r="JSP4" s="255"/>
      <c r="JSQ4" s="255"/>
      <c r="JSR4" s="255"/>
      <c r="JSS4" s="255"/>
      <c r="JST4" s="255"/>
      <c r="JSU4" s="255"/>
      <c r="JSV4" s="255"/>
      <c r="JSW4" s="255"/>
      <c r="JSX4" s="255"/>
      <c r="JSY4" s="255"/>
      <c r="JSZ4" s="255"/>
      <c r="JTA4" s="255"/>
      <c r="JTB4" s="255"/>
      <c r="JTC4" s="255"/>
      <c r="JTD4" s="255"/>
      <c r="JTE4" s="255"/>
      <c r="JTF4" s="255"/>
      <c r="JTG4" s="255"/>
      <c r="JTH4" s="255"/>
      <c r="JTI4" s="255"/>
      <c r="JTJ4" s="255"/>
      <c r="JTK4" s="255"/>
      <c r="JTL4" s="255"/>
      <c r="JTM4" s="255"/>
      <c r="JTN4" s="255"/>
      <c r="JTO4" s="255"/>
      <c r="JTP4" s="255"/>
      <c r="JTQ4" s="255"/>
      <c r="JTR4" s="255"/>
      <c r="JTS4" s="255"/>
      <c r="JTT4" s="255"/>
      <c r="JTU4" s="255"/>
      <c r="JTV4" s="255"/>
      <c r="JTW4" s="255"/>
      <c r="JTX4" s="255"/>
      <c r="JTY4" s="255"/>
      <c r="JTZ4" s="255"/>
      <c r="JUA4" s="255"/>
      <c r="JUB4" s="255"/>
      <c r="JUC4" s="255"/>
      <c r="JUD4" s="255"/>
      <c r="JUE4" s="255"/>
      <c r="JUF4" s="255"/>
      <c r="JUG4" s="255"/>
      <c r="JUH4" s="255"/>
      <c r="JUI4" s="255"/>
      <c r="JUJ4" s="255"/>
      <c r="JUK4" s="255"/>
      <c r="JUL4" s="255"/>
      <c r="JUM4" s="255"/>
      <c r="JUN4" s="255"/>
      <c r="JUO4" s="255"/>
      <c r="JUP4" s="255"/>
      <c r="JUQ4" s="255"/>
      <c r="JUR4" s="255"/>
      <c r="JUS4" s="255"/>
      <c r="JUT4" s="255"/>
      <c r="JUU4" s="255"/>
      <c r="JUV4" s="255"/>
      <c r="JUW4" s="255"/>
      <c r="JUX4" s="255"/>
      <c r="JUY4" s="255"/>
      <c r="JUZ4" s="255"/>
      <c r="JVA4" s="255"/>
      <c r="JVB4" s="255"/>
      <c r="JVC4" s="255"/>
      <c r="JVD4" s="255"/>
      <c r="JVE4" s="255"/>
      <c r="JVF4" s="255"/>
      <c r="JVG4" s="255"/>
      <c r="JVH4" s="255"/>
      <c r="JVI4" s="255"/>
      <c r="JVJ4" s="255"/>
      <c r="JVK4" s="255"/>
      <c r="JVL4" s="255"/>
      <c r="JVM4" s="255"/>
      <c r="JVN4" s="255"/>
      <c r="JVO4" s="255"/>
      <c r="JVP4" s="255"/>
      <c r="JVQ4" s="255"/>
      <c r="JVR4" s="255"/>
      <c r="JVS4" s="255"/>
      <c r="JVT4" s="255"/>
      <c r="JVU4" s="255"/>
      <c r="JVV4" s="255"/>
      <c r="JVW4" s="255"/>
      <c r="JVX4" s="255"/>
      <c r="JVY4" s="255"/>
      <c r="JVZ4" s="255"/>
      <c r="JWA4" s="255"/>
      <c r="JWB4" s="255"/>
      <c r="JWC4" s="255"/>
      <c r="JWD4" s="255"/>
      <c r="JWE4" s="255"/>
      <c r="JWF4" s="255"/>
      <c r="JWG4" s="255"/>
      <c r="JWH4" s="255"/>
      <c r="JWI4" s="255"/>
      <c r="JWJ4" s="255"/>
      <c r="JWK4" s="255"/>
      <c r="JWL4" s="255"/>
      <c r="JWM4" s="255"/>
      <c r="JWN4" s="255"/>
      <c r="JWO4" s="255"/>
      <c r="JWP4" s="255"/>
      <c r="JWQ4" s="255"/>
      <c r="JWR4" s="255"/>
      <c r="JWS4" s="255"/>
      <c r="JWT4" s="255"/>
      <c r="JWU4" s="255"/>
      <c r="JWV4" s="255"/>
      <c r="JWW4" s="255"/>
      <c r="JWX4" s="255"/>
      <c r="JWY4" s="255"/>
      <c r="JWZ4" s="255"/>
      <c r="JXA4" s="255"/>
      <c r="JXB4" s="255"/>
      <c r="JXC4" s="255"/>
      <c r="JXD4" s="255"/>
      <c r="JXE4" s="255"/>
      <c r="JXF4" s="255"/>
      <c r="JXG4" s="255"/>
      <c r="JXH4" s="255"/>
      <c r="JXI4" s="255"/>
      <c r="JXJ4" s="255"/>
      <c r="JXK4" s="255"/>
      <c r="JXL4" s="255"/>
      <c r="JXM4" s="255"/>
      <c r="JXN4" s="255"/>
      <c r="JXO4" s="255"/>
      <c r="JXP4" s="255"/>
      <c r="JXQ4" s="255"/>
      <c r="JXR4" s="255"/>
      <c r="JXS4" s="255"/>
      <c r="JXT4" s="255"/>
      <c r="JXU4" s="255"/>
      <c r="JXV4" s="255"/>
      <c r="JXW4" s="255"/>
      <c r="JXX4" s="255"/>
      <c r="JXY4" s="255"/>
      <c r="JXZ4" s="255"/>
      <c r="JYA4" s="255"/>
      <c r="JYB4" s="255"/>
      <c r="JYC4" s="255"/>
      <c r="JYD4" s="255"/>
      <c r="JYE4" s="255"/>
      <c r="JYF4" s="255"/>
      <c r="JYG4" s="255"/>
      <c r="JYH4" s="255"/>
      <c r="JYI4" s="255"/>
      <c r="JYJ4" s="255"/>
      <c r="JYK4" s="255"/>
      <c r="JYL4" s="255"/>
      <c r="JYM4" s="255"/>
      <c r="JYN4" s="255"/>
      <c r="JYO4" s="255"/>
      <c r="JYP4" s="255"/>
      <c r="JYQ4" s="255"/>
      <c r="JYR4" s="255"/>
      <c r="JYS4" s="255"/>
      <c r="JYT4" s="255"/>
      <c r="JYU4" s="255"/>
      <c r="JYV4" s="255"/>
      <c r="JYW4" s="255"/>
      <c r="JYX4" s="255"/>
      <c r="JYY4" s="255"/>
      <c r="JYZ4" s="255"/>
      <c r="JZA4" s="255"/>
      <c r="JZB4" s="255"/>
      <c r="JZC4" s="255"/>
      <c r="JZD4" s="255"/>
      <c r="JZE4" s="255"/>
      <c r="JZF4" s="255"/>
      <c r="JZG4" s="255"/>
      <c r="JZH4" s="255"/>
      <c r="JZI4" s="255"/>
      <c r="JZJ4" s="255"/>
      <c r="JZK4" s="255"/>
      <c r="JZL4" s="255"/>
      <c r="JZM4" s="255"/>
      <c r="JZN4" s="255"/>
      <c r="JZO4" s="255"/>
      <c r="JZP4" s="255"/>
      <c r="JZQ4" s="255"/>
      <c r="JZR4" s="255"/>
      <c r="JZS4" s="255"/>
      <c r="JZT4" s="255"/>
      <c r="JZU4" s="255"/>
      <c r="JZV4" s="255"/>
      <c r="JZW4" s="255"/>
      <c r="JZX4" s="255"/>
      <c r="JZY4" s="255"/>
      <c r="JZZ4" s="255"/>
      <c r="KAA4" s="255"/>
      <c r="KAB4" s="255"/>
      <c r="KAC4" s="255"/>
      <c r="KAD4" s="255"/>
      <c r="KAE4" s="255"/>
      <c r="KAF4" s="255"/>
      <c r="KAG4" s="255"/>
      <c r="KAH4" s="255"/>
      <c r="KAI4" s="255"/>
      <c r="KAJ4" s="255"/>
      <c r="KAK4" s="255"/>
      <c r="KAL4" s="255"/>
      <c r="KAM4" s="255"/>
      <c r="KAN4" s="255"/>
      <c r="KAO4" s="255"/>
      <c r="KAP4" s="255"/>
      <c r="KAQ4" s="255"/>
      <c r="KAR4" s="255"/>
      <c r="KAS4" s="255"/>
      <c r="KAT4" s="255"/>
      <c r="KAU4" s="255"/>
      <c r="KAV4" s="255"/>
      <c r="KAW4" s="255"/>
      <c r="KAX4" s="255"/>
      <c r="KAY4" s="255"/>
      <c r="KAZ4" s="255"/>
      <c r="KBA4" s="255"/>
      <c r="KBB4" s="255"/>
      <c r="KBC4" s="255"/>
      <c r="KBD4" s="255"/>
      <c r="KBE4" s="255"/>
      <c r="KBF4" s="255"/>
      <c r="KBG4" s="255"/>
      <c r="KBH4" s="255"/>
      <c r="KBI4" s="255"/>
      <c r="KBJ4" s="255"/>
      <c r="KBK4" s="255"/>
      <c r="KBL4" s="255"/>
      <c r="KBM4" s="255"/>
      <c r="KBN4" s="255"/>
      <c r="KBO4" s="255"/>
      <c r="KBP4" s="255"/>
      <c r="KBQ4" s="255"/>
      <c r="KBR4" s="255"/>
      <c r="KBS4" s="255"/>
      <c r="KBT4" s="255"/>
      <c r="KBU4" s="255"/>
      <c r="KBV4" s="255"/>
      <c r="KBW4" s="255"/>
      <c r="KBX4" s="255"/>
      <c r="KBY4" s="255"/>
      <c r="KBZ4" s="255"/>
      <c r="KCA4" s="255"/>
      <c r="KCB4" s="255"/>
      <c r="KCC4" s="255"/>
      <c r="KCD4" s="255"/>
      <c r="KCE4" s="255"/>
      <c r="KCF4" s="255"/>
      <c r="KCG4" s="255"/>
      <c r="KCH4" s="255"/>
      <c r="KCI4" s="255"/>
      <c r="KCJ4" s="255"/>
      <c r="KCK4" s="255"/>
      <c r="KCL4" s="255"/>
      <c r="KCM4" s="255"/>
      <c r="KCN4" s="255"/>
      <c r="KCO4" s="255"/>
      <c r="KCP4" s="255"/>
      <c r="KCQ4" s="255"/>
      <c r="KCR4" s="255"/>
      <c r="KCS4" s="255"/>
      <c r="KCT4" s="255"/>
      <c r="KCU4" s="255"/>
      <c r="KCV4" s="255"/>
      <c r="KCW4" s="255"/>
      <c r="KCX4" s="255"/>
      <c r="KCY4" s="255"/>
      <c r="KCZ4" s="255"/>
      <c r="KDA4" s="255"/>
      <c r="KDB4" s="255"/>
      <c r="KDC4" s="255"/>
      <c r="KDD4" s="255"/>
      <c r="KDE4" s="255"/>
      <c r="KDF4" s="255"/>
      <c r="KDG4" s="255"/>
      <c r="KDH4" s="255"/>
      <c r="KDI4" s="255"/>
      <c r="KDJ4" s="255"/>
      <c r="KDK4" s="255"/>
      <c r="KDL4" s="255"/>
      <c r="KDM4" s="255"/>
      <c r="KDN4" s="255"/>
      <c r="KDO4" s="255"/>
      <c r="KDP4" s="255"/>
      <c r="KDQ4" s="255"/>
      <c r="KDR4" s="255"/>
      <c r="KDS4" s="255"/>
      <c r="KDT4" s="255"/>
      <c r="KDU4" s="255"/>
      <c r="KDV4" s="255"/>
      <c r="KDW4" s="255"/>
      <c r="KDX4" s="255"/>
      <c r="KDY4" s="255"/>
      <c r="KDZ4" s="255"/>
      <c r="KEA4" s="255"/>
      <c r="KEB4" s="255"/>
      <c r="KEC4" s="255"/>
      <c r="KED4" s="255"/>
      <c r="KEE4" s="255"/>
      <c r="KEF4" s="255"/>
      <c r="KEG4" s="255"/>
      <c r="KEH4" s="255"/>
      <c r="KEI4" s="255"/>
      <c r="KEJ4" s="255"/>
      <c r="KEK4" s="255"/>
      <c r="KEL4" s="255"/>
      <c r="KEM4" s="255"/>
      <c r="KEN4" s="255"/>
      <c r="KEO4" s="255"/>
      <c r="KEP4" s="255"/>
      <c r="KEQ4" s="255"/>
      <c r="KER4" s="255"/>
      <c r="KES4" s="255"/>
      <c r="KET4" s="255"/>
      <c r="KEU4" s="255"/>
      <c r="KEV4" s="255"/>
      <c r="KEW4" s="255"/>
      <c r="KEX4" s="255"/>
      <c r="KEY4" s="255"/>
      <c r="KEZ4" s="255"/>
      <c r="KFA4" s="255"/>
      <c r="KFB4" s="255"/>
      <c r="KFC4" s="255"/>
      <c r="KFD4" s="255"/>
      <c r="KFE4" s="255"/>
      <c r="KFF4" s="255"/>
      <c r="KFG4" s="255"/>
      <c r="KFH4" s="255"/>
      <c r="KFI4" s="255"/>
      <c r="KFJ4" s="255"/>
      <c r="KFK4" s="255"/>
      <c r="KFL4" s="255"/>
      <c r="KFM4" s="255"/>
      <c r="KFN4" s="255"/>
      <c r="KFO4" s="255"/>
      <c r="KFP4" s="255"/>
      <c r="KFQ4" s="255"/>
      <c r="KFR4" s="255"/>
      <c r="KFS4" s="255"/>
      <c r="KFT4" s="255"/>
      <c r="KFU4" s="255"/>
      <c r="KFV4" s="255"/>
      <c r="KFW4" s="255"/>
      <c r="KFX4" s="255"/>
      <c r="KFY4" s="255"/>
      <c r="KFZ4" s="255"/>
      <c r="KGA4" s="255"/>
      <c r="KGB4" s="255"/>
      <c r="KGC4" s="255"/>
      <c r="KGD4" s="255"/>
      <c r="KGE4" s="255"/>
      <c r="KGF4" s="255"/>
      <c r="KGG4" s="255"/>
      <c r="KGH4" s="255"/>
      <c r="KGI4" s="255"/>
      <c r="KGJ4" s="255"/>
      <c r="KGK4" s="255"/>
      <c r="KGL4" s="255"/>
      <c r="KGM4" s="255"/>
      <c r="KGN4" s="255"/>
      <c r="KGO4" s="255"/>
      <c r="KGP4" s="255"/>
      <c r="KGQ4" s="255"/>
      <c r="KGR4" s="255"/>
      <c r="KGS4" s="255"/>
      <c r="KGT4" s="255"/>
      <c r="KGU4" s="255"/>
      <c r="KGV4" s="255"/>
      <c r="KGW4" s="255"/>
      <c r="KGX4" s="255"/>
      <c r="KGY4" s="255"/>
      <c r="KGZ4" s="255"/>
      <c r="KHA4" s="255"/>
      <c r="KHB4" s="255"/>
      <c r="KHC4" s="255"/>
      <c r="KHD4" s="255"/>
      <c r="KHE4" s="255"/>
      <c r="KHF4" s="255"/>
      <c r="KHG4" s="255"/>
      <c r="KHH4" s="255"/>
      <c r="KHI4" s="255"/>
      <c r="KHJ4" s="255"/>
      <c r="KHK4" s="255"/>
      <c r="KHL4" s="255"/>
      <c r="KHM4" s="255"/>
      <c r="KHN4" s="255"/>
      <c r="KHO4" s="255"/>
      <c r="KHP4" s="255"/>
      <c r="KHQ4" s="255"/>
      <c r="KHR4" s="255"/>
      <c r="KHS4" s="255"/>
      <c r="KHT4" s="255"/>
      <c r="KHU4" s="255"/>
      <c r="KHV4" s="255"/>
      <c r="KHW4" s="255"/>
      <c r="KHX4" s="255"/>
      <c r="KHY4" s="255"/>
      <c r="KHZ4" s="255"/>
      <c r="KIA4" s="255"/>
      <c r="KIB4" s="255"/>
      <c r="KIC4" s="255"/>
      <c r="KID4" s="255"/>
      <c r="KIE4" s="255"/>
      <c r="KIF4" s="255"/>
      <c r="KIG4" s="255"/>
      <c r="KIH4" s="255"/>
      <c r="KII4" s="255"/>
      <c r="KIJ4" s="255"/>
      <c r="KIK4" s="255"/>
      <c r="KIL4" s="255"/>
      <c r="KIM4" s="255"/>
      <c r="KIN4" s="255"/>
      <c r="KIO4" s="255"/>
      <c r="KIP4" s="255"/>
      <c r="KIQ4" s="255"/>
      <c r="KIR4" s="255"/>
      <c r="KIS4" s="255"/>
      <c r="KIT4" s="255"/>
      <c r="KIU4" s="255"/>
      <c r="KIV4" s="255"/>
      <c r="KIW4" s="255"/>
      <c r="KIX4" s="255"/>
      <c r="KIY4" s="255"/>
      <c r="KIZ4" s="255"/>
      <c r="KJA4" s="255"/>
      <c r="KJB4" s="255"/>
      <c r="KJC4" s="255"/>
      <c r="KJD4" s="255"/>
      <c r="KJE4" s="255"/>
      <c r="KJF4" s="255"/>
      <c r="KJG4" s="255"/>
      <c r="KJH4" s="255"/>
      <c r="KJI4" s="255"/>
      <c r="KJJ4" s="255"/>
      <c r="KJK4" s="255"/>
      <c r="KJL4" s="255"/>
      <c r="KJM4" s="255"/>
      <c r="KJN4" s="255"/>
      <c r="KJO4" s="255"/>
      <c r="KJP4" s="255"/>
      <c r="KJQ4" s="255"/>
      <c r="KJR4" s="255"/>
      <c r="KJS4" s="255"/>
      <c r="KJT4" s="255"/>
      <c r="KJU4" s="255"/>
      <c r="KJV4" s="255"/>
      <c r="KJW4" s="255"/>
      <c r="KJX4" s="255"/>
      <c r="KJY4" s="255"/>
      <c r="KJZ4" s="255"/>
      <c r="KKA4" s="255"/>
      <c r="KKB4" s="255"/>
      <c r="KKC4" s="255"/>
      <c r="KKD4" s="255"/>
      <c r="KKE4" s="255"/>
      <c r="KKF4" s="255"/>
      <c r="KKG4" s="255"/>
      <c r="KKH4" s="255"/>
      <c r="KKI4" s="255"/>
      <c r="KKJ4" s="255"/>
      <c r="KKK4" s="255"/>
      <c r="KKL4" s="255"/>
      <c r="KKM4" s="255"/>
      <c r="KKN4" s="255"/>
      <c r="KKO4" s="255"/>
      <c r="KKP4" s="255"/>
      <c r="KKQ4" s="255"/>
      <c r="KKR4" s="255"/>
      <c r="KKS4" s="255"/>
      <c r="KKT4" s="255"/>
      <c r="KKU4" s="255"/>
      <c r="KKV4" s="255"/>
      <c r="KKW4" s="255"/>
      <c r="KKX4" s="255"/>
      <c r="KKY4" s="255"/>
      <c r="KKZ4" s="255"/>
      <c r="KLA4" s="255"/>
      <c r="KLB4" s="255"/>
      <c r="KLC4" s="255"/>
      <c r="KLD4" s="255"/>
      <c r="KLE4" s="255"/>
      <c r="KLF4" s="255"/>
      <c r="KLG4" s="255"/>
      <c r="KLH4" s="255"/>
      <c r="KLI4" s="255"/>
      <c r="KLJ4" s="255"/>
      <c r="KLK4" s="255"/>
      <c r="KLL4" s="255"/>
      <c r="KLM4" s="255"/>
      <c r="KLN4" s="255"/>
      <c r="KLO4" s="255"/>
      <c r="KLP4" s="255"/>
      <c r="KLQ4" s="255"/>
      <c r="KLR4" s="255"/>
      <c r="KLS4" s="255"/>
      <c r="KLT4" s="255"/>
      <c r="KLU4" s="255"/>
      <c r="KLV4" s="255"/>
      <c r="KLW4" s="255"/>
      <c r="KLX4" s="255"/>
      <c r="KLY4" s="255"/>
      <c r="KLZ4" s="255"/>
      <c r="KMA4" s="255"/>
      <c r="KMB4" s="255"/>
      <c r="KMC4" s="255"/>
      <c r="KMD4" s="255"/>
      <c r="KME4" s="255"/>
      <c r="KMF4" s="255"/>
      <c r="KMG4" s="255"/>
      <c r="KMH4" s="255"/>
      <c r="KMI4" s="255"/>
      <c r="KMJ4" s="255"/>
      <c r="KMK4" s="255"/>
      <c r="KML4" s="255"/>
      <c r="KMM4" s="255"/>
      <c r="KMN4" s="255"/>
      <c r="KMO4" s="255"/>
      <c r="KMP4" s="255"/>
      <c r="KMQ4" s="255"/>
      <c r="KMR4" s="255"/>
      <c r="KMS4" s="255"/>
      <c r="KMT4" s="255"/>
      <c r="KMU4" s="255"/>
      <c r="KMV4" s="255"/>
      <c r="KMW4" s="255"/>
      <c r="KMX4" s="255"/>
      <c r="KMY4" s="255"/>
      <c r="KMZ4" s="255"/>
      <c r="KNA4" s="255"/>
      <c r="KNB4" s="255"/>
      <c r="KNC4" s="255"/>
      <c r="KND4" s="255"/>
      <c r="KNE4" s="255"/>
      <c r="KNF4" s="255"/>
      <c r="KNG4" s="255"/>
      <c r="KNH4" s="255"/>
      <c r="KNI4" s="255"/>
      <c r="KNJ4" s="255"/>
      <c r="KNK4" s="255"/>
      <c r="KNL4" s="255"/>
      <c r="KNM4" s="255"/>
      <c r="KNN4" s="255"/>
      <c r="KNO4" s="255"/>
      <c r="KNP4" s="255"/>
      <c r="KNQ4" s="255"/>
      <c r="KNR4" s="255"/>
      <c r="KNS4" s="255"/>
      <c r="KNT4" s="255"/>
      <c r="KNU4" s="255"/>
      <c r="KNV4" s="255"/>
      <c r="KNW4" s="255"/>
      <c r="KNX4" s="255"/>
      <c r="KNY4" s="255"/>
      <c r="KNZ4" s="255"/>
      <c r="KOA4" s="255"/>
      <c r="KOB4" s="255"/>
      <c r="KOC4" s="255"/>
      <c r="KOD4" s="255"/>
      <c r="KOE4" s="255"/>
      <c r="KOF4" s="255"/>
      <c r="KOG4" s="255"/>
      <c r="KOH4" s="255"/>
      <c r="KOI4" s="255"/>
      <c r="KOJ4" s="255"/>
      <c r="KOK4" s="255"/>
      <c r="KOL4" s="255"/>
      <c r="KOM4" s="255"/>
      <c r="KON4" s="255"/>
      <c r="KOO4" s="255"/>
      <c r="KOP4" s="255"/>
      <c r="KOQ4" s="255"/>
      <c r="KOR4" s="255"/>
      <c r="KOS4" s="255"/>
      <c r="KOT4" s="255"/>
      <c r="KOU4" s="255"/>
      <c r="KOV4" s="255"/>
      <c r="KOW4" s="255"/>
      <c r="KOX4" s="255"/>
      <c r="KOY4" s="255"/>
      <c r="KOZ4" s="255"/>
      <c r="KPA4" s="255"/>
      <c r="KPB4" s="255"/>
      <c r="KPC4" s="255"/>
      <c r="KPD4" s="255"/>
      <c r="KPE4" s="255"/>
      <c r="KPF4" s="255"/>
      <c r="KPG4" s="255"/>
      <c r="KPH4" s="255"/>
      <c r="KPI4" s="255"/>
      <c r="KPJ4" s="255"/>
      <c r="KPK4" s="255"/>
      <c r="KPL4" s="255"/>
      <c r="KPM4" s="255"/>
      <c r="KPN4" s="255"/>
      <c r="KPO4" s="255"/>
      <c r="KPP4" s="255"/>
      <c r="KPQ4" s="255"/>
      <c r="KPR4" s="255"/>
      <c r="KPS4" s="255"/>
      <c r="KPT4" s="255"/>
      <c r="KPU4" s="255"/>
      <c r="KPV4" s="255"/>
      <c r="KPW4" s="255"/>
      <c r="KPX4" s="255"/>
      <c r="KPY4" s="255"/>
      <c r="KPZ4" s="255"/>
      <c r="KQA4" s="255"/>
      <c r="KQB4" s="255"/>
      <c r="KQC4" s="255"/>
      <c r="KQD4" s="255"/>
      <c r="KQE4" s="255"/>
      <c r="KQF4" s="255"/>
      <c r="KQG4" s="255"/>
      <c r="KQH4" s="255"/>
      <c r="KQI4" s="255"/>
      <c r="KQJ4" s="255"/>
      <c r="KQK4" s="255"/>
      <c r="KQL4" s="255"/>
      <c r="KQM4" s="255"/>
      <c r="KQN4" s="255"/>
      <c r="KQO4" s="255"/>
      <c r="KQP4" s="255"/>
      <c r="KQQ4" s="255"/>
      <c r="KQR4" s="255"/>
      <c r="KQS4" s="255"/>
      <c r="KQT4" s="255"/>
      <c r="KQU4" s="255"/>
      <c r="KQV4" s="255"/>
      <c r="KQW4" s="255"/>
      <c r="KQX4" s="255"/>
      <c r="KQY4" s="255"/>
      <c r="KQZ4" s="255"/>
      <c r="KRA4" s="255"/>
      <c r="KRB4" s="255"/>
      <c r="KRC4" s="255"/>
      <c r="KRD4" s="255"/>
      <c r="KRE4" s="255"/>
      <c r="KRF4" s="255"/>
      <c r="KRG4" s="255"/>
      <c r="KRH4" s="255"/>
      <c r="KRI4" s="255"/>
      <c r="KRJ4" s="255"/>
      <c r="KRK4" s="255"/>
      <c r="KRL4" s="255"/>
      <c r="KRM4" s="255"/>
      <c r="KRN4" s="255"/>
      <c r="KRO4" s="255"/>
      <c r="KRP4" s="255"/>
      <c r="KRQ4" s="255"/>
      <c r="KRR4" s="255"/>
      <c r="KRS4" s="255"/>
      <c r="KRT4" s="255"/>
      <c r="KRU4" s="255"/>
      <c r="KRV4" s="255"/>
      <c r="KRW4" s="255"/>
      <c r="KRX4" s="255"/>
      <c r="KRY4" s="255"/>
      <c r="KRZ4" s="255"/>
      <c r="KSA4" s="255"/>
      <c r="KSB4" s="255"/>
      <c r="KSC4" s="255"/>
      <c r="KSD4" s="255"/>
      <c r="KSE4" s="255"/>
      <c r="KSF4" s="255"/>
      <c r="KSG4" s="255"/>
      <c r="KSH4" s="255"/>
      <c r="KSI4" s="255"/>
      <c r="KSJ4" s="255"/>
      <c r="KSK4" s="255"/>
      <c r="KSL4" s="255"/>
      <c r="KSM4" s="255"/>
      <c r="KSN4" s="255"/>
      <c r="KSO4" s="255"/>
      <c r="KSP4" s="255"/>
      <c r="KSQ4" s="255"/>
      <c r="KSR4" s="255"/>
      <c r="KSS4" s="255"/>
      <c r="KST4" s="255"/>
      <c r="KSU4" s="255"/>
      <c r="KSV4" s="255"/>
      <c r="KSW4" s="255"/>
      <c r="KSX4" s="255"/>
      <c r="KSY4" s="255"/>
      <c r="KSZ4" s="255"/>
      <c r="KTA4" s="255"/>
      <c r="KTB4" s="255"/>
      <c r="KTC4" s="255"/>
      <c r="KTD4" s="255"/>
      <c r="KTE4" s="255"/>
      <c r="KTF4" s="255"/>
      <c r="KTG4" s="255"/>
      <c r="KTH4" s="255"/>
      <c r="KTI4" s="255"/>
      <c r="KTJ4" s="255"/>
      <c r="KTK4" s="255"/>
      <c r="KTL4" s="255"/>
      <c r="KTM4" s="255"/>
      <c r="KTN4" s="255"/>
      <c r="KTO4" s="255"/>
      <c r="KTP4" s="255"/>
      <c r="KTQ4" s="255"/>
      <c r="KTR4" s="255"/>
      <c r="KTS4" s="255"/>
      <c r="KTT4" s="255"/>
      <c r="KTU4" s="255"/>
      <c r="KTV4" s="255"/>
      <c r="KTW4" s="255"/>
      <c r="KTX4" s="255"/>
      <c r="KTY4" s="255"/>
      <c r="KTZ4" s="255"/>
      <c r="KUA4" s="255"/>
      <c r="KUB4" s="255"/>
      <c r="KUC4" s="255"/>
      <c r="KUD4" s="255"/>
      <c r="KUE4" s="255"/>
      <c r="KUF4" s="255"/>
      <c r="KUG4" s="255"/>
      <c r="KUH4" s="255"/>
      <c r="KUI4" s="255"/>
      <c r="KUJ4" s="255"/>
      <c r="KUK4" s="255"/>
      <c r="KUL4" s="255"/>
      <c r="KUM4" s="255"/>
      <c r="KUN4" s="255"/>
      <c r="KUO4" s="255"/>
      <c r="KUP4" s="255"/>
      <c r="KUQ4" s="255"/>
      <c r="KUR4" s="255"/>
      <c r="KUS4" s="255"/>
      <c r="KUT4" s="255"/>
      <c r="KUU4" s="255"/>
      <c r="KUV4" s="255"/>
      <c r="KUW4" s="255"/>
      <c r="KUX4" s="255"/>
      <c r="KUY4" s="255"/>
      <c r="KUZ4" s="255"/>
      <c r="KVA4" s="255"/>
      <c r="KVB4" s="255"/>
      <c r="KVC4" s="255"/>
      <c r="KVD4" s="255"/>
      <c r="KVE4" s="255"/>
      <c r="KVF4" s="255"/>
      <c r="KVG4" s="255"/>
      <c r="KVH4" s="255"/>
      <c r="KVI4" s="255"/>
      <c r="KVJ4" s="255"/>
      <c r="KVK4" s="255"/>
      <c r="KVL4" s="255"/>
      <c r="KVM4" s="255"/>
      <c r="KVN4" s="255"/>
      <c r="KVO4" s="255"/>
      <c r="KVP4" s="255"/>
      <c r="KVQ4" s="255"/>
      <c r="KVR4" s="255"/>
      <c r="KVS4" s="255"/>
      <c r="KVT4" s="255"/>
      <c r="KVU4" s="255"/>
      <c r="KVV4" s="255"/>
      <c r="KVW4" s="255"/>
      <c r="KVX4" s="255"/>
      <c r="KVY4" s="255"/>
      <c r="KVZ4" s="255"/>
      <c r="KWA4" s="255"/>
      <c r="KWB4" s="255"/>
      <c r="KWC4" s="255"/>
      <c r="KWD4" s="255"/>
      <c r="KWE4" s="255"/>
      <c r="KWF4" s="255"/>
      <c r="KWG4" s="255"/>
      <c r="KWH4" s="255"/>
      <c r="KWI4" s="255"/>
      <c r="KWJ4" s="255"/>
      <c r="KWK4" s="255"/>
      <c r="KWL4" s="255"/>
      <c r="KWM4" s="255"/>
      <c r="KWN4" s="255"/>
      <c r="KWO4" s="255"/>
      <c r="KWP4" s="255"/>
      <c r="KWQ4" s="255"/>
      <c r="KWR4" s="255"/>
      <c r="KWS4" s="255"/>
      <c r="KWT4" s="255"/>
      <c r="KWU4" s="255"/>
      <c r="KWV4" s="255"/>
      <c r="KWW4" s="255"/>
      <c r="KWX4" s="255"/>
      <c r="KWY4" s="255"/>
      <c r="KWZ4" s="255"/>
      <c r="KXA4" s="255"/>
      <c r="KXB4" s="255"/>
      <c r="KXC4" s="255"/>
      <c r="KXD4" s="255"/>
      <c r="KXE4" s="255"/>
      <c r="KXF4" s="255"/>
      <c r="KXG4" s="255"/>
      <c r="KXH4" s="255"/>
      <c r="KXI4" s="255"/>
      <c r="KXJ4" s="255"/>
      <c r="KXK4" s="255"/>
      <c r="KXL4" s="255"/>
      <c r="KXM4" s="255"/>
      <c r="KXN4" s="255"/>
      <c r="KXO4" s="255"/>
      <c r="KXP4" s="255"/>
      <c r="KXQ4" s="255"/>
      <c r="KXR4" s="255"/>
      <c r="KXS4" s="255"/>
      <c r="KXT4" s="255"/>
      <c r="KXU4" s="255"/>
      <c r="KXV4" s="255"/>
      <c r="KXW4" s="255"/>
      <c r="KXX4" s="255"/>
      <c r="KXY4" s="255"/>
      <c r="KXZ4" s="255"/>
      <c r="KYA4" s="255"/>
      <c r="KYB4" s="255"/>
      <c r="KYC4" s="255"/>
      <c r="KYD4" s="255"/>
      <c r="KYE4" s="255"/>
      <c r="KYF4" s="255"/>
      <c r="KYG4" s="255"/>
      <c r="KYH4" s="255"/>
      <c r="KYI4" s="255"/>
      <c r="KYJ4" s="255"/>
      <c r="KYK4" s="255"/>
      <c r="KYL4" s="255"/>
      <c r="KYM4" s="255"/>
      <c r="KYN4" s="255"/>
      <c r="KYO4" s="255"/>
      <c r="KYP4" s="255"/>
      <c r="KYQ4" s="255"/>
      <c r="KYR4" s="255"/>
      <c r="KYS4" s="255"/>
      <c r="KYT4" s="255"/>
      <c r="KYU4" s="255"/>
      <c r="KYV4" s="255"/>
      <c r="KYW4" s="255"/>
      <c r="KYX4" s="255"/>
      <c r="KYY4" s="255"/>
      <c r="KYZ4" s="255"/>
      <c r="KZA4" s="255"/>
      <c r="KZB4" s="255"/>
      <c r="KZC4" s="255"/>
      <c r="KZD4" s="255"/>
      <c r="KZE4" s="255"/>
      <c r="KZF4" s="255"/>
      <c r="KZG4" s="255"/>
      <c r="KZH4" s="255"/>
      <c r="KZI4" s="255"/>
      <c r="KZJ4" s="255"/>
      <c r="KZK4" s="255"/>
      <c r="KZL4" s="255"/>
      <c r="KZM4" s="255"/>
      <c r="KZN4" s="255"/>
      <c r="KZO4" s="255"/>
      <c r="KZP4" s="255"/>
      <c r="KZQ4" s="255"/>
      <c r="KZR4" s="255"/>
      <c r="KZS4" s="255"/>
      <c r="KZT4" s="255"/>
      <c r="KZU4" s="255"/>
      <c r="KZV4" s="255"/>
      <c r="KZW4" s="255"/>
      <c r="KZX4" s="255"/>
      <c r="KZY4" s="255"/>
      <c r="KZZ4" s="255"/>
      <c r="LAA4" s="255"/>
      <c r="LAB4" s="255"/>
      <c r="LAC4" s="255"/>
      <c r="LAD4" s="255"/>
      <c r="LAE4" s="255"/>
      <c r="LAF4" s="255"/>
      <c r="LAG4" s="255"/>
      <c r="LAH4" s="255"/>
      <c r="LAI4" s="255"/>
      <c r="LAJ4" s="255"/>
      <c r="LAK4" s="255"/>
      <c r="LAL4" s="255"/>
      <c r="LAM4" s="255"/>
      <c r="LAN4" s="255"/>
      <c r="LAO4" s="255"/>
      <c r="LAP4" s="255"/>
      <c r="LAQ4" s="255"/>
      <c r="LAR4" s="255"/>
      <c r="LAS4" s="255"/>
      <c r="LAT4" s="255"/>
      <c r="LAU4" s="255"/>
      <c r="LAV4" s="255"/>
      <c r="LAW4" s="255"/>
      <c r="LAX4" s="255"/>
      <c r="LAY4" s="255"/>
      <c r="LAZ4" s="255"/>
      <c r="LBA4" s="255"/>
      <c r="LBB4" s="255"/>
      <c r="LBC4" s="255"/>
      <c r="LBD4" s="255"/>
      <c r="LBE4" s="255"/>
      <c r="LBF4" s="255"/>
      <c r="LBG4" s="255"/>
      <c r="LBH4" s="255"/>
      <c r="LBI4" s="255"/>
      <c r="LBJ4" s="255"/>
      <c r="LBK4" s="255"/>
      <c r="LBL4" s="255"/>
      <c r="LBM4" s="255"/>
      <c r="LBN4" s="255"/>
      <c r="LBO4" s="255"/>
      <c r="LBP4" s="255"/>
      <c r="LBQ4" s="255"/>
      <c r="LBR4" s="255"/>
      <c r="LBS4" s="255"/>
      <c r="LBT4" s="255"/>
      <c r="LBU4" s="255"/>
      <c r="LBV4" s="255"/>
      <c r="LBW4" s="255"/>
      <c r="LBX4" s="255"/>
      <c r="LBY4" s="255"/>
      <c r="LBZ4" s="255"/>
      <c r="LCA4" s="255"/>
      <c r="LCB4" s="255"/>
      <c r="LCC4" s="255"/>
      <c r="LCD4" s="255"/>
      <c r="LCE4" s="255"/>
      <c r="LCF4" s="255"/>
      <c r="LCG4" s="255"/>
      <c r="LCH4" s="255"/>
      <c r="LCI4" s="255"/>
      <c r="LCJ4" s="255"/>
      <c r="LCK4" s="255"/>
      <c r="LCL4" s="255"/>
      <c r="LCM4" s="255"/>
      <c r="LCN4" s="255"/>
      <c r="LCO4" s="255"/>
      <c r="LCP4" s="255"/>
      <c r="LCQ4" s="255"/>
      <c r="LCR4" s="255"/>
      <c r="LCS4" s="255"/>
      <c r="LCT4" s="255"/>
      <c r="LCU4" s="255"/>
      <c r="LCV4" s="255"/>
      <c r="LCW4" s="255"/>
      <c r="LCX4" s="255"/>
      <c r="LCY4" s="255"/>
      <c r="LCZ4" s="255"/>
      <c r="LDA4" s="255"/>
      <c r="LDB4" s="255"/>
      <c r="LDC4" s="255"/>
      <c r="LDD4" s="255"/>
      <c r="LDE4" s="255"/>
      <c r="LDF4" s="255"/>
      <c r="LDG4" s="255"/>
      <c r="LDH4" s="255"/>
      <c r="LDI4" s="255"/>
      <c r="LDJ4" s="255"/>
      <c r="LDK4" s="255"/>
      <c r="LDL4" s="255"/>
      <c r="LDM4" s="255"/>
      <c r="LDN4" s="255"/>
      <c r="LDO4" s="255"/>
      <c r="LDP4" s="255"/>
      <c r="LDQ4" s="255"/>
      <c r="LDR4" s="255"/>
      <c r="LDS4" s="255"/>
      <c r="LDT4" s="255"/>
      <c r="LDU4" s="255"/>
      <c r="LDV4" s="255"/>
      <c r="LDW4" s="255"/>
      <c r="LDX4" s="255"/>
      <c r="LDY4" s="255"/>
      <c r="LDZ4" s="255"/>
      <c r="LEA4" s="255"/>
      <c r="LEB4" s="255"/>
      <c r="LEC4" s="255"/>
      <c r="LED4" s="255"/>
      <c r="LEE4" s="255"/>
      <c r="LEF4" s="255"/>
      <c r="LEG4" s="255"/>
      <c r="LEH4" s="255"/>
      <c r="LEI4" s="255"/>
      <c r="LEJ4" s="255"/>
      <c r="LEK4" s="255"/>
      <c r="LEL4" s="255"/>
      <c r="LEM4" s="255"/>
      <c r="LEN4" s="255"/>
      <c r="LEO4" s="255"/>
      <c r="LEP4" s="255"/>
      <c r="LEQ4" s="255"/>
      <c r="LER4" s="255"/>
      <c r="LES4" s="255"/>
      <c r="LET4" s="255"/>
      <c r="LEU4" s="255"/>
      <c r="LEV4" s="255"/>
      <c r="LEW4" s="255"/>
      <c r="LEX4" s="255"/>
      <c r="LEY4" s="255"/>
      <c r="LEZ4" s="255"/>
      <c r="LFA4" s="255"/>
      <c r="LFB4" s="255"/>
      <c r="LFC4" s="255"/>
      <c r="LFD4" s="255"/>
      <c r="LFE4" s="255"/>
      <c r="LFF4" s="255"/>
      <c r="LFG4" s="255"/>
      <c r="LFH4" s="255"/>
      <c r="LFI4" s="255"/>
      <c r="LFJ4" s="255"/>
      <c r="LFK4" s="255"/>
      <c r="LFL4" s="255"/>
      <c r="LFM4" s="255"/>
      <c r="LFN4" s="255"/>
      <c r="LFO4" s="255"/>
      <c r="LFP4" s="255"/>
      <c r="LFQ4" s="255"/>
      <c r="LFR4" s="255"/>
      <c r="LFS4" s="255"/>
      <c r="LFT4" s="255"/>
      <c r="LFU4" s="255"/>
      <c r="LFV4" s="255"/>
      <c r="LFW4" s="255"/>
      <c r="LFX4" s="255"/>
      <c r="LFY4" s="255"/>
      <c r="LFZ4" s="255"/>
      <c r="LGA4" s="255"/>
      <c r="LGB4" s="255"/>
      <c r="LGC4" s="255"/>
      <c r="LGD4" s="255"/>
      <c r="LGE4" s="255"/>
      <c r="LGF4" s="255"/>
      <c r="LGG4" s="255"/>
      <c r="LGH4" s="255"/>
      <c r="LGI4" s="255"/>
      <c r="LGJ4" s="255"/>
      <c r="LGK4" s="255"/>
      <c r="LGL4" s="255"/>
      <c r="LGM4" s="255"/>
      <c r="LGN4" s="255"/>
      <c r="LGO4" s="255"/>
      <c r="LGP4" s="255"/>
      <c r="LGQ4" s="255"/>
      <c r="LGR4" s="255"/>
      <c r="LGS4" s="255"/>
      <c r="LGT4" s="255"/>
      <c r="LGU4" s="255"/>
      <c r="LGV4" s="255"/>
      <c r="LGW4" s="255"/>
      <c r="LGX4" s="255"/>
      <c r="LGY4" s="255"/>
      <c r="LGZ4" s="255"/>
      <c r="LHA4" s="255"/>
      <c r="LHB4" s="255"/>
      <c r="LHC4" s="255"/>
      <c r="LHD4" s="255"/>
      <c r="LHE4" s="255"/>
      <c r="LHF4" s="255"/>
      <c r="LHG4" s="255"/>
      <c r="LHH4" s="255"/>
      <c r="LHI4" s="255"/>
      <c r="LHJ4" s="255"/>
      <c r="LHK4" s="255"/>
      <c r="LHL4" s="255"/>
      <c r="LHM4" s="255"/>
      <c r="LHN4" s="255"/>
      <c r="LHO4" s="255"/>
      <c r="LHP4" s="255"/>
      <c r="LHQ4" s="255"/>
      <c r="LHR4" s="255"/>
      <c r="LHS4" s="255"/>
      <c r="LHT4" s="255"/>
      <c r="LHU4" s="255"/>
      <c r="LHV4" s="255"/>
      <c r="LHW4" s="255"/>
      <c r="LHX4" s="255"/>
      <c r="LHY4" s="255"/>
      <c r="LHZ4" s="255"/>
      <c r="LIA4" s="255"/>
      <c r="LIB4" s="255"/>
      <c r="LIC4" s="255"/>
      <c r="LID4" s="255"/>
      <c r="LIE4" s="255"/>
      <c r="LIF4" s="255"/>
      <c r="LIG4" s="255"/>
      <c r="LIH4" s="255"/>
      <c r="LII4" s="255"/>
      <c r="LIJ4" s="255"/>
      <c r="LIK4" s="255"/>
      <c r="LIL4" s="255"/>
      <c r="LIM4" s="255"/>
      <c r="LIN4" s="255"/>
      <c r="LIO4" s="255"/>
      <c r="LIP4" s="255"/>
      <c r="LIQ4" s="255"/>
      <c r="LIR4" s="255"/>
      <c r="LIS4" s="255"/>
      <c r="LIT4" s="255"/>
      <c r="LIU4" s="255"/>
      <c r="LIV4" s="255"/>
      <c r="LIW4" s="255"/>
      <c r="LIX4" s="255"/>
      <c r="LIY4" s="255"/>
      <c r="LIZ4" s="255"/>
      <c r="LJA4" s="255"/>
      <c r="LJB4" s="255"/>
      <c r="LJC4" s="255"/>
      <c r="LJD4" s="255"/>
      <c r="LJE4" s="255"/>
      <c r="LJF4" s="255"/>
      <c r="LJG4" s="255"/>
      <c r="LJH4" s="255"/>
      <c r="LJI4" s="255"/>
      <c r="LJJ4" s="255"/>
      <c r="LJK4" s="255"/>
      <c r="LJL4" s="255"/>
      <c r="LJM4" s="255"/>
      <c r="LJN4" s="255"/>
      <c r="LJO4" s="255"/>
      <c r="LJP4" s="255"/>
      <c r="LJQ4" s="255"/>
      <c r="LJR4" s="255"/>
      <c r="LJS4" s="255"/>
      <c r="LJT4" s="255"/>
      <c r="LJU4" s="255"/>
      <c r="LJV4" s="255"/>
      <c r="LJW4" s="255"/>
      <c r="LJX4" s="255"/>
      <c r="LJY4" s="255"/>
      <c r="LJZ4" s="255"/>
      <c r="LKA4" s="255"/>
      <c r="LKB4" s="255"/>
      <c r="LKC4" s="255"/>
      <c r="LKD4" s="255"/>
      <c r="LKE4" s="255"/>
      <c r="LKF4" s="255"/>
      <c r="LKG4" s="255"/>
      <c r="LKH4" s="255"/>
      <c r="LKI4" s="255"/>
      <c r="LKJ4" s="255"/>
      <c r="LKK4" s="255"/>
      <c r="LKL4" s="255"/>
      <c r="LKM4" s="255"/>
      <c r="LKN4" s="255"/>
      <c r="LKO4" s="255"/>
      <c r="LKP4" s="255"/>
      <c r="LKQ4" s="255"/>
      <c r="LKR4" s="255"/>
      <c r="LKS4" s="255"/>
      <c r="LKT4" s="255"/>
      <c r="LKU4" s="255"/>
      <c r="LKV4" s="255"/>
      <c r="LKW4" s="255"/>
      <c r="LKX4" s="255"/>
      <c r="LKY4" s="255"/>
      <c r="LKZ4" s="255"/>
      <c r="LLA4" s="255"/>
      <c r="LLB4" s="255"/>
      <c r="LLC4" s="255"/>
      <c r="LLD4" s="255"/>
      <c r="LLE4" s="255"/>
      <c r="LLF4" s="255"/>
      <c r="LLG4" s="255"/>
      <c r="LLH4" s="255"/>
      <c r="LLI4" s="255"/>
      <c r="LLJ4" s="255"/>
      <c r="LLK4" s="255"/>
      <c r="LLL4" s="255"/>
      <c r="LLM4" s="255"/>
      <c r="LLN4" s="255"/>
      <c r="LLO4" s="255"/>
      <c r="LLP4" s="255"/>
      <c r="LLQ4" s="255"/>
      <c r="LLR4" s="255"/>
      <c r="LLS4" s="255"/>
      <c r="LLT4" s="255"/>
      <c r="LLU4" s="255"/>
      <c r="LLV4" s="255"/>
      <c r="LLW4" s="255"/>
      <c r="LLX4" s="255"/>
      <c r="LLY4" s="255"/>
      <c r="LLZ4" s="255"/>
      <c r="LMA4" s="255"/>
      <c r="LMB4" s="255"/>
      <c r="LMC4" s="255"/>
      <c r="LMD4" s="255"/>
      <c r="LME4" s="255"/>
      <c r="LMF4" s="255"/>
      <c r="LMG4" s="255"/>
      <c r="LMH4" s="255"/>
      <c r="LMI4" s="255"/>
      <c r="LMJ4" s="255"/>
      <c r="LMK4" s="255"/>
      <c r="LML4" s="255"/>
      <c r="LMM4" s="255"/>
      <c r="LMN4" s="255"/>
      <c r="LMO4" s="255"/>
      <c r="LMP4" s="255"/>
      <c r="LMQ4" s="255"/>
      <c r="LMR4" s="255"/>
      <c r="LMS4" s="255"/>
      <c r="LMT4" s="255"/>
      <c r="LMU4" s="255"/>
      <c r="LMV4" s="255"/>
      <c r="LMW4" s="255"/>
      <c r="LMX4" s="255"/>
      <c r="LMY4" s="255"/>
      <c r="LMZ4" s="255"/>
      <c r="LNA4" s="255"/>
      <c r="LNB4" s="255"/>
      <c r="LNC4" s="255"/>
      <c r="LND4" s="255"/>
      <c r="LNE4" s="255"/>
      <c r="LNF4" s="255"/>
      <c r="LNG4" s="255"/>
      <c r="LNH4" s="255"/>
      <c r="LNI4" s="255"/>
      <c r="LNJ4" s="255"/>
      <c r="LNK4" s="255"/>
      <c r="LNL4" s="255"/>
      <c r="LNM4" s="255"/>
      <c r="LNN4" s="255"/>
      <c r="LNO4" s="255"/>
      <c r="LNP4" s="255"/>
      <c r="LNQ4" s="255"/>
      <c r="LNR4" s="255"/>
      <c r="LNS4" s="255"/>
      <c r="LNT4" s="255"/>
      <c r="LNU4" s="255"/>
      <c r="LNV4" s="255"/>
      <c r="LNW4" s="255"/>
      <c r="LNX4" s="255"/>
      <c r="LNY4" s="255"/>
      <c r="LNZ4" s="255"/>
      <c r="LOA4" s="255"/>
      <c r="LOB4" s="255"/>
      <c r="LOC4" s="255"/>
      <c r="LOD4" s="255"/>
      <c r="LOE4" s="255"/>
      <c r="LOF4" s="255"/>
      <c r="LOG4" s="255"/>
      <c r="LOH4" s="255"/>
      <c r="LOI4" s="255"/>
      <c r="LOJ4" s="255"/>
      <c r="LOK4" s="255"/>
      <c r="LOL4" s="255"/>
      <c r="LOM4" s="255"/>
      <c r="LON4" s="255"/>
      <c r="LOO4" s="255"/>
      <c r="LOP4" s="255"/>
      <c r="LOQ4" s="255"/>
      <c r="LOR4" s="255"/>
      <c r="LOS4" s="255"/>
      <c r="LOT4" s="255"/>
      <c r="LOU4" s="255"/>
      <c r="LOV4" s="255"/>
      <c r="LOW4" s="255"/>
      <c r="LOX4" s="255"/>
      <c r="LOY4" s="255"/>
      <c r="LOZ4" s="255"/>
      <c r="LPA4" s="255"/>
      <c r="LPB4" s="255"/>
      <c r="LPC4" s="255"/>
      <c r="LPD4" s="255"/>
      <c r="LPE4" s="255"/>
      <c r="LPF4" s="255"/>
      <c r="LPG4" s="255"/>
      <c r="LPH4" s="255"/>
      <c r="LPI4" s="255"/>
      <c r="LPJ4" s="255"/>
      <c r="LPK4" s="255"/>
      <c r="LPL4" s="255"/>
      <c r="LPM4" s="255"/>
      <c r="LPN4" s="255"/>
      <c r="LPO4" s="255"/>
      <c r="LPP4" s="255"/>
      <c r="LPQ4" s="255"/>
      <c r="LPR4" s="255"/>
      <c r="LPS4" s="255"/>
      <c r="LPT4" s="255"/>
      <c r="LPU4" s="255"/>
      <c r="LPV4" s="255"/>
      <c r="LPW4" s="255"/>
      <c r="LPX4" s="255"/>
      <c r="LPY4" s="255"/>
      <c r="LPZ4" s="255"/>
      <c r="LQA4" s="255"/>
      <c r="LQB4" s="255"/>
      <c r="LQC4" s="255"/>
      <c r="LQD4" s="255"/>
      <c r="LQE4" s="255"/>
      <c r="LQF4" s="255"/>
      <c r="LQG4" s="255"/>
      <c r="LQH4" s="255"/>
      <c r="LQI4" s="255"/>
      <c r="LQJ4" s="255"/>
      <c r="LQK4" s="255"/>
      <c r="LQL4" s="255"/>
      <c r="LQM4" s="255"/>
      <c r="LQN4" s="255"/>
      <c r="LQO4" s="255"/>
      <c r="LQP4" s="255"/>
      <c r="LQQ4" s="255"/>
      <c r="LQR4" s="255"/>
      <c r="LQS4" s="255"/>
      <c r="LQT4" s="255"/>
      <c r="LQU4" s="255"/>
      <c r="LQV4" s="255"/>
      <c r="LQW4" s="255"/>
      <c r="LQX4" s="255"/>
      <c r="LQY4" s="255"/>
      <c r="LQZ4" s="255"/>
      <c r="LRA4" s="255"/>
      <c r="LRB4" s="255"/>
      <c r="LRC4" s="255"/>
      <c r="LRD4" s="255"/>
      <c r="LRE4" s="255"/>
      <c r="LRF4" s="255"/>
      <c r="LRG4" s="255"/>
      <c r="LRH4" s="255"/>
      <c r="LRI4" s="255"/>
      <c r="LRJ4" s="255"/>
      <c r="LRK4" s="255"/>
      <c r="LRL4" s="255"/>
      <c r="LRM4" s="255"/>
      <c r="LRN4" s="255"/>
      <c r="LRO4" s="255"/>
      <c r="LRP4" s="255"/>
      <c r="LRQ4" s="255"/>
      <c r="LRR4" s="255"/>
      <c r="LRS4" s="255"/>
      <c r="LRT4" s="255"/>
      <c r="LRU4" s="255"/>
      <c r="LRV4" s="255"/>
      <c r="LRW4" s="255"/>
      <c r="LRX4" s="255"/>
      <c r="LRY4" s="255"/>
      <c r="LRZ4" s="255"/>
      <c r="LSA4" s="255"/>
      <c r="LSB4" s="255"/>
      <c r="LSC4" s="255"/>
      <c r="LSD4" s="255"/>
      <c r="LSE4" s="255"/>
      <c r="LSF4" s="255"/>
      <c r="LSG4" s="255"/>
      <c r="LSH4" s="255"/>
      <c r="LSI4" s="255"/>
      <c r="LSJ4" s="255"/>
      <c r="LSK4" s="255"/>
      <c r="LSL4" s="255"/>
      <c r="LSM4" s="255"/>
      <c r="LSN4" s="255"/>
      <c r="LSO4" s="255"/>
      <c r="LSP4" s="255"/>
      <c r="LSQ4" s="255"/>
      <c r="LSR4" s="255"/>
      <c r="LSS4" s="255"/>
      <c r="LST4" s="255"/>
      <c r="LSU4" s="255"/>
      <c r="LSV4" s="255"/>
      <c r="LSW4" s="255"/>
      <c r="LSX4" s="255"/>
      <c r="LSY4" s="255"/>
      <c r="LSZ4" s="255"/>
      <c r="LTA4" s="255"/>
      <c r="LTB4" s="255"/>
      <c r="LTC4" s="255"/>
      <c r="LTD4" s="255"/>
      <c r="LTE4" s="255"/>
      <c r="LTF4" s="255"/>
      <c r="LTG4" s="255"/>
      <c r="LTH4" s="255"/>
      <c r="LTI4" s="255"/>
      <c r="LTJ4" s="255"/>
      <c r="LTK4" s="255"/>
      <c r="LTL4" s="255"/>
      <c r="LTM4" s="255"/>
      <c r="LTN4" s="255"/>
      <c r="LTO4" s="255"/>
      <c r="LTP4" s="255"/>
      <c r="LTQ4" s="255"/>
      <c r="LTR4" s="255"/>
      <c r="LTS4" s="255"/>
      <c r="LTT4" s="255"/>
      <c r="LTU4" s="255"/>
      <c r="LTV4" s="255"/>
      <c r="LTW4" s="255"/>
      <c r="LTX4" s="255"/>
      <c r="LTY4" s="255"/>
      <c r="LTZ4" s="255"/>
      <c r="LUA4" s="255"/>
      <c r="LUB4" s="255"/>
      <c r="LUC4" s="255"/>
      <c r="LUD4" s="255"/>
      <c r="LUE4" s="255"/>
      <c r="LUF4" s="255"/>
      <c r="LUG4" s="255"/>
      <c r="LUH4" s="255"/>
      <c r="LUI4" s="255"/>
      <c r="LUJ4" s="255"/>
      <c r="LUK4" s="255"/>
      <c r="LUL4" s="255"/>
      <c r="LUM4" s="255"/>
      <c r="LUN4" s="255"/>
      <c r="LUO4" s="255"/>
      <c r="LUP4" s="255"/>
      <c r="LUQ4" s="255"/>
      <c r="LUR4" s="255"/>
      <c r="LUS4" s="255"/>
      <c r="LUT4" s="255"/>
      <c r="LUU4" s="255"/>
      <c r="LUV4" s="255"/>
      <c r="LUW4" s="255"/>
      <c r="LUX4" s="255"/>
      <c r="LUY4" s="255"/>
      <c r="LUZ4" s="255"/>
      <c r="LVA4" s="255"/>
      <c r="LVB4" s="255"/>
      <c r="LVC4" s="255"/>
      <c r="LVD4" s="255"/>
      <c r="LVE4" s="255"/>
      <c r="LVF4" s="255"/>
      <c r="LVG4" s="255"/>
      <c r="LVH4" s="255"/>
      <c r="LVI4" s="255"/>
      <c r="LVJ4" s="255"/>
      <c r="LVK4" s="255"/>
      <c r="LVL4" s="255"/>
      <c r="LVM4" s="255"/>
      <c r="LVN4" s="255"/>
      <c r="LVO4" s="255"/>
      <c r="LVP4" s="255"/>
      <c r="LVQ4" s="255"/>
      <c r="LVR4" s="255"/>
      <c r="LVS4" s="255"/>
      <c r="LVT4" s="255"/>
      <c r="LVU4" s="255"/>
      <c r="LVV4" s="255"/>
      <c r="LVW4" s="255"/>
      <c r="LVX4" s="255"/>
      <c r="LVY4" s="255"/>
      <c r="LVZ4" s="255"/>
      <c r="LWA4" s="255"/>
      <c r="LWB4" s="255"/>
      <c r="LWC4" s="255"/>
      <c r="LWD4" s="255"/>
      <c r="LWE4" s="255"/>
      <c r="LWF4" s="255"/>
      <c r="LWG4" s="255"/>
      <c r="LWH4" s="255"/>
      <c r="LWI4" s="255"/>
      <c r="LWJ4" s="255"/>
      <c r="LWK4" s="255"/>
      <c r="LWL4" s="255"/>
      <c r="LWM4" s="255"/>
      <c r="LWN4" s="255"/>
      <c r="LWO4" s="255"/>
      <c r="LWP4" s="255"/>
      <c r="LWQ4" s="255"/>
      <c r="LWR4" s="255"/>
      <c r="LWS4" s="255"/>
      <c r="LWT4" s="255"/>
      <c r="LWU4" s="255"/>
      <c r="LWV4" s="255"/>
      <c r="LWW4" s="255"/>
      <c r="LWX4" s="255"/>
      <c r="LWY4" s="255"/>
      <c r="LWZ4" s="255"/>
      <c r="LXA4" s="255"/>
      <c r="LXB4" s="255"/>
      <c r="LXC4" s="255"/>
      <c r="LXD4" s="255"/>
      <c r="LXE4" s="255"/>
      <c r="LXF4" s="255"/>
      <c r="LXG4" s="255"/>
      <c r="LXH4" s="255"/>
      <c r="LXI4" s="255"/>
      <c r="LXJ4" s="255"/>
      <c r="LXK4" s="255"/>
      <c r="LXL4" s="255"/>
      <c r="LXM4" s="255"/>
      <c r="LXN4" s="255"/>
      <c r="LXO4" s="255"/>
      <c r="LXP4" s="255"/>
      <c r="LXQ4" s="255"/>
      <c r="LXR4" s="255"/>
      <c r="LXS4" s="255"/>
      <c r="LXT4" s="255"/>
      <c r="LXU4" s="255"/>
      <c r="LXV4" s="255"/>
      <c r="LXW4" s="255"/>
      <c r="LXX4" s="255"/>
      <c r="LXY4" s="255"/>
      <c r="LXZ4" s="255"/>
      <c r="LYA4" s="255"/>
      <c r="LYB4" s="255"/>
      <c r="LYC4" s="255"/>
      <c r="LYD4" s="255"/>
      <c r="LYE4" s="255"/>
      <c r="LYF4" s="255"/>
      <c r="LYG4" s="255"/>
      <c r="LYH4" s="255"/>
      <c r="LYI4" s="255"/>
      <c r="LYJ4" s="255"/>
      <c r="LYK4" s="255"/>
      <c r="LYL4" s="255"/>
      <c r="LYM4" s="255"/>
      <c r="LYN4" s="255"/>
      <c r="LYO4" s="255"/>
      <c r="LYP4" s="255"/>
      <c r="LYQ4" s="255"/>
      <c r="LYR4" s="255"/>
      <c r="LYS4" s="255"/>
      <c r="LYT4" s="255"/>
      <c r="LYU4" s="255"/>
      <c r="LYV4" s="255"/>
      <c r="LYW4" s="255"/>
      <c r="LYX4" s="255"/>
      <c r="LYY4" s="255"/>
      <c r="LYZ4" s="255"/>
      <c r="LZA4" s="255"/>
      <c r="LZB4" s="255"/>
      <c r="LZC4" s="255"/>
      <c r="LZD4" s="255"/>
      <c r="LZE4" s="255"/>
      <c r="LZF4" s="255"/>
      <c r="LZG4" s="255"/>
      <c r="LZH4" s="255"/>
      <c r="LZI4" s="255"/>
      <c r="LZJ4" s="255"/>
      <c r="LZK4" s="255"/>
      <c r="LZL4" s="255"/>
      <c r="LZM4" s="255"/>
      <c r="LZN4" s="255"/>
      <c r="LZO4" s="255"/>
      <c r="LZP4" s="255"/>
      <c r="LZQ4" s="255"/>
      <c r="LZR4" s="255"/>
      <c r="LZS4" s="255"/>
      <c r="LZT4" s="255"/>
      <c r="LZU4" s="255"/>
      <c r="LZV4" s="255"/>
      <c r="LZW4" s="255"/>
      <c r="LZX4" s="255"/>
      <c r="LZY4" s="255"/>
      <c r="LZZ4" s="255"/>
      <c r="MAA4" s="255"/>
      <c r="MAB4" s="255"/>
      <c r="MAC4" s="255"/>
      <c r="MAD4" s="255"/>
      <c r="MAE4" s="255"/>
      <c r="MAF4" s="255"/>
      <c r="MAG4" s="255"/>
      <c r="MAH4" s="255"/>
      <c r="MAI4" s="255"/>
      <c r="MAJ4" s="255"/>
      <c r="MAK4" s="255"/>
      <c r="MAL4" s="255"/>
      <c r="MAM4" s="255"/>
      <c r="MAN4" s="255"/>
      <c r="MAO4" s="255"/>
      <c r="MAP4" s="255"/>
      <c r="MAQ4" s="255"/>
      <c r="MAR4" s="255"/>
      <c r="MAS4" s="255"/>
      <c r="MAT4" s="255"/>
      <c r="MAU4" s="255"/>
      <c r="MAV4" s="255"/>
      <c r="MAW4" s="255"/>
      <c r="MAX4" s="255"/>
      <c r="MAY4" s="255"/>
      <c r="MAZ4" s="255"/>
      <c r="MBA4" s="255"/>
      <c r="MBB4" s="255"/>
      <c r="MBC4" s="255"/>
      <c r="MBD4" s="255"/>
      <c r="MBE4" s="255"/>
      <c r="MBF4" s="255"/>
      <c r="MBG4" s="255"/>
      <c r="MBH4" s="255"/>
      <c r="MBI4" s="255"/>
      <c r="MBJ4" s="255"/>
      <c r="MBK4" s="255"/>
      <c r="MBL4" s="255"/>
      <c r="MBM4" s="255"/>
      <c r="MBN4" s="255"/>
      <c r="MBO4" s="255"/>
      <c r="MBP4" s="255"/>
      <c r="MBQ4" s="255"/>
      <c r="MBR4" s="255"/>
      <c r="MBS4" s="255"/>
      <c r="MBT4" s="255"/>
      <c r="MBU4" s="255"/>
      <c r="MBV4" s="255"/>
      <c r="MBW4" s="255"/>
      <c r="MBX4" s="255"/>
      <c r="MBY4" s="255"/>
      <c r="MBZ4" s="255"/>
      <c r="MCA4" s="255"/>
      <c r="MCB4" s="255"/>
      <c r="MCC4" s="255"/>
      <c r="MCD4" s="255"/>
      <c r="MCE4" s="255"/>
      <c r="MCF4" s="255"/>
      <c r="MCG4" s="255"/>
      <c r="MCH4" s="255"/>
      <c r="MCI4" s="255"/>
      <c r="MCJ4" s="255"/>
      <c r="MCK4" s="255"/>
      <c r="MCL4" s="255"/>
      <c r="MCM4" s="255"/>
      <c r="MCN4" s="255"/>
      <c r="MCO4" s="255"/>
      <c r="MCP4" s="255"/>
      <c r="MCQ4" s="255"/>
      <c r="MCR4" s="255"/>
      <c r="MCS4" s="255"/>
      <c r="MCT4" s="255"/>
      <c r="MCU4" s="255"/>
      <c r="MCV4" s="255"/>
      <c r="MCW4" s="255"/>
      <c r="MCX4" s="255"/>
      <c r="MCY4" s="255"/>
      <c r="MCZ4" s="255"/>
      <c r="MDA4" s="255"/>
      <c r="MDB4" s="255"/>
      <c r="MDC4" s="255"/>
      <c r="MDD4" s="255"/>
      <c r="MDE4" s="255"/>
      <c r="MDF4" s="255"/>
      <c r="MDG4" s="255"/>
      <c r="MDH4" s="255"/>
      <c r="MDI4" s="255"/>
      <c r="MDJ4" s="255"/>
      <c r="MDK4" s="255"/>
      <c r="MDL4" s="255"/>
      <c r="MDM4" s="255"/>
      <c r="MDN4" s="255"/>
      <c r="MDO4" s="255"/>
      <c r="MDP4" s="255"/>
      <c r="MDQ4" s="255"/>
      <c r="MDR4" s="255"/>
      <c r="MDS4" s="255"/>
      <c r="MDT4" s="255"/>
      <c r="MDU4" s="255"/>
      <c r="MDV4" s="255"/>
      <c r="MDW4" s="255"/>
      <c r="MDX4" s="255"/>
      <c r="MDY4" s="255"/>
      <c r="MDZ4" s="255"/>
      <c r="MEA4" s="255"/>
      <c r="MEB4" s="255"/>
      <c r="MEC4" s="255"/>
      <c r="MED4" s="255"/>
      <c r="MEE4" s="255"/>
      <c r="MEF4" s="255"/>
      <c r="MEG4" s="255"/>
      <c r="MEH4" s="255"/>
      <c r="MEI4" s="255"/>
      <c r="MEJ4" s="255"/>
      <c r="MEK4" s="255"/>
      <c r="MEL4" s="255"/>
      <c r="MEM4" s="255"/>
      <c r="MEN4" s="255"/>
      <c r="MEO4" s="255"/>
      <c r="MEP4" s="255"/>
      <c r="MEQ4" s="255"/>
      <c r="MER4" s="255"/>
      <c r="MES4" s="255"/>
      <c r="MET4" s="255"/>
      <c r="MEU4" s="255"/>
      <c r="MEV4" s="255"/>
      <c r="MEW4" s="255"/>
      <c r="MEX4" s="255"/>
      <c r="MEY4" s="255"/>
      <c r="MEZ4" s="255"/>
      <c r="MFA4" s="255"/>
      <c r="MFB4" s="255"/>
      <c r="MFC4" s="255"/>
      <c r="MFD4" s="255"/>
      <c r="MFE4" s="255"/>
      <c r="MFF4" s="255"/>
      <c r="MFG4" s="255"/>
      <c r="MFH4" s="255"/>
      <c r="MFI4" s="255"/>
      <c r="MFJ4" s="255"/>
      <c r="MFK4" s="255"/>
      <c r="MFL4" s="255"/>
      <c r="MFM4" s="255"/>
      <c r="MFN4" s="255"/>
      <c r="MFO4" s="255"/>
      <c r="MFP4" s="255"/>
      <c r="MFQ4" s="255"/>
      <c r="MFR4" s="255"/>
      <c r="MFS4" s="255"/>
      <c r="MFT4" s="255"/>
      <c r="MFU4" s="255"/>
      <c r="MFV4" s="255"/>
      <c r="MFW4" s="255"/>
      <c r="MFX4" s="255"/>
      <c r="MFY4" s="255"/>
      <c r="MFZ4" s="255"/>
      <c r="MGA4" s="255"/>
      <c r="MGB4" s="255"/>
      <c r="MGC4" s="255"/>
      <c r="MGD4" s="255"/>
      <c r="MGE4" s="255"/>
      <c r="MGF4" s="255"/>
      <c r="MGG4" s="255"/>
      <c r="MGH4" s="255"/>
      <c r="MGI4" s="255"/>
      <c r="MGJ4" s="255"/>
      <c r="MGK4" s="255"/>
      <c r="MGL4" s="255"/>
      <c r="MGM4" s="255"/>
      <c r="MGN4" s="255"/>
      <c r="MGO4" s="255"/>
      <c r="MGP4" s="255"/>
      <c r="MGQ4" s="255"/>
      <c r="MGR4" s="255"/>
      <c r="MGS4" s="255"/>
      <c r="MGT4" s="255"/>
      <c r="MGU4" s="255"/>
      <c r="MGV4" s="255"/>
      <c r="MGW4" s="255"/>
      <c r="MGX4" s="255"/>
      <c r="MGY4" s="255"/>
      <c r="MGZ4" s="255"/>
      <c r="MHA4" s="255"/>
      <c r="MHB4" s="255"/>
      <c r="MHC4" s="255"/>
      <c r="MHD4" s="255"/>
      <c r="MHE4" s="255"/>
      <c r="MHF4" s="255"/>
      <c r="MHG4" s="255"/>
      <c r="MHH4" s="255"/>
      <c r="MHI4" s="255"/>
      <c r="MHJ4" s="255"/>
      <c r="MHK4" s="255"/>
      <c r="MHL4" s="255"/>
      <c r="MHM4" s="255"/>
      <c r="MHN4" s="255"/>
      <c r="MHO4" s="255"/>
      <c r="MHP4" s="255"/>
      <c r="MHQ4" s="255"/>
      <c r="MHR4" s="255"/>
      <c r="MHS4" s="255"/>
      <c r="MHT4" s="255"/>
      <c r="MHU4" s="255"/>
      <c r="MHV4" s="255"/>
      <c r="MHW4" s="255"/>
      <c r="MHX4" s="255"/>
      <c r="MHY4" s="255"/>
      <c r="MHZ4" s="255"/>
      <c r="MIA4" s="255"/>
      <c r="MIB4" s="255"/>
      <c r="MIC4" s="255"/>
      <c r="MID4" s="255"/>
      <c r="MIE4" s="255"/>
      <c r="MIF4" s="255"/>
      <c r="MIG4" s="255"/>
      <c r="MIH4" s="255"/>
      <c r="MII4" s="255"/>
      <c r="MIJ4" s="255"/>
      <c r="MIK4" s="255"/>
      <c r="MIL4" s="255"/>
      <c r="MIM4" s="255"/>
      <c r="MIN4" s="255"/>
      <c r="MIO4" s="255"/>
      <c r="MIP4" s="255"/>
      <c r="MIQ4" s="255"/>
      <c r="MIR4" s="255"/>
      <c r="MIS4" s="255"/>
      <c r="MIT4" s="255"/>
      <c r="MIU4" s="255"/>
      <c r="MIV4" s="255"/>
      <c r="MIW4" s="255"/>
      <c r="MIX4" s="255"/>
      <c r="MIY4" s="255"/>
      <c r="MIZ4" s="255"/>
      <c r="MJA4" s="255"/>
      <c r="MJB4" s="255"/>
      <c r="MJC4" s="255"/>
      <c r="MJD4" s="255"/>
      <c r="MJE4" s="255"/>
      <c r="MJF4" s="255"/>
      <c r="MJG4" s="255"/>
      <c r="MJH4" s="255"/>
      <c r="MJI4" s="255"/>
      <c r="MJJ4" s="255"/>
      <c r="MJK4" s="255"/>
      <c r="MJL4" s="255"/>
      <c r="MJM4" s="255"/>
      <c r="MJN4" s="255"/>
      <c r="MJO4" s="255"/>
      <c r="MJP4" s="255"/>
      <c r="MJQ4" s="255"/>
      <c r="MJR4" s="255"/>
      <c r="MJS4" s="255"/>
      <c r="MJT4" s="255"/>
      <c r="MJU4" s="255"/>
      <c r="MJV4" s="255"/>
      <c r="MJW4" s="255"/>
      <c r="MJX4" s="255"/>
      <c r="MJY4" s="255"/>
      <c r="MJZ4" s="255"/>
      <c r="MKA4" s="255"/>
      <c r="MKB4" s="255"/>
      <c r="MKC4" s="255"/>
      <c r="MKD4" s="255"/>
      <c r="MKE4" s="255"/>
      <c r="MKF4" s="255"/>
      <c r="MKG4" s="255"/>
      <c r="MKH4" s="255"/>
      <c r="MKI4" s="255"/>
      <c r="MKJ4" s="255"/>
      <c r="MKK4" s="255"/>
      <c r="MKL4" s="255"/>
      <c r="MKM4" s="255"/>
      <c r="MKN4" s="255"/>
      <c r="MKO4" s="255"/>
      <c r="MKP4" s="255"/>
      <c r="MKQ4" s="255"/>
      <c r="MKR4" s="255"/>
      <c r="MKS4" s="255"/>
      <c r="MKT4" s="255"/>
      <c r="MKU4" s="255"/>
      <c r="MKV4" s="255"/>
      <c r="MKW4" s="255"/>
      <c r="MKX4" s="255"/>
      <c r="MKY4" s="255"/>
      <c r="MKZ4" s="255"/>
      <c r="MLA4" s="255"/>
      <c r="MLB4" s="255"/>
      <c r="MLC4" s="255"/>
      <c r="MLD4" s="255"/>
      <c r="MLE4" s="255"/>
      <c r="MLF4" s="255"/>
      <c r="MLG4" s="255"/>
      <c r="MLH4" s="255"/>
      <c r="MLI4" s="255"/>
      <c r="MLJ4" s="255"/>
      <c r="MLK4" s="255"/>
      <c r="MLL4" s="255"/>
      <c r="MLM4" s="255"/>
      <c r="MLN4" s="255"/>
      <c r="MLO4" s="255"/>
      <c r="MLP4" s="255"/>
      <c r="MLQ4" s="255"/>
      <c r="MLR4" s="255"/>
      <c r="MLS4" s="255"/>
      <c r="MLT4" s="255"/>
      <c r="MLU4" s="255"/>
      <c r="MLV4" s="255"/>
      <c r="MLW4" s="255"/>
      <c r="MLX4" s="255"/>
      <c r="MLY4" s="255"/>
      <c r="MLZ4" s="255"/>
      <c r="MMA4" s="255"/>
      <c r="MMB4" s="255"/>
      <c r="MMC4" s="255"/>
      <c r="MMD4" s="255"/>
      <c r="MME4" s="255"/>
      <c r="MMF4" s="255"/>
      <c r="MMG4" s="255"/>
      <c r="MMH4" s="255"/>
      <c r="MMI4" s="255"/>
      <c r="MMJ4" s="255"/>
      <c r="MMK4" s="255"/>
      <c r="MML4" s="255"/>
      <c r="MMM4" s="255"/>
      <c r="MMN4" s="255"/>
      <c r="MMO4" s="255"/>
      <c r="MMP4" s="255"/>
      <c r="MMQ4" s="255"/>
      <c r="MMR4" s="255"/>
      <c r="MMS4" s="255"/>
      <c r="MMT4" s="255"/>
      <c r="MMU4" s="255"/>
      <c r="MMV4" s="255"/>
      <c r="MMW4" s="255"/>
      <c r="MMX4" s="255"/>
      <c r="MMY4" s="255"/>
      <c r="MMZ4" s="255"/>
      <c r="MNA4" s="255"/>
      <c r="MNB4" s="255"/>
      <c r="MNC4" s="255"/>
      <c r="MND4" s="255"/>
      <c r="MNE4" s="255"/>
      <c r="MNF4" s="255"/>
      <c r="MNG4" s="255"/>
      <c r="MNH4" s="255"/>
      <c r="MNI4" s="255"/>
      <c r="MNJ4" s="255"/>
      <c r="MNK4" s="255"/>
      <c r="MNL4" s="255"/>
      <c r="MNM4" s="255"/>
      <c r="MNN4" s="255"/>
      <c r="MNO4" s="255"/>
      <c r="MNP4" s="255"/>
      <c r="MNQ4" s="255"/>
      <c r="MNR4" s="255"/>
      <c r="MNS4" s="255"/>
      <c r="MNT4" s="255"/>
      <c r="MNU4" s="255"/>
      <c r="MNV4" s="255"/>
      <c r="MNW4" s="255"/>
      <c r="MNX4" s="255"/>
      <c r="MNY4" s="255"/>
      <c r="MNZ4" s="255"/>
      <c r="MOA4" s="255"/>
      <c r="MOB4" s="255"/>
      <c r="MOC4" s="255"/>
      <c r="MOD4" s="255"/>
      <c r="MOE4" s="255"/>
      <c r="MOF4" s="255"/>
      <c r="MOG4" s="255"/>
      <c r="MOH4" s="255"/>
      <c r="MOI4" s="255"/>
      <c r="MOJ4" s="255"/>
      <c r="MOK4" s="255"/>
      <c r="MOL4" s="255"/>
      <c r="MOM4" s="255"/>
      <c r="MON4" s="255"/>
      <c r="MOO4" s="255"/>
      <c r="MOP4" s="255"/>
      <c r="MOQ4" s="255"/>
      <c r="MOR4" s="255"/>
      <c r="MOS4" s="255"/>
      <c r="MOT4" s="255"/>
      <c r="MOU4" s="255"/>
      <c r="MOV4" s="255"/>
      <c r="MOW4" s="255"/>
      <c r="MOX4" s="255"/>
      <c r="MOY4" s="255"/>
      <c r="MOZ4" s="255"/>
      <c r="MPA4" s="255"/>
      <c r="MPB4" s="255"/>
      <c r="MPC4" s="255"/>
      <c r="MPD4" s="255"/>
      <c r="MPE4" s="255"/>
      <c r="MPF4" s="255"/>
      <c r="MPG4" s="255"/>
      <c r="MPH4" s="255"/>
      <c r="MPI4" s="255"/>
      <c r="MPJ4" s="255"/>
      <c r="MPK4" s="255"/>
      <c r="MPL4" s="255"/>
      <c r="MPM4" s="255"/>
      <c r="MPN4" s="255"/>
      <c r="MPO4" s="255"/>
      <c r="MPP4" s="255"/>
      <c r="MPQ4" s="255"/>
      <c r="MPR4" s="255"/>
      <c r="MPS4" s="255"/>
      <c r="MPT4" s="255"/>
      <c r="MPU4" s="255"/>
      <c r="MPV4" s="255"/>
      <c r="MPW4" s="255"/>
      <c r="MPX4" s="255"/>
      <c r="MPY4" s="255"/>
      <c r="MPZ4" s="255"/>
      <c r="MQA4" s="255"/>
      <c r="MQB4" s="255"/>
      <c r="MQC4" s="255"/>
      <c r="MQD4" s="255"/>
      <c r="MQE4" s="255"/>
      <c r="MQF4" s="255"/>
      <c r="MQG4" s="255"/>
      <c r="MQH4" s="255"/>
      <c r="MQI4" s="255"/>
      <c r="MQJ4" s="255"/>
      <c r="MQK4" s="255"/>
      <c r="MQL4" s="255"/>
      <c r="MQM4" s="255"/>
      <c r="MQN4" s="255"/>
      <c r="MQO4" s="255"/>
      <c r="MQP4" s="255"/>
      <c r="MQQ4" s="255"/>
      <c r="MQR4" s="255"/>
      <c r="MQS4" s="255"/>
      <c r="MQT4" s="255"/>
      <c r="MQU4" s="255"/>
      <c r="MQV4" s="255"/>
      <c r="MQW4" s="255"/>
      <c r="MQX4" s="255"/>
      <c r="MQY4" s="255"/>
      <c r="MQZ4" s="255"/>
      <c r="MRA4" s="255"/>
      <c r="MRB4" s="255"/>
      <c r="MRC4" s="255"/>
      <c r="MRD4" s="255"/>
      <c r="MRE4" s="255"/>
      <c r="MRF4" s="255"/>
      <c r="MRG4" s="255"/>
      <c r="MRH4" s="255"/>
      <c r="MRI4" s="255"/>
      <c r="MRJ4" s="255"/>
      <c r="MRK4" s="255"/>
      <c r="MRL4" s="255"/>
      <c r="MRM4" s="255"/>
      <c r="MRN4" s="255"/>
      <c r="MRO4" s="255"/>
      <c r="MRP4" s="255"/>
      <c r="MRQ4" s="255"/>
      <c r="MRR4" s="255"/>
      <c r="MRS4" s="255"/>
      <c r="MRT4" s="255"/>
      <c r="MRU4" s="255"/>
      <c r="MRV4" s="255"/>
      <c r="MRW4" s="255"/>
      <c r="MRX4" s="255"/>
      <c r="MRY4" s="255"/>
      <c r="MRZ4" s="255"/>
      <c r="MSA4" s="255"/>
      <c r="MSB4" s="255"/>
      <c r="MSC4" s="255"/>
      <c r="MSD4" s="255"/>
      <c r="MSE4" s="255"/>
      <c r="MSF4" s="255"/>
      <c r="MSG4" s="255"/>
      <c r="MSH4" s="255"/>
      <c r="MSI4" s="255"/>
      <c r="MSJ4" s="255"/>
      <c r="MSK4" s="255"/>
      <c r="MSL4" s="255"/>
      <c r="MSM4" s="255"/>
      <c r="MSN4" s="255"/>
      <c r="MSO4" s="255"/>
      <c r="MSP4" s="255"/>
      <c r="MSQ4" s="255"/>
      <c r="MSR4" s="255"/>
      <c r="MSS4" s="255"/>
      <c r="MST4" s="255"/>
      <c r="MSU4" s="255"/>
      <c r="MSV4" s="255"/>
      <c r="MSW4" s="255"/>
      <c r="MSX4" s="255"/>
      <c r="MSY4" s="255"/>
      <c r="MSZ4" s="255"/>
      <c r="MTA4" s="255"/>
      <c r="MTB4" s="255"/>
      <c r="MTC4" s="255"/>
      <c r="MTD4" s="255"/>
      <c r="MTE4" s="255"/>
      <c r="MTF4" s="255"/>
      <c r="MTG4" s="255"/>
      <c r="MTH4" s="255"/>
      <c r="MTI4" s="255"/>
      <c r="MTJ4" s="255"/>
      <c r="MTK4" s="255"/>
      <c r="MTL4" s="255"/>
      <c r="MTM4" s="255"/>
      <c r="MTN4" s="255"/>
      <c r="MTO4" s="255"/>
      <c r="MTP4" s="255"/>
      <c r="MTQ4" s="255"/>
      <c r="MTR4" s="255"/>
      <c r="MTS4" s="255"/>
      <c r="MTT4" s="255"/>
      <c r="MTU4" s="255"/>
      <c r="MTV4" s="255"/>
      <c r="MTW4" s="255"/>
      <c r="MTX4" s="255"/>
      <c r="MTY4" s="255"/>
      <c r="MTZ4" s="255"/>
      <c r="MUA4" s="255"/>
      <c r="MUB4" s="255"/>
      <c r="MUC4" s="255"/>
      <c r="MUD4" s="255"/>
      <c r="MUE4" s="255"/>
      <c r="MUF4" s="255"/>
      <c r="MUG4" s="255"/>
      <c r="MUH4" s="255"/>
      <c r="MUI4" s="255"/>
      <c r="MUJ4" s="255"/>
      <c r="MUK4" s="255"/>
      <c r="MUL4" s="255"/>
      <c r="MUM4" s="255"/>
      <c r="MUN4" s="255"/>
      <c r="MUO4" s="255"/>
      <c r="MUP4" s="255"/>
      <c r="MUQ4" s="255"/>
      <c r="MUR4" s="255"/>
      <c r="MUS4" s="255"/>
      <c r="MUT4" s="255"/>
      <c r="MUU4" s="255"/>
      <c r="MUV4" s="255"/>
      <c r="MUW4" s="255"/>
      <c r="MUX4" s="255"/>
      <c r="MUY4" s="255"/>
      <c r="MUZ4" s="255"/>
      <c r="MVA4" s="255"/>
      <c r="MVB4" s="255"/>
      <c r="MVC4" s="255"/>
      <c r="MVD4" s="255"/>
      <c r="MVE4" s="255"/>
      <c r="MVF4" s="255"/>
      <c r="MVG4" s="255"/>
      <c r="MVH4" s="255"/>
      <c r="MVI4" s="255"/>
      <c r="MVJ4" s="255"/>
      <c r="MVK4" s="255"/>
      <c r="MVL4" s="255"/>
      <c r="MVM4" s="255"/>
      <c r="MVN4" s="255"/>
      <c r="MVO4" s="255"/>
      <c r="MVP4" s="255"/>
      <c r="MVQ4" s="255"/>
      <c r="MVR4" s="255"/>
      <c r="MVS4" s="255"/>
      <c r="MVT4" s="255"/>
      <c r="MVU4" s="255"/>
      <c r="MVV4" s="255"/>
      <c r="MVW4" s="255"/>
      <c r="MVX4" s="255"/>
      <c r="MVY4" s="255"/>
      <c r="MVZ4" s="255"/>
      <c r="MWA4" s="255"/>
      <c r="MWB4" s="255"/>
      <c r="MWC4" s="255"/>
      <c r="MWD4" s="255"/>
      <c r="MWE4" s="255"/>
      <c r="MWF4" s="255"/>
      <c r="MWG4" s="255"/>
      <c r="MWH4" s="255"/>
      <c r="MWI4" s="255"/>
      <c r="MWJ4" s="255"/>
      <c r="MWK4" s="255"/>
      <c r="MWL4" s="255"/>
      <c r="MWM4" s="255"/>
      <c r="MWN4" s="255"/>
      <c r="MWO4" s="255"/>
      <c r="MWP4" s="255"/>
      <c r="MWQ4" s="255"/>
      <c r="MWR4" s="255"/>
      <c r="MWS4" s="255"/>
      <c r="MWT4" s="255"/>
      <c r="MWU4" s="255"/>
      <c r="MWV4" s="255"/>
      <c r="MWW4" s="255"/>
      <c r="MWX4" s="255"/>
      <c r="MWY4" s="255"/>
      <c r="MWZ4" s="255"/>
      <c r="MXA4" s="255"/>
      <c r="MXB4" s="255"/>
      <c r="MXC4" s="255"/>
      <c r="MXD4" s="255"/>
      <c r="MXE4" s="255"/>
      <c r="MXF4" s="255"/>
      <c r="MXG4" s="255"/>
      <c r="MXH4" s="255"/>
      <c r="MXI4" s="255"/>
      <c r="MXJ4" s="255"/>
      <c r="MXK4" s="255"/>
      <c r="MXL4" s="255"/>
      <c r="MXM4" s="255"/>
      <c r="MXN4" s="255"/>
      <c r="MXO4" s="255"/>
      <c r="MXP4" s="255"/>
      <c r="MXQ4" s="255"/>
      <c r="MXR4" s="255"/>
      <c r="MXS4" s="255"/>
      <c r="MXT4" s="255"/>
      <c r="MXU4" s="255"/>
      <c r="MXV4" s="255"/>
      <c r="MXW4" s="255"/>
      <c r="MXX4" s="255"/>
      <c r="MXY4" s="255"/>
      <c r="MXZ4" s="255"/>
      <c r="MYA4" s="255"/>
      <c r="MYB4" s="255"/>
      <c r="MYC4" s="255"/>
      <c r="MYD4" s="255"/>
      <c r="MYE4" s="255"/>
      <c r="MYF4" s="255"/>
      <c r="MYG4" s="255"/>
      <c r="MYH4" s="255"/>
      <c r="MYI4" s="255"/>
      <c r="MYJ4" s="255"/>
      <c r="MYK4" s="255"/>
      <c r="MYL4" s="255"/>
      <c r="MYM4" s="255"/>
      <c r="MYN4" s="255"/>
      <c r="MYO4" s="255"/>
      <c r="MYP4" s="255"/>
      <c r="MYQ4" s="255"/>
      <c r="MYR4" s="255"/>
      <c r="MYS4" s="255"/>
      <c r="MYT4" s="255"/>
      <c r="MYU4" s="255"/>
      <c r="MYV4" s="255"/>
      <c r="MYW4" s="255"/>
      <c r="MYX4" s="255"/>
      <c r="MYY4" s="255"/>
      <c r="MYZ4" s="255"/>
      <c r="MZA4" s="255"/>
      <c r="MZB4" s="255"/>
      <c r="MZC4" s="255"/>
      <c r="MZD4" s="255"/>
      <c r="MZE4" s="255"/>
      <c r="MZF4" s="255"/>
      <c r="MZG4" s="255"/>
      <c r="MZH4" s="255"/>
      <c r="MZI4" s="255"/>
      <c r="MZJ4" s="255"/>
      <c r="MZK4" s="255"/>
      <c r="MZL4" s="255"/>
      <c r="MZM4" s="255"/>
      <c r="MZN4" s="255"/>
      <c r="MZO4" s="255"/>
      <c r="MZP4" s="255"/>
      <c r="MZQ4" s="255"/>
      <c r="MZR4" s="255"/>
      <c r="MZS4" s="255"/>
      <c r="MZT4" s="255"/>
      <c r="MZU4" s="255"/>
      <c r="MZV4" s="255"/>
      <c r="MZW4" s="255"/>
      <c r="MZX4" s="255"/>
      <c r="MZY4" s="255"/>
      <c r="MZZ4" s="255"/>
      <c r="NAA4" s="255"/>
      <c r="NAB4" s="255"/>
      <c r="NAC4" s="255"/>
      <c r="NAD4" s="255"/>
      <c r="NAE4" s="255"/>
      <c r="NAF4" s="255"/>
      <c r="NAG4" s="255"/>
      <c r="NAH4" s="255"/>
      <c r="NAI4" s="255"/>
      <c r="NAJ4" s="255"/>
      <c r="NAK4" s="255"/>
      <c r="NAL4" s="255"/>
      <c r="NAM4" s="255"/>
      <c r="NAN4" s="255"/>
      <c r="NAO4" s="255"/>
      <c r="NAP4" s="255"/>
      <c r="NAQ4" s="255"/>
      <c r="NAR4" s="255"/>
      <c r="NAS4" s="255"/>
      <c r="NAT4" s="255"/>
      <c r="NAU4" s="255"/>
      <c r="NAV4" s="255"/>
      <c r="NAW4" s="255"/>
      <c r="NAX4" s="255"/>
      <c r="NAY4" s="255"/>
      <c r="NAZ4" s="255"/>
      <c r="NBA4" s="255"/>
      <c r="NBB4" s="255"/>
      <c r="NBC4" s="255"/>
      <c r="NBD4" s="255"/>
      <c r="NBE4" s="255"/>
      <c r="NBF4" s="255"/>
      <c r="NBG4" s="255"/>
      <c r="NBH4" s="255"/>
      <c r="NBI4" s="255"/>
      <c r="NBJ4" s="255"/>
      <c r="NBK4" s="255"/>
      <c r="NBL4" s="255"/>
      <c r="NBM4" s="255"/>
      <c r="NBN4" s="255"/>
      <c r="NBO4" s="255"/>
      <c r="NBP4" s="255"/>
      <c r="NBQ4" s="255"/>
      <c r="NBR4" s="255"/>
      <c r="NBS4" s="255"/>
      <c r="NBT4" s="255"/>
      <c r="NBU4" s="255"/>
      <c r="NBV4" s="255"/>
      <c r="NBW4" s="255"/>
      <c r="NBX4" s="255"/>
      <c r="NBY4" s="255"/>
      <c r="NBZ4" s="255"/>
      <c r="NCA4" s="255"/>
      <c r="NCB4" s="255"/>
      <c r="NCC4" s="255"/>
      <c r="NCD4" s="255"/>
      <c r="NCE4" s="255"/>
      <c r="NCF4" s="255"/>
      <c r="NCG4" s="255"/>
      <c r="NCH4" s="255"/>
      <c r="NCI4" s="255"/>
      <c r="NCJ4" s="255"/>
      <c r="NCK4" s="255"/>
      <c r="NCL4" s="255"/>
      <c r="NCM4" s="255"/>
      <c r="NCN4" s="255"/>
      <c r="NCO4" s="255"/>
      <c r="NCP4" s="255"/>
      <c r="NCQ4" s="255"/>
      <c r="NCR4" s="255"/>
      <c r="NCS4" s="255"/>
      <c r="NCT4" s="255"/>
      <c r="NCU4" s="255"/>
      <c r="NCV4" s="255"/>
      <c r="NCW4" s="255"/>
      <c r="NCX4" s="255"/>
      <c r="NCY4" s="255"/>
      <c r="NCZ4" s="255"/>
      <c r="NDA4" s="255"/>
      <c r="NDB4" s="255"/>
      <c r="NDC4" s="255"/>
      <c r="NDD4" s="255"/>
      <c r="NDE4" s="255"/>
      <c r="NDF4" s="255"/>
      <c r="NDG4" s="255"/>
      <c r="NDH4" s="255"/>
      <c r="NDI4" s="255"/>
      <c r="NDJ4" s="255"/>
      <c r="NDK4" s="255"/>
      <c r="NDL4" s="255"/>
      <c r="NDM4" s="255"/>
      <c r="NDN4" s="255"/>
      <c r="NDO4" s="255"/>
      <c r="NDP4" s="255"/>
      <c r="NDQ4" s="255"/>
      <c r="NDR4" s="255"/>
      <c r="NDS4" s="255"/>
      <c r="NDT4" s="255"/>
      <c r="NDU4" s="255"/>
      <c r="NDV4" s="255"/>
      <c r="NDW4" s="255"/>
      <c r="NDX4" s="255"/>
      <c r="NDY4" s="255"/>
      <c r="NDZ4" s="255"/>
      <c r="NEA4" s="255"/>
      <c r="NEB4" s="255"/>
      <c r="NEC4" s="255"/>
      <c r="NED4" s="255"/>
      <c r="NEE4" s="255"/>
      <c r="NEF4" s="255"/>
      <c r="NEG4" s="255"/>
      <c r="NEH4" s="255"/>
      <c r="NEI4" s="255"/>
      <c r="NEJ4" s="255"/>
      <c r="NEK4" s="255"/>
      <c r="NEL4" s="255"/>
      <c r="NEM4" s="255"/>
      <c r="NEN4" s="255"/>
      <c r="NEO4" s="255"/>
      <c r="NEP4" s="255"/>
      <c r="NEQ4" s="255"/>
      <c r="NER4" s="255"/>
      <c r="NES4" s="255"/>
      <c r="NET4" s="255"/>
      <c r="NEU4" s="255"/>
      <c r="NEV4" s="255"/>
      <c r="NEW4" s="255"/>
      <c r="NEX4" s="255"/>
      <c r="NEY4" s="255"/>
      <c r="NEZ4" s="255"/>
      <c r="NFA4" s="255"/>
      <c r="NFB4" s="255"/>
      <c r="NFC4" s="255"/>
      <c r="NFD4" s="255"/>
      <c r="NFE4" s="255"/>
      <c r="NFF4" s="255"/>
      <c r="NFG4" s="255"/>
      <c r="NFH4" s="255"/>
      <c r="NFI4" s="255"/>
      <c r="NFJ4" s="255"/>
      <c r="NFK4" s="255"/>
      <c r="NFL4" s="255"/>
      <c r="NFM4" s="255"/>
      <c r="NFN4" s="255"/>
      <c r="NFO4" s="255"/>
      <c r="NFP4" s="255"/>
      <c r="NFQ4" s="255"/>
      <c r="NFR4" s="255"/>
      <c r="NFS4" s="255"/>
      <c r="NFT4" s="255"/>
      <c r="NFU4" s="255"/>
      <c r="NFV4" s="255"/>
      <c r="NFW4" s="255"/>
      <c r="NFX4" s="255"/>
      <c r="NFY4" s="255"/>
      <c r="NFZ4" s="255"/>
      <c r="NGA4" s="255"/>
      <c r="NGB4" s="255"/>
      <c r="NGC4" s="255"/>
      <c r="NGD4" s="255"/>
      <c r="NGE4" s="255"/>
      <c r="NGF4" s="255"/>
      <c r="NGG4" s="255"/>
      <c r="NGH4" s="255"/>
      <c r="NGI4" s="255"/>
      <c r="NGJ4" s="255"/>
      <c r="NGK4" s="255"/>
      <c r="NGL4" s="255"/>
      <c r="NGM4" s="255"/>
      <c r="NGN4" s="255"/>
      <c r="NGO4" s="255"/>
      <c r="NGP4" s="255"/>
      <c r="NGQ4" s="255"/>
      <c r="NGR4" s="255"/>
      <c r="NGS4" s="255"/>
      <c r="NGT4" s="255"/>
      <c r="NGU4" s="255"/>
      <c r="NGV4" s="255"/>
      <c r="NGW4" s="255"/>
      <c r="NGX4" s="255"/>
      <c r="NGY4" s="255"/>
      <c r="NGZ4" s="255"/>
      <c r="NHA4" s="255"/>
      <c r="NHB4" s="255"/>
      <c r="NHC4" s="255"/>
      <c r="NHD4" s="255"/>
      <c r="NHE4" s="255"/>
      <c r="NHF4" s="255"/>
      <c r="NHG4" s="255"/>
      <c r="NHH4" s="255"/>
      <c r="NHI4" s="255"/>
      <c r="NHJ4" s="255"/>
      <c r="NHK4" s="255"/>
      <c r="NHL4" s="255"/>
      <c r="NHM4" s="255"/>
      <c r="NHN4" s="255"/>
      <c r="NHO4" s="255"/>
      <c r="NHP4" s="255"/>
      <c r="NHQ4" s="255"/>
      <c r="NHR4" s="255"/>
      <c r="NHS4" s="255"/>
      <c r="NHT4" s="255"/>
      <c r="NHU4" s="255"/>
      <c r="NHV4" s="255"/>
      <c r="NHW4" s="255"/>
      <c r="NHX4" s="255"/>
      <c r="NHY4" s="255"/>
      <c r="NHZ4" s="255"/>
      <c r="NIA4" s="255"/>
      <c r="NIB4" s="255"/>
      <c r="NIC4" s="255"/>
      <c r="NID4" s="255"/>
      <c r="NIE4" s="255"/>
      <c r="NIF4" s="255"/>
      <c r="NIG4" s="255"/>
      <c r="NIH4" s="255"/>
      <c r="NII4" s="255"/>
      <c r="NIJ4" s="255"/>
      <c r="NIK4" s="255"/>
      <c r="NIL4" s="255"/>
      <c r="NIM4" s="255"/>
      <c r="NIN4" s="255"/>
      <c r="NIO4" s="255"/>
      <c r="NIP4" s="255"/>
      <c r="NIQ4" s="255"/>
      <c r="NIR4" s="255"/>
      <c r="NIS4" s="255"/>
      <c r="NIT4" s="255"/>
      <c r="NIU4" s="255"/>
      <c r="NIV4" s="255"/>
      <c r="NIW4" s="255"/>
      <c r="NIX4" s="255"/>
      <c r="NIY4" s="255"/>
      <c r="NIZ4" s="255"/>
      <c r="NJA4" s="255"/>
      <c r="NJB4" s="255"/>
      <c r="NJC4" s="255"/>
      <c r="NJD4" s="255"/>
      <c r="NJE4" s="255"/>
      <c r="NJF4" s="255"/>
      <c r="NJG4" s="255"/>
      <c r="NJH4" s="255"/>
      <c r="NJI4" s="255"/>
      <c r="NJJ4" s="255"/>
      <c r="NJK4" s="255"/>
      <c r="NJL4" s="255"/>
      <c r="NJM4" s="255"/>
      <c r="NJN4" s="255"/>
      <c r="NJO4" s="255"/>
      <c r="NJP4" s="255"/>
      <c r="NJQ4" s="255"/>
      <c r="NJR4" s="255"/>
      <c r="NJS4" s="255"/>
      <c r="NJT4" s="255"/>
      <c r="NJU4" s="255"/>
      <c r="NJV4" s="255"/>
      <c r="NJW4" s="255"/>
      <c r="NJX4" s="255"/>
      <c r="NJY4" s="255"/>
      <c r="NJZ4" s="255"/>
      <c r="NKA4" s="255"/>
      <c r="NKB4" s="255"/>
      <c r="NKC4" s="255"/>
      <c r="NKD4" s="255"/>
      <c r="NKE4" s="255"/>
      <c r="NKF4" s="255"/>
      <c r="NKG4" s="255"/>
      <c r="NKH4" s="255"/>
      <c r="NKI4" s="255"/>
      <c r="NKJ4" s="255"/>
      <c r="NKK4" s="255"/>
      <c r="NKL4" s="255"/>
      <c r="NKM4" s="255"/>
      <c r="NKN4" s="255"/>
      <c r="NKO4" s="255"/>
      <c r="NKP4" s="255"/>
      <c r="NKQ4" s="255"/>
      <c r="NKR4" s="255"/>
      <c r="NKS4" s="255"/>
      <c r="NKT4" s="255"/>
      <c r="NKU4" s="255"/>
      <c r="NKV4" s="255"/>
      <c r="NKW4" s="255"/>
      <c r="NKX4" s="255"/>
      <c r="NKY4" s="255"/>
      <c r="NKZ4" s="255"/>
      <c r="NLA4" s="255"/>
      <c r="NLB4" s="255"/>
      <c r="NLC4" s="255"/>
      <c r="NLD4" s="255"/>
      <c r="NLE4" s="255"/>
      <c r="NLF4" s="255"/>
      <c r="NLG4" s="255"/>
      <c r="NLH4" s="255"/>
      <c r="NLI4" s="255"/>
      <c r="NLJ4" s="255"/>
      <c r="NLK4" s="255"/>
      <c r="NLL4" s="255"/>
      <c r="NLM4" s="255"/>
      <c r="NLN4" s="255"/>
      <c r="NLO4" s="255"/>
      <c r="NLP4" s="255"/>
      <c r="NLQ4" s="255"/>
      <c r="NLR4" s="255"/>
      <c r="NLS4" s="255"/>
      <c r="NLT4" s="255"/>
      <c r="NLU4" s="255"/>
      <c r="NLV4" s="255"/>
      <c r="NLW4" s="255"/>
      <c r="NLX4" s="255"/>
      <c r="NLY4" s="255"/>
      <c r="NLZ4" s="255"/>
      <c r="NMA4" s="255"/>
      <c r="NMB4" s="255"/>
      <c r="NMC4" s="255"/>
      <c r="NMD4" s="255"/>
      <c r="NME4" s="255"/>
      <c r="NMF4" s="255"/>
      <c r="NMG4" s="255"/>
      <c r="NMH4" s="255"/>
      <c r="NMI4" s="255"/>
      <c r="NMJ4" s="255"/>
      <c r="NMK4" s="255"/>
      <c r="NML4" s="255"/>
      <c r="NMM4" s="255"/>
      <c r="NMN4" s="255"/>
      <c r="NMO4" s="255"/>
      <c r="NMP4" s="255"/>
      <c r="NMQ4" s="255"/>
      <c r="NMR4" s="255"/>
      <c r="NMS4" s="255"/>
      <c r="NMT4" s="255"/>
      <c r="NMU4" s="255"/>
      <c r="NMV4" s="255"/>
      <c r="NMW4" s="255"/>
      <c r="NMX4" s="255"/>
      <c r="NMY4" s="255"/>
      <c r="NMZ4" s="255"/>
      <c r="NNA4" s="255"/>
      <c r="NNB4" s="255"/>
      <c r="NNC4" s="255"/>
      <c r="NND4" s="255"/>
      <c r="NNE4" s="255"/>
      <c r="NNF4" s="255"/>
      <c r="NNG4" s="255"/>
      <c r="NNH4" s="255"/>
      <c r="NNI4" s="255"/>
      <c r="NNJ4" s="255"/>
      <c r="NNK4" s="255"/>
      <c r="NNL4" s="255"/>
      <c r="NNM4" s="255"/>
      <c r="NNN4" s="255"/>
      <c r="NNO4" s="255"/>
      <c r="NNP4" s="255"/>
      <c r="NNQ4" s="255"/>
      <c r="NNR4" s="255"/>
      <c r="NNS4" s="255"/>
      <c r="NNT4" s="255"/>
      <c r="NNU4" s="255"/>
      <c r="NNV4" s="255"/>
      <c r="NNW4" s="255"/>
      <c r="NNX4" s="255"/>
      <c r="NNY4" s="255"/>
      <c r="NNZ4" s="255"/>
      <c r="NOA4" s="255"/>
      <c r="NOB4" s="255"/>
      <c r="NOC4" s="255"/>
      <c r="NOD4" s="255"/>
      <c r="NOE4" s="255"/>
      <c r="NOF4" s="255"/>
      <c r="NOG4" s="255"/>
      <c r="NOH4" s="255"/>
      <c r="NOI4" s="255"/>
      <c r="NOJ4" s="255"/>
      <c r="NOK4" s="255"/>
      <c r="NOL4" s="255"/>
      <c r="NOM4" s="255"/>
      <c r="NON4" s="255"/>
      <c r="NOO4" s="255"/>
      <c r="NOP4" s="255"/>
      <c r="NOQ4" s="255"/>
      <c r="NOR4" s="255"/>
      <c r="NOS4" s="255"/>
      <c r="NOT4" s="255"/>
      <c r="NOU4" s="255"/>
      <c r="NOV4" s="255"/>
      <c r="NOW4" s="255"/>
      <c r="NOX4" s="255"/>
      <c r="NOY4" s="255"/>
      <c r="NOZ4" s="255"/>
      <c r="NPA4" s="255"/>
      <c r="NPB4" s="255"/>
      <c r="NPC4" s="255"/>
      <c r="NPD4" s="255"/>
      <c r="NPE4" s="255"/>
      <c r="NPF4" s="255"/>
      <c r="NPG4" s="255"/>
      <c r="NPH4" s="255"/>
      <c r="NPI4" s="255"/>
      <c r="NPJ4" s="255"/>
      <c r="NPK4" s="255"/>
      <c r="NPL4" s="255"/>
      <c r="NPM4" s="255"/>
      <c r="NPN4" s="255"/>
      <c r="NPO4" s="255"/>
      <c r="NPP4" s="255"/>
      <c r="NPQ4" s="255"/>
      <c r="NPR4" s="255"/>
      <c r="NPS4" s="255"/>
      <c r="NPT4" s="255"/>
      <c r="NPU4" s="255"/>
      <c r="NPV4" s="255"/>
      <c r="NPW4" s="255"/>
      <c r="NPX4" s="255"/>
      <c r="NPY4" s="255"/>
      <c r="NPZ4" s="255"/>
      <c r="NQA4" s="255"/>
      <c r="NQB4" s="255"/>
      <c r="NQC4" s="255"/>
      <c r="NQD4" s="255"/>
      <c r="NQE4" s="255"/>
      <c r="NQF4" s="255"/>
      <c r="NQG4" s="255"/>
      <c r="NQH4" s="255"/>
      <c r="NQI4" s="255"/>
      <c r="NQJ4" s="255"/>
      <c r="NQK4" s="255"/>
      <c r="NQL4" s="255"/>
      <c r="NQM4" s="255"/>
      <c r="NQN4" s="255"/>
      <c r="NQO4" s="255"/>
      <c r="NQP4" s="255"/>
      <c r="NQQ4" s="255"/>
      <c r="NQR4" s="255"/>
      <c r="NQS4" s="255"/>
      <c r="NQT4" s="255"/>
      <c r="NQU4" s="255"/>
      <c r="NQV4" s="255"/>
      <c r="NQW4" s="255"/>
      <c r="NQX4" s="255"/>
      <c r="NQY4" s="255"/>
      <c r="NQZ4" s="255"/>
      <c r="NRA4" s="255"/>
      <c r="NRB4" s="255"/>
      <c r="NRC4" s="255"/>
      <c r="NRD4" s="255"/>
      <c r="NRE4" s="255"/>
      <c r="NRF4" s="255"/>
      <c r="NRG4" s="255"/>
      <c r="NRH4" s="255"/>
      <c r="NRI4" s="255"/>
      <c r="NRJ4" s="255"/>
      <c r="NRK4" s="255"/>
      <c r="NRL4" s="255"/>
      <c r="NRM4" s="255"/>
      <c r="NRN4" s="255"/>
      <c r="NRO4" s="255"/>
      <c r="NRP4" s="255"/>
      <c r="NRQ4" s="255"/>
      <c r="NRR4" s="255"/>
      <c r="NRS4" s="255"/>
      <c r="NRT4" s="255"/>
      <c r="NRU4" s="255"/>
      <c r="NRV4" s="255"/>
      <c r="NRW4" s="255"/>
      <c r="NRX4" s="255"/>
      <c r="NRY4" s="255"/>
      <c r="NRZ4" s="255"/>
      <c r="NSA4" s="255"/>
      <c r="NSB4" s="255"/>
      <c r="NSC4" s="255"/>
      <c r="NSD4" s="255"/>
      <c r="NSE4" s="255"/>
      <c r="NSF4" s="255"/>
      <c r="NSG4" s="255"/>
      <c r="NSH4" s="255"/>
      <c r="NSI4" s="255"/>
      <c r="NSJ4" s="255"/>
      <c r="NSK4" s="255"/>
      <c r="NSL4" s="255"/>
      <c r="NSM4" s="255"/>
      <c r="NSN4" s="255"/>
      <c r="NSO4" s="255"/>
      <c r="NSP4" s="255"/>
      <c r="NSQ4" s="255"/>
      <c r="NSR4" s="255"/>
      <c r="NSS4" s="255"/>
      <c r="NST4" s="255"/>
      <c r="NSU4" s="255"/>
      <c r="NSV4" s="255"/>
      <c r="NSW4" s="255"/>
      <c r="NSX4" s="255"/>
      <c r="NSY4" s="255"/>
      <c r="NSZ4" s="255"/>
      <c r="NTA4" s="255"/>
      <c r="NTB4" s="255"/>
      <c r="NTC4" s="255"/>
      <c r="NTD4" s="255"/>
      <c r="NTE4" s="255"/>
      <c r="NTF4" s="255"/>
      <c r="NTG4" s="255"/>
      <c r="NTH4" s="255"/>
      <c r="NTI4" s="255"/>
      <c r="NTJ4" s="255"/>
      <c r="NTK4" s="255"/>
      <c r="NTL4" s="255"/>
      <c r="NTM4" s="255"/>
      <c r="NTN4" s="255"/>
      <c r="NTO4" s="255"/>
      <c r="NTP4" s="255"/>
      <c r="NTQ4" s="255"/>
      <c r="NTR4" s="255"/>
      <c r="NTS4" s="255"/>
      <c r="NTT4" s="255"/>
      <c r="NTU4" s="255"/>
      <c r="NTV4" s="255"/>
      <c r="NTW4" s="255"/>
      <c r="NTX4" s="255"/>
      <c r="NTY4" s="255"/>
      <c r="NTZ4" s="255"/>
      <c r="NUA4" s="255"/>
      <c r="NUB4" s="255"/>
      <c r="NUC4" s="255"/>
      <c r="NUD4" s="255"/>
      <c r="NUE4" s="255"/>
      <c r="NUF4" s="255"/>
      <c r="NUG4" s="255"/>
      <c r="NUH4" s="255"/>
      <c r="NUI4" s="255"/>
      <c r="NUJ4" s="255"/>
      <c r="NUK4" s="255"/>
      <c r="NUL4" s="255"/>
      <c r="NUM4" s="255"/>
      <c r="NUN4" s="255"/>
      <c r="NUO4" s="255"/>
      <c r="NUP4" s="255"/>
      <c r="NUQ4" s="255"/>
      <c r="NUR4" s="255"/>
      <c r="NUS4" s="255"/>
      <c r="NUT4" s="255"/>
      <c r="NUU4" s="255"/>
      <c r="NUV4" s="255"/>
      <c r="NUW4" s="255"/>
      <c r="NUX4" s="255"/>
      <c r="NUY4" s="255"/>
      <c r="NUZ4" s="255"/>
      <c r="NVA4" s="255"/>
      <c r="NVB4" s="255"/>
      <c r="NVC4" s="255"/>
      <c r="NVD4" s="255"/>
      <c r="NVE4" s="255"/>
      <c r="NVF4" s="255"/>
      <c r="NVG4" s="255"/>
      <c r="NVH4" s="255"/>
      <c r="NVI4" s="255"/>
      <c r="NVJ4" s="255"/>
      <c r="NVK4" s="255"/>
      <c r="NVL4" s="255"/>
      <c r="NVM4" s="255"/>
      <c r="NVN4" s="255"/>
      <c r="NVO4" s="255"/>
      <c r="NVP4" s="255"/>
      <c r="NVQ4" s="255"/>
      <c r="NVR4" s="255"/>
      <c r="NVS4" s="255"/>
      <c r="NVT4" s="255"/>
      <c r="NVU4" s="255"/>
      <c r="NVV4" s="255"/>
      <c r="NVW4" s="255"/>
      <c r="NVX4" s="255"/>
      <c r="NVY4" s="255"/>
      <c r="NVZ4" s="255"/>
      <c r="NWA4" s="255"/>
      <c r="NWB4" s="255"/>
      <c r="NWC4" s="255"/>
      <c r="NWD4" s="255"/>
      <c r="NWE4" s="255"/>
      <c r="NWF4" s="255"/>
      <c r="NWG4" s="255"/>
      <c r="NWH4" s="255"/>
      <c r="NWI4" s="255"/>
      <c r="NWJ4" s="255"/>
      <c r="NWK4" s="255"/>
      <c r="NWL4" s="255"/>
      <c r="NWM4" s="255"/>
      <c r="NWN4" s="255"/>
      <c r="NWO4" s="255"/>
      <c r="NWP4" s="255"/>
      <c r="NWQ4" s="255"/>
      <c r="NWR4" s="255"/>
      <c r="NWS4" s="255"/>
      <c r="NWT4" s="255"/>
      <c r="NWU4" s="255"/>
      <c r="NWV4" s="255"/>
      <c r="NWW4" s="255"/>
      <c r="NWX4" s="255"/>
      <c r="NWY4" s="255"/>
      <c r="NWZ4" s="255"/>
      <c r="NXA4" s="255"/>
      <c r="NXB4" s="255"/>
      <c r="NXC4" s="255"/>
      <c r="NXD4" s="255"/>
      <c r="NXE4" s="255"/>
      <c r="NXF4" s="255"/>
      <c r="NXG4" s="255"/>
      <c r="NXH4" s="255"/>
      <c r="NXI4" s="255"/>
      <c r="NXJ4" s="255"/>
      <c r="NXK4" s="255"/>
      <c r="NXL4" s="255"/>
      <c r="NXM4" s="255"/>
      <c r="NXN4" s="255"/>
      <c r="NXO4" s="255"/>
      <c r="NXP4" s="255"/>
      <c r="NXQ4" s="255"/>
      <c r="NXR4" s="255"/>
      <c r="NXS4" s="255"/>
      <c r="NXT4" s="255"/>
      <c r="NXU4" s="255"/>
      <c r="NXV4" s="255"/>
      <c r="NXW4" s="255"/>
      <c r="NXX4" s="255"/>
      <c r="NXY4" s="255"/>
      <c r="NXZ4" s="255"/>
      <c r="NYA4" s="255"/>
      <c r="NYB4" s="255"/>
      <c r="NYC4" s="255"/>
      <c r="NYD4" s="255"/>
      <c r="NYE4" s="255"/>
      <c r="NYF4" s="255"/>
      <c r="NYG4" s="255"/>
      <c r="NYH4" s="255"/>
      <c r="NYI4" s="255"/>
      <c r="NYJ4" s="255"/>
      <c r="NYK4" s="255"/>
      <c r="NYL4" s="255"/>
      <c r="NYM4" s="255"/>
      <c r="NYN4" s="255"/>
      <c r="NYO4" s="255"/>
      <c r="NYP4" s="255"/>
      <c r="NYQ4" s="255"/>
      <c r="NYR4" s="255"/>
      <c r="NYS4" s="255"/>
      <c r="NYT4" s="255"/>
      <c r="NYU4" s="255"/>
      <c r="NYV4" s="255"/>
      <c r="NYW4" s="255"/>
      <c r="NYX4" s="255"/>
      <c r="NYY4" s="255"/>
      <c r="NYZ4" s="255"/>
      <c r="NZA4" s="255"/>
      <c r="NZB4" s="255"/>
      <c r="NZC4" s="255"/>
      <c r="NZD4" s="255"/>
      <c r="NZE4" s="255"/>
      <c r="NZF4" s="255"/>
      <c r="NZG4" s="255"/>
      <c r="NZH4" s="255"/>
      <c r="NZI4" s="255"/>
      <c r="NZJ4" s="255"/>
      <c r="NZK4" s="255"/>
      <c r="NZL4" s="255"/>
      <c r="NZM4" s="255"/>
      <c r="NZN4" s="255"/>
      <c r="NZO4" s="255"/>
      <c r="NZP4" s="255"/>
      <c r="NZQ4" s="255"/>
      <c r="NZR4" s="255"/>
      <c r="NZS4" s="255"/>
      <c r="NZT4" s="255"/>
      <c r="NZU4" s="255"/>
      <c r="NZV4" s="255"/>
      <c r="NZW4" s="255"/>
      <c r="NZX4" s="255"/>
      <c r="NZY4" s="255"/>
      <c r="NZZ4" s="255"/>
      <c r="OAA4" s="255"/>
      <c r="OAB4" s="255"/>
      <c r="OAC4" s="255"/>
      <c r="OAD4" s="255"/>
      <c r="OAE4" s="255"/>
      <c r="OAF4" s="255"/>
      <c r="OAG4" s="255"/>
      <c r="OAH4" s="255"/>
      <c r="OAI4" s="255"/>
      <c r="OAJ4" s="255"/>
      <c r="OAK4" s="255"/>
      <c r="OAL4" s="255"/>
      <c r="OAM4" s="255"/>
      <c r="OAN4" s="255"/>
      <c r="OAO4" s="255"/>
      <c r="OAP4" s="255"/>
      <c r="OAQ4" s="255"/>
      <c r="OAR4" s="255"/>
      <c r="OAS4" s="255"/>
      <c r="OAT4" s="255"/>
      <c r="OAU4" s="255"/>
      <c r="OAV4" s="255"/>
      <c r="OAW4" s="255"/>
      <c r="OAX4" s="255"/>
      <c r="OAY4" s="255"/>
      <c r="OAZ4" s="255"/>
      <c r="OBA4" s="255"/>
      <c r="OBB4" s="255"/>
      <c r="OBC4" s="255"/>
      <c r="OBD4" s="255"/>
      <c r="OBE4" s="255"/>
      <c r="OBF4" s="255"/>
      <c r="OBG4" s="255"/>
      <c r="OBH4" s="255"/>
      <c r="OBI4" s="255"/>
      <c r="OBJ4" s="255"/>
      <c r="OBK4" s="255"/>
      <c r="OBL4" s="255"/>
      <c r="OBM4" s="255"/>
      <c r="OBN4" s="255"/>
      <c r="OBO4" s="255"/>
      <c r="OBP4" s="255"/>
      <c r="OBQ4" s="255"/>
      <c r="OBR4" s="255"/>
      <c r="OBS4" s="255"/>
      <c r="OBT4" s="255"/>
      <c r="OBU4" s="255"/>
      <c r="OBV4" s="255"/>
      <c r="OBW4" s="255"/>
      <c r="OBX4" s="255"/>
      <c r="OBY4" s="255"/>
      <c r="OBZ4" s="255"/>
      <c r="OCA4" s="255"/>
      <c r="OCB4" s="255"/>
      <c r="OCC4" s="255"/>
      <c r="OCD4" s="255"/>
      <c r="OCE4" s="255"/>
      <c r="OCF4" s="255"/>
      <c r="OCG4" s="255"/>
      <c r="OCH4" s="255"/>
      <c r="OCI4" s="255"/>
      <c r="OCJ4" s="255"/>
      <c r="OCK4" s="255"/>
      <c r="OCL4" s="255"/>
      <c r="OCM4" s="255"/>
      <c r="OCN4" s="255"/>
      <c r="OCO4" s="255"/>
      <c r="OCP4" s="255"/>
      <c r="OCQ4" s="255"/>
      <c r="OCR4" s="255"/>
      <c r="OCS4" s="255"/>
      <c r="OCT4" s="255"/>
      <c r="OCU4" s="255"/>
      <c r="OCV4" s="255"/>
      <c r="OCW4" s="255"/>
      <c r="OCX4" s="255"/>
      <c r="OCY4" s="255"/>
      <c r="OCZ4" s="255"/>
      <c r="ODA4" s="255"/>
      <c r="ODB4" s="255"/>
      <c r="ODC4" s="255"/>
      <c r="ODD4" s="255"/>
      <c r="ODE4" s="255"/>
      <c r="ODF4" s="255"/>
      <c r="ODG4" s="255"/>
      <c r="ODH4" s="255"/>
      <c r="ODI4" s="255"/>
      <c r="ODJ4" s="255"/>
      <c r="ODK4" s="255"/>
      <c r="ODL4" s="255"/>
      <c r="ODM4" s="255"/>
      <c r="ODN4" s="255"/>
      <c r="ODO4" s="255"/>
      <c r="ODP4" s="255"/>
      <c r="ODQ4" s="255"/>
      <c r="ODR4" s="255"/>
      <c r="ODS4" s="255"/>
      <c r="ODT4" s="255"/>
      <c r="ODU4" s="255"/>
      <c r="ODV4" s="255"/>
      <c r="ODW4" s="255"/>
      <c r="ODX4" s="255"/>
      <c r="ODY4" s="255"/>
      <c r="ODZ4" s="255"/>
      <c r="OEA4" s="255"/>
      <c r="OEB4" s="255"/>
      <c r="OEC4" s="255"/>
      <c r="OED4" s="255"/>
      <c r="OEE4" s="255"/>
      <c r="OEF4" s="255"/>
      <c r="OEG4" s="255"/>
      <c r="OEH4" s="255"/>
      <c r="OEI4" s="255"/>
      <c r="OEJ4" s="255"/>
      <c r="OEK4" s="255"/>
      <c r="OEL4" s="255"/>
      <c r="OEM4" s="255"/>
      <c r="OEN4" s="255"/>
      <c r="OEO4" s="255"/>
      <c r="OEP4" s="255"/>
      <c r="OEQ4" s="255"/>
      <c r="OER4" s="255"/>
      <c r="OES4" s="255"/>
      <c r="OET4" s="255"/>
      <c r="OEU4" s="255"/>
      <c r="OEV4" s="255"/>
      <c r="OEW4" s="255"/>
      <c r="OEX4" s="255"/>
      <c r="OEY4" s="255"/>
      <c r="OEZ4" s="255"/>
      <c r="OFA4" s="255"/>
      <c r="OFB4" s="255"/>
      <c r="OFC4" s="255"/>
      <c r="OFD4" s="255"/>
      <c r="OFE4" s="255"/>
      <c r="OFF4" s="255"/>
      <c r="OFG4" s="255"/>
      <c r="OFH4" s="255"/>
      <c r="OFI4" s="255"/>
      <c r="OFJ4" s="255"/>
      <c r="OFK4" s="255"/>
      <c r="OFL4" s="255"/>
      <c r="OFM4" s="255"/>
      <c r="OFN4" s="255"/>
      <c r="OFO4" s="255"/>
      <c r="OFP4" s="255"/>
      <c r="OFQ4" s="255"/>
      <c r="OFR4" s="255"/>
      <c r="OFS4" s="255"/>
      <c r="OFT4" s="255"/>
      <c r="OFU4" s="255"/>
      <c r="OFV4" s="255"/>
      <c r="OFW4" s="255"/>
      <c r="OFX4" s="255"/>
      <c r="OFY4" s="255"/>
      <c r="OFZ4" s="255"/>
      <c r="OGA4" s="255"/>
      <c r="OGB4" s="255"/>
      <c r="OGC4" s="255"/>
      <c r="OGD4" s="255"/>
      <c r="OGE4" s="255"/>
      <c r="OGF4" s="255"/>
      <c r="OGG4" s="255"/>
      <c r="OGH4" s="255"/>
      <c r="OGI4" s="255"/>
      <c r="OGJ4" s="255"/>
      <c r="OGK4" s="255"/>
      <c r="OGL4" s="255"/>
      <c r="OGM4" s="255"/>
      <c r="OGN4" s="255"/>
      <c r="OGO4" s="255"/>
      <c r="OGP4" s="255"/>
      <c r="OGQ4" s="255"/>
      <c r="OGR4" s="255"/>
      <c r="OGS4" s="255"/>
      <c r="OGT4" s="255"/>
      <c r="OGU4" s="255"/>
      <c r="OGV4" s="255"/>
      <c r="OGW4" s="255"/>
      <c r="OGX4" s="255"/>
      <c r="OGY4" s="255"/>
      <c r="OGZ4" s="255"/>
      <c r="OHA4" s="255"/>
      <c r="OHB4" s="255"/>
      <c r="OHC4" s="255"/>
      <c r="OHD4" s="255"/>
      <c r="OHE4" s="255"/>
      <c r="OHF4" s="255"/>
      <c r="OHG4" s="255"/>
      <c r="OHH4" s="255"/>
      <c r="OHI4" s="255"/>
      <c r="OHJ4" s="255"/>
      <c r="OHK4" s="255"/>
      <c r="OHL4" s="255"/>
      <c r="OHM4" s="255"/>
      <c r="OHN4" s="255"/>
      <c r="OHO4" s="255"/>
      <c r="OHP4" s="255"/>
      <c r="OHQ4" s="255"/>
      <c r="OHR4" s="255"/>
      <c r="OHS4" s="255"/>
      <c r="OHT4" s="255"/>
      <c r="OHU4" s="255"/>
      <c r="OHV4" s="255"/>
      <c r="OHW4" s="255"/>
      <c r="OHX4" s="255"/>
      <c r="OHY4" s="255"/>
      <c r="OHZ4" s="255"/>
      <c r="OIA4" s="255"/>
      <c r="OIB4" s="255"/>
      <c r="OIC4" s="255"/>
      <c r="OID4" s="255"/>
      <c r="OIE4" s="255"/>
      <c r="OIF4" s="255"/>
      <c r="OIG4" s="255"/>
      <c r="OIH4" s="255"/>
      <c r="OII4" s="255"/>
      <c r="OIJ4" s="255"/>
      <c r="OIK4" s="255"/>
      <c r="OIL4" s="255"/>
      <c r="OIM4" s="255"/>
      <c r="OIN4" s="255"/>
      <c r="OIO4" s="255"/>
      <c r="OIP4" s="255"/>
      <c r="OIQ4" s="255"/>
      <c r="OIR4" s="255"/>
      <c r="OIS4" s="255"/>
      <c r="OIT4" s="255"/>
      <c r="OIU4" s="255"/>
      <c r="OIV4" s="255"/>
      <c r="OIW4" s="255"/>
      <c r="OIX4" s="255"/>
      <c r="OIY4" s="255"/>
      <c r="OIZ4" s="255"/>
      <c r="OJA4" s="255"/>
      <c r="OJB4" s="255"/>
      <c r="OJC4" s="255"/>
      <c r="OJD4" s="255"/>
      <c r="OJE4" s="255"/>
      <c r="OJF4" s="255"/>
      <c r="OJG4" s="255"/>
      <c r="OJH4" s="255"/>
      <c r="OJI4" s="255"/>
      <c r="OJJ4" s="255"/>
      <c r="OJK4" s="255"/>
      <c r="OJL4" s="255"/>
      <c r="OJM4" s="255"/>
      <c r="OJN4" s="255"/>
      <c r="OJO4" s="255"/>
      <c r="OJP4" s="255"/>
      <c r="OJQ4" s="255"/>
      <c r="OJR4" s="255"/>
      <c r="OJS4" s="255"/>
      <c r="OJT4" s="255"/>
      <c r="OJU4" s="255"/>
      <c r="OJV4" s="255"/>
      <c r="OJW4" s="255"/>
      <c r="OJX4" s="255"/>
      <c r="OJY4" s="255"/>
      <c r="OJZ4" s="255"/>
      <c r="OKA4" s="255"/>
      <c r="OKB4" s="255"/>
      <c r="OKC4" s="255"/>
      <c r="OKD4" s="255"/>
      <c r="OKE4" s="255"/>
      <c r="OKF4" s="255"/>
      <c r="OKG4" s="255"/>
      <c r="OKH4" s="255"/>
      <c r="OKI4" s="255"/>
      <c r="OKJ4" s="255"/>
      <c r="OKK4" s="255"/>
      <c r="OKL4" s="255"/>
      <c r="OKM4" s="255"/>
      <c r="OKN4" s="255"/>
      <c r="OKO4" s="255"/>
      <c r="OKP4" s="255"/>
      <c r="OKQ4" s="255"/>
      <c r="OKR4" s="255"/>
      <c r="OKS4" s="255"/>
      <c r="OKT4" s="255"/>
      <c r="OKU4" s="255"/>
      <c r="OKV4" s="255"/>
      <c r="OKW4" s="255"/>
      <c r="OKX4" s="255"/>
      <c r="OKY4" s="255"/>
      <c r="OKZ4" s="255"/>
      <c r="OLA4" s="255"/>
      <c r="OLB4" s="255"/>
      <c r="OLC4" s="255"/>
      <c r="OLD4" s="255"/>
      <c r="OLE4" s="255"/>
      <c r="OLF4" s="255"/>
      <c r="OLG4" s="255"/>
      <c r="OLH4" s="255"/>
      <c r="OLI4" s="255"/>
      <c r="OLJ4" s="255"/>
      <c r="OLK4" s="255"/>
      <c r="OLL4" s="255"/>
      <c r="OLM4" s="255"/>
      <c r="OLN4" s="255"/>
      <c r="OLO4" s="255"/>
      <c r="OLP4" s="255"/>
      <c r="OLQ4" s="255"/>
      <c r="OLR4" s="255"/>
      <c r="OLS4" s="255"/>
      <c r="OLT4" s="255"/>
      <c r="OLU4" s="255"/>
      <c r="OLV4" s="255"/>
      <c r="OLW4" s="255"/>
      <c r="OLX4" s="255"/>
      <c r="OLY4" s="255"/>
      <c r="OLZ4" s="255"/>
      <c r="OMA4" s="255"/>
      <c r="OMB4" s="255"/>
      <c r="OMC4" s="255"/>
      <c r="OMD4" s="255"/>
      <c r="OME4" s="255"/>
      <c r="OMF4" s="255"/>
      <c r="OMG4" s="255"/>
      <c r="OMH4" s="255"/>
      <c r="OMI4" s="255"/>
      <c r="OMJ4" s="255"/>
      <c r="OMK4" s="255"/>
      <c r="OML4" s="255"/>
      <c r="OMM4" s="255"/>
      <c r="OMN4" s="255"/>
      <c r="OMO4" s="255"/>
      <c r="OMP4" s="255"/>
      <c r="OMQ4" s="255"/>
      <c r="OMR4" s="255"/>
      <c r="OMS4" s="255"/>
      <c r="OMT4" s="255"/>
      <c r="OMU4" s="255"/>
      <c r="OMV4" s="255"/>
      <c r="OMW4" s="255"/>
      <c r="OMX4" s="255"/>
      <c r="OMY4" s="255"/>
      <c r="OMZ4" s="255"/>
      <c r="ONA4" s="255"/>
      <c r="ONB4" s="255"/>
      <c r="ONC4" s="255"/>
      <c r="OND4" s="255"/>
      <c r="ONE4" s="255"/>
      <c r="ONF4" s="255"/>
      <c r="ONG4" s="255"/>
      <c r="ONH4" s="255"/>
      <c r="ONI4" s="255"/>
      <c r="ONJ4" s="255"/>
      <c r="ONK4" s="255"/>
      <c r="ONL4" s="255"/>
      <c r="ONM4" s="255"/>
      <c r="ONN4" s="255"/>
      <c r="ONO4" s="255"/>
      <c r="ONP4" s="255"/>
      <c r="ONQ4" s="255"/>
      <c r="ONR4" s="255"/>
      <c r="ONS4" s="255"/>
      <c r="ONT4" s="255"/>
      <c r="ONU4" s="255"/>
      <c r="ONV4" s="255"/>
      <c r="ONW4" s="255"/>
      <c r="ONX4" s="255"/>
      <c r="ONY4" s="255"/>
      <c r="ONZ4" s="255"/>
      <c r="OOA4" s="255"/>
      <c r="OOB4" s="255"/>
      <c r="OOC4" s="255"/>
      <c r="OOD4" s="255"/>
      <c r="OOE4" s="255"/>
      <c r="OOF4" s="255"/>
      <c r="OOG4" s="255"/>
      <c r="OOH4" s="255"/>
      <c r="OOI4" s="255"/>
      <c r="OOJ4" s="255"/>
      <c r="OOK4" s="255"/>
      <c r="OOL4" s="255"/>
      <c r="OOM4" s="255"/>
      <c r="OON4" s="255"/>
      <c r="OOO4" s="255"/>
      <c r="OOP4" s="255"/>
      <c r="OOQ4" s="255"/>
      <c r="OOR4" s="255"/>
      <c r="OOS4" s="255"/>
      <c r="OOT4" s="255"/>
      <c r="OOU4" s="255"/>
      <c r="OOV4" s="255"/>
      <c r="OOW4" s="255"/>
      <c r="OOX4" s="255"/>
      <c r="OOY4" s="255"/>
      <c r="OOZ4" s="255"/>
      <c r="OPA4" s="255"/>
      <c r="OPB4" s="255"/>
      <c r="OPC4" s="255"/>
      <c r="OPD4" s="255"/>
      <c r="OPE4" s="255"/>
      <c r="OPF4" s="255"/>
      <c r="OPG4" s="255"/>
      <c r="OPH4" s="255"/>
      <c r="OPI4" s="255"/>
      <c r="OPJ4" s="255"/>
      <c r="OPK4" s="255"/>
      <c r="OPL4" s="255"/>
      <c r="OPM4" s="255"/>
      <c r="OPN4" s="255"/>
      <c r="OPO4" s="255"/>
      <c r="OPP4" s="255"/>
      <c r="OPQ4" s="255"/>
      <c r="OPR4" s="255"/>
      <c r="OPS4" s="255"/>
      <c r="OPT4" s="255"/>
      <c r="OPU4" s="255"/>
      <c r="OPV4" s="255"/>
      <c r="OPW4" s="255"/>
      <c r="OPX4" s="255"/>
      <c r="OPY4" s="255"/>
      <c r="OPZ4" s="255"/>
      <c r="OQA4" s="255"/>
      <c r="OQB4" s="255"/>
      <c r="OQC4" s="255"/>
      <c r="OQD4" s="255"/>
      <c r="OQE4" s="255"/>
      <c r="OQF4" s="255"/>
      <c r="OQG4" s="255"/>
      <c r="OQH4" s="255"/>
      <c r="OQI4" s="255"/>
      <c r="OQJ4" s="255"/>
      <c r="OQK4" s="255"/>
      <c r="OQL4" s="255"/>
      <c r="OQM4" s="255"/>
      <c r="OQN4" s="255"/>
      <c r="OQO4" s="255"/>
      <c r="OQP4" s="255"/>
      <c r="OQQ4" s="255"/>
      <c r="OQR4" s="255"/>
      <c r="OQS4" s="255"/>
      <c r="OQT4" s="255"/>
      <c r="OQU4" s="255"/>
      <c r="OQV4" s="255"/>
      <c r="OQW4" s="255"/>
      <c r="OQX4" s="255"/>
      <c r="OQY4" s="255"/>
      <c r="OQZ4" s="255"/>
      <c r="ORA4" s="255"/>
      <c r="ORB4" s="255"/>
      <c r="ORC4" s="255"/>
      <c r="ORD4" s="255"/>
      <c r="ORE4" s="255"/>
      <c r="ORF4" s="255"/>
      <c r="ORG4" s="255"/>
      <c r="ORH4" s="255"/>
      <c r="ORI4" s="255"/>
      <c r="ORJ4" s="255"/>
      <c r="ORK4" s="255"/>
      <c r="ORL4" s="255"/>
      <c r="ORM4" s="255"/>
      <c r="ORN4" s="255"/>
      <c r="ORO4" s="255"/>
      <c r="ORP4" s="255"/>
      <c r="ORQ4" s="255"/>
      <c r="ORR4" s="255"/>
      <c r="ORS4" s="255"/>
      <c r="ORT4" s="255"/>
      <c r="ORU4" s="255"/>
      <c r="ORV4" s="255"/>
      <c r="ORW4" s="255"/>
      <c r="ORX4" s="255"/>
      <c r="ORY4" s="255"/>
      <c r="ORZ4" s="255"/>
      <c r="OSA4" s="255"/>
      <c r="OSB4" s="255"/>
      <c r="OSC4" s="255"/>
      <c r="OSD4" s="255"/>
      <c r="OSE4" s="255"/>
      <c r="OSF4" s="255"/>
      <c r="OSG4" s="255"/>
      <c r="OSH4" s="255"/>
      <c r="OSI4" s="255"/>
      <c r="OSJ4" s="255"/>
      <c r="OSK4" s="255"/>
      <c r="OSL4" s="255"/>
      <c r="OSM4" s="255"/>
      <c r="OSN4" s="255"/>
      <c r="OSO4" s="255"/>
      <c r="OSP4" s="255"/>
      <c r="OSQ4" s="255"/>
      <c r="OSR4" s="255"/>
      <c r="OSS4" s="255"/>
      <c r="OST4" s="255"/>
      <c r="OSU4" s="255"/>
      <c r="OSV4" s="255"/>
      <c r="OSW4" s="255"/>
      <c r="OSX4" s="255"/>
      <c r="OSY4" s="255"/>
      <c r="OSZ4" s="255"/>
      <c r="OTA4" s="255"/>
      <c r="OTB4" s="255"/>
      <c r="OTC4" s="255"/>
      <c r="OTD4" s="255"/>
      <c r="OTE4" s="255"/>
      <c r="OTF4" s="255"/>
      <c r="OTG4" s="255"/>
      <c r="OTH4" s="255"/>
      <c r="OTI4" s="255"/>
      <c r="OTJ4" s="255"/>
      <c r="OTK4" s="255"/>
      <c r="OTL4" s="255"/>
      <c r="OTM4" s="255"/>
      <c r="OTN4" s="255"/>
      <c r="OTO4" s="255"/>
      <c r="OTP4" s="255"/>
      <c r="OTQ4" s="255"/>
      <c r="OTR4" s="255"/>
      <c r="OTS4" s="255"/>
      <c r="OTT4" s="255"/>
      <c r="OTU4" s="255"/>
      <c r="OTV4" s="255"/>
      <c r="OTW4" s="255"/>
      <c r="OTX4" s="255"/>
      <c r="OTY4" s="255"/>
      <c r="OTZ4" s="255"/>
      <c r="OUA4" s="255"/>
      <c r="OUB4" s="255"/>
      <c r="OUC4" s="255"/>
      <c r="OUD4" s="255"/>
      <c r="OUE4" s="255"/>
      <c r="OUF4" s="255"/>
      <c r="OUG4" s="255"/>
      <c r="OUH4" s="255"/>
      <c r="OUI4" s="255"/>
      <c r="OUJ4" s="255"/>
      <c r="OUK4" s="255"/>
      <c r="OUL4" s="255"/>
      <c r="OUM4" s="255"/>
      <c r="OUN4" s="255"/>
      <c r="OUO4" s="255"/>
      <c r="OUP4" s="255"/>
      <c r="OUQ4" s="255"/>
      <c r="OUR4" s="255"/>
      <c r="OUS4" s="255"/>
      <c r="OUT4" s="255"/>
      <c r="OUU4" s="255"/>
      <c r="OUV4" s="255"/>
      <c r="OUW4" s="255"/>
      <c r="OUX4" s="255"/>
      <c r="OUY4" s="255"/>
      <c r="OUZ4" s="255"/>
      <c r="OVA4" s="255"/>
      <c r="OVB4" s="255"/>
      <c r="OVC4" s="255"/>
      <c r="OVD4" s="255"/>
      <c r="OVE4" s="255"/>
      <c r="OVF4" s="255"/>
      <c r="OVG4" s="255"/>
      <c r="OVH4" s="255"/>
      <c r="OVI4" s="255"/>
      <c r="OVJ4" s="255"/>
      <c r="OVK4" s="255"/>
      <c r="OVL4" s="255"/>
      <c r="OVM4" s="255"/>
      <c r="OVN4" s="255"/>
      <c r="OVO4" s="255"/>
      <c r="OVP4" s="255"/>
      <c r="OVQ4" s="255"/>
      <c r="OVR4" s="255"/>
      <c r="OVS4" s="255"/>
      <c r="OVT4" s="255"/>
      <c r="OVU4" s="255"/>
      <c r="OVV4" s="255"/>
      <c r="OVW4" s="255"/>
      <c r="OVX4" s="255"/>
      <c r="OVY4" s="255"/>
      <c r="OVZ4" s="255"/>
      <c r="OWA4" s="255"/>
      <c r="OWB4" s="255"/>
      <c r="OWC4" s="255"/>
      <c r="OWD4" s="255"/>
      <c r="OWE4" s="255"/>
      <c r="OWF4" s="255"/>
      <c r="OWG4" s="255"/>
      <c r="OWH4" s="255"/>
      <c r="OWI4" s="255"/>
      <c r="OWJ4" s="255"/>
      <c r="OWK4" s="255"/>
      <c r="OWL4" s="255"/>
      <c r="OWM4" s="255"/>
      <c r="OWN4" s="255"/>
      <c r="OWO4" s="255"/>
      <c r="OWP4" s="255"/>
      <c r="OWQ4" s="255"/>
      <c r="OWR4" s="255"/>
      <c r="OWS4" s="255"/>
      <c r="OWT4" s="255"/>
      <c r="OWU4" s="255"/>
      <c r="OWV4" s="255"/>
      <c r="OWW4" s="255"/>
      <c r="OWX4" s="255"/>
      <c r="OWY4" s="255"/>
      <c r="OWZ4" s="255"/>
      <c r="OXA4" s="255"/>
      <c r="OXB4" s="255"/>
      <c r="OXC4" s="255"/>
      <c r="OXD4" s="255"/>
      <c r="OXE4" s="255"/>
      <c r="OXF4" s="255"/>
      <c r="OXG4" s="255"/>
      <c r="OXH4" s="255"/>
      <c r="OXI4" s="255"/>
      <c r="OXJ4" s="255"/>
      <c r="OXK4" s="255"/>
      <c r="OXL4" s="255"/>
      <c r="OXM4" s="255"/>
      <c r="OXN4" s="255"/>
      <c r="OXO4" s="255"/>
      <c r="OXP4" s="255"/>
      <c r="OXQ4" s="255"/>
      <c r="OXR4" s="255"/>
      <c r="OXS4" s="255"/>
      <c r="OXT4" s="255"/>
      <c r="OXU4" s="255"/>
      <c r="OXV4" s="255"/>
      <c r="OXW4" s="255"/>
      <c r="OXX4" s="255"/>
      <c r="OXY4" s="255"/>
      <c r="OXZ4" s="255"/>
      <c r="OYA4" s="255"/>
      <c r="OYB4" s="255"/>
      <c r="OYC4" s="255"/>
      <c r="OYD4" s="255"/>
      <c r="OYE4" s="255"/>
      <c r="OYF4" s="255"/>
      <c r="OYG4" s="255"/>
      <c r="OYH4" s="255"/>
      <c r="OYI4" s="255"/>
      <c r="OYJ4" s="255"/>
      <c r="OYK4" s="255"/>
      <c r="OYL4" s="255"/>
      <c r="OYM4" s="255"/>
      <c r="OYN4" s="255"/>
      <c r="OYO4" s="255"/>
      <c r="OYP4" s="255"/>
      <c r="OYQ4" s="255"/>
      <c r="OYR4" s="255"/>
      <c r="OYS4" s="255"/>
      <c r="OYT4" s="255"/>
      <c r="OYU4" s="255"/>
      <c r="OYV4" s="255"/>
      <c r="OYW4" s="255"/>
      <c r="OYX4" s="255"/>
      <c r="OYY4" s="255"/>
      <c r="OYZ4" s="255"/>
      <c r="OZA4" s="255"/>
      <c r="OZB4" s="255"/>
      <c r="OZC4" s="255"/>
      <c r="OZD4" s="255"/>
      <c r="OZE4" s="255"/>
      <c r="OZF4" s="255"/>
      <c r="OZG4" s="255"/>
      <c r="OZH4" s="255"/>
      <c r="OZI4" s="255"/>
      <c r="OZJ4" s="255"/>
      <c r="OZK4" s="255"/>
      <c r="OZL4" s="255"/>
      <c r="OZM4" s="255"/>
      <c r="OZN4" s="255"/>
      <c r="OZO4" s="255"/>
      <c r="OZP4" s="255"/>
      <c r="OZQ4" s="255"/>
      <c r="OZR4" s="255"/>
      <c r="OZS4" s="255"/>
      <c r="OZT4" s="255"/>
      <c r="OZU4" s="255"/>
      <c r="OZV4" s="255"/>
      <c r="OZW4" s="255"/>
      <c r="OZX4" s="255"/>
      <c r="OZY4" s="255"/>
      <c r="OZZ4" s="255"/>
      <c r="PAA4" s="255"/>
      <c r="PAB4" s="255"/>
      <c r="PAC4" s="255"/>
      <c r="PAD4" s="255"/>
      <c r="PAE4" s="255"/>
      <c r="PAF4" s="255"/>
      <c r="PAG4" s="255"/>
      <c r="PAH4" s="255"/>
      <c r="PAI4" s="255"/>
      <c r="PAJ4" s="255"/>
      <c r="PAK4" s="255"/>
      <c r="PAL4" s="255"/>
      <c r="PAM4" s="255"/>
      <c r="PAN4" s="255"/>
      <c r="PAO4" s="255"/>
      <c r="PAP4" s="255"/>
      <c r="PAQ4" s="255"/>
      <c r="PAR4" s="255"/>
      <c r="PAS4" s="255"/>
      <c r="PAT4" s="255"/>
      <c r="PAU4" s="255"/>
      <c r="PAV4" s="255"/>
      <c r="PAW4" s="255"/>
      <c r="PAX4" s="255"/>
      <c r="PAY4" s="255"/>
      <c r="PAZ4" s="255"/>
      <c r="PBA4" s="255"/>
      <c r="PBB4" s="255"/>
      <c r="PBC4" s="255"/>
      <c r="PBD4" s="255"/>
      <c r="PBE4" s="255"/>
      <c r="PBF4" s="255"/>
      <c r="PBG4" s="255"/>
      <c r="PBH4" s="255"/>
      <c r="PBI4" s="255"/>
      <c r="PBJ4" s="255"/>
      <c r="PBK4" s="255"/>
      <c r="PBL4" s="255"/>
      <c r="PBM4" s="255"/>
      <c r="PBN4" s="255"/>
      <c r="PBO4" s="255"/>
      <c r="PBP4" s="255"/>
      <c r="PBQ4" s="255"/>
      <c r="PBR4" s="255"/>
      <c r="PBS4" s="255"/>
      <c r="PBT4" s="255"/>
      <c r="PBU4" s="255"/>
      <c r="PBV4" s="255"/>
      <c r="PBW4" s="255"/>
      <c r="PBX4" s="255"/>
      <c r="PBY4" s="255"/>
      <c r="PBZ4" s="255"/>
      <c r="PCA4" s="255"/>
      <c r="PCB4" s="255"/>
      <c r="PCC4" s="255"/>
      <c r="PCD4" s="255"/>
      <c r="PCE4" s="255"/>
      <c r="PCF4" s="255"/>
      <c r="PCG4" s="255"/>
      <c r="PCH4" s="255"/>
      <c r="PCI4" s="255"/>
      <c r="PCJ4" s="255"/>
      <c r="PCK4" s="255"/>
      <c r="PCL4" s="255"/>
      <c r="PCM4" s="255"/>
      <c r="PCN4" s="255"/>
      <c r="PCO4" s="255"/>
      <c r="PCP4" s="255"/>
      <c r="PCQ4" s="255"/>
      <c r="PCR4" s="255"/>
      <c r="PCS4" s="255"/>
      <c r="PCT4" s="255"/>
      <c r="PCU4" s="255"/>
      <c r="PCV4" s="255"/>
      <c r="PCW4" s="255"/>
      <c r="PCX4" s="255"/>
      <c r="PCY4" s="255"/>
      <c r="PCZ4" s="255"/>
      <c r="PDA4" s="255"/>
      <c r="PDB4" s="255"/>
      <c r="PDC4" s="255"/>
      <c r="PDD4" s="255"/>
      <c r="PDE4" s="255"/>
      <c r="PDF4" s="255"/>
      <c r="PDG4" s="255"/>
      <c r="PDH4" s="255"/>
      <c r="PDI4" s="255"/>
      <c r="PDJ4" s="255"/>
      <c r="PDK4" s="255"/>
      <c r="PDL4" s="255"/>
      <c r="PDM4" s="255"/>
      <c r="PDN4" s="255"/>
      <c r="PDO4" s="255"/>
      <c r="PDP4" s="255"/>
      <c r="PDQ4" s="255"/>
      <c r="PDR4" s="255"/>
      <c r="PDS4" s="255"/>
      <c r="PDT4" s="255"/>
      <c r="PDU4" s="255"/>
      <c r="PDV4" s="255"/>
      <c r="PDW4" s="255"/>
      <c r="PDX4" s="255"/>
      <c r="PDY4" s="255"/>
      <c r="PDZ4" s="255"/>
      <c r="PEA4" s="255"/>
      <c r="PEB4" s="255"/>
      <c r="PEC4" s="255"/>
      <c r="PED4" s="255"/>
      <c r="PEE4" s="255"/>
      <c r="PEF4" s="255"/>
      <c r="PEG4" s="255"/>
      <c r="PEH4" s="255"/>
      <c r="PEI4" s="255"/>
      <c r="PEJ4" s="255"/>
      <c r="PEK4" s="255"/>
      <c r="PEL4" s="255"/>
      <c r="PEM4" s="255"/>
      <c r="PEN4" s="255"/>
      <c r="PEO4" s="255"/>
      <c r="PEP4" s="255"/>
      <c r="PEQ4" s="255"/>
      <c r="PER4" s="255"/>
      <c r="PES4" s="255"/>
      <c r="PET4" s="255"/>
      <c r="PEU4" s="255"/>
      <c r="PEV4" s="255"/>
      <c r="PEW4" s="255"/>
      <c r="PEX4" s="255"/>
      <c r="PEY4" s="255"/>
      <c r="PEZ4" s="255"/>
      <c r="PFA4" s="255"/>
      <c r="PFB4" s="255"/>
      <c r="PFC4" s="255"/>
      <c r="PFD4" s="255"/>
      <c r="PFE4" s="255"/>
      <c r="PFF4" s="255"/>
      <c r="PFG4" s="255"/>
      <c r="PFH4" s="255"/>
      <c r="PFI4" s="255"/>
      <c r="PFJ4" s="255"/>
      <c r="PFK4" s="255"/>
      <c r="PFL4" s="255"/>
      <c r="PFM4" s="255"/>
      <c r="PFN4" s="255"/>
      <c r="PFO4" s="255"/>
      <c r="PFP4" s="255"/>
      <c r="PFQ4" s="255"/>
      <c r="PFR4" s="255"/>
      <c r="PFS4" s="255"/>
      <c r="PFT4" s="255"/>
      <c r="PFU4" s="255"/>
      <c r="PFV4" s="255"/>
      <c r="PFW4" s="255"/>
      <c r="PFX4" s="255"/>
      <c r="PFY4" s="255"/>
      <c r="PFZ4" s="255"/>
      <c r="PGA4" s="255"/>
      <c r="PGB4" s="255"/>
      <c r="PGC4" s="255"/>
      <c r="PGD4" s="255"/>
      <c r="PGE4" s="255"/>
      <c r="PGF4" s="255"/>
      <c r="PGG4" s="255"/>
      <c r="PGH4" s="255"/>
      <c r="PGI4" s="255"/>
      <c r="PGJ4" s="255"/>
      <c r="PGK4" s="255"/>
      <c r="PGL4" s="255"/>
      <c r="PGM4" s="255"/>
      <c r="PGN4" s="255"/>
      <c r="PGO4" s="255"/>
      <c r="PGP4" s="255"/>
      <c r="PGQ4" s="255"/>
      <c r="PGR4" s="255"/>
      <c r="PGS4" s="255"/>
      <c r="PGT4" s="255"/>
      <c r="PGU4" s="255"/>
      <c r="PGV4" s="255"/>
      <c r="PGW4" s="255"/>
      <c r="PGX4" s="255"/>
      <c r="PGY4" s="255"/>
      <c r="PGZ4" s="255"/>
      <c r="PHA4" s="255"/>
      <c r="PHB4" s="255"/>
      <c r="PHC4" s="255"/>
      <c r="PHD4" s="255"/>
      <c r="PHE4" s="255"/>
      <c r="PHF4" s="255"/>
      <c r="PHG4" s="255"/>
      <c r="PHH4" s="255"/>
      <c r="PHI4" s="255"/>
      <c r="PHJ4" s="255"/>
      <c r="PHK4" s="255"/>
      <c r="PHL4" s="255"/>
      <c r="PHM4" s="255"/>
      <c r="PHN4" s="255"/>
      <c r="PHO4" s="255"/>
      <c r="PHP4" s="255"/>
      <c r="PHQ4" s="255"/>
      <c r="PHR4" s="255"/>
      <c r="PHS4" s="255"/>
      <c r="PHT4" s="255"/>
      <c r="PHU4" s="255"/>
      <c r="PHV4" s="255"/>
      <c r="PHW4" s="255"/>
      <c r="PHX4" s="255"/>
      <c r="PHY4" s="255"/>
      <c r="PHZ4" s="255"/>
      <c r="PIA4" s="255"/>
      <c r="PIB4" s="255"/>
      <c r="PIC4" s="255"/>
      <c r="PID4" s="255"/>
      <c r="PIE4" s="255"/>
      <c r="PIF4" s="255"/>
      <c r="PIG4" s="255"/>
      <c r="PIH4" s="255"/>
      <c r="PII4" s="255"/>
      <c r="PIJ4" s="255"/>
      <c r="PIK4" s="255"/>
      <c r="PIL4" s="255"/>
      <c r="PIM4" s="255"/>
      <c r="PIN4" s="255"/>
      <c r="PIO4" s="255"/>
      <c r="PIP4" s="255"/>
      <c r="PIQ4" s="255"/>
      <c r="PIR4" s="255"/>
      <c r="PIS4" s="255"/>
      <c r="PIT4" s="255"/>
      <c r="PIU4" s="255"/>
      <c r="PIV4" s="255"/>
      <c r="PIW4" s="255"/>
      <c r="PIX4" s="255"/>
      <c r="PIY4" s="255"/>
      <c r="PIZ4" s="255"/>
      <c r="PJA4" s="255"/>
      <c r="PJB4" s="255"/>
      <c r="PJC4" s="255"/>
      <c r="PJD4" s="255"/>
      <c r="PJE4" s="255"/>
      <c r="PJF4" s="255"/>
      <c r="PJG4" s="255"/>
      <c r="PJH4" s="255"/>
      <c r="PJI4" s="255"/>
      <c r="PJJ4" s="255"/>
      <c r="PJK4" s="255"/>
      <c r="PJL4" s="255"/>
      <c r="PJM4" s="255"/>
      <c r="PJN4" s="255"/>
      <c r="PJO4" s="255"/>
      <c r="PJP4" s="255"/>
      <c r="PJQ4" s="255"/>
      <c r="PJR4" s="255"/>
      <c r="PJS4" s="255"/>
      <c r="PJT4" s="255"/>
      <c r="PJU4" s="255"/>
      <c r="PJV4" s="255"/>
      <c r="PJW4" s="255"/>
      <c r="PJX4" s="255"/>
      <c r="PJY4" s="255"/>
      <c r="PJZ4" s="255"/>
      <c r="PKA4" s="255"/>
      <c r="PKB4" s="255"/>
      <c r="PKC4" s="255"/>
      <c r="PKD4" s="255"/>
      <c r="PKE4" s="255"/>
      <c r="PKF4" s="255"/>
      <c r="PKG4" s="255"/>
      <c r="PKH4" s="255"/>
      <c r="PKI4" s="255"/>
      <c r="PKJ4" s="255"/>
      <c r="PKK4" s="255"/>
      <c r="PKL4" s="255"/>
      <c r="PKM4" s="255"/>
      <c r="PKN4" s="255"/>
      <c r="PKO4" s="255"/>
      <c r="PKP4" s="255"/>
      <c r="PKQ4" s="255"/>
      <c r="PKR4" s="255"/>
      <c r="PKS4" s="255"/>
      <c r="PKT4" s="255"/>
      <c r="PKU4" s="255"/>
      <c r="PKV4" s="255"/>
      <c r="PKW4" s="255"/>
      <c r="PKX4" s="255"/>
      <c r="PKY4" s="255"/>
      <c r="PKZ4" s="255"/>
      <c r="PLA4" s="255"/>
      <c r="PLB4" s="255"/>
      <c r="PLC4" s="255"/>
      <c r="PLD4" s="255"/>
      <c r="PLE4" s="255"/>
      <c r="PLF4" s="255"/>
      <c r="PLG4" s="255"/>
      <c r="PLH4" s="255"/>
      <c r="PLI4" s="255"/>
      <c r="PLJ4" s="255"/>
      <c r="PLK4" s="255"/>
      <c r="PLL4" s="255"/>
      <c r="PLM4" s="255"/>
      <c r="PLN4" s="255"/>
      <c r="PLO4" s="255"/>
      <c r="PLP4" s="255"/>
      <c r="PLQ4" s="255"/>
      <c r="PLR4" s="255"/>
      <c r="PLS4" s="255"/>
      <c r="PLT4" s="255"/>
      <c r="PLU4" s="255"/>
      <c r="PLV4" s="255"/>
      <c r="PLW4" s="255"/>
      <c r="PLX4" s="255"/>
      <c r="PLY4" s="255"/>
      <c r="PLZ4" s="255"/>
      <c r="PMA4" s="255"/>
      <c r="PMB4" s="255"/>
      <c r="PMC4" s="255"/>
      <c r="PMD4" s="255"/>
      <c r="PME4" s="255"/>
      <c r="PMF4" s="255"/>
      <c r="PMG4" s="255"/>
      <c r="PMH4" s="255"/>
      <c r="PMI4" s="255"/>
      <c r="PMJ4" s="255"/>
      <c r="PMK4" s="255"/>
      <c r="PML4" s="255"/>
      <c r="PMM4" s="255"/>
      <c r="PMN4" s="255"/>
      <c r="PMO4" s="255"/>
      <c r="PMP4" s="255"/>
      <c r="PMQ4" s="255"/>
      <c r="PMR4" s="255"/>
      <c r="PMS4" s="255"/>
      <c r="PMT4" s="255"/>
      <c r="PMU4" s="255"/>
      <c r="PMV4" s="255"/>
      <c r="PMW4" s="255"/>
      <c r="PMX4" s="255"/>
      <c r="PMY4" s="255"/>
      <c r="PMZ4" s="255"/>
      <c r="PNA4" s="255"/>
      <c r="PNB4" s="255"/>
      <c r="PNC4" s="255"/>
      <c r="PND4" s="255"/>
      <c r="PNE4" s="255"/>
      <c r="PNF4" s="255"/>
      <c r="PNG4" s="255"/>
      <c r="PNH4" s="255"/>
      <c r="PNI4" s="255"/>
      <c r="PNJ4" s="255"/>
      <c r="PNK4" s="255"/>
      <c r="PNL4" s="255"/>
      <c r="PNM4" s="255"/>
      <c r="PNN4" s="255"/>
      <c r="PNO4" s="255"/>
      <c r="PNP4" s="255"/>
      <c r="PNQ4" s="255"/>
      <c r="PNR4" s="255"/>
      <c r="PNS4" s="255"/>
      <c r="PNT4" s="255"/>
      <c r="PNU4" s="255"/>
      <c r="PNV4" s="255"/>
      <c r="PNW4" s="255"/>
      <c r="PNX4" s="255"/>
      <c r="PNY4" s="255"/>
      <c r="PNZ4" s="255"/>
      <c r="POA4" s="255"/>
      <c r="POB4" s="255"/>
      <c r="POC4" s="255"/>
      <c r="POD4" s="255"/>
      <c r="POE4" s="255"/>
      <c r="POF4" s="255"/>
      <c r="POG4" s="255"/>
      <c r="POH4" s="255"/>
      <c r="POI4" s="255"/>
      <c r="POJ4" s="255"/>
      <c r="POK4" s="255"/>
      <c r="POL4" s="255"/>
      <c r="POM4" s="255"/>
      <c r="PON4" s="255"/>
      <c r="POO4" s="255"/>
      <c r="POP4" s="255"/>
      <c r="POQ4" s="255"/>
      <c r="POR4" s="255"/>
      <c r="POS4" s="255"/>
      <c r="POT4" s="255"/>
      <c r="POU4" s="255"/>
      <c r="POV4" s="255"/>
      <c r="POW4" s="255"/>
      <c r="POX4" s="255"/>
      <c r="POY4" s="255"/>
      <c r="POZ4" s="255"/>
      <c r="PPA4" s="255"/>
      <c r="PPB4" s="255"/>
      <c r="PPC4" s="255"/>
      <c r="PPD4" s="255"/>
      <c r="PPE4" s="255"/>
      <c r="PPF4" s="255"/>
      <c r="PPG4" s="255"/>
      <c r="PPH4" s="255"/>
      <c r="PPI4" s="255"/>
      <c r="PPJ4" s="255"/>
      <c r="PPK4" s="255"/>
      <c r="PPL4" s="255"/>
      <c r="PPM4" s="255"/>
      <c r="PPN4" s="255"/>
      <c r="PPO4" s="255"/>
      <c r="PPP4" s="255"/>
      <c r="PPQ4" s="255"/>
      <c r="PPR4" s="255"/>
      <c r="PPS4" s="255"/>
      <c r="PPT4" s="255"/>
      <c r="PPU4" s="255"/>
      <c r="PPV4" s="255"/>
      <c r="PPW4" s="255"/>
      <c r="PPX4" s="255"/>
      <c r="PPY4" s="255"/>
      <c r="PPZ4" s="255"/>
      <c r="PQA4" s="255"/>
      <c r="PQB4" s="255"/>
      <c r="PQC4" s="255"/>
      <c r="PQD4" s="255"/>
      <c r="PQE4" s="255"/>
      <c r="PQF4" s="255"/>
      <c r="PQG4" s="255"/>
      <c r="PQH4" s="255"/>
      <c r="PQI4" s="255"/>
      <c r="PQJ4" s="255"/>
      <c r="PQK4" s="255"/>
      <c r="PQL4" s="255"/>
      <c r="PQM4" s="255"/>
      <c r="PQN4" s="255"/>
      <c r="PQO4" s="255"/>
      <c r="PQP4" s="255"/>
      <c r="PQQ4" s="255"/>
      <c r="PQR4" s="255"/>
      <c r="PQS4" s="255"/>
      <c r="PQT4" s="255"/>
      <c r="PQU4" s="255"/>
      <c r="PQV4" s="255"/>
      <c r="PQW4" s="255"/>
      <c r="PQX4" s="255"/>
      <c r="PQY4" s="255"/>
      <c r="PQZ4" s="255"/>
      <c r="PRA4" s="255"/>
      <c r="PRB4" s="255"/>
      <c r="PRC4" s="255"/>
      <c r="PRD4" s="255"/>
      <c r="PRE4" s="255"/>
      <c r="PRF4" s="255"/>
      <c r="PRG4" s="255"/>
      <c r="PRH4" s="255"/>
      <c r="PRI4" s="255"/>
      <c r="PRJ4" s="255"/>
      <c r="PRK4" s="255"/>
      <c r="PRL4" s="255"/>
      <c r="PRM4" s="255"/>
      <c r="PRN4" s="255"/>
      <c r="PRO4" s="255"/>
      <c r="PRP4" s="255"/>
      <c r="PRQ4" s="255"/>
      <c r="PRR4" s="255"/>
      <c r="PRS4" s="255"/>
      <c r="PRT4" s="255"/>
      <c r="PRU4" s="255"/>
      <c r="PRV4" s="255"/>
      <c r="PRW4" s="255"/>
      <c r="PRX4" s="255"/>
      <c r="PRY4" s="255"/>
      <c r="PRZ4" s="255"/>
      <c r="PSA4" s="255"/>
      <c r="PSB4" s="255"/>
      <c r="PSC4" s="255"/>
      <c r="PSD4" s="255"/>
      <c r="PSE4" s="255"/>
      <c r="PSF4" s="255"/>
      <c r="PSG4" s="255"/>
      <c r="PSH4" s="255"/>
      <c r="PSI4" s="255"/>
      <c r="PSJ4" s="255"/>
      <c r="PSK4" s="255"/>
      <c r="PSL4" s="255"/>
      <c r="PSM4" s="255"/>
      <c r="PSN4" s="255"/>
      <c r="PSO4" s="255"/>
      <c r="PSP4" s="255"/>
      <c r="PSQ4" s="255"/>
      <c r="PSR4" s="255"/>
      <c r="PSS4" s="255"/>
      <c r="PST4" s="255"/>
      <c r="PSU4" s="255"/>
      <c r="PSV4" s="255"/>
      <c r="PSW4" s="255"/>
      <c r="PSX4" s="255"/>
      <c r="PSY4" s="255"/>
      <c r="PSZ4" s="255"/>
      <c r="PTA4" s="255"/>
      <c r="PTB4" s="255"/>
      <c r="PTC4" s="255"/>
      <c r="PTD4" s="255"/>
      <c r="PTE4" s="255"/>
      <c r="PTF4" s="255"/>
      <c r="PTG4" s="255"/>
      <c r="PTH4" s="255"/>
      <c r="PTI4" s="255"/>
      <c r="PTJ4" s="255"/>
      <c r="PTK4" s="255"/>
      <c r="PTL4" s="255"/>
      <c r="PTM4" s="255"/>
      <c r="PTN4" s="255"/>
      <c r="PTO4" s="255"/>
      <c r="PTP4" s="255"/>
      <c r="PTQ4" s="255"/>
      <c r="PTR4" s="255"/>
      <c r="PTS4" s="255"/>
      <c r="PTT4" s="255"/>
      <c r="PTU4" s="255"/>
      <c r="PTV4" s="255"/>
      <c r="PTW4" s="255"/>
      <c r="PTX4" s="255"/>
      <c r="PTY4" s="255"/>
      <c r="PTZ4" s="255"/>
      <c r="PUA4" s="255"/>
      <c r="PUB4" s="255"/>
      <c r="PUC4" s="255"/>
      <c r="PUD4" s="255"/>
      <c r="PUE4" s="255"/>
      <c r="PUF4" s="255"/>
      <c r="PUG4" s="255"/>
      <c r="PUH4" s="255"/>
      <c r="PUI4" s="255"/>
      <c r="PUJ4" s="255"/>
      <c r="PUK4" s="255"/>
      <c r="PUL4" s="255"/>
      <c r="PUM4" s="255"/>
      <c r="PUN4" s="255"/>
      <c r="PUO4" s="255"/>
      <c r="PUP4" s="255"/>
      <c r="PUQ4" s="255"/>
      <c r="PUR4" s="255"/>
      <c r="PUS4" s="255"/>
      <c r="PUT4" s="255"/>
      <c r="PUU4" s="255"/>
      <c r="PUV4" s="255"/>
      <c r="PUW4" s="255"/>
      <c r="PUX4" s="255"/>
      <c r="PUY4" s="255"/>
      <c r="PUZ4" s="255"/>
      <c r="PVA4" s="255"/>
      <c r="PVB4" s="255"/>
      <c r="PVC4" s="255"/>
      <c r="PVD4" s="255"/>
      <c r="PVE4" s="255"/>
      <c r="PVF4" s="255"/>
      <c r="PVG4" s="255"/>
      <c r="PVH4" s="255"/>
      <c r="PVI4" s="255"/>
      <c r="PVJ4" s="255"/>
      <c r="PVK4" s="255"/>
      <c r="PVL4" s="255"/>
      <c r="PVM4" s="255"/>
      <c r="PVN4" s="255"/>
      <c r="PVO4" s="255"/>
      <c r="PVP4" s="255"/>
      <c r="PVQ4" s="255"/>
      <c r="PVR4" s="255"/>
      <c r="PVS4" s="255"/>
      <c r="PVT4" s="255"/>
      <c r="PVU4" s="255"/>
      <c r="PVV4" s="255"/>
      <c r="PVW4" s="255"/>
      <c r="PVX4" s="255"/>
      <c r="PVY4" s="255"/>
      <c r="PVZ4" s="255"/>
      <c r="PWA4" s="255"/>
      <c r="PWB4" s="255"/>
      <c r="PWC4" s="255"/>
      <c r="PWD4" s="255"/>
      <c r="PWE4" s="255"/>
      <c r="PWF4" s="255"/>
      <c r="PWG4" s="255"/>
      <c r="PWH4" s="255"/>
      <c r="PWI4" s="255"/>
      <c r="PWJ4" s="255"/>
      <c r="PWK4" s="255"/>
      <c r="PWL4" s="255"/>
      <c r="PWM4" s="255"/>
      <c r="PWN4" s="255"/>
      <c r="PWO4" s="255"/>
      <c r="PWP4" s="255"/>
      <c r="PWQ4" s="255"/>
      <c r="PWR4" s="255"/>
      <c r="PWS4" s="255"/>
      <c r="PWT4" s="255"/>
      <c r="PWU4" s="255"/>
      <c r="PWV4" s="255"/>
      <c r="PWW4" s="255"/>
      <c r="PWX4" s="255"/>
      <c r="PWY4" s="255"/>
      <c r="PWZ4" s="255"/>
      <c r="PXA4" s="255"/>
      <c r="PXB4" s="255"/>
      <c r="PXC4" s="255"/>
      <c r="PXD4" s="255"/>
      <c r="PXE4" s="255"/>
      <c r="PXF4" s="255"/>
      <c r="PXG4" s="255"/>
      <c r="PXH4" s="255"/>
      <c r="PXI4" s="255"/>
      <c r="PXJ4" s="255"/>
      <c r="PXK4" s="255"/>
      <c r="PXL4" s="255"/>
      <c r="PXM4" s="255"/>
      <c r="PXN4" s="255"/>
      <c r="PXO4" s="255"/>
      <c r="PXP4" s="255"/>
      <c r="PXQ4" s="255"/>
      <c r="PXR4" s="255"/>
      <c r="PXS4" s="255"/>
      <c r="PXT4" s="255"/>
      <c r="PXU4" s="255"/>
      <c r="PXV4" s="255"/>
      <c r="PXW4" s="255"/>
      <c r="PXX4" s="255"/>
      <c r="PXY4" s="255"/>
      <c r="PXZ4" s="255"/>
      <c r="PYA4" s="255"/>
      <c r="PYB4" s="255"/>
      <c r="PYC4" s="255"/>
      <c r="PYD4" s="255"/>
      <c r="PYE4" s="255"/>
      <c r="PYF4" s="255"/>
      <c r="PYG4" s="255"/>
      <c r="PYH4" s="255"/>
      <c r="PYI4" s="255"/>
      <c r="PYJ4" s="255"/>
      <c r="PYK4" s="255"/>
      <c r="PYL4" s="255"/>
      <c r="PYM4" s="255"/>
      <c r="PYN4" s="255"/>
      <c r="PYO4" s="255"/>
      <c r="PYP4" s="255"/>
      <c r="PYQ4" s="255"/>
      <c r="PYR4" s="255"/>
      <c r="PYS4" s="255"/>
      <c r="PYT4" s="255"/>
      <c r="PYU4" s="255"/>
      <c r="PYV4" s="255"/>
      <c r="PYW4" s="255"/>
      <c r="PYX4" s="255"/>
      <c r="PYY4" s="255"/>
      <c r="PYZ4" s="255"/>
      <c r="PZA4" s="255"/>
      <c r="PZB4" s="255"/>
      <c r="PZC4" s="255"/>
      <c r="PZD4" s="255"/>
      <c r="PZE4" s="255"/>
      <c r="PZF4" s="255"/>
      <c r="PZG4" s="255"/>
      <c r="PZH4" s="255"/>
      <c r="PZI4" s="255"/>
      <c r="PZJ4" s="255"/>
      <c r="PZK4" s="255"/>
      <c r="PZL4" s="255"/>
      <c r="PZM4" s="255"/>
      <c r="PZN4" s="255"/>
      <c r="PZO4" s="255"/>
      <c r="PZP4" s="255"/>
      <c r="PZQ4" s="255"/>
      <c r="PZR4" s="255"/>
      <c r="PZS4" s="255"/>
      <c r="PZT4" s="255"/>
      <c r="PZU4" s="255"/>
      <c r="PZV4" s="255"/>
      <c r="PZW4" s="255"/>
      <c r="PZX4" s="255"/>
      <c r="PZY4" s="255"/>
      <c r="PZZ4" s="255"/>
      <c r="QAA4" s="255"/>
      <c r="QAB4" s="255"/>
      <c r="QAC4" s="255"/>
      <c r="QAD4" s="255"/>
      <c r="QAE4" s="255"/>
      <c r="QAF4" s="255"/>
      <c r="QAG4" s="255"/>
      <c r="QAH4" s="255"/>
      <c r="QAI4" s="255"/>
      <c r="QAJ4" s="255"/>
      <c r="QAK4" s="255"/>
      <c r="QAL4" s="255"/>
      <c r="QAM4" s="255"/>
      <c r="QAN4" s="255"/>
      <c r="QAO4" s="255"/>
      <c r="QAP4" s="255"/>
      <c r="QAQ4" s="255"/>
      <c r="QAR4" s="255"/>
      <c r="QAS4" s="255"/>
      <c r="QAT4" s="255"/>
      <c r="QAU4" s="255"/>
      <c r="QAV4" s="255"/>
      <c r="QAW4" s="255"/>
      <c r="QAX4" s="255"/>
      <c r="QAY4" s="255"/>
      <c r="QAZ4" s="255"/>
      <c r="QBA4" s="255"/>
      <c r="QBB4" s="255"/>
      <c r="QBC4" s="255"/>
      <c r="QBD4" s="255"/>
      <c r="QBE4" s="255"/>
      <c r="QBF4" s="255"/>
      <c r="QBG4" s="255"/>
      <c r="QBH4" s="255"/>
      <c r="QBI4" s="255"/>
      <c r="QBJ4" s="255"/>
      <c r="QBK4" s="255"/>
      <c r="QBL4" s="255"/>
      <c r="QBM4" s="255"/>
      <c r="QBN4" s="255"/>
      <c r="QBO4" s="255"/>
      <c r="QBP4" s="255"/>
      <c r="QBQ4" s="255"/>
      <c r="QBR4" s="255"/>
      <c r="QBS4" s="255"/>
      <c r="QBT4" s="255"/>
      <c r="QBU4" s="255"/>
      <c r="QBV4" s="255"/>
      <c r="QBW4" s="255"/>
      <c r="QBX4" s="255"/>
      <c r="QBY4" s="255"/>
      <c r="QBZ4" s="255"/>
      <c r="QCA4" s="255"/>
      <c r="QCB4" s="255"/>
      <c r="QCC4" s="255"/>
      <c r="QCD4" s="255"/>
      <c r="QCE4" s="255"/>
      <c r="QCF4" s="255"/>
      <c r="QCG4" s="255"/>
      <c r="QCH4" s="255"/>
      <c r="QCI4" s="255"/>
      <c r="QCJ4" s="255"/>
      <c r="QCK4" s="255"/>
      <c r="QCL4" s="255"/>
      <c r="QCM4" s="255"/>
      <c r="QCN4" s="255"/>
      <c r="QCO4" s="255"/>
      <c r="QCP4" s="255"/>
      <c r="QCQ4" s="255"/>
      <c r="QCR4" s="255"/>
      <c r="QCS4" s="255"/>
      <c r="QCT4" s="255"/>
      <c r="QCU4" s="255"/>
      <c r="QCV4" s="255"/>
      <c r="QCW4" s="255"/>
      <c r="QCX4" s="255"/>
      <c r="QCY4" s="255"/>
      <c r="QCZ4" s="255"/>
      <c r="QDA4" s="255"/>
      <c r="QDB4" s="255"/>
      <c r="QDC4" s="255"/>
      <c r="QDD4" s="255"/>
      <c r="QDE4" s="255"/>
      <c r="QDF4" s="255"/>
      <c r="QDG4" s="255"/>
      <c r="QDH4" s="255"/>
      <c r="QDI4" s="255"/>
      <c r="QDJ4" s="255"/>
      <c r="QDK4" s="255"/>
      <c r="QDL4" s="255"/>
      <c r="QDM4" s="255"/>
      <c r="QDN4" s="255"/>
      <c r="QDO4" s="255"/>
      <c r="QDP4" s="255"/>
      <c r="QDQ4" s="255"/>
      <c r="QDR4" s="255"/>
      <c r="QDS4" s="255"/>
      <c r="QDT4" s="255"/>
      <c r="QDU4" s="255"/>
      <c r="QDV4" s="255"/>
      <c r="QDW4" s="255"/>
      <c r="QDX4" s="255"/>
      <c r="QDY4" s="255"/>
      <c r="QDZ4" s="255"/>
      <c r="QEA4" s="255"/>
      <c r="QEB4" s="255"/>
      <c r="QEC4" s="255"/>
      <c r="QED4" s="255"/>
      <c r="QEE4" s="255"/>
      <c r="QEF4" s="255"/>
      <c r="QEG4" s="255"/>
      <c r="QEH4" s="255"/>
      <c r="QEI4" s="255"/>
      <c r="QEJ4" s="255"/>
      <c r="QEK4" s="255"/>
      <c r="QEL4" s="255"/>
      <c r="QEM4" s="255"/>
      <c r="QEN4" s="255"/>
      <c r="QEO4" s="255"/>
      <c r="QEP4" s="255"/>
      <c r="QEQ4" s="255"/>
      <c r="QER4" s="255"/>
      <c r="QES4" s="255"/>
      <c r="QET4" s="255"/>
      <c r="QEU4" s="255"/>
      <c r="QEV4" s="255"/>
      <c r="QEW4" s="255"/>
      <c r="QEX4" s="255"/>
      <c r="QEY4" s="255"/>
      <c r="QEZ4" s="255"/>
      <c r="QFA4" s="255"/>
      <c r="QFB4" s="255"/>
      <c r="QFC4" s="255"/>
      <c r="QFD4" s="255"/>
      <c r="QFE4" s="255"/>
      <c r="QFF4" s="255"/>
      <c r="QFG4" s="255"/>
      <c r="QFH4" s="255"/>
      <c r="QFI4" s="255"/>
      <c r="QFJ4" s="255"/>
      <c r="QFK4" s="255"/>
      <c r="QFL4" s="255"/>
      <c r="QFM4" s="255"/>
      <c r="QFN4" s="255"/>
      <c r="QFO4" s="255"/>
      <c r="QFP4" s="255"/>
      <c r="QFQ4" s="255"/>
      <c r="QFR4" s="255"/>
      <c r="QFS4" s="255"/>
      <c r="QFT4" s="255"/>
      <c r="QFU4" s="255"/>
      <c r="QFV4" s="255"/>
      <c r="QFW4" s="255"/>
      <c r="QFX4" s="255"/>
      <c r="QFY4" s="255"/>
      <c r="QFZ4" s="255"/>
      <c r="QGA4" s="255"/>
      <c r="QGB4" s="255"/>
      <c r="QGC4" s="255"/>
      <c r="QGD4" s="255"/>
      <c r="QGE4" s="255"/>
      <c r="QGF4" s="255"/>
      <c r="QGG4" s="255"/>
      <c r="QGH4" s="255"/>
      <c r="QGI4" s="255"/>
      <c r="QGJ4" s="255"/>
      <c r="QGK4" s="255"/>
      <c r="QGL4" s="255"/>
      <c r="QGM4" s="255"/>
      <c r="QGN4" s="255"/>
      <c r="QGO4" s="255"/>
      <c r="QGP4" s="255"/>
      <c r="QGQ4" s="255"/>
      <c r="QGR4" s="255"/>
      <c r="QGS4" s="255"/>
      <c r="QGT4" s="255"/>
      <c r="QGU4" s="255"/>
      <c r="QGV4" s="255"/>
      <c r="QGW4" s="255"/>
      <c r="QGX4" s="255"/>
      <c r="QGY4" s="255"/>
      <c r="QGZ4" s="255"/>
      <c r="QHA4" s="255"/>
      <c r="QHB4" s="255"/>
      <c r="QHC4" s="255"/>
      <c r="QHD4" s="255"/>
      <c r="QHE4" s="255"/>
      <c r="QHF4" s="255"/>
      <c r="QHG4" s="255"/>
      <c r="QHH4" s="255"/>
      <c r="QHI4" s="255"/>
      <c r="QHJ4" s="255"/>
      <c r="QHK4" s="255"/>
      <c r="QHL4" s="255"/>
      <c r="QHM4" s="255"/>
      <c r="QHN4" s="255"/>
      <c r="QHO4" s="255"/>
      <c r="QHP4" s="255"/>
      <c r="QHQ4" s="255"/>
      <c r="QHR4" s="255"/>
      <c r="QHS4" s="255"/>
      <c r="QHT4" s="255"/>
      <c r="QHU4" s="255"/>
      <c r="QHV4" s="255"/>
      <c r="QHW4" s="255"/>
      <c r="QHX4" s="255"/>
      <c r="QHY4" s="255"/>
      <c r="QHZ4" s="255"/>
      <c r="QIA4" s="255"/>
      <c r="QIB4" s="255"/>
      <c r="QIC4" s="255"/>
      <c r="QID4" s="255"/>
      <c r="QIE4" s="255"/>
      <c r="QIF4" s="255"/>
      <c r="QIG4" s="255"/>
      <c r="QIH4" s="255"/>
      <c r="QII4" s="255"/>
      <c r="QIJ4" s="255"/>
      <c r="QIK4" s="255"/>
      <c r="QIL4" s="255"/>
      <c r="QIM4" s="255"/>
      <c r="QIN4" s="255"/>
      <c r="QIO4" s="255"/>
      <c r="QIP4" s="255"/>
      <c r="QIQ4" s="255"/>
      <c r="QIR4" s="255"/>
      <c r="QIS4" s="255"/>
      <c r="QIT4" s="255"/>
      <c r="QIU4" s="255"/>
      <c r="QIV4" s="255"/>
      <c r="QIW4" s="255"/>
      <c r="QIX4" s="255"/>
      <c r="QIY4" s="255"/>
      <c r="QIZ4" s="255"/>
      <c r="QJA4" s="255"/>
      <c r="QJB4" s="255"/>
      <c r="QJC4" s="255"/>
      <c r="QJD4" s="255"/>
      <c r="QJE4" s="255"/>
      <c r="QJF4" s="255"/>
      <c r="QJG4" s="255"/>
      <c r="QJH4" s="255"/>
      <c r="QJI4" s="255"/>
      <c r="QJJ4" s="255"/>
      <c r="QJK4" s="255"/>
      <c r="QJL4" s="255"/>
      <c r="QJM4" s="255"/>
      <c r="QJN4" s="255"/>
      <c r="QJO4" s="255"/>
      <c r="QJP4" s="255"/>
      <c r="QJQ4" s="255"/>
      <c r="QJR4" s="255"/>
      <c r="QJS4" s="255"/>
      <c r="QJT4" s="255"/>
      <c r="QJU4" s="255"/>
      <c r="QJV4" s="255"/>
      <c r="QJW4" s="255"/>
      <c r="QJX4" s="255"/>
      <c r="QJY4" s="255"/>
      <c r="QJZ4" s="255"/>
      <c r="QKA4" s="255"/>
      <c r="QKB4" s="255"/>
      <c r="QKC4" s="255"/>
      <c r="QKD4" s="255"/>
      <c r="QKE4" s="255"/>
      <c r="QKF4" s="255"/>
      <c r="QKG4" s="255"/>
      <c r="QKH4" s="255"/>
      <c r="QKI4" s="255"/>
      <c r="QKJ4" s="255"/>
      <c r="QKK4" s="255"/>
      <c r="QKL4" s="255"/>
      <c r="QKM4" s="255"/>
      <c r="QKN4" s="255"/>
      <c r="QKO4" s="255"/>
      <c r="QKP4" s="255"/>
      <c r="QKQ4" s="255"/>
      <c r="QKR4" s="255"/>
      <c r="QKS4" s="255"/>
      <c r="QKT4" s="255"/>
      <c r="QKU4" s="255"/>
      <c r="QKV4" s="255"/>
      <c r="QKW4" s="255"/>
      <c r="QKX4" s="255"/>
      <c r="QKY4" s="255"/>
      <c r="QKZ4" s="255"/>
      <c r="QLA4" s="255"/>
      <c r="QLB4" s="255"/>
      <c r="QLC4" s="255"/>
      <c r="QLD4" s="255"/>
      <c r="QLE4" s="255"/>
      <c r="QLF4" s="255"/>
      <c r="QLG4" s="255"/>
      <c r="QLH4" s="255"/>
      <c r="QLI4" s="255"/>
      <c r="QLJ4" s="255"/>
      <c r="QLK4" s="255"/>
      <c r="QLL4" s="255"/>
      <c r="QLM4" s="255"/>
      <c r="QLN4" s="255"/>
      <c r="QLO4" s="255"/>
      <c r="QLP4" s="255"/>
      <c r="QLQ4" s="255"/>
      <c r="QLR4" s="255"/>
      <c r="QLS4" s="255"/>
      <c r="QLT4" s="255"/>
      <c r="QLU4" s="255"/>
      <c r="QLV4" s="255"/>
      <c r="QLW4" s="255"/>
      <c r="QLX4" s="255"/>
      <c r="QLY4" s="255"/>
      <c r="QLZ4" s="255"/>
      <c r="QMA4" s="255"/>
      <c r="QMB4" s="255"/>
      <c r="QMC4" s="255"/>
      <c r="QMD4" s="255"/>
      <c r="QME4" s="255"/>
      <c r="QMF4" s="255"/>
      <c r="QMG4" s="255"/>
      <c r="QMH4" s="255"/>
      <c r="QMI4" s="255"/>
      <c r="QMJ4" s="255"/>
      <c r="QMK4" s="255"/>
      <c r="QML4" s="255"/>
      <c r="QMM4" s="255"/>
      <c r="QMN4" s="255"/>
      <c r="QMO4" s="255"/>
      <c r="QMP4" s="255"/>
      <c r="QMQ4" s="255"/>
      <c r="QMR4" s="255"/>
      <c r="QMS4" s="255"/>
      <c r="QMT4" s="255"/>
      <c r="QMU4" s="255"/>
      <c r="QMV4" s="255"/>
      <c r="QMW4" s="255"/>
      <c r="QMX4" s="255"/>
      <c r="QMY4" s="255"/>
      <c r="QMZ4" s="255"/>
      <c r="QNA4" s="255"/>
      <c r="QNB4" s="255"/>
      <c r="QNC4" s="255"/>
      <c r="QND4" s="255"/>
      <c r="QNE4" s="255"/>
      <c r="QNF4" s="255"/>
      <c r="QNG4" s="255"/>
      <c r="QNH4" s="255"/>
      <c r="QNI4" s="255"/>
      <c r="QNJ4" s="255"/>
      <c r="QNK4" s="255"/>
      <c r="QNL4" s="255"/>
      <c r="QNM4" s="255"/>
      <c r="QNN4" s="255"/>
      <c r="QNO4" s="255"/>
      <c r="QNP4" s="255"/>
      <c r="QNQ4" s="255"/>
      <c r="QNR4" s="255"/>
      <c r="QNS4" s="255"/>
      <c r="QNT4" s="255"/>
      <c r="QNU4" s="255"/>
      <c r="QNV4" s="255"/>
      <c r="QNW4" s="255"/>
      <c r="QNX4" s="255"/>
      <c r="QNY4" s="255"/>
      <c r="QNZ4" s="255"/>
      <c r="QOA4" s="255"/>
      <c r="QOB4" s="255"/>
      <c r="QOC4" s="255"/>
      <c r="QOD4" s="255"/>
      <c r="QOE4" s="255"/>
      <c r="QOF4" s="255"/>
      <c r="QOG4" s="255"/>
      <c r="QOH4" s="255"/>
      <c r="QOI4" s="255"/>
      <c r="QOJ4" s="255"/>
      <c r="QOK4" s="255"/>
      <c r="QOL4" s="255"/>
      <c r="QOM4" s="255"/>
      <c r="QON4" s="255"/>
      <c r="QOO4" s="255"/>
      <c r="QOP4" s="255"/>
      <c r="QOQ4" s="255"/>
      <c r="QOR4" s="255"/>
      <c r="QOS4" s="255"/>
      <c r="QOT4" s="255"/>
      <c r="QOU4" s="255"/>
      <c r="QOV4" s="255"/>
      <c r="QOW4" s="255"/>
      <c r="QOX4" s="255"/>
      <c r="QOY4" s="255"/>
      <c r="QOZ4" s="255"/>
      <c r="QPA4" s="255"/>
      <c r="QPB4" s="255"/>
      <c r="QPC4" s="255"/>
      <c r="QPD4" s="255"/>
      <c r="QPE4" s="255"/>
      <c r="QPF4" s="255"/>
      <c r="QPG4" s="255"/>
      <c r="QPH4" s="255"/>
      <c r="QPI4" s="255"/>
      <c r="QPJ4" s="255"/>
      <c r="QPK4" s="255"/>
      <c r="QPL4" s="255"/>
      <c r="QPM4" s="255"/>
      <c r="QPN4" s="255"/>
      <c r="QPO4" s="255"/>
      <c r="QPP4" s="255"/>
      <c r="QPQ4" s="255"/>
      <c r="QPR4" s="255"/>
      <c r="QPS4" s="255"/>
      <c r="QPT4" s="255"/>
      <c r="QPU4" s="255"/>
      <c r="QPV4" s="255"/>
      <c r="QPW4" s="255"/>
      <c r="QPX4" s="255"/>
      <c r="QPY4" s="255"/>
      <c r="QPZ4" s="255"/>
      <c r="QQA4" s="255"/>
      <c r="QQB4" s="255"/>
      <c r="QQC4" s="255"/>
      <c r="QQD4" s="255"/>
      <c r="QQE4" s="255"/>
      <c r="QQF4" s="255"/>
      <c r="QQG4" s="255"/>
      <c r="QQH4" s="255"/>
      <c r="QQI4" s="255"/>
      <c r="QQJ4" s="255"/>
      <c r="QQK4" s="255"/>
      <c r="QQL4" s="255"/>
      <c r="QQM4" s="255"/>
      <c r="QQN4" s="255"/>
      <c r="QQO4" s="255"/>
      <c r="QQP4" s="255"/>
      <c r="QQQ4" s="255"/>
      <c r="QQR4" s="255"/>
      <c r="QQS4" s="255"/>
      <c r="QQT4" s="255"/>
      <c r="QQU4" s="255"/>
      <c r="QQV4" s="255"/>
      <c r="QQW4" s="255"/>
      <c r="QQX4" s="255"/>
      <c r="QQY4" s="255"/>
      <c r="QQZ4" s="255"/>
      <c r="QRA4" s="255"/>
      <c r="QRB4" s="255"/>
      <c r="QRC4" s="255"/>
      <c r="QRD4" s="255"/>
      <c r="QRE4" s="255"/>
      <c r="QRF4" s="255"/>
      <c r="QRG4" s="255"/>
      <c r="QRH4" s="255"/>
      <c r="QRI4" s="255"/>
      <c r="QRJ4" s="255"/>
      <c r="QRK4" s="255"/>
      <c r="QRL4" s="255"/>
      <c r="QRM4" s="255"/>
      <c r="QRN4" s="255"/>
      <c r="QRO4" s="255"/>
      <c r="QRP4" s="255"/>
      <c r="QRQ4" s="255"/>
      <c r="QRR4" s="255"/>
      <c r="QRS4" s="255"/>
      <c r="QRT4" s="255"/>
      <c r="QRU4" s="255"/>
      <c r="QRV4" s="255"/>
      <c r="QRW4" s="255"/>
      <c r="QRX4" s="255"/>
      <c r="QRY4" s="255"/>
      <c r="QRZ4" s="255"/>
      <c r="QSA4" s="255"/>
      <c r="QSB4" s="255"/>
      <c r="QSC4" s="255"/>
      <c r="QSD4" s="255"/>
      <c r="QSE4" s="255"/>
      <c r="QSF4" s="255"/>
      <c r="QSG4" s="255"/>
      <c r="QSH4" s="255"/>
      <c r="QSI4" s="255"/>
      <c r="QSJ4" s="255"/>
      <c r="QSK4" s="255"/>
      <c r="QSL4" s="255"/>
      <c r="QSM4" s="255"/>
      <c r="QSN4" s="255"/>
      <c r="QSO4" s="255"/>
      <c r="QSP4" s="255"/>
      <c r="QSQ4" s="255"/>
      <c r="QSR4" s="255"/>
      <c r="QSS4" s="255"/>
      <c r="QST4" s="255"/>
      <c r="QSU4" s="255"/>
      <c r="QSV4" s="255"/>
      <c r="QSW4" s="255"/>
      <c r="QSX4" s="255"/>
      <c r="QSY4" s="255"/>
      <c r="QSZ4" s="255"/>
      <c r="QTA4" s="255"/>
      <c r="QTB4" s="255"/>
      <c r="QTC4" s="255"/>
      <c r="QTD4" s="255"/>
      <c r="QTE4" s="255"/>
      <c r="QTF4" s="255"/>
      <c r="QTG4" s="255"/>
      <c r="QTH4" s="255"/>
      <c r="QTI4" s="255"/>
      <c r="QTJ4" s="255"/>
      <c r="QTK4" s="255"/>
      <c r="QTL4" s="255"/>
      <c r="QTM4" s="255"/>
      <c r="QTN4" s="255"/>
      <c r="QTO4" s="255"/>
      <c r="QTP4" s="255"/>
      <c r="QTQ4" s="255"/>
      <c r="QTR4" s="255"/>
      <c r="QTS4" s="255"/>
      <c r="QTT4" s="255"/>
      <c r="QTU4" s="255"/>
      <c r="QTV4" s="255"/>
      <c r="QTW4" s="255"/>
      <c r="QTX4" s="255"/>
      <c r="QTY4" s="255"/>
      <c r="QTZ4" s="255"/>
      <c r="QUA4" s="255"/>
      <c r="QUB4" s="255"/>
      <c r="QUC4" s="255"/>
      <c r="QUD4" s="255"/>
      <c r="QUE4" s="255"/>
      <c r="QUF4" s="255"/>
      <c r="QUG4" s="255"/>
      <c r="QUH4" s="255"/>
      <c r="QUI4" s="255"/>
      <c r="QUJ4" s="255"/>
      <c r="QUK4" s="255"/>
      <c r="QUL4" s="255"/>
      <c r="QUM4" s="255"/>
      <c r="QUN4" s="255"/>
      <c r="QUO4" s="255"/>
      <c r="QUP4" s="255"/>
      <c r="QUQ4" s="255"/>
      <c r="QUR4" s="255"/>
      <c r="QUS4" s="255"/>
      <c r="QUT4" s="255"/>
      <c r="QUU4" s="255"/>
      <c r="QUV4" s="255"/>
      <c r="QUW4" s="255"/>
      <c r="QUX4" s="255"/>
      <c r="QUY4" s="255"/>
      <c r="QUZ4" s="255"/>
      <c r="QVA4" s="255"/>
      <c r="QVB4" s="255"/>
      <c r="QVC4" s="255"/>
      <c r="QVD4" s="255"/>
      <c r="QVE4" s="255"/>
      <c r="QVF4" s="255"/>
      <c r="QVG4" s="255"/>
      <c r="QVH4" s="255"/>
      <c r="QVI4" s="255"/>
      <c r="QVJ4" s="255"/>
      <c r="QVK4" s="255"/>
      <c r="QVL4" s="255"/>
      <c r="QVM4" s="255"/>
      <c r="QVN4" s="255"/>
      <c r="QVO4" s="255"/>
      <c r="QVP4" s="255"/>
      <c r="QVQ4" s="255"/>
      <c r="QVR4" s="255"/>
      <c r="QVS4" s="255"/>
      <c r="QVT4" s="255"/>
      <c r="QVU4" s="255"/>
      <c r="QVV4" s="255"/>
      <c r="QVW4" s="255"/>
      <c r="QVX4" s="255"/>
      <c r="QVY4" s="255"/>
      <c r="QVZ4" s="255"/>
      <c r="QWA4" s="255"/>
      <c r="QWB4" s="255"/>
      <c r="QWC4" s="255"/>
      <c r="QWD4" s="255"/>
      <c r="QWE4" s="255"/>
      <c r="QWF4" s="255"/>
      <c r="QWG4" s="255"/>
      <c r="QWH4" s="255"/>
      <c r="QWI4" s="255"/>
      <c r="QWJ4" s="255"/>
      <c r="QWK4" s="255"/>
      <c r="QWL4" s="255"/>
      <c r="QWM4" s="255"/>
      <c r="QWN4" s="255"/>
      <c r="QWO4" s="255"/>
      <c r="QWP4" s="255"/>
      <c r="QWQ4" s="255"/>
      <c r="QWR4" s="255"/>
      <c r="QWS4" s="255"/>
      <c r="QWT4" s="255"/>
      <c r="QWU4" s="255"/>
      <c r="QWV4" s="255"/>
      <c r="QWW4" s="255"/>
      <c r="QWX4" s="255"/>
      <c r="QWY4" s="255"/>
      <c r="QWZ4" s="255"/>
      <c r="QXA4" s="255"/>
      <c r="QXB4" s="255"/>
      <c r="QXC4" s="255"/>
      <c r="QXD4" s="255"/>
      <c r="QXE4" s="255"/>
      <c r="QXF4" s="255"/>
      <c r="QXG4" s="255"/>
      <c r="QXH4" s="255"/>
      <c r="QXI4" s="255"/>
      <c r="QXJ4" s="255"/>
      <c r="QXK4" s="255"/>
      <c r="QXL4" s="255"/>
      <c r="QXM4" s="255"/>
      <c r="QXN4" s="255"/>
      <c r="QXO4" s="255"/>
      <c r="QXP4" s="255"/>
      <c r="QXQ4" s="255"/>
      <c r="QXR4" s="255"/>
      <c r="QXS4" s="255"/>
      <c r="QXT4" s="255"/>
      <c r="QXU4" s="255"/>
      <c r="QXV4" s="255"/>
      <c r="QXW4" s="255"/>
      <c r="QXX4" s="255"/>
      <c r="QXY4" s="255"/>
      <c r="QXZ4" s="255"/>
      <c r="QYA4" s="255"/>
      <c r="QYB4" s="255"/>
      <c r="QYC4" s="255"/>
      <c r="QYD4" s="255"/>
      <c r="QYE4" s="255"/>
      <c r="QYF4" s="255"/>
      <c r="QYG4" s="255"/>
      <c r="QYH4" s="255"/>
      <c r="QYI4" s="255"/>
      <c r="QYJ4" s="255"/>
      <c r="QYK4" s="255"/>
      <c r="QYL4" s="255"/>
      <c r="QYM4" s="255"/>
      <c r="QYN4" s="255"/>
      <c r="QYO4" s="255"/>
      <c r="QYP4" s="255"/>
      <c r="QYQ4" s="255"/>
      <c r="QYR4" s="255"/>
      <c r="QYS4" s="255"/>
      <c r="QYT4" s="255"/>
      <c r="QYU4" s="255"/>
      <c r="QYV4" s="255"/>
      <c r="QYW4" s="255"/>
      <c r="QYX4" s="255"/>
      <c r="QYY4" s="255"/>
      <c r="QYZ4" s="255"/>
      <c r="QZA4" s="255"/>
      <c r="QZB4" s="255"/>
      <c r="QZC4" s="255"/>
      <c r="QZD4" s="255"/>
      <c r="QZE4" s="255"/>
      <c r="QZF4" s="255"/>
      <c r="QZG4" s="255"/>
      <c r="QZH4" s="255"/>
      <c r="QZI4" s="255"/>
      <c r="QZJ4" s="255"/>
      <c r="QZK4" s="255"/>
      <c r="QZL4" s="255"/>
      <c r="QZM4" s="255"/>
      <c r="QZN4" s="255"/>
      <c r="QZO4" s="255"/>
      <c r="QZP4" s="255"/>
      <c r="QZQ4" s="255"/>
      <c r="QZR4" s="255"/>
      <c r="QZS4" s="255"/>
      <c r="QZT4" s="255"/>
      <c r="QZU4" s="255"/>
      <c r="QZV4" s="255"/>
      <c r="QZW4" s="255"/>
      <c r="QZX4" s="255"/>
      <c r="QZY4" s="255"/>
      <c r="QZZ4" s="255"/>
      <c r="RAA4" s="255"/>
      <c r="RAB4" s="255"/>
      <c r="RAC4" s="255"/>
      <c r="RAD4" s="255"/>
      <c r="RAE4" s="255"/>
      <c r="RAF4" s="255"/>
      <c r="RAG4" s="255"/>
      <c r="RAH4" s="255"/>
      <c r="RAI4" s="255"/>
      <c r="RAJ4" s="255"/>
      <c r="RAK4" s="255"/>
      <c r="RAL4" s="255"/>
      <c r="RAM4" s="255"/>
      <c r="RAN4" s="255"/>
      <c r="RAO4" s="255"/>
      <c r="RAP4" s="255"/>
      <c r="RAQ4" s="255"/>
      <c r="RAR4" s="255"/>
      <c r="RAS4" s="255"/>
      <c r="RAT4" s="255"/>
      <c r="RAU4" s="255"/>
      <c r="RAV4" s="255"/>
      <c r="RAW4" s="255"/>
      <c r="RAX4" s="255"/>
      <c r="RAY4" s="255"/>
      <c r="RAZ4" s="255"/>
      <c r="RBA4" s="255"/>
      <c r="RBB4" s="255"/>
      <c r="RBC4" s="255"/>
      <c r="RBD4" s="255"/>
      <c r="RBE4" s="255"/>
      <c r="RBF4" s="255"/>
      <c r="RBG4" s="255"/>
      <c r="RBH4" s="255"/>
      <c r="RBI4" s="255"/>
      <c r="RBJ4" s="255"/>
      <c r="RBK4" s="255"/>
      <c r="RBL4" s="255"/>
      <c r="RBM4" s="255"/>
      <c r="RBN4" s="255"/>
      <c r="RBO4" s="255"/>
      <c r="RBP4" s="255"/>
      <c r="RBQ4" s="255"/>
      <c r="RBR4" s="255"/>
      <c r="RBS4" s="255"/>
      <c r="RBT4" s="255"/>
      <c r="RBU4" s="255"/>
      <c r="RBV4" s="255"/>
      <c r="RBW4" s="255"/>
      <c r="RBX4" s="255"/>
      <c r="RBY4" s="255"/>
      <c r="RBZ4" s="255"/>
      <c r="RCA4" s="255"/>
      <c r="RCB4" s="255"/>
      <c r="RCC4" s="255"/>
      <c r="RCD4" s="255"/>
      <c r="RCE4" s="255"/>
      <c r="RCF4" s="255"/>
      <c r="RCG4" s="255"/>
      <c r="RCH4" s="255"/>
      <c r="RCI4" s="255"/>
      <c r="RCJ4" s="255"/>
      <c r="RCK4" s="255"/>
      <c r="RCL4" s="255"/>
      <c r="RCM4" s="255"/>
      <c r="RCN4" s="255"/>
      <c r="RCO4" s="255"/>
      <c r="RCP4" s="255"/>
      <c r="RCQ4" s="255"/>
      <c r="RCR4" s="255"/>
      <c r="RCS4" s="255"/>
      <c r="RCT4" s="255"/>
      <c r="RCU4" s="255"/>
      <c r="RCV4" s="255"/>
      <c r="RCW4" s="255"/>
      <c r="RCX4" s="255"/>
      <c r="RCY4" s="255"/>
      <c r="RCZ4" s="255"/>
      <c r="RDA4" s="255"/>
      <c r="RDB4" s="255"/>
      <c r="RDC4" s="255"/>
      <c r="RDD4" s="255"/>
      <c r="RDE4" s="255"/>
      <c r="RDF4" s="255"/>
      <c r="RDG4" s="255"/>
      <c r="RDH4" s="255"/>
      <c r="RDI4" s="255"/>
      <c r="RDJ4" s="255"/>
      <c r="RDK4" s="255"/>
      <c r="RDL4" s="255"/>
      <c r="RDM4" s="255"/>
      <c r="RDN4" s="255"/>
      <c r="RDO4" s="255"/>
      <c r="RDP4" s="255"/>
      <c r="RDQ4" s="255"/>
      <c r="RDR4" s="255"/>
      <c r="RDS4" s="255"/>
      <c r="RDT4" s="255"/>
      <c r="RDU4" s="255"/>
      <c r="RDV4" s="255"/>
      <c r="RDW4" s="255"/>
      <c r="RDX4" s="255"/>
      <c r="RDY4" s="255"/>
      <c r="RDZ4" s="255"/>
      <c r="REA4" s="255"/>
      <c r="REB4" s="255"/>
      <c r="REC4" s="255"/>
      <c r="RED4" s="255"/>
      <c r="REE4" s="255"/>
      <c r="REF4" s="255"/>
      <c r="REG4" s="255"/>
      <c r="REH4" s="255"/>
      <c r="REI4" s="255"/>
      <c r="REJ4" s="255"/>
      <c r="REK4" s="255"/>
      <c r="REL4" s="255"/>
      <c r="REM4" s="255"/>
      <c r="REN4" s="255"/>
      <c r="REO4" s="255"/>
      <c r="REP4" s="255"/>
      <c r="REQ4" s="255"/>
      <c r="RER4" s="255"/>
      <c r="RES4" s="255"/>
      <c r="RET4" s="255"/>
      <c r="REU4" s="255"/>
      <c r="REV4" s="255"/>
      <c r="REW4" s="255"/>
      <c r="REX4" s="255"/>
      <c r="REY4" s="255"/>
      <c r="REZ4" s="255"/>
      <c r="RFA4" s="255"/>
      <c r="RFB4" s="255"/>
      <c r="RFC4" s="255"/>
      <c r="RFD4" s="255"/>
      <c r="RFE4" s="255"/>
      <c r="RFF4" s="255"/>
      <c r="RFG4" s="255"/>
      <c r="RFH4" s="255"/>
      <c r="RFI4" s="255"/>
      <c r="RFJ4" s="255"/>
      <c r="RFK4" s="255"/>
      <c r="RFL4" s="255"/>
      <c r="RFM4" s="255"/>
      <c r="RFN4" s="255"/>
      <c r="RFO4" s="255"/>
      <c r="RFP4" s="255"/>
      <c r="RFQ4" s="255"/>
      <c r="RFR4" s="255"/>
      <c r="RFS4" s="255"/>
      <c r="RFT4" s="255"/>
      <c r="RFU4" s="255"/>
      <c r="RFV4" s="255"/>
      <c r="RFW4" s="255"/>
      <c r="RFX4" s="255"/>
      <c r="RFY4" s="255"/>
      <c r="RFZ4" s="255"/>
      <c r="RGA4" s="255"/>
      <c r="RGB4" s="255"/>
      <c r="RGC4" s="255"/>
      <c r="RGD4" s="255"/>
      <c r="RGE4" s="255"/>
      <c r="RGF4" s="255"/>
      <c r="RGG4" s="255"/>
      <c r="RGH4" s="255"/>
      <c r="RGI4" s="255"/>
      <c r="RGJ4" s="255"/>
      <c r="RGK4" s="255"/>
      <c r="RGL4" s="255"/>
      <c r="RGM4" s="255"/>
      <c r="RGN4" s="255"/>
      <c r="RGO4" s="255"/>
      <c r="RGP4" s="255"/>
      <c r="RGQ4" s="255"/>
      <c r="RGR4" s="255"/>
      <c r="RGS4" s="255"/>
      <c r="RGT4" s="255"/>
      <c r="RGU4" s="255"/>
      <c r="RGV4" s="255"/>
      <c r="RGW4" s="255"/>
      <c r="RGX4" s="255"/>
      <c r="RGY4" s="255"/>
      <c r="RGZ4" s="255"/>
      <c r="RHA4" s="255"/>
      <c r="RHB4" s="255"/>
      <c r="RHC4" s="255"/>
      <c r="RHD4" s="255"/>
      <c r="RHE4" s="255"/>
      <c r="RHF4" s="255"/>
      <c r="RHG4" s="255"/>
      <c r="RHH4" s="255"/>
      <c r="RHI4" s="255"/>
      <c r="RHJ4" s="255"/>
      <c r="RHK4" s="255"/>
      <c r="RHL4" s="255"/>
      <c r="RHM4" s="255"/>
      <c r="RHN4" s="255"/>
      <c r="RHO4" s="255"/>
      <c r="RHP4" s="255"/>
      <c r="RHQ4" s="255"/>
      <c r="RHR4" s="255"/>
      <c r="RHS4" s="255"/>
      <c r="RHT4" s="255"/>
      <c r="RHU4" s="255"/>
      <c r="RHV4" s="255"/>
      <c r="RHW4" s="255"/>
      <c r="RHX4" s="255"/>
      <c r="RHY4" s="255"/>
      <c r="RHZ4" s="255"/>
      <c r="RIA4" s="255"/>
      <c r="RIB4" s="255"/>
      <c r="RIC4" s="255"/>
      <c r="RID4" s="255"/>
      <c r="RIE4" s="255"/>
      <c r="RIF4" s="255"/>
      <c r="RIG4" s="255"/>
      <c r="RIH4" s="255"/>
      <c r="RII4" s="255"/>
      <c r="RIJ4" s="255"/>
      <c r="RIK4" s="255"/>
      <c r="RIL4" s="255"/>
      <c r="RIM4" s="255"/>
      <c r="RIN4" s="255"/>
      <c r="RIO4" s="255"/>
      <c r="RIP4" s="255"/>
      <c r="RIQ4" s="255"/>
      <c r="RIR4" s="255"/>
      <c r="RIS4" s="255"/>
      <c r="RIT4" s="255"/>
      <c r="RIU4" s="255"/>
      <c r="RIV4" s="255"/>
      <c r="RIW4" s="255"/>
      <c r="RIX4" s="255"/>
      <c r="RIY4" s="255"/>
      <c r="RIZ4" s="255"/>
      <c r="RJA4" s="255"/>
      <c r="RJB4" s="255"/>
      <c r="RJC4" s="255"/>
      <c r="RJD4" s="255"/>
      <c r="RJE4" s="255"/>
      <c r="RJF4" s="255"/>
      <c r="RJG4" s="255"/>
      <c r="RJH4" s="255"/>
      <c r="RJI4" s="255"/>
      <c r="RJJ4" s="255"/>
      <c r="RJK4" s="255"/>
      <c r="RJL4" s="255"/>
      <c r="RJM4" s="255"/>
      <c r="RJN4" s="255"/>
      <c r="RJO4" s="255"/>
      <c r="RJP4" s="255"/>
      <c r="RJQ4" s="255"/>
      <c r="RJR4" s="255"/>
      <c r="RJS4" s="255"/>
      <c r="RJT4" s="255"/>
      <c r="RJU4" s="255"/>
      <c r="RJV4" s="255"/>
      <c r="RJW4" s="255"/>
      <c r="RJX4" s="255"/>
      <c r="RJY4" s="255"/>
      <c r="RJZ4" s="255"/>
      <c r="RKA4" s="255"/>
      <c r="RKB4" s="255"/>
      <c r="RKC4" s="255"/>
      <c r="RKD4" s="255"/>
      <c r="RKE4" s="255"/>
      <c r="RKF4" s="255"/>
      <c r="RKG4" s="255"/>
      <c r="RKH4" s="255"/>
      <c r="RKI4" s="255"/>
      <c r="RKJ4" s="255"/>
      <c r="RKK4" s="255"/>
      <c r="RKL4" s="255"/>
      <c r="RKM4" s="255"/>
      <c r="RKN4" s="255"/>
      <c r="RKO4" s="255"/>
      <c r="RKP4" s="255"/>
      <c r="RKQ4" s="255"/>
      <c r="RKR4" s="255"/>
      <c r="RKS4" s="255"/>
      <c r="RKT4" s="255"/>
      <c r="RKU4" s="255"/>
      <c r="RKV4" s="255"/>
      <c r="RKW4" s="255"/>
      <c r="RKX4" s="255"/>
      <c r="RKY4" s="255"/>
      <c r="RKZ4" s="255"/>
      <c r="RLA4" s="255"/>
      <c r="RLB4" s="255"/>
      <c r="RLC4" s="255"/>
      <c r="RLD4" s="255"/>
      <c r="RLE4" s="255"/>
      <c r="RLF4" s="255"/>
      <c r="RLG4" s="255"/>
      <c r="RLH4" s="255"/>
      <c r="RLI4" s="255"/>
      <c r="RLJ4" s="255"/>
      <c r="RLK4" s="255"/>
      <c r="RLL4" s="255"/>
      <c r="RLM4" s="255"/>
      <c r="RLN4" s="255"/>
      <c r="RLO4" s="255"/>
      <c r="RLP4" s="255"/>
      <c r="RLQ4" s="255"/>
      <c r="RLR4" s="255"/>
      <c r="RLS4" s="255"/>
      <c r="RLT4" s="255"/>
      <c r="RLU4" s="255"/>
      <c r="RLV4" s="255"/>
      <c r="RLW4" s="255"/>
      <c r="RLX4" s="255"/>
      <c r="RLY4" s="255"/>
      <c r="RLZ4" s="255"/>
      <c r="RMA4" s="255"/>
      <c r="RMB4" s="255"/>
      <c r="RMC4" s="255"/>
      <c r="RMD4" s="255"/>
      <c r="RME4" s="255"/>
      <c r="RMF4" s="255"/>
      <c r="RMG4" s="255"/>
      <c r="RMH4" s="255"/>
      <c r="RMI4" s="255"/>
      <c r="RMJ4" s="255"/>
      <c r="RMK4" s="255"/>
      <c r="RML4" s="255"/>
      <c r="RMM4" s="255"/>
      <c r="RMN4" s="255"/>
      <c r="RMO4" s="255"/>
      <c r="RMP4" s="255"/>
      <c r="RMQ4" s="255"/>
      <c r="RMR4" s="255"/>
      <c r="RMS4" s="255"/>
      <c r="RMT4" s="255"/>
      <c r="RMU4" s="255"/>
      <c r="RMV4" s="255"/>
      <c r="RMW4" s="255"/>
      <c r="RMX4" s="255"/>
      <c r="RMY4" s="255"/>
      <c r="RMZ4" s="255"/>
      <c r="RNA4" s="255"/>
      <c r="RNB4" s="255"/>
      <c r="RNC4" s="255"/>
      <c r="RND4" s="255"/>
      <c r="RNE4" s="255"/>
      <c r="RNF4" s="255"/>
      <c r="RNG4" s="255"/>
      <c r="RNH4" s="255"/>
      <c r="RNI4" s="255"/>
      <c r="RNJ4" s="255"/>
      <c r="RNK4" s="255"/>
      <c r="RNL4" s="255"/>
      <c r="RNM4" s="255"/>
      <c r="RNN4" s="255"/>
      <c r="RNO4" s="255"/>
      <c r="RNP4" s="255"/>
      <c r="RNQ4" s="255"/>
      <c r="RNR4" s="255"/>
      <c r="RNS4" s="255"/>
      <c r="RNT4" s="255"/>
      <c r="RNU4" s="255"/>
      <c r="RNV4" s="255"/>
      <c r="RNW4" s="255"/>
      <c r="RNX4" s="255"/>
      <c r="RNY4" s="255"/>
      <c r="RNZ4" s="255"/>
      <c r="ROA4" s="255"/>
      <c r="ROB4" s="255"/>
      <c r="ROC4" s="255"/>
      <c r="ROD4" s="255"/>
      <c r="ROE4" s="255"/>
      <c r="ROF4" s="255"/>
      <c r="ROG4" s="255"/>
      <c r="ROH4" s="255"/>
      <c r="ROI4" s="255"/>
      <c r="ROJ4" s="255"/>
      <c r="ROK4" s="255"/>
      <c r="ROL4" s="255"/>
      <c r="ROM4" s="255"/>
      <c r="RON4" s="255"/>
      <c r="ROO4" s="255"/>
      <c r="ROP4" s="255"/>
      <c r="ROQ4" s="255"/>
      <c r="ROR4" s="255"/>
      <c r="ROS4" s="255"/>
      <c r="ROT4" s="255"/>
      <c r="ROU4" s="255"/>
      <c r="ROV4" s="255"/>
      <c r="ROW4" s="255"/>
      <c r="ROX4" s="255"/>
      <c r="ROY4" s="255"/>
      <c r="ROZ4" s="255"/>
      <c r="RPA4" s="255"/>
      <c r="RPB4" s="255"/>
      <c r="RPC4" s="255"/>
      <c r="RPD4" s="255"/>
      <c r="RPE4" s="255"/>
      <c r="RPF4" s="255"/>
      <c r="RPG4" s="255"/>
      <c r="RPH4" s="255"/>
      <c r="RPI4" s="255"/>
      <c r="RPJ4" s="255"/>
      <c r="RPK4" s="255"/>
      <c r="RPL4" s="255"/>
      <c r="RPM4" s="255"/>
      <c r="RPN4" s="255"/>
      <c r="RPO4" s="255"/>
      <c r="RPP4" s="255"/>
      <c r="RPQ4" s="255"/>
      <c r="RPR4" s="255"/>
      <c r="RPS4" s="255"/>
      <c r="RPT4" s="255"/>
      <c r="RPU4" s="255"/>
      <c r="RPV4" s="255"/>
      <c r="RPW4" s="255"/>
      <c r="RPX4" s="255"/>
      <c r="RPY4" s="255"/>
      <c r="RPZ4" s="255"/>
      <c r="RQA4" s="255"/>
      <c r="RQB4" s="255"/>
      <c r="RQC4" s="255"/>
      <c r="RQD4" s="255"/>
      <c r="RQE4" s="255"/>
      <c r="RQF4" s="255"/>
      <c r="RQG4" s="255"/>
      <c r="RQH4" s="255"/>
      <c r="RQI4" s="255"/>
      <c r="RQJ4" s="255"/>
      <c r="RQK4" s="255"/>
      <c r="RQL4" s="255"/>
      <c r="RQM4" s="255"/>
      <c r="RQN4" s="255"/>
      <c r="RQO4" s="255"/>
      <c r="RQP4" s="255"/>
      <c r="RQQ4" s="255"/>
      <c r="RQR4" s="255"/>
      <c r="RQS4" s="255"/>
      <c r="RQT4" s="255"/>
      <c r="RQU4" s="255"/>
      <c r="RQV4" s="255"/>
      <c r="RQW4" s="255"/>
      <c r="RQX4" s="255"/>
      <c r="RQY4" s="255"/>
      <c r="RQZ4" s="255"/>
      <c r="RRA4" s="255"/>
      <c r="RRB4" s="255"/>
      <c r="RRC4" s="255"/>
      <c r="RRD4" s="255"/>
      <c r="RRE4" s="255"/>
      <c r="RRF4" s="255"/>
      <c r="RRG4" s="255"/>
      <c r="RRH4" s="255"/>
      <c r="RRI4" s="255"/>
      <c r="RRJ4" s="255"/>
      <c r="RRK4" s="255"/>
      <c r="RRL4" s="255"/>
      <c r="RRM4" s="255"/>
      <c r="RRN4" s="255"/>
      <c r="RRO4" s="255"/>
      <c r="RRP4" s="255"/>
      <c r="RRQ4" s="255"/>
      <c r="RRR4" s="255"/>
      <c r="RRS4" s="255"/>
      <c r="RRT4" s="255"/>
      <c r="RRU4" s="255"/>
      <c r="RRV4" s="255"/>
      <c r="RRW4" s="255"/>
      <c r="RRX4" s="255"/>
      <c r="RRY4" s="255"/>
      <c r="RRZ4" s="255"/>
      <c r="RSA4" s="255"/>
      <c r="RSB4" s="255"/>
      <c r="RSC4" s="255"/>
      <c r="RSD4" s="255"/>
      <c r="RSE4" s="255"/>
      <c r="RSF4" s="255"/>
      <c r="RSG4" s="255"/>
      <c r="RSH4" s="255"/>
      <c r="RSI4" s="255"/>
      <c r="RSJ4" s="255"/>
      <c r="RSK4" s="255"/>
      <c r="RSL4" s="255"/>
      <c r="RSM4" s="255"/>
      <c r="RSN4" s="255"/>
      <c r="RSO4" s="255"/>
      <c r="RSP4" s="255"/>
      <c r="RSQ4" s="255"/>
      <c r="RSR4" s="255"/>
      <c r="RSS4" s="255"/>
      <c r="RST4" s="255"/>
      <c r="RSU4" s="255"/>
      <c r="RSV4" s="255"/>
      <c r="RSW4" s="255"/>
      <c r="RSX4" s="255"/>
      <c r="RSY4" s="255"/>
      <c r="RSZ4" s="255"/>
      <c r="RTA4" s="255"/>
      <c r="RTB4" s="255"/>
      <c r="RTC4" s="255"/>
      <c r="RTD4" s="255"/>
      <c r="RTE4" s="255"/>
      <c r="RTF4" s="255"/>
      <c r="RTG4" s="255"/>
      <c r="RTH4" s="255"/>
      <c r="RTI4" s="255"/>
      <c r="RTJ4" s="255"/>
      <c r="RTK4" s="255"/>
      <c r="RTL4" s="255"/>
      <c r="RTM4" s="255"/>
      <c r="RTN4" s="255"/>
      <c r="RTO4" s="255"/>
      <c r="RTP4" s="255"/>
      <c r="RTQ4" s="255"/>
      <c r="RTR4" s="255"/>
      <c r="RTS4" s="255"/>
      <c r="RTT4" s="255"/>
      <c r="RTU4" s="255"/>
      <c r="RTV4" s="255"/>
      <c r="RTW4" s="255"/>
      <c r="RTX4" s="255"/>
      <c r="RTY4" s="255"/>
      <c r="RTZ4" s="255"/>
      <c r="RUA4" s="255"/>
      <c r="RUB4" s="255"/>
      <c r="RUC4" s="255"/>
      <c r="RUD4" s="255"/>
      <c r="RUE4" s="255"/>
      <c r="RUF4" s="255"/>
      <c r="RUG4" s="255"/>
      <c r="RUH4" s="255"/>
      <c r="RUI4" s="255"/>
      <c r="RUJ4" s="255"/>
      <c r="RUK4" s="255"/>
      <c r="RUL4" s="255"/>
      <c r="RUM4" s="255"/>
      <c r="RUN4" s="255"/>
      <c r="RUO4" s="255"/>
      <c r="RUP4" s="255"/>
      <c r="RUQ4" s="255"/>
      <c r="RUR4" s="255"/>
      <c r="RUS4" s="255"/>
      <c r="RUT4" s="255"/>
      <c r="RUU4" s="255"/>
      <c r="RUV4" s="255"/>
      <c r="RUW4" s="255"/>
      <c r="RUX4" s="255"/>
      <c r="RUY4" s="255"/>
      <c r="RUZ4" s="255"/>
      <c r="RVA4" s="255"/>
      <c r="RVB4" s="255"/>
      <c r="RVC4" s="255"/>
      <c r="RVD4" s="255"/>
      <c r="RVE4" s="255"/>
      <c r="RVF4" s="255"/>
      <c r="RVG4" s="255"/>
      <c r="RVH4" s="255"/>
      <c r="RVI4" s="255"/>
      <c r="RVJ4" s="255"/>
      <c r="RVK4" s="255"/>
      <c r="RVL4" s="255"/>
      <c r="RVM4" s="255"/>
      <c r="RVN4" s="255"/>
      <c r="RVO4" s="255"/>
      <c r="RVP4" s="255"/>
      <c r="RVQ4" s="255"/>
      <c r="RVR4" s="255"/>
      <c r="RVS4" s="255"/>
      <c r="RVT4" s="255"/>
      <c r="RVU4" s="255"/>
      <c r="RVV4" s="255"/>
      <c r="RVW4" s="255"/>
      <c r="RVX4" s="255"/>
      <c r="RVY4" s="255"/>
      <c r="RVZ4" s="255"/>
      <c r="RWA4" s="255"/>
      <c r="RWB4" s="255"/>
      <c r="RWC4" s="255"/>
      <c r="RWD4" s="255"/>
      <c r="RWE4" s="255"/>
      <c r="RWF4" s="255"/>
      <c r="RWG4" s="255"/>
      <c r="RWH4" s="255"/>
      <c r="RWI4" s="255"/>
      <c r="RWJ4" s="255"/>
      <c r="RWK4" s="255"/>
      <c r="RWL4" s="255"/>
      <c r="RWM4" s="255"/>
      <c r="RWN4" s="255"/>
      <c r="RWO4" s="255"/>
      <c r="RWP4" s="255"/>
      <c r="RWQ4" s="255"/>
      <c r="RWR4" s="255"/>
      <c r="RWS4" s="255"/>
      <c r="RWT4" s="255"/>
      <c r="RWU4" s="255"/>
      <c r="RWV4" s="255"/>
      <c r="RWW4" s="255"/>
      <c r="RWX4" s="255"/>
      <c r="RWY4" s="255"/>
      <c r="RWZ4" s="255"/>
      <c r="RXA4" s="255"/>
      <c r="RXB4" s="255"/>
      <c r="RXC4" s="255"/>
      <c r="RXD4" s="255"/>
      <c r="RXE4" s="255"/>
      <c r="RXF4" s="255"/>
      <c r="RXG4" s="255"/>
      <c r="RXH4" s="255"/>
      <c r="RXI4" s="255"/>
      <c r="RXJ4" s="255"/>
      <c r="RXK4" s="255"/>
      <c r="RXL4" s="255"/>
      <c r="RXM4" s="255"/>
      <c r="RXN4" s="255"/>
      <c r="RXO4" s="255"/>
      <c r="RXP4" s="255"/>
      <c r="RXQ4" s="255"/>
      <c r="RXR4" s="255"/>
      <c r="RXS4" s="255"/>
      <c r="RXT4" s="255"/>
      <c r="RXU4" s="255"/>
      <c r="RXV4" s="255"/>
      <c r="RXW4" s="255"/>
      <c r="RXX4" s="255"/>
      <c r="RXY4" s="255"/>
      <c r="RXZ4" s="255"/>
      <c r="RYA4" s="255"/>
      <c r="RYB4" s="255"/>
      <c r="RYC4" s="255"/>
      <c r="RYD4" s="255"/>
      <c r="RYE4" s="255"/>
      <c r="RYF4" s="255"/>
      <c r="RYG4" s="255"/>
      <c r="RYH4" s="255"/>
      <c r="RYI4" s="255"/>
      <c r="RYJ4" s="255"/>
      <c r="RYK4" s="255"/>
      <c r="RYL4" s="255"/>
      <c r="RYM4" s="255"/>
      <c r="RYN4" s="255"/>
      <c r="RYO4" s="255"/>
      <c r="RYP4" s="255"/>
      <c r="RYQ4" s="255"/>
      <c r="RYR4" s="255"/>
      <c r="RYS4" s="255"/>
      <c r="RYT4" s="255"/>
      <c r="RYU4" s="255"/>
      <c r="RYV4" s="255"/>
      <c r="RYW4" s="255"/>
      <c r="RYX4" s="255"/>
      <c r="RYY4" s="255"/>
      <c r="RYZ4" s="255"/>
      <c r="RZA4" s="255"/>
      <c r="RZB4" s="255"/>
      <c r="RZC4" s="255"/>
      <c r="RZD4" s="255"/>
      <c r="RZE4" s="255"/>
      <c r="RZF4" s="255"/>
      <c r="RZG4" s="255"/>
      <c r="RZH4" s="255"/>
      <c r="RZI4" s="255"/>
      <c r="RZJ4" s="255"/>
      <c r="RZK4" s="255"/>
      <c r="RZL4" s="255"/>
      <c r="RZM4" s="255"/>
      <c r="RZN4" s="255"/>
      <c r="RZO4" s="255"/>
      <c r="RZP4" s="255"/>
      <c r="RZQ4" s="255"/>
      <c r="RZR4" s="255"/>
      <c r="RZS4" s="255"/>
      <c r="RZT4" s="255"/>
      <c r="RZU4" s="255"/>
      <c r="RZV4" s="255"/>
      <c r="RZW4" s="255"/>
      <c r="RZX4" s="255"/>
      <c r="RZY4" s="255"/>
      <c r="RZZ4" s="255"/>
      <c r="SAA4" s="255"/>
      <c r="SAB4" s="255"/>
      <c r="SAC4" s="255"/>
      <c r="SAD4" s="255"/>
      <c r="SAE4" s="255"/>
      <c r="SAF4" s="255"/>
      <c r="SAG4" s="255"/>
      <c r="SAH4" s="255"/>
      <c r="SAI4" s="255"/>
      <c r="SAJ4" s="255"/>
      <c r="SAK4" s="255"/>
      <c r="SAL4" s="255"/>
      <c r="SAM4" s="255"/>
      <c r="SAN4" s="255"/>
      <c r="SAO4" s="255"/>
      <c r="SAP4" s="255"/>
      <c r="SAQ4" s="255"/>
      <c r="SAR4" s="255"/>
      <c r="SAS4" s="255"/>
      <c r="SAT4" s="255"/>
      <c r="SAU4" s="255"/>
      <c r="SAV4" s="255"/>
      <c r="SAW4" s="255"/>
      <c r="SAX4" s="255"/>
      <c r="SAY4" s="255"/>
      <c r="SAZ4" s="255"/>
      <c r="SBA4" s="255"/>
      <c r="SBB4" s="255"/>
      <c r="SBC4" s="255"/>
      <c r="SBD4" s="255"/>
      <c r="SBE4" s="255"/>
      <c r="SBF4" s="255"/>
      <c r="SBG4" s="255"/>
      <c r="SBH4" s="255"/>
      <c r="SBI4" s="255"/>
      <c r="SBJ4" s="255"/>
      <c r="SBK4" s="255"/>
      <c r="SBL4" s="255"/>
      <c r="SBM4" s="255"/>
      <c r="SBN4" s="255"/>
      <c r="SBO4" s="255"/>
      <c r="SBP4" s="255"/>
      <c r="SBQ4" s="255"/>
      <c r="SBR4" s="255"/>
      <c r="SBS4" s="255"/>
      <c r="SBT4" s="255"/>
      <c r="SBU4" s="255"/>
      <c r="SBV4" s="255"/>
      <c r="SBW4" s="255"/>
      <c r="SBX4" s="255"/>
      <c r="SBY4" s="255"/>
      <c r="SBZ4" s="255"/>
      <c r="SCA4" s="255"/>
      <c r="SCB4" s="255"/>
      <c r="SCC4" s="255"/>
      <c r="SCD4" s="255"/>
      <c r="SCE4" s="255"/>
      <c r="SCF4" s="255"/>
      <c r="SCG4" s="255"/>
      <c r="SCH4" s="255"/>
      <c r="SCI4" s="255"/>
      <c r="SCJ4" s="255"/>
      <c r="SCK4" s="255"/>
      <c r="SCL4" s="255"/>
      <c r="SCM4" s="255"/>
      <c r="SCN4" s="255"/>
      <c r="SCO4" s="255"/>
      <c r="SCP4" s="255"/>
      <c r="SCQ4" s="255"/>
      <c r="SCR4" s="255"/>
      <c r="SCS4" s="255"/>
      <c r="SCT4" s="255"/>
      <c r="SCU4" s="255"/>
      <c r="SCV4" s="255"/>
      <c r="SCW4" s="255"/>
      <c r="SCX4" s="255"/>
      <c r="SCY4" s="255"/>
      <c r="SCZ4" s="255"/>
      <c r="SDA4" s="255"/>
      <c r="SDB4" s="255"/>
      <c r="SDC4" s="255"/>
      <c r="SDD4" s="255"/>
      <c r="SDE4" s="255"/>
      <c r="SDF4" s="255"/>
      <c r="SDG4" s="255"/>
      <c r="SDH4" s="255"/>
      <c r="SDI4" s="255"/>
      <c r="SDJ4" s="255"/>
      <c r="SDK4" s="255"/>
      <c r="SDL4" s="255"/>
      <c r="SDM4" s="255"/>
      <c r="SDN4" s="255"/>
      <c r="SDO4" s="255"/>
      <c r="SDP4" s="255"/>
      <c r="SDQ4" s="255"/>
      <c r="SDR4" s="255"/>
      <c r="SDS4" s="255"/>
      <c r="SDT4" s="255"/>
      <c r="SDU4" s="255"/>
      <c r="SDV4" s="255"/>
      <c r="SDW4" s="255"/>
      <c r="SDX4" s="255"/>
      <c r="SDY4" s="255"/>
      <c r="SDZ4" s="255"/>
      <c r="SEA4" s="255"/>
      <c r="SEB4" s="255"/>
      <c r="SEC4" s="255"/>
      <c r="SED4" s="255"/>
      <c r="SEE4" s="255"/>
      <c r="SEF4" s="255"/>
      <c r="SEG4" s="255"/>
      <c r="SEH4" s="255"/>
      <c r="SEI4" s="255"/>
      <c r="SEJ4" s="255"/>
      <c r="SEK4" s="255"/>
      <c r="SEL4" s="255"/>
      <c r="SEM4" s="255"/>
      <c r="SEN4" s="255"/>
      <c r="SEO4" s="255"/>
      <c r="SEP4" s="255"/>
      <c r="SEQ4" s="255"/>
      <c r="SER4" s="255"/>
      <c r="SES4" s="255"/>
      <c r="SET4" s="255"/>
      <c r="SEU4" s="255"/>
      <c r="SEV4" s="255"/>
      <c r="SEW4" s="255"/>
      <c r="SEX4" s="255"/>
      <c r="SEY4" s="255"/>
      <c r="SEZ4" s="255"/>
      <c r="SFA4" s="255"/>
      <c r="SFB4" s="255"/>
      <c r="SFC4" s="255"/>
      <c r="SFD4" s="255"/>
      <c r="SFE4" s="255"/>
      <c r="SFF4" s="255"/>
      <c r="SFG4" s="255"/>
      <c r="SFH4" s="255"/>
      <c r="SFI4" s="255"/>
      <c r="SFJ4" s="255"/>
      <c r="SFK4" s="255"/>
      <c r="SFL4" s="255"/>
      <c r="SFM4" s="255"/>
      <c r="SFN4" s="255"/>
      <c r="SFO4" s="255"/>
      <c r="SFP4" s="255"/>
      <c r="SFQ4" s="255"/>
      <c r="SFR4" s="255"/>
      <c r="SFS4" s="255"/>
      <c r="SFT4" s="255"/>
      <c r="SFU4" s="255"/>
      <c r="SFV4" s="255"/>
      <c r="SFW4" s="255"/>
      <c r="SFX4" s="255"/>
      <c r="SFY4" s="255"/>
      <c r="SFZ4" s="255"/>
      <c r="SGA4" s="255"/>
      <c r="SGB4" s="255"/>
      <c r="SGC4" s="255"/>
      <c r="SGD4" s="255"/>
      <c r="SGE4" s="255"/>
      <c r="SGF4" s="255"/>
      <c r="SGG4" s="255"/>
      <c r="SGH4" s="255"/>
      <c r="SGI4" s="255"/>
      <c r="SGJ4" s="255"/>
      <c r="SGK4" s="255"/>
      <c r="SGL4" s="255"/>
      <c r="SGM4" s="255"/>
      <c r="SGN4" s="255"/>
      <c r="SGO4" s="255"/>
      <c r="SGP4" s="255"/>
      <c r="SGQ4" s="255"/>
      <c r="SGR4" s="255"/>
      <c r="SGS4" s="255"/>
      <c r="SGT4" s="255"/>
      <c r="SGU4" s="255"/>
      <c r="SGV4" s="255"/>
      <c r="SGW4" s="255"/>
      <c r="SGX4" s="255"/>
      <c r="SGY4" s="255"/>
      <c r="SGZ4" s="255"/>
      <c r="SHA4" s="255"/>
      <c r="SHB4" s="255"/>
      <c r="SHC4" s="255"/>
      <c r="SHD4" s="255"/>
      <c r="SHE4" s="255"/>
      <c r="SHF4" s="255"/>
      <c r="SHG4" s="255"/>
      <c r="SHH4" s="255"/>
      <c r="SHI4" s="255"/>
      <c r="SHJ4" s="255"/>
      <c r="SHK4" s="255"/>
      <c r="SHL4" s="255"/>
      <c r="SHM4" s="255"/>
      <c r="SHN4" s="255"/>
      <c r="SHO4" s="255"/>
      <c r="SHP4" s="255"/>
      <c r="SHQ4" s="255"/>
      <c r="SHR4" s="255"/>
      <c r="SHS4" s="255"/>
      <c r="SHT4" s="255"/>
      <c r="SHU4" s="255"/>
      <c r="SHV4" s="255"/>
      <c r="SHW4" s="255"/>
      <c r="SHX4" s="255"/>
      <c r="SHY4" s="255"/>
      <c r="SHZ4" s="255"/>
      <c r="SIA4" s="255"/>
      <c r="SIB4" s="255"/>
      <c r="SIC4" s="255"/>
      <c r="SID4" s="255"/>
      <c r="SIE4" s="255"/>
      <c r="SIF4" s="255"/>
      <c r="SIG4" s="255"/>
      <c r="SIH4" s="255"/>
      <c r="SII4" s="255"/>
      <c r="SIJ4" s="255"/>
      <c r="SIK4" s="255"/>
      <c r="SIL4" s="255"/>
      <c r="SIM4" s="255"/>
      <c r="SIN4" s="255"/>
      <c r="SIO4" s="255"/>
      <c r="SIP4" s="255"/>
      <c r="SIQ4" s="255"/>
      <c r="SIR4" s="255"/>
      <c r="SIS4" s="255"/>
      <c r="SIT4" s="255"/>
      <c r="SIU4" s="255"/>
      <c r="SIV4" s="255"/>
      <c r="SIW4" s="255"/>
      <c r="SIX4" s="255"/>
      <c r="SIY4" s="255"/>
      <c r="SIZ4" s="255"/>
      <c r="SJA4" s="255"/>
      <c r="SJB4" s="255"/>
      <c r="SJC4" s="255"/>
      <c r="SJD4" s="255"/>
      <c r="SJE4" s="255"/>
      <c r="SJF4" s="255"/>
      <c r="SJG4" s="255"/>
      <c r="SJH4" s="255"/>
      <c r="SJI4" s="255"/>
      <c r="SJJ4" s="255"/>
      <c r="SJK4" s="255"/>
      <c r="SJL4" s="255"/>
      <c r="SJM4" s="255"/>
      <c r="SJN4" s="255"/>
      <c r="SJO4" s="255"/>
      <c r="SJP4" s="255"/>
      <c r="SJQ4" s="255"/>
      <c r="SJR4" s="255"/>
      <c r="SJS4" s="255"/>
      <c r="SJT4" s="255"/>
      <c r="SJU4" s="255"/>
      <c r="SJV4" s="255"/>
      <c r="SJW4" s="255"/>
      <c r="SJX4" s="255"/>
      <c r="SJY4" s="255"/>
      <c r="SJZ4" s="255"/>
      <c r="SKA4" s="255"/>
      <c r="SKB4" s="255"/>
      <c r="SKC4" s="255"/>
      <c r="SKD4" s="255"/>
      <c r="SKE4" s="255"/>
      <c r="SKF4" s="255"/>
      <c r="SKG4" s="255"/>
      <c r="SKH4" s="255"/>
      <c r="SKI4" s="255"/>
      <c r="SKJ4" s="255"/>
      <c r="SKK4" s="255"/>
      <c r="SKL4" s="255"/>
      <c r="SKM4" s="255"/>
      <c r="SKN4" s="255"/>
      <c r="SKO4" s="255"/>
      <c r="SKP4" s="255"/>
      <c r="SKQ4" s="255"/>
      <c r="SKR4" s="255"/>
      <c r="SKS4" s="255"/>
      <c r="SKT4" s="255"/>
      <c r="SKU4" s="255"/>
      <c r="SKV4" s="255"/>
      <c r="SKW4" s="255"/>
      <c r="SKX4" s="255"/>
      <c r="SKY4" s="255"/>
      <c r="SKZ4" s="255"/>
      <c r="SLA4" s="255"/>
      <c r="SLB4" s="255"/>
      <c r="SLC4" s="255"/>
      <c r="SLD4" s="255"/>
      <c r="SLE4" s="255"/>
      <c r="SLF4" s="255"/>
      <c r="SLG4" s="255"/>
      <c r="SLH4" s="255"/>
      <c r="SLI4" s="255"/>
      <c r="SLJ4" s="255"/>
      <c r="SLK4" s="255"/>
      <c r="SLL4" s="255"/>
      <c r="SLM4" s="255"/>
      <c r="SLN4" s="255"/>
      <c r="SLO4" s="255"/>
      <c r="SLP4" s="255"/>
      <c r="SLQ4" s="255"/>
      <c r="SLR4" s="255"/>
      <c r="SLS4" s="255"/>
      <c r="SLT4" s="255"/>
      <c r="SLU4" s="255"/>
      <c r="SLV4" s="255"/>
      <c r="SLW4" s="255"/>
      <c r="SLX4" s="255"/>
      <c r="SLY4" s="255"/>
      <c r="SLZ4" s="255"/>
      <c r="SMA4" s="255"/>
      <c r="SMB4" s="255"/>
      <c r="SMC4" s="255"/>
      <c r="SMD4" s="255"/>
      <c r="SME4" s="255"/>
      <c r="SMF4" s="255"/>
      <c r="SMG4" s="255"/>
      <c r="SMH4" s="255"/>
      <c r="SMI4" s="255"/>
      <c r="SMJ4" s="255"/>
      <c r="SMK4" s="255"/>
      <c r="SML4" s="255"/>
      <c r="SMM4" s="255"/>
      <c r="SMN4" s="255"/>
      <c r="SMO4" s="255"/>
      <c r="SMP4" s="255"/>
      <c r="SMQ4" s="255"/>
      <c r="SMR4" s="255"/>
      <c r="SMS4" s="255"/>
      <c r="SMT4" s="255"/>
      <c r="SMU4" s="255"/>
      <c r="SMV4" s="255"/>
      <c r="SMW4" s="255"/>
      <c r="SMX4" s="255"/>
      <c r="SMY4" s="255"/>
      <c r="SMZ4" s="255"/>
      <c r="SNA4" s="255"/>
      <c r="SNB4" s="255"/>
      <c r="SNC4" s="255"/>
      <c r="SND4" s="255"/>
      <c r="SNE4" s="255"/>
      <c r="SNF4" s="255"/>
      <c r="SNG4" s="255"/>
      <c r="SNH4" s="255"/>
      <c r="SNI4" s="255"/>
      <c r="SNJ4" s="255"/>
      <c r="SNK4" s="255"/>
      <c r="SNL4" s="255"/>
      <c r="SNM4" s="255"/>
      <c r="SNN4" s="255"/>
      <c r="SNO4" s="255"/>
      <c r="SNP4" s="255"/>
      <c r="SNQ4" s="255"/>
      <c r="SNR4" s="255"/>
      <c r="SNS4" s="255"/>
      <c r="SNT4" s="255"/>
      <c r="SNU4" s="255"/>
      <c r="SNV4" s="255"/>
      <c r="SNW4" s="255"/>
      <c r="SNX4" s="255"/>
      <c r="SNY4" s="255"/>
      <c r="SNZ4" s="255"/>
      <c r="SOA4" s="255"/>
      <c r="SOB4" s="255"/>
      <c r="SOC4" s="255"/>
      <c r="SOD4" s="255"/>
      <c r="SOE4" s="255"/>
      <c r="SOF4" s="255"/>
      <c r="SOG4" s="255"/>
      <c r="SOH4" s="255"/>
      <c r="SOI4" s="255"/>
      <c r="SOJ4" s="255"/>
      <c r="SOK4" s="255"/>
      <c r="SOL4" s="255"/>
      <c r="SOM4" s="255"/>
      <c r="SON4" s="255"/>
      <c r="SOO4" s="255"/>
      <c r="SOP4" s="255"/>
      <c r="SOQ4" s="255"/>
      <c r="SOR4" s="255"/>
      <c r="SOS4" s="255"/>
      <c r="SOT4" s="255"/>
      <c r="SOU4" s="255"/>
      <c r="SOV4" s="255"/>
      <c r="SOW4" s="255"/>
      <c r="SOX4" s="255"/>
      <c r="SOY4" s="255"/>
      <c r="SOZ4" s="255"/>
      <c r="SPA4" s="255"/>
      <c r="SPB4" s="255"/>
      <c r="SPC4" s="255"/>
      <c r="SPD4" s="255"/>
      <c r="SPE4" s="255"/>
      <c r="SPF4" s="255"/>
      <c r="SPG4" s="255"/>
      <c r="SPH4" s="255"/>
      <c r="SPI4" s="255"/>
      <c r="SPJ4" s="255"/>
      <c r="SPK4" s="255"/>
      <c r="SPL4" s="255"/>
      <c r="SPM4" s="255"/>
      <c r="SPN4" s="255"/>
      <c r="SPO4" s="255"/>
      <c r="SPP4" s="255"/>
      <c r="SPQ4" s="255"/>
      <c r="SPR4" s="255"/>
      <c r="SPS4" s="255"/>
      <c r="SPT4" s="255"/>
      <c r="SPU4" s="255"/>
      <c r="SPV4" s="255"/>
      <c r="SPW4" s="255"/>
      <c r="SPX4" s="255"/>
      <c r="SPY4" s="255"/>
      <c r="SPZ4" s="255"/>
      <c r="SQA4" s="255"/>
      <c r="SQB4" s="255"/>
      <c r="SQC4" s="255"/>
      <c r="SQD4" s="255"/>
      <c r="SQE4" s="255"/>
      <c r="SQF4" s="255"/>
      <c r="SQG4" s="255"/>
      <c r="SQH4" s="255"/>
      <c r="SQI4" s="255"/>
      <c r="SQJ4" s="255"/>
      <c r="SQK4" s="255"/>
      <c r="SQL4" s="255"/>
      <c r="SQM4" s="255"/>
      <c r="SQN4" s="255"/>
      <c r="SQO4" s="255"/>
      <c r="SQP4" s="255"/>
      <c r="SQQ4" s="255"/>
      <c r="SQR4" s="255"/>
      <c r="SQS4" s="255"/>
      <c r="SQT4" s="255"/>
      <c r="SQU4" s="255"/>
      <c r="SQV4" s="255"/>
      <c r="SQW4" s="255"/>
      <c r="SQX4" s="255"/>
      <c r="SQY4" s="255"/>
      <c r="SQZ4" s="255"/>
      <c r="SRA4" s="255"/>
      <c r="SRB4" s="255"/>
      <c r="SRC4" s="255"/>
      <c r="SRD4" s="255"/>
      <c r="SRE4" s="255"/>
      <c r="SRF4" s="255"/>
      <c r="SRG4" s="255"/>
      <c r="SRH4" s="255"/>
      <c r="SRI4" s="255"/>
      <c r="SRJ4" s="255"/>
      <c r="SRK4" s="255"/>
      <c r="SRL4" s="255"/>
      <c r="SRM4" s="255"/>
      <c r="SRN4" s="255"/>
      <c r="SRO4" s="255"/>
      <c r="SRP4" s="255"/>
      <c r="SRQ4" s="255"/>
      <c r="SRR4" s="255"/>
      <c r="SRS4" s="255"/>
      <c r="SRT4" s="255"/>
      <c r="SRU4" s="255"/>
      <c r="SRV4" s="255"/>
      <c r="SRW4" s="255"/>
      <c r="SRX4" s="255"/>
      <c r="SRY4" s="255"/>
      <c r="SRZ4" s="255"/>
      <c r="SSA4" s="255"/>
      <c r="SSB4" s="255"/>
      <c r="SSC4" s="255"/>
      <c r="SSD4" s="255"/>
      <c r="SSE4" s="255"/>
      <c r="SSF4" s="255"/>
      <c r="SSG4" s="255"/>
      <c r="SSH4" s="255"/>
      <c r="SSI4" s="255"/>
      <c r="SSJ4" s="255"/>
      <c r="SSK4" s="255"/>
      <c r="SSL4" s="255"/>
      <c r="SSM4" s="255"/>
      <c r="SSN4" s="255"/>
      <c r="SSO4" s="255"/>
      <c r="SSP4" s="255"/>
      <c r="SSQ4" s="255"/>
      <c r="SSR4" s="255"/>
      <c r="SSS4" s="255"/>
      <c r="SST4" s="255"/>
      <c r="SSU4" s="255"/>
      <c r="SSV4" s="255"/>
      <c r="SSW4" s="255"/>
      <c r="SSX4" s="255"/>
      <c r="SSY4" s="255"/>
      <c r="SSZ4" s="255"/>
      <c r="STA4" s="255"/>
      <c r="STB4" s="255"/>
      <c r="STC4" s="255"/>
      <c r="STD4" s="255"/>
      <c r="STE4" s="255"/>
      <c r="STF4" s="255"/>
      <c r="STG4" s="255"/>
      <c r="STH4" s="255"/>
      <c r="STI4" s="255"/>
      <c r="STJ4" s="255"/>
      <c r="STK4" s="255"/>
      <c r="STL4" s="255"/>
      <c r="STM4" s="255"/>
      <c r="STN4" s="255"/>
      <c r="STO4" s="255"/>
      <c r="STP4" s="255"/>
      <c r="STQ4" s="255"/>
      <c r="STR4" s="255"/>
      <c r="STS4" s="255"/>
      <c r="STT4" s="255"/>
      <c r="STU4" s="255"/>
      <c r="STV4" s="255"/>
      <c r="STW4" s="255"/>
      <c r="STX4" s="255"/>
      <c r="STY4" s="255"/>
      <c r="STZ4" s="255"/>
      <c r="SUA4" s="255"/>
      <c r="SUB4" s="255"/>
      <c r="SUC4" s="255"/>
      <c r="SUD4" s="255"/>
      <c r="SUE4" s="255"/>
      <c r="SUF4" s="255"/>
      <c r="SUG4" s="255"/>
      <c r="SUH4" s="255"/>
      <c r="SUI4" s="255"/>
      <c r="SUJ4" s="255"/>
      <c r="SUK4" s="255"/>
      <c r="SUL4" s="255"/>
      <c r="SUM4" s="255"/>
      <c r="SUN4" s="255"/>
      <c r="SUO4" s="255"/>
      <c r="SUP4" s="255"/>
      <c r="SUQ4" s="255"/>
      <c r="SUR4" s="255"/>
      <c r="SUS4" s="255"/>
      <c r="SUT4" s="255"/>
      <c r="SUU4" s="255"/>
      <c r="SUV4" s="255"/>
      <c r="SUW4" s="255"/>
      <c r="SUX4" s="255"/>
      <c r="SUY4" s="255"/>
      <c r="SUZ4" s="255"/>
      <c r="SVA4" s="255"/>
      <c r="SVB4" s="255"/>
      <c r="SVC4" s="255"/>
      <c r="SVD4" s="255"/>
      <c r="SVE4" s="255"/>
      <c r="SVF4" s="255"/>
      <c r="SVG4" s="255"/>
      <c r="SVH4" s="255"/>
      <c r="SVI4" s="255"/>
      <c r="SVJ4" s="255"/>
      <c r="SVK4" s="255"/>
      <c r="SVL4" s="255"/>
      <c r="SVM4" s="255"/>
      <c r="SVN4" s="255"/>
      <c r="SVO4" s="255"/>
      <c r="SVP4" s="255"/>
      <c r="SVQ4" s="255"/>
      <c r="SVR4" s="255"/>
      <c r="SVS4" s="255"/>
      <c r="SVT4" s="255"/>
      <c r="SVU4" s="255"/>
      <c r="SVV4" s="255"/>
      <c r="SVW4" s="255"/>
      <c r="SVX4" s="255"/>
      <c r="SVY4" s="255"/>
      <c r="SVZ4" s="255"/>
      <c r="SWA4" s="255"/>
      <c r="SWB4" s="255"/>
      <c r="SWC4" s="255"/>
      <c r="SWD4" s="255"/>
      <c r="SWE4" s="255"/>
      <c r="SWF4" s="255"/>
      <c r="SWG4" s="255"/>
      <c r="SWH4" s="255"/>
      <c r="SWI4" s="255"/>
      <c r="SWJ4" s="255"/>
      <c r="SWK4" s="255"/>
      <c r="SWL4" s="255"/>
      <c r="SWM4" s="255"/>
      <c r="SWN4" s="255"/>
      <c r="SWO4" s="255"/>
      <c r="SWP4" s="255"/>
      <c r="SWQ4" s="255"/>
      <c r="SWR4" s="255"/>
      <c r="SWS4" s="255"/>
      <c r="SWT4" s="255"/>
      <c r="SWU4" s="255"/>
      <c r="SWV4" s="255"/>
      <c r="SWW4" s="255"/>
      <c r="SWX4" s="255"/>
      <c r="SWY4" s="255"/>
      <c r="SWZ4" s="255"/>
      <c r="SXA4" s="255"/>
      <c r="SXB4" s="255"/>
      <c r="SXC4" s="255"/>
      <c r="SXD4" s="255"/>
      <c r="SXE4" s="255"/>
      <c r="SXF4" s="255"/>
      <c r="SXG4" s="255"/>
      <c r="SXH4" s="255"/>
      <c r="SXI4" s="255"/>
      <c r="SXJ4" s="255"/>
      <c r="SXK4" s="255"/>
      <c r="SXL4" s="255"/>
      <c r="SXM4" s="255"/>
      <c r="SXN4" s="255"/>
      <c r="SXO4" s="255"/>
      <c r="SXP4" s="255"/>
      <c r="SXQ4" s="255"/>
      <c r="SXR4" s="255"/>
      <c r="SXS4" s="255"/>
      <c r="SXT4" s="255"/>
      <c r="SXU4" s="255"/>
      <c r="SXV4" s="255"/>
      <c r="SXW4" s="255"/>
      <c r="SXX4" s="255"/>
      <c r="SXY4" s="255"/>
      <c r="SXZ4" s="255"/>
      <c r="SYA4" s="255"/>
      <c r="SYB4" s="255"/>
      <c r="SYC4" s="255"/>
      <c r="SYD4" s="255"/>
      <c r="SYE4" s="255"/>
      <c r="SYF4" s="255"/>
      <c r="SYG4" s="255"/>
      <c r="SYH4" s="255"/>
      <c r="SYI4" s="255"/>
      <c r="SYJ4" s="255"/>
      <c r="SYK4" s="255"/>
      <c r="SYL4" s="255"/>
      <c r="SYM4" s="255"/>
      <c r="SYN4" s="255"/>
      <c r="SYO4" s="255"/>
      <c r="SYP4" s="255"/>
      <c r="SYQ4" s="255"/>
      <c r="SYR4" s="255"/>
      <c r="SYS4" s="255"/>
      <c r="SYT4" s="255"/>
      <c r="SYU4" s="255"/>
      <c r="SYV4" s="255"/>
      <c r="SYW4" s="255"/>
      <c r="SYX4" s="255"/>
      <c r="SYY4" s="255"/>
      <c r="SYZ4" s="255"/>
      <c r="SZA4" s="255"/>
      <c r="SZB4" s="255"/>
      <c r="SZC4" s="255"/>
      <c r="SZD4" s="255"/>
      <c r="SZE4" s="255"/>
      <c r="SZF4" s="255"/>
      <c r="SZG4" s="255"/>
      <c r="SZH4" s="255"/>
      <c r="SZI4" s="255"/>
      <c r="SZJ4" s="255"/>
      <c r="SZK4" s="255"/>
      <c r="SZL4" s="255"/>
      <c r="SZM4" s="255"/>
      <c r="SZN4" s="255"/>
      <c r="SZO4" s="255"/>
      <c r="SZP4" s="255"/>
      <c r="SZQ4" s="255"/>
      <c r="SZR4" s="255"/>
      <c r="SZS4" s="255"/>
      <c r="SZT4" s="255"/>
      <c r="SZU4" s="255"/>
      <c r="SZV4" s="255"/>
      <c r="SZW4" s="255"/>
      <c r="SZX4" s="255"/>
      <c r="SZY4" s="255"/>
      <c r="SZZ4" s="255"/>
      <c r="TAA4" s="255"/>
      <c r="TAB4" s="255"/>
      <c r="TAC4" s="255"/>
      <c r="TAD4" s="255"/>
      <c r="TAE4" s="255"/>
      <c r="TAF4" s="255"/>
      <c r="TAG4" s="255"/>
      <c r="TAH4" s="255"/>
      <c r="TAI4" s="255"/>
      <c r="TAJ4" s="255"/>
      <c r="TAK4" s="255"/>
      <c r="TAL4" s="255"/>
      <c r="TAM4" s="255"/>
      <c r="TAN4" s="255"/>
      <c r="TAO4" s="255"/>
      <c r="TAP4" s="255"/>
      <c r="TAQ4" s="255"/>
      <c r="TAR4" s="255"/>
      <c r="TAS4" s="255"/>
      <c r="TAT4" s="255"/>
      <c r="TAU4" s="255"/>
      <c r="TAV4" s="255"/>
      <c r="TAW4" s="255"/>
      <c r="TAX4" s="255"/>
      <c r="TAY4" s="255"/>
      <c r="TAZ4" s="255"/>
      <c r="TBA4" s="255"/>
      <c r="TBB4" s="255"/>
      <c r="TBC4" s="255"/>
      <c r="TBD4" s="255"/>
      <c r="TBE4" s="255"/>
      <c r="TBF4" s="255"/>
      <c r="TBG4" s="255"/>
      <c r="TBH4" s="255"/>
      <c r="TBI4" s="255"/>
      <c r="TBJ4" s="255"/>
      <c r="TBK4" s="255"/>
      <c r="TBL4" s="255"/>
      <c r="TBM4" s="255"/>
      <c r="TBN4" s="255"/>
      <c r="TBO4" s="255"/>
      <c r="TBP4" s="255"/>
      <c r="TBQ4" s="255"/>
      <c r="TBR4" s="255"/>
      <c r="TBS4" s="255"/>
      <c r="TBT4" s="255"/>
      <c r="TBU4" s="255"/>
      <c r="TBV4" s="255"/>
      <c r="TBW4" s="255"/>
      <c r="TBX4" s="255"/>
      <c r="TBY4" s="255"/>
      <c r="TBZ4" s="255"/>
      <c r="TCA4" s="255"/>
      <c r="TCB4" s="255"/>
      <c r="TCC4" s="255"/>
      <c r="TCD4" s="255"/>
      <c r="TCE4" s="255"/>
      <c r="TCF4" s="255"/>
      <c r="TCG4" s="255"/>
      <c r="TCH4" s="255"/>
      <c r="TCI4" s="255"/>
      <c r="TCJ4" s="255"/>
      <c r="TCK4" s="255"/>
      <c r="TCL4" s="255"/>
      <c r="TCM4" s="255"/>
      <c r="TCN4" s="255"/>
      <c r="TCO4" s="255"/>
      <c r="TCP4" s="255"/>
      <c r="TCQ4" s="255"/>
      <c r="TCR4" s="255"/>
      <c r="TCS4" s="255"/>
      <c r="TCT4" s="255"/>
      <c r="TCU4" s="255"/>
      <c r="TCV4" s="255"/>
      <c r="TCW4" s="255"/>
      <c r="TCX4" s="255"/>
      <c r="TCY4" s="255"/>
      <c r="TCZ4" s="255"/>
      <c r="TDA4" s="255"/>
      <c r="TDB4" s="255"/>
      <c r="TDC4" s="255"/>
      <c r="TDD4" s="255"/>
      <c r="TDE4" s="255"/>
      <c r="TDF4" s="255"/>
      <c r="TDG4" s="255"/>
      <c r="TDH4" s="255"/>
      <c r="TDI4" s="255"/>
      <c r="TDJ4" s="255"/>
      <c r="TDK4" s="255"/>
      <c r="TDL4" s="255"/>
      <c r="TDM4" s="255"/>
      <c r="TDN4" s="255"/>
      <c r="TDO4" s="255"/>
      <c r="TDP4" s="255"/>
      <c r="TDQ4" s="255"/>
      <c r="TDR4" s="255"/>
      <c r="TDS4" s="255"/>
      <c r="TDT4" s="255"/>
      <c r="TDU4" s="255"/>
      <c r="TDV4" s="255"/>
      <c r="TDW4" s="255"/>
      <c r="TDX4" s="255"/>
      <c r="TDY4" s="255"/>
      <c r="TDZ4" s="255"/>
      <c r="TEA4" s="255"/>
      <c r="TEB4" s="255"/>
      <c r="TEC4" s="255"/>
      <c r="TED4" s="255"/>
      <c r="TEE4" s="255"/>
      <c r="TEF4" s="255"/>
      <c r="TEG4" s="255"/>
      <c r="TEH4" s="255"/>
      <c r="TEI4" s="255"/>
      <c r="TEJ4" s="255"/>
      <c r="TEK4" s="255"/>
      <c r="TEL4" s="255"/>
      <c r="TEM4" s="255"/>
      <c r="TEN4" s="255"/>
      <c r="TEO4" s="255"/>
      <c r="TEP4" s="255"/>
      <c r="TEQ4" s="255"/>
      <c r="TER4" s="255"/>
      <c r="TES4" s="255"/>
      <c r="TET4" s="255"/>
      <c r="TEU4" s="255"/>
      <c r="TEV4" s="255"/>
      <c r="TEW4" s="255"/>
      <c r="TEX4" s="255"/>
      <c r="TEY4" s="255"/>
      <c r="TEZ4" s="255"/>
      <c r="TFA4" s="255"/>
      <c r="TFB4" s="255"/>
      <c r="TFC4" s="255"/>
      <c r="TFD4" s="255"/>
      <c r="TFE4" s="255"/>
      <c r="TFF4" s="255"/>
      <c r="TFG4" s="255"/>
      <c r="TFH4" s="255"/>
      <c r="TFI4" s="255"/>
      <c r="TFJ4" s="255"/>
      <c r="TFK4" s="255"/>
      <c r="TFL4" s="255"/>
      <c r="TFM4" s="255"/>
      <c r="TFN4" s="255"/>
      <c r="TFO4" s="255"/>
      <c r="TFP4" s="255"/>
      <c r="TFQ4" s="255"/>
      <c r="TFR4" s="255"/>
      <c r="TFS4" s="255"/>
      <c r="TFT4" s="255"/>
      <c r="TFU4" s="255"/>
      <c r="TFV4" s="255"/>
      <c r="TFW4" s="255"/>
      <c r="TFX4" s="255"/>
      <c r="TFY4" s="255"/>
      <c r="TFZ4" s="255"/>
      <c r="TGA4" s="255"/>
      <c r="TGB4" s="255"/>
      <c r="TGC4" s="255"/>
      <c r="TGD4" s="255"/>
      <c r="TGE4" s="255"/>
      <c r="TGF4" s="255"/>
      <c r="TGG4" s="255"/>
      <c r="TGH4" s="255"/>
      <c r="TGI4" s="255"/>
      <c r="TGJ4" s="255"/>
      <c r="TGK4" s="255"/>
      <c r="TGL4" s="255"/>
      <c r="TGM4" s="255"/>
      <c r="TGN4" s="255"/>
      <c r="TGO4" s="255"/>
      <c r="TGP4" s="255"/>
      <c r="TGQ4" s="255"/>
      <c r="TGR4" s="255"/>
      <c r="TGS4" s="255"/>
      <c r="TGT4" s="255"/>
      <c r="TGU4" s="255"/>
      <c r="TGV4" s="255"/>
      <c r="TGW4" s="255"/>
      <c r="TGX4" s="255"/>
      <c r="TGY4" s="255"/>
      <c r="TGZ4" s="255"/>
      <c r="THA4" s="255"/>
      <c r="THB4" s="255"/>
      <c r="THC4" s="255"/>
      <c r="THD4" s="255"/>
      <c r="THE4" s="255"/>
      <c r="THF4" s="255"/>
      <c r="THG4" s="255"/>
      <c r="THH4" s="255"/>
      <c r="THI4" s="255"/>
      <c r="THJ4" s="255"/>
      <c r="THK4" s="255"/>
      <c r="THL4" s="255"/>
      <c r="THM4" s="255"/>
      <c r="THN4" s="255"/>
      <c r="THO4" s="255"/>
      <c r="THP4" s="255"/>
      <c r="THQ4" s="255"/>
      <c r="THR4" s="255"/>
      <c r="THS4" s="255"/>
      <c r="THT4" s="255"/>
      <c r="THU4" s="255"/>
      <c r="THV4" s="255"/>
      <c r="THW4" s="255"/>
      <c r="THX4" s="255"/>
      <c r="THY4" s="255"/>
      <c r="THZ4" s="255"/>
      <c r="TIA4" s="255"/>
      <c r="TIB4" s="255"/>
      <c r="TIC4" s="255"/>
      <c r="TID4" s="255"/>
      <c r="TIE4" s="255"/>
      <c r="TIF4" s="255"/>
      <c r="TIG4" s="255"/>
      <c r="TIH4" s="255"/>
      <c r="TII4" s="255"/>
      <c r="TIJ4" s="255"/>
      <c r="TIK4" s="255"/>
      <c r="TIL4" s="255"/>
      <c r="TIM4" s="255"/>
      <c r="TIN4" s="255"/>
      <c r="TIO4" s="255"/>
      <c r="TIP4" s="255"/>
      <c r="TIQ4" s="255"/>
      <c r="TIR4" s="255"/>
      <c r="TIS4" s="255"/>
      <c r="TIT4" s="255"/>
      <c r="TIU4" s="255"/>
      <c r="TIV4" s="255"/>
      <c r="TIW4" s="255"/>
      <c r="TIX4" s="255"/>
      <c r="TIY4" s="255"/>
      <c r="TIZ4" s="255"/>
      <c r="TJA4" s="255"/>
      <c r="TJB4" s="255"/>
      <c r="TJC4" s="255"/>
      <c r="TJD4" s="255"/>
      <c r="TJE4" s="255"/>
      <c r="TJF4" s="255"/>
      <c r="TJG4" s="255"/>
      <c r="TJH4" s="255"/>
      <c r="TJI4" s="255"/>
      <c r="TJJ4" s="255"/>
      <c r="TJK4" s="255"/>
      <c r="TJL4" s="255"/>
      <c r="TJM4" s="255"/>
      <c r="TJN4" s="255"/>
      <c r="TJO4" s="255"/>
      <c r="TJP4" s="255"/>
      <c r="TJQ4" s="255"/>
      <c r="TJR4" s="255"/>
      <c r="TJS4" s="255"/>
      <c r="TJT4" s="255"/>
      <c r="TJU4" s="255"/>
      <c r="TJV4" s="255"/>
      <c r="TJW4" s="255"/>
      <c r="TJX4" s="255"/>
      <c r="TJY4" s="255"/>
      <c r="TJZ4" s="255"/>
      <c r="TKA4" s="255"/>
      <c r="TKB4" s="255"/>
      <c r="TKC4" s="255"/>
      <c r="TKD4" s="255"/>
      <c r="TKE4" s="255"/>
      <c r="TKF4" s="255"/>
      <c r="TKG4" s="255"/>
      <c r="TKH4" s="255"/>
      <c r="TKI4" s="255"/>
      <c r="TKJ4" s="255"/>
      <c r="TKK4" s="255"/>
      <c r="TKL4" s="255"/>
      <c r="TKM4" s="255"/>
      <c r="TKN4" s="255"/>
      <c r="TKO4" s="255"/>
      <c r="TKP4" s="255"/>
      <c r="TKQ4" s="255"/>
      <c r="TKR4" s="255"/>
      <c r="TKS4" s="255"/>
      <c r="TKT4" s="255"/>
      <c r="TKU4" s="255"/>
      <c r="TKV4" s="255"/>
      <c r="TKW4" s="255"/>
      <c r="TKX4" s="255"/>
      <c r="TKY4" s="255"/>
      <c r="TKZ4" s="255"/>
      <c r="TLA4" s="255"/>
      <c r="TLB4" s="255"/>
      <c r="TLC4" s="255"/>
      <c r="TLD4" s="255"/>
      <c r="TLE4" s="255"/>
      <c r="TLF4" s="255"/>
      <c r="TLG4" s="255"/>
      <c r="TLH4" s="255"/>
      <c r="TLI4" s="255"/>
      <c r="TLJ4" s="255"/>
      <c r="TLK4" s="255"/>
      <c r="TLL4" s="255"/>
      <c r="TLM4" s="255"/>
      <c r="TLN4" s="255"/>
      <c r="TLO4" s="255"/>
      <c r="TLP4" s="255"/>
      <c r="TLQ4" s="255"/>
      <c r="TLR4" s="255"/>
      <c r="TLS4" s="255"/>
      <c r="TLT4" s="255"/>
      <c r="TLU4" s="255"/>
      <c r="TLV4" s="255"/>
      <c r="TLW4" s="255"/>
      <c r="TLX4" s="255"/>
      <c r="TLY4" s="255"/>
      <c r="TLZ4" s="255"/>
      <c r="TMA4" s="255"/>
      <c r="TMB4" s="255"/>
      <c r="TMC4" s="255"/>
      <c r="TMD4" s="255"/>
      <c r="TME4" s="255"/>
      <c r="TMF4" s="255"/>
      <c r="TMG4" s="255"/>
      <c r="TMH4" s="255"/>
      <c r="TMI4" s="255"/>
      <c r="TMJ4" s="255"/>
      <c r="TMK4" s="255"/>
      <c r="TML4" s="255"/>
      <c r="TMM4" s="255"/>
      <c r="TMN4" s="255"/>
      <c r="TMO4" s="255"/>
      <c r="TMP4" s="255"/>
      <c r="TMQ4" s="255"/>
      <c r="TMR4" s="255"/>
      <c r="TMS4" s="255"/>
      <c r="TMT4" s="255"/>
      <c r="TMU4" s="255"/>
      <c r="TMV4" s="255"/>
      <c r="TMW4" s="255"/>
      <c r="TMX4" s="255"/>
      <c r="TMY4" s="255"/>
      <c r="TMZ4" s="255"/>
      <c r="TNA4" s="255"/>
      <c r="TNB4" s="255"/>
      <c r="TNC4" s="255"/>
      <c r="TND4" s="255"/>
      <c r="TNE4" s="255"/>
      <c r="TNF4" s="255"/>
      <c r="TNG4" s="255"/>
      <c r="TNH4" s="255"/>
      <c r="TNI4" s="255"/>
      <c r="TNJ4" s="255"/>
      <c r="TNK4" s="255"/>
      <c r="TNL4" s="255"/>
      <c r="TNM4" s="255"/>
      <c r="TNN4" s="255"/>
      <c r="TNO4" s="255"/>
      <c r="TNP4" s="255"/>
      <c r="TNQ4" s="255"/>
      <c r="TNR4" s="255"/>
      <c r="TNS4" s="255"/>
      <c r="TNT4" s="255"/>
      <c r="TNU4" s="255"/>
      <c r="TNV4" s="255"/>
      <c r="TNW4" s="255"/>
      <c r="TNX4" s="255"/>
      <c r="TNY4" s="255"/>
      <c r="TNZ4" s="255"/>
      <c r="TOA4" s="255"/>
      <c r="TOB4" s="255"/>
      <c r="TOC4" s="255"/>
      <c r="TOD4" s="255"/>
      <c r="TOE4" s="255"/>
      <c r="TOF4" s="255"/>
      <c r="TOG4" s="255"/>
      <c r="TOH4" s="255"/>
      <c r="TOI4" s="255"/>
      <c r="TOJ4" s="255"/>
      <c r="TOK4" s="255"/>
      <c r="TOL4" s="255"/>
      <c r="TOM4" s="255"/>
      <c r="TON4" s="255"/>
      <c r="TOO4" s="255"/>
      <c r="TOP4" s="255"/>
      <c r="TOQ4" s="255"/>
      <c r="TOR4" s="255"/>
      <c r="TOS4" s="255"/>
      <c r="TOT4" s="255"/>
      <c r="TOU4" s="255"/>
      <c r="TOV4" s="255"/>
      <c r="TOW4" s="255"/>
      <c r="TOX4" s="255"/>
      <c r="TOY4" s="255"/>
      <c r="TOZ4" s="255"/>
      <c r="TPA4" s="255"/>
      <c r="TPB4" s="255"/>
      <c r="TPC4" s="255"/>
      <c r="TPD4" s="255"/>
      <c r="TPE4" s="255"/>
      <c r="TPF4" s="255"/>
      <c r="TPG4" s="255"/>
      <c r="TPH4" s="255"/>
      <c r="TPI4" s="255"/>
      <c r="TPJ4" s="255"/>
      <c r="TPK4" s="255"/>
      <c r="TPL4" s="255"/>
      <c r="TPM4" s="255"/>
      <c r="TPN4" s="255"/>
      <c r="TPO4" s="255"/>
      <c r="TPP4" s="255"/>
      <c r="TPQ4" s="255"/>
      <c r="TPR4" s="255"/>
      <c r="TPS4" s="255"/>
      <c r="TPT4" s="255"/>
      <c r="TPU4" s="255"/>
      <c r="TPV4" s="255"/>
      <c r="TPW4" s="255"/>
      <c r="TPX4" s="255"/>
      <c r="TPY4" s="255"/>
      <c r="TPZ4" s="255"/>
      <c r="TQA4" s="255"/>
      <c r="TQB4" s="255"/>
      <c r="TQC4" s="255"/>
      <c r="TQD4" s="255"/>
      <c r="TQE4" s="255"/>
      <c r="TQF4" s="255"/>
      <c r="TQG4" s="255"/>
      <c r="TQH4" s="255"/>
      <c r="TQI4" s="255"/>
      <c r="TQJ4" s="255"/>
      <c r="TQK4" s="255"/>
      <c r="TQL4" s="255"/>
      <c r="TQM4" s="255"/>
      <c r="TQN4" s="255"/>
      <c r="TQO4" s="255"/>
      <c r="TQP4" s="255"/>
      <c r="TQQ4" s="255"/>
      <c r="TQR4" s="255"/>
      <c r="TQS4" s="255"/>
      <c r="TQT4" s="255"/>
      <c r="TQU4" s="255"/>
      <c r="TQV4" s="255"/>
      <c r="TQW4" s="255"/>
      <c r="TQX4" s="255"/>
      <c r="TQY4" s="255"/>
      <c r="TQZ4" s="255"/>
      <c r="TRA4" s="255"/>
      <c r="TRB4" s="255"/>
      <c r="TRC4" s="255"/>
      <c r="TRD4" s="255"/>
      <c r="TRE4" s="255"/>
      <c r="TRF4" s="255"/>
      <c r="TRG4" s="255"/>
      <c r="TRH4" s="255"/>
      <c r="TRI4" s="255"/>
      <c r="TRJ4" s="255"/>
      <c r="TRK4" s="255"/>
      <c r="TRL4" s="255"/>
      <c r="TRM4" s="255"/>
      <c r="TRN4" s="255"/>
      <c r="TRO4" s="255"/>
      <c r="TRP4" s="255"/>
      <c r="TRQ4" s="255"/>
      <c r="TRR4" s="255"/>
      <c r="TRS4" s="255"/>
      <c r="TRT4" s="255"/>
      <c r="TRU4" s="255"/>
      <c r="TRV4" s="255"/>
      <c r="TRW4" s="255"/>
      <c r="TRX4" s="255"/>
      <c r="TRY4" s="255"/>
      <c r="TRZ4" s="255"/>
      <c r="TSA4" s="255"/>
      <c r="TSB4" s="255"/>
      <c r="TSC4" s="255"/>
      <c r="TSD4" s="255"/>
      <c r="TSE4" s="255"/>
      <c r="TSF4" s="255"/>
      <c r="TSG4" s="255"/>
      <c r="TSH4" s="255"/>
      <c r="TSI4" s="255"/>
      <c r="TSJ4" s="255"/>
      <c r="TSK4" s="255"/>
      <c r="TSL4" s="255"/>
      <c r="TSM4" s="255"/>
      <c r="TSN4" s="255"/>
      <c r="TSO4" s="255"/>
      <c r="TSP4" s="255"/>
      <c r="TSQ4" s="255"/>
      <c r="TSR4" s="255"/>
      <c r="TSS4" s="255"/>
      <c r="TST4" s="255"/>
      <c r="TSU4" s="255"/>
      <c r="TSV4" s="255"/>
      <c r="TSW4" s="255"/>
      <c r="TSX4" s="255"/>
      <c r="TSY4" s="255"/>
      <c r="TSZ4" s="255"/>
      <c r="TTA4" s="255"/>
      <c r="TTB4" s="255"/>
      <c r="TTC4" s="255"/>
      <c r="TTD4" s="255"/>
      <c r="TTE4" s="255"/>
      <c r="TTF4" s="255"/>
      <c r="TTG4" s="255"/>
      <c r="TTH4" s="255"/>
      <c r="TTI4" s="255"/>
      <c r="TTJ4" s="255"/>
      <c r="TTK4" s="255"/>
      <c r="TTL4" s="255"/>
      <c r="TTM4" s="255"/>
      <c r="TTN4" s="255"/>
      <c r="TTO4" s="255"/>
      <c r="TTP4" s="255"/>
      <c r="TTQ4" s="255"/>
      <c r="TTR4" s="255"/>
      <c r="TTS4" s="255"/>
      <c r="TTT4" s="255"/>
      <c r="TTU4" s="255"/>
      <c r="TTV4" s="255"/>
      <c r="TTW4" s="255"/>
      <c r="TTX4" s="255"/>
      <c r="TTY4" s="255"/>
      <c r="TTZ4" s="255"/>
      <c r="TUA4" s="255"/>
      <c r="TUB4" s="255"/>
      <c r="TUC4" s="255"/>
      <c r="TUD4" s="255"/>
      <c r="TUE4" s="255"/>
      <c r="TUF4" s="255"/>
      <c r="TUG4" s="255"/>
      <c r="TUH4" s="255"/>
      <c r="TUI4" s="255"/>
      <c r="TUJ4" s="255"/>
      <c r="TUK4" s="255"/>
      <c r="TUL4" s="255"/>
      <c r="TUM4" s="255"/>
      <c r="TUN4" s="255"/>
      <c r="TUO4" s="255"/>
      <c r="TUP4" s="255"/>
      <c r="TUQ4" s="255"/>
      <c r="TUR4" s="255"/>
      <c r="TUS4" s="255"/>
      <c r="TUT4" s="255"/>
      <c r="TUU4" s="255"/>
      <c r="TUV4" s="255"/>
      <c r="TUW4" s="255"/>
      <c r="TUX4" s="255"/>
      <c r="TUY4" s="255"/>
      <c r="TUZ4" s="255"/>
      <c r="TVA4" s="255"/>
      <c r="TVB4" s="255"/>
      <c r="TVC4" s="255"/>
      <c r="TVD4" s="255"/>
      <c r="TVE4" s="255"/>
      <c r="TVF4" s="255"/>
      <c r="TVG4" s="255"/>
      <c r="TVH4" s="255"/>
      <c r="TVI4" s="255"/>
      <c r="TVJ4" s="255"/>
      <c r="TVK4" s="255"/>
      <c r="TVL4" s="255"/>
      <c r="TVM4" s="255"/>
      <c r="TVN4" s="255"/>
      <c r="TVO4" s="255"/>
      <c r="TVP4" s="255"/>
      <c r="TVQ4" s="255"/>
      <c r="TVR4" s="255"/>
      <c r="TVS4" s="255"/>
      <c r="TVT4" s="255"/>
      <c r="TVU4" s="255"/>
      <c r="TVV4" s="255"/>
      <c r="TVW4" s="255"/>
      <c r="TVX4" s="255"/>
      <c r="TVY4" s="255"/>
      <c r="TVZ4" s="255"/>
      <c r="TWA4" s="255"/>
      <c r="TWB4" s="255"/>
      <c r="TWC4" s="255"/>
      <c r="TWD4" s="255"/>
      <c r="TWE4" s="255"/>
      <c r="TWF4" s="255"/>
      <c r="TWG4" s="255"/>
      <c r="TWH4" s="255"/>
      <c r="TWI4" s="255"/>
      <c r="TWJ4" s="255"/>
      <c r="TWK4" s="255"/>
      <c r="TWL4" s="255"/>
      <c r="TWM4" s="255"/>
      <c r="TWN4" s="255"/>
      <c r="TWO4" s="255"/>
      <c r="TWP4" s="255"/>
      <c r="TWQ4" s="255"/>
      <c r="TWR4" s="255"/>
      <c r="TWS4" s="255"/>
      <c r="TWT4" s="255"/>
      <c r="TWU4" s="255"/>
      <c r="TWV4" s="255"/>
      <c r="TWW4" s="255"/>
      <c r="TWX4" s="255"/>
      <c r="TWY4" s="255"/>
      <c r="TWZ4" s="255"/>
      <c r="TXA4" s="255"/>
      <c r="TXB4" s="255"/>
      <c r="TXC4" s="255"/>
      <c r="TXD4" s="255"/>
      <c r="TXE4" s="255"/>
      <c r="TXF4" s="255"/>
      <c r="TXG4" s="255"/>
      <c r="TXH4" s="255"/>
      <c r="TXI4" s="255"/>
      <c r="TXJ4" s="255"/>
      <c r="TXK4" s="255"/>
      <c r="TXL4" s="255"/>
      <c r="TXM4" s="255"/>
      <c r="TXN4" s="255"/>
      <c r="TXO4" s="255"/>
      <c r="TXP4" s="255"/>
      <c r="TXQ4" s="255"/>
      <c r="TXR4" s="255"/>
      <c r="TXS4" s="255"/>
      <c r="TXT4" s="255"/>
      <c r="TXU4" s="255"/>
      <c r="TXV4" s="255"/>
      <c r="TXW4" s="255"/>
      <c r="TXX4" s="255"/>
      <c r="TXY4" s="255"/>
      <c r="TXZ4" s="255"/>
      <c r="TYA4" s="255"/>
      <c r="TYB4" s="255"/>
      <c r="TYC4" s="255"/>
      <c r="TYD4" s="255"/>
      <c r="TYE4" s="255"/>
      <c r="TYF4" s="255"/>
      <c r="TYG4" s="255"/>
      <c r="TYH4" s="255"/>
      <c r="TYI4" s="255"/>
      <c r="TYJ4" s="255"/>
      <c r="TYK4" s="255"/>
      <c r="TYL4" s="255"/>
      <c r="TYM4" s="255"/>
      <c r="TYN4" s="255"/>
      <c r="TYO4" s="255"/>
      <c r="TYP4" s="255"/>
      <c r="TYQ4" s="255"/>
      <c r="TYR4" s="255"/>
      <c r="TYS4" s="255"/>
      <c r="TYT4" s="255"/>
      <c r="TYU4" s="255"/>
      <c r="TYV4" s="255"/>
      <c r="TYW4" s="255"/>
      <c r="TYX4" s="255"/>
      <c r="TYY4" s="255"/>
      <c r="TYZ4" s="255"/>
      <c r="TZA4" s="255"/>
      <c r="TZB4" s="255"/>
      <c r="TZC4" s="255"/>
      <c r="TZD4" s="255"/>
      <c r="TZE4" s="255"/>
      <c r="TZF4" s="255"/>
      <c r="TZG4" s="255"/>
      <c r="TZH4" s="255"/>
      <c r="TZI4" s="255"/>
      <c r="TZJ4" s="255"/>
      <c r="TZK4" s="255"/>
      <c r="TZL4" s="255"/>
      <c r="TZM4" s="255"/>
      <c r="TZN4" s="255"/>
      <c r="TZO4" s="255"/>
      <c r="TZP4" s="255"/>
      <c r="TZQ4" s="255"/>
      <c r="TZR4" s="255"/>
      <c r="TZS4" s="255"/>
      <c r="TZT4" s="255"/>
      <c r="TZU4" s="255"/>
      <c r="TZV4" s="255"/>
      <c r="TZW4" s="255"/>
      <c r="TZX4" s="255"/>
      <c r="TZY4" s="255"/>
      <c r="TZZ4" s="255"/>
      <c r="UAA4" s="255"/>
      <c r="UAB4" s="255"/>
      <c r="UAC4" s="255"/>
      <c r="UAD4" s="255"/>
      <c r="UAE4" s="255"/>
      <c r="UAF4" s="255"/>
      <c r="UAG4" s="255"/>
      <c r="UAH4" s="255"/>
      <c r="UAI4" s="255"/>
      <c r="UAJ4" s="255"/>
      <c r="UAK4" s="255"/>
      <c r="UAL4" s="255"/>
      <c r="UAM4" s="255"/>
      <c r="UAN4" s="255"/>
      <c r="UAO4" s="255"/>
      <c r="UAP4" s="255"/>
      <c r="UAQ4" s="255"/>
      <c r="UAR4" s="255"/>
      <c r="UAS4" s="255"/>
      <c r="UAT4" s="255"/>
      <c r="UAU4" s="255"/>
      <c r="UAV4" s="255"/>
      <c r="UAW4" s="255"/>
      <c r="UAX4" s="255"/>
      <c r="UAY4" s="255"/>
      <c r="UAZ4" s="255"/>
      <c r="UBA4" s="255"/>
      <c r="UBB4" s="255"/>
      <c r="UBC4" s="255"/>
      <c r="UBD4" s="255"/>
      <c r="UBE4" s="255"/>
      <c r="UBF4" s="255"/>
      <c r="UBG4" s="255"/>
      <c r="UBH4" s="255"/>
      <c r="UBI4" s="255"/>
      <c r="UBJ4" s="255"/>
      <c r="UBK4" s="255"/>
      <c r="UBL4" s="255"/>
      <c r="UBM4" s="255"/>
      <c r="UBN4" s="255"/>
      <c r="UBO4" s="255"/>
      <c r="UBP4" s="255"/>
      <c r="UBQ4" s="255"/>
      <c r="UBR4" s="255"/>
      <c r="UBS4" s="255"/>
      <c r="UBT4" s="255"/>
      <c r="UBU4" s="255"/>
      <c r="UBV4" s="255"/>
      <c r="UBW4" s="255"/>
      <c r="UBX4" s="255"/>
      <c r="UBY4" s="255"/>
      <c r="UBZ4" s="255"/>
      <c r="UCA4" s="255"/>
      <c r="UCB4" s="255"/>
      <c r="UCC4" s="255"/>
      <c r="UCD4" s="255"/>
      <c r="UCE4" s="255"/>
      <c r="UCF4" s="255"/>
      <c r="UCG4" s="255"/>
      <c r="UCH4" s="255"/>
      <c r="UCI4" s="255"/>
      <c r="UCJ4" s="255"/>
      <c r="UCK4" s="255"/>
      <c r="UCL4" s="255"/>
      <c r="UCM4" s="255"/>
      <c r="UCN4" s="255"/>
      <c r="UCO4" s="255"/>
      <c r="UCP4" s="255"/>
      <c r="UCQ4" s="255"/>
      <c r="UCR4" s="255"/>
      <c r="UCS4" s="255"/>
      <c r="UCT4" s="255"/>
      <c r="UCU4" s="255"/>
      <c r="UCV4" s="255"/>
      <c r="UCW4" s="255"/>
      <c r="UCX4" s="255"/>
      <c r="UCY4" s="255"/>
      <c r="UCZ4" s="255"/>
      <c r="UDA4" s="255"/>
      <c r="UDB4" s="255"/>
      <c r="UDC4" s="255"/>
      <c r="UDD4" s="255"/>
      <c r="UDE4" s="255"/>
      <c r="UDF4" s="255"/>
      <c r="UDG4" s="255"/>
      <c r="UDH4" s="255"/>
      <c r="UDI4" s="255"/>
      <c r="UDJ4" s="255"/>
      <c r="UDK4" s="255"/>
      <c r="UDL4" s="255"/>
      <c r="UDM4" s="255"/>
      <c r="UDN4" s="255"/>
      <c r="UDO4" s="255"/>
      <c r="UDP4" s="255"/>
      <c r="UDQ4" s="255"/>
      <c r="UDR4" s="255"/>
      <c r="UDS4" s="255"/>
      <c r="UDT4" s="255"/>
      <c r="UDU4" s="255"/>
      <c r="UDV4" s="255"/>
      <c r="UDW4" s="255"/>
      <c r="UDX4" s="255"/>
      <c r="UDY4" s="255"/>
      <c r="UDZ4" s="255"/>
      <c r="UEA4" s="255"/>
      <c r="UEB4" s="255"/>
      <c r="UEC4" s="255"/>
      <c r="UED4" s="255"/>
      <c r="UEE4" s="255"/>
      <c r="UEF4" s="255"/>
      <c r="UEG4" s="255"/>
      <c r="UEH4" s="255"/>
      <c r="UEI4" s="255"/>
      <c r="UEJ4" s="255"/>
      <c r="UEK4" s="255"/>
      <c r="UEL4" s="255"/>
      <c r="UEM4" s="255"/>
      <c r="UEN4" s="255"/>
      <c r="UEO4" s="255"/>
      <c r="UEP4" s="255"/>
      <c r="UEQ4" s="255"/>
      <c r="UER4" s="255"/>
      <c r="UES4" s="255"/>
      <c r="UET4" s="255"/>
      <c r="UEU4" s="255"/>
      <c r="UEV4" s="255"/>
      <c r="UEW4" s="255"/>
      <c r="UEX4" s="255"/>
      <c r="UEY4" s="255"/>
      <c r="UEZ4" s="255"/>
      <c r="UFA4" s="255"/>
      <c r="UFB4" s="255"/>
      <c r="UFC4" s="255"/>
      <c r="UFD4" s="255"/>
      <c r="UFE4" s="255"/>
      <c r="UFF4" s="255"/>
      <c r="UFG4" s="255"/>
      <c r="UFH4" s="255"/>
      <c r="UFI4" s="255"/>
      <c r="UFJ4" s="255"/>
      <c r="UFK4" s="255"/>
      <c r="UFL4" s="255"/>
      <c r="UFM4" s="255"/>
      <c r="UFN4" s="255"/>
      <c r="UFO4" s="255"/>
      <c r="UFP4" s="255"/>
      <c r="UFQ4" s="255"/>
      <c r="UFR4" s="255"/>
      <c r="UFS4" s="255"/>
      <c r="UFT4" s="255"/>
      <c r="UFU4" s="255"/>
      <c r="UFV4" s="255"/>
      <c r="UFW4" s="255"/>
      <c r="UFX4" s="255"/>
      <c r="UFY4" s="255"/>
      <c r="UFZ4" s="255"/>
      <c r="UGA4" s="255"/>
      <c r="UGB4" s="255"/>
      <c r="UGC4" s="255"/>
      <c r="UGD4" s="255"/>
      <c r="UGE4" s="255"/>
      <c r="UGF4" s="255"/>
      <c r="UGG4" s="255"/>
      <c r="UGH4" s="255"/>
      <c r="UGI4" s="255"/>
      <c r="UGJ4" s="255"/>
      <c r="UGK4" s="255"/>
      <c r="UGL4" s="255"/>
      <c r="UGM4" s="255"/>
      <c r="UGN4" s="255"/>
      <c r="UGO4" s="255"/>
      <c r="UGP4" s="255"/>
      <c r="UGQ4" s="255"/>
      <c r="UGR4" s="255"/>
      <c r="UGS4" s="255"/>
      <c r="UGT4" s="255"/>
      <c r="UGU4" s="255"/>
      <c r="UGV4" s="255"/>
      <c r="UGW4" s="255"/>
      <c r="UGX4" s="255"/>
      <c r="UGY4" s="255"/>
      <c r="UGZ4" s="255"/>
      <c r="UHA4" s="255"/>
      <c r="UHB4" s="255"/>
      <c r="UHC4" s="255"/>
      <c r="UHD4" s="255"/>
      <c r="UHE4" s="255"/>
      <c r="UHF4" s="255"/>
      <c r="UHG4" s="255"/>
      <c r="UHH4" s="255"/>
      <c r="UHI4" s="255"/>
      <c r="UHJ4" s="255"/>
      <c r="UHK4" s="255"/>
      <c r="UHL4" s="255"/>
      <c r="UHM4" s="255"/>
      <c r="UHN4" s="255"/>
      <c r="UHO4" s="255"/>
      <c r="UHP4" s="255"/>
      <c r="UHQ4" s="255"/>
      <c r="UHR4" s="255"/>
      <c r="UHS4" s="255"/>
      <c r="UHT4" s="255"/>
      <c r="UHU4" s="255"/>
      <c r="UHV4" s="255"/>
      <c r="UHW4" s="255"/>
      <c r="UHX4" s="255"/>
      <c r="UHY4" s="255"/>
      <c r="UHZ4" s="255"/>
      <c r="UIA4" s="255"/>
      <c r="UIB4" s="255"/>
      <c r="UIC4" s="255"/>
      <c r="UID4" s="255"/>
      <c r="UIE4" s="255"/>
      <c r="UIF4" s="255"/>
      <c r="UIG4" s="255"/>
      <c r="UIH4" s="255"/>
      <c r="UII4" s="255"/>
      <c r="UIJ4" s="255"/>
      <c r="UIK4" s="255"/>
      <c r="UIL4" s="255"/>
      <c r="UIM4" s="255"/>
      <c r="UIN4" s="255"/>
      <c r="UIO4" s="255"/>
      <c r="UIP4" s="255"/>
      <c r="UIQ4" s="255"/>
      <c r="UIR4" s="255"/>
      <c r="UIS4" s="255"/>
      <c r="UIT4" s="255"/>
      <c r="UIU4" s="255"/>
      <c r="UIV4" s="255"/>
      <c r="UIW4" s="255"/>
      <c r="UIX4" s="255"/>
      <c r="UIY4" s="255"/>
      <c r="UIZ4" s="255"/>
      <c r="UJA4" s="255"/>
      <c r="UJB4" s="255"/>
      <c r="UJC4" s="255"/>
      <c r="UJD4" s="255"/>
      <c r="UJE4" s="255"/>
      <c r="UJF4" s="255"/>
      <c r="UJG4" s="255"/>
      <c r="UJH4" s="255"/>
      <c r="UJI4" s="255"/>
      <c r="UJJ4" s="255"/>
      <c r="UJK4" s="255"/>
      <c r="UJL4" s="255"/>
      <c r="UJM4" s="255"/>
      <c r="UJN4" s="255"/>
      <c r="UJO4" s="255"/>
      <c r="UJP4" s="255"/>
      <c r="UJQ4" s="255"/>
      <c r="UJR4" s="255"/>
      <c r="UJS4" s="255"/>
      <c r="UJT4" s="255"/>
      <c r="UJU4" s="255"/>
      <c r="UJV4" s="255"/>
      <c r="UJW4" s="255"/>
      <c r="UJX4" s="255"/>
      <c r="UJY4" s="255"/>
      <c r="UJZ4" s="255"/>
      <c r="UKA4" s="255"/>
      <c r="UKB4" s="255"/>
      <c r="UKC4" s="255"/>
      <c r="UKD4" s="255"/>
      <c r="UKE4" s="255"/>
      <c r="UKF4" s="255"/>
      <c r="UKG4" s="255"/>
      <c r="UKH4" s="255"/>
      <c r="UKI4" s="255"/>
      <c r="UKJ4" s="255"/>
      <c r="UKK4" s="255"/>
      <c r="UKL4" s="255"/>
      <c r="UKM4" s="255"/>
      <c r="UKN4" s="255"/>
      <c r="UKO4" s="255"/>
      <c r="UKP4" s="255"/>
      <c r="UKQ4" s="255"/>
      <c r="UKR4" s="255"/>
      <c r="UKS4" s="255"/>
      <c r="UKT4" s="255"/>
      <c r="UKU4" s="255"/>
      <c r="UKV4" s="255"/>
      <c r="UKW4" s="255"/>
      <c r="UKX4" s="255"/>
      <c r="UKY4" s="255"/>
      <c r="UKZ4" s="255"/>
      <c r="ULA4" s="255"/>
      <c r="ULB4" s="255"/>
      <c r="ULC4" s="255"/>
      <c r="ULD4" s="255"/>
      <c r="ULE4" s="255"/>
      <c r="ULF4" s="255"/>
      <c r="ULG4" s="255"/>
      <c r="ULH4" s="255"/>
      <c r="ULI4" s="255"/>
      <c r="ULJ4" s="255"/>
      <c r="ULK4" s="255"/>
      <c r="ULL4" s="255"/>
      <c r="ULM4" s="255"/>
      <c r="ULN4" s="255"/>
      <c r="ULO4" s="255"/>
      <c r="ULP4" s="255"/>
      <c r="ULQ4" s="255"/>
      <c r="ULR4" s="255"/>
      <c r="ULS4" s="255"/>
      <c r="ULT4" s="255"/>
      <c r="ULU4" s="255"/>
      <c r="ULV4" s="255"/>
      <c r="ULW4" s="255"/>
      <c r="ULX4" s="255"/>
      <c r="ULY4" s="255"/>
      <c r="ULZ4" s="255"/>
      <c r="UMA4" s="255"/>
      <c r="UMB4" s="255"/>
      <c r="UMC4" s="255"/>
      <c r="UMD4" s="255"/>
      <c r="UME4" s="255"/>
      <c r="UMF4" s="255"/>
      <c r="UMG4" s="255"/>
      <c r="UMH4" s="255"/>
      <c r="UMI4" s="255"/>
      <c r="UMJ4" s="255"/>
      <c r="UMK4" s="255"/>
      <c r="UML4" s="255"/>
      <c r="UMM4" s="255"/>
      <c r="UMN4" s="255"/>
      <c r="UMO4" s="255"/>
      <c r="UMP4" s="255"/>
      <c r="UMQ4" s="255"/>
      <c r="UMR4" s="255"/>
      <c r="UMS4" s="255"/>
      <c r="UMT4" s="255"/>
      <c r="UMU4" s="255"/>
      <c r="UMV4" s="255"/>
      <c r="UMW4" s="255"/>
      <c r="UMX4" s="255"/>
      <c r="UMY4" s="255"/>
      <c r="UMZ4" s="255"/>
      <c r="UNA4" s="255"/>
      <c r="UNB4" s="255"/>
      <c r="UNC4" s="255"/>
      <c r="UND4" s="255"/>
      <c r="UNE4" s="255"/>
      <c r="UNF4" s="255"/>
      <c r="UNG4" s="255"/>
      <c r="UNH4" s="255"/>
      <c r="UNI4" s="255"/>
      <c r="UNJ4" s="255"/>
      <c r="UNK4" s="255"/>
      <c r="UNL4" s="255"/>
      <c r="UNM4" s="255"/>
      <c r="UNN4" s="255"/>
      <c r="UNO4" s="255"/>
      <c r="UNP4" s="255"/>
      <c r="UNQ4" s="255"/>
      <c r="UNR4" s="255"/>
      <c r="UNS4" s="255"/>
      <c r="UNT4" s="255"/>
      <c r="UNU4" s="255"/>
      <c r="UNV4" s="255"/>
      <c r="UNW4" s="255"/>
      <c r="UNX4" s="255"/>
      <c r="UNY4" s="255"/>
      <c r="UNZ4" s="255"/>
      <c r="UOA4" s="255"/>
      <c r="UOB4" s="255"/>
      <c r="UOC4" s="255"/>
      <c r="UOD4" s="255"/>
      <c r="UOE4" s="255"/>
      <c r="UOF4" s="255"/>
      <c r="UOG4" s="255"/>
      <c r="UOH4" s="255"/>
      <c r="UOI4" s="255"/>
      <c r="UOJ4" s="255"/>
      <c r="UOK4" s="255"/>
      <c r="UOL4" s="255"/>
      <c r="UOM4" s="255"/>
      <c r="UON4" s="255"/>
      <c r="UOO4" s="255"/>
      <c r="UOP4" s="255"/>
      <c r="UOQ4" s="255"/>
      <c r="UOR4" s="255"/>
      <c r="UOS4" s="255"/>
      <c r="UOT4" s="255"/>
      <c r="UOU4" s="255"/>
      <c r="UOV4" s="255"/>
      <c r="UOW4" s="255"/>
      <c r="UOX4" s="255"/>
      <c r="UOY4" s="255"/>
      <c r="UOZ4" s="255"/>
      <c r="UPA4" s="255"/>
      <c r="UPB4" s="255"/>
      <c r="UPC4" s="255"/>
      <c r="UPD4" s="255"/>
      <c r="UPE4" s="255"/>
      <c r="UPF4" s="255"/>
      <c r="UPG4" s="255"/>
      <c r="UPH4" s="255"/>
      <c r="UPI4" s="255"/>
      <c r="UPJ4" s="255"/>
      <c r="UPK4" s="255"/>
      <c r="UPL4" s="255"/>
      <c r="UPM4" s="255"/>
      <c r="UPN4" s="255"/>
      <c r="UPO4" s="255"/>
      <c r="UPP4" s="255"/>
      <c r="UPQ4" s="255"/>
      <c r="UPR4" s="255"/>
      <c r="UPS4" s="255"/>
      <c r="UPT4" s="255"/>
      <c r="UPU4" s="255"/>
      <c r="UPV4" s="255"/>
      <c r="UPW4" s="255"/>
      <c r="UPX4" s="255"/>
      <c r="UPY4" s="255"/>
      <c r="UPZ4" s="255"/>
      <c r="UQA4" s="255"/>
      <c r="UQB4" s="255"/>
      <c r="UQC4" s="255"/>
      <c r="UQD4" s="255"/>
      <c r="UQE4" s="255"/>
      <c r="UQF4" s="255"/>
      <c r="UQG4" s="255"/>
      <c r="UQH4" s="255"/>
      <c r="UQI4" s="255"/>
      <c r="UQJ4" s="255"/>
      <c r="UQK4" s="255"/>
      <c r="UQL4" s="255"/>
      <c r="UQM4" s="255"/>
      <c r="UQN4" s="255"/>
      <c r="UQO4" s="255"/>
      <c r="UQP4" s="255"/>
      <c r="UQQ4" s="255"/>
      <c r="UQR4" s="255"/>
      <c r="UQS4" s="255"/>
      <c r="UQT4" s="255"/>
      <c r="UQU4" s="255"/>
      <c r="UQV4" s="255"/>
      <c r="UQW4" s="255"/>
      <c r="UQX4" s="255"/>
      <c r="UQY4" s="255"/>
      <c r="UQZ4" s="255"/>
      <c r="URA4" s="255"/>
      <c r="URB4" s="255"/>
      <c r="URC4" s="255"/>
      <c r="URD4" s="255"/>
      <c r="URE4" s="255"/>
      <c r="URF4" s="255"/>
      <c r="URG4" s="255"/>
      <c r="URH4" s="255"/>
      <c r="URI4" s="255"/>
      <c r="URJ4" s="255"/>
      <c r="URK4" s="255"/>
      <c r="URL4" s="255"/>
      <c r="URM4" s="255"/>
      <c r="URN4" s="255"/>
      <c r="URO4" s="255"/>
      <c r="URP4" s="255"/>
      <c r="URQ4" s="255"/>
      <c r="URR4" s="255"/>
      <c r="URS4" s="255"/>
      <c r="URT4" s="255"/>
      <c r="URU4" s="255"/>
      <c r="URV4" s="255"/>
      <c r="URW4" s="255"/>
      <c r="URX4" s="255"/>
      <c r="URY4" s="255"/>
      <c r="URZ4" s="255"/>
      <c r="USA4" s="255"/>
      <c r="USB4" s="255"/>
      <c r="USC4" s="255"/>
      <c r="USD4" s="255"/>
      <c r="USE4" s="255"/>
      <c r="USF4" s="255"/>
      <c r="USG4" s="255"/>
      <c r="USH4" s="255"/>
      <c r="USI4" s="255"/>
      <c r="USJ4" s="255"/>
      <c r="USK4" s="255"/>
      <c r="USL4" s="255"/>
      <c r="USM4" s="255"/>
      <c r="USN4" s="255"/>
      <c r="USO4" s="255"/>
      <c r="USP4" s="255"/>
      <c r="USQ4" s="255"/>
      <c r="USR4" s="255"/>
      <c r="USS4" s="255"/>
      <c r="UST4" s="255"/>
      <c r="USU4" s="255"/>
      <c r="USV4" s="255"/>
      <c r="USW4" s="255"/>
      <c r="USX4" s="255"/>
      <c r="USY4" s="255"/>
      <c r="USZ4" s="255"/>
      <c r="UTA4" s="255"/>
      <c r="UTB4" s="255"/>
      <c r="UTC4" s="255"/>
      <c r="UTD4" s="255"/>
      <c r="UTE4" s="255"/>
      <c r="UTF4" s="255"/>
      <c r="UTG4" s="255"/>
      <c r="UTH4" s="255"/>
      <c r="UTI4" s="255"/>
      <c r="UTJ4" s="255"/>
      <c r="UTK4" s="255"/>
      <c r="UTL4" s="255"/>
      <c r="UTM4" s="255"/>
      <c r="UTN4" s="255"/>
      <c r="UTO4" s="255"/>
      <c r="UTP4" s="255"/>
      <c r="UTQ4" s="255"/>
      <c r="UTR4" s="255"/>
      <c r="UTS4" s="255"/>
      <c r="UTT4" s="255"/>
      <c r="UTU4" s="255"/>
      <c r="UTV4" s="255"/>
      <c r="UTW4" s="255"/>
      <c r="UTX4" s="255"/>
      <c r="UTY4" s="255"/>
      <c r="UTZ4" s="255"/>
      <c r="UUA4" s="255"/>
      <c r="UUB4" s="255"/>
      <c r="UUC4" s="255"/>
      <c r="UUD4" s="255"/>
      <c r="UUE4" s="255"/>
      <c r="UUF4" s="255"/>
      <c r="UUG4" s="255"/>
      <c r="UUH4" s="255"/>
      <c r="UUI4" s="255"/>
      <c r="UUJ4" s="255"/>
      <c r="UUK4" s="255"/>
      <c r="UUL4" s="255"/>
      <c r="UUM4" s="255"/>
      <c r="UUN4" s="255"/>
      <c r="UUO4" s="255"/>
      <c r="UUP4" s="255"/>
      <c r="UUQ4" s="255"/>
      <c r="UUR4" s="255"/>
      <c r="UUS4" s="255"/>
      <c r="UUT4" s="255"/>
      <c r="UUU4" s="255"/>
      <c r="UUV4" s="255"/>
      <c r="UUW4" s="255"/>
      <c r="UUX4" s="255"/>
      <c r="UUY4" s="255"/>
      <c r="UUZ4" s="255"/>
      <c r="UVA4" s="255"/>
      <c r="UVB4" s="255"/>
      <c r="UVC4" s="255"/>
      <c r="UVD4" s="255"/>
      <c r="UVE4" s="255"/>
      <c r="UVF4" s="255"/>
      <c r="UVG4" s="255"/>
      <c r="UVH4" s="255"/>
      <c r="UVI4" s="255"/>
      <c r="UVJ4" s="255"/>
      <c r="UVK4" s="255"/>
      <c r="UVL4" s="255"/>
      <c r="UVM4" s="255"/>
      <c r="UVN4" s="255"/>
      <c r="UVO4" s="255"/>
      <c r="UVP4" s="255"/>
      <c r="UVQ4" s="255"/>
      <c r="UVR4" s="255"/>
      <c r="UVS4" s="255"/>
      <c r="UVT4" s="255"/>
      <c r="UVU4" s="255"/>
      <c r="UVV4" s="255"/>
      <c r="UVW4" s="255"/>
      <c r="UVX4" s="255"/>
      <c r="UVY4" s="255"/>
      <c r="UVZ4" s="255"/>
      <c r="UWA4" s="255"/>
      <c r="UWB4" s="255"/>
      <c r="UWC4" s="255"/>
      <c r="UWD4" s="255"/>
      <c r="UWE4" s="255"/>
      <c r="UWF4" s="255"/>
      <c r="UWG4" s="255"/>
      <c r="UWH4" s="255"/>
      <c r="UWI4" s="255"/>
      <c r="UWJ4" s="255"/>
      <c r="UWK4" s="255"/>
      <c r="UWL4" s="255"/>
      <c r="UWM4" s="255"/>
      <c r="UWN4" s="255"/>
      <c r="UWO4" s="255"/>
      <c r="UWP4" s="255"/>
      <c r="UWQ4" s="255"/>
      <c r="UWR4" s="255"/>
      <c r="UWS4" s="255"/>
      <c r="UWT4" s="255"/>
      <c r="UWU4" s="255"/>
      <c r="UWV4" s="255"/>
      <c r="UWW4" s="255"/>
      <c r="UWX4" s="255"/>
      <c r="UWY4" s="255"/>
      <c r="UWZ4" s="255"/>
      <c r="UXA4" s="255"/>
      <c r="UXB4" s="255"/>
      <c r="UXC4" s="255"/>
      <c r="UXD4" s="255"/>
      <c r="UXE4" s="255"/>
      <c r="UXF4" s="255"/>
      <c r="UXG4" s="255"/>
      <c r="UXH4" s="255"/>
      <c r="UXI4" s="255"/>
      <c r="UXJ4" s="255"/>
      <c r="UXK4" s="255"/>
      <c r="UXL4" s="255"/>
      <c r="UXM4" s="255"/>
      <c r="UXN4" s="255"/>
      <c r="UXO4" s="255"/>
      <c r="UXP4" s="255"/>
      <c r="UXQ4" s="255"/>
      <c r="UXR4" s="255"/>
      <c r="UXS4" s="255"/>
      <c r="UXT4" s="255"/>
      <c r="UXU4" s="255"/>
      <c r="UXV4" s="255"/>
      <c r="UXW4" s="255"/>
      <c r="UXX4" s="255"/>
      <c r="UXY4" s="255"/>
      <c r="UXZ4" s="255"/>
      <c r="UYA4" s="255"/>
      <c r="UYB4" s="255"/>
      <c r="UYC4" s="255"/>
      <c r="UYD4" s="255"/>
      <c r="UYE4" s="255"/>
      <c r="UYF4" s="255"/>
      <c r="UYG4" s="255"/>
      <c r="UYH4" s="255"/>
      <c r="UYI4" s="255"/>
      <c r="UYJ4" s="255"/>
      <c r="UYK4" s="255"/>
      <c r="UYL4" s="255"/>
      <c r="UYM4" s="255"/>
      <c r="UYN4" s="255"/>
      <c r="UYO4" s="255"/>
      <c r="UYP4" s="255"/>
      <c r="UYQ4" s="255"/>
      <c r="UYR4" s="255"/>
      <c r="UYS4" s="255"/>
      <c r="UYT4" s="255"/>
      <c r="UYU4" s="255"/>
      <c r="UYV4" s="255"/>
      <c r="UYW4" s="255"/>
      <c r="UYX4" s="255"/>
      <c r="UYY4" s="255"/>
      <c r="UYZ4" s="255"/>
      <c r="UZA4" s="255"/>
      <c r="UZB4" s="255"/>
      <c r="UZC4" s="255"/>
      <c r="UZD4" s="255"/>
      <c r="UZE4" s="255"/>
      <c r="UZF4" s="255"/>
      <c r="UZG4" s="255"/>
      <c r="UZH4" s="255"/>
      <c r="UZI4" s="255"/>
      <c r="UZJ4" s="255"/>
      <c r="UZK4" s="255"/>
      <c r="UZL4" s="255"/>
      <c r="UZM4" s="255"/>
      <c r="UZN4" s="255"/>
      <c r="UZO4" s="255"/>
      <c r="UZP4" s="255"/>
      <c r="UZQ4" s="255"/>
      <c r="UZR4" s="255"/>
      <c r="UZS4" s="255"/>
      <c r="UZT4" s="255"/>
      <c r="UZU4" s="255"/>
      <c r="UZV4" s="255"/>
      <c r="UZW4" s="255"/>
      <c r="UZX4" s="255"/>
      <c r="UZY4" s="255"/>
      <c r="UZZ4" s="255"/>
      <c r="VAA4" s="255"/>
      <c r="VAB4" s="255"/>
      <c r="VAC4" s="255"/>
      <c r="VAD4" s="255"/>
      <c r="VAE4" s="255"/>
      <c r="VAF4" s="255"/>
      <c r="VAG4" s="255"/>
      <c r="VAH4" s="255"/>
      <c r="VAI4" s="255"/>
      <c r="VAJ4" s="255"/>
      <c r="VAK4" s="255"/>
      <c r="VAL4" s="255"/>
      <c r="VAM4" s="255"/>
      <c r="VAN4" s="255"/>
      <c r="VAO4" s="255"/>
      <c r="VAP4" s="255"/>
      <c r="VAQ4" s="255"/>
      <c r="VAR4" s="255"/>
      <c r="VAS4" s="255"/>
      <c r="VAT4" s="255"/>
      <c r="VAU4" s="255"/>
      <c r="VAV4" s="255"/>
      <c r="VAW4" s="255"/>
      <c r="VAX4" s="255"/>
      <c r="VAY4" s="255"/>
      <c r="VAZ4" s="255"/>
      <c r="VBA4" s="255"/>
      <c r="VBB4" s="255"/>
      <c r="VBC4" s="255"/>
      <c r="VBD4" s="255"/>
      <c r="VBE4" s="255"/>
      <c r="VBF4" s="255"/>
      <c r="VBG4" s="255"/>
      <c r="VBH4" s="255"/>
      <c r="VBI4" s="255"/>
      <c r="VBJ4" s="255"/>
      <c r="VBK4" s="255"/>
      <c r="VBL4" s="255"/>
      <c r="VBM4" s="255"/>
      <c r="VBN4" s="255"/>
      <c r="VBO4" s="255"/>
      <c r="VBP4" s="255"/>
      <c r="VBQ4" s="255"/>
      <c r="VBR4" s="255"/>
      <c r="VBS4" s="255"/>
      <c r="VBT4" s="255"/>
      <c r="VBU4" s="255"/>
      <c r="VBV4" s="255"/>
      <c r="VBW4" s="255"/>
      <c r="VBX4" s="255"/>
      <c r="VBY4" s="255"/>
      <c r="VBZ4" s="255"/>
      <c r="VCA4" s="255"/>
      <c r="VCB4" s="255"/>
      <c r="VCC4" s="255"/>
      <c r="VCD4" s="255"/>
      <c r="VCE4" s="255"/>
      <c r="VCF4" s="255"/>
      <c r="VCG4" s="255"/>
      <c r="VCH4" s="255"/>
      <c r="VCI4" s="255"/>
      <c r="VCJ4" s="255"/>
      <c r="VCK4" s="255"/>
      <c r="VCL4" s="255"/>
      <c r="VCM4" s="255"/>
      <c r="VCN4" s="255"/>
      <c r="VCO4" s="255"/>
      <c r="VCP4" s="255"/>
      <c r="VCQ4" s="255"/>
      <c r="VCR4" s="255"/>
      <c r="VCS4" s="255"/>
      <c r="VCT4" s="255"/>
      <c r="VCU4" s="255"/>
      <c r="VCV4" s="255"/>
      <c r="VCW4" s="255"/>
      <c r="VCX4" s="255"/>
      <c r="VCY4" s="255"/>
      <c r="VCZ4" s="255"/>
      <c r="VDA4" s="255"/>
      <c r="VDB4" s="255"/>
      <c r="VDC4" s="255"/>
      <c r="VDD4" s="255"/>
      <c r="VDE4" s="255"/>
      <c r="VDF4" s="255"/>
      <c r="VDG4" s="255"/>
      <c r="VDH4" s="255"/>
      <c r="VDI4" s="255"/>
      <c r="VDJ4" s="255"/>
      <c r="VDK4" s="255"/>
      <c r="VDL4" s="255"/>
      <c r="VDM4" s="255"/>
      <c r="VDN4" s="255"/>
      <c r="VDO4" s="255"/>
      <c r="VDP4" s="255"/>
      <c r="VDQ4" s="255"/>
      <c r="VDR4" s="255"/>
      <c r="VDS4" s="255"/>
      <c r="VDT4" s="255"/>
      <c r="VDU4" s="255"/>
      <c r="VDV4" s="255"/>
      <c r="VDW4" s="255"/>
      <c r="VDX4" s="255"/>
      <c r="VDY4" s="255"/>
      <c r="VDZ4" s="255"/>
      <c r="VEA4" s="255"/>
      <c r="VEB4" s="255"/>
      <c r="VEC4" s="255"/>
      <c r="VED4" s="255"/>
      <c r="VEE4" s="255"/>
      <c r="VEF4" s="255"/>
      <c r="VEG4" s="255"/>
      <c r="VEH4" s="255"/>
      <c r="VEI4" s="255"/>
      <c r="VEJ4" s="255"/>
      <c r="VEK4" s="255"/>
      <c r="VEL4" s="255"/>
      <c r="VEM4" s="255"/>
      <c r="VEN4" s="255"/>
      <c r="VEO4" s="255"/>
      <c r="VEP4" s="255"/>
      <c r="VEQ4" s="255"/>
      <c r="VER4" s="255"/>
      <c r="VES4" s="255"/>
      <c r="VET4" s="255"/>
      <c r="VEU4" s="255"/>
      <c r="VEV4" s="255"/>
      <c r="VEW4" s="255"/>
      <c r="VEX4" s="255"/>
      <c r="VEY4" s="255"/>
      <c r="VEZ4" s="255"/>
      <c r="VFA4" s="255"/>
      <c r="VFB4" s="255"/>
      <c r="VFC4" s="255"/>
      <c r="VFD4" s="255"/>
      <c r="VFE4" s="255"/>
      <c r="VFF4" s="255"/>
      <c r="VFG4" s="255"/>
      <c r="VFH4" s="255"/>
      <c r="VFI4" s="255"/>
      <c r="VFJ4" s="255"/>
      <c r="VFK4" s="255"/>
      <c r="VFL4" s="255"/>
      <c r="VFM4" s="255"/>
      <c r="VFN4" s="255"/>
      <c r="VFO4" s="255"/>
      <c r="VFP4" s="255"/>
      <c r="VFQ4" s="255"/>
      <c r="VFR4" s="255"/>
      <c r="VFS4" s="255"/>
      <c r="VFT4" s="255"/>
      <c r="VFU4" s="255"/>
      <c r="VFV4" s="255"/>
      <c r="VFW4" s="255"/>
      <c r="VFX4" s="255"/>
      <c r="VFY4" s="255"/>
      <c r="VFZ4" s="255"/>
      <c r="VGA4" s="255"/>
      <c r="VGB4" s="255"/>
      <c r="VGC4" s="255"/>
      <c r="VGD4" s="255"/>
      <c r="VGE4" s="255"/>
      <c r="VGF4" s="255"/>
      <c r="VGG4" s="255"/>
      <c r="VGH4" s="255"/>
      <c r="VGI4" s="255"/>
      <c r="VGJ4" s="255"/>
      <c r="VGK4" s="255"/>
      <c r="VGL4" s="255"/>
      <c r="VGM4" s="255"/>
      <c r="VGN4" s="255"/>
      <c r="VGO4" s="255"/>
      <c r="VGP4" s="255"/>
      <c r="VGQ4" s="255"/>
      <c r="VGR4" s="255"/>
      <c r="VGS4" s="255"/>
      <c r="VGT4" s="255"/>
      <c r="VGU4" s="255"/>
      <c r="VGV4" s="255"/>
      <c r="VGW4" s="255"/>
      <c r="VGX4" s="255"/>
      <c r="VGY4" s="255"/>
      <c r="VGZ4" s="255"/>
      <c r="VHA4" s="255"/>
      <c r="VHB4" s="255"/>
      <c r="VHC4" s="255"/>
      <c r="VHD4" s="255"/>
      <c r="VHE4" s="255"/>
      <c r="VHF4" s="255"/>
      <c r="VHG4" s="255"/>
      <c r="VHH4" s="255"/>
      <c r="VHI4" s="255"/>
      <c r="VHJ4" s="255"/>
      <c r="VHK4" s="255"/>
      <c r="VHL4" s="255"/>
      <c r="VHM4" s="255"/>
      <c r="VHN4" s="255"/>
      <c r="VHO4" s="255"/>
      <c r="VHP4" s="255"/>
      <c r="VHQ4" s="255"/>
      <c r="VHR4" s="255"/>
      <c r="VHS4" s="255"/>
      <c r="VHT4" s="255"/>
      <c r="VHU4" s="255"/>
      <c r="VHV4" s="255"/>
      <c r="VHW4" s="255"/>
      <c r="VHX4" s="255"/>
      <c r="VHY4" s="255"/>
      <c r="VHZ4" s="255"/>
      <c r="VIA4" s="255"/>
      <c r="VIB4" s="255"/>
      <c r="VIC4" s="255"/>
      <c r="VID4" s="255"/>
      <c r="VIE4" s="255"/>
      <c r="VIF4" s="255"/>
      <c r="VIG4" s="255"/>
      <c r="VIH4" s="255"/>
      <c r="VII4" s="255"/>
      <c r="VIJ4" s="255"/>
      <c r="VIK4" s="255"/>
      <c r="VIL4" s="255"/>
      <c r="VIM4" s="255"/>
      <c r="VIN4" s="255"/>
      <c r="VIO4" s="255"/>
      <c r="VIP4" s="255"/>
      <c r="VIQ4" s="255"/>
      <c r="VIR4" s="255"/>
      <c r="VIS4" s="255"/>
      <c r="VIT4" s="255"/>
      <c r="VIU4" s="255"/>
      <c r="VIV4" s="255"/>
      <c r="VIW4" s="255"/>
      <c r="VIX4" s="255"/>
      <c r="VIY4" s="255"/>
      <c r="VIZ4" s="255"/>
      <c r="VJA4" s="255"/>
      <c r="VJB4" s="255"/>
      <c r="VJC4" s="255"/>
      <c r="VJD4" s="255"/>
      <c r="VJE4" s="255"/>
      <c r="VJF4" s="255"/>
      <c r="VJG4" s="255"/>
      <c r="VJH4" s="255"/>
      <c r="VJI4" s="255"/>
      <c r="VJJ4" s="255"/>
      <c r="VJK4" s="255"/>
      <c r="VJL4" s="255"/>
      <c r="VJM4" s="255"/>
      <c r="VJN4" s="255"/>
      <c r="VJO4" s="255"/>
      <c r="VJP4" s="255"/>
      <c r="VJQ4" s="255"/>
      <c r="VJR4" s="255"/>
      <c r="VJS4" s="255"/>
      <c r="VJT4" s="255"/>
      <c r="VJU4" s="255"/>
      <c r="VJV4" s="255"/>
      <c r="VJW4" s="255"/>
      <c r="VJX4" s="255"/>
      <c r="VJY4" s="255"/>
      <c r="VJZ4" s="255"/>
      <c r="VKA4" s="255"/>
      <c r="VKB4" s="255"/>
      <c r="VKC4" s="255"/>
      <c r="VKD4" s="255"/>
      <c r="VKE4" s="255"/>
      <c r="VKF4" s="255"/>
      <c r="VKG4" s="255"/>
      <c r="VKH4" s="255"/>
      <c r="VKI4" s="255"/>
      <c r="VKJ4" s="255"/>
      <c r="VKK4" s="255"/>
      <c r="VKL4" s="255"/>
      <c r="VKM4" s="255"/>
      <c r="VKN4" s="255"/>
      <c r="VKO4" s="255"/>
      <c r="VKP4" s="255"/>
      <c r="VKQ4" s="255"/>
      <c r="VKR4" s="255"/>
      <c r="VKS4" s="255"/>
      <c r="VKT4" s="255"/>
      <c r="VKU4" s="255"/>
      <c r="VKV4" s="255"/>
      <c r="VKW4" s="255"/>
      <c r="VKX4" s="255"/>
      <c r="VKY4" s="255"/>
      <c r="VKZ4" s="255"/>
      <c r="VLA4" s="255"/>
      <c r="VLB4" s="255"/>
      <c r="VLC4" s="255"/>
      <c r="VLD4" s="255"/>
      <c r="VLE4" s="255"/>
      <c r="VLF4" s="255"/>
      <c r="VLG4" s="255"/>
      <c r="VLH4" s="255"/>
      <c r="VLI4" s="255"/>
      <c r="VLJ4" s="255"/>
      <c r="VLK4" s="255"/>
      <c r="VLL4" s="255"/>
      <c r="VLM4" s="255"/>
      <c r="VLN4" s="255"/>
      <c r="VLO4" s="255"/>
      <c r="VLP4" s="255"/>
      <c r="VLQ4" s="255"/>
      <c r="VLR4" s="255"/>
      <c r="VLS4" s="255"/>
      <c r="VLT4" s="255"/>
      <c r="VLU4" s="255"/>
      <c r="VLV4" s="255"/>
      <c r="VLW4" s="255"/>
      <c r="VLX4" s="255"/>
      <c r="VLY4" s="255"/>
      <c r="VLZ4" s="255"/>
      <c r="VMA4" s="255"/>
      <c r="VMB4" s="255"/>
      <c r="VMC4" s="255"/>
      <c r="VMD4" s="255"/>
      <c r="VME4" s="255"/>
      <c r="VMF4" s="255"/>
      <c r="VMG4" s="255"/>
      <c r="VMH4" s="255"/>
      <c r="VMI4" s="255"/>
      <c r="VMJ4" s="255"/>
      <c r="VMK4" s="255"/>
      <c r="VML4" s="255"/>
      <c r="VMM4" s="255"/>
      <c r="VMN4" s="255"/>
      <c r="VMO4" s="255"/>
      <c r="VMP4" s="255"/>
      <c r="VMQ4" s="255"/>
      <c r="VMR4" s="255"/>
      <c r="VMS4" s="255"/>
      <c r="VMT4" s="255"/>
      <c r="VMU4" s="255"/>
      <c r="VMV4" s="255"/>
      <c r="VMW4" s="255"/>
      <c r="VMX4" s="255"/>
      <c r="VMY4" s="255"/>
      <c r="VMZ4" s="255"/>
      <c r="VNA4" s="255"/>
      <c r="VNB4" s="255"/>
      <c r="VNC4" s="255"/>
      <c r="VND4" s="255"/>
      <c r="VNE4" s="255"/>
      <c r="VNF4" s="255"/>
      <c r="VNG4" s="255"/>
      <c r="VNH4" s="255"/>
      <c r="VNI4" s="255"/>
      <c r="VNJ4" s="255"/>
      <c r="VNK4" s="255"/>
      <c r="VNL4" s="255"/>
      <c r="VNM4" s="255"/>
      <c r="VNN4" s="255"/>
      <c r="VNO4" s="255"/>
      <c r="VNP4" s="255"/>
      <c r="VNQ4" s="255"/>
      <c r="VNR4" s="255"/>
      <c r="VNS4" s="255"/>
      <c r="VNT4" s="255"/>
      <c r="VNU4" s="255"/>
      <c r="VNV4" s="255"/>
      <c r="VNW4" s="255"/>
      <c r="VNX4" s="255"/>
      <c r="VNY4" s="255"/>
      <c r="VNZ4" s="255"/>
      <c r="VOA4" s="255"/>
      <c r="VOB4" s="255"/>
      <c r="VOC4" s="255"/>
      <c r="VOD4" s="255"/>
      <c r="VOE4" s="255"/>
      <c r="VOF4" s="255"/>
      <c r="VOG4" s="255"/>
      <c r="VOH4" s="255"/>
      <c r="VOI4" s="255"/>
      <c r="VOJ4" s="255"/>
      <c r="VOK4" s="255"/>
      <c r="VOL4" s="255"/>
      <c r="VOM4" s="255"/>
      <c r="VON4" s="255"/>
      <c r="VOO4" s="255"/>
      <c r="VOP4" s="255"/>
      <c r="VOQ4" s="255"/>
      <c r="VOR4" s="255"/>
      <c r="VOS4" s="255"/>
      <c r="VOT4" s="255"/>
      <c r="VOU4" s="255"/>
      <c r="VOV4" s="255"/>
      <c r="VOW4" s="255"/>
      <c r="VOX4" s="255"/>
      <c r="VOY4" s="255"/>
      <c r="VOZ4" s="255"/>
      <c r="VPA4" s="255"/>
      <c r="VPB4" s="255"/>
      <c r="VPC4" s="255"/>
      <c r="VPD4" s="255"/>
      <c r="VPE4" s="255"/>
      <c r="VPF4" s="255"/>
      <c r="VPG4" s="255"/>
      <c r="VPH4" s="255"/>
      <c r="VPI4" s="255"/>
      <c r="VPJ4" s="255"/>
      <c r="VPK4" s="255"/>
      <c r="VPL4" s="255"/>
      <c r="VPM4" s="255"/>
      <c r="VPN4" s="255"/>
      <c r="VPO4" s="255"/>
      <c r="VPP4" s="255"/>
      <c r="VPQ4" s="255"/>
      <c r="VPR4" s="255"/>
      <c r="VPS4" s="255"/>
      <c r="VPT4" s="255"/>
      <c r="VPU4" s="255"/>
      <c r="VPV4" s="255"/>
      <c r="VPW4" s="255"/>
      <c r="VPX4" s="255"/>
      <c r="VPY4" s="255"/>
      <c r="VPZ4" s="255"/>
      <c r="VQA4" s="255"/>
      <c r="VQB4" s="255"/>
      <c r="VQC4" s="255"/>
      <c r="VQD4" s="255"/>
      <c r="VQE4" s="255"/>
      <c r="VQF4" s="255"/>
      <c r="VQG4" s="255"/>
      <c r="VQH4" s="255"/>
      <c r="VQI4" s="255"/>
      <c r="VQJ4" s="255"/>
      <c r="VQK4" s="255"/>
      <c r="VQL4" s="255"/>
      <c r="VQM4" s="255"/>
      <c r="VQN4" s="255"/>
      <c r="VQO4" s="255"/>
      <c r="VQP4" s="255"/>
      <c r="VQQ4" s="255"/>
      <c r="VQR4" s="255"/>
      <c r="VQS4" s="255"/>
      <c r="VQT4" s="255"/>
      <c r="VQU4" s="255"/>
      <c r="VQV4" s="255"/>
      <c r="VQW4" s="255"/>
      <c r="VQX4" s="255"/>
      <c r="VQY4" s="255"/>
      <c r="VQZ4" s="255"/>
      <c r="VRA4" s="255"/>
      <c r="VRB4" s="255"/>
      <c r="VRC4" s="255"/>
      <c r="VRD4" s="255"/>
      <c r="VRE4" s="255"/>
      <c r="VRF4" s="255"/>
      <c r="VRG4" s="255"/>
      <c r="VRH4" s="255"/>
      <c r="VRI4" s="255"/>
      <c r="VRJ4" s="255"/>
      <c r="VRK4" s="255"/>
      <c r="VRL4" s="255"/>
      <c r="VRM4" s="255"/>
      <c r="VRN4" s="255"/>
      <c r="VRO4" s="255"/>
      <c r="VRP4" s="255"/>
      <c r="VRQ4" s="255"/>
      <c r="VRR4" s="255"/>
      <c r="VRS4" s="255"/>
      <c r="VRT4" s="255"/>
      <c r="VRU4" s="255"/>
      <c r="VRV4" s="255"/>
      <c r="VRW4" s="255"/>
      <c r="VRX4" s="255"/>
      <c r="VRY4" s="255"/>
      <c r="VRZ4" s="255"/>
      <c r="VSA4" s="255"/>
      <c r="VSB4" s="255"/>
      <c r="VSC4" s="255"/>
      <c r="VSD4" s="255"/>
      <c r="VSE4" s="255"/>
      <c r="VSF4" s="255"/>
      <c r="VSG4" s="255"/>
      <c r="VSH4" s="255"/>
      <c r="VSI4" s="255"/>
      <c r="VSJ4" s="255"/>
      <c r="VSK4" s="255"/>
      <c r="VSL4" s="255"/>
      <c r="VSM4" s="255"/>
      <c r="VSN4" s="255"/>
      <c r="VSO4" s="255"/>
      <c r="VSP4" s="255"/>
      <c r="VSQ4" s="255"/>
      <c r="VSR4" s="255"/>
      <c r="VSS4" s="255"/>
      <c r="VST4" s="255"/>
      <c r="VSU4" s="255"/>
      <c r="VSV4" s="255"/>
      <c r="VSW4" s="255"/>
      <c r="VSX4" s="255"/>
      <c r="VSY4" s="255"/>
      <c r="VSZ4" s="255"/>
      <c r="VTA4" s="255"/>
      <c r="VTB4" s="255"/>
      <c r="VTC4" s="255"/>
      <c r="VTD4" s="255"/>
      <c r="VTE4" s="255"/>
      <c r="VTF4" s="255"/>
      <c r="VTG4" s="255"/>
      <c r="VTH4" s="255"/>
      <c r="VTI4" s="255"/>
      <c r="VTJ4" s="255"/>
      <c r="VTK4" s="255"/>
      <c r="VTL4" s="255"/>
      <c r="VTM4" s="255"/>
      <c r="VTN4" s="255"/>
      <c r="VTO4" s="255"/>
      <c r="VTP4" s="255"/>
      <c r="VTQ4" s="255"/>
      <c r="VTR4" s="255"/>
      <c r="VTS4" s="255"/>
      <c r="VTT4" s="255"/>
      <c r="VTU4" s="255"/>
      <c r="VTV4" s="255"/>
      <c r="VTW4" s="255"/>
      <c r="VTX4" s="255"/>
      <c r="VTY4" s="255"/>
      <c r="VTZ4" s="255"/>
      <c r="VUA4" s="255"/>
      <c r="VUB4" s="255"/>
      <c r="VUC4" s="255"/>
      <c r="VUD4" s="255"/>
      <c r="VUE4" s="255"/>
      <c r="VUF4" s="255"/>
      <c r="VUG4" s="255"/>
      <c r="VUH4" s="255"/>
      <c r="VUI4" s="255"/>
      <c r="VUJ4" s="255"/>
      <c r="VUK4" s="255"/>
      <c r="VUL4" s="255"/>
      <c r="VUM4" s="255"/>
      <c r="VUN4" s="255"/>
      <c r="VUO4" s="255"/>
      <c r="VUP4" s="255"/>
      <c r="VUQ4" s="255"/>
      <c r="VUR4" s="255"/>
      <c r="VUS4" s="255"/>
      <c r="VUT4" s="255"/>
      <c r="VUU4" s="255"/>
      <c r="VUV4" s="255"/>
      <c r="VUW4" s="255"/>
      <c r="VUX4" s="255"/>
      <c r="VUY4" s="255"/>
      <c r="VUZ4" s="255"/>
      <c r="VVA4" s="255"/>
      <c r="VVB4" s="255"/>
      <c r="VVC4" s="255"/>
      <c r="VVD4" s="255"/>
      <c r="VVE4" s="255"/>
      <c r="VVF4" s="255"/>
      <c r="VVG4" s="255"/>
      <c r="VVH4" s="255"/>
      <c r="VVI4" s="255"/>
      <c r="VVJ4" s="255"/>
      <c r="VVK4" s="255"/>
      <c r="VVL4" s="255"/>
      <c r="VVM4" s="255"/>
      <c r="VVN4" s="255"/>
      <c r="VVO4" s="255"/>
      <c r="VVP4" s="255"/>
      <c r="VVQ4" s="255"/>
      <c r="VVR4" s="255"/>
      <c r="VVS4" s="255"/>
      <c r="VVT4" s="255"/>
      <c r="VVU4" s="255"/>
      <c r="VVV4" s="255"/>
      <c r="VVW4" s="255"/>
      <c r="VVX4" s="255"/>
      <c r="VVY4" s="255"/>
      <c r="VVZ4" s="255"/>
      <c r="VWA4" s="255"/>
      <c r="VWB4" s="255"/>
      <c r="VWC4" s="255"/>
      <c r="VWD4" s="255"/>
      <c r="VWE4" s="255"/>
      <c r="VWF4" s="255"/>
      <c r="VWG4" s="255"/>
      <c r="VWH4" s="255"/>
      <c r="VWI4" s="255"/>
      <c r="VWJ4" s="255"/>
      <c r="VWK4" s="255"/>
      <c r="VWL4" s="255"/>
      <c r="VWM4" s="255"/>
      <c r="VWN4" s="255"/>
      <c r="VWO4" s="255"/>
      <c r="VWP4" s="255"/>
      <c r="VWQ4" s="255"/>
      <c r="VWR4" s="255"/>
      <c r="VWS4" s="255"/>
      <c r="VWT4" s="255"/>
      <c r="VWU4" s="255"/>
      <c r="VWV4" s="255"/>
      <c r="VWW4" s="255"/>
      <c r="VWX4" s="255"/>
      <c r="VWY4" s="255"/>
      <c r="VWZ4" s="255"/>
      <c r="VXA4" s="255"/>
      <c r="VXB4" s="255"/>
      <c r="VXC4" s="255"/>
      <c r="VXD4" s="255"/>
      <c r="VXE4" s="255"/>
      <c r="VXF4" s="255"/>
      <c r="VXG4" s="255"/>
      <c r="VXH4" s="255"/>
      <c r="VXI4" s="255"/>
      <c r="VXJ4" s="255"/>
      <c r="VXK4" s="255"/>
      <c r="VXL4" s="255"/>
      <c r="VXM4" s="255"/>
      <c r="VXN4" s="255"/>
      <c r="VXO4" s="255"/>
      <c r="VXP4" s="255"/>
      <c r="VXQ4" s="255"/>
      <c r="VXR4" s="255"/>
      <c r="VXS4" s="255"/>
      <c r="VXT4" s="255"/>
      <c r="VXU4" s="255"/>
      <c r="VXV4" s="255"/>
      <c r="VXW4" s="255"/>
      <c r="VXX4" s="255"/>
      <c r="VXY4" s="255"/>
      <c r="VXZ4" s="255"/>
      <c r="VYA4" s="255"/>
      <c r="VYB4" s="255"/>
      <c r="VYC4" s="255"/>
      <c r="VYD4" s="255"/>
      <c r="VYE4" s="255"/>
      <c r="VYF4" s="255"/>
      <c r="VYG4" s="255"/>
      <c r="VYH4" s="255"/>
      <c r="VYI4" s="255"/>
      <c r="VYJ4" s="255"/>
      <c r="VYK4" s="255"/>
      <c r="VYL4" s="255"/>
      <c r="VYM4" s="255"/>
      <c r="VYN4" s="255"/>
      <c r="VYO4" s="255"/>
      <c r="VYP4" s="255"/>
      <c r="VYQ4" s="255"/>
      <c r="VYR4" s="255"/>
      <c r="VYS4" s="255"/>
      <c r="VYT4" s="255"/>
      <c r="VYU4" s="255"/>
      <c r="VYV4" s="255"/>
      <c r="VYW4" s="255"/>
      <c r="VYX4" s="255"/>
      <c r="VYY4" s="255"/>
      <c r="VYZ4" s="255"/>
      <c r="VZA4" s="255"/>
      <c r="VZB4" s="255"/>
      <c r="VZC4" s="255"/>
      <c r="VZD4" s="255"/>
      <c r="VZE4" s="255"/>
      <c r="VZF4" s="255"/>
      <c r="VZG4" s="255"/>
      <c r="VZH4" s="255"/>
      <c r="VZI4" s="255"/>
      <c r="VZJ4" s="255"/>
      <c r="VZK4" s="255"/>
      <c r="VZL4" s="255"/>
      <c r="VZM4" s="255"/>
      <c r="VZN4" s="255"/>
      <c r="VZO4" s="255"/>
      <c r="VZP4" s="255"/>
      <c r="VZQ4" s="255"/>
      <c r="VZR4" s="255"/>
      <c r="VZS4" s="255"/>
      <c r="VZT4" s="255"/>
      <c r="VZU4" s="255"/>
      <c r="VZV4" s="255"/>
      <c r="VZW4" s="255"/>
      <c r="VZX4" s="255"/>
      <c r="VZY4" s="255"/>
      <c r="VZZ4" s="255"/>
      <c r="WAA4" s="255"/>
      <c r="WAB4" s="255"/>
      <c r="WAC4" s="255"/>
      <c r="WAD4" s="255"/>
      <c r="WAE4" s="255"/>
      <c r="WAF4" s="255"/>
      <c r="WAG4" s="255"/>
      <c r="WAH4" s="255"/>
      <c r="WAI4" s="255"/>
      <c r="WAJ4" s="255"/>
      <c r="WAK4" s="255"/>
      <c r="WAL4" s="255"/>
      <c r="WAM4" s="255"/>
      <c r="WAN4" s="255"/>
      <c r="WAO4" s="255"/>
      <c r="WAP4" s="255"/>
      <c r="WAQ4" s="255"/>
      <c r="WAR4" s="255"/>
      <c r="WAS4" s="255"/>
      <c r="WAT4" s="255"/>
      <c r="WAU4" s="255"/>
      <c r="WAV4" s="255"/>
      <c r="WAW4" s="255"/>
      <c r="WAX4" s="255"/>
      <c r="WAY4" s="255"/>
      <c r="WAZ4" s="255"/>
      <c r="WBA4" s="255"/>
      <c r="WBB4" s="255"/>
      <c r="WBC4" s="255"/>
      <c r="WBD4" s="255"/>
      <c r="WBE4" s="255"/>
      <c r="WBF4" s="255"/>
      <c r="WBG4" s="255"/>
      <c r="WBH4" s="255"/>
      <c r="WBI4" s="255"/>
      <c r="WBJ4" s="255"/>
      <c r="WBK4" s="255"/>
      <c r="WBL4" s="255"/>
      <c r="WBM4" s="255"/>
      <c r="WBN4" s="255"/>
      <c r="WBO4" s="255"/>
      <c r="WBP4" s="255"/>
      <c r="WBQ4" s="255"/>
      <c r="WBR4" s="255"/>
      <c r="WBS4" s="255"/>
      <c r="WBT4" s="255"/>
      <c r="WBU4" s="255"/>
      <c r="WBV4" s="255"/>
      <c r="WBW4" s="255"/>
      <c r="WBX4" s="255"/>
      <c r="WBY4" s="255"/>
      <c r="WBZ4" s="255"/>
      <c r="WCA4" s="255"/>
      <c r="WCB4" s="255"/>
      <c r="WCC4" s="255"/>
      <c r="WCD4" s="255"/>
      <c r="WCE4" s="255"/>
      <c r="WCF4" s="255"/>
      <c r="WCG4" s="255"/>
      <c r="WCH4" s="255"/>
      <c r="WCI4" s="255"/>
      <c r="WCJ4" s="255"/>
      <c r="WCK4" s="255"/>
      <c r="WCL4" s="255"/>
      <c r="WCM4" s="255"/>
      <c r="WCN4" s="255"/>
      <c r="WCO4" s="255"/>
      <c r="WCP4" s="255"/>
      <c r="WCQ4" s="255"/>
      <c r="WCR4" s="255"/>
      <c r="WCS4" s="255"/>
      <c r="WCT4" s="255"/>
      <c r="WCU4" s="255"/>
      <c r="WCV4" s="255"/>
      <c r="WCW4" s="255"/>
      <c r="WCX4" s="255"/>
      <c r="WCY4" s="255"/>
      <c r="WCZ4" s="255"/>
      <c r="WDA4" s="255"/>
      <c r="WDB4" s="255"/>
      <c r="WDC4" s="255"/>
      <c r="WDD4" s="255"/>
      <c r="WDE4" s="255"/>
      <c r="WDF4" s="255"/>
      <c r="WDG4" s="255"/>
      <c r="WDH4" s="255"/>
      <c r="WDI4" s="255"/>
      <c r="WDJ4" s="255"/>
      <c r="WDK4" s="255"/>
      <c r="WDL4" s="255"/>
      <c r="WDM4" s="255"/>
      <c r="WDN4" s="255"/>
      <c r="WDO4" s="255"/>
      <c r="WDP4" s="255"/>
      <c r="WDQ4" s="255"/>
      <c r="WDR4" s="255"/>
      <c r="WDS4" s="255"/>
      <c r="WDT4" s="255"/>
      <c r="WDU4" s="255"/>
      <c r="WDV4" s="255"/>
      <c r="WDW4" s="255"/>
      <c r="WDX4" s="255"/>
      <c r="WDY4" s="255"/>
      <c r="WDZ4" s="255"/>
      <c r="WEA4" s="255"/>
      <c r="WEB4" s="255"/>
      <c r="WEC4" s="255"/>
      <c r="WED4" s="255"/>
      <c r="WEE4" s="255"/>
      <c r="WEF4" s="255"/>
      <c r="WEG4" s="255"/>
      <c r="WEH4" s="255"/>
      <c r="WEI4" s="255"/>
      <c r="WEJ4" s="255"/>
      <c r="WEK4" s="255"/>
      <c r="WEL4" s="255"/>
      <c r="WEM4" s="255"/>
      <c r="WEN4" s="255"/>
      <c r="WEO4" s="255"/>
      <c r="WEP4" s="255"/>
      <c r="WEQ4" s="255"/>
      <c r="WER4" s="255"/>
      <c r="WES4" s="255"/>
      <c r="WET4" s="255"/>
      <c r="WEU4" s="255"/>
      <c r="WEV4" s="255"/>
      <c r="WEW4" s="255"/>
      <c r="WEX4" s="255"/>
      <c r="WEY4" s="255"/>
      <c r="WEZ4" s="255"/>
      <c r="WFA4" s="255"/>
      <c r="WFB4" s="255"/>
      <c r="WFC4" s="255"/>
      <c r="WFD4" s="255"/>
      <c r="WFE4" s="255"/>
      <c r="WFF4" s="255"/>
      <c r="WFG4" s="255"/>
      <c r="WFH4" s="255"/>
      <c r="WFI4" s="255"/>
      <c r="WFJ4" s="255"/>
      <c r="WFK4" s="255"/>
      <c r="WFL4" s="255"/>
      <c r="WFM4" s="255"/>
      <c r="WFN4" s="255"/>
      <c r="WFO4" s="255"/>
      <c r="WFP4" s="255"/>
      <c r="WFQ4" s="255"/>
      <c r="WFR4" s="255"/>
      <c r="WFS4" s="255"/>
      <c r="WFT4" s="255"/>
      <c r="WFU4" s="255"/>
      <c r="WFV4" s="255"/>
      <c r="WFW4" s="255"/>
      <c r="WFX4" s="255"/>
      <c r="WFY4" s="255"/>
      <c r="WFZ4" s="255"/>
      <c r="WGA4" s="255"/>
      <c r="WGB4" s="255"/>
      <c r="WGC4" s="255"/>
      <c r="WGD4" s="255"/>
      <c r="WGE4" s="255"/>
      <c r="WGF4" s="255"/>
      <c r="WGG4" s="255"/>
      <c r="WGH4" s="255"/>
      <c r="WGI4" s="255"/>
      <c r="WGJ4" s="255"/>
      <c r="WGK4" s="255"/>
      <c r="WGL4" s="255"/>
      <c r="WGM4" s="255"/>
      <c r="WGN4" s="255"/>
      <c r="WGO4" s="255"/>
      <c r="WGP4" s="255"/>
      <c r="WGQ4" s="255"/>
      <c r="WGR4" s="255"/>
      <c r="WGS4" s="255"/>
      <c r="WGT4" s="255"/>
      <c r="WGU4" s="255"/>
      <c r="WGV4" s="255"/>
      <c r="WGW4" s="255"/>
      <c r="WGX4" s="255"/>
      <c r="WGY4" s="255"/>
      <c r="WGZ4" s="255"/>
      <c r="WHA4" s="255"/>
      <c r="WHB4" s="255"/>
      <c r="WHC4" s="255"/>
      <c r="WHD4" s="255"/>
      <c r="WHE4" s="255"/>
      <c r="WHF4" s="255"/>
      <c r="WHG4" s="255"/>
      <c r="WHH4" s="255"/>
      <c r="WHI4" s="255"/>
      <c r="WHJ4" s="255"/>
      <c r="WHK4" s="255"/>
      <c r="WHL4" s="255"/>
      <c r="WHM4" s="255"/>
      <c r="WHN4" s="255"/>
      <c r="WHO4" s="255"/>
      <c r="WHP4" s="255"/>
      <c r="WHQ4" s="255"/>
      <c r="WHR4" s="255"/>
      <c r="WHS4" s="255"/>
      <c r="WHT4" s="255"/>
      <c r="WHU4" s="255"/>
      <c r="WHV4" s="255"/>
      <c r="WHW4" s="255"/>
      <c r="WHX4" s="255"/>
      <c r="WHY4" s="255"/>
      <c r="WHZ4" s="255"/>
      <c r="WIA4" s="255"/>
      <c r="WIB4" s="255"/>
      <c r="WIC4" s="255"/>
      <c r="WID4" s="255"/>
      <c r="WIE4" s="255"/>
      <c r="WIF4" s="255"/>
      <c r="WIG4" s="255"/>
      <c r="WIH4" s="255"/>
      <c r="WII4" s="255"/>
      <c r="WIJ4" s="255"/>
      <c r="WIK4" s="255"/>
      <c r="WIL4" s="255"/>
      <c r="WIM4" s="255"/>
      <c r="WIN4" s="255"/>
      <c r="WIO4" s="255"/>
      <c r="WIP4" s="255"/>
      <c r="WIQ4" s="255"/>
      <c r="WIR4" s="255"/>
      <c r="WIS4" s="255"/>
      <c r="WIT4" s="255"/>
      <c r="WIU4" s="255"/>
      <c r="WIV4" s="255"/>
      <c r="WIW4" s="255"/>
      <c r="WIX4" s="255"/>
      <c r="WIY4" s="255"/>
      <c r="WIZ4" s="255"/>
      <c r="WJA4" s="255"/>
      <c r="WJB4" s="255"/>
      <c r="WJC4" s="255"/>
      <c r="WJD4" s="255"/>
      <c r="WJE4" s="255"/>
      <c r="WJF4" s="255"/>
      <c r="WJG4" s="255"/>
      <c r="WJH4" s="255"/>
      <c r="WJI4" s="255"/>
      <c r="WJJ4" s="255"/>
      <c r="WJK4" s="255"/>
      <c r="WJL4" s="255"/>
      <c r="WJM4" s="255"/>
      <c r="WJN4" s="255"/>
      <c r="WJO4" s="255"/>
      <c r="WJP4" s="255"/>
      <c r="WJQ4" s="255"/>
      <c r="WJR4" s="255"/>
      <c r="WJS4" s="255"/>
      <c r="WJT4" s="255"/>
      <c r="WJU4" s="255"/>
      <c r="WJV4" s="255"/>
      <c r="WJW4" s="255"/>
      <c r="WJX4" s="255"/>
      <c r="WJY4" s="255"/>
      <c r="WJZ4" s="255"/>
      <c r="WKA4" s="255"/>
      <c r="WKB4" s="255"/>
      <c r="WKC4" s="255"/>
      <c r="WKD4" s="255"/>
      <c r="WKE4" s="255"/>
      <c r="WKF4" s="255"/>
      <c r="WKG4" s="255"/>
      <c r="WKH4" s="255"/>
      <c r="WKI4" s="255"/>
      <c r="WKJ4" s="255"/>
      <c r="WKK4" s="255"/>
      <c r="WKL4" s="255"/>
      <c r="WKM4" s="255"/>
      <c r="WKN4" s="255"/>
      <c r="WKO4" s="255"/>
      <c r="WKP4" s="255"/>
      <c r="WKQ4" s="255"/>
      <c r="WKR4" s="255"/>
      <c r="WKS4" s="255"/>
      <c r="WKT4" s="255"/>
      <c r="WKU4" s="255"/>
      <c r="WKV4" s="255"/>
      <c r="WKW4" s="255"/>
      <c r="WKX4" s="255"/>
      <c r="WKY4" s="255"/>
      <c r="WKZ4" s="255"/>
      <c r="WLA4" s="255"/>
      <c r="WLB4" s="255"/>
      <c r="WLC4" s="255"/>
      <c r="WLD4" s="255"/>
      <c r="WLE4" s="255"/>
      <c r="WLF4" s="255"/>
      <c r="WLG4" s="255"/>
      <c r="WLH4" s="255"/>
      <c r="WLI4" s="255"/>
      <c r="WLJ4" s="255"/>
      <c r="WLK4" s="255"/>
      <c r="WLL4" s="255"/>
      <c r="WLM4" s="255"/>
      <c r="WLN4" s="255"/>
      <c r="WLO4" s="255"/>
      <c r="WLP4" s="255"/>
      <c r="WLQ4" s="255"/>
      <c r="WLR4" s="255"/>
      <c r="WLS4" s="255"/>
      <c r="WLT4" s="255"/>
      <c r="WLU4" s="255"/>
      <c r="WLV4" s="255"/>
      <c r="WLW4" s="255"/>
      <c r="WLX4" s="255"/>
      <c r="WLY4" s="255"/>
      <c r="WLZ4" s="255"/>
      <c r="WMA4" s="255"/>
      <c r="WMB4" s="255"/>
      <c r="WMC4" s="255"/>
      <c r="WMD4" s="255"/>
      <c r="WME4" s="255"/>
      <c r="WMF4" s="255"/>
      <c r="WMG4" s="255"/>
      <c r="WMH4" s="255"/>
      <c r="WMI4" s="255"/>
      <c r="WMJ4" s="255"/>
      <c r="WMK4" s="255"/>
      <c r="WML4" s="255"/>
      <c r="WMM4" s="255"/>
      <c r="WMN4" s="255"/>
      <c r="WMO4" s="255"/>
      <c r="WMP4" s="255"/>
      <c r="WMQ4" s="255"/>
      <c r="WMR4" s="255"/>
      <c r="WMS4" s="255"/>
      <c r="WMT4" s="255"/>
      <c r="WMU4" s="255"/>
      <c r="WMV4" s="255"/>
      <c r="WMW4" s="255"/>
      <c r="WMX4" s="255"/>
      <c r="WMY4" s="255"/>
      <c r="WMZ4" s="255"/>
      <c r="WNA4" s="255"/>
      <c r="WNB4" s="255"/>
      <c r="WNC4" s="255"/>
      <c r="WND4" s="255"/>
      <c r="WNE4" s="255"/>
      <c r="WNF4" s="255"/>
      <c r="WNG4" s="255"/>
      <c r="WNH4" s="255"/>
      <c r="WNI4" s="255"/>
      <c r="WNJ4" s="255"/>
      <c r="WNK4" s="255"/>
      <c r="WNL4" s="255"/>
      <c r="WNM4" s="255"/>
      <c r="WNN4" s="255"/>
      <c r="WNO4" s="255"/>
      <c r="WNP4" s="255"/>
      <c r="WNQ4" s="255"/>
      <c r="WNR4" s="255"/>
      <c r="WNS4" s="255"/>
      <c r="WNT4" s="255"/>
      <c r="WNU4" s="255"/>
      <c r="WNV4" s="255"/>
      <c r="WNW4" s="255"/>
      <c r="WNX4" s="255"/>
      <c r="WNY4" s="255"/>
      <c r="WNZ4" s="255"/>
      <c r="WOA4" s="255"/>
      <c r="WOB4" s="255"/>
      <c r="WOC4" s="255"/>
      <c r="WOD4" s="255"/>
      <c r="WOE4" s="255"/>
      <c r="WOF4" s="255"/>
      <c r="WOG4" s="255"/>
      <c r="WOH4" s="255"/>
      <c r="WOI4" s="255"/>
      <c r="WOJ4" s="255"/>
      <c r="WOK4" s="255"/>
      <c r="WOL4" s="255"/>
      <c r="WOM4" s="255"/>
      <c r="WON4" s="255"/>
      <c r="WOO4" s="255"/>
      <c r="WOP4" s="255"/>
      <c r="WOQ4" s="255"/>
      <c r="WOR4" s="255"/>
      <c r="WOS4" s="255"/>
      <c r="WOT4" s="255"/>
      <c r="WOU4" s="255"/>
      <c r="WOV4" s="255"/>
      <c r="WOW4" s="255"/>
      <c r="WOX4" s="255"/>
      <c r="WOY4" s="255"/>
      <c r="WOZ4" s="255"/>
      <c r="WPA4" s="255"/>
      <c r="WPB4" s="255"/>
      <c r="WPC4" s="255"/>
      <c r="WPD4" s="255"/>
      <c r="WPE4" s="255"/>
      <c r="WPF4" s="255"/>
      <c r="WPG4" s="255"/>
      <c r="WPH4" s="255"/>
      <c r="WPI4" s="255"/>
      <c r="WPJ4" s="255"/>
      <c r="WPK4" s="255"/>
      <c r="WPL4" s="255"/>
      <c r="WPM4" s="255"/>
      <c r="WPN4" s="255"/>
      <c r="WPO4" s="255"/>
      <c r="WPP4" s="255"/>
      <c r="WPQ4" s="255"/>
      <c r="WPR4" s="255"/>
      <c r="WPS4" s="255"/>
      <c r="WPT4" s="255"/>
      <c r="WPU4" s="255"/>
      <c r="WPV4" s="255"/>
      <c r="WPW4" s="255"/>
      <c r="WPX4" s="255"/>
      <c r="WPY4" s="255"/>
      <c r="WPZ4" s="255"/>
      <c r="WQA4" s="255"/>
      <c r="WQB4" s="255"/>
      <c r="WQC4" s="255"/>
      <c r="WQD4" s="255"/>
      <c r="WQE4" s="255"/>
      <c r="WQF4" s="255"/>
      <c r="WQG4" s="255"/>
      <c r="WQH4" s="255"/>
      <c r="WQI4" s="255"/>
      <c r="WQJ4" s="255"/>
      <c r="WQK4" s="255"/>
      <c r="WQL4" s="255"/>
      <c r="WQM4" s="255"/>
      <c r="WQN4" s="255"/>
      <c r="WQO4" s="255"/>
      <c r="WQP4" s="255"/>
      <c r="WQQ4" s="255"/>
      <c r="WQR4" s="255"/>
      <c r="WQS4" s="255"/>
      <c r="WQT4" s="255"/>
      <c r="WQU4" s="255"/>
      <c r="WQV4" s="255"/>
      <c r="WQW4" s="255"/>
      <c r="WQX4" s="255"/>
      <c r="WQY4" s="255"/>
      <c r="WQZ4" s="255"/>
      <c r="WRA4" s="255"/>
      <c r="WRB4" s="255"/>
      <c r="WRC4" s="255"/>
      <c r="WRD4" s="255"/>
      <c r="WRE4" s="255"/>
      <c r="WRF4" s="255"/>
      <c r="WRG4" s="255"/>
      <c r="WRH4" s="255"/>
      <c r="WRI4" s="255"/>
      <c r="WRJ4" s="255"/>
      <c r="WRK4" s="255"/>
      <c r="WRL4" s="255"/>
      <c r="WRM4" s="255"/>
      <c r="WRN4" s="255"/>
      <c r="WRO4" s="255"/>
      <c r="WRP4" s="255"/>
      <c r="WRQ4" s="255"/>
      <c r="WRR4" s="255"/>
      <c r="WRS4" s="255"/>
      <c r="WRT4" s="255"/>
      <c r="WRU4" s="255"/>
      <c r="WRV4" s="255"/>
      <c r="WRW4" s="255"/>
      <c r="WRX4" s="255"/>
      <c r="WRY4" s="255"/>
      <c r="WRZ4" s="255"/>
      <c r="WSA4" s="255"/>
      <c r="WSB4" s="255"/>
      <c r="WSC4" s="255"/>
      <c r="WSD4" s="255"/>
      <c r="WSE4" s="255"/>
      <c r="WSF4" s="255"/>
      <c r="WSG4" s="255"/>
      <c r="WSH4" s="255"/>
      <c r="WSI4" s="255"/>
      <c r="WSJ4" s="255"/>
      <c r="WSK4" s="255"/>
      <c r="WSL4" s="255"/>
      <c r="WSM4" s="255"/>
      <c r="WSN4" s="255"/>
      <c r="WSO4" s="255"/>
      <c r="WSP4" s="255"/>
      <c r="WSQ4" s="255"/>
      <c r="WSR4" s="255"/>
      <c r="WSS4" s="255"/>
      <c r="WST4" s="255"/>
      <c r="WSU4" s="255"/>
      <c r="WSV4" s="255"/>
      <c r="WSW4" s="255"/>
      <c r="WSX4" s="255"/>
      <c r="WSY4" s="255"/>
      <c r="WSZ4" s="255"/>
      <c r="WTA4" s="255"/>
      <c r="WTB4" s="255"/>
      <c r="WTC4" s="255"/>
      <c r="WTD4" s="255"/>
      <c r="WTE4" s="255"/>
      <c r="WTF4" s="255"/>
      <c r="WTG4" s="255"/>
      <c r="WTH4" s="255"/>
      <c r="WTI4" s="255"/>
      <c r="WTJ4" s="255"/>
      <c r="WTK4" s="255"/>
      <c r="WTL4" s="255"/>
      <c r="WTM4" s="255"/>
      <c r="WTN4" s="255"/>
      <c r="WTO4" s="255"/>
      <c r="WTP4" s="255"/>
      <c r="WTQ4" s="255"/>
      <c r="WTR4" s="255"/>
      <c r="WTS4" s="255"/>
      <c r="WTT4" s="255"/>
      <c r="WTU4" s="255"/>
      <c r="WTV4" s="255"/>
      <c r="WTW4" s="255"/>
      <c r="WTX4" s="263"/>
      <c r="WTY4" s="263"/>
      <c r="WTZ4" s="263"/>
      <c r="WUA4" s="263"/>
      <c r="WUB4" s="263"/>
      <c r="WUC4" s="263"/>
      <c r="WUD4" s="263"/>
      <c r="WUE4" s="263"/>
      <c r="WUF4" s="263"/>
      <c r="WUG4" s="263"/>
      <c r="WUH4" s="263"/>
      <c r="WUI4" s="263"/>
      <c r="WUJ4" s="263"/>
      <c r="WUK4" s="263"/>
      <c r="WUL4" s="263"/>
      <c r="WUM4" s="263"/>
      <c r="WUN4" s="263"/>
      <c r="WUO4" s="263"/>
      <c r="WUP4" s="263"/>
      <c r="WUQ4" s="263"/>
      <c r="WUR4" s="263"/>
      <c r="WUS4" s="263"/>
      <c r="WUT4" s="263"/>
      <c r="WUU4" s="263"/>
      <c r="WUV4" s="263"/>
    </row>
    <row r="5" s="205" customFormat="1" ht="13.5" spans="1:12">
      <c r="A5" s="225"/>
      <c r="B5" s="226" t="s">
        <v>483</v>
      </c>
      <c r="C5" s="227"/>
      <c r="D5" s="228"/>
      <c r="E5" s="229"/>
      <c r="F5" s="230"/>
      <c r="G5" s="230"/>
      <c r="H5" s="230"/>
      <c r="I5" s="230"/>
      <c r="J5" s="257"/>
      <c r="K5" s="258"/>
      <c r="L5" s="259"/>
    </row>
    <row r="6" s="205" customFormat="1" ht="13.5" outlineLevel="1" spans="1:12">
      <c r="A6" s="231" t="s">
        <v>16</v>
      </c>
      <c r="B6" s="232" t="s">
        <v>1897</v>
      </c>
      <c r="C6" s="233"/>
      <c r="D6" s="233"/>
      <c r="E6" s="234"/>
      <c r="F6" s="235"/>
      <c r="G6" s="235"/>
      <c r="H6" s="235"/>
      <c r="I6" s="230"/>
      <c r="J6" s="257"/>
      <c r="K6" s="260"/>
      <c r="L6" s="259"/>
    </row>
    <row r="7" s="205" customFormat="1" ht="132" outlineLevel="1" spans="1:12">
      <c r="A7" s="236" t="s">
        <v>202</v>
      </c>
      <c r="B7" s="237" t="s">
        <v>1898</v>
      </c>
      <c r="C7" s="238" t="s">
        <v>1899</v>
      </c>
      <c r="D7" s="239"/>
      <c r="E7" s="240"/>
      <c r="F7" s="235"/>
      <c r="G7" s="235"/>
      <c r="H7" s="235"/>
      <c r="I7" s="230"/>
      <c r="J7" s="257"/>
      <c r="K7" s="260"/>
      <c r="L7" s="259"/>
    </row>
    <row r="8" s="205" customFormat="1" ht="13.5" outlineLevel="1" spans="1:12">
      <c r="A8" s="241" t="s">
        <v>1238</v>
      </c>
      <c r="B8" s="238" t="s">
        <v>1900</v>
      </c>
      <c r="C8" s="238" t="s">
        <v>1901</v>
      </c>
      <c r="D8" s="242" t="s">
        <v>168</v>
      </c>
      <c r="E8" s="243">
        <v>172.27</v>
      </c>
      <c r="F8" s="244">
        <f t="shared" ref="F8:F24" si="0">ROUND((G8+H8+I8)*(1+J8),2)</f>
        <v>63.39</v>
      </c>
      <c r="G8" s="235">
        <v>30.78</v>
      </c>
      <c r="H8" s="235">
        <v>24.3</v>
      </c>
      <c r="I8" s="230">
        <v>3.61</v>
      </c>
      <c r="J8" s="257">
        <v>0.08</v>
      </c>
      <c r="K8" s="260">
        <f t="shared" ref="K8:K24" si="1">F8*E8</f>
        <v>10920.2</v>
      </c>
      <c r="L8" s="259"/>
    </row>
    <row r="9" s="205" customFormat="1" ht="13.5" outlineLevel="1" spans="1:12">
      <c r="A9" s="241" t="s">
        <v>1241</v>
      </c>
      <c r="B9" s="238" t="s">
        <v>1900</v>
      </c>
      <c r="C9" s="238" t="s">
        <v>1902</v>
      </c>
      <c r="D9" s="242" t="s">
        <v>168</v>
      </c>
      <c r="E9" s="243">
        <v>258.41</v>
      </c>
      <c r="F9" s="244">
        <f t="shared" si="0"/>
        <v>113.71</v>
      </c>
      <c r="G9" s="235">
        <v>50.73</v>
      </c>
      <c r="H9" s="235">
        <v>49.77</v>
      </c>
      <c r="I9" s="230">
        <v>4.79</v>
      </c>
      <c r="J9" s="257">
        <v>0.08</v>
      </c>
      <c r="K9" s="260">
        <f t="shared" si="1"/>
        <v>29383.8</v>
      </c>
      <c r="L9" s="259"/>
    </row>
    <row r="10" s="205" customFormat="1" ht="13.5" outlineLevel="1" spans="1:12">
      <c r="A10" s="241" t="s">
        <v>1243</v>
      </c>
      <c r="B10" s="238" t="s">
        <v>1900</v>
      </c>
      <c r="C10" s="238" t="s">
        <v>1903</v>
      </c>
      <c r="D10" s="242" t="s">
        <v>168</v>
      </c>
      <c r="E10" s="243">
        <v>147.66</v>
      </c>
      <c r="F10" s="244">
        <f t="shared" si="0"/>
        <v>159.01</v>
      </c>
      <c r="G10" s="235">
        <v>62.49</v>
      </c>
      <c r="H10" s="235">
        <v>77.36</v>
      </c>
      <c r="I10" s="230">
        <v>7.38</v>
      </c>
      <c r="J10" s="257">
        <v>0.08</v>
      </c>
      <c r="K10" s="260">
        <f t="shared" si="1"/>
        <v>23479.42</v>
      </c>
      <c r="L10" s="259"/>
    </row>
    <row r="11" s="205" customFormat="1" ht="13.5" outlineLevel="1" spans="1:12">
      <c r="A11" s="241" t="s">
        <v>1245</v>
      </c>
      <c r="B11" s="238" t="s">
        <v>1849</v>
      </c>
      <c r="C11" s="238" t="s">
        <v>1707</v>
      </c>
      <c r="D11" s="242" t="s">
        <v>168</v>
      </c>
      <c r="E11" s="243">
        <v>0.49</v>
      </c>
      <c r="F11" s="244">
        <f t="shared" si="0"/>
        <v>6.24</v>
      </c>
      <c r="G11" s="235">
        <v>2.85</v>
      </c>
      <c r="H11" s="235">
        <v>2.36</v>
      </c>
      <c r="I11" s="230">
        <v>0.57</v>
      </c>
      <c r="J11" s="257">
        <v>0.08</v>
      </c>
      <c r="K11" s="260">
        <f t="shared" si="1"/>
        <v>3.06</v>
      </c>
      <c r="L11" s="259"/>
    </row>
    <row r="12" s="205" customFormat="1" ht="13.5" outlineLevel="1" spans="1:12">
      <c r="A12" s="241" t="s">
        <v>1247</v>
      </c>
      <c r="B12" s="238" t="s">
        <v>1849</v>
      </c>
      <c r="C12" s="238" t="s">
        <v>1708</v>
      </c>
      <c r="D12" s="242" t="s">
        <v>168</v>
      </c>
      <c r="E12" s="243">
        <v>0.49</v>
      </c>
      <c r="F12" s="244">
        <f t="shared" si="0"/>
        <v>6.63</v>
      </c>
      <c r="G12" s="235">
        <v>2.94</v>
      </c>
      <c r="H12" s="235">
        <v>2.61</v>
      </c>
      <c r="I12" s="230">
        <v>0.59</v>
      </c>
      <c r="J12" s="257">
        <v>0.08</v>
      </c>
      <c r="K12" s="260">
        <f t="shared" si="1"/>
        <v>3.25</v>
      </c>
      <c r="L12" s="259"/>
    </row>
    <row r="13" s="205" customFormat="1" ht="13.5" outlineLevel="1" spans="1:12">
      <c r="A13" s="241" t="s">
        <v>1670</v>
      </c>
      <c r="B13" s="238" t="s">
        <v>1849</v>
      </c>
      <c r="C13" s="238" t="s">
        <v>1709</v>
      </c>
      <c r="D13" s="242" t="s">
        <v>168</v>
      </c>
      <c r="E13" s="243">
        <v>0.49</v>
      </c>
      <c r="F13" s="244">
        <f t="shared" si="0"/>
        <v>14.83</v>
      </c>
      <c r="G13" s="235">
        <v>8.49</v>
      </c>
      <c r="H13" s="235">
        <v>3.86</v>
      </c>
      <c r="I13" s="230">
        <v>1.38</v>
      </c>
      <c r="J13" s="257">
        <v>0.08</v>
      </c>
      <c r="K13" s="260">
        <f t="shared" si="1"/>
        <v>7.27</v>
      </c>
      <c r="L13" s="259"/>
    </row>
    <row r="14" s="205" customFormat="1" ht="13.5" outlineLevel="1" spans="1:12">
      <c r="A14" s="241" t="s">
        <v>1257</v>
      </c>
      <c r="B14" s="238" t="s">
        <v>1849</v>
      </c>
      <c r="C14" s="238" t="s">
        <v>1710</v>
      </c>
      <c r="D14" s="242" t="s">
        <v>168</v>
      </c>
      <c r="E14" s="243">
        <v>0.49</v>
      </c>
      <c r="F14" s="244">
        <f t="shared" si="0"/>
        <v>17.03</v>
      </c>
      <c r="G14" s="235">
        <v>8.98</v>
      </c>
      <c r="H14" s="235">
        <v>5.3</v>
      </c>
      <c r="I14" s="230">
        <v>1.49</v>
      </c>
      <c r="J14" s="257">
        <v>0.08</v>
      </c>
      <c r="K14" s="260">
        <f t="shared" si="1"/>
        <v>8.34</v>
      </c>
      <c r="L14" s="259"/>
    </row>
    <row r="15" s="205" customFormat="1" ht="13.5" outlineLevel="1" spans="1:12">
      <c r="A15" s="241" t="s">
        <v>1673</v>
      </c>
      <c r="B15" s="238" t="s">
        <v>1849</v>
      </c>
      <c r="C15" s="238" t="s">
        <v>1711</v>
      </c>
      <c r="D15" s="242" t="s">
        <v>168</v>
      </c>
      <c r="E15" s="243">
        <v>0.49</v>
      </c>
      <c r="F15" s="244">
        <f t="shared" si="0"/>
        <v>21.01</v>
      </c>
      <c r="G15" s="235">
        <v>10.56</v>
      </c>
      <c r="H15" s="235">
        <v>7.22</v>
      </c>
      <c r="I15" s="235">
        <v>1.67</v>
      </c>
      <c r="J15" s="257">
        <v>0.08</v>
      </c>
      <c r="K15" s="260">
        <f t="shared" si="1"/>
        <v>10.29</v>
      </c>
      <c r="L15" s="259"/>
    </row>
    <row r="16" s="205" customFormat="1" ht="13.5" outlineLevel="1" spans="1:12">
      <c r="A16" s="241" t="s">
        <v>1249</v>
      </c>
      <c r="B16" s="238" t="s">
        <v>1849</v>
      </c>
      <c r="C16" s="238" t="s">
        <v>1712</v>
      </c>
      <c r="D16" s="242" t="s">
        <v>168</v>
      </c>
      <c r="E16" s="243">
        <v>0.49</v>
      </c>
      <c r="F16" s="244">
        <f t="shared" si="0"/>
        <v>29.29</v>
      </c>
      <c r="G16" s="235">
        <v>12.56</v>
      </c>
      <c r="H16" s="235">
        <v>12.47</v>
      </c>
      <c r="I16" s="235">
        <v>2.09</v>
      </c>
      <c r="J16" s="257">
        <v>0.08</v>
      </c>
      <c r="K16" s="260">
        <f t="shared" si="1"/>
        <v>14.35</v>
      </c>
      <c r="L16" s="259"/>
    </row>
    <row r="17" s="205" customFormat="1" ht="13.5" outlineLevel="1" spans="1:12">
      <c r="A17" s="241" t="s">
        <v>1254</v>
      </c>
      <c r="B17" s="238" t="s">
        <v>1849</v>
      </c>
      <c r="C17" s="238" t="s">
        <v>1850</v>
      </c>
      <c r="D17" s="242" t="s">
        <v>168</v>
      </c>
      <c r="E17" s="243">
        <v>0.49</v>
      </c>
      <c r="F17" s="244">
        <f t="shared" si="0"/>
        <v>38.48</v>
      </c>
      <c r="G17" s="235">
        <v>17.02</v>
      </c>
      <c r="H17" s="235">
        <v>16.16</v>
      </c>
      <c r="I17" s="235">
        <v>2.45</v>
      </c>
      <c r="J17" s="257">
        <v>0.08</v>
      </c>
      <c r="K17" s="260">
        <f t="shared" si="1"/>
        <v>18.86</v>
      </c>
      <c r="L17" s="259"/>
    </row>
    <row r="18" s="205" customFormat="1" ht="13.5" outlineLevel="1" spans="1:12">
      <c r="A18" s="241" t="s">
        <v>1252</v>
      </c>
      <c r="B18" s="238" t="s">
        <v>1849</v>
      </c>
      <c r="C18" s="238" t="s">
        <v>1904</v>
      </c>
      <c r="D18" s="242" t="s">
        <v>168</v>
      </c>
      <c r="E18" s="243">
        <v>0.49</v>
      </c>
      <c r="F18" s="244">
        <f t="shared" si="0"/>
        <v>39.07</v>
      </c>
      <c r="G18" s="235">
        <v>10.69</v>
      </c>
      <c r="H18" s="235">
        <v>23.35</v>
      </c>
      <c r="I18" s="230">
        <v>2.14</v>
      </c>
      <c r="J18" s="257">
        <v>0.08</v>
      </c>
      <c r="K18" s="260">
        <f t="shared" si="1"/>
        <v>19.14</v>
      </c>
      <c r="L18" s="259"/>
    </row>
    <row r="19" s="205" customFormat="1" ht="13.5" outlineLevel="1" spans="1:12">
      <c r="A19" s="241" t="s">
        <v>1726</v>
      </c>
      <c r="B19" s="238" t="s">
        <v>1706</v>
      </c>
      <c r="C19" s="238" t="s">
        <v>1707</v>
      </c>
      <c r="D19" s="242" t="s">
        <v>168</v>
      </c>
      <c r="E19" s="243">
        <v>0.49</v>
      </c>
      <c r="F19" s="244">
        <f t="shared" si="0"/>
        <v>18.98</v>
      </c>
      <c r="G19" s="235">
        <v>12.16</v>
      </c>
      <c r="H19" s="235">
        <v>2.16</v>
      </c>
      <c r="I19" s="235">
        <v>3.25</v>
      </c>
      <c r="J19" s="257">
        <v>0.08</v>
      </c>
      <c r="K19" s="260">
        <f t="shared" si="1"/>
        <v>9.3</v>
      </c>
      <c r="L19" s="259"/>
    </row>
    <row r="20" s="205" customFormat="1" ht="13.5" outlineLevel="1" spans="1:12">
      <c r="A20" s="241" t="s">
        <v>1728</v>
      </c>
      <c r="B20" s="238" t="s">
        <v>1706</v>
      </c>
      <c r="C20" s="238" t="s">
        <v>1708</v>
      </c>
      <c r="D20" s="242" t="s">
        <v>168</v>
      </c>
      <c r="E20" s="243">
        <v>0.49</v>
      </c>
      <c r="F20" s="244">
        <f t="shared" si="0"/>
        <v>20.52</v>
      </c>
      <c r="G20" s="235">
        <v>12.46</v>
      </c>
      <c r="H20" s="235">
        <v>3.29</v>
      </c>
      <c r="I20" s="235">
        <v>3.25</v>
      </c>
      <c r="J20" s="257">
        <v>0.08</v>
      </c>
      <c r="K20" s="260">
        <f t="shared" si="1"/>
        <v>10.05</v>
      </c>
      <c r="L20" s="259"/>
    </row>
    <row r="21" s="205" customFormat="1" ht="13.5" outlineLevel="1" spans="1:12">
      <c r="A21" s="241" t="s">
        <v>1729</v>
      </c>
      <c r="B21" s="238" t="s">
        <v>1706</v>
      </c>
      <c r="C21" s="238" t="s">
        <v>1709</v>
      </c>
      <c r="D21" s="242" t="s">
        <v>168</v>
      </c>
      <c r="E21" s="243">
        <v>0.49</v>
      </c>
      <c r="F21" s="244">
        <f t="shared" si="0"/>
        <v>27.31</v>
      </c>
      <c r="G21" s="235">
        <v>15.87</v>
      </c>
      <c r="H21" s="235">
        <v>5.5</v>
      </c>
      <c r="I21" s="235">
        <v>3.92</v>
      </c>
      <c r="J21" s="257">
        <v>0.08</v>
      </c>
      <c r="K21" s="260">
        <f t="shared" si="1"/>
        <v>13.38</v>
      </c>
      <c r="L21" s="259"/>
    </row>
    <row r="22" s="205" customFormat="1" ht="13.5" outlineLevel="1" spans="1:12">
      <c r="A22" s="241" t="s">
        <v>1730</v>
      </c>
      <c r="B22" s="238" t="s">
        <v>1706</v>
      </c>
      <c r="C22" s="238" t="s">
        <v>1710</v>
      </c>
      <c r="D22" s="242" t="s">
        <v>168</v>
      </c>
      <c r="E22" s="243">
        <v>0.49</v>
      </c>
      <c r="F22" s="244">
        <f t="shared" si="0"/>
        <v>34.37</v>
      </c>
      <c r="G22" s="235">
        <v>18.08</v>
      </c>
      <c r="H22" s="235">
        <v>9.82</v>
      </c>
      <c r="I22" s="235">
        <v>3.92</v>
      </c>
      <c r="J22" s="257">
        <v>0.08</v>
      </c>
      <c r="K22" s="260">
        <f t="shared" si="1"/>
        <v>16.84</v>
      </c>
      <c r="L22" s="259"/>
    </row>
    <row r="23" s="205" customFormat="1" ht="13.5" outlineLevel="1" spans="1:12">
      <c r="A23" s="241" t="s">
        <v>1731</v>
      </c>
      <c r="B23" s="238" t="s">
        <v>1706</v>
      </c>
      <c r="C23" s="238" t="s">
        <v>1711</v>
      </c>
      <c r="D23" s="242" t="s">
        <v>168</v>
      </c>
      <c r="E23" s="243">
        <v>0.49</v>
      </c>
      <c r="F23" s="244">
        <f t="shared" si="0"/>
        <v>44.29</v>
      </c>
      <c r="G23" s="235">
        <v>21.07</v>
      </c>
      <c r="H23" s="235">
        <v>15.3</v>
      </c>
      <c r="I23" s="235">
        <v>4.64</v>
      </c>
      <c r="J23" s="257">
        <v>0.08</v>
      </c>
      <c r="K23" s="260">
        <f t="shared" si="1"/>
        <v>21.7</v>
      </c>
      <c r="L23" s="259"/>
    </row>
    <row r="24" s="205" customFormat="1" ht="13.5" outlineLevel="1" spans="1:12">
      <c r="A24" s="241" t="s">
        <v>1262</v>
      </c>
      <c r="B24" s="238" t="s">
        <v>1706</v>
      </c>
      <c r="C24" s="238" t="s">
        <v>1712</v>
      </c>
      <c r="D24" s="242" t="s">
        <v>168</v>
      </c>
      <c r="E24" s="243">
        <v>0.49</v>
      </c>
      <c r="F24" s="244">
        <f t="shared" si="0"/>
        <v>58.89</v>
      </c>
      <c r="G24" s="235">
        <v>25.42</v>
      </c>
      <c r="H24" s="235">
        <v>24.47</v>
      </c>
      <c r="I24" s="235">
        <v>4.64</v>
      </c>
      <c r="J24" s="257">
        <v>0.08</v>
      </c>
      <c r="K24" s="260">
        <f t="shared" si="1"/>
        <v>28.86</v>
      </c>
      <c r="L24" s="259"/>
    </row>
    <row r="25" s="205" customFormat="1" ht="108" outlineLevel="1" spans="1:12">
      <c r="A25" s="236" t="s">
        <v>205</v>
      </c>
      <c r="B25" s="238" t="s">
        <v>1905</v>
      </c>
      <c r="C25" s="238" t="s">
        <v>1906</v>
      </c>
      <c r="D25" s="242"/>
      <c r="E25" s="245"/>
      <c r="F25" s="244"/>
      <c r="G25" s="235"/>
      <c r="H25" s="235"/>
      <c r="I25" s="230"/>
      <c r="J25" s="257"/>
      <c r="K25" s="260"/>
      <c r="L25" s="259"/>
    </row>
    <row r="26" s="205" customFormat="1" ht="13.5" outlineLevel="1" spans="1:12">
      <c r="A26" s="236" t="s">
        <v>1678</v>
      </c>
      <c r="B26" s="238" t="s">
        <v>1907</v>
      </c>
      <c r="C26" s="238" t="s">
        <v>1908</v>
      </c>
      <c r="D26" s="242" t="s">
        <v>168</v>
      </c>
      <c r="E26" s="243">
        <v>172.27</v>
      </c>
      <c r="F26" s="244">
        <f t="shared" ref="F26:F29" si="2">ROUND((G26+H26+I26)*(1+J26),2)</f>
        <v>144.89</v>
      </c>
      <c r="G26" s="235">
        <v>49.4</v>
      </c>
      <c r="H26" s="235">
        <v>73.73</v>
      </c>
      <c r="I26" s="230">
        <v>11.03</v>
      </c>
      <c r="J26" s="257">
        <v>0.08</v>
      </c>
      <c r="K26" s="260">
        <f t="shared" ref="K26:K29" si="3">F26*E26</f>
        <v>24960.2</v>
      </c>
      <c r="L26" s="259"/>
    </row>
    <row r="27" s="205" customFormat="1" ht="13.5" outlineLevel="1" spans="1:12">
      <c r="A27" s="236" t="s">
        <v>1681</v>
      </c>
      <c r="B27" s="238" t="s">
        <v>1907</v>
      </c>
      <c r="C27" s="238" t="s">
        <v>1909</v>
      </c>
      <c r="D27" s="242" t="s">
        <v>168</v>
      </c>
      <c r="E27" s="243">
        <v>258.41</v>
      </c>
      <c r="F27" s="244">
        <f t="shared" si="2"/>
        <v>176.45</v>
      </c>
      <c r="G27" s="235">
        <v>55.1</v>
      </c>
      <c r="H27" s="235">
        <v>92.16</v>
      </c>
      <c r="I27" s="230">
        <v>16.12</v>
      </c>
      <c r="J27" s="257">
        <v>0.08</v>
      </c>
      <c r="K27" s="260">
        <f t="shared" si="3"/>
        <v>45596.44</v>
      </c>
      <c r="L27" s="259"/>
    </row>
    <row r="28" s="205" customFormat="1" ht="13.5" outlineLevel="1" spans="1:12">
      <c r="A28" s="236" t="s">
        <v>1683</v>
      </c>
      <c r="B28" s="238" t="s">
        <v>1907</v>
      </c>
      <c r="C28" s="238" t="s">
        <v>1910</v>
      </c>
      <c r="D28" s="242" t="s">
        <v>168</v>
      </c>
      <c r="E28" s="243">
        <v>147.66</v>
      </c>
      <c r="F28" s="244">
        <f t="shared" si="2"/>
        <v>183.36</v>
      </c>
      <c r="G28" s="235">
        <v>60.8</v>
      </c>
      <c r="H28" s="235">
        <v>89.84</v>
      </c>
      <c r="I28" s="230">
        <v>19.14</v>
      </c>
      <c r="J28" s="257">
        <v>0.08</v>
      </c>
      <c r="K28" s="260">
        <f t="shared" si="3"/>
        <v>27074.94</v>
      </c>
      <c r="L28" s="259"/>
    </row>
    <row r="29" s="205" customFormat="1" ht="13.5" outlineLevel="1" spans="1:12">
      <c r="A29" s="236" t="s">
        <v>1685</v>
      </c>
      <c r="B29" s="238" t="s">
        <v>1907</v>
      </c>
      <c r="C29" s="238" t="s">
        <v>1911</v>
      </c>
      <c r="D29" s="242" t="s">
        <v>168</v>
      </c>
      <c r="E29" s="243">
        <v>49.22</v>
      </c>
      <c r="F29" s="244">
        <f t="shared" si="2"/>
        <v>214.05</v>
      </c>
      <c r="G29" s="235">
        <v>68.4</v>
      </c>
      <c r="H29" s="235">
        <v>107.8</v>
      </c>
      <c r="I29" s="230">
        <v>21.99</v>
      </c>
      <c r="J29" s="257">
        <v>0.08</v>
      </c>
      <c r="K29" s="260">
        <f t="shared" si="3"/>
        <v>10535.54</v>
      </c>
      <c r="L29" s="259"/>
    </row>
    <row r="30" s="205" customFormat="1" ht="96" outlineLevel="1" spans="1:12">
      <c r="A30" s="236">
        <v>3</v>
      </c>
      <c r="B30" s="238" t="s">
        <v>311</v>
      </c>
      <c r="C30" s="238" t="s">
        <v>1912</v>
      </c>
      <c r="D30" s="242"/>
      <c r="E30" s="245"/>
      <c r="F30" s="244"/>
      <c r="G30" s="235"/>
      <c r="H30" s="235"/>
      <c r="I30" s="230"/>
      <c r="J30" s="257"/>
      <c r="K30" s="260"/>
      <c r="L30" s="259"/>
    </row>
    <row r="31" s="205" customFormat="1" ht="13.5" outlineLevel="1" spans="1:12">
      <c r="A31" s="236" t="s">
        <v>1342</v>
      </c>
      <c r="B31" s="238" t="s">
        <v>1913</v>
      </c>
      <c r="C31" s="238" t="s">
        <v>1901</v>
      </c>
      <c r="D31" s="242" t="s">
        <v>168</v>
      </c>
      <c r="E31" s="243">
        <v>172.27</v>
      </c>
      <c r="F31" s="244">
        <f t="shared" ref="F31:F47" si="4">ROUND((G31+H31+I31)*(1+J31),2)</f>
        <v>92.92</v>
      </c>
      <c r="G31" s="235">
        <v>21.57</v>
      </c>
      <c r="H31" s="235">
        <v>61.51</v>
      </c>
      <c r="I31" s="230">
        <v>2.96</v>
      </c>
      <c r="J31" s="257">
        <v>0.08</v>
      </c>
      <c r="K31" s="260">
        <f t="shared" ref="K31:K33" si="5">F31*E31</f>
        <v>16007.33</v>
      </c>
      <c r="L31" s="259"/>
    </row>
    <row r="32" s="205" customFormat="1" ht="13.5" outlineLevel="1" spans="1:12">
      <c r="A32" s="236" t="s">
        <v>1345</v>
      </c>
      <c r="B32" s="238" t="s">
        <v>1913</v>
      </c>
      <c r="C32" s="238" t="s">
        <v>1902</v>
      </c>
      <c r="D32" s="242" t="s">
        <v>168</v>
      </c>
      <c r="E32" s="243">
        <v>258.41</v>
      </c>
      <c r="F32" s="244">
        <f t="shared" si="4"/>
        <v>147.19</v>
      </c>
      <c r="G32" s="235">
        <v>29.7</v>
      </c>
      <c r="H32" s="235">
        <v>102.51</v>
      </c>
      <c r="I32" s="230">
        <v>4.08</v>
      </c>
      <c r="J32" s="257">
        <v>0.08</v>
      </c>
      <c r="K32" s="260">
        <f t="shared" si="5"/>
        <v>38035.37</v>
      </c>
      <c r="L32" s="259"/>
    </row>
    <row r="33" s="205" customFormat="1" ht="13.5" outlineLevel="1" spans="1:12">
      <c r="A33" s="236" t="s">
        <v>1347</v>
      </c>
      <c r="B33" s="238" t="s">
        <v>1913</v>
      </c>
      <c r="C33" s="238" t="s">
        <v>1903</v>
      </c>
      <c r="D33" s="242" t="s">
        <v>168</v>
      </c>
      <c r="E33" s="243">
        <v>147.66</v>
      </c>
      <c r="F33" s="244">
        <f t="shared" si="4"/>
        <v>210.06</v>
      </c>
      <c r="G33" s="235">
        <v>42.96</v>
      </c>
      <c r="H33" s="235">
        <v>145.83</v>
      </c>
      <c r="I33" s="230">
        <v>5.71</v>
      </c>
      <c r="J33" s="257">
        <v>0.08</v>
      </c>
      <c r="K33" s="260">
        <f t="shared" si="5"/>
        <v>31017.46</v>
      </c>
      <c r="L33" s="259"/>
    </row>
    <row r="34" s="205" customFormat="1" ht="60" outlineLevel="1" spans="1:12">
      <c r="A34" s="236">
        <v>4</v>
      </c>
      <c r="B34" s="238" t="s">
        <v>1732</v>
      </c>
      <c r="C34" s="238" t="s">
        <v>1914</v>
      </c>
      <c r="D34" s="242"/>
      <c r="E34" s="245">
        <v>0</v>
      </c>
      <c r="F34" s="244">
        <f t="shared" si="4"/>
        <v>0</v>
      </c>
      <c r="G34" s="235"/>
      <c r="H34" s="235"/>
      <c r="I34" s="230"/>
      <c r="J34" s="257"/>
      <c r="K34" s="260"/>
      <c r="L34" s="259"/>
    </row>
    <row r="35" s="205" customFormat="1" ht="13.5" outlineLevel="1" spans="1:12">
      <c r="A35" s="236" t="s">
        <v>1400</v>
      </c>
      <c r="B35" s="238" t="s">
        <v>1746</v>
      </c>
      <c r="C35" s="238" t="s">
        <v>1751</v>
      </c>
      <c r="D35" s="242" t="s">
        <v>148</v>
      </c>
      <c r="E35" s="246">
        <v>5</v>
      </c>
      <c r="F35" s="244">
        <f t="shared" si="4"/>
        <v>685.57</v>
      </c>
      <c r="G35" s="235">
        <v>161.92</v>
      </c>
      <c r="H35" s="235">
        <v>451.33</v>
      </c>
      <c r="I35" s="235">
        <v>21.54</v>
      </c>
      <c r="J35" s="257">
        <v>0.08</v>
      </c>
      <c r="K35" s="260">
        <f t="shared" ref="K35:K47" si="6">F35*E35</f>
        <v>3427.85</v>
      </c>
      <c r="L35" s="261"/>
    </row>
    <row r="36" s="205" customFormat="1" ht="13.5" outlineLevel="1" spans="1:12">
      <c r="A36" s="236" t="s">
        <v>1403</v>
      </c>
      <c r="B36" s="238" t="s">
        <v>1746</v>
      </c>
      <c r="C36" s="238" t="s">
        <v>1757</v>
      </c>
      <c r="D36" s="242" t="s">
        <v>148</v>
      </c>
      <c r="E36" s="246">
        <v>5</v>
      </c>
      <c r="F36" s="244">
        <f t="shared" si="4"/>
        <v>1125.53</v>
      </c>
      <c r="G36" s="235">
        <v>145.35</v>
      </c>
      <c r="H36" s="235">
        <v>856.64</v>
      </c>
      <c r="I36" s="230">
        <v>40.17</v>
      </c>
      <c r="J36" s="257">
        <v>0.08</v>
      </c>
      <c r="K36" s="260">
        <f t="shared" si="6"/>
        <v>5627.65</v>
      </c>
      <c r="L36" s="261"/>
    </row>
    <row r="37" s="205" customFormat="1" ht="13.5" outlineLevel="1" spans="1:12">
      <c r="A37" s="236" t="s">
        <v>1405</v>
      </c>
      <c r="B37" s="238" t="s">
        <v>1746</v>
      </c>
      <c r="C37" s="238" t="s">
        <v>1915</v>
      </c>
      <c r="D37" s="242" t="s">
        <v>148</v>
      </c>
      <c r="E37" s="246">
        <v>5</v>
      </c>
      <c r="F37" s="244">
        <f t="shared" si="4"/>
        <v>1541.07</v>
      </c>
      <c r="G37" s="235">
        <v>220.4</v>
      </c>
      <c r="H37" s="235">
        <v>1142.19</v>
      </c>
      <c r="I37" s="230">
        <v>64.33</v>
      </c>
      <c r="J37" s="257">
        <v>0.08</v>
      </c>
      <c r="K37" s="260">
        <f t="shared" si="6"/>
        <v>7705.35</v>
      </c>
      <c r="L37" s="261"/>
    </row>
    <row r="38" s="205" customFormat="1" ht="13.5" outlineLevel="1" spans="1:12">
      <c r="A38" s="236" t="s">
        <v>1407</v>
      </c>
      <c r="B38" s="238" t="s">
        <v>1916</v>
      </c>
      <c r="C38" s="238" t="s">
        <v>1735</v>
      </c>
      <c r="D38" s="242" t="s">
        <v>148</v>
      </c>
      <c r="E38" s="246">
        <v>1</v>
      </c>
      <c r="F38" s="244">
        <f t="shared" si="4"/>
        <v>11.86</v>
      </c>
      <c r="G38" s="235">
        <v>2.32</v>
      </c>
      <c r="H38" s="235">
        <v>8.2</v>
      </c>
      <c r="I38" s="230">
        <v>0.46</v>
      </c>
      <c r="J38" s="257">
        <v>0.08</v>
      </c>
      <c r="K38" s="260">
        <f t="shared" si="6"/>
        <v>11.86</v>
      </c>
      <c r="L38" s="262"/>
    </row>
    <row r="39" s="205" customFormat="1" ht="13.5" outlineLevel="1" spans="1:12">
      <c r="A39" s="236" t="s">
        <v>1409</v>
      </c>
      <c r="B39" s="238" t="s">
        <v>1916</v>
      </c>
      <c r="C39" s="238" t="s">
        <v>1736</v>
      </c>
      <c r="D39" s="242" t="s">
        <v>148</v>
      </c>
      <c r="E39" s="246">
        <v>1</v>
      </c>
      <c r="F39" s="244">
        <f t="shared" si="4"/>
        <v>15.81</v>
      </c>
      <c r="G39" s="235">
        <v>3.09</v>
      </c>
      <c r="H39" s="235">
        <v>10.93</v>
      </c>
      <c r="I39" s="230">
        <v>0.62</v>
      </c>
      <c r="J39" s="257">
        <v>0.08</v>
      </c>
      <c r="K39" s="260">
        <f t="shared" si="6"/>
        <v>15.81</v>
      </c>
      <c r="L39" s="262"/>
    </row>
    <row r="40" s="205" customFormat="1" ht="13.5" outlineLevel="1" spans="1:12">
      <c r="A40" s="236" t="s">
        <v>1411</v>
      </c>
      <c r="B40" s="238" t="s">
        <v>1916</v>
      </c>
      <c r="C40" s="238" t="s">
        <v>1737</v>
      </c>
      <c r="D40" s="242" t="s">
        <v>148</v>
      </c>
      <c r="E40" s="246">
        <v>1</v>
      </c>
      <c r="F40" s="244">
        <f t="shared" si="4"/>
        <v>20.26</v>
      </c>
      <c r="G40" s="235">
        <v>5.84</v>
      </c>
      <c r="H40" s="235">
        <v>11.75</v>
      </c>
      <c r="I40" s="230">
        <v>1.17</v>
      </c>
      <c r="J40" s="257">
        <v>0.08</v>
      </c>
      <c r="K40" s="260">
        <f t="shared" si="6"/>
        <v>20.26</v>
      </c>
      <c r="L40" s="262"/>
    </row>
    <row r="41" s="205" customFormat="1" ht="13.5" outlineLevel="1" spans="1:12">
      <c r="A41" s="236" t="s">
        <v>1413</v>
      </c>
      <c r="B41" s="238" t="s">
        <v>1916</v>
      </c>
      <c r="C41" s="238" t="s">
        <v>1738</v>
      </c>
      <c r="D41" s="242" t="s">
        <v>148</v>
      </c>
      <c r="E41" s="246">
        <v>1</v>
      </c>
      <c r="F41" s="244">
        <f t="shared" si="4"/>
        <v>23.03</v>
      </c>
      <c r="G41" s="235">
        <v>6.12</v>
      </c>
      <c r="H41" s="235">
        <v>13.98</v>
      </c>
      <c r="I41" s="230">
        <v>1.22</v>
      </c>
      <c r="J41" s="257">
        <v>0.08</v>
      </c>
      <c r="K41" s="260">
        <f t="shared" si="6"/>
        <v>23.03</v>
      </c>
      <c r="L41" s="262"/>
    </row>
    <row r="42" s="205" customFormat="1" ht="13.5" outlineLevel="1" spans="1:12">
      <c r="A42" s="236" t="s">
        <v>1415</v>
      </c>
      <c r="B42" s="238" t="s">
        <v>1916</v>
      </c>
      <c r="C42" s="238" t="s">
        <v>1739</v>
      </c>
      <c r="D42" s="242" t="s">
        <v>148</v>
      </c>
      <c r="E42" s="246">
        <v>1</v>
      </c>
      <c r="F42" s="244">
        <f t="shared" si="4"/>
        <v>24.69</v>
      </c>
      <c r="G42" s="235">
        <v>6.55</v>
      </c>
      <c r="H42" s="235">
        <v>15</v>
      </c>
      <c r="I42" s="230">
        <v>1.31</v>
      </c>
      <c r="J42" s="257">
        <v>0.08</v>
      </c>
      <c r="K42" s="260">
        <f t="shared" si="6"/>
        <v>24.69</v>
      </c>
      <c r="L42" s="262"/>
    </row>
    <row r="43" s="205" customFormat="1" ht="13.5" outlineLevel="1" spans="1:12">
      <c r="A43" s="236" t="s">
        <v>1417</v>
      </c>
      <c r="B43" s="238" t="s">
        <v>1916</v>
      </c>
      <c r="C43" s="238" t="s">
        <v>1740</v>
      </c>
      <c r="D43" s="242" t="s">
        <v>148</v>
      </c>
      <c r="E43" s="246">
        <v>1</v>
      </c>
      <c r="F43" s="244">
        <f t="shared" si="4"/>
        <v>29.03</v>
      </c>
      <c r="G43" s="235">
        <v>7.25</v>
      </c>
      <c r="H43" s="235">
        <v>18.18</v>
      </c>
      <c r="I43" s="230">
        <v>1.45</v>
      </c>
      <c r="J43" s="257">
        <v>0.08</v>
      </c>
      <c r="K43" s="260">
        <f t="shared" si="6"/>
        <v>29.03</v>
      </c>
      <c r="L43" s="262"/>
    </row>
    <row r="44" s="205" customFormat="1" ht="13.5" outlineLevel="1" spans="1:12">
      <c r="A44" s="236" t="s">
        <v>1419</v>
      </c>
      <c r="B44" s="238" t="s">
        <v>1916</v>
      </c>
      <c r="C44" s="238" t="s">
        <v>1747</v>
      </c>
      <c r="D44" s="242" t="s">
        <v>148</v>
      </c>
      <c r="E44" s="246">
        <v>1</v>
      </c>
      <c r="F44" s="244">
        <f t="shared" si="4"/>
        <v>52.74</v>
      </c>
      <c r="G44" s="235">
        <v>13.06</v>
      </c>
      <c r="H44" s="235">
        <v>33.16</v>
      </c>
      <c r="I44" s="230">
        <v>2.61</v>
      </c>
      <c r="J44" s="257">
        <v>0.08</v>
      </c>
      <c r="K44" s="260">
        <f t="shared" si="6"/>
        <v>52.74</v>
      </c>
      <c r="L44" s="262"/>
    </row>
    <row r="45" s="205" customFormat="1" ht="13.5" outlineLevel="1" spans="1:12">
      <c r="A45" s="236" t="s">
        <v>1421</v>
      </c>
      <c r="B45" s="238" t="s">
        <v>1916</v>
      </c>
      <c r="C45" s="238" t="s">
        <v>1749</v>
      </c>
      <c r="D45" s="242" t="s">
        <v>148</v>
      </c>
      <c r="E45" s="246">
        <v>1</v>
      </c>
      <c r="F45" s="244">
        <f t="shared" si="4"/>
        <v>75.42</v>
      </c>
      <c r="G45" s="235">
        <v>18.7</v>
      </c>
      <c r="H45" s="235">
        <v>47.39</v>
      </c>
      <c r="I45" s="230">
        <v>3.74</v>
      </c>
      <c r="J45" s="257">
        <v>0.08</v>
      </c>
      <c r="K45" s="260">
        <f t="shared" si="6"/>
        <v>75.42</v>
      </c>
      <c r="L45" s="262"/>
    </row>
    <row r="46" s="205" customFormat="1" ht="13.5" outlineLevel="1" spans="1:12">
      <c r="A46" s="236" t="s">
        <v>1423</v>
      </c>
      <c r="B46" s="238" t="s">
        <v>1916</v>
      </c>
      <c r="C46" s="238" t="s">
        <v>1751</v>
      </c>
      <c r="D46" s="242" t="s">
        <v>148</v>
      </c>
      <c r="E46" s="246">
        <v>1</v>
      </c>
      <c r="F46" s="244">
        <f t="shared" si="4"/>
        <v>148.49</v>
      </c>
      <c r="G46" s="235">
        <v>31.64</v>
      </c>
      <c r="H46" s="235">
        <v>99.52</v>
      </c>
      <c r="I46" s="230">
        <v>6.33</v>
      </c>
      <c r="J46" s="257">
        <v>0.08</v>
      </c>
      <c r="K46" s="260">
        <f t="shared" si="6"/>
        <v>148.49</v>
      </c>
      <c r="L46" s="262"/>
    </row>
    <row r="47" s="205" customFormat="1" ht="13.5" outlineLevel="1" spans="1:12">
      <c r="A47" s="236" t="s">
        <v>1425</v>
      </c>
      <c r="B47" s="238" t="s">
        <v>1916</v>
      </c>
      <c r="C47" s="238" t="s">
        <v>1757</v>
      </c>
      <c r="D47" s="242" t="s">
        <v>148</v>
      </c>
      <c r="E47" s="246">
        <v>1</v>
      </c>
      <c r="F47" s="244">
        <f t="shared" si="4"/>
        <v>347.9</v>
      </c>
      <c r="G47" s="235">
        <v>61.22</v>
      </c>
      <c r="H47" s="235">
        <v>248.67</v>
      </c>
      <c r="I47" s="230">
        <v>12.24</v>
      </c>
      <c r="J47" s="257">
        <v>0.08</v>
      </c>
      <c r="K47" s="260">
        <f t="shared" si="6"/>
        <v>347.9</v>
      </c>
      <c r="L47" s="262"/>
    </row>
    <row r="48" s="205" customFormat="1" ht="84" outlineLevel="1" spans="1:12">
      <c r="A48" s="236" t="s">
        <v>1606</v>
      </c>
      <c r="B48" s="238" t="s">
        <v>1917</v>
      </c>
      <c r="C48" s="238" t="s">
        <v>1918</v>
      </c>
      <c r="D48" s="242"/>
      <c r="E48" s="245"/>
      <c r="F48" s="244"/>
      <c r="G48" s="235"/>
      <c r="H48" s="235"/>
      <c r="I48" s="230"/>
      <c r="J48" s="257"/>
      <c r="K48" s="260"/>
      <c r="L48" s="259"/>
    </row>
    <row r="49" s="205" customFormat="1" ht="13.5" outlineLevel="1" spans="1:12">
      <c r="A49" s="236" t="s">
        <v>1609</v>
      </c>
      <c r="B49" s="238" t="s">
        <v>1919</v>
      </c>
      <c r="C49" s="238" t="s">
        <v>1920</v>
      </c>
      <c r="D49" s="242" t="s">
        <v>345</v>
      </c>
      <c r="E49" s="246">
        <v>5</v>
      </c>
      <c r="F49" s="244">
        <f t="shared" ref="F49:F57" si="7">ROUND((G49+H49+I49)*(1+J49),2)</f>
        <v>1196.69</v>
      </c>
      <c r="G49" s="235">
        <v>361</v>
      </c>
      <c r="H49" s="235">
        <v>427.5</v>
      </c>
      <c r="I49" s="230">
        <v>319.55</v>
      </c>
      <c r="J49" s="257">
        <v>0.08</v>
      </c>
      <c r="K49" s="260">
        <f t="shared" ref="K49:K57" si="8">F49*E49</f>
        <v>5983.45</v>
      </c>
      <c r="L49" s="262"/>
    </row>
    <row r="50" s="205" customFormat="1" ht="13.5" outlineLevel="1" spans="1:12">
      <c r="A50" s="236" t="s">
        <v>1612</v>
      </c>
      <c r="B50" s="238" t="s">
        <v>1919</v>
      </c>
      <c r="C50" s="238" t="s">
        <v>1921</v>
      </c>
      <c r="D50" s="242" t="s">
        <v>345</v>
      </c>
      <c r="E50" s="246">
        <v>5</v>
      </c>
      <c r="F50" s="244">
        <f t="shared" si="7"/>
        <v>1330.72</v>
      </c>
      <c r="G50" s="235">
        <v>437</v>
      </c>
      <c r="H50" s="235">
        <v>456</v>
      </c>
      <c r="I50" s="230">
        <v>339.15</v>
      </c>
      <c r="J50" s="257">
        <v>0.08</v>
      </c>
      <c r="K50" s="260">
        <f t="shared" si="8"/>
        <v>6653.6</v>
      </c>
      <c r="L50" s="262"/>
    </row>
    <row r="51" s="205" customFormat="1" ht="13.5" outlineLevel="1" spans="1:12">
      <c r="A51" s="236" t="s">
        <v>1614</v>
      </c>
      <c r="B51" s="238" t="s">
        <v>1919</v>
      </c>
      <c r="C51" s="238" t="s">
        <v>1922</v>
      </c>
      <c r="D51" s="242" t="s">
        <v>345</v>
      </c>
      <c r="E51" s="246">
        <v>5</v>
      </c>
      <c r="F51" s="244">
        <f t="shared" si="7"/>
        <v>1537.22</v>
      </c>
      <c r="G51" s="235">
        <v>551</v>
      </c>
      <c r="H51" s="235">
        <v>494</v>
      </c>
      <c r="I51" s="230">
        <v>378.35</v>
      </c>
      <c r="J51" s="257">
        <v>0.08</v>
      </c>
      <c r="K51" s="260">
        <f t="shared" si="8"/>
        <v>7686.1</v>
      </c>
      <c r="L51" s="262"/>
    </row>
    <row r="52" s="205" customFormat="1" ht="13.5" outlineLevel="1" spans="1:12">
      <c r="A52" s="236" t="s">
        <v>1616</v>
      </c>
      <c r="B52" s="238" t="s">
        <v>1923</v>
      </c>
      <c r="C52" s="238" t="s">
        <v>1924</v>
      </c>
      <c r="D52" s="242" t="s">
        <v>345</v>
      </c>
      <c r="E52" s="246">
        <v>1</v>
      </c>
      <c r="F52" s="244">
        <f t="shared" si="7"/>
        <v>422.98</v>
      </c>
      <c r="G52" s="235">
        <v>270.52</v>
      </c>
      <c r="H52" s="235">
        <v>92.03</v>
      </c>
      <c r="I52" s="230">
        <v>29.1</v>
      </c>
      <c r="J52" s="257">
        <v>0.08</v>
      </c>
      <c r="K52" s="260">
        <f t="shared" si="8"/>
        <v>422.98</v>
      </c>
      <c r="L52" s="262"/>
    </row>
    <row r="53" s="205" customFormat="1" ht="13.5" outlineLevel="1" spans="1:12">
      <c r="A53" s="236" t="s">
        <v>1618</v>
      </c>
      <c r="B53" s="238" t="s">
        <v>1923</v>
      </c>
      <c r="C53" s="238" t="s">
        <v>1925</v>
      </c>
      <c r="D53" s="242" t="s">
        <v>345</v>
      </c>
      <c r="E53" s="246">
        <v>6</v>
      </c>
      <c r="F53" s="244">
        <f t="shared" si="7"/>
        <v>525.51</v>
      </c>
      <c r="G53" s="235">
        <v>335.49</v>
      </c>
      <c r="H53" s="235">
        <v>115.03</v>
      </c>
      <c r="I53" s="230">
        <v>36.06</v>
      </c>
      <c r="J53" s="257">
        <v>0.08</v>
      </c>
      <c r="K53" s="260">
        <f t="shared" si="8"/>
        <v>3153.06</v>
      </c>
      <c r="L53" s="262"/>
    </row>
    <row r="54" s="205" customFormat="1" ht="13.5" outlineLevel="1" spans="1:12">
      <c r="A54" s="236" t="s">
        <v>1620</v>
      </c>
      <c r="B54" s="238" t="s">
        <v>1923</v>
      </c>
      <c r="C54" s="238" t="s">
        <v>1926</v>
      </c>
      <c r="D54" s="242" t="s">
        <v>345</v>
      </c>
      <c r="E54" s="246">
        <v>5</v>
      </c>
      <c r="F54" s="244">
        <f t="shared" si="7"/>
        <v>627.99</v>
      </c>
      <c r="G54" s="235">
        <v>400.43</v>
      </c>
      <c r="H54" s="235">
        <v>138.03</v>
      </c>
      <c r="I54" s="230">
        <v>43.01</v>
      </c>
      <c r="J54" s="257">
        <v>0.08</v>
      </c>
      <c r="K54" s="260">
        <f t="shared" si="8"/>
        <v>3139.95</v>
      </c>
      <c r="L54" s="262"/>
    </row>
    <row r="55" s="205" customFormat="1" ht="13.5" outlineLevel="1" spans="1:12">
      <c r="A55" s="236" t="s">
        <v>1622</v>
      </c>
      <c r="B55" s="238" t="s">
        <v>1923</v>
      </c>
      <c r="C55" s="238" t="s">
        <v>1927</v>
      </c>
      <c r="D55" s="242" t="s">
        <v>345</v>
      </c>
      <c r="E55" s="246">
        <v>8</v>
      </c>
      <c r="F55" s="244">
        <f t="shared" si="7"/>
        <v>730.5</v>
      </c>
      <c r="G55" s="235">
        <v>465.38</v>
      </c>
      <c r="H55" s="235">
        <v>161.04</v>
      </c>
      <c r="I55" s="230">
        <v>49.97</v>
      </c>
      <c r="J55" s="257">
        <v>0.08</v>
      </c>
      <c r="K55" s="260">
        <f t="shared" si="8"/>
        <v>5844</v>
      </c>
      <c r="L55" s="262"/>
    </row>
    <row r="56" s="205" customFormat="1" ht="13.5" outlineLevel="1" spans="1:12">
      <c r="A56" s="236" t="s">
        <v>1624</v>
      </c>
      <c r="B56" s="238" t="s">
        <v>1923</v>
      </c>
      <c r="C56" s="238" t="s">
        <v>1928</v>
      </c>
      <c r="D56" s="242" t="s">
        <v>345</v>
      </c>
      <c r="E56" s="246">
        <v>1</v>
      </c>
      <c r="F56" s="244">
        <f t="shared" si="7"/>
        <v>833.06</v>
      </c>
      <c r="G56" s="235">
        <v>530.38</v>
      </c>
      <c r="H56" s="235">
        <v>184.04</v>
      </c>
      <c r="I56" s="230">
        <v>56.93</v>
      </c>
      <c r="J56" s="257">
        <v>0.08</v>
      </c>
      <c r="K56" s="260">
        <f t="shared" si="8"/>
        <v>833.06</v>
      </c>
      <c r="L56" s="262"/>
    </row>
    <row r="57" s="205" customFormat="1" ht="13.5" outlineLevel="1" spans="1:12">
      <c r="A57" s="236" t="s">
        <v>1929</v>
      </c>
      <c r="B57" s="238" t="s">
        <v>1923</v>
      </c>
      <c r="C57" s="238" t="s">
        <v>1930</v>
      </c>
      <c r="D57" s="242" t="s">
        <v>345</v>
      </c>
      <c r="E57" s="246">
        <v>1</v>
      </c>
      <c r="F57" s="244">
        <f t="shared" si="7"/>
        <v>1038.04</v>
      </c>
      <c r="G57" s="235">
        <v>660.27</v>
      </c>
      <c r="H57" s="235">
        <v>230.06</v>
      </c>
      <c r="I57" s="230">
        <v>70.82</v>
      </c>
      <c r="J57" s="257">
        <v>0.08</v>
      </c>
      <c r="K57" s="260">
        <f t="shared" si="8"/>
        <v>1038.04</v>
      </c>
      <c r="L57" s="262"/>
    </row>
    <row r="58" s="205" customFormat="1" ht="24" outlineLevel="1" spans="1:12">
      <c r="A58" s="247" t="s">
        <v>21</v>
      </c>
      <c r="B58" s="248" t="s">
        <v>1931</v>
      </c>
      <c r="C58" s="238"/>
      <c r="D58" s="242"/>
      <c r="E58" s="245"/>
      <c r="F58" s="244"/>
      <c r="G58" s="235"/>
      <c r="H58" s="235"/>
      <c r="I58" s="230"/>
      <c r="J58" s="257"/>
      <c r="K58" s="260"/>
      <c r="L58" s="259"/>
    </row>
    <row r="59" s="205" customFormat="1" ht="132" outlineLevel="1" spans="1:12">
      <c r="A59" s="236" t="s">
        <v>202</v>
      </c>
      <c r="B59" s="238" t="s">
        <v>1932</v>
      </c>
      <c r="C59" s="238" t="s">
        <v>1933</v>
      </c>
      <c r="D59" s="242"/>
      <c r="E59" s="245"/>
      <c r="F59" s="244"/>
      <c r="G59" s="235"/>
      <c r="H59" s="235"/>
      <c r="I59" s="230"/>
      <c r="J59" s="257"/>
      <c r="K59" s="260"/>
      <c r="L59" s="259"/>
    </row>
    <row r="60" s="205" customFormat="1" ht="13.5" outlineLevel="1" spans="1:12">
      <c r="A60" s="236" t="s">
        <v>1238</v>
      </c>
      <c r="B60" s="238" t="s">
        <v>1934</v>
      </c>
      <c r="C60" s="238" t="s">
        <v>1935</v>
      </c>
      <c r="D60" s="242" t="s">
        <v>168</v>
      </c>
      <c r="E60" s="243">
        <v>0.49</v>
      </c>
      <c r="F60" s="244">
        <f t="shared" ref="F60:F103" si="9">ROUND((G60+H60+I60)*(1+J60),2)</f>
        <v>59.78</v>
      </c>
      <c r="G60" s="235">
        <v>22.78</v>
      </c>
      <c r="H60" s="235">
        <v>28.43</v>
      </c>
      <c r="I60" s="230">
        <v>4.14</v>
      </c>
      <c r="J60" s="257">
        <v>0.08</v>
      </c>
      <c r="K60" s="260">
        <f t="shared" ref="K60:K77" si="10">F60*E60</f>
        <v>29.29</v>
      </c>
      <c r="L60" s="259"/>
    </row>
    <row r="61" s="205" customFormat="1" ht="13.5" outlineLevel="1" spans="1:12">
      <c r="A61" s="236" t="s">
        <v>1241</v>
      </c>
      <c r="B61" s="238" t="s">
        <v>1934</v>
      </c>
      <c r="C61" s="238" t="s">
        <v>1936</v>
      </c>
      <c r="D61" s="242" t="s">
        <v>168</v>
      </c>
      <c r="E61" s="243">
        <v>1374.72</v>
      </c>
      <c r="F61" s="244">
        <f t="shared" si="9"/>
        <v>79.95</v>
      </c>
      <c r="G61" s="235">
        <v>22.78</v>
      </c>
      <c r="H61" s="235">
        <v>47.11</v>
      </c>
      <c r="I61" s="230">
        <v>4.14</v>
      </c>
      <c r="J61" s="257">
        <v>0.08</v>
      </c>
      <c r="K61" s="260">
        <f t="shared" si="10"/>
        <v>109908.86</v>
      </c>
      <c r="L61" s="259"/>
    </row>
    <row r="62" s="205" customFormat="1" ht="13.5" outlineLevel="1" spans="1:12">
      <c r="A62" s="236" t="s">
        <v>1243</v>
      </c>
      <c r="B62" s="238" t="s">
        <v>1934</v>
      </c>
      <c r="C62" s="238" t="s">
        <v>1937</v>
      </c>
      <c r="D62" s="242" t="s">
        <v>168</v>
      </c>
      <c r="E62" s="243">
        <v>470.05</v>
      </c>
      <c r="F62" s="244">
        <f t="shared" si="9"/>
        <v>158.35</v>
      </c>
      <c r="G62" s="235">
        <v>58.17</v>
      </c>
      <c r="H62" s="235">
        <v>78.58</v>
      </c>
      <c r="I62" s="230">
        <v>9.87</v>
      </c>
      <c r="J62" s="257">
        <v>0.08</v>
      </c>
      <c r="K62" s="260">
        <f t="shared" si="10"/>
        <v>74432.42</v>
      </c>
      <c r="L62" s="259"/>
    </row>
    <row r="63" s="205" customFormat="1" ht="13.5" outlineLevel="1" spans="1:12">
      <c r="A63" s="236" t="s">
        <v>1245</v>
      </c>
      <c r="B63" s="238" t="s">
        <v>1934</v>
      </c>
      <c r="C63" s="238" t="s">
        <v>1938</v>
      </c>
      <c r="D63" s="242" t="s">
        <v>168</v>
      </c>
      <c r="E63" s="243">
        <v>0.49</v>
      </c>
      <c r="F63" s="244">
        <f t="shared" si="9"/>
        <v>195.69</v>
      </c>
      <c r="G63" s="235">
        <v>65.43</v>
      </c>
      <c r="H63" s="235">
        <v>104.51</v>
      </c>
      <c r="I63" s="230">
        <v>11.25</v>
      </c>
      <c r="J63" s="257">
        <v>0.08</v>
      </c>
      <c r="K63" s="260">
        <f t="shared" si="10"/>
        <v>95.89</v>
      </c>
      <c r="L63" s="259"/>
    </row>
    <row r="64" s="205" customFormat="1" ht="13.5" outlineLevel="1" spans="1:12">
      <c r="A64" s="236" t="s">
        <v>1247</v>
      </c>
      <c r="B64" s="238" t="s">
        <v>1934</v>
      </c>
      <c r="C64" s="238" t="s">
        <v>1939</v>
      </c>
      <c r="D64" s="242" t="s">
        <v>168</v>
      </c>
      <c r="E64" s="243">
        <v>0.49</v>
      </c>
      <c r="F64" s="244">
        <f t="shared" si="9"/>
        <v>283.77</v>
      </c>
      <c r="G64" s="235">
        <v>83.1</v>
      </c>
      <c r="H64" s="235">
        <v>165.46</v>
      </c>
      <c r="I64" s="230">
        <v>14.19</v>
      </c>
      <c r="J64" s="257">
        <v>0.08</v>
      </c>
      <c r="K64" s="260">
        <f t="shared" si="10"/>
        <v>139.05</v>
      </c>
      <c r="L64" s="259"/>
    </row>
    <row r="65" s="205" customFormat="1" ht="13.5" outlineLevel="1" spans="1:12">
      <c r="A65" s="236" t="s">
        <v>1670</v>
      </c>
      <c r="B65" s="238" t="s">
        <v>1934</v>
      </c>
      <c r="C65" s="238" t="s">
        <v>1940</v>
      </c>
      <c r="D65" s="242" t="s">
        <v>168</v>
      </c>
      <c r="E65" s="243">
        <v>0.49</v>
      </c>
      <c r="F65" s="244">
        <f t="shared" si="9"/>
        <v>75.63</v>
      </c>
      <c r="G65" s="235">
        <v>22.78</v>
      </c>
      <c r="H65" s="235">
        <v>43.11</v>
      </c>
      <c r="I65" s="230">
        <v>4.14</v>
      </c>
      <c r="J65" s="257">
        <v>0.08</v>
      </c>
      <c r="K65" s="260">
        <f t="shared" si="10"/>
        <v>37.06</v>
      </c>
      <c r="L65" s="259"/>
    </row>
    <row r="66" s="205" customFormat="1" ht="13.5" outlineLevel="1" spans="1:12">
      <c r="A66" s="236" t="s">
        <v>1257</v>
      </c>
      <c r="B66" s="238" t="s">
        <v>1934</v>
      </c>
      <c r="C66" s="238" t="s">
        <v>1941</v>
      </c>
      <c r="D66" s="242" t="s">
        <v>168</v>
      </c>
      <c r="E66" s="243">
        <v>716.15</v>
      </c>
      <c r="F66" s="244">
        <f t="shared" si="9"/>
        <v>116.91</v>
      </c>
      <c r="G66" s="235">
        <v>22.78</v>
      </c>
      <c r="H66" s="235">
        <v>81.33</v>
      </c>
      <c r="I66" s="230">
        <v>4.14</v>
      </c>
      <c r="J66" s="257">
        <v>0.08</v>
      </c>
      <c r="K66" s="260">
        <f t="shared" si="10"/>
        <v>83725.1</v>
      </c>
      <c r="L66" s="259"/>
    </row>
    <row r="67" s="205" customFormat="1" ht="13.5" outlineLevel="1" spans="1:12">
      <c r="A67" s="236" t="s">
        <v>1673</v>
      </c>
      <c r="B67" s="238" t="s">
        <v>1934</v>
      </c>
      <c r="C67" s="238" t="s">
        <v>1942</v>
      </c>
      <c r="D67" s="242" t="s">
        <v>168</v>
      </c>
      <c r="E67" s="243">
        <v>462.67</v>
      </c>
      <c r="F67" s="244">
        <f t="shared" si="9"/>
        <v>210.73</v>
      </c>
      <c r="G67" s="235">
        <v>58.17</v>
      </c>
      <c r="H67" s="235">
        <v>127.08</v>
      </c>
      <c r="I67" s="230">
        <v>9.87</v>
      </c>
      <c r="J67" s="257">
        <v>0.08</v>
      </c>
      <c r="K67" s="260">
        <f t="shared" si="10"/>
        <v>97498.45</v>
      </c>
      <c r="L67" s="259"/>
    </row>
    <row r="68" s="205" customFormat="1" ht="13.5" outlineLevel="1" spans="1:12">
      <c r="A68" s="236" t="s">
        <v>1249</v>
      </c>
      <c r="B68" s="238" t="s">
        <v>1934</v>
      </c>
      <c r="C68" s="238" t="s">
        <v>1943</v>
      </c>
      <c r="D68" s="242" t="s">
        <v>168</v>
      </c>
      <c r="E68" s="243">
        <v>69.89</v>
      </c>
      <c r="F68" s="244">
        <f t="shared" si="9"/>
        <v>293.74</v>
      </c>
      <c r="G68" s="235">
        <v>65.43</v>
      </c>
      <c r="H68" s="235">
        <v>195.3</v>
      </c>
      <c r="I68" s="230">
        <v>11.25</v>
      </c>
      <c r="J68" s="257">
        <v>0.08</v>
      </c>
      <c r="K68" s="260">
        <f t="shared" si="10"/>
        <v>20529.49</v>
      </c>
      <c r="L68" s="259"/>
    </row>
    <row r="69" s="205" customFormat="1" ht="13.5" outlineLevel="1" spans="1:12">
      <c r="A69" s="236" t="s">
        <v>1254</v>
      </c>
      <c r="B69" s="238" t="s">
        <v>1934</v>
      </c>
      <c r="C69" s="238" t="s">
        <v>1944</v>
      </c>
      <c r="D69" s="242" t="s">
        <v>168</v>
      </c>
      <c r="E69" s="243">
        <v>24.61</v>
      </c>
      <c r="F69" s="244">
        <f t="shared" si="9"/>
        <v>403.17</v>
      </c>
      <c r="G69" s="235">
        <v>83.1</v>
      </c>
      <c r="H69" s="235">
        <v>276.02</v>
      </c>
      <c r="I69" s="230">
        <v>14.19</v>
      </c>
      <c r="J69" s="257">
        <v>0.08</v>
      </c>
      <c r="K69" s="260">
        <f t="shared" si="10"/>
        <v>9922.01</v>
      </c>
      <c r="L69" s="259"/>
    </row>
    <row r="70" s="205" customFormat="1" ht="13.5" outlineLevel="1" spans="1:12">
      <c r="A70" s="236" t="s">
        <v>1252</v>
      </c>
      <c r="B70" s="238" t="s">
        <v>1945</v>
      </c>
      <c r="C70" s="238" t="s">
        <v>1946</v>
      </c>
      <c r="D70" s="242" t="s">
        <v>168</v>
      </c>
      <c r="E70" s="243">
        <v>0.49</v>
      </c>
      <c r="F70" s="244">
        <f t="shared" si="9"/>
        <v>261.48</v>
      </c>
      <c r="G70" s="235">
        <v>65.53</v>
      </c>
      <c r="H70" s="235">
        <v>164.48</v>
      </c>
      <c r="I70" s="230">
        <v>12.1</v>
      </c>
      <c r="J70" s="257">
        <v>0.08</v>
      </c>
      <c r="K70" s="260">
        <f t="shared" si="10"/>
        <v>128.13</v>
      </c>
      <c r="L70" s="259"/>
    </row>
    <row r="71" s="205" customFormat="1" ht="13.5" outlineLevel="1" spans="1:12">
      <c r="A71" s="236" t="s">
        <v>1726</v>
      </c>
      <c r="B71" s="238" t="s">
        <v>1945</v>
      </c>
      <c r="C71" s="238" t="s">
        <v>1947</v>
      </c>
      <c r="D71" s="242" t="s">
        <v>168</v>
      </c>
      <c r="E71" s="243">
        <v>0.49</v>
      </c>
      <c r="F71" s="244">
        <f t="shared" si="9"/>
        <v>412.86</v>
      </c>
      <c r="G71" s="235">
        <v>84.54</v>
      </c>
      <c r="H71" s="235">
        <v>282.19</v>
      </c>
      <c r="I71" s="230">
        <v>15.55</v>
      </c>
      <c r="J71" s="257">
        <v>0.08</v>
      </c>
      <c r="K71" s="260">
        <f t="shared" si="10"/>
        <v>202.3</v>
      </c>
      <c r="L71" s="259"/>
    </row>
    <row r="72" s="205" customFormat="1" ht="13.5" outlineLevel="1" spans="1:12">
      <c r="A72" s="236" t="s">
        <v>1728</v>
      </c>
      <c r="B72" s="238" t="s">
        <v>1945</v>
      </c>
      <c r="C72" s="238" t="s">
        <v>1948</v>
      </c>
      <c r="D72" s="242" t="s">
        <v>168</v>
      </c>
      <c r="E72" s="243">
        <v>0.49</v>
      </c>
      <c r="F72" s="244">
        <f t="shared" si="9"/>
        <v>480.27</v>
      </c>
      <c r="G72" s="235">
        <v>98.83</v>
      </c>
      <c r="H72" s="235">
        <v>327.69</v>
      </c>
      <c r="I72" s="230">
        <v>18.17</v>
      </c>
      <c r="J72" s="257">
        <v>0.08</v>
      </c>
      <c r="K72" s="260">
        <f t="shared" si="10"/>
        <v>235.33</v>
      </c>
      <c r="L72" s="259"/>
    </row>
    <row r="73" s="205" customFormat="1" ht="13.5" outlineLevel="1" spans="1:12">
      <c r="A73" s="236" t="s">
        <v>1729</v>
      </c>
      <c r="B73" s="238" t="s">
        <v>1945</v>
      </c>
      <c r="C73" s="238" t="s">
        <v>1949</v>
      </c>
      <c r="D73" s="242" t="s">
        <v>168</v>
      </c>
      <c r="E73" s="243">
        <v>0.49</v>
      </c>
      <c r="F73" s="244">
        <f t="shared" si="9"/>
        <v>644.91</v>
      </c>
      <c r="G73" s="235">
        <v>132.78</v>
      </c>
      <c r="H73" s="235">
        <v>438.85</v>
      </c>
      <c r="I73" s="230">
        <v>25.51</v>
      </c>
      <c r="J73" s="257">
        <v>0.08</v>
      </c>
      <c r="K73" s="260">
        <f t="shared" si="10"/>
        <v>316.01</v>
      </c>
      <c r="L73" s="259"/>
    </row>
    <row r="74" s="205" customFormat="1" ht="13.5" outlineLevel="1" spans="1:12">
      <c r="A74" s="236" t="s">
        <v>1730</v>
      </c>
      <c r="B74" s="238" t="s">
        <v>1945</v>
      </c>
      <c r="C74" s="238" t="s">
        <v>1950</v>
      </c>
      <c r="D74" s="242" t="s">
        <v>168</v>
      </c>
      <c r="E74" s="243">
        <v>0.49</v>
      </c>
      <c r="F74" s="244">
        <f t="shared" si="9"/>
        <v>1105.52</v>
      </c>
      <c r="G74" s="235">
        <v>179.66</v>
      </c>
      <c r="H74" s="235">
        <v>809.54</v>
      </c>
      <c r="I74" s="230">
        <v>34.43</v>
      </c>
      <c r="J74" s="257">
        <v>0.08</v>
      </c>
      <c r="K74" s="260">
        <f t="shared" si="10"/>
        <v>541.7</v>
      </c>
      <c r="L74" s="259"/>
    </row>
    <row r="75" s="205" customFormat="1" ht="13.5" outlineLevel="1" spans="1:12">
      <c r="A75" s="236" t="s">
        <v>1731</v>
      </c>
      <c r="B75" s="238" t="s">
        <v>1913</v>
      </c>
      <c r="C75" s="238" t="s">
        <v>1901</v>
      </c>
      <c r="D75" s="242" t="s">
        <v>168</v>
      </c>
      <c r="E75" s="243">
        <v>0.49</v>
      </c>
      <c r="F75" s="244">
        <f t="shared" si="9"/>
        <v>297.65</v>
      </c>
      <c r="G75" s="235">
        <v>179.66</v>
      </c>
      <c r="H75" s="235">
        <v>61.51</v>
      </c>
      <c r="I75" s="230">
        <v>34.43</v>
      </c>
      <c r="J75" s="257">
        <v>0.08</v>
      </c>
      <c r="K75" s="260">
        <f t="shared" si="10"/>
        <v>145.85</v>
      </c>
      <c r="L75" s="259"/>
    </row>
    <row r="76" s="205" customFormat="1" ht="13.5" outlineLevel="1" spans="1:12">
      <c r="A76" s="236" t="s">
        <v>1262</v>
      </c>
      <c r="B76" s="238" t="s">
        <v>1913</v>
      </c>
      <c r="C76" s="238" t="s">
        <v>1902</v>
      </c>
      <c r="D76" s="242" t="s">
        <v>168</v>
      </c>
      <c r="E76" s="243">
        <v>0.49</v>
      </c>
      <c r="F76" s="244">
        <f t="shared" si="9"/>
        <v>341.93</v>
      </c>
      <c r="G76" s="235">
        <v>179.66</v>
      </c>
      <c r="H76" s="235">
        <v>102.51</v>
      </c>
      <c r="I76" s="230">
        <v>34.43</v>
      </c>
      <c r="J76" s="257">
        <v>0.08</v>
      </c>
      <c r="K76" s="260">
        <f t="shared" si="10"/>
        <v>167.55</v>
      </c>
      <c r="L76" s="259"/>
    </row>
    <row r="77" s="205" customFormat="1" ht="13.5" outlineLevel="1" spans="1:12">
      <c r="A77" s="236" t="s">
        <v>1265</v>
      </c>
      <c r="B77" s="238" t="s">
        <v>1913</v>
      </c>
      <c r="C77" s="238" t="s">
        <v>1903</v>
      </c>
      <c r="D77" s="242" t="s">
        <v>168</v>
      </c>
      <c r="E77" s="243">
        <v>0.49</v>
      </c>
      <c r="F77" s="244">
        <f t="shared" si="9"/>
        <v>388.71</v>
      </c>
      <c r="G77" s="235">
        <v>179.66</v>
      </c>
      <c r="H77" s="235">
        <v>145.83</v>
      </c>
      <c r="I77" s="230">
        <v>34.43</v>
      </c>
      <c r="J77" s="257">
        <v>0.08</v>
      </c>
      <c r="K77" s="260">
        <f t="shared" si="10"/>
        <v>190.47</v>
      </c>
      <c r="L77" s="259"/>
    </row>
    <row r="78" s="205" customFormat="1" ht="84" outlineLevel="1" spans="1:12">
      <c r="A78" s="241" t="s">
        <v>205</v>
      </c>
      <c r="B78" s="264" t="s">
        <v>1951</v>
      </c>
      <c r="C78" s="238" t="s">
        <v>1952</v>
      </c>
      <c r="D78" s="265"/>
      <c r="E78" s="245">
        <v>0</v>
      </c>
      <c r="F78" s="244">
        <f t="shared" si="9"/>
        <v>0</v>
      </c>
      <c r="G78" s="235"/>
      <c r="H78" s="235"/>
      <c r="I78" s="230"/>
      <c r="J78" s="257"/>
      <c r="K78" s="260"/>
      <c r="L78" s="259"/>
    </row>
    <row r="79" s="205" customFormat="1" ht="13.5" outlineLevel="1" spans="1:12">
      <c r="A79" s="241" t="s">
        <v>1678</v>
      </c>
      <c r="B79" s="264" t="s">
        <v>1953</v>
      </c>
      <c r="C79" s="238" t="s">
        <v>1954</v>
      </c>
      <c r="D79" s="265" t="s">
        <v>345</v>
      </c>
      <c r="E79" s="246">
        <v>67</v>
      </c>
      <c r="F79" s="244">
        <f t="shared" si="9"/>
        <v>1908.13</v>
      </c>
      <c r="G79" s="235">
        <v>589</v>
      </c>
      <c r="H79" s="235">
        <v>368.6</v>
      </c>
      <c r="I79" s="230">
        <v>809.19</v>
      </c>
      <c r="J79" s="257">
        <v>0.08</v>
      </c>
      <c r="K79" s="260">
        <f t="shared" ref="K79:K89" si="11">F79*E79</f>
        <v>127844.71</v>
      </c>
      <c r="L79" s="262"/>
    </row>
    <row r="80" s="205" customFormat="1" ht="13.5" outlineLevel="1" spans="1:12">
      <c r="A80" s="241" t="s">
        <v>1681</v>
      </c>
      <c r="B80" s="264" t="s">
        <v>1953</v>
      </c>
      <c r="C80" s="238" t="s">
        <v>1955</v>
      </c>
      <c r="D80" s="265" t="s">
        <v>345</v>
      </c>
      <c r="E80" s="246">
        <v>57</v>
      </c>
      <c r="F80" s="244">
        <f t="shared" si="9"/>
        <v>2105.34</v>
      </c>
      <c r="G80" s="235">
        <v>684</v>
      </c>
      <c r="H80" s="235">
        <v>387.6</v>
      </c>
      <c r="I80" s="230">
        <v>877.79</v>
      </c>
      <c r="J80" s="257">
        <v>0.08</v>
      </c>
      <c r="K80" s="260">
        <f t="shared" si="11"/>
        <v>120004.38</v>
      </c>
      <c r="L80" s="262"/>
    </row>
    <row r="81" s="205" customFormat="1" ht="13.5" outlineLevel="1" spans="1:12">
      <c r="A81" s="241" t="s">
        <v>1683</v>
      </c>
      <c r="B81" s="264" t="s">
        <v>1956</v>
      </c>
      <c r="C81" s="238" t="s">
        <v>1954</v>
      </c>
      <c r="D81" s="265" t="s">
        <v>345</v>
      </c>
      <c r="E81" s="246">
        <v>50</v>
      </c>
      <c r="F81" s="244">
        <f t="shared" si="9"/>
        <v>1781.67</v>
      </c>
      <c r="G81" s="235">
        <v>570</v>
      </c>
      <c r="H81" s="235">
        <v>368.6</v>
      </c>
      <c r="I81" s="230">
        <v>711.09</v>
      </c>
      <c r="J81" s="257">
        <v>0.08</v>
      </c>
      <c r="K81" s="260">
        <f t="shared" si="11"/>
        <v>89083.5</v>
      </c>
      <c r="L81" s="262"/>
    </row>
    <row r="82" s="205" customFormat="1" ht="13.5" outlineLevel="1" spans="1:12">
      <c r="A82" s="241" t="s">
        <v>1685</v>
      </c>
      <c r="B82" s="264" t="s">
        <v>1956</v>
      </c>
      <c r="C82" s="238" t="s">
        <v>1955</v>
      </c>
      <c r="D82" s="265" t="s">
        <v>345</v>
      </c>
      <c r="E82" s="246">
        <v>50</v>
      </c>
      <c r="F82" s="244">
        <f t="shared" si="9"/>
        <v>1906.08</v>
      </c>
      <c r="G82" s="235">
        <v>627</v>
      </c>
      <c r="H82" s="235">
        <v>387.6</v>
      </c>
      <c r="I82" s="230">
        <v>750.29</v>
      </c>
      <c r="J82" s="257">
        <v>0.08</v>
      </c>
      <c r="K82" s="260">
        <f t="shared" si="11"/>
        <v>95304</v>
      </c>
      <c r="L82" s="262"/>
    </row>
    <row r="83" s="205" customFormat="1" ht="13.5" outlineLevel="1" spans="1:12">
      <c r="A83" s="241" t="s">
        <v>1687</v>
      </c>
      <c r="B83" s="264" t="s">
        <v>1957</v>
      </c>
      <c r="C83" s="238" t="s">
        <v>1958</v>
      </c>
      <c r="D83" s="265" t="s">
        <v>345</v>
      </c>
      <c r="E83" s="246">
        <v>1</v>
      </c>
      <c r="F83" s="244">
        <f t="shared" si="9"/>
        <v>702.05</v>
      </c>
      <c r="G83" s="235">
        <v>38.92</v>
      </c>
      <c r="H83" s="235">
        <v>599.19</v>
      </c>
      <c r="I83" s="230">
        <v>11.94</v>
      </c>
      <c r="J83" s="257">
        <v>0.08</v>
      </c>
      <c r="K83" s="260">
        <f t="shared" si="11"/>
        <v>702.05</v>
      </c>
      <c r="L83" s="262"/>
    </row>
    <row r="84" s="205" customFormat="1" ht="13.5" outlineLevel="1" spans="1:12">
      <c r="A84" s="241" t="s">
        <v>1689</v>
      </c>
      <c r="B84" s="264" t="s">
        <v>1957</v>
      </c>
      <c r="C84" s="238" t="s">
        <v>1959</v>
      </c>
      <c r="D84" s="265" t="s">
        <v>345</v>
      </c>
      <c r="E84" s="246">
        <v>1</v>
      </c>
      <c r="F84" s="244">
        <f t="shared" si="9"/>
        <v>831.63</v>
      </c>
      <c r="G84" s="235">
        <v>38.92</v>
      </c>
      <c r="H84" s="235">
        <v>719.17</v>
      </c>
      <c r="I84" s="230">
        <v>11.94</v>
      </c>
      <c r="J84" s="257">
        <v>0.08</v>
      </c>
      <c r="K84" s="260">
        <f t="shared" si="11"/>
        <v>831.63</v>
      </c>
      <c r="L84" s="262"/>
    </row>
    <row r="85" s="205" customFormat="1" ht="13.5" outlineLevel="1" spans="1:12">
      <c r="A85" s="241" t="s">
        <v>1691</v>
      </c>
      <c r="B85" s="264" t="s">
        <v>1957</v>
      </c>
      <c r="C85" s="238" t="s">
        <v>1960</v>
      </c>
      <c r="D85" s="265" t="s">
        <v>345</v>
      </c>
      <c r="E85" s="246">
        <v>1</v>
      </c>
      <c r="F85" s="244">
        <f t="shared" si="9"/>
        <v>1145.9</v>
      </c>
      <c r="G85" s="235">
        <v>63.03</v>
      </c>
      <c r="H85" s="235">
        <v>982</v>
      </c>
      <c r="I85" s="230">
        <v>15.99</v>
      </c>
      <c r="J85" s="257">
        <v>0.08</v>
      </c>
      <c r="K85" s="260">
        <f t="shared" si="11"/>
        <v>1145.9</v>
      </c>
      <c r="L85" s="262"/>
    </row>
    <row r="86" s="205" customFormat="1" ht="13.5" outlineLevel="1" spans="1:12">
      <c r="A86" s="241" t="s">
        <v>1742</v>
      </c>
      <c r="B86" s="264" t="s">
        <v>1957</v>
      </c>
      <c r="C86" s="238" t="s">
        <v>1954</v>
      </c>
      <c r="D86" s="265" t="s">
        <v>345</v>
      </c>
      <c r="E86" s="246">
        <v>1</v>
      </c>
      <c r="F86" s="244">
        <f t="shared" si="9"/>
        <v>1295.36</v>
      </c>
      <c r="G86" s="235">
        <v>65.8</v>
      </c>
      <c r="H86" s="235">
        <v>1119.07</v>
      </c>
      <c r="I86" s="230">
        <v>14.54</v>
      </c>
      <c r="J86" s="257">
        <v>0.08</v>
      </c>
      <c r="K86" s="260">
        <f t="shared" si="11"/>
        <v>1295.36</v>
      </c>
      <c r="L86" s="262"/>
    </row>
    <row r="87" s="205" customFormat="1" ht="24" outlineLevel="1" spans="1:12">
      <c r="A87" s="241" t="s">
        <v>1743</v>
      </c>
      <c r="B87" s="264" t="s">
        <v>1961</v>
      </c>
      <c r="C87" s="238" t="s">
        <v>1954</v>
      </c>
      <c r="D87" s="265" t="s">
        <v>345</v>
      </c>
      <c r="E87" s="246">
        <v>1</v>
      </c>
      <c r="F87" s="244">
        <f t="shared" si="9"/>
        <v>951.6</v>
      </c>
      <c r="G87" s="235">
        <v>107.16</v>
      </c>
      <c r="H87" s="235">
        <v>747.16</v>
      </c>
      <c r="I87" s="230">
        <v>26.79</v>
      </c>
      <c r="J87" s="257">
        <v>0.08</v>
      </c>
      <c r="K87" s="260">
        <f t="shared" si="11"/>
        <v>951.6</v>
      </c>
      <c r="L87" s="262"/>
    </row>
    <row r="88" s="205" customFormat="1" ht="24" outlineLevel="1" spans="1:12">
      <c r="A88" s="241" t="s">
        <v>1744</v>
      </c>
      <c r="B88" s="264" t="s">
        <v>1961</v>
      </c>
      <c r="C88" s="238" t="s">
        <v>1955</v>
      </c>
      <c r="D88" s="265" t="s">
        <v>345</v>
      </c>
      <c r="E88" s="246">
        <v>1</v>
      </c>
      <c r="F88" s="244">
        <f t="shared" si="9"/>
        <v>1394.76</v>
      </c>
      <c r="G88" s="235">
        <v>107.16</v>
      </c>
      <c r="H88" s="235">
        <v>1157.49</v>
      </c>
      <c r="I88" s="230">
        <v>26.79</v>
      </c>
      <c r="J88" s="257">
        <v>0.08</v>
      </c>
      <c r="K88" s="260">
        <f t="shared" si="11"/>
        <v>1394.76</v>
      </c>
      <c r="L88" s="262"/>
    </row>
    <row r="89" s="205" customFormat="1" ht="24" outlineLevel="1" spans="1:12">
      <c r="A89" s="241" t="s">
        <v>1745</v>
      </c>
      <c r="B89" s="264" t="s">
        <v>1961</v>
      </c>
      <c r="C89" s="238" t="s">
        <v>1962</v>
      </c>
      <c r="D89" s="265" t="s">
        <v>345</v>
      </c>
      <c r="E89" s="246">
        <v>1</v>
      </c>
      <c r="F89" s="244">
        <f t="shared" si="9"/>
        <v>2015.43</v>
      </c>
      <c r="G89" s="235">
        <v>107.16</v>
      </c>
      <c r="H89" s="235">
        <v>1732.19</v>
      </c>
      <c r="I89" s="230">
        <v>26.79</v>
      </c>
      <c r="J89" s="257">
        <v>0.08</v>
      </c>
      <c r="K89" s="260">
        <f t="shared" si="11"/>
        <v>2015.43</v>
      </c>
      <c r="L89" s="262"/>
    </row>
    <row r="90" s="205" customFormat="1" ht="72" outlineLevel="1" spans="1:12">
      <c r="A90" s="241" t="s">
        <v>208</v>
      </c>
      <c r="B90" s="264" t="s">
        <v>1963</v>
      </c>
      <c r="C90" s="238" t="s">
        <v>1964</v>
      </c>
      <c r="D90" s="265"/>
      <c r="E90" s="245">
        <v>0</v>
      </c>
      <c r="F90" s="244">
        <f t="shared" si="9"/>
        <v>0</v>
      </c>
      <c r="G90" s="235"/>
      <c r="H90" s="235"/>
      <c r="I90" s="230"/>
      <c r="J90" s="257"/>
      <c r="K90" s="260"/>
      <c r="L90" s="259"/>
    </row>
    <row r="91" s="205" customFormat="1" ht="13.5" outlineLevel="1" spans="1:12">
      <c r="A91" s="241" t="s">
        <v>1342</v>
      </c>
      <c r="B91" s="264" t="s">
        <v>1965</v>
      </c>
      <c r="C91" s="238" t="s">
        <v>1966</v>
      </c>
      <c r="D91" s="265" t="s">
        <v>345</v>
      </c>
      <c r="E91" s="246">
        <v>141</v>
      </c>
      <c r="F91" s="244">
        <f t="shared" si="9"/>
        <v>1058.1</v>
      </c>
      <c r="G91" s="235">
        <v>301.25</v>
      </c>
      <c r="H91" s="235">
        <v>328.97</v>
      </c>
      <c r="I91" s="230">
        <v>349.5</v>
      </c>
      <c r="J91" s="257">
        <v>0.08</v>
      </c>
      <c r="K91" s="260">
        <f t="shared" ref="K91:K95" si="12">F91*E91</f>
        <v>149192.1</v>
      </c>
      <c r="L91" s="262"/>
    </row>
    <row r="92" s="205" customFormat="1" ht="13.5" outlineLevel="1" spans="1:12">
      <c r="A92" s="241" t="s">
        <v>1345</v>
      </c>
      <c r="B92" s="264" t="s">
        <v>1965</v>
      </c>
      <c r="C92" s="238" t="s">
        <v>1967</v>
      </c>
      <c r="D92" s="265" t="s">
        <v>168</v>
      </c>
      <c r="E92" s="243">
        <v>0.49</v>
      </c>
      <c r="F92" s="244">
        <f t="shared" si="9"/>
        <v>188.51</v>
      </c>
      <c r="G92" s="235">
        <v>57.48</v>
      </c>
      <c r="H92" s="235">
        <v>47.98</v>
      </c>
      <c r="I92" s="230">
        <v>69.09</v>
      </c>
      <c r="J92" s="257">
        <v>0.08</v>
      </c>
      <c r="K92" s="260">
        <f t="shared" si="12"/>
        <v>92.37</v>
      </c>
      <c r="L92" s="259"/>
    </row>
    <row r="93" s="205" customFormat="1" ht="36" outlineLevel="1" spans="1:12">
      <c r="A93" s="241" t="s">
        <v>1398</v>
      </c>
      <c r="B93" s="264" t="s">
        <v>1968</v>
      </c>
      <c r="C93" s="238" t="s">
        <v>1969</v>
      </c>
      <c r="D93" s="265"/>
      <c r="E93" s="245">
        <v>0</v>
      </c>
      <c r="F93" s="244">
        <f t="shared" si="9"/>
        <v>0</v>
      </c>
      <c r="G93" s="235"/>
      <c r="H93" s="235"/>
      <c r="I93" s="230"/>
      <c r="J93" s="257"/>
      <c r="K93" s="260"/>
      <c r="L93" s="259"/>
    </row>
    <row r="94" s="205" customFormat="1" ht="13.5" outlineLevel="1" spans="1:12">
      <c r="A94" s="241" t="s">
        <v>1400</v>
      </c>
      <c r="B94" s="264" t="s">
        <v>1970</v>
      </c>
      <c r="C94" s="238" t="s">
        <v>1971</v>
      </c>
      <c r="D94" s="265" t="s">
        <v>132</v>
      </c>
      <c r="E94" s="243">
        <v>159.97</v>
      </c>
      <c r="F94" s="244">
        <f t="shared" si="9"/>
        <v>558.88</v>
      </c>
      <c r="G94" s="235">
        <v>30.46</v>
      </c>
      <c r="H94" s="235">
        <v>479.4</v>
      </c>
      <c r="I94" s="230">
        <v>7.62</v>
      </c>
      <c r="J94" s="257">
        <v>0.08</v>
      </c>
      <c r="K94" s="260">
        <f t="shared" si="12"/>
        <v>89404.03</v>
      </c>
      <c r="L94" s="259"/>
    </row>
    <row r="95" s="205" customFormat="1" ht="13.5" outlineLevel="1" spans="1:12">
      <c r="A95" s="241" t="s">
        <v>1403</v>
      </c>
      <c r="B95" s="264" t="s">
        <v>1972</v>
      </c>
      <c r="C95" s="238" t="s">
        <v>1971</v>
      </c>
      <c r="D95" s="265" t="s">
        <v>132</v>
      </c>
      <c r="E95" s="243">
        <v>0.49</v>
      </c>
      <c r="F95" s="244">
        <f t="shared" si="9"/>
        <v>2036.74</v>
      </c>
      <c r="G95" s="235">
        <v>380.7</v>
      </c>
      <c r="H95" s="235">
        <v>1410</v>
      </c>
      <c r="I95" s="230">
        <v>95.17</v>
      </c>
      <c r="J95" s="257">
        <v>0.08</v>
      </c>
      <c r="K95" s="260">
        <f t="shared" si="12"/>
        <v>998</v>
      </c>
      <c r="L95" s="259"/>
    </row>
    <row r="96" s="205" customFormat="1" ht="48" outlineLevel="1" spans="1:12">
      <c r="A96" s="241" t="s">
        <v>1606</v>
      </c>
      <c r="B96" s="264" t="s">
        <v>1973</v>
      </c>
      <c r="C96" s="238" t="s">
        <v>1974</v>
      </c>
      <c r="D96" s="265"/>
      <c r="E96" s="243">
        <v>0</v>
      </c>
      <c r="F96" s="244">
        <f t="shared" si="9"/>
        <v>0</v>
      </c>
      <c r="G96" s="235"/>
      <c r="H96" s="266"/>
      <c r="I96" s="230"/>
      <c r="J96" s="257"/>
      <c r="K96" s="260"/>
      <c r="L96" s="259"/>
    </row>
    <row r="97" s="205" customFormat="1" ht="13.5" outlineLevel="1" spans="1:12">
      <c r="A97" s="241" t="s">
        <v>1609</v>
      </c>
      <c r="B97" s="237" t="s">
        <v>1975</v>
      </c>
      <c r="C97" s="238" t="s">
        <v>1971</v>
      </c>
      <c r="D97" s="265" t="s">
        <v>132</v>
      </c>
      <c r="E97" s="243">
        <v>110.75</v>
      </c>
      <c r="F97" s="244">
        <f t="shared" si="9"/>
        <v>853.29</v>
      </c>
      <c r="G97" s="235">
        <v>30.46</v>
      </c>
      <c r="H97" s="235">
        <v>752</v>
      </c>
      <c r="I97" s="230">
        <v>7.62</v>
      </c>
      <c r="J97" s="257">
        <v>0.08</v>
      </c>
      <c r="K97" s="260">
        <f t="shared" ref="K97:K99" si="13">F97*E97</f>
        <v>94501.87</v>
      </c>
      <c r="L97" s="259"/>
    </row>
    <row r="98" s="205" customFormat="1" ht="13.5" outlineLevel="1" spans="1:12">
      <c r="A98" s="241" t="s">
        <v>1612</v>
      </c>
      <c r="B98" s="237" t="s">
        <v>1976</v>
      </c>
      <c r="C98" s="238" t="s">
        <v>1971</v>
      </c>
      <c r="D98" s="265" t="s">
        <v>132</v>
      </c>
      <c r="E98" s="243">
        <v>0.49</v>
      </c>
      <c r="F98" s="244">
        <f t="shared" si="9"/>
        <v>2798.78</v>
      </c>
      <c r="G98" s="235">
        <v>418.77</v>
      </c>
      <c r="H98" s="235">
        <v>2068</v>
      </c>
      <c r="I98" s="230">
        <v>104.69</v>
      </c>
      <c r="J98" s="257">
        <v>0.08</v>
      </c>
      <c r="K98" s="260">
        <f t="shared" si="13"/>
        <v>1371.4</v>
      </c>
      <c r="L98" s="259"/>
    </row>
    <row r="99" s="205" customFormat="1" ht="120" outlineLevel="1" spans="1:12">
      <c r="A99" s="241" t="s">
        <v>1626</v>
      </c>
      <c r="B99" s="237" t="s">
        <v>1977</v>
      </c>
      <c r="C99" s="238" t="s">
        <v>1978</v>
      </c>
      <c r="D99" s="265" t="s">
        <v>132</v>
      </c>
      <c r="E99" s="243">
        <v>2295.63</v>
      </c>
      <c r="F99" s="244">
        <f t="shared" si="9"/>
        <v>1051.24</v>
      </c>
      <c r="G99" s="235">
        <v>376</v>
      </c>
      <c r="H99" s="235">
        <v>503.37</v>
      </c>
      <c r="I99" s="230">
        <v>94</v>
      </c>
      <c r="J99" s="257">
        <v>0.08</v>
      </c>
      <c r="K99" s="260">
        <f t="shared" si="13"/>
        <v>2413258.08</v>
      </c>
      <c r="L99" s="259"/>
    </row>
    <row r="100" s="205" customFormat="1" ht="13.5" outlineLevel="1" spans="1:12">
      <c r="A100" s="241"/>
      <c r="B100" s="232" t="s">
        <v>1979</v>
      </c>
      <c r="C100" s="238"/>
      <c r="D100" s="265"/>
      <c r="E100" s="245">
        <v>0</v>
      </c>
      <c r="F100" s="244">
        <f t="shared" si="9"/>
        <v>0</v>
      </c>
      <c r="G100" s="235"/>
      <c r="H100" s="235"/>
      <c r="I100" s="230"/>
      <c r="J100" s="257"/>
      <c r="K100" s="260"/>
      <c r="L100" s="259"/>
    </row>
    <row r="101" s="205" customFormat="1" ht="60" outlineLevel="1" spans="1:12">
      <c r="A101" s="267" t="s">
        <v>202</v>
      </c>
      <c r="B101" s="268" t="s">
        <v>1980</v>
      </c>
      <c r="C101" s="269" t="s">
        <v>1981</v>
      </c>
      <c r="D101" s="192" t="s">
        <v>132</v>
      </c>
      <c r="E101" s="243">
        <v>0.49</v>
      </c>
      <c r="F101" s="244">
        <f t="shared" si="9"/>
        <v>34.83</v>
      </c>
      <c r="G101" s="235">
        <v>7.24</v>
      </c>
      <c r="H101" s="235">
        <v>0</v>
      </c>
      <c r="I101" s="230">
        <v>25.01</v>
      </c>
      <c r="J101" s="257">
        <v>0.08</v>
      </c>
      <c r="K101" s="260">
        <f t="shared" ref="K101:K103" si="14">F101*E101</f>
        <v>17.07</v>
      </c>
      <c r="L101" s="259"/>
    </row>
    <row r="102" s="205" customFormat="1" ht="13.5" outlineLevel="1" spans="1:12">
      <c r="A102" s="270" t="s">
        <v>205</v>
      </c>
      <c r="B102" s="271" t="s">
        <v>1982</v>
      </c>
      <c r="C102" s="269" t="s">
        <v>1983</v>
      </c>
      <c r="D102" s="192" t="s">
        <v>132</v>
      </c>
      <c r="E102" s="243">
        <v>0.49</v>
      </c>
      <c r="F102" s="244">
        <f t="shared" si="9"/>
        <v>350.49</v>
      </c>
      <c r="G102" s="235">
        <v>45.6</v>
      </c>
      <c r="H102" s="235">
        <v>214.56</v>
      </c>
      <c r="I102" s="230">
        <v>64.37</v>
      </c>
      <c r="J102" s="257">
        <v>0.08</v>
      </c>
      <c r="K102" s="260">
        <f t="shared" si="14"/>
        <v>171.74</v>
      </c>
      <c r="L102" s="259"/>
    </row>
    <row r="103" s="205" customFormat="1" ht="13.5" outlineLevel="1" spans="1:12">
      <c r="A103" s="267" t="s">
        <v>208</v>
      </c>
      <c r="B103" s="271" t="s">
        <v>1984</v>
      </c>
      <c r="C103" s="269" t="s">
        <v>1983</v>
      </c>
      <c r="D103" s="192" t="s">
        <v>132</v>
      </c>
      <c r="E103" s="243">
        <v>0.49</v>
      </c>
      <c r="F103" s="244">
        <f t="shared" si="9"/>
        <v>265.81</v>
      </c>
      <c r="G103" s="235">
        <v>36.1</v>
      </c>
      <c r="H103" s="235">
        <v>155.45</v>
      </c>
      <c r="I103" s="230">
        <v>54.57</v>
      </c>
      <c r="J103" s="257">
        <v>0.08</v>
      </c>
      <c r="K103" s="260">
        <f t="shared" si="14"/>
        <v>130.25</v>
      </c>
      <c r="L103" s="259"/>
    </row>
    <row r="104" s="205" customFormat="1" ht="13.5" spans="1:12">
      <c r="A104" s="272"/>
      <c r="B104" s="273" t="s">
        <v>701</v>
      </c>
      <c r="C104" s="273"/>
      <c r="D104" s="274"/>
      <c r="E104" s="275"/>
      <c r="F104" s="276"/>
      <c r="G104" s="276"/>
      <c r="H104" s="276"/>
      <c r="I104" s="260"/>
      <c r="J104" s="277"/>
      <c r="K104" s="258">
        <f>SUM(K6:K103)</f>
        <v>3897414.9</v>
      </c>
      <c r="L104" s="278"/>
    </row>
  </sheetData>
  <sheetProtection algorithmName="SHA-512" hashValue="CuYelkKFDXmVZg6KngXBcDc95EKw2CHgsVpdoEysvu1o7mYnNRwbAdH5oCesAvhuiFLP/xcONal7km3hO2bNXw==" saltValue="w+NQ6p0+Q79yksj/FWP6mQ==" spinCount="100000" sheet="1" selectLockedCells="1" selectUnlockedCells="1" formatCells="0" formatColumns="0" formatRows="0" insertRows="0" insertColumns="0" insertHyperlinks="0" deleteColumns="0" deleteRows="0" sort="0" autoFilter="0" pivotTables="0" objects="1"/>
  <mergeCells count="10">
    <mergeCell ref="A1:K1"/>
    <mergeCell ref="G3:J3"/>
    <mergeCell ref="A3:A4"/>
    <mergeCell ref="B3:B4"/>
    <mergeCell ref="C3:C4"/>
    <mergeCell ref="D3:D4"/>
    <mergeCell ref="E3:E4"/>
    <mergeCell ref="F3:F4"/>
    <mergeCell ref="K3:K4"/>
    <mergeCell ref="L3:L4"/>
  </mergeCells>
  <pageMargins left="0.751388888888889" right="0.751388888888889" top="1" bottom="1" header="0.5" footer="0.5"/>
  <pageSetup paperSize="9" scale="56" orientation="portrait" horizontalDpi="600"/>
  <headerFooter/>
  <rowBreaks count="1" manualBreakCount="1">
    <brk id="104"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L148"/>
  <sheetViews>
    <sheetView view="pageBreakPreview" zoomScale="85" zoomScaleNormal="100" workbookViewId="0">
      <pane xSplit="4" ySplit="4" topLeftCell="E5" activePane="bottomRight" state="frozen"/>
      <selection/>
      <selection pane="topRight"/>
      <selection pane="bottomLeft"/>
      <selection pane="bottomRight" activeCell="H4" sqref="H4"/>
    </sheetView>
  </sheetViews>
  <sheetFormatPr defaultColWidth="7.88333333333333" defaultRowHeight="16.5"/>
  <cols>
    <col min="1" max="1" width="10" style="131" customWidth="1"/>
    <col min="2" max="2" width="13.8833333333333" style="132" customWidth="1"/>
    <col min="3" max="3" width="45.9416666666667" style="131" customWidth="1"/>
    <col min="4" max="4" width="4.73333333333333" style="133" customWidth="1"/>
    <col min="5" max="5" width="10.1416666666667" style="134" customWidth="1"/>
    <col min="6" max="6" width="18" style="135" customWidth="1"/>
    <col min="7" max="7" width="10.1833333333333" style="136" customWidth="1" outlineLevel="1"/>
    <col min="8" max="8" width="12.1833333333333" style="136" customWidth="1" outlineLevel="1"/>
    <col min="9" max="9" width="10.1833333333333" style="136" customWidth="1" outlineLevel="1"/>
    <col min="10" max="10" width="12.1833333333333" style="137" customWidth="1" outlineLevel="1"/>
    <col min="11" max="11" width="16" style="138" customWidth="1"/>
    <col min="12" max="12" width="13.875" style="139" customWidth="1"/>
    <col min="13" max="16384" width="7.88333333333333" style="131"/>
  </cols>
  <sheetData>
    <row r="1" spans="1:12">
      <c r="A1" s="140" t="s">
        <v>1985</v>
      </c>
      <c r="B1" s="141"/>
      <c r="C1" s="140"/>
      <c r="D1" s="140"/>
      <c r="E1" s="140"/>
      <c r="F1" s="142"/>
      <c r="G1" s="142"/>
      <c r="H1" s="142"/>
      <c r="I1" s="142"/>
      <c r="J1" s="169"/>
      <c r="K1" s="170"/>
      <c r="L1" s="140"/>
    </row>
    <row r="2" spans="1:11">
      <c r="A2" s="143" t="str">
        <f>'表1-投标报价汇总表'!A2</f>
        <v>工程名称：白云区槎头车辆段（一期）地块项目施工图设计及施工总承包项目</v>
      </c>
      <c r="B2" s="143"/>
      <c r="C2" s="143"/>
      <c r="D2" s="143"/>
      <c r="E2" s="143"/>
      <c r="F2" s="144"/>
      <c r="G2" s="144"/>
      <c r="H2" s="144"/>
      <c r="I2" s="144"/>
      <c r="J2" s="171"/>
      <c r="K2" s="172"/>
    </row>
    <row r="3" s="128" customFormat="1" spans="1:12">
      <c r="A3" s="145" t="s">
        <v>4</v>
      </c>
      <c r="B3" s="146" t="s">
        <v>5</v>
      </c>
      <c r="C3" s="145" t="s">
        <v>612</v>
      </c>
      <c r="D3" s="145" t="s">
        <v>613</v>
      </c>
      <c r="E3" s="147" t="s">
        <v>614</v>
      </c>
      <c r="F3" s="148" t="s">
        <v>615</v>
      </c>
      <c r="G3" s="149" t="s">
        <v>616</v>
      </c>
      <c r="H3" s="149"/>
      <c r="I3" s="149"/>
      <c r="J3" s="173"/>
      <c r="K3" s="174" t="s">
        <v>617</v>
      </c>
      <c r="L3" s="175" t="s">
        <v>15</v>
      </c>
    </row>
    <row r="4" s="128" customFormat="1" ht="33" spans="1:12">
      <c r="A4" s="150"/>
      <c r="B4" s="151"/>
      <c r="C4" s="150"/>
      <c r="D4" s="150"/>
      <c r="E4" s="152"/>
      <c r="F4" s="153"/>
      <c r="G4" s="154" t="s">
        <v>618</v>
      </c>
      <c r="H4" s="154" t="s">
        <v>619</v>
      </c>
      <c r="I4" s="154" t="s">
        <v>620</v>
      </c>
      <c r="J4" s="176" t="s">
        <v>621</v>
      </c>
      <c r="K4" s="177"/>
      <c r="L4" s="178"/>
    </row>
    <row r="5" s="129" customFormat="1" spans="1:12">
      <c r="A5" s="155"/>
      <c r="B5" s="155" t="s">
        <v>1986</v>
      </c>
      <c r="C5" s="156"/>
      <c r="D5" s="155"/>
      <c r="E5" s="157"/>
      <c r="F5" s="158"/>
      <c r="G5" s="158"/>
      <c r="H5" s="158"/>
      <c r="I5" s="158"/>
      <c r="J5" s="179"/>
      <c r="K5" s="180"/>
      <c r="L5" s="181"/>
    </row>
    <row r="6" s="130" customFormat="1" outlineLevel="1" spans="1:12">
      <c r="A6" s="159"/>
      <c r="B6" s="159" t="s">
        <v>1987</v>
      </c>
      <c r="C6" s="160"/>
      <c r="D6" s="159"/>
      <c r="E6" s="161"/>
      <c r="F6" s="162"/>
      <c r="G6" s="163"/>
      <c r="H6" s="163"/>
      <c r="I6" s="163"/>
      <c r="J6" s="182"/>
      <c r="K6" s="183"/>
      <c r="L6" s="184"/>
    </row>
    <row r="7" s="130" customFormat="1" ht="99" outlineLevel="1" spans="1:12">
      <c r="A7" s="159">
        <f>IF(D7&lt;&gt;"",COUNTA($D$5:D7),"")</f>
        <v>1</v>
      </c>
      <c r="B7" s="160" t="s">
        <v>1988</v>
      </c>
      <c r="C7" s="160" t="s">
        <v>1989</v>
      </c>
      <c r="D7" s="159" t="s">
        <v>178</v>
      </c>
      <c r="E7" s="161">
        <v>100</v>
      </c>
      <c r="F7" s="162">
        <f t="shared" ref="F7:F18" si="0">ROUND((G7+H7+I7)*(1+J7),2)</f>
        <v>25.17</v>
      </c>
      <c r="G7" s="163">
        <v>22.95</v>
      </c>
      <c r="H7" s="163"/>
      <c r="I7" s="163">
        <v>0.25</v>
      </c>
      <c r="J7" s="182">
        <f>+'土建(地下室)'!J6</f>
        <v>0.085</v>
      </c>
      <c r="K7" s="185">
        <f t="shared" ref="K7:K18" si="1">ROUND(E7*F7,2)</f>
        <v>2517</v>
      </c>
      <c r="L7" s="184"/>
    </row>
    <row r="8" s="130" customFormat="1" ht="49.5" outlineLevel="1" spans="1:12">
      <c r="A8" s="159">
        <f>IF(D8&lt;&gt;"",COUNTA($D$5:D8),"")</f>
        <v>2</v>
      </c>
      <c r="B8" s="160" t="s">
        <v>1990</v>
      </c>
      <c r="C8" s="160" t="s">
        <v>1991</v>
      </c>
      <c r="D8" s="159" t="s">
        <v>178</v>
      </c>
      <c r="E8" s="161">
        <v>100</v>
      </c>
      <c r="F8" s="162">
        <f t="shared" si="0"/>
        <v>1.5</v>
      </c>
      <c r="G8" s="163">
        <v>1.13</v>
      </c>
      <c r="H8" s="163"/>
      <c r="I8" s="163">
        <v>0.25</v>
      </c>
      <c r="J8" s="182">
        <f t="shared" ref="J8:J18" si="2">+$J$7</f>
        <v>0.085</v>
      </c>
      <c r="K8" s="185">
        <f t="shared" si="1"/>
        <v>150</v>
      </c>
      <c r="L8" s="184"/>
    </row>
    <row r="9" s="130" customFormat="1" ht="49.5" outlineLevel="1" spans="1:12">
      <c r="A9" s="159">
        <f>IF(D9&lt;&gt;"",COUNTA($D$5:D9),"")</f>
        <v>3</v>
      </c>
      <c r="B9" s="160" t="s">
        <v>1992</v>
      </c>
      <c r="C9" s="160" t="s">
        <v>1993</v>
      </c>
      <c r="D9" s="159" t="s">
        <v>178</v>
      </c>
      <c r="E9" s="161">
        <v>6617.42</v>
      </c>
      <c r="F9" s="162">
        <f t="shared" si="0"/>
        <v>20.05</v>
      </c>
      <c r="G9" s="163">
        <v>18.23</v>
      </c>
      <c r="H9" s="163"/>
      <c r="I9" s="163">
        <v>0.25</v>
      </c>
      <c r="J9" s="182">
        <f t="shared" si="2"/>
        <v>0.085</v>
      </c>
      <c r="K9" s="185">
        <f t="shared" si="1"/>
        <v>132679.27</v>
      </c>
      <c r="L9" s="184"/>
    </row>
    <row r="10" s="130" customFormat="1" ht="66" outlineLevel="1" spans="1:12">
      <c r="A10" s="159">
        <f>IF(D10&lt;&gt;"",COUNTA($D$5:D10),"")</f>
        <v>4</v>
      </c>
      <c r="B10" s="160" t="s">
        <v>1994</v>
      </c>
      <c r="C10" s="160" t="s">
        <v>1995</v>
      </c>
      <c r="D10" s="159" t="s">
        <v>178</v>
      </c>
      <c r="E10" s="161">
        <v>100</v>
      </c>
      <c r="F10" s="162">
        <f t="shared" si="0"/>
        <v>19.53</v>
      </c>
      <c r="G10" s="163">
        <v>17.75</v>
      </c>
      <c r="H10" s="163"/>
      <c r="I10" s="163">
        <v>0.25</v>
      </c>
      <c r="J10" s="182">
        <f t="shared" si="2"/>
        <v>0.085</v>
      </c>
      <c r="K10" s="185">
        <f t="shared" si="1"/>
        <v>1953</v>
      </c>
      <c r="L10" s="184"/>
    </row>
    <row r="11" s="130" customFormat="1" ht="148.5" outlineLevel="1" spans="1:12">
      <c r="A11" s="159">
        <f>IF(D11&lt;&gt;"",COUNTA($D$5:D11),"")</f>
        <v>5</v>
      </c>
      <c r="B11" s="160" t="s">
        <v>131</v>
      </c>
      <c r="C11" s="160" t="s">
        <v>622</v>
      </c>
      <c r="D11" s="159" t="s">
        <v>132</v>
      </c>
      <c r="E11" s="161">
        <v>7940.9</v>
      </c>
      <c r="F11" s="162">
        <f t="shared" si="0"/>
        <v>12.08</v>
      </c>
      <c r="G11" s="163">
        <v>1.93</v>
      </c>
      <c r="H11" s="163">
        <v>0</v>
      </c>
      <c r="I11" s="163">
        <v>9.2</v>
      </c>
      <c r="J11" s="182">
        <f t="shared" si="2"/>
        <v>0.085</v>
      </c>
      <c r="K11" s="185">
        <f t="shared" si="1"/>
        <v>95926.07</v>
      </c>
      <c r="L11" s="184"/>
    </row>
    <row r="12" s="130" customFormat="1" ht="82.5" outlineLevel="1" spans="1:12">
      <c r="A12" s="159">
        <f>IF(D12&lt;&gt;"",COUNTA($D$5:D12),"")</f>
        <v>6</v>
      </c>
      <c r="B12" s="160" t="s">
        <v>645</v>
      </c>
      <c r="C12" s="160" t="s">
        <v>646</v>
      </c>
      <c r="D12" s="159" t="s">
        <v>132</v>
      </c>
      <c r="E12" s="161">
        <v>5293.94</v>
      </c>
      <c r="F12" s="162">
        <f t="shared" si="0"/>
        <v>61.49</v>
      </c>
      <c r="G12" s="163">
        <v>27</v>
      </c>
      <c r="H12" s="163">
        <v>0</v>
      </c>
      <c r="I12" s="163">
        <v>29.67</v>
      </c>
      <c r="J12" s="182">
        <f t="shared" si="2"/>
        <v>0.085</v>
      </c>
      <c r="K12" s="185">
        <f t="shared" si="1"/>
        <v>325524.37</v>
      </c>
      <c r="L12" s="184"/>
    </row>
    <row r="13" s="130" customFormat="1" ht="82.5" outlineLevel="1" spans="1:12">
      <c r="A13" s="159">
        <f>IF(D13&lt;&gt;"",COUNTA($D$5:D13),"")</f>
        <v>7</v>
      </c>
      <c r="B13" s="160" t="s">
        <v>649</v>
      </c>
      <c r="C13" s="160" t="s">
        <v>650</v>
      </c>
      <c r="D13" s="159" t="s">
        <v>132</v>
      </c>
      <c r="E13" s="161">
        <v>3328.71</v>
      </c>
      <c r="F13" s="162">
        <f t="shared" si="0"/>
        <v>87.53</v>
      </c>
      <c r="G13" s="163">
        <v>51</v>
      </c>
      <c r="H13" s="163">
        <v>0</v>
      </c>
      <c r="I13" s="163">
        <v>29.67</v>
      </c>
      <c r="J13" s="182">
        <f t="shared" si="2"/>
        <v>0.085</v>
      </c>
      <c r="K13" s="185">
        <f t="shared" si="1"/>
        <v>291361.99</v>
      </c>
      <c r="L13" s="184"/>
    </row>
    <row r="14" s="130" customFormat="1" ht="49.5" outlineLevel="1" spans="1:12">
      <c r="A14" s="159">
        <f>IF(D14&lt;&gt;"",COUNTA($D$5:D14),"")</f>
        <v>8</v>
      </c>
      <c r="B14" s="160" t="s">
        <v>633</v>
      </c>
      <c r="C14" s="160" t="s">
        <v>1996</v>
      </c>
      <c r="D14" s="159" t="s">
        <v>132</v>
      </c>
      <c r="E14" s="161">
        <v>2646.97</v>
      </c>
      <c r="F14" s="162">
        <f t="shared" si="0"/>
        <v>35.94</v>
      </c>
      <c r="G14" s="163">
        <v>9.57</v>
      </c>
      <c r="H14" s="163">
        <v>21.94</v>
      </c>
      <c r="I14" s="163">
        <v>1.61</v>
      </c>
      <c r="J14" s="182">
        <f t="shared" si="2"/>
        <v>0.085</v>
      </c>
      <c r="K14" s="185">
        <f t="shared" si="1"/>
        <v>95132.1</v>
      </c>
      <c r="L14" s="184"/>
    </row>
    <row r="15" s="130" customFormat="1" ht="82.5" outlineLevel="1" spans="1:12">
      <c r="A15" s="159">
        <f>IF(D15&lt;&gt;"",COUNTA($D$5:D15),"")</f>
        <v>9</v>
      </c>
      <c r="B15" s="160" t="s">
        <v>1997</v>
      </c>
      <c r="C15" s="160" t="s">
        <v>1998</v>
      </c>
      <c r="D15" s="159" t="s">
        <v>132</v>
      </c>
      <c r="E15" s="161">
        <v>1323.48</v>
      </c>
      <c r="F15" s="162">
        <f t="shared" si="0"/>
        <v>358.07</v>
      </c>
      <c r="G15" s="163">
        <v>38</v>
      </c>
      <c r="H15" s="163">
        <v>285.52</v>
      </c>
      <c r="I15" s="163">
        <v>6.5</v>
      </c>
      <c r="J15" s="182">
        <f t="shared" si="2"/>
        <v>0.085</v>
      </c>
      <c r="K15" s="185">
        <f t="shared" si="1"/>
        <v>473898.48</v>
      </c>
      <c r="L15" s="184"/>
    </row>
    <row r="16" s="130" customFormat="1" ht="148.5" outlineLevel="1" spans="1:12">
      <c r="A16" s="159">
        <f>IF(D16&lt;&gt;"",COUNTA($D$5:D16),"")</f>
        <v>10</v>
      </c>
      <c r="B16" s="160" t="s">
        <v>1999</v>
      </c>
      <c r="C16" s="160" t="s">
        <v>2000</v>
      </c>
      <c r="D16" s="159" t="s">
        <v>168</v>
      </c>
      <c r="E16" s="161">
        <v>6984</v>
      </c>
      <c r="F16" s="162">
        <f t="shared" si="0"/>
        <v>32.14</v>
      </c>
      <c r="G16" s="163">
        <v>4</v>
      </c>
      <c r="H16" s="163">
        <v>21.84</v>
      </c>
      <c r="I16" s="163">
        <v>3.78</v>
      </c>
      <c r="J16" s="182">
        <f t="shared" si="2"/>
        <v>0.085</v>
      </c>
      <c r="K16" s="185">
        <f t="shared" si="1"/>
        <v>224465.76</v>
      </c>
      <c r="L16" s="184"/>
    </row>
    <row r="17" s="130" customFormat="1" ht="148.5" outlineLevel="1" spans="1:12">
      <c r="A17" s="159">
        <f>IF(D17&lt;&gt;"",COUNTA($D$5:D17),"")</f>
        <v>11</v>
      </c>
      <c r="B17" s="160" t="s">
        <v>2001</v>
      </c>
      <c r="C17" s="160" t="s">
        <v>2000</v>
      </c>
      <c r="D17" s="159" t="s">
        <v>168</v>
      </c>
      <c r="E17" s="161">
        <v>1746</v>
      </c>
      <c r="F17" s="162">
        <f t="shared" si="0"/>
        <v>44.93</v>
      </c>
      <c r="G17" s="163">
        <v>15</v>
      </c>
      <c r="H17" s="163">
        <v>21.84</v>
      </c>
      <c r="I17" s="163">
        <v>4.57</v>
      </c>
      <c r="J17" s="182">
        <f t="shared" si="2"/>
        <v>0.085</v>
      </c>
      <c r="K17" s="185">
        <f t="shared" si="1"/>
        <v>78447.78</v>
      </c>
      <c r="L17" s="184"/>
    </row>
    <row r="18" s="130" customFormat="1" ht="49.5" outlineLevel="1" spans="1:12">
      <c r="A18" s="159">
        <f>IF(D18&lt;&gt;"",COUNTA($D$5:D18),"")</f>
        <v>12</v>
      </c>
      <c r="B18" s="160" t="s">
        <v>635</v>
      </c>
      <c r="C18" s="160" t="s">
        <v>636</v>
      </c>
      <c r="D18" s="159" t="s">
        <v>132</v>
      </c>
      <c r="E18" s="161">
        <v>1323.48</v>
      </c>
      <c r="F18" s="162">
        <f t="shared" si="0"/>
        <v>229.95</v>
      </c>
      <c r="G18" s="163">
        <v>30</v>
      </c>
      <c r="H18" s="163">
        <v>176.94</v>
      </c>
      <c r="I18" s="163">
        <v>5</v>
      </c>
      <c r="J18" s="182">
        <f t="shared" si="2"/>
        <v>0.085</v>
      </c>
      <c r="K18" s="185">
        <f t="shared" si="1"/>
        <v>304334.23</v>
      </c>
      <c r="L18" s="186"/>
    </row>
    <row r="19" s="130" customFormat="1" outlineLevel="1" spans="1:12">
      <c r="A19" s="159"/>
      <c r="B19" s="160" t="s">
        <v>2002</v>
      </c>
      <c r="C19" s="160"/>
      <c r="D19" s="159"/>
      <c r="E19" s="161"/>
      <c r="F19" s="162"/>
      <c r="G19" s="163"/>
      <c r="H19" s="163"/>
      <c r="I19" s="163"/>
      <c r="J19" s="182"/>
      <c r="K19" s="183"/>
      <c r="L19" s="186"/>
    </row>
    <row r="20" s="130" customFormat="1" ht="66" outlineLevel="1" spans="1:12">
      <c r="A20" s="159">
        <f>IF(D20&lt;&gt;"",COUNTA($D$5:D20),"")</f>
        <v>13</v>
      </c>
      <c r="B20" s="160" t="s">
        <v>2003</v>
      </c>
      <c r="C20" s="160" t="s">
        <v>2004</v>
      </c>
      <c r="D20" s="159" t="s">
        <v>178</v>
      </c>
      <c r="E20" s="161">
        <v>5293.94</v>
      </c>
      <c r="F20" s="162">
        <f>ROUND((G20+H20+I20)*(1+J20),2)</f>
        <v>76.26</v>
      </c>
      <c r="G20" s="163">
        <v>15</v>
      </c>
      <c r="H20" s="163">
        <v>47.73</v>
      </c>
      <c r="I20" s="163">
        <v>7.56</v>
      </c>
      <c r="J20" s="182">
        <f>+$J$7</f>
        <v>0.085</v>
      </c>
      <c r="K20" s="185">
        <f>ROUND(E20*F20,2)</f>
        <v>403715.86</v>
      </c>
      <c r="L20" s="186"/>
    </row>
    <row r="21" s="130" customFormat="1" ht="66" outlineLevel="1" spans="1:12">
      <c r="A21" s="159">
        <f>IF(D21&lt;&gt;"",COUNTA($D$5:D21),"")</f>
        <v>14</v>
      </c>
      <c r="B21" s="160" t="s">
        <v>2005</v>
      </c>
      <c r="C21" s="160" t="s">
        <v>2006</v>
      </c>
      <c r="D21" s="159" t="s">
        <v>178</v>
      </c>
      <c r="E21" s="161">
        <v>100</v>
      </c>
      <c r="F21" s="162">
        <f>ROUND((G21+H21+I21)*(1+J21),2)</f>
        <v>105.32</v>
      </c>
      <c r="G21" s="163">
        <v>15</v>
      </c>
      <c r="H21" s="163">
        <v>74.51</v>
      </c>
      <c r="I21" s="163">
        <v>7.56</v>
      </c>
      <c r="J21" s="182">
        <f>+$J$7</f>
        <v>0.085</v>
      </c>
      <c r="K21" s="185">
        <f>ROUND(E21*F21,2)</f>
        <v>10532</v>
      </c>
      <c r="L21" s="186"/>
    </row>
    <row r="22" s="130" customFormat="1" ht="66" outlineLevel="1" spans="1:12">
      <c r="A22" s="159">
        <f>IF(D22&lt;&gt;"",COUNTA($D$5:D22),"")</f>
        <v>15</v>
      </c>
      <c r="B22" s="160" t="s">
        <v>2007</v>
      </c>
      <c r="C22" s="160" t="s">
        <v>2008</v>
      </c>
      <c r="D22" s="159" t="s">
        <v>178</v>
      </c>
      <c r="E22" s="161">
        <v>100</v>
      </c>
      <c r="F22" s="162">
        <f>ROUND((G22+H22+I22)*(1+J22),2)</f>
        <v>136.38</v>
      </c>
      <c r="G22" s="163">
        <v>15</v>
      </c>
      <c r="H22" s="163">
        <v>103.14</v>
      </c>
      <c r="I22" s="163">
        <v>7.56</v>
      </c>
      <c r="J22" s="182">
        <f>+$J$7</f>
        <v>0.085</v>
      </c>
      <c r="K22" s="185">
        <f>ROUND(E22*F22,2)</f>
        <v>13638</v>
      </c>
      <c r="L22" s="186"/>
    </row>
    <row r="23" s="130" customFormat="1" outlineLevel="1" spans="1:12">
      <c r="A23" s="159"/>
      <c r="B23" s="160" t="s">
        <v>2009</v>
      </c>
      <c r="C23" s="160"/>
      <c r="D23" s="159"/>
      <c r="E23" s="161"/>
      <c r="F23" s="162"/>
      <c r="G23" s="163"/>
      <c r="H23" s="163"/>
      <c r="I23" s="163"/>
      <c r="J23" s="182"/>
      <c r="K23" s="183"/>
      <c r="L23" s="184"/>
    </row>
    <row r="24" s="130" customFormat="1" ht="82.5" outlineLevel="1" spans="1:12">
      <c r="A24" s="159">
        <f>IF(D24&lt;&gt;"",COUNTA($D$5:D24),"")</f>
        <v>16</v>
      </c>
      <c r="B24" s="160" t="s">
        <v>2010</v>
      </c>
      <c r="C24" s="160" t="s">
        <v>2011</v>
      </c>
      <c r="D24" s="159" t="s">
        <v>178</v>
      </c>
      <c r="E24" s="161">
        <v>1323.48</v>
      </c>
      <c r="F24" s="162">
        <f>ROUND((G24+H24+I24)*(1+J24),2)</f>
        <v>53.02</v>
      </c>
      <c r="G24" s="163">
        <v>15</v>
      </c>
      <c r="H24" s="163">
        <v>26.31</v>
      </c>
      <c r="I24" s="163">
        <v>7.56</v>
      </c>
      <c r="J24" s="182">
        <f>+$J$7</f>
        <v>0.085</v>
      </c>
      <c r="K24" s="185">
        <f>ROUND(E24*F24,2)</f>
        <v>70170.91</v>
      </c>
      <c r="L24" s="184"/>
    </row>
    <row r="25" s="130" customFormat="1" ht="82.5" outlineLevel="1" spans="1:12">
      <c r="A25" s="159">
        <f>IF(D25&lt;&gt;"",COUNTA($D$5:D25),"")</f>
        <v>17</v>
      </c>
      <c r="B25" s="160" t="s">
        <v>2012</v>
      </c>
      <c r="C25" s="160" t="s">
        <v>2013</v>
      </c>
      <c r="D25" s="159" t="s">
        <v>178</v>
      </c>
      <c r="E25" s="161">
        <v>100</v>
      </c>
      <c r="F25" s="162">
        <f t="shared" ref="F25:F31" si="3">ROUND((G25+H25+I25)*(1+J25),2)</f>
        <v>58.69</v>
      </c>
      <c r="G25" s="163">
        <v>15</v>
      </c>
      <c r="H25" s="163">
        <v>31.53</v>
      </c>
      <c r="I25" s="163">
        <v>7.56</v>
      </c>
      <c r="J25" s="182">
        <f t="shared" ref="J25:J31" si="4">+$J$7</f>
        <v>0.085</v>
      </c>
      <c r="K25" s="185">
        <f t="shared" ref="K25:K31" si="5">ROUND(E25*F25,2)</f>
        <v>5869</v>
      </c>
      <c r="L25" s="184"/>
    </row>
    <row r="26" s="130" customFormat="1" ht="82.5" outlineLevel="1" spans="1:12">
      <c r="A26" s="159">
        <f>IF(D26&lt;&gt;"",COUNTA($D$5:D26),"")</f>
        <v>18</v>
      </c>
      <c r="B26" s="160" t="s">
        <v>2014</v>
      </c>
      <c r="C26" s="160" t="s">
        <v>2015</v>
      </c>
      <c r="D26" s="159" t="s">
        <v>178</v>
      </c>
      <c r="E26" s="161">
        <v>100</v>
      </c>
      <c r="F26" s="162">
        <f t="shared" si="3"/>
        <v>104.77</v>
      </c>
      <c r="G26" s="163">
        <v>15</v>
      </c>
      <c r="H26" s="163">
        <v>74</v>
      </c>
      <c r="I26" s="163">
        <v>7.56</v>
      </c>
      <c r="J26" s="182">
        <f t="shared" si="4"/>
        <v>0.085</v>
      </c>
      <c r="K26" s="185">
        <f t="shared" si="5"/>
        <v>10477</v>
      </c>
      <c r="L26" s="184"/>
    </row>
    <row r="27" s="129" customFormat="1" spans="1:12">
      <c r="A27" s="155"/>
      <c r="B27" s="155" t="s">
        <v>2016</v>
      </c>
      <c r="C27" s="156"/>
      <c r="D27" s="155"/>
      <c r="E27" s="157"/>
      <c r="F27" s="164"/>
      <c r="G27" s="165"/>
      <c r="H27" s="165"/>
      <c r="I27" s="165"/>
      <c r="J27" s="187"/>
      <c r="K27" s="180"/>
      <c r="L27" s="188"/>
    </row>
    <row r="28" s="130" customFormat="1" outlineLevel="2" spans="1:12">
      <c r="A28" s="159"/>
      <c r="B28" s="160" t="s">
        <v>2017</v>
      </c>
      <c r="C28" s="160"/>
      <c r="D28" s="159"/>
      <c r="E28" s="161"/>
      <c r="F28" s="162"/>
      <c r="G28" s="163"/>
      <c r="H28" s="163"/>
      <c r="I28" s="163"/>
      <c r="J28" s="182"/>
      <c r="K28" s="183"/>
      <c r="L28" s="184"/>
    </row>
    <row r="29" s="130" customFormat="1" ht="99" outlineLevel="2" spans="1:12">
      <c r="A29" s="159">
        <f>IF(D29&lt;&gt;"",COUNTA($D$5:D29),"")</f>
        <v>19</v>
      </c>
      <c r="B29" s="160" t="s">
        <v>2018</v>
      </c>
      <c r="C29" s="160" t="s">
        <v>2019</v>
      </c>
      <c r="D29" s="159" t="s">
        <v>178</v>
      </c>
      <c r="E29" s="161">
        <v>1307.28</v>
      </c>
      <c r="F29" s="162">
        <f t="shared" si="3"/>
        <v>180.06</v>
      </c>
      <c r="G29" s="163">
        <v>61.84</v>
      </c>
      <c r="H29" s="163">
        <v>79.66</v>
      </c>
      <c r="I29" s="163">
        <v>24.45</v>
      </c>
      <c r="J29" s="182">
        <f t="shared" si="4"/>
        <v>0.085</v>
      </c>
      <c r="K29" s="185">
        <f t="shared" si="5"/>
        <v>235388.84</v>
      </c>
      <c r="L29" s="184"/>
    </row>
    <row r="30" s="130" customFormat="1" ht="49.5" outlineLevel="2" spans="1:12">
      <c r="A30" s="159">
        <f>IF(D30&lt;&gt;"",COUNTA($D$5:D30),"")</f>
        <v>20</v>
      </c>
      <c r="B30" s="160" t="s">
        <v>2020</v>
      </c>
      <c r="C30" s="160" t="s">
        <v>2021</v>
      </c>
      <c r="D30" s="159" t="s">
        <v>178</v>
      </c>
      <c r="E30" s="161">
        <v>1307.28</v>
      </c>
      <c r="F30" s="162">
        <f t="shared" si="3"/>
        <v>18.01</v>
      </c>
      <c r="G30" s="163">
        <v>6.18</v>
      </c>
      <c r="H30" s="163">
        <v>7.97</v>
      </c>
      <c r="I30" s="163">
        <v>2.45</v>
      </c>
      <c r="J30" s="182">
        <f t="shared" si="4"/>
        <v>0.085</v>
      </c>
      <c r="K30" s="185">
        <f t="shared" si="5"/>
        <v>23544.11</v>
      </c>
      <c r="L30" s="184"/>
    </row>
    <row r="31" s="130" customFormat="1" ht="82.5" outlineLevel="2" spans="1:12">
      <c r="A31" s="159">
        <f>IF(D31&lt;&gt;"",COUNTA($D$5:D31),"")</f>
        <v>21</v>
      </c>
      <c r="B31" s="160" t="s">
        <v>2022</v>
      </c>
      <c r="C31" s="160" t="s">
        <v>2023</v>
      </c>
      <c r="D31" s="159" t="s">
        <v>168</v>
      </c>
      <c r="E31" s="161">
        <v>435.76</v>
      </c>
      <c r="F31" s="162">
        <f t="shared" si="3"/>
        <v>84.6</v>
      </c>
      <c r="G31" s="163">
        <v>20.84</v>
      </c>
      <c r="H31" s="163">
        <v>33.54</v>
      </c>
      <c r="I31" s="163">
        <v>23.59</v>
      </c>
      <c r="J31" s="182">
        <f t="shared" si="4"/>
        <v>0.085</v>
      </c>
      <c r="K31" s="185">
        <f t="shared" si="5"/>
        <v>36865.3</v>
      </c>
      <c r="L31" s="184"/>
    </row>
    <row r="32" s="130" customFormat="1" outlineLevel="2" spans="1:12">
      <c r="A32" s="159"/>
      <c r="B32" s="160" t="s">
        <v>2024</v>
      </c>
      <c r="C32" s="160"/>
      <c r="D32" s="159"/>
      <c r="E32" s="161"/>
      <c r="F32" s="162"/>
      <c r="G32" s="163"/>
      <c r="H32" s="163"/>
      <c r="I32" s="163"/>
      <c r="J32" s="182"/>
      <c r="K32" s="183"/>
      <c r="L32" s="184"/>
    </row>
    <row r="33" s="130" customFormat="1" ht="49.5" outlineLevel="2" spans="1:12">
      <c r="A33" s="159">
        <f>IF(D33&lt;&gt;"",COUNTA($D$5:D33),"")</f>
        <v>22</v>
      </c>
      <c r="B33" s="160" t="s">
        <v>2025</v>
      </c>
      <c r="C33" s="160" t="s">
        <v>2026</v>
      </c>
      <c r="D33" s="159" t="s">
        <v>178</v>
      </c>
      <c r="E33" s="161">
        <v>653.64</v>
      </c>
      <c r="F33" s="162">
        <f>ROUND((G33+H33+I33)*(1+J33),2)</f>
        <v>26.72</v>
      </c>
      <c r="G33" s="163">
        <v>21.3</v>
      </c>
      <c r="H33" s="163"/>
      <c r="I33" s="163">
        <v>3.33</v>
      </c>
      <c r="J33" s="182">
        <f>+$J$7</f>
        <v>0.085</v>
      </c>
      <c r="K33" s="185">
        <f>ROUND(E33*F33,2)</f>
        <v>17465.26</v>
      </c>
      <c r="L33" s="184"/>
    </row>
    <row r="34" s="130" customFormat="1" ht="49.5" outlineLevel="2" spans="1:12">
      <c r="A34" s="159">
        <f>IF(D34&lt;&gt;"",COUNTA($D$5:D34),"")</f>
        <v>23</v>
      </c>
      <c r="B34" s="160" t="s">
        <v>2027</v>
      </c>
      <c r="C34" s="160" t="s">
        <v>2026</v>
      </c>
      <c r="D34" s="159" t="s">
        <v>178</v>
      </c>
      <c r="E34" s="161">
        <v>50</v>
      </c>
      <c r="F34" s="162">
        <f>ROUND((G34+H34+I34)*(1+J34),2)</f>
        <v>13.37</v>
      </c>
      <c r="G34" s="163">
        <v>10.65</v>
      </c>
      <c r="H34" s="163"/>
      <c r="I34" s="163">
        <v>1.67</v>
      </c>
      <c r="J34" s="182">
        <f>+$J$7</f>
        <v>0.085</v>
      </c>
      <c r="K34" s="185">
        <f>ROUND(E34*F34,2)</f>
        <v>668.5</v>
      </c>
      <c r="L34" s="184"/>
    </row>
    <row r="35" s="130" customFormat="1" outlineLevel="2" spans="1:12">
      <c r="A35" s="159"/>
      <c r="B35" s="160" t="s">
        <v>2028</v>
      </c>
      <c r="C35" s="160"/>
      <c r="D35" s="159"/>
      <c r="E35" s="161"/>
      <c r="F35" s="162"/>
      <c r="G35" s="163"/>
      <c r="H35" s="163"/>
      <c r="I35" s="163"/>
      <c r="J35" s="182"/>
      <c r="K35" s="183"/>
      <c r="L35" s="184"/>
    </row>
    <row r="36" s="130" customFormat="1" ht="66" outlineLevel="2" spans="1:12">
      <c r="A36" s="159">
        <f>IF(D36&lt;&gt;"",COUNTA($D$5:D36),"")</f>
        <v>24</v>
      </c>
      <c r="B36" s="160" t="s">
        <v>2029</v>
      </c>
      <c r="C36" s="160" t="s">
        <v>2030</v>
      </c>
      <c r="D36" s="159" t="s">
        <v>172</v>
      </c>
      <c r="E36" s="161">
        <v>22.05</v>
      </c>
      <c r="F36" s="162">
        <f>ROUND((G36+H36+I36)*(1+J36),2)</f>
        <v>1171.12</v>
      </c>
      <c r="G36" s="163">
        <v>288.92</v>
      </c>
      <c r="H36" s="163">
        <v>578</v>
      </c>
      <c r="I36" s="163">
        <v>212.45</v>
      </c>
      <c r="J36" s="182">
        <f>+$J$7</f>
        <v>0.085</v>
      </c>
      <c r="K36" s="185">
        <f>ROUND(E36*F36,2)</f>
        <v>25823.2</v>
      </c>
      <c r="L36" s="184"/>
    </row>
    <row r="37" s="130" customFormat="1" ht="82.5" outlineLevel="2" spans="1:12">
      <c r="A37" s="159">
        <f>IF(D37&lt;&gt;"",COUNTA($D$5:D37),"")</f>
        <v>25</v>
      </c>
      <c r="B37" s="160" t="s">
        <v>2031</v>
      </c>
      <c r="C37" s="160" t="s">
        <v>2032</v>
      </c>
      <c r="D37" s="159" t="s">
        <v>2033</v>
      </c>
      <c r="E37" s="161">
        <v>6615</v>
      </c>
      <c r="F37" s="166">
        <f>ROUND((G37+H37+I37)*(1+J37),2)</f>
        <v>7.9</v>
      </c>
      <c r="G37" s="163">
        <v>0</v>
      </c>
      <c r="H37" s="163">
        <v>7.28</v>
      </c>
      <c r="I37" s="163">
        <v>0</v>
      </c>
      <c r="J37" s="182">
        <f>+$J$7</f>
        <v>0.085</v>
      </c>
      <c r="K37" s="189">
        <f>ROUND(E37*F37,2)</f>
        <v>52258.5</v>
      </c>
      <c r="L37" s="184"/>
    </row>
    <row r="38" s="130" customFormat="1" ht="49.5" outlineLevel="2" spans="1:12">
      <c r="A38" s="159">
        <f>IF(D38&lt;&gt;"",COUNTA($D$5:D38),"")</f>
        <v>26</v>
      </c>
      <c r="B38" s="160" t="s">
        <v>2025</v>
      </c>
      <c r="C38" s="160" t="s">
        <v>2026</v>
      </c>
      <c r="D38" s="159" t="s">
        <v>178</v>
      </c>
      <c r="E38" s="161">
        <v>653.64</v>
      </c>
      <c r="F38" s="162">
        <f>ROUND((G38+H38+I38)*(1+J38),2)</f>
        <v>26.72</v>
      </c>
      <c r="G38" s="163">
        <v>21.3</v>
      </c>
      <c r="H38" s="163">
        <v>0</v>
      </c>
      <c r="I38" s="163">
        <v>3.33</v>
      </c>
      <c r="J38" s="182">
        <f>+$J$7</f>
        <v>0.085</v>
      </c>
      <c r="K38" s="185">
        <f>ROUND(E38*F38,2)</f>
        <v>17465.26</v>
      </c>
      <c r="L38" s="184"/>
    </row>
    <row r="39" s="130" customFormat="1" ht="49.5" outlineLevel="2" spans="1:12">
      <c r="A39" s="159">
        <f>IF(D39&lt;&gt;"",COUNTA($D$5:D39),"")</f>
        <v>27</v>
      </c>
      <c r="B39" s="160" t="s">
        <v>2027</v>
      </c>
      <c r="C39" s="160" t="s">
        <v>2026</v>
      </c>
      <c r="D39" s="159" t="s">
        <v>178</v>
      </c>
      <c r="E39" s="161">
        <v>50</v>
      </c>
      <c r="F39" s="162">
        <f t="shared" ref="F39:F44" si="6">ROUND((G39+H39+I39)*(1+J39),2)</f>
        <v>13.37</v>
      </c>
      <c r="G39" s="163">
        <v>10.65</v>
      </c>
      <c r="H39" s="163">
        <v>0</v>
      </c>
      <c r="I39" s="163">
        <v>1.67</v>
      </c>
      <c r="J39" s="182">
        <f>+$J$7</f>
        <v>0.085</v>
      </c>
      <c r="K39" s="185">
        <f>ROUND(E39*F39,2)</f>
        <v>668.5</v>
      </c>
      <c r="L39" s="184"/>
    </row>
    <row r="40" s="129" customFormat="1" spans="1:12">
      <c r="A40" s="155"/>
      <c r="B40" s="155" t="s">
        <v>2034</v>
      </c>
      <c r="C40" s="156"/>
      <c r="D40" s="155"/>
      <c r="E40" s="157"/>
      <c r="F40" s="164"/>
      <c r="G40" s="165"/>
      <c r="H40" s="165"/>
      <c r="I40" s="165"/>
      <c r="J40" s="187"/>
      <c r="K40" s="190"/>
      <c r="L40" s="188"/>
    </row>
    <row r="41" s="130" customFormat="1" outlineLevel="1" spans="1:12">
      <c r="A41" s="159"/>
      <c r="B41" s="160" t="s">
        <v>130</v>
      </c>
      <c r="C41" s="160"/>
      <c r="D41" s="159"/>
      <c r="E41" s="161"/>
      <c r="F41" s="162"/>
      <c r="G41" s="163"/>
      <c r="H41" s="163"/>
      <c r="I41" s="163"/>
      <c r="J41" s="182"/>
      <c r="K41" s="183"/>
      <c r="L41" s="184"/>
    </row>
    <row r="42" s="130" customFormat="1" ht="82.5" outlineLevel="1" spans="1:12">
      <c r="A42" s="159">
        <f>IF(D42&lt;&gt;"",COUNTA($D$5:D42),"")</f>
        <v>28</v>
      </c>
      <c r="B42" s="160" t="s">
        <v>1980</v>
      </c>
      <c r="C42" s="160" t="s">
        <v>1981</v>
      </c>
      <c r="D42" s="159" t="s">
        <v>132</v>
      </c>
      <c r="E42" s="161">
        <v>34.21</v>
      </c>
      <c r="F42" s="162">
        <f t="shared" si="6"/>
        <v>34.99</v>
      </c>
      <c r="G42" s="163">
        <v>7.24</v>
      </c>
      <c r="H42" s="163">
        <v>0</v>
      </c>
      <c r="I42" s="163">
        <v>25.01</v>
      </c>
      <c r="J42" s="182">
        <v>0.085</v>
      </c>
      <c r="K42" s="185">
        <f>ROUND(E42*F42,2)</f>
        <v>1197.01</v>
      </c>
      <c r="L42" s="186"/>
    </row>
    <row r="43" s="130" customFormat="1" outlineLevel="1" spans="1:12">
      <c r="A43" s="159">
        <f>IF(D43&lt;&gt;"",COUNTA($D$5:D43),"")</f>
        <v>29</v>
      </c>
      <c r="B43" s="160" t="s">
        <v>1982</v>
      </c>
      <c r="C43" s="160" t="s">
        <v>1983</v>
      </c>
      <c r="D43" s="159" t="s">
        <v>132</v>
      </c>
      <c r="E43" s="161">
        <v>34.21</v>
      </c>
      <c r="F43" s="162">
        <f t="shared" si="6"/>
        <v>352.12</v>
      </c>
      <c r="G43" s="163">
        <v>45.6</v>
      </c>
      <c r="H43" s="163">
        <v>214.56</v>
      </c>
      <c r="I43" s="163">
        <v>64.37</v>
      </c>
      <c r="J43" s="182">
        <v>0.085</v>
      </c>
      <c r="K43" s="185">
        <f>ROUND(E43*F43,2)</f>
        <v>12046.03</v>
      </c>
      <c r="L43" s="186"/>
    </row>
    <row r="44" s="130" customFormat="1" outlineLevel="1" spans="1:12">
      <c r="A44" s="159">
        <f>IF(D44&lt;&gt;"",COUNTA($D$5:D44),"")</f>
        <v>30</v>
      </c>
      <c r="B44" s="160" t="s">
        <v>1984</v>
      </c>
      <c r="C44" s="160" t="s">
        <v>1983</v>
      </c>
      <c r="D44" s="159" t="s">
        <v>132</v>
      </c>
      <c r="E44" s="161">
        <v>5.33</v>
      </c>
      <c r="F44" s="162">
        <f t="shared" si="6"/>
        <v>267.04</v>
      </c>
      <c r="G44" s="163">
        <v>36.1</v>
      </c>
      <c r="H44" s="163">
        <v>155.45</v>
      </c>
      <c r="I44" s="163">
        <v>54.57</v>
      </c>
      <c r="J44" s="182">
        <v>0.085</v>
      </c>
      <c r="K44" s="185">
        <f>ROUND(E44*F44,2)</f>
        <v>1423.32</v>
      </c>
      <c r="L44" s="186"/>
    </row>
    <row r="45" s="130" customFormat="1" outlineLevel="1" spans="1:12">
      <c r="A45" s="159"/>
      <c r="B45" s="160" t="s">
        <v>2035</v>
      </c>
      <c r="C45" s="160"/>
      <c r="D45" s="159"/>
      <c r="E45" s="161"/>
      <c r="F45" s="162"/>
      <c r="G45" s="163"/>
      <c r="H45" s="163"/>
      <c r="I45" s="163"/>
      <c r="J45" s="182"/>
      <c r="K45" s="183"/>
      <c r="L45" s="184"/>
    </row>
    <row r="46" s="130" customFormat="1" ht="66" outlineLevel="1" spans="1:12">
      <c r="A46" s="159">
        <f>IF(D46&lt;&gt;"",COUNTA($D$5:D46),"")</f>
        <v>31</v>
      </c>
      <c r="B46" s="160" t="s">
        <v>2036</v>
      </c>
      <c r="C46" s="160" t="s">
        <v>2037</v>
      </c>
      <c r="D46" s="159" t="s">
        <v>168</v>
      </c>
      <c r="E46" s="167">
        <v>669.75</v>
      </c>
      <c r="F46" s="162">
        <f t="shared" ref="F46:F48" si="7">ROUND((G46+H46+I46)*(1+J46),2)</f>
        <v>423.02</v>
      </c>
      <c r="G46" s="168">
        <v>64</v>
      </c>
      <c r="H46" s="168">
        <v>325.88</v>
      </c>
      <c r="I46" s="168">
        <v>0</v>
      </c>
      <c r="J46" s="182">
        <v>0.085</v>
      </c>
      <c r="K46" s="185">
        <f t="shared" ref="K46:K48" si="8">ROUND(E46*F46,2)</f>
        <v>283317.65</v>
      </c>
      <c r="L46" s="184"/>
    </row>
    <row r="47" s="130" customFormat="1" ht="66" outlineLevel="1" spans="1:12">
      <c r="A47" s="159">
        <f>IF(D47&lt;&gt;"",COUNTA($D$5:D47),"")</f>
        <v>32</v>
      </c>
      <c r="B47" s="160" t="s">
        <v>2038</v>
      </c>
      <c r="C47" s="160" t="s">
        <v>2039</v>
      </c>
      <c r="D47" s="159" t="s">
        <v>168</v>
      </c>
      <c r="E47" s="161">
        <v>14.53</v>
      </c>
      <c r="F47" s="162">
        <f t="shared" si="7"/>
        <v>244.01</v>
      </c>
      <c r="G47" s="168">
        <v>16.88</v>
      </c>
      <c r="H47" s="168">
        <v>152.98</v>
      </c>
      <c r="I47" s="168">
        <v>55.03</v>
      </c>
      <c r="J47" s="182">
        <v>0.085</v>
      </c>
      <c r="K47" s="185">
        <f t="shared" si="8"/>
        <v>3545.47</v>
      </c>
      <c r="L47" s="184"/>
    </row>
    <row r="48" s="130" customFormat="1" outlineLevel="1" spans="1:12">
      <c r="A48" s="159">
        <f>IF(D48&lt;&gt;"",COUNTA($D$5:D48),"")</f>
        <v>33</v>
      </c>
      <c r="B48" s="160" t="s">
        <v>2040</v>
      </c>
      <c r="C48" s="160" t="s">
        <v>2041</v>
      </c>
      <c r="D48" s="159" t="s">
        <v>2042</v>
      </c>
      <c r="E48" s="161">
        <v>15</v>
      </c>
      <c r="F48" s="162">
        <f t="shared" si="7"/>
        <v>423.02</v>
      </c>
      <c r="G48" s="168">
        <v>64</v>
      </c>
      <c r="H48" s="168">
        <v>325.88</v>
      </c>
      <c r="I48" s="168">
        <v>0</v>
      </c>
      <c r="J48" s="182">
        <v>0.085</v>
      </c>
      <c r="K48" s="185">
        <f t="shared" si="8"/>
        <v>6345.3</v>
      </c>
      <c r="L48" s="184"/>
    </row>
    <row r="49" s="130" customFormat="1" outlineLevel="1" spans="1:12">
      <c r="A49" s="159"/>
      <c r="B49" s="160" t="s">
        <v>2043</v>
      </c>
      <c r="C49" s="160"/>
      <c r="D49" s="159"/>
      <c r="E49" s="161"/>
      <c r="F49" s="162"/>
      <c r="G49" s="163"/>
      <c r="H49" s="163"/>
      <c r="I49" s="163"/>
      <c r="J49" s="182"/>
      <c r="K49" s="183"/>
      <c r="L49" s="184"/>
    </row>
    <row r="50" s="130" customFormat="1" ht="66" outlineLevel="1" spans="1:12">
      <c r="A50" s="159">
        <f>IF(D50&lt;&gt;"",COUNTA($D$5:D50),"")</f>
        <v>34</v>
      </c>
      <c r="B50" s="160" t="s">
        <v>2044</v>
      </c>
      <c r="C50" s="160" t="s">
        <v>2045</v>
      </c>
      <c r="D50" s="159" t="s">
        <v>132</v>
      </c>
      <c r="E50" s="167">
        <v>178.46</v>
      </c>
      <c r="F50" s="162">
        <f t="shared" ref="F50:F53" si="9">ROUND((G50+H50+I50)*(1+J50),2)</f>
        <v>491.27</v>
      </c>
      <c r="G50" s="163">
        <v>93.27</v>
      </c>
      <c r="H50" s="163">
        <v>346.78</v>
      </c>
      <c r="I50" s="163">
        <v>12.73</v>
      </c>
      <c r="J50" s="182">
        <v>0.085</v>
      </c>
      <c r="K50" s="185">
        <f>ROUND(E50*F50,2)</f>
        <v>87672.04</v>
      </c>
      <c r="L50" s="184"/>
    </row>
    <row r="51" s="130" customFormat="1" outlineLevel="1" spans="1:12">
      <c r="A51" s="159">
        <f>IF(D51&lt;&gt;"",COUNTA($D$5:D51),"")</f>
        <v>35</v>
      </c>
      <c r="B51" s="160" t="s">
        <v>2046</v>
      </c>
      <c r="C51" s="160" t="s">
        <v>2047</v>
      </c>
      <c r="D51" s="159" t="s">
        <v>148</v>
      </c>
      <c r="E51" s="167">
        <v>4</v>
      </c>
      <c r="F51" s="162">
        <f t="shared" si="9"/>
        <v>479.96</v>
      </c>
      <c r="G51" s="163">
        <v>153.56</v>
      </c>
      <c r="H51" s="163">
        <v>253.3</v>
      </c>
      <c r="I51" s="163">
        <v>35.5</v>
      </c>
      <c r="J51" s="182">
        <v>0.085</v>
      </c>
      <c r="K51" s="185">
        <f>ROUND(E51*F51,2)</f>
        <v>1919.84</v>
      </c>
      <c r="L51" s="184"/>
    </row>
    <row r="52" s="130" customFormat="1" outlineLevel="1" spans="1:12">
      <c r="A52" s="159"/>
      <c r="B52" s="160" t="s">
        <v>2048</v>
      </c>
      <c r="C52" s="160"/>
      <c r="D52" s="159"/>
      <c r="E52" s="161"/>
      <c r="F52" s="162"/>
      <c r="G52" s="163"/>
      <c r="H52" s="163"/>
      <c r="I52" s="163"/>
      <c r="J52" s="182"/>
      <c r="K52" s="183"/>
      <c r="L52" s="184"/>
    </row>
    <row r="53" s="130" customFormat="1" ht="49.5" outlineLevel="1" spans="1:12">
      <c r="A53" s="159">
        <f>IF(D53&lt;&gt;"",COUNTA($D$5:D53),"")</f>
        <v>36</v>
      </c>
      <c r="B53" s="160" t="s">
        <v>2049</v>
      </c>
      <c r="C53" s="160" t="s">
        <v>2050</v>
      </c>
      <c r="D53" s="159" t="s">
        <v>148</v>
      </c>
      <c r="E53" s="167">
        <v>5</v>
      </c>
      <c r="F53" s="162">
        <f t="shared" si="9"/>
        <v>1388.8</v>
      </c>
      <c r="G53" s="168">
        <v>400</v>
      </c>
      <c r="H53" s="168">
        <v>880</v>
      </c>
      <c r="I53" s="168">
        <v>0</v>
      </c>
      <c r="J53" s="182">
        <v>0.085</v>
      </c>
      <c r="K53" s="185">
        <f t="shared" ref="K53:K59" si="10">ROUND(E53*F53,2)</f>
        <v>6944</v>
      </c>
      <c r="L53" s="184"/>
    </row>
    <row r="54" s="130" customFormat="1" outlineLevel="1" spans="1:12">
      <c r="A54" s="159"/>
      <c r="B54" s="160" t="s">
        <v>2051</v>
      </c>
      <c r="C54" s="160"/>
      <c r="D54" s="159"/>
      <c r="E54" s="161"/>
      <c r="F54" s="162"/>
      <c r="G54" s="163"/>
      <c r="H54" s="163"/>
      <c r="I54" s="163"/>
      <c r="J54" s="182"/>
      <c r="K54" s="183"/>
      <c r="L54" s="184"/>
    </row>
    <row r="55" s="130" customFormat="1" ht="49.5" outlineLevel="1" spans="1:12">
      <c r="A55" s="159">
        <f>IF(D55&lt;&gt;"",COUNTA($D$5:D55),"")</f>
        <v>37</v>
      </c>
      <c r="B55" s="160" t="s">
        <v>2052</v>
      </c>
      <c r="C55" s="160" t="s">
        <v>2053</v>
      </c>
      <c r="D55" s="159" t="s">
        <v>148</v>
      </c>
      <c r="E55" s="161">
        <v>2</v>
      </c>
      <c r="F55" s="162">
        <f t="shared" ref="F55:F59" si="11">ROUND((G55+H55+I55)*(1+J55),2)</f>
        <v>198.56</v>
      </c>
      <c r="G55" s="168">
        <v>30</v>
      </c>
      <c r="H55" s="168">
        <v>153</v>
      </c>
      <c r="I55" s="168">
        <v>0</v>
      </c>
      <c r="J55" s="182">
        <v>0.085</v>
      </c>
      <c r="K55" s="185">
        <f t="shared" si="10"/>
        <v>397.12</v>
      </c>
      <c r="L55" s="191"/>
    </row>
    <row r="56" s="130" customFormat="1" ht="49.5" outlineLevel="1" spans="1:12">
      <c r="A56" s="159">
        <f>IF(D56&lt;&gt;"",COUNTA($D$5:D56),"")</f>
        <v>38</v>
      </c>
      <c r="B56" s="160" t="s">
        <v>2054</v>
      </c>
      <c r="C56" s="160" t="s">
        <v>2055</v>
      </c>
      <c r="D56" s="159" t="s">
        <v>148</v>
      </c>
      <c r="E56" s="161">
        <v>3</v>
      </c>
      <c r="F56" s="162">
        <f t="shared" si="11"/>
        <v>297.83</v>
      </c>
      <c r="G56" s="168">
        <v>45</v>
      </c>
      <c r="H56" s="168">
        <v>229.5</v>
      </c>
      <c r="I56" s="168">
        <v>0</v>
      </c>
      <c r="J56" s="182">
        <v>0.085</v>
      </c>
      <c r="K56" s="185">
        <f t="shared" si="10"/>
        <v>893.49</v>
      </c>
      <c r="L56" s="191"/>
    </row>
    <row r="57" s="130" customFormat="1" ht="49.5" outlineLevel="1" spans="1:12">
      <c r="A57" s="159">
        <f>IF(D57&lt;&gt;"",COUNTA($D$5:D57),"")</f>
        <v>39</v>
      </c>
      <c r="B57" s="160" t="s">
        <v>2056</v>
      </c>
      <c r="C57" s="160" t="s">
        <v>2057</v>
      </c>
      <c r="D57" s="159" t="s">
        <v>148</v>
      </c>
      <c r="E57" s="161">
        <v>5</v>
      </c>
      <c r="F57" s="162">
        <f t="shared" si="11"/>
        <v>652.74</v>
      </c>
      <c r="G57" s="168">
        <v>80</v>
      </c>
      <c r="H57" s="168">
        <v>521.6</v>
      </c>
      <c r="I57" s="168">
        <v>0</v>
      </c>
      <c r="J57" s="182">
        <v>0.085</v>
      </c>
      <c r="K57" s="185">
        <f t="shared" si="10"/>
        <v>3263.7</v>
      </c>
      <c r="L57" s="191"/>
    </row>
    <row r="58" s="130" customFormat="1" ht="49.5" outlineLevel="1" spans="1:12">
      <c r="A58" s="159">
        <f>IF(D58&lt;&gt;"",COUNTA($D$5:D58),"")</f>
        <v>40</v>
      </c>
      <c r="B58" s="160" t="s">
        <v>2058</v>
      </c>
      <c r="C58" s="160" t="s">
        <v>2059</v>
      </c>
      <c r="D58" s="159" t="s">
        <v>148</v>
      </c>
      <c r="E58" s="161">
        <v>5</v>
      </c>
      <c r="F58" s="162">
        <f t="shared" si="11"/>
        <v>2257.67</v>
      </c>
      <c r="G58" s="168">
        <v>120</v>
      </c>
      <c r="H58" s="168">
        <v>1960.8</v>
      </c>
      <c r="I58" s="168">
        <v>0</v>
      </c>
      <c r="J58" s="182">
        <v>0.085</v>
      </c>
      <c r="K58" s="185">
        <f t="shared" si="10"/>
        <v>11288.35</v>
      </c>
      <c r="L58" s="191"/>
    </row>
    <row r="59" s="130" customFormat="1" ht="49.5" outlineLevel="1" spans="1:12">
      <c r="A59" s="159">
        <f>IF(D59&lt;&gt;"",COUNTA($D$5:D59),"")</f>
        <v>41</v>
      </c>
      <c r="B59" s="160" t="s">
        <v>2060</v>
      </c>
      <c r="C59" s="160" t="s">
        <v>2061</v>
      </c>
      <c r="D59" s="159" t="s">
        <v>148</v>
      </c>
      <c r="E59" s="161">
        <v>2</v>
      </c>
      <c r="F59" s="162">
        <f t="shared" si="11"/>
        <v>740.3</v>
      </c>
      <c r="G59" s="168">
        <v>30</v>
      </c>
      <c r="H59" s="168">
        <v>652.3</v>
      </c>
      <c r="I59" s="168">
        <v>0</v>
      </c>
      <c r="J59" s="182">
        <v>0.085</v>
      </c>
      <c r="K59" s="185">
        <f t="shared" si="10"/>
        <v>1480.6</v>
      </c>
      <c r="L59" s="191"/>
    </row>
    <row r="60" s="130" customFormat="1" outlineLevel="1" spans="1:12">
      <c r="A60" s="159"/>
      <c r="B60" s="160" t="s">
        <v>1917</v>
      </c>
      <c r="C60" s="160"/>
      <c r="D60" s="159"/>
      <c r="E60" s="161"/>
      <c r="F60" s="162"/>
      <c r="G60" s="163"/>
      <c r="H60" s="163"/>
      <c r="I60" s="163"/>
      <c r="J60" s="182"/>
      <c r="K60" s="183"/>
      <c r="L60" s="184"/>
    </row>
    <row r="61" s="130" customFormat="1" ht="66" outlineLevel="1" spans="1:12">
      <c r="A61" s="159">
        <f>IF(D61&lt;&gt;"",COUNTA($D$5:D61),"")</f>
        <v>42</v>
      </c>
      <c r="B61" s="160" t="s">
        <v>2062</v>
      </c>
      <c r="C61" s="160" t="s">
        <v>2063</v>
      </c>
      <c r="D61" s="159" t="s">
        <v>345</v>
      </c>
      <c r="E61" s="161">
        <v>1</v>
      </c>
      <c r="F61" s="162">
        <f t="shared" ref="F61:F64" si="12">ROUND((G61+H61+I61)*(1+J61),2)</f>
        <v>2235.43</v>
      </c>
      <c r="G61" s="168">
        <v>881.81</v>
      </c>
      <c r="H61" s="168">
        <v>1178.49</v>
      </c>
      <c r="I61" s="168">
        <v>0</v>
      </c>
      <c r="J61" s="182">
        <v>0.085</v>
      </c>
      <c r="K61" s="185">
        <f t="shared" ref="K61:K64" si="13">ROUND(E61*F61,2)</f>
        <v>2235.43</v>
      </c>
      <c r="L61" s="191"/>
    </row>
    <row r="62" s="130" customFormat="1" ht="66" outlineLevel="1" spans="1:12">
      <c r="A62" s="159">
        <f>IF(D62&lt;&gt;"",COUNTA($D$5:D62),"")</f>
        <v>43</v>
      </c>
      <c r="B62" s="160" t="s">
        <v>2064</v>
      </c>
      <c r="C62" s="160" t="s">
        <v>2065</v>
      </c>
      <c r="D62" s="159" t="s">
        <v>345</v>
      </c>
      <c r="E62" s="161">
        <v>1</v>
      </c>
      <c r="F62" s="162">
        <f t="shared" si="12"/>
        <v>1913.25</v>
      </c>
      <c r="G62" s="168">
        <v>754.72</v>
      </c>
      <c r="H62" s="168">
        <v>1008.64</v>
      </c>
      <c r="I62" s="168">
        <v>0</v>
      </c>
      <c r="J62" s="182">
        <v>0.085</v>
      </c>
      <c r="K62" s="185">
        <f t="shared" si="13"/>
        <v>1913.25</v>
      </c>
      <c r="L62" s="191"/>
    </row>
    <row r="63" s="130" customFormat="1" ht="66" outlineLevel="1" spans="1:12">
      <c r="A63" s="159">
        <f>IF(D63&lt;&gt;"",COUNTA($D$5:D63),"")</f>
        <v>44</v>
      </c>
      <c r="B63" s="160" t="s">
        <v>2066</v>
      </c>
      <c r="C63" s="160" t="s">
        <v>2067</v>
      </c>
      <c r="D63" s="159" t="s">
        <v>345</v>
      </c>
      <c r="E63" s="161">
        <v>1</v>
      </c>
      <c r="F63" s="162">
        <f t="shared" si="12"/>
        <v>1594.37</v>
      </c>
      <c r="G63" s="168">
        <v>628.93</v>
      </c>
      <c r="H63" s="168">
        <v>840.54</v>
      </c>
      <c r="I63" s="168">
        <v>0</v>
      </c>
      <c r="J63" s="182">
        <v>0.085</v>
      </c>
      <c r="K63" s="185">
        <f t="shared" si="13"/>
        <v>1594.37</v>
      </c>
      <c r="L63" s="191"/>
    </row>
    <row r="64" s="130" customFormat="1" outlineLevel="1" spans="1:12">
      <c r="A64" s="159">
        <f>IF(D64&lt;&gt;"",COUNTA($D$5:D64),"")</f>
        <v>45</v>
      </c>
      <c r="B64" s="160" t="s">
        <v>2068</v>
      </c>
      <c r="C64" s="160" t="s">
        <v>2069</v>
      </c>
      <c r="D64" s="159" t="s">
        <v>345</v>
      </c>
      <c r="E64" s="161">
        <v>1</v>
      </c>
      <c r="F64" s="162">
        <f t="shared" si="12"/>
        <v>2659.13</v>
      </c>
      <c r="G64" s="163">
        <v>209.98</v>
      </c>
      <c r="H64" s="168">
        <v>1984.21</v>
      </c>
      <c r="I64" s="168">
        <v>256.62</v>
      </c>
      <c r="J64" s="182">
        <v>0.085</v>
      </c>
      <c r="K64" s="185">
        <f t="shared" si="13"/>
        <v>2659.13</v>
      </c>
      <c r="L64" s="184"/>
    </row>
    <row r="65" s="129" customFormat="1" spans="1:12">
      <c r="A65" s="155"/>
      <c r="B65" s="155" t="s">
        <v>2070</v>
      </c>
      <c r="C65" s="156"/>
      <c r="D65" s="155"/>
      <c r="E65" s="157"/>
      <c r="F65" s="164"/>
      <c r="G65" s="165"/>
      <c r="H65" s="165"/>
      <c r="I65" s="165"/>
      <c r="J65" s="187"/>
      <c r="K65" s="180"/>
      <c r="L65" s="188"/>
    </row>
    <row r="66" s="130" customFormat="1" outlineLevel="1" spans="1:12">
      <c r="A66" s="159"/>
      <c r="B66" s="160" t="s">
        <v>130</v>
      </c>
      <c r="C66" s="160"/>
      <c r="D66" s="159"/>
      <c r="E66" s="161"/>
      <c r="F66" s="162"/>
      <c r="G66" s="163"/>
      <c r="H66" s="163"/>
      <c r="I66" s="163"/>
      <c r="J66" s="182"/>
      <c r="K66" s="183"/>
      <c r="L66" s="184"/>
    </row>
    <row r="67" s="130" customFormat="1" outlineLevel="1" spans="1:12">
      <c r="A67" s="159"/>
      <c r="B67" s="160" t="s">
        <v>2071</v>
      </c>
      <c r="C67" s="160"/>
      <c r="D67" s="159"/>
      <c r="E67" s="161"/>
      <c r="F67" s="162"/>
      <c r="G67" s="163"/>
      <c r="H67" s="163"/>
      <c r="I67" s="163"/>
      <c r="J67" s="182"/>
      <c r="K67" s="183"/>
      <c r="L67" s="184"/>
    </row>
    <row r="68" s="130" customFormat="1" ht="82.5" outlineLevel="1" spans="1:12">
      <c r="A68" s="159">
        <f>IF(D68&lt;&gt;"",COUNTA($D$5:D68),"")</f>
        <v>46</v>
      </c>
      <c r="B68" s="160" t="s">
        <v>1980</v>
      </c>
      <c r="C68" s="160" t="s">
        <v>1981</v>
      </c>
      <c r="D68" s="192" t="s">
        <v>132</v>
      </c>
      <c r="E68" s="161">
        <v>221.24</v>
      </c>
      <c r="F68" s="162">
        <f t="shared" ref="F68:F70" si="14">ROUND((G68+H68+I68)*(1+J68),2)</f>
        <v>34.99</v>
      </c>
      <c r="G68" s="163">
        <v>7.24</v>
      </c>
      <c r="H68" s="168">
        <v>0</v>
      </c>
      <c r="I68" s="168">
        <v>25.01</v>
      </c>
      <c r="J68" s="182">
        <v>0.085</v>
      </c>
      <c r="K68" s="185">
        <f t="shared" ref="K68:K70" si="15">ROUND(E68*F68,2)</f>
        <v>7741.19</v>
      </c>
      <c r="L68" s="186"/>
    </row>
    <row r="69" s="130" customFormat="1" outlineLevel="1" spans="1:12">
      <c r="A69" s="159">
        <f>IF(D69&lt;&gt;"",COUNTA($D$5:D69),"")</f>
        <v>47</v>
      </c>
      <c r="B69" s="160" t="s">
        <v>1982</v>
      </c>
      <c r="C69" s="160" t="s">
        <v>1983</v>
      </c>
      <c r="D69" s="192" t="s">
        <v>132</v>
      </c>
      <c r="E69" s="161">
        <v>321.24</v>
      </c>
      <c r="F69" s="162">
        <f t="shared" si="14"/>
        <v>352.12</v>
      </c>
      <c r="G69" s="163">
        <v>45.6</v>
      </c>
      <c r="H69" s="168">
        <v>214.56</v>
      </c>
      <c r="I69" s="168">
        <v>64.37</v>
      </c>
      <c r="J69" s="182">
        <v>0.085</v>
      </c>
      <c r="K69" s="185">
        <f t="shared" si="15"/>
        <v>113115.03</v>
      </c>
      <c r="L69" s="186"/>
    </row>
    <row r="70" s="130" customFormat="1" outlineLevel="1" spans="1:12">
      <c r="A70" s="159">
        <f>IF(D70&lt;&gt;"",COUNTA($D$5:D70),"")</f>
        <v>48</v>
      </c>
      <c r="B70" s="160" t="s">
        <v>1984</v>
      </c>
      <c r="C70" s="160" t="s">
        <v>1983</v>
      </c>
      <c r="D70" s="192" t="s">
        <v>132</v>
      </c>
      <c r="E70" s="161">
        <v>132</v>
      </c>
      <c r="F70" s="162">
        <f t="shared" si="14"/>
        <v>267.04</v>
      </c>
      <c r="G70" s="163">
        <v>36.1</v>
      </c>
      <c r="H70" s="168">
        <v>155.45</v>
      </c>
      <c r="I70" s="163">
        <v>54.57</v>
      </c>
      <c r="J70" s="182">
        <v>0.085</v>
      </c>
      <c r="K70" s="185">
        <f t="shared" si="15"/>
        <v>35249.28</v>
      </c>
      <c r="L70" s="186"/>
    </row>
    <row r="71" s="130" customFormat="1" outlineLevel="1" spans="1:12">
      <c r="A71" s="159"/>
      <c r="B71" s="160" t="s">
        <v>2072</v>
      </c>
      <c r="C71" s="160"/>
      <c r="D71" s="159"/>
      <c r="E71" s="161"/>
      <c r="F71" s="162"/>
      <c r="G71" s="163"/>
      <c r="H71" s="168"/>
      <c r="I71" s="168"/>
      <c r="J71" s="182"/>
      <c r="K71" s="183"/>
      <c r="L71" s="184"/>
    </row>
    <row r="72" s="130" customFormat="1" ht="82.5" outlineLevel="1" spans="1:12">
      <c r="A72" s="159">
        <f>IF(D72&lt;&gt;"",COUNTA($D$5:D72),"")</f>
        <v>49</v>
      </c>
      <c r="B72" s="160" t="s">
        <v>1980</v>
      </c>
      <c r="C72" s="160" t="s">
        <v>1981</v>
      </c>
      <c r="D72" s="192" t="s">
        <v>132</v>
      </c>
      <c r="E72" s="161">
        <v>221.24</v>
      </c>
      <c r="F72" s="162">
        <f t="shared" ref="F72:F74" si="16">ROUND((G72+H72+I72)*(1+J72),2)</f>
        <v>34.99</v>
      </c>
      <c r="G72" s="163">
        <v>7.24</v>
      </c>
      <c r="H72" s="168">
        <v>0</v>
      </c>
      <c r="I72" s="168">
        <v>25.01</v>
      </c>
      <c r="J72" s="182">
        <v>0.085</v>
      </c>
      <c r="K72" s="185">
        <f t="shared" ref="K72:K74" si="17">ROUND(E72*F72,2)</f>
        <v>7741.19</v>
      </c>
      <c r="L72" s="186"/>
    </row>
    <row r="73" s="130" customFormat="1" outlineLevel="1" spans="1:12">
      <c r="A73" s="159">
        <f>IF(D73&lt;&gt;"",COUNTA($D$5:D73),"")</f>
        <v>50</v>
      </c>
      <c r="B73" s="160" t="s">
        <v>1982</v>
      </c>
      <c r="C73" s="160" t="s">
        <v>1983</v>
      </c>
      <c r="D73" s="192" t="s">
        <v>132</v>
      </c>
      <c r="E73" s="161">
        <v>321.24</v>
      </c>
      <c r="F73" s="162">
        <f t="shared" si="16"/>
        <v>352.12</v>
      </c>
      <c r="G73" s="163">
        <v>45.6</v>
      </c>
      <c r="H73" s="168">
        <v>214.56</v>
      </c>
      <c r="I73" s="163">
        <v>64.37</v>
      </c>
      <c r="J73" s="182">
        <v>0.085</v>
      </c>
      <c r="K73" s="185">
        <f t="shared" si="17"/>
        <v>113115.03</v>
      </c>
      <c r="L73" s="186"/>
    </row>
    <row r="74" s="130" customFormat="1" outlineLevel="1" spans="1:12">
      <c r="A74" s="159">
        <f>IF(D74&lt;&gt;"",COUNTA($D$5:D74),"")</f>
        <v>51</v>
      </c>
      <c r="B74" s="160" t="s">
        <v>1984</v>
      </c>
      <c r="C74" s="160" t="s">
        <v>1983</v>
      </c>
      <c r="D74" s="192" t="s">
        <v>132</v>
      </c>
      <c r="E74" s="161">
        <v>132</v>
      </c>
      <c r="F74" s="162">
        <f t="shared" si="16"/>
        <v>267.04</v>
      </c>
      <c r="G74" s="163">
        <v>36.1</v>
      </c>
      <c r="H74" s="168">
        <v>155.45</v>
      </c>
      <c r="I74" s="163">
        <v>54.57</v>
      </c>
      <c r="J74" s="182">
        <v>0.085</v>
      </c>
      <c r="K74" s="185">
        <f t="shared" si="17"/>
        <v>35249.28</v>
      </c>
      <c r="L74" s="186"/>
    </row>
    <row r="75" s="130" customFormat="1" outlineLevel="1" spans="1:12">
      <c r="A75" s="159"/>
      <c r="B75" s="160" t="s">
        <v>1841</v>
      </c>
      <c r="C75" s="160"/>
      <c r="D75" s="159"/>
      <c r="E75" s="161"/>
      <c r="F75" s="162"/>
      <c r="G75" s="163"/>
      <c r="H75" s="163"/>
      <c r="I75" s="163"/>
      <c r="J75" s="182"/>
      <c r="K75" s="183"/>
      <c r="L75" s="184"/>
    </row>
    <row r="76" s="130" customFormat="1" outlineLevel="1" spans="1:12">
      <c r="A76" s="159"/>
      <c r="B76" s="160" t="s">
        <v>2073</v>
      </c>
      <c r="C76" s="160"/>
      <c r="D76" s="159"/>
      <c r="E76" s="161"/>
      <c r="F76" s="162"/>
      <c r="G76" s="163"/>
      <c r="H76" s="163"/>
      <c r="I76" s="163"/>
      <c r="J76" s="182"/>
      <c r="K76" s="183"/>
      <c r="L76" s="184"/>
    </row>
    <row r="77" s="130" customFormat="1" ht="49.5" outlineLevel="1" spans="1:12">
      <c r="A77" s="159">
        <f>IF(D77&lt;&gt;"",COUNTA($D$5:D77),"")</f>
        <v>52</v>
      </c>
      <c r="B77" s="160" t="s">
        <v>2074</v>
      </c>
      <c r="C77" s="160" t="s">
        <v>2075</v>
      </c>
      <c r="D77" s="159" t="s">
        <v>345</v>
      </c>
      <c r="E77" s="161">
        <v>1</v>
      </c>
      <c r="F77" s="162">
        <f t="shared" ref="F77:F79" si="18">ROUND((G77+H77+I77)*(1+J77),2)</f>
        <v>8478.81</v>
      </c>
      <c r="G77" s="168">
        <v>246.33</v>
      </c>
      <c r="H77" s="168">
        <v>7548.24</v>
      </c>
      <c r="I77" s="168">
        <v>20</v>
      </c>
      <c r="J77" s="182">
        <v>0.085</v>
      </c>
      <c r="K77" s="185">
        <f t="shared" ref="K77:K89" si="19">ROUND(E77*F77,2)</f>
        <v>8478.81</v>
      </c>
      <c r="L77" s="184"/>
    </row>
    <row r="78" s="130" customFormat="1" ht="66" outlineLevel="1" spans="1:12">
      <c r="A78" s="159">
        <f>IF(D78&lt;&gt;"",COUNTA($D$5:D78),"")</f>
        <v>53</v>
      </c>
      <c r="B78" s="160" t="s">
        <v>2076</v>
      </c>
      <c r="C78" s="160" t="s">
        <v>2077</v>
      </c>
      <c r="D78" s="159" t="s">
        <v>345</v>
      </c>
      <c r="E78" s="161">
        <v>1</v>
      </c>
      <c r="F78" s="162">
        <f t="shared" si="18"/>
        <v>8478.81</v>
      </c>
      <c r="G78" s="168">
        <v>246.33</v>
      </c>
      <c r="H78" s="168">
        <v>7548.24</v>
      </c>
      <c r="I78" s="168">
        <v>20</v>
      </c>
      <c r="J78" s="182">
        <v>0.085</v>
      </c>
      <c r="K78" s="185">
        <f t="shared" si="19"/>
        <v>8478.81</v>
      </c>
      <c r="L78" s="184"/>
    </row>
    <row r="79" s="130" customFormat="1" ht="49.5" outlineLevel="1" spans="1:12">
      <c r="A79" s="159">
        <f>IF(D79&lt;&gt;"",COUNTA($D$5:D79),"")</f>
        <v>54</v>
      </c>
      <c r="B79" s="160" t="s">
        <v>2078</v>
      </c>
      <c r="C79" s="160" t="s">
        <v>2079</v>
      </c>
      <c r="D79" s="159" t="s">
        <v>345</v>
      </c>
      <c r="E79" s="161">
        <v>1</v>
      </c>
      <c r="F79" s="162">
        <f t="shared" si="18"/>
        <v>16300.56</v>
      </c>
      <c r="G79" s="168">
        <v>442.17</v>
      </c>
      <c r="H79" s="168">
        <v>14561.39</v>
      </c>
      <c r="I79" s="168">
        <v>20</v>
      </c>
      <c r="J79" s="182">
        <v>0.085</v>
      </c>
      <c r="K79" s="185">
        <f t="shared" si="19"/>
        <v>16300.56</v>
      </c>
      <c r="L79" s="184"/>
    </row>
    <row r="80" s="130" customFormat="1" ht="49.5" outlineLevel="1" spans="1:12">
      <c r="A80" s="159">
        <f>IF(D80&lt;&gt;"",COUNTA($D$5:D80),"")</f>
        <v>55</v>
      </c>
      <c r="B80" s="160" t="s">
        <v>2080</v>
      </c>
      <c r="C80" s="160" t="s">
        <v>2081</v>
      </c>
      <c r="D80" s="159" t="s">
        <v>345</v>
      </c>
      <c r="E80" s="161">
        <v>1</v>
      </c>
      <c r="F80" s="162">
        <f t="shared" ref="F77:F89" si="20">ROUND((G80+H80+I80)*(1+J80),2)</f>
        <v>16300.56</v>
      </c>
      <c r="G80" s="168">
        <v>442.17</v>
      </c>
      <c r="H80" s="168">
        <v>14561.39</v>
      </c>
      <c r="I80" s="168">
        <v>20</v>
      </c>
      <c r="J80" s="182">
        <v>0.085</v>
      </c>
      <c r="K80" s="185">
        <f t="shared" si="19"/>
        <v>16300.56</v>
      </c>
      <c r="L80" s="184"/>
    </row>
    <row r="81" s="130" customFormat="1" ht="49.5" outlineLevel="1" spans="1:12">
      <c r="A81" s="159">
        <f>IF(D81&lt;&gt;"",COUNTA($D$5:D81),"")</f>
        <v>56</v>
      </c>
      <c r="B81" s="160" t="s">
        <v>2082</v>
      </c>
      <c r="C81" s="160" t="s">
        <v>2083</v>
      </c>
      <c r="D81" s="159" t="s">
        <v>345</v>
      </c>
      <c r="E81" s="161">
        <v>1</v>
      </c>
      <c r="F81" s="162">
        <f t="shared" si="20"/>
        <v>13045.56</v>
      </c>
      <c r="G81" s="168">
        <v>442.17</v>
      </c>
      <c r="H81" s="168">
        <v>11561.39</v>
      </c>
      <c r="I81" s="168">
        <v>20</v>
      </c>
      <c r="J81" s="182">
        <v>0.085</v>
      </c>
      <c r="K81" s="185">
        <f t="shared" si="19"/>
        <v>13045.56</v>
      </c>
      <c r="L81" s="184"/>
    </row>
    <row r="82" s="130" customFormat="1" ht="49.5" outlineLevel="1" spans="1:12">
      <c r="A82" s="159">
        <f>IF(D82&lt;&gt;"",COUNTA($D$5:D82),"")</f>
        <v>57</v>
      </c>
      <c r="B82" s="160" t="s">
        <v>2084</v>
      </c>
      <c r="C82" s="160" t="s">
        <v>2085</v>
      </c>
      <c r="D82" s="159" t="s">
        <v>345</v>
      </c>
      <c r="E82" s="161">
        <v>1</v>
      </c>
      <c r="F82" s="162">
        <f t="shared" si="20"/>
        <v>14130.56</v>
      </c>
      <c r="G82" s="168">
        <v>442.17</v>
      </c>
      <c r="H82" s="168">
        <v>12561.39</v>
      </c>
      <c r="I82" s="168">
        <v>20</v>
      </c>
      <c r="J82" s="182">
        <v>0.085</v>
      </c>
      <c r="K82" s="185">
        <f t="shared" si="19"/>
        <v>14130.56</v>
      </c>
      <c r="L82" s="184"/>
    </row>
    <row r="83" s="130" customFormat="1" ht="66" outlineLevel="1" spans="1:12">
      <c r="A83" s="159">
        <f>IF(D83&lt;&gt;"",COUNTA($D$5:D83),"")</f>
        <v>58</v>
      </c>
      <c r="B83" s="160" t="s">
        <v>2086</v>
      </c>
      <c r="C83" s="160" t="s">
        <v>2087</v>
      </c>
      <c r="D83" s="159" t="s">
        <v>345</v>
      </c>
      <c r="E83" s="161">
        <v>1</v>
      </c>
      <c r="F83" s="162">
        <f t="shared" si="20"/>
        <v>16300.56</v>
      </c>
      <c r="G83" s="168">
        <v>442.17</v>
      </c>
      <c r="H83" s="168">
        <v>14561.39</v>
      </c>
      <c r="I83" s="168">
        <v>20</v>
      </c>
      <c r="J83" s="182">
        <v>0.085</v>
      </c>
      <c r="K83" s="185">
        <f t="shared" si="19"/>
        <v>16300.56</v>
      </c>
      <c r="L83" s="184"/>
    </row>
    <row r="84" s="130" customFormat="1" ht="49.5" outlineLevel="1" spans="1:12">
      <c r="A84" s="159">
        <f>IF(D84&lt;&gt;"",COUNTA($D$5:D84),"")</f>
        <v>59</v>
      </c>
      <c r="B84" s="160" t="s">
        <v>2088</v>
      </c>
      <c r="C84" s="160" t="s">
        <v>2089</v>
      </c>
      <c r="D84" s="159" t="s">
        <v>345</v>
      </c>
      <c r="E84" s="161">
        <v>1</v>
      </c>
      <c r="F84" s="162">
        <f t="shared" si="20"/>
        <v>16300.56</v>
      </c>
      <c r="G84" s="168">
        <v>442.17</v>
      </c>
      <c r="H84" s="168">
        <v>14561.39</v>
      </c>
      <c r="I84" s="168">
        <v>20</v>
      </c>
      <c r="J84" s="182">
        <v>0.085</v>
      </c>
      <c r="K84" s="185">
        <f t="shared" si="19"/>
        <v>16300.56</v>
      </c>
      <c r="L84" s="184"/>
    </row>
    <row r="85" s="130" customFormat="1" ht="66" outlineLevel="1" spans="1:12">
      <c r="A85" s="159">
        <f>IF(D85&lt;&gt;"",COUNTA($D$5:D85),"")</f>
        <v>60</v>
      </c>
      <c r="B85" s="160" t="s">
        <v>2090</v>
      </c>
      <c r="C85" s="160" t="s">
        <v>2091</v>
      </c>
      <c r="D85" s="159" t="s">
        <v>345</v>
      </c>
      <c r="E85" s="161">
        <v>1</v>
      </c>
      <c r="F85" s="162">
        <f t="shared" si="20"/>
        <v>16300.56</v>
      </c>
      <c r="G85" s="168">
        <v>442.17</v>
      </c>
      <c r="H85" s="168">
        <v>14561.39</v>
      </c>
      <c r="I85" s="168">
        <v>20</v>
      </c>
      <c r="J85" s="182">
        <v>0.085</v>
      </c>
      <c r="K85" s="185">
        <f t="shared" si="19"/>
        <v>16300.56</v>
      </c>
      <c r="L85" s="184"/>
    </row>
    <row r="86" s="130" customFormat="1" ht="49.5" outlineLevel="1" spans="1:12">
      <c r="A86" s="159">
        <f>IF(D86&lt;&gt;"",COUNTA($D$5:D86),"")</f>
        <v>61</v>
      </c>
      <c r="B86" s="160" t="s">
        <v>2092</v>
      </c>
      <c r="C86" s="160" t="s">
        <v>2093</v>
      </c>
      <c r="D86" s="159" t="s">
        <v>345</v>
      </c>
      <c r="E86" s="161">
        <v>1</v>
      </c>
      <c r="F86" s="162">
        <f t="shared" si="20"/>
        <v>16300.56</v>
      </c>
      <c r="G86" s="168">
        <v>442.17</v>
      </c>
      <c r="H86" s="168">
        <v>14561.39</v>
      </c>
      <c r="I86" s="168">
        <v>20</v>
      </c>
      <c r="J86" s="182">
        <v>0.085</v>
      </c>
      <c r="K86" s="185">
        <f t="shared" si="19"/>
        <v>16300.56</v>
      </c>
      <c r="L86" s="184"/>
    </row>
    <row r="87" s="130" customFormat="1" outlineLevel="1" spans="1:12">
      <c r="A87" s="159">
        <f>IF(D87&lt;&gt;"",COUNTA($D$5:D87),"")</f>
        <v>62</v>
      </c>
      <c r="B87" s="160" t="s">
        <v>2094</v>
      </c>
      <c r="C87" s="160" t="s">
        <v>2095</v>
      </c>
      <c r="D87" s="159" t="s">
        <v>345</v>
      </c>
      <c r="E87" s="161">
        <v>1</v>
      </c>
      <c r="F87" s="162">
        <f t="shared" si="20"/>
        <v>635.57</v>
      </c>
      <c r="G87" s="168">
        <v>88</v>
      </c>
      <c r="H87" s="168">
        <v>497.78</v>
      </c>
      <c r="I87" s="168">
        <v>0</v>
      </c>
      <c r="J87" s="182">
        <v>0.085</v>
      </c>
      <c r="K87" s="185">
        <f t="shared" si="19"/>
        <v>635.57</v>
      </c>
      <c r="L87" s="191"/>
    </row>
    <row r="88" s="130" customFormat="1" outlineLevel="1" spans="1:12">
      <c r="A88" s="159">
        <f>IF(D88&lt;&gt;"",COUNTA($D$5:D88),"")</f>
        <v>63</v>
      </c>
      <c r="B88" s="160" t="s">
        <v>2094</v>
      </c>
      <c r="C88" s="160" t="s">
        <v>2096</v>
      </c>
      <c r="D88" s="159" t="s">
        <v>345</v>
      </c>
      <c r="E88" s="161">
        <v>1</v>
      </c>
      <c r="F88" s="162">
        <f t="shared" si="20"/>
        <v>2425.83</v>
      </c>
      <c r="G88" s="168">
        <v>139.23</v>
      </c>
      <c r="H88" s="168">
        <v>2066.56</v>
      </c>
      <c r="I88" s="168">
        <v>30</v>
      </c>
      <c r="J88" s="182">
        <v>0.085</v>
      </c>
      <c r="K88" s="185">
        <f t="shared" si="19"/>
        <v>2425.83</v>
      </c>
      <c r="L88" s="184"/>
    </row>
    <row r="89" s="130" customFormat="1" outlineLevel="1" spans="1:12">
      <c r="A89" s="159">
        <f>IF(D89&lt;&gt;"",COUNTA($D$5:D89),"")</f>
        <v>64</v>
      </c>
      <c r="B89" s="160" t="s">
        <v>2097</v>
      </c>
      <c r="C89" s="160" t="s">
        <v>2098</v>
      </c>
      <c r="D89" s="159" t="s">
        <v>345</v>
      </c>
      <c r="E89" s="161">
        <v>1</v>
      </c>
      <c r="F89" s="162">
        <f t="shared" si="20"/>
        <v>2534.33</v>
      </c>
      <c r="G89" s="168">
        <v>139.23</v>
      </c>
      <c r="H89" s="168">
        <v>2166.56</v>
      </c>
      <c r="I89" s="168">
        <v>30</v>
      </c>
      <c r="J89" s="182">
        <v>0.085</v>
      </c>
      <c r="K89" s="185">
        <f t="shared" si="19"/>
        <v>2534.33</v>
      </c>
      <c r="L89" s="184"/>
    </row>
    <row r="90" s="130" customFormat="1" outlineLevel="1" spans="1:12">
      <c r="A90" s="159"/>
      <c r="B90" s="160" t="s">
        <v>2035</v>
      </c>
      <c r="C90" s="160"/>
      <c r="D90" s="159"/>
      <c r="E90" s="161"/>
      <c r="F90" s="162"/>
      <c r="G90" s="163"/>
      <c r="H90" s="163"/>
      <c r="I90" s="163"/>
      <c r="J90" s="182"/>
      <c r="K90" s="183"/>
      <c r="L90" s="184"/>
    </row>
    <row r="91" s="130" customFormat="1" ht="82.5" outlineLevel="1" spans="1:12">
      <c r="A91" s="159">
        <f>IF(D91&lt;&gt;"",COUNTA($D$5:D91),"")</f>
        <v>65</v>
      </c>
      <c r="B91" s="160" t="s">
        <v>2099</v>
      </c>
      <c r="C91" s="160" t="s">
        <v>2100</v>
      </c>
      <c r="D91" s="159" t="s">
        <v>168</v>
      </c>
      <c r="E91" s="161">
        <v>79.2</v>
      </c>
      <c r="F91" s="162">
        <f t="shared" ref="F91:F103" si="21">ROUND((G91+H91+I91)*(1+J91),2)</f>
        <v>127.53</v>
      </c>
      <c r="G91" s="163">
        <v>15.38</v>
      </c>
      <c r="H91" s="168">
        <v>61.04</v>
      </c>
      <c r="I91" s="168">
        <v>41.12</v>
      </c>
      <c r="J91" s="182">
        <v>0.085</v>
      </c>
      <c r="K91" s="185">
        <f t="shared" ref="K91:K103" si="22">ROUND(E91*F91,2)</f>
        <v>10100.38</v>
      </c>
      <c r="L91" s="184"/>
    </row>
    <row r="92" s="130" customFormat="1" ht="82.5" outlineLevel="1" spans="1:12">
      <c r="A92" s="159">
        <f>IF(D92&lt;&gt;"",COUNTA($D$5:D92),"")</f>
        <v>66</v>
      </c>
      <c r="B92" s="160" t="s">
        <v>2101</v>
      </c>
      <c r="C92" s="160" t="s">
        <v>2102</v>
      </c>
      <c r="D92" s="159" t="s">
        <v>168</v>
      </c>
      <c r="E92" s="161">
        <v>80</v>
      </c>
      <c r="F92" s="162">
        <f t="shared" si="21"/>
        <v>351.87</v>
      </c>
      <c r="G92" s="168">
        <v>35.31</v>
      </c>
      <c r="H92" s="168">
        <v>174.03</v>
      </c>
      <c r="I92" s="168">
        <v>114.96</v>
      </c>
      <c r="J92" s="182">
        <v>0.085</v>
      </c>
      <c r="K92" s="185">
        <f t="shared" si="22"/>
        <v>28149.6</v>
      </c>
      <c r="L92" s="184"/>
    </row>
    <row r="93" s="130" customFormat="1" ht="82.5" outlineLevel="1" spans="1:12">
      <c r="A93" s="159">
        <f>IF(D93&lt;&gt;"",COUNTA($D$5:D93),"")</f>
        <v>67</v>
      </c>
      <c r="B93" s="160" t="s">
        <v>2103</v>
      </c>
      <c r="C93" s="160" t="s">
        <v>2104</v>
      </c>
      <c r="D93" s="159" t="s">
        <v>168</v>
      </c>
      <c r="E93" s="161">
        <v>65</v>
      </c>
      <c r="F93" s="162">
        <f t="shared" si="21"/>
        <v>583.9</v>
      </c>
      <c r="G93" s="168">
        <v>52.81</v>
      </c>
      <c r="H93" s="168">
        <v>297.22</v>
      </c>
      <c r="I93" s="168">
        <v>188.13</v>
      </c>
      <c r="J93" s="182">
        <v>0.085</v>
      </c>
      <c r="K93" s="185">
        <f t="shared" si="22"/>
        <v>37953.5</v>
      </c>
      <c r="L93" s="184"/>
    </row>
    <row r="94" s="130" customFormat="1" ht="82.5" outlineLevel="1" spans="1:12">
      <c r="A94" s="159">
        <f>IF(D94&lt;&gt;"",COUNTA($D$5:D94),"")</f>
        <v>68</v>
      </c>
      <c r="B94" s="160" t="s">
        <v>2105</v>
      </c>
      <c r="C94" s="160" t="s">
        <v>2106</v>
      </c>
      <c r="D94" s="159" t="s">
        <v>168</v>
      </c>
      <c r="E94" s="161">
        <v>57</v>
      </c>
      <c r="F94" s="162">
        <f t="shared" si="21"/>
        <v>896.49</v>
      </c>
      <c r="G94" s="168">
        <v>80.45</v>
      </c>
      <c r="H94" s="168">
        <v>451.49</v>
      </c>
      <c r="I94" s="168">
        <v>294.32</v>
      </c>
      <c r="J94" s="182">
        <v>0.085</v>
      </c>
      <c r="K94" s="185">
        <f t="shared" si="22"/>
        <v>51099.93</v>
      </c>
      <c r="L94" s="184"/>
    </row>
    <row r="95" s="130" customFormat="1" ht="82.5" outlineLevel="1" spans="1:12">
      <c r="A95" s="159">
        <f>IF(D95&lt;&gt;"",COUNTA($D$5:D95),"")</f>
        <v>69</v>
      </c>
      <c r="B95" s="160" t="s">
        <v>2107</v>
      </c>
      <c r="C95" s="160" t="s">
        <v>2108</v>
      </c>
      <c r="D95" s="159" t="s">
        <v>168</v>
      </c>
      <c r="E95" s="161">
        <v>59</v>
      </c>
      <c r="F95" s="162">
        <f t="shared" si="21"/>
        <v>1075.79</v>
      </c>
      <c r="G95" s="168">
        <v>96.54</v>
      </c>
      <c r="H95" s="168">
        <v>541.79</v>
      </c>
      <c r="I95" s="168">
        <v>353.18</v>
      </c>
      <c r="J95" s="182">
        <v>0.085</v>
      </c>
      <c r="K95" s="185">
        <f t="shared" si="22"/>
        <v>63471.61</v>
      </c>
      <c r="L95" s="184"/>
    </row>
    <row r="96" s="130" customFormat="1" ht="82.5" outlineLevel="1" spans="1:12">
      <c r="A96" s="159">
        <f>IF(D96&lt;&gt;"",COUNTA($D$5:D96),"")</f>
        <v>70</v>
      </c>
      <c r="B96" s="160" t="s">
        <v>2109</v>
      </c>
      <c r="C96" s="160" t="s">
        <v>2110</v>
      </c>
      <c r="D96" s="159" t="s">
        <v>168</v>
      </c>
      <c r="E96" s="161">
        <v>80</v>
      </c>
      <c r="F96" s="162">
        <f t="shared" si="21"/>
        <v>1889.03</v>
      </c>
      <c r="G96" s="168">
        <v>134.97</v>
      </c>
      <c r="H96" s="168">
        <v>992.66</v>
      </c>
      <c r="I96" s="168">
        <v>613.41</v>
      </c>
      <c r="J96" s="182">
        <v>0.085</v>
      </c>
      <c r="K96" s="185">
        <f t="shared" si="22"/>
        <v>151122.4</v>
      </c>
      <c r="L96" s="184"/>
    </row>
    <row r="97" s="130" customFormat="1" ht="82.5" outlineLevel="1" spans="1:12">
      <c r="A97" s="159">
        <f>IF(D97&lt;&gt;"",COUNTA($D$5:D97),"")</f>
        <v>71</v>
      </c>
      <c r="B97" s="160" t="s">
        <v>2111</v>
      </c>
      <c r="C97" s="160" t="s">
        <v>2112</v>
      </c>
      <c r="D97" s="159" t="s">
        <v>168</v>
      </c>
      <c r="E97" s="161">
        <v>87</v>
      </c>
      <c r="F97" s="162">
        <f t="shared" si="21"/>
        <v>2098.93</v>
      </c>
      <c r="G97" s="168">
        <v>149.97</v>
      </c>
      <c r="H97" s="168">
        <v>1102.96</v>
      </c>
      <c r="I97" s="168">
        <v>681.57</v>
      </c>
      <c r="J97" s="182">
        <v>0.085</v>
      </c>
      <c r="K97" s="185">
        <f t="shared" si="22"/>
        <v>182606.91</v>
      </c>
      <c r="L97" s="184"/>
    </row>
    <row r="98" s="130" customFormat="1" ht="82.5" outlineLevel="1" spans="1:12">
      <c r="A98" s="159">
        <f>IF(D98&lt;&gt;"",COUNTA($D$5:D98),"")</f>
        <v>72</v>
      </c>
      <c r="B98" s="160" t="s">
        <v>2111</v>
      </c>
      <c r="C98" s="160" t="s">
        <v>2113</v>
      </c>
      <c r="D98" s="159" t="s">
        <v>168</v>
      </c>
      <c r="E98" s="161">
        <v>97.71</v>
      </c>
      <c r="F98" s="162">
        <f t="shared" si="21"/>
        <v>2098.93</v>
      </c>
      <c r="G98" s="168">
        <v>149.97</v>
      </c>
      <c r="H98" s="168">
        <v>1102.96</v>
      </c>
      <c r="I98" s="168">
        <v>681.57</v>
      </c>
      <c r="J98" s="182">
        <v>0.085</v>
      </c>
      <c r="K98" s="185">
        <f t="shared" si="22"/>
        <v>205086.45</v>
      </c>
      <c r="L98" s="184"/>
    </row>
    <row r="99" s="130" customFormat="1" ht="82.5" outlineLevel="1" spans="1:12">
      <c r="A99" s="159">
        <f>IF(D99&lt;&gt;"",COUNTA($D$5:D99),"")</f>
        <v>73</v>
      </c>
      <c r="B99" s="160" t="s">
        <v>2114</v>
      </c>
      <c r="C99" s="160" t="s">
        <v>2115</v>
      </c>
      <c r="D99" s="159" t="s">
        <v>168</v>
      </c>
      <c r="E99" s="161">
        <v>86</v>
      </c>
      <c r="F99" s="162">
        <f t="shared" si="21"/>
        <v>2798.57</v>
      </c>
      <c r="G99" s="168">
        <v>199.96</v>
      </c>
      <c r="H99" s="168">
        <v>1470.61</v>
      </c>
      <c r="I99" s="168">
        <v>908.76</v>
      </c>
      <c r="J99" s="182">
        <v>0.085</v>
      </c>
      <c r="K99" s="185">
        <f t="shared" si="22"/>
        <v>240677.02</v>
      </c>
      <c r="L99" s="184"/>
    </row>
    <row r="100" s="130" customFormat="1" ht="33" outlineLevel="1" spans="1:12">
      <c r="A100" s="159">
        <f>IF(D100&lt;&gt;"",COUNTA($D$5:D100),"")</f>
        <v>74</v>
      </c>
      <c r="B100" s="160" t="s">
        <v>635</v>
      </c>
      <c r="C100" s="160" t="s">
        <v>2116</v>
      </c>
      <c r="D100" s="159" t="s">
        <v>132</v>
      </c>
      <c r="E100" s="161">
        <v>363.46</v>
      </c>
      <c r="F100" s="162">
        <f t="shared" si="21"/>
        <v>206.89</v>
      </c>
      <c r="G100" s="168">
        <v>30</v>
      </c>
      <c r="H100" s="168">
        <v>160.18</v>
      </c>
      <c r="I100" s="168">
        <v>0.5</v>
      </c>
      <c r="J100" s="182">
        <v>0.085</v>
      </c>
      <c r="K100" s="185">
        <f t="shared" si="22"/>
        <v>75196.24</v>
      </c>
      <c r="L100" s="184"/>
    </row>
    <row r="101" s="130" customFormat="1" ht="49.5" outlineLevel="1" spans="1:12">
      <c r="A101" s="159">
        <f>IF(D101&lt;&gt;"",COUNTA($D$5:D101),"")</f>
        <v>75</v>
      </c>
      <c r="B101" s="160" t="s">
        <v>2117</v>
      </c>
      <c r="C101" s="160" t="s">
        <v>2118</v>
      </c>
      <c r="D101" s="159" t="s">
        <v>132</v>
      </c>
      <c r="E101" s="161">
        <v>275.82</v>
      </c>
      <c r="F101" s="162">
        <f t="shared" si="21"/>
        <v>432.74</v>
      </c>
      <c r="G101" s="168">
        <v>15.8</v>
      </c>
      <c r="H101" s="168">
        <v>382.54</v>
      </c>
      <c r="I101" s="168">
        <v>0.5</v>
      </c>
      <c r="J101" s="182">
        <v>0.085</v>
      </c>
      <c r="K101" s="185">
        <f t="shared" si="22"/>
        <v>119358.35</v>
      </c>
      <c r="L101" s="184"/>
    </row>
    <row r="102" s="130" customFormat="1" ht="82.5" outlineLevel="1" spans="1:12">
      <c r="A102" s="159">
        <f>IF(D102&lt;&gt;"",COUNTA($D$5:D102),"")</f>
        <v>76</v>
      </c>
      <c r="B102" s="160" t="s">
        <v>2119</v>
      </c>
      <c r="C102" s="160" t="s">
        <v>2120</v>
      </c>
      <c r="D102" s="159" t="s">
        <v>132</v>
      </c>
      <c r="E102" s="161">
        <v>213.18</v>
      </c>
      <c r="F102" s="162">
        <f t="shared" si="21"/>
        <v>190.15</v>
      </c>
      <c r="G102" s="168">
        <v>21.94</v>
      </c>
      <c r="H102" s="168">
        <v>144.33</v>
      </c>
      <c r="I102" s="168">
        <v>8.98</v>
      </c>
      <c r="J102" s="182">
        <v>0.085</v>
      </c>
      <c r="K102" s="185">
        <f t="shared" si="22"/>
        <v>40536.18</v>
      </c>
      <c r="L102" s="184"/>
    </row>
    <row r="103" s="130" customFormat="1" outlineLevel="1" spans="1:12">
      <c r="A103" s="159">
        <f>IF(D103&lt;&gt;"",COUNTA($D$5:D103),"")</f>
        <v>77</v>
      </c>
      <c r="B103" s="160" t="s">
        <v>2121</v>
      </c>
      <c r="C103" s="160" t="s">
        <v>2121</v>
      </c>
      <c r="D103" s="159" t="s">
        <v>2122</v>
      </c>
      <c r="E103" s="161">
        <v>1</v>
      </c>
      <c r="F103" s="162">
        <f t="shared" si="21"/>
        <v>293.21</v>
      </c>
      <c r="G103" s="163">
        <v>72.6</v>
      </c>
      <c r="H103" s="163"/>
      <c r="I103" s="168">
        <v>197.64</v>
      </c>
      <c r="J103" s="182">
        <v>0.085</v>
      </c>
      <c r="K103" s="185">
        <f t="shared" si="22"/>
        <v>293.21</v>
      </c>
      <c r="L103" s="184"/>
    </row>
    <row r="104" s="130" customFormat="1" outlineLevel="1" spans="1:12">
      <c r="A104" s="159"/>
      <c r="B104" s="160" t="s">
        <v>2123</v>
      </c>
      <c r="C104" s="160"/>
      <c r="D104" s="159"/>
      <c r="E104" s="161"/>
      <c r="F104" s="162"/>
      <c r="G104" s="163"/>
      <c r="H104" s="163"/>
      <c r="I104" s="163"/>
      <c r="J104" s="182"/>
      <c r="K104" s="183"/>
      <c r="L104" s="184"/>
    </row>
    <row r="105" s="130" customFormat="1" outlineLevel="1" spans="1:12">
      <c r="A105" s="159"/>
      <c r="B105" s="160" t="s">
        <v>2124</v>
      </c>
      <c r="C105" s="160"/>
      <c r="D105" s="159"/>
      <c r="E105" s="161"/>
      <c r="F105" s="162"/>
      <c r="G105" s="163"/>
      <c r="H105" s="163"/>
      <c r="I105" s="163"/>
      <c r="J105" s="182"/>
      <c r="K105" s="183"/>
      <c r="L105" s="184"/>
    </row>
    <row r="106" s="130" customFormat="1" ht="49.5" outlineLevel="1" spans="1:12">
      <c r="A106" s="159">
        <f>IF(D106&lt;&gt;"",COUNTA($D$5:D106),"")</f>
        <v>78</v>
      </c>
      <c r="B106" s="160" t="s">
        <v>2125</v>
      </c>
      <c r="C106" s="160" t="s">
        <v>2126</v>
      </c>
      <c r="D106" s="159" t="s">
        <v>345</v>
      </c>
      <c r="E106" s="161">
        <v>1</v>
      </c>
      <c r="F106" s="162">
        <f t="shared" ref="F106:F110" si="23">ROUND((G106+H106+I106)*(1+J106),2)</f>
        <v>1596.74</v>
      </c>
      <c r="G106" s="168">
        <v>629.87</v>
      </c>
      <c r="H106" s="168">
        <v>841.78</v>
      </c>
      <c r="I106" s="168">
        <v>0</v>
      </c>
      <c r="J106" s="182">
        <v>0.085</v>
      </c>
      <c r="K106" s="185">
        <f t="shared" ref="K106:K110" si="24">ROUND(E106*F106,2)</f>
        <v>1596.74</v>
      </c>
      <c r="L106" s="191"/>
    </row>
    <row r="107" s="130" customFormat="1" ht="49.5" outlineLevel="1" spans="1:12">
      <c r="A107" s="159">
        <f>IF(D107&lt;&gt;"",COUNTA($D$5:D107),"")</f>
        <v>79</v>
      </c>
      <c r="B107" s="160" t="s">
        <v>2127</v>
      </c>
      <c r="C107" s="160" t="s">
        <v>2128</v>
      </c>
      <c r="D107" s="159" t="s">
        <v>345</v>
      </c>
      <c r="E107" s="161">
        <v>1</v>
      </c>
      <c r="F107" s="162">
        <f t="shared" si="23"/>
        <v>1596.74</v>
      </c>
      <c r="G107" s="168">
        <v>629.87</v>
      </c>
      <c r="H107" s="168">
        <v>841.78</v>
      </c>
      <c r="I107" s="168">
        <v>0</v>
      </c>
      <c r="J107" s="182">
        <v>0.085</v>
      </c>
      <c r="K107" s="185">
        <f t="shared" si="24"/>
        <v>1596.74</v>
      </c>
      <c r="L107" s="191"/>
    </row>
    <row r="108" s="130" customFormat="1" ht="49.5" outlineLevel="1" spans="1:12">
      <c r="A108" s="159">
        <f>IF(D108&lt;&gt;"",COUNTA($D$5:D108),"")</f>
        <v>80</v>
      </c>
      <c r="B108" s="160" t="s">
        <v>2129</v>
      </c>
      <c r="C108" s="160" t="s">
        <v>2130</v>
      </c>
      <c r="D108" s="159" t="s">
        <v>345</v>
      </c>
      <c r="E108" s="161">
        <v>1</v>
      </c>
      <c r="F108" s="162">
        <f t="shared" si="23"/>
        <v>1913.25</v>
      </c>
      <c r="G108" s="168">
        <v>754.72</v>
      </c>
      <c r="H108" s="168">
        <v>1008.64</v>
      </c>
      <c r="I108" s="168">
        <v>0</v>
      </c>
      <c r="J108" s="182">
        <v>0.085</v>
      </c>
      <c r="K108" s="185">
        <f t="shared" si="24"/>
        <v>1913.25</v>
      </c>
      <c r="L108" s="191"/>
    </row>
    <row r="109" s="130" customFormat="1" ht="49.5" outlineLevel="1" spans="1:12">
      <c r="A109" s="159">
        <f>IF(D109&lt;&gt;"",COUNTA($D$5:D109),"")</f>
        <v>81</v>
      </c>
      <c r="B109" s="160" t="s">
        <v>2131</v>
      </c>
      <c r="C109" s="160" t="s">
        <v>2132</v>
      </c>
      <c r="D109" s="159" t="s">
        <v>345</v>
      </c>
      <c r="E109" s="161">
        <v>1</v>
      </c>
      <c r="F109" s="162">
        <f t="shared" si="23"/>
        <v>1913.25</v>
      </c>
      <c r="G109" s="168">
        <v>754.72</v>
      </c>
      <c r="H109" s="168">
        <v>1008.64</v>
      </c>
      <c r="I109" s="168">
        <v>0</v>
      </c>
      <c r="J109" s="182">
        <v>0.085</v>
      </c>
      <c r="K109" s="185">
        <f t="shared" si="24"/>
        <v>1913.25</v>
      </c>
      <c r="L109" s="191"/>
    </row>
    <row r="110" s="130" customFormat="1" ht="49.5" outlineLevel="1" spans="1:12">
      <c r="A110" s="159">
        <f>IF(D110&lt;&gt;"",COUNTA($D$5:D110),"")</f>
        <v>82</v>
      </c>
      <c r="B110" s="160" t="s">
        <v>2133</v>
      </c>
      <c r="C110" s="160" t="s">
        <v>2134</v>
      </c>
      <c r="D110" s="159" t="s">
        <v>345</v>
      </c>
      <c r="E110" s="161">
        <v>1</v>
      </c>
      <c r="F110" s="162">
        <f t="shared" si="23"/>
        <v>2554.78</v>
      </c>
      <c r="G110" s="168">
        <v>1007.79</v>
      </c>
      <c r="H110" s="168">
        <v>1346.85</v>
      </c>
      <c r="I110" s="168">
        <v>0</v>
      </c>
      <c r="J110" s="182">
        <v>0.085</v>
      </c>
      <c r="K110" s="185">
        <f t="shared" si="24"/>
        <v>2554.78</v>
      </c>
      <c r="L110" s="191"/>
    </row>
    <row r="111" s="130" customFormat="1" outlineLevel="1" spans="1:12">
      <c r="A111" s="159"/>
      <c r="B111" s="160" t="s">
        <v>2035</v>
      </c>
      <c r="C111" s="160"/>
      <c r="D111" s="159"/>
      <c r="E111" s="161"/>
      <c r="F111" s="162"/>
      <c r="G111" s="163"/>
      <c r="H111" s="163"/>
      <c r="I111" s="163"/>
      <c r="J111" s="182"/>
      <c r="K111" s="183"/>
      <c r="L111" s="184"/>
    </row>
    <row r="112" s="130" customFormat="1" ht="66" outlineLevel="1" spans="1:12">
      <c r="A112" s="159">
        <f>IF(D112&lt;&gt;"",COUNTA($D$5:D112),"")</f>
        <v>83</v>
      </c>
      <c r="B112" s="160" t="s">
        <v>2135</v>
      </c>
      <c r="C112" s="160" t="s">
        <v>2136</v>
      </c>
      <c r="D112" s="159" t="s">
        <v>168</v>
      </c>
      <c r="E112" s="161">
        <v>163</v>
      </c>
      <c r="F112" s="162">
        <f>ROUND((G112+H112+I112)*(1+J112),2)</f>
        <v>899.93</v>
      </c>
      <c r="G112" s="168">
        <v>34.63</v>
      </c>
      <c r="H112" s="168">
        <v>685.62</v>
      </c>
      <c r="I112" s="168">
        <v>109.18</v>
      </c>
      <c r="J112" s="182">
        <v>0.085</v>
      </c>
      <c r="K112" s="185">
        <f t="shared" ref="K112:K115" si="25">ROUND(E112*F112,2)</f>
        <v>146688.59</v>
      </c>
      <c r="L112" s="184"/>
    </row>
    <row r="113" s="130" customFormat="1" ht="66" outlineLevel="1" spans="1:12">
      <c r="A113" s="159">
        <f>IF(D113&lt;&gt;"",COUNTA($D$5:D113),"")</f>
        <v>84</v>
      </c>
      <c r="B113" s="160" t="s">
        <v>2137</v>
      </c>
      <c r="C113" s="160" t="s">
        <v>2138</v>
      </c>
      <c r="D113" s="159" t="s">
        <v>168</v>
      </c>
      <c r="E113" s="161">
        <v>123.5</v>
      </c>
      <c r="F113" s="162">
        <f t="shared" ref="F112:F115" si="26">ROUND((G113+H113+I113)*(1+J113),2)</f>
        <v>1079.9</v>
      </c>
      <c r="G113" s="168">
        <v>41.55</v>
      </c>
      <c r="H113" s="168">
        <v>822.74</v>
      </c>
      <c r="I113" s="168">
        <v>131.01</v>
      </c>
      <c r="J113" s="182">
        <v>0.085</v>
      </c>
      <c r="K113" s="185">
        <f t="shared" si="25"/>
        <v>133367.65</v>
      </c>
      <c r="L113" s="184"/>
    </row>
    <row r="114" s="130" customFormat="1" ht="33" outlineLevel="1" spans="1:12">
      <c r="A114" s="159">
        <f>IF(D114&lt;&gt;"",COUNTA($D$5:D114),"")</f>
        <v>85</v>
      </c>
      <c r="B114" s="160" t="s">
        <v>2139</v>
      </c>
      <c r="C114" s="160" t="s">
        <v>2140</v>
      </c>
      <c r="D114" s="159" t="s">
        <v>168</v>
      </c>
      <c r="E114" s="161">
        <v>242</v>
      </c>
      <c r="F114" s="162">
        <f t="shared" si="26"/>
        <v>788.36</v>
      </c>
      <c r="G114" s="168">
        <v>57.62</v>
      </c>
      <c r="H114" s="168">
        <v>606.97</v>
      </c>
      <c r="I114" s="168">
        <v>62.01</v>
      </c>
      <c r="J114" s="182">
        <v>0.085</v>
      </c>
      <c r="K114" s="185">
        <f t="shared" si="25"/>
        <v>190783.12</v>
      </c>
      <c r="L114" s="184"/>
    </row>
    <row r="115" s="130" customFormat="1" ht="49.5" outlineLevel="1" spans="1:12">
      <c r="A115" s="159">
        <f>IF(D115&lt;&gt;"",COUNTA($D$5:D115),"")</f>
        <v>86</v>
      </c>
      <c r="B115" s="160" t="s">
        <v>2141</v>
      </c>
      <c r="C115" s="160" t="s">
        <v>2118</v>
      </c>
      <c r="D115" s="159" t="s">
        <v>132</v>
      </c>
      <c r="E115" s="161">
        <v>258</v>
      </c>
      <c r="F115" s="162">
        <f t="shared" si="26"/>
        <v>432.74</v>
      </c>
      <c r="G115" s="168">
        <v>15.8</v>
      </c>
      <c r="H115" s="168">
        <v>382.54</v>
      </c>
      <c r="I115" s="168">
        <v>0.5</v>
      </c>
      <c r="J115" s="182">
        <v>0.085</v>
      </c>
      <c r="K115" s="185">
        <f t="shared" si="25"/>
        <v>111646.92</v>
      </c>
      <c r="L115" s="184"/>
    </row>
    <row r="116" s="129" customFormat="1" spans="1:12">
      <c r="A116" s="155"/>
      <c r="B116" s="155" t="s">
        <v>2142</v>
      </c>
      <c r="C116" s="156"/>
      <c r="D116" s="155"/>
      <c r="E116" s="157"/>
      <c r="F116" s="164"/>
      <c r="G116" s="165"/>
      <c r="H116" s="165"/>
      <c r="I116" s="165"/>
      <c r="J116" s="187"/>
      <c r="K116" s="180"/>
      <c r="L116" s="188"/>
    </row>
    <row r="117" s="130" customFormat="1" ht="49.5" outlineLevel="1" spans="1:12">
      <c r="A117" s="159">
        <f>IF(D117&lt;&gt;"",COUNTA($D$5:D117),"")</f>
        <v>87</v>
      </c>
      <c r="B117" s="160" t="s">
        <v>2143</v>
      </c>
      <c r="C117" s="160" t="s">
        <v>2144</v>
      </c>
      <c r="D117" s="159" t="s">
        <v>132</v>
      </c>
      <c r="E117" s="161">
        <v>168.1</v>
      </c>
      <c r="F117" s="162">
        <f t="shared" ref="F117:F124" si="27">ROUND((G117+H117+I117)*(1+J117),2)</f>
        <v>12.08</v>
      </c>
      <c r="G117" s="193">
        <v>1.93</v>
      </c>
      <c r="H117" s="193"/>
      <c r="I117" s="193">
        <v>9.2</v>
      </c>
      <c r="J117" s="182">
        <v>0.085</v>
      </c>
      <c r="K117" s="185">
        <f t="shared" ref="K117:K127" si="28">ROUND(E117*F117,2)</f>
        <v>2030.65</v>
      </c>
      <c r="L117" s="184"/>
    </row>
    <row r="118" s="130" customFormat="1" ht="33" outlineLevel="1" spans="1:12">
      <c r="A118" s="159">
        <f>IF(D118&lt;&gt;"",COUNTA($D$5:D118),"")</f>
        <v>88</v>
      </c>
      <c r="B118" s="160" t="s">
        <v>2145</v>
      </c>
      <c r="C118" s="160" t="s">
        <v>2146</v>
      </c>
      <c r="D118" s="159" t="s">
        <v>132</v>
      </c>
      <c r="E118" s="161">
        <v>168.1</v>
      </c>
      <c r="F118" s="162">
        <f t="shared" si="27"/>
        <v>267.04</v>
      </c>
      <c r="G118" s="193">
        <v>36.1</v>
      </c>
      <c r="H118" s="193">
        <v>155.45</v>
      </c>
      <c r="I118" s="193">
        <v>54.57</v>
      </c>
      <c r="J118" s="182">
        <v>0.085</v>
      </c>
      <c r="K118" s="185">
        <f t="shared" si="28"/>
        <v>44889.42</v>
      </c>
      <c r="L118" s="184"/>
    </row>
    <row r="119" s="130" customFormat="1" ht="66" outlineLevel="1" spans="1:12">
      <c r="A119" s="159">
        <f>IF(D119&lt;&gt;"",COUNTA($D$5:D119),"")</f>
        <v>89</v>
      </c>
      <c r="B119" s="160" t="s">
        <v>2147</v>
      </c>
      <c r="C119" s="160" t="s">
        <v>2148</v>
      </c>
      <c r="D119" s="159" t="s">
        <v>168</v>
      </c>
      <c r="E119" s="161">
        <v>567</v>
      </c>
      <c r="F119" s="162">
        <f t="shared" si="27"/>
        <v>550.53</v>
      </c>
      <c r="G119" s="193">
        <v>120.56</v>
      </c>
      <c r="H119" s="193">
        <v>89.58</v>
      </c>
      <c r="I119" s="193">
        <v>297.26</v>
      </c>
      <c r="J119" s="182">
        <v>0.085</v>
      </c>
      <c r="K119" s="185">
        <f t="shared" si="28"/>
        <v>312150.51</v>
      </c>
      <c r="L119" s="184"/>
    </row>
    <row r="120" s="130" customFormat="1" ht="66" outlineLevel="1" spans="1:12">
      <c r="A120" s="159">
        <f>IF(D120&lt;&gt;"",COUNTA($D$5:D120),"")</f>
        <v>90</v>
      </c>
      <c r="B120" s="160" t="s">
        <v>2147</v>
      </c>
      <c r="C120" s="160" t="s">
        <v>2149</v>
      </c>
      <c r="D120" s="159" t="s">
        <v>168</v>
      </c>
      <c r="E120" s="161">
        <v>168</v>
      </c>
      <c r="F120" s="162">
        <f t="shared" si="27"/>
        <v>825.82</v>
      </c>
      <c r="G120" s="193">
        <v>180.84</v>
      </c>
      <c r="H120" s="193">
        <v>134.38</v>
      </c>
      <c r="I120" s="193">
        <v>445.9</v>
      </c>
      <c r="J120" s="182">
        <v>0.085</v>
      </c>
      <c r="K120" s="185">
        <f t="shared" si="28"/>
        <v>138737.76</v>
      </c>
      <c r="L120" s="184"/>
    </row>
    <row r="121" s="130" customFormat="1" ht="66" outlineLevel="1" spans="1:12">
      <c r="A121" s="159">
        <f>IF(D121&lt;&gt;"",COUNTA($D$5:D121),"")</f>
        <v>91</v>
      </c>
      <c r="B121" s="160" t="s">
        <v>2150</v>
      </c>
      <c r="C121" s="160" t="s">
        <v>2151</v>
      </c>
      <c r="D121" s="159" t="s">
        <v>168</v>
      </c>
      <c r="E121" s="161">
        <v>154</v>
      </c>
      <c r="F121" s="162">
        <f t="shared" si="27"/>
        <v>550.53</v>
      </c>
      <c r="G121" s="193">
        <v>120.56</v>
      </c>
      <c r="H121" s="193">
        <v>89.58</v>
      </c>
      <c r="I121" s="193">
        <v>297.26</v>
      </c>
      <c r="J121" s="182">
        <v>0.085</v>
      </c>
      <c r="K121" s="185">
        <f t="shared" si="28"/>
        <v>84781.62</v>
      </c>
      <c r="L121" s="184"/>
    </row>
    <row r="122" s="130" customFormat="1" ht="66" outlineLevel="1" spans="1:12">
      <c r="A122" s="159">
        <f>IF(D122&lt;&gt;"",COUNTA($D$5:D122),"")</f>
        <v>92</v>
      </c>
      <c r="B122" s="160" t="s">
        <v>2150</v>
      </c>
      <c r="C122" s="160" t="s">
        <v>2152</v>
      </c>
      <c r="D122" s="159" t="s">
        <v>168</v>
      </c>
      <c r="E122" s="161">
        <v>168</v>
      </c>
      <c r="F122" s="162">
        <f t="shared" si="27"/>
        <v>825.82</v>
      </c>
      <c r="G122" s="193">
        <v>180.84</v>
      </c>
      <c r="H122" s="193">
        <v>134.38</v>
      </c>
      <c r="I122" s="193">
        <v>445.9</v>
      </c>
      <c r="J122" s="182">
        <v>0.085</v>
      </c>
      <c r="K122" s="185">
        <f t="shared" si="28"/>
        <v>138737.76</v>
      </c>
      <c r="L122" s="184"/>
    </row>
    <row r="123" s="130" customFormat="1" ht="49.5" outlineLevel="1" spans="1:12">
      <c r="A123" s="159">
        <f>IF(D123&lt;&gt;"",COUNTA($D$5:D123),"")</f>
        <v>93</v>
      </c>
      <c r="B123" s="160" t="s">
        <v>155</v>
      </c>
      <c r="C123" s="160" t="s">
        <v>2153</v>
      </c>
      <c r="D123" s="159" t="s">
        <v>132</v>
      </c>
      <c r="E123" s="161">
        <v>47.89</v>
      </c>
      <c r="F123" s="162">
        <f t="shared" si="27"/>
        <v>507.76</v>
      </c>
      <c r="G123" s="193">
        <v>95.34</v>
      </c>
      <c r="H123" s="193">
        <v>354.06</v>
      </c>
      <c r="I123" s="193">
        <v>18.58</v>
      </c>
      <c r="J123" s="182">
        <v>0.085</v>
      </c>
      <c r="K123" s="185">
        <f t="shared" si="28"/>
        <v>24316.63</v>
      </c>
      <c r="L123" s="186"/>
    </row>
    <row r="124" s="130" customFormat="1" outlineLevel="1" spans="1:12">
      <c r="A124" s="159">
        <f>IF(D124&lt;&gt;"",COUNTA($D$5:D124),"")</f>
        <v>94</v>
      </c>
      <c r="B124" s="160" t="s">
        <v>2154</v>
      </c>
      <c r="C124" s="160" t="s">
        <v>2155</v>
      </c>
      <c r="D124" s="159" t="s">
        <v>168</v>
      </c>
      <c r="E124" s="161">
        <v>186.6</v>
      </c>
      <c r="F124" s="162">
        <f t="shared" si="27"/>
        <v>57.39</v>
      </c>
      <c r="G124" s="193">
        <v>20.55</v>
      </c>
      <c r="H124" s="194">
        <v>17.34</v>
      </c>
      <c r="I124" s="193">
        <v>15</v>
      </c>
      <c r="J124" s="182">
        <v>0.085</v>
      </c>
      <c r="K124" s="185">
        <f t="shared" si="28"/>
        <v>10708.97</v>
      </c>
      <c r="L124" s="184"/>
    </row>
    <row r="125" s="129" customFormat="1" spans="1:12">
      <c r="A125" s="155"/>
      <c r="B125" s="155" t="s">
        <v>2156</v>
      </c>
      <c r="C125" s="156"/>
      <c r="D125" s="155"/>
      <c r="E125" s="157"/>
      <c r="F125" s="164"/>
      <c r="G125" s="193"/>
      <c r="H125" s="193"/>
      <c r="I125" s="163"/>
      <c r="J125" s="187"/>
      <c r="K125" s="180"/>
      <c r="L125" s="188"/>
    </row>
    <row r="126" s="130" customFormat="1" ht="49.5" outlineLevel="1" spans="1:12">
      <c r="A126" s="159">
        <f>IF(D126&lt;&gt;"",COUNTA($D$5:D126),"")</f>
        <v>95</v>
      </c>
      <c r="B126" s="160" t="s">
        <v>2143</v>
      </c>
      <c r="C126" s="160" t="s">
        <v>2157</v>
      </c>
      <c r="D126" s="159" t="s">
        <v>132</v>
      </c>
      <c r="E126" s="161">
        <v>165.9</v>
      </c>
      <c r="F126" s="162">
        <f t="shared" ref="F126:F148" si="29">ROUND((G126+H126+I126)*(1+J126),2)</f>
        <v>12.08</v>
      </c>
      <c r="G126" s="193">
        <v>1.93</v>
      </c>
      <c r="H126" s="193"/>
      <c r="I126" s="193">
        <v>9.2</v>
      </c>
      <c r="J126" s="182">
        <v>0.085</v>
      </c>
      <c r="K126" s="185">
        <f t="shared" ref="K126:K148" si="30">ROUND(E126*F126,2)</f>
        <v>2004.07</v>
      </c>
      <c r="L126" s="184"/>
    </row>
    <row r="127" s="130" customFormat="1" ht="33" outlineLevel="1" spans="1:12">
      <c r="A127" s="159">
        <f>IF(D127&lt;&gt;"",COUNTA($D$5:D127),"")</f>
        <v>96</v>
      </c>
      <c r="B127" s="160" t="s">
        <v>2145</v>
      </c>
      <c r="C127" s="160" t="s">
        <v>2146</v>
      </c>
      <c r="D127" s="159" t="s">
        <v>132</v>
      </c>
      <c r="E127" s="161">
        <v>142.2</v>
      </c>
      <c r="F127" s="162">
        <f t="shared" si="29"/>
        <v>98.38</v>
      </c>
      <c r="G127" s="193">
        <v>36.1</v>
      </c>
      <c r="H127" s="193"/>
      <c r="I127" s="193">
        <v>54.57</v>
      </c>
      <c r="J127" s="182">
        <v>0.085</v>
      </c>
      <c r="K127" s="185">
        <f t="shared" si="30"/>
        <v>13989.64</v>
      </c>
      <c r="L127" s="184"/>
    </row>
    <row r="128" s="130" customFormat="1" ht="66" outlineLevel="1" spans="1:12">
      <c r="A128" s="159">
        <f>IF(D128&lt;&gt;"",COUNTA($D$5:D128),"")</f>
        <v>97</v>
      </c>
      <c r="B128" s="160" t="s">
        <v>2158</v>
      </c>
      <c r="C128" s="160" t="s">
        <v>2159</v>
      </c>
      <c r="D128" s="159" t="s">
        <v>168</v>
      </c>
      <c r="E128" s="161">
        <v>39.54</v>
      </c>
      <c r="F128" s="162">
        <f t="shared" si="29"/>
        <v>1382.34</v>
      </c>
      <c r="G128" s="193">
        <v>176.27</v>
      </c>
      <c r="H128" s="193">
        <v>1020.68</v>
      </c>
      <c r="I128" s="193">
        <v>77.1</v>
      </c>
      <c r="J128" s="182">
        <v>0.085</v>
      </c>
      <c r="K128" s="185">
        <f t="shared" si="30"/>
        <v>54657.72</v>
      </c>
      <c r="L128" s="184"/>
    </row>
    <row r="129" s="130" customFormat="1" ht="66" outlineLevel="1" spans="1:12">
      <c r="A129" s="159">
        <f>IF(D129&lt;&gt;"",COUNTA($D$5:D129),"")</f>
        <v>98</v>
      </c>
      <c r="B129" s="160" t="s">
        <v>2158</v>
      </c>
      <c r="C129" s="160" t="s">
        <v>2160</v>
      </c>
      <c r="D129" s="159" t="s">
        <v>168</v>
      </c>
      <c r="E129" s="161">
        <v>39.54</v>
      </c>
      <c r="F129" s="162">
        <f t="shared" si="29"/>
        <v>2764.69</v>
      </c>
      <c r="G129" s="193">
        <v>352.54</v>
      </c>
      <c r="H129" s="193">
        <v>2041.36</v>
      </c>
      <c r="I129" s="193">
        <v>154.2</v>
      </c>
      <c r="J129" s="182">
        <v>0.085</v>
      </c>
      <c r="K129" s="185">
        <f t="shared" si="30"/>
        <v>109315.84</v>
      </c>
      <c r="L129" s="184"/>
    </row>
    <row r="130" s="130" customFormat="1" ht="66" outlineLevel="1" spans="1:12">
      <c r="A130" s="159">
        <f>IF(D130&lt;&gt;"",COUNTA($D$5:D130),"")</f>
        <v>99</v>
      </c>
      <c r="B130" s="160" t="s">
        <v>2161</v>
      </c>
      <c r="C130" s="160" t="s">
        <v>2162</v>
      </c>
      <c r="D130" s="159" t="s">
        <v>168</v>
      </c>
      <c r="E130" s="161">
        <v>39.54</v>
      </c>
      <c r="F130" s="162">
        <f t="shared" si="29"/>
        <v>1030.07</v>
      </c>
      <c r="G130" s="193">
        <v>176.27</v>
      </c>
      <c r="H130" s="193">
        <v>696</v>
      </c>
      <c r="I130" s="193">
        <v>77.1</v>
      </c>
      <c r="J130" s="182">
        <v>0.085</v>
      </c>
      <c r="K130" s="185">
        <f t="shared" si="30"/>
        <v>40728.97</v>
      </c>
      <c r="L130" s="184"/>
    </row>
    <row r="131" s="130" customFormat="1" ht="66" outlineLevel="1" spans="1:12">
      <c r="A131" s="159">
        <f>IF(D131&lt;&gt;"",COUNTA($D$5:D131),"")</f>
        <v>100</v>
      </c>
      <c r="B131" s="160" t="s">
        <v>2161</v>
      </c>
      <c r="C131" s="160" t="s">
        <v>2163</v>
      </c>
      <c r="D131" s="159" t="s">
        <v>168</v>
      </c>
      <c r="E131" s="161">
        <v>39.54</v>
      </c>
      <c r="F131" s="162">
        <f t="shared" si="29"/>
        <v>1373.43</v>
      </c>
      <c r="G131" s="193">
        <v>235.03</v>
      </c>
      <c r="H131" s="193">
        <v>928</v>
      </c>
      <c r="I131" s="193">
        <v>102.8</v>
      </c>
      <c r="J131" s="182">
        <v>0.085</v>
      </c>
      <c r="K131" s="185">
        <f t="shared" si="30"/>
        <v>54305.42</v>
      </c>
      <c r="L131" s="184"/>
    </row>
    <row r="132" s="130" customFormat="1" ht="66" outlineLevel="1" spans="1:12">
      <c r="A132" s="159">
        <f>IF(D132&lt;&gt;"",COUNTA($D$5:D132),"")</f>
        <v>101</v>
      </c>
      <c r="B132" s="160" t="s">
        <v>2161</v>
      </c>
      <c r="C132" s="160" t="s">
        <v>2160</v>
      </c>
      <c r="D132" s="159" t="s">
        <v>168</v>
      </c>
      <c r="E132" s="161">
        <v>39.54</v>
      </c>
      <c r="F132" s="162">
        <f t="shared" si="29"/>
        <v>1252.89</v>
      </c>
      <c r="G132" s="193">
        <v>352.54</v>
      </c>
      <c r="H132" s="193">
        <v>648</v>
      </c>
      <c r="I132" s="193">
        <v>154.2</v>
      </c>
      <c r="J132" s="182">
        <v>0.085</v>
      </c>
      <c r="K132" s="185">
        <f t="shared" si="30"/>
        <v>49539.27</v>
      </c>
      <c r="L132" s="184"/>
    </row>
    <row r="133" s="130" customFormat="1" ht="66" outlineLevel="1" spans="1:12">
      <c r="A133" s="159">
        <f>IF(D133&lt;&gt;"",COUNTA($D$5:D133),"")</f>
        <v>102</v>
      </c>
      <c r="B133" s="160" t="s">
        <v>2161</v>
      </c>
      <c r="C133" s="160" t="s">
        <v>2164</v>
      </c>
      <c r="D133" s="159" t="s">
        <v>168</v>
      </c>
      <c r="E133" s="161">
        <v>39.54</v>
      </c>
      <c r="F133" s="162">
        <f t="shared" si="29"/>
        <v>2575.17</v>
      </c>
      <c r="G133" s="193">
        <v>440.68</v>
      </c>
      <c r="H133" s="193">
        <v>1740</v>
      </c>
      <c r="I133" s="193">
        <v>192.75</v>
      </c>
      <c r="J133" s="182">
        <v>0.085</v>
      </c>
      <c r="K133" s="185">
        <f t="shared" si="30"/>
        <v>101822.22</v>
      </c>
      <c r="L133" s="184"/>
    </row>
    <row r="134" s="130" customFormat="1" ht="181.5" outlineLevel="1" spans="1:12">
      <c r="A134" s="159">
        <f>IF(D134&lt;&gt;"",COUNTA($D$5:D134),"")</f>
        <v>103</v>
      </c>
      <c r="B134" s="160" t="s">
        <v>2165</v>
      </c>
      <c r="C134" s="160" t="s">
        <v>2166</v>
      </c>
      <c r="D134" s="159" t="s">
        <v>345</v>
      </c>
      <c r="E134" s="161">
        <v>1</v>
      </c>
      <c r="F134" s="162">
        <f t="shared" si="29"/>
        <v>4511.43</v>
      </c>
      <c r="G134" s="168">
        <v>2494.8</v>
      </c>
      <c r="H134" s="168">
        <v>1663.2</v>
      </c>
      <c r="I134" s="168">
        <v>0</v>
      </c>
      <c r="J134" s="182">
        <v>0.085</v>
      </c>
      <c r="K134" s="185">
        <f t="shared" si="30"/>
        <v>4511.43</v>
      </c>
      <c r="L134" s="191"/>
    </row>
    <row r="135" s="130" customFormat="1" ht="181.5" outlineLevel="1" spans="1:12">
      <c r="A135" s="159">
        <f>IF(D135&lt;&gt;"",COUNTA($D$5:D135),"")</f>
        <v>104</v>
      </c>
      <c r="B135" s="160" t="s">
        <v>2167</v>
      </c>
      <c r="C135" s="160" t="s">
        <v>2166</v>
      </c>
      <c r="D135" s="159" t="s">
        <v>345</v>
      </c>
      <c r="E135" s="161">
        <v>1</v>
      </c>
      <c r="F135" s="162">
        <f t="shared" si="29"/>
        <v>6203.22</v>
      </c>
      <c r="G135" s="168">
        <v>3430.35</v>
      </c>
      <c r="H135" s="168">
        <v>2286.9</v>
      </c>
      <c r="I135" s="168">
        <v>0</v>
      </c>
      <c r="J135" s="182">
        <v>0.085</v>
      </c>
      <c r="K135" s="185">
        <f t="shared" si="30"/>
        <v>6203.22</v>
      </c>
      <c r="L135" s="191"/>
    </row>
    <row r="136" s="130" customFormat="1" ht="181.5" outlineLevel="1" spans="1:12">
      <c r="A136" s="159">
        <f>IF(D136&lt;&gt;"",COUNTA($D$5:D136),"")</f>
        <v>105</v>
      </c>
      <c r="B136" s="160" t="s">
        <v>2168</v>
      </c>
      <c r="C136" s="160" t="s">
        <v>2166</v>
      </c>
      <c r="D136" s="159" t="s">
        <v>345</v>
      </c>
      <c r="E136" s="161">
        <v>1</v>
      </c>
      <c r="F136" s="162">
        <f t="shared" si="29"/>
        <v>6316</v>
      </c>
      <c r="G136" s="168">
        <v>3492.72</v>
      </c>
      <c r="H136" s="168">
        <v>2328.48</v>
      </c>
      <c r="I136" s="168">
        <v>0</v>
      </c>
      <c r="J136" s="182">
        <v>0.085</v>
      </c>
      <c r="K136" s="185">
        <f t="shared" si="30"/>
        <v>6316</v>
      </c>
      <c r="L136" s="191"/>
    </row>
    <row r="137" s="130" customFormat="1" ht="181.5" outlineLevel="1" spans="1:12">
      <c r="A137" s="159">
        <f>IF(D137&lt;&gt;"",COUNTA($D$5:D137),"")</f>
        <v>106</v>
      </c>
      <c r="B137" s="160" t="s">
        <v>2169</v>
      </c>
      <c r="C137" s="160" t="s">
        <v>2166</v>
      </c>
      <c r="D137" s="159" t="s">
        <v>345</v>
      </c>
      <c r="E137" s="161">
        <v>1</v>
      </c>
      <c r="F137" s="162">
        <f t="shared" si="29"/>
        <v>21700</v>
      </c>
      <c r="G137" s="193">
        <v>5000</v>
      </c>
      <c r="H137" s="193">
        <v>14000</v>
      </c>
      <c r="I137" s="193">
        <v>1000</v>
      </c>
      <c r="J137" s="182">
        <v>0.085</v>
      </c>
      <c r="K137" s="185">
        <f t="shared" si="30"/>
        <v>21700</v>
      </c>
      <c r="L137" s="184"/>
    </row>
    <row r="138" s="130" customFormat="1" ht="181.5" outlineLevel="1" spans="1:12">
      <c r="A138" s="159">
        <f>IF(D138&lt;&gt;"",COUNTA($D$5:D138),"")</f>
        <v>107</v>
      </c>
      <c r="B138" s="160" t="s">
        <v>2170</v>
      </c>
      <c r="C138" s="160" t="s">
        <v>2166</v>
      </c>
      <c r="D138" s="159" t="s">
        <v>345</v>
      </c>
      <c r="E138" s="161">
        <v>1</v>
      </c>
      <c r="F138" s="162">
        <f t="shared" si="29"/>
        <v>8007.79</v>
      </c>
      <c r="G138" s="168">
        <v>4428.27</v>
      </c>
      <c r="H138" s="168">
        <v>2952.18</v>
      </c>
      <c r="I138" s="168">
        <v>0</v>
      </c>
      <c r="J138" s="182">
        <v>0.085</v>
      </c>
      <c r="K138" s="185">
        <f t="shared" si="30"/>
        <v>8007.79</v>
      </c>
      <c r="L138" s="191"/>
    </row>
    <row r="139" s="130" customFormat="1" ht="181.5" outlineLevel="1" spans="1:12">
      <c r="A139" s="159">
        <f>IF(D139&lt;&gt;"",COUNTA($D$5:D139),"")</f>
        <v>108</v>
      </c>
      <c r="B139" s="160" t="s">
        <v>2171</v>
      </c>
      <c r="C139" s="160" t="s">
        <v>2166</v>
      </c>
      <c r="D139" s="159" t="s">
        <v>345</v>
      </c>
      <c r="E139" s="161">
        <v>1</v>
      </c>
      <c r="F139" s="162">
        <f t="shared" si="29"/>
        <v>21700</v>
      </c>
      <c r="G139" s="193">
        <v>5000</v>
      </c>
      <c r="H139" s="193">
        <v>14000</v>
      </c>
      <c r="I139" s="163">
        <v>1000</v>
      </c>
      <c r="J139" s="182">
        <v>0.085</v>
      </c>
      <c r="K139" s="185">
        <f t="shared" si="30"/>
        <v>21700</v>
      </c>
      <c r="L139" s="184"/>
    </row>
    <row r="140" s="130" customFormat="1" ht="181.5" outlineLevel="1" spans="1:12">
      <c r="A140" s="159">
        <f>IF(D140&lt;&gt;"",COUNTA($D$5:D140),"")</f>
        <v>109</v>
      </c>
      <c r="B140" s="160" t="s">
        <v>2172</v>
      </c>
      <c r="C140" s="160" t="s">
        <v>2166</v>
      </c>
      <c r="D140" s="159" t="s">
        <v>345</v>
      </c>
      <c r="E140" s="161">
        <v>1</v>
      </c>
      <c r="F140" s="162">
        <f t="shared" si="29"/>
        <v>2819.23</v>
      </c>
      <c r="G140" s="193">
        <v>593.61</v>
      </c>
      <c r="H140" s="193">
        <v>1741.53</v>
      </c>
      <c r="I140" s="193">
        <v>263.23</v>
      </c>
      <c r="J140" s="182">
        <v>0.085</v>
      </c>
      <c r="K140" s="185">
        <f t="shared" si="30"/>
        <v>2819.23</v>
      </c>
      <c r="L140" s="184"/>
    </row>
    <row r="141" s="130" customFormat="1" ht="181.5" outlineLevel="1" spans="1:12">
      <c r="A141" s="159">
        <f>IF(D141&lt;&gt;"",COUNTA($D$5:D141),"")</f>
        <v>110</v>
      </c>
      <c r="B141" s="160" t="s">
        <v>2173</v>
      </c>
      <c r="C141" s="160" t="s">
        <v>2166</v>
      </c>
      <c r="D141" s="159" t="s">
        <v>345</v>
      </c>
      <c r="E141" s="161">
        <v>1</v>
      </c>
      <c r="F141" s="162">
        <f t="shared" si="29"/>
        <v>3081.45</v>
      </c>
      <c r="G141" s="193">
        <v>664.43</v>
      </c>
      <c r="H141" s="193">
        <v>1873.29</v>
      </c>
      <c r="I141" s="193">
        <v>302.33</v>
      </c>
      <c r="J141" s="182">
        <v>0.085</v>
      </c>
      <c r="K141" s="185">
        <f t="shared" si="30"/>
        <v>3081.45</v>
      </c>
      <c r="L141" s="184"/>
    </row>
    <row r="142" s="130" customFormat="1" ht="49.5" outlineLevel="1" spans="1:12">
      <c r="A142" s="159">
        <f>IF(D142&lt;&gt;"",COUNTA($D$5:D142),"")</f>
        <v>111</v>
      </c>
      <c r="B142" s="160" t="s">
        <v>155</v>
      </c>
      <c r="C142" s="160" t="s">
        <v>2174</v>
      </c>
      <c r="D142" s="159" t="s">
        <v>132</v>
      </c>
      <c r="E142" s="161">
        <v>241.45</v>
      </c>
      <c r="F142" s="162">
        <f t="shared" si="29"/>
        <v>507.76</v>
      </c>
      <c r="G142" s="193">
        <v>95.34</v>
      </c>
      <c r="H142" s="193">
        <v>354.06</v>
      </c>
      <c r="I142" s="193">
        <v>18.58</v>
      </c>
      <c r="J142" s="182">
        <v>0.085</v>
      </c>
      <c r="K142" s="185">
        <f t="shared" si="30"/>
        <v>122598.65</v>
      </c>
      <c r="L142" s="184"/>
    </row>
    <row r="143" s="130" customFormat="1" outlineLevel="1" spans="1:12">
      <c r="A143" s="159">
        <f>IF(D143&lt;&gt;"",COUNTA($D$5:D143),"")</f>
        <v>112</v>
      </c>
      <c r="B143" s="160" t="s">
        <v>2154</v>
      </c>
      <c r="C143" s="160" t="s">
        <v>2155</v>
      </c>
      <c r="D143" s="159" t="s">
        <v>168</v>
      </c>
      <c r="E143" s="161">
        <v>568</v>
      </c>
      <c r="F143" s="162">
        <f t="shared" si="29"/>
        <v>57.39</v>
      </c>
      <c r="G143" s="193">
        <v>20.55</v>
      </c>
      <c r="H143" s="194">
        <v>17.34</v>
      </c>
      <c r="I143" s="193">
        <v>15</v>
      </c>
      <c r="J143" s="182">
        <v>0.085</v>
      </c>
      <c r="K143" s="185">
        <f t="shared" si="30"/>
        <v>32597.52</v>
      </c>
      <c r="L143" s="184"/>
    </row>
    <row r="144" s="130" customFormat="1" outlineLevel="1" spans="1:12">
      <c r="A144" s="159">
        <f>IF(D144&lt;&gt;"",COUNTA($D$5:D144),"")</f>
        <v>113</v>
      </c>
      <c r="B144" s="160" t="s">
        <v>2175</v>
      </c>
      <c r="C144" s="160" t="s">
        <v>2176</v>
      </c>
      <c r="D144" s="159" t="s">
        <v>172</v>
      </c>
      <c r="E144" s="161">
        <v>16.98</v>
      </c>
      <c r="F144" s="162">
        <f t="shared" si="29"/>
        <v>4244.31</v>
      </c>
      <c r="G144" s="193">
        <v>865.8</v>
      </c>
      <c r="H144" s="193">
        <v>3011.81</v>
      </c>
      <c r="I144" s="193">
        <v>34.2</v>
      </c>
      <c r="J144" s="182">
        <v>0.085</v>
      </c>
      <c r="K144" s="185">
        <f t="shared" si="30"/>
        <v>72068.38</v>
      </c>
      <c r="L144" s="184"/>
    </row>
    <row r="145" s="130" customFormat="1" ht="33" outlineLevel="1" spans="1:12">
      <c r="A145" s="159">
        <f>IF(D145&lt;&gt;"",COUNTA($D$5:D145),"")</f>
        <v>114</v>
      </c>
      <c r="B145" s="160" t="s">
        <v>2177</v>
      </c>
      <c r="C145" s="160" t="s">
        <v>2178</v>
      </c>
      <c r="D145" s="159" t="s">
        <v>675</v>
      </c>
      <c r="E145" s="161">
        <v>6</v>
      </c>
      <c r="F145" s="162">
        <f t="shared" si="29"/>
        <v>19.33</v>
      </c>
      <c r="G145" s="195">
        <v>5.5</v>
      </c>
      <c r="H145" s="196">
        <v>9.25</v>
      </c>
      <c r="I145" s="193">
        <v>3.07</v>
      </c>
      <c r="J145" s="182">
        <v>0.085</v>
      </c>
      <c r="K145" s="185">
        <f t="shared" si="30"/>
        <v>115.98</v>
      </c>
      <c r="L145" s="184"/>
    </row>
    <row r="146" s="130" customFormat="1" ht="49.5" outlineLevel="1" spans="1:12">
      <c r="A146" s="159">
        <f>IF(D146&lt;&gt;"",COUNTA($D$5:D146),"")</f>
        <v>115</v>
      </c>
      <c r="B146" s="160" t="s">
        <v>2179</v>
      </c>
      <c r="C146" s="160" t="s">
        <v>2180</v>
      </c>
      <c r="D146" s="159" t="s">
        <v>168</v>
      </c>
      <c r="E146" s="161">
        <v>206.77</v>
      </c>
      <c r="F146" s="162">
        <f t="shared" si="29"/>
        <v>27.3</v>
      </c>
      <c r="G146" s="168">
        <v>4.13</v>
      </c>
      <c r="H146" s="168">
        <v>5.25</v>
      </c>
      <c r="I146" s="168">
        <v>15.78</v>
      </c>
      <c r="J146" s="182">
        <v>0.085</v>
      </c>
      <c r="K146" s="185">
        <f t="shared" si="30"/>
        <v>5644.82</v>
      </c>
      <c r="L146" s="184"/>
    </row>
    <row r="147" s="130" customFormat="1" ht="33" outlineLevel="1" spans="1:12">
      <c r="A147" s="159">
        <f>IF(D147&lt;&gt;"",COUNTA($D$5:D147),"")</f>
        <v>116</v>
      </c>
      <c r="B147" s="160" t="s">
        <v>2181</v>
      </c>
      <c r="C147" s="160" t="s">
        <v>2182</v>
      </c>
      <c r="D147" s="159" t="s">
        <v>2183</v>
      </c>
      <c r="E147" s="161">
        <v>1</v>
      </c>
      <c r="F147" s="162">
        <f t="shared" si="29"/>
        <v>355.88</v>
      </c>
      <c r="G147" s="168">
        <v>21.1</v>
      </c>
      <c r="H147" s="168">
        <v>286.5</v>
      </c>
      <c r="I147" s="168">
        <v>20.4</v>
      </c>
      <c r="J147" s="182">
        <v>0.085</v>
      </c>
      <c r="K147" s="185">
        <f t="shared" si="30"/>
        <v>355.88</v>
      </c>
      <c r="L147" s="184"/>
    </row>
    <row r="148" s="128" customFormat="1" spans="1:12">
      <c r="A148" s="155" t="str">
        <f>IF(D148&lt;&gt;"",COUNTA($D$5:D148),"")</f>
        <v/>
      </c>
      <c r="B148" s="197" t="s">
        <v>701</v>
      </c>
      <c r="C148" s="197"/>
      <c r="D148" s="198"/>
      <c r="E148" s="199"/>
      <c r="F148" s="162"/>
      <c r="G148" s="165"/>
      <c r="H148" s="165"/>
      <c r="I148" s="165"/>
      <c r="J148" s="200"/>
      <c r="K148" s="201">
        <f>SUBTOTAL(9,K5:K147)</f>
        <v>7128969.86</v>
      </c>
      <c r="L148" s="202"/>
    </row>
  </sheetData>
  <sheetProtection algorithmName="SHA-512" hashValue="9ZjT4QcmNZxa7LqwwHKIEuo7D2vqZnY75bSXTxix+m3JIibTTh5Dx9dFdfxSNV+bvBhXwTb2IVl2ksjEfVBgbA==" saltValue="12wxlGU26eQtBRgeptqDwQ==" spinCount="100000" sheet="1" selectLockedCells="1" selectUnlockedCells="1" formatCells="0" formatColumns="0" formatRows="0" insertRows="0" insertColumns="0" insertHyperlinks="0" deleteColumns="0" deleteRows="0" sort="0" autoFilter="0" pivotTables="0" objects="1"/>
  <mergeCells count="11">
    <mergeCell ref="A1:L1"/>
    <mergeCell ref="A2:K2"/>
    <mergeCell ref="G3:J3"/>
    <mergeCell ref="A3:A4"/>
    <mergeCell ref="B3:B4"/>
    <mergeCell ref="C3:C4"/>
    <mergeCell ref="D3:D4"/>
    <mergeCell ref="E3:E4"/>
    <mergeCell ref="F3:F4"/>
    <mergeCell ref="K3:K4"/>
    <mergeCell ref="L3:L4"/>
  </mergeCells>
  <dataValidations count="1">
    <dataValidation type="custom" showInputMessage="1" showErrorMessage="1" errorTitle="Error" error="只允填写数字和保留3位小数" sqref="G145:I145">
      <formula1>AND(ISNUMBER(G145),(LEN(G145)-FIND(".",G145&amp;"."))&lt;4)</formula1>
    </dataValidation>
  </dataValidations>
  <printOptions horizontalCentered="1"/>
  <pageMargins left="0.156944444444444" right="0.196527777777778" top="0.66875" bottom="0.826388888888889" header="1.02361111111111" footer="0.511805555555556"/>
  <pageSetup paperSize="9" scale="83" fitToHeight="0" orientation="landscape" horizontalDpi="600"/>
  <headerFooter/>
  <rowBreaks count="1" manualBreakCount="1">
    <brk id="148"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4">
    <outlinePr summaryBelow="0"/>
  </sheetPr>
  <dimension ref="A1:G18"/>
  <sheetViews>
    <sheetView view="pageBreakPreview" zoomScaleNormal="100" workbookViewId="0">
      <selection activeCell="A2" sqref="A$1:E$1048576"/>
    </sheetView>
  </sheetViews>
  <sheetFormatPr defaultColWidth="8.73333333333333" defaultRowHeight="16.5" outlineLevelCol="6"/>
  <cols>
    <col min="1" max="1" width="9" style="99"/>
    <col min="2" max="2" width="25.0916666666667" style="100" customWidth="1"/>
    <col min="3" max="3" width="7" style="101" customWidth="1"/>
    <col min="4" max="4" width="11.6416666666667" style="102" customWidth="1"/>
    <col min="5" max="5" width="25.0916666666667" style="103" customWidth="1"/>
    <col min="6" max="32" width="9" style="104"/>
    <col min="33" max="16384" width="8.73333333333333" style="104"/>
  </cols>
  <sheetData>
    <row r="1" ht="26.25" customHeight="1" spans="1:5">
      <c r="A1" s="105" t="s">
        <v>2184</v>
      </c>
      <c r="B1" s="106"/>
      <c r="C1" s="107"/>
      <c r="D1" s="108"/>
      <c r="E1" s="107"/>
    </row>
    <row r="2" ht="13.5" customHeight="1" spans="1:5">
      <c r="A2" s="109" t="s">
        <v>4</v>
      </c>
      <c r="B2" s="110" t="s">
        <v>2185</v>
      </c>
      <c r="C2" s="111" t="s">
        <v>491</v>
      </c>
      <c r="D2" s="112" t="s">
        <v>2186</v>
      </c>
      <c r="E2" s="113" t="s">
        <v>15</v>
      </c>
    </row>
    <row r="3" spans="1:5">
      <c r="A3" s="114"/>
      <c r="B3" s="115"/>
      <c r="C3" s="116"/>
      <c r="D3" s="112"/>
      <c r="E3" s="113"/>
    </row>
    <row r="4" spans="1:5">
      <c r="A4" s="117" t="s">
        <v>2187</v>
      </c>
      <c r="B4" s="118"/>
      <c r="C4" s="119"/>
      <c r="D4" s="120"/>
      <c r="E4" s="119"/>
    </row>
    <row r="5" spans="1:7">
      <c r="A5" s="121" t="s">
        <v>202</v>
      </c>
      <c r="B5" s="122" t="s">
        <v>2188</v>
      </c>
      <c r="C5" s="123" t="s">
        <v>178</v>
      </c>
      <c r="D5" s="124">
        <v>0.018</v>
      </c>
      <c r="E5" s="119"/>
      <c r="G5" s="125"/>
    </row>
    <row r="6" spans="1:7">
      <c r="A6" s="121" t="s">
        <v>205</v>
      </c>
      <c r="B6" s="122" t="s">
        <v>2189</v>
      </c>
      <c r="C6" s="123" t="s">
        <v>178</v>
      </c>
      <c r="D6" s="124">
        <v>0.02</v>
      </c>
      <c r="E6" s="119"/>
      <c r="G6" s="125"/>
    </row>
    <row r="7" spans="1:7">
      <c r="A7" s="121" t="s">
        <v>208</v>
      </c>
      <c r="B7" s="122" t="s">
        <v>2190</v>
      </c>
      <c r="C7" s="123" t="s">
        <v>178</v>
      </c>
      <c r="D7" s="124">
        <v>0.018</v>
      </c>
      <c r="E7" s="119"/>
      <c r="G7" s="125"/>
    </row>
    <row r="8" spans="1:7">
      <c r="A8" s="121" t="s">
        <v>1398</v>
      </c>
      <c r="B8" s="122" t="s">
        <v>2191</v>
      </c>
      <c r="C8" s="123" t="s">
        <v>178</v>
      </c>
      <c r="D8" s="124">
        <v>0.016</v>
      </c>
      <c r="E8" s="119"/>
      <c r="G8" s="125"/>
    </row>
    <row r="9" ht="36" customHeight="1" spans="1:7">
      <c r="A9" s="121" t="s">
        <v>1606</v>
      </c>
      <c r="B9" s="122" t="s">
        <v>2192</v>
      </c>
      <c r="C9" s="123" t="s">
        <v>178</v>
      </c>
      <c r="D9" s="124">
        <v>0.2</v>
      </c>
      <c r="E9" s="119" t="s">
        <v>2193</v>
      </c>
      <c r="G9" s="125"/>
    </row>
    <row r="10" spans="1:7">
      <c r="A10" s="117" t="s">
        <v>2194</v>
      </c>
      <c r="B10" s="118"/>
      <c r="C10" s="123"/>
      <c r="D10" s="124"/>
      <c r="E10" s="119"/>
      <c r="G10" s="125"/>
    </row>
    <row r="11" spans="1:7">
      <c r="A11" s="121" t="s">
        <v>202</v>
      </c>
      <c r="B11" s="122" t="s">
        <v>282</v>
      </c>
      <c r="C11" s="123" t="s">
        <v>168</v>
      </c>
      <c r="D11" s="124">
        <v>0.01</v>
      </c>
      <c r="E11" s="119"/>
      <c r="G11" s="125"/>
    </row>
    <row r="12" spans="1:7">
      <c r="A12" s="121" t="s">
        <v>205</v>
      </c>
      <c r="B12" s="122" t="s">
        <v>284</v>
      </c>
      <c r="C12" s="123" t="s">
        <v>168</v>
      </c>
      <c r="D12" s="124">
        <v>0.01</v>
      </c>
      <c r="E12" s="119"/>
      <c r="G12" s="125"/>
    </row>
    <row r="13" spans="1:7">
      <c r="A13" s="121" t="s">
        <v>208</v>
      </c>
      <c r="B13" s="122" t="s">
        <v>2195</v>
      </c>
      <c r="C13" s="123" t="s">
        <v>280</v>
      </c>
      <c r="D13" s="124">
        <v>0</v>
      </c>
      <c r="E13" s="119"/>
      <c r="G13" s="125"/>
    </row>
    <row r="14" spans="1:7">
      <c r="A14" s="121" t="s">
        <v>1398</v>
      </c>
      <c r="B14" s="122" t="s">
        <v>2196</v>
      </c>
      <c r="C14" s="123" t="s">
        <v>148</v>
      </c>
      <c r="D14" s="124">
        <v>0</v>
      </c>
      <c r="E14" s="119"/>
      <c r="G14" s="125"/>
    </row>
    <row r="15" spans="1:7">
      <c r="A15" s="121" t="s">
        <v>1606</v>
      </c>
      <c r="B15" s="122" t="s">
        <v>301</v>
      </c>
      <c r="C15" s="123" t="s">
        <v>148</v>
      </c>
      <c r="D15" s="124">
        <v>0</v>
      </c>
      <c r="E15" s="119"/>
      <c r="G15" s="125"/>
    </row>
    <row r="16" s="98" customFormat="1" ht="36.75" customHeight="1" spans="1:5">
      <c r="A16" s="126" t="s">
        <v>2197</v>
      </c>
      <c r="B16" s="126"/>
      <c r="C16" s="126"/>
      <c r="D16" s="127"/>
      <c r="E16" s="126"/>
    </row>
    <row r="17" s="98" customFormat="1" ht="24" customHeight="1" spans="1:5">
      <c r="A17" s="126" t="s">
        <v>2198</v>
      </c>
      <c r="B17" s="126"/>
      <c r="C17" s="126"/>
      <c r="D17" s="127"/>
      <c r="E17" s="126"/>
    </row>
    <row r="18" s="98" customFormat="1" ht="35.25" customHeight="1" spans="1:5">
      <c r="A18" s="126" t="s">
        <v>2199</v>
      </c>
      <c r="B18" s="126"/>
      <c r="C18" s="126"/>
      <c r="D18" s="127"/>
      <c r="E18" s="126"/>
    </row>
  </sheetData>
  <sheetProtection algorithmName="SHA-512" hashValue="ApYoQtR707LSqTMgQnuxUuV1dEt0VSESVfQvw2ci/0IiXwYGOcENi55YMAKa42h444rHC5Il+K+vg17BaGCLDA==" saltValue="oe/7tbx2x/PNrZW3DB2FtQ==" spinCount="100000" sheet="1" selectLockedCells="1" selectUnlockedCells="1" formatCells="0" formatColumns="0" formatRows="0" insertRows="0" insertColumns="0" insertHyperlinks="0" deleteColumns="0" deleteRows="0" sort="0" autoFilter="0" pivotTables="0" objects="1"/>
  <mergeCells count="11">
    <mergeCell ref="A1:E1"/>
    <mergeCell ref="A4:B4"/>
    <mergeCell ref="A10:B10"/>
    <mergeCell ref="A16:E16"/>
    <mergeCell ref="A17:E17"/>
    <mergeCell ref="A18:E18"/>
    <mergeCell ref="A2:A3"/>
    <mergeCell ref="B2:B3"/>
    <mergeCell ref="C2:C3"/>
    <mergeCell ref="D2:D3"/>
    <mergeCell ref="E2:E3"/>
  </mergeCells>
  <pageMargins left="0.75" right="0.75" top="1" bottom="1" header="0.5" footer="0.5"/>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outlinePr summaryBelow="0"/>
    <pageSetUpPr fitToPage="1"/>
  </sheetPr>
  <dimension ref="A1:L21"/>
  <sheetViews>
    <sheetView view="pageBreakPreview" zoomScale="70" zoomScaleNormal="100" workbookViewId="0">
      <selection activeCell="F7" sqref="F7"/>
    </sheetView>
  </sheetViews>
  <sheetFormatPr defaultColWidth="8.88333333333333" defaultRowHeight="16.5"/>
  <cols>
    <col min="1" max="1" width="12.0916666666667" style="714" customWidth="1"/>
    <col min="2" max="2" width="28.9666666666667" style="716" customWidth="1"/>
    <col min="3" max="3" width="16.6416666666667" style="717" customWidth="1"/>
    <col min="4" max="4" width="15.8916666666667" style="717" customWidth="1"/>
    <col min="5" max="5" width="17.0916666666667" style="717" customWidth="1"/>
    <col min="6" max="6" width="12.9333333333333" style="717" customWidth="1"/>
    <col min="7" max="7" width="18.7083333333333" style="717" customWidth="1"/>
    <col min="8" max="8" width="18.825" style="717" customWidth="1"/>
    <col min="9" max="9" width="17.0916666666667" style="717" customWidth="1"/>
    <col min="10" max="10" width="15.4416666666667" style="717" customWidth="1"/>
    <col min="11" max="11" width="12.7583333333333" style="717" customWidth="1"/>
    <col min="12" max="12" width="30.5166666666667" style="717" customWidth="1"/>
    <col min="13" max="13" width="15.275" style="714"/>
    <col min="14" max="16384" width="8.88333333333333" style="714"/>
  </cols>
  <sheetData>
    <row r="1" s="714" customFormat="1" ht="50.45" customHeight="1" spans="1:12">
      <c r="A1" s="718" t="s">
        <v>2</v>
      </c>
      <c r="B1" s="718"/>
      <c r="C1" s="718"/>
      <c r="D1" s="718"/>
      <c r="E1" s="718"/>
      <c r="F1" s="718"/>
      <c r="G1" s="718"/>
      <c r="H1" s="718"/>
      <c r="I1" s="718"/>
      <c r="J1" s="718"/>
      <c r="K1" s="718"/>
      <c r="L1" s="718"/>
    </row>
    <row r="2" s="714" customFormat="1" ht="22.15" customHeight="1" spans="1:12">
      <c r="A2" s="719" t="s">
        <v>3</v>
      </c>
      <c r="B2" s="719"/>
      <c r="C2" s="719"/>
      <c r="D2" s="719"/>
      <c r="E2" s="719"/>
      <c r="F2" s="719"/>
      <c r="G2" s="719"/>
      <c r="H2" s="719"/>
      <c r="I2" s="719"/>
      <c r="J2" s="719"/>
      <c r="K2" s="719"/>
      <c r="L2" s="719"/>
    </row>
    <row r="3" s="714" customFormat="1" ht="31" customHeight="1" spans="1:12">
      <c r="A3" s="720" t="s">
        <v>4</v>
      </c>
      <c r="B3" s="721" t="s">
        <v>5</v>
      </c>
      <c r="C3" s="721" t="s">
        <v>6</v>
      </c>
      <c r="D3" s="721" t="s">
        <v>7</v>
      </c>
      <c r="E3" s="722" t="s">
        <v>8</v>
      </c>
      <c r="F3" s="723" t="s">
        <v>9</v>
      </c>
      <c r="G3" s="723" t="s">
        <v>10</v>
      </c>
      <c r="H3" s="723" t="s">
        <v>11</v>
      </c>
      <c r="I3" s="723" t="s">
        <v>12</v>
      </c>
      <c r="J3" s="723" t="s">
        <v>13</v>
      </c>
      <c r="K3" s="723" t="s">
        <v>14</v>
      </c>
      <c r="L3" s="741" t="s">
        <v>15</v>
      </c>
    </row>
    <row r="4" s="714" customFormat="1" ht="29" customHeight="1" spans="1:12">
      <c r="A4" s="724" t="s">
        <v>16</v>
      </c>
      <c r="B4" s="725" t="s">
        <v>17</v>
      </c>
      <c r="C4" s="726">
        <f t="shared" ref="C4:I4" si="0">SUM(C5:C6)</f>
        <v>22168682.57</v>
      </c>
      <c r="D4" s="726">
        <f t="shared" si="0"/>
        <v>1330120.96</v>
      </c>
      <c r="E4" s="726">
        <f t="shared" si="0"/>
        <v>23498803.53</v>
      </c>
      <c r="F4" s="727"/>
      <c r="G4" s="726">
        <f t="shared" si="0"/>
        <v>22168682.57</v>
      </c>
      <c r="H4" s="726">
        <f t="shared" si="0"/>
        <v>1330120.96</v>
      </c>
      <c r="I4" s="726">
        <f t="shared" si="0"/>
        <v>23498803.53</v>
      </c>
      <c r="J4" s="742">
        <v>187994</v>
      </c>
      <c r="K4" s="742">
        <f t="shared" ref="K4:K11" si="1">+I4/J4</f>
        <v>125</v>
      </c>
      <c r="L4" s="743" t="s">
        <v>18</v>
      </c>
    </row>
    <row r="5" s="714" customFormat="1" ht="29" customHeight="1" spans="1:12">
      <c r="A5" s="728">
        <v>1</v>
      </c>
      <c r="B5" s="729" t="s">
        <v>19</v>
      </c>
      <c r="C5" s="730">
        <f>E5/1.06</f>
        <v>7943269.3</v>
      </c>
      <c r="D5" s="730">
        <f>C5*0.06</f>
        <v>476596.16</v>
      </c>
      <c r="E5" s="731">
        <f>设计费项目清单与计价明细表!F4</f>
        <v>8419865.46</v>
      </c>
      <c r="F5" s="732">
        <f>$F$4</f>
        <v>0</v>
      </c>
      <c r="G5" s="733">
        <f>ROUND(C5*(1-$F5),2)</f>
        <v>7943269.3</v>
      </c>
      <c r="H5" s="733">
        <f>ROUND(D5*(1-$F5),2)</f>
        <v>476596.16</v>
      </c>
      <c r="I5" s="733">
        <f>ROUND(E5*(1-$F5),2)</f>
        <v>8419865.46</v>
      </c>
      <c r="J5" s="733">
        <f>+J4</f>
        <v>187994</v>
      </c>
      <c r="K5" s="742">
        <f t="shared" si="1"/>
        <v>44.79</v>
      </c>
      <c r="L5" s="744"/>
    </row>
    <row r="6" s="714" customFormat="1" ht="29" customHeight="1" spans="1:12">
      <c r="A6" s="728">
        <v>2</v>
      </c>
      <c r="B6" s="729" t="s">
        <v>20</v>
      </c>
      <c r="C6" s="730">
        <f>E6/1.06</f>
        <v>14225413.27</v>
      </c>
      <c r="D6" s="730">
        <f>C6*0.06</f>
        <v>853524.8</v>
      </c>
      <c r="E6" s="731">
        <f>设计费项目清单与计价明细表!F26</f>
        <v>15078938.07</v>
      </c>
      <c r="F6" s="732">
        <f>$F$4</f>
        <v>0</v>
      </c>
      <c r="G6" s="733">
        <f>ROUND(C6*(1-$F6),2)</f>
        <v>14225413.27</v>
      </c>
      <c r="H6" s="733">
        <f>ROUND(D6*(1-$F6),2)</f>
        <v>853524.8</v>
      </c>
      <c r="I6" s="733">
        <f>ROUND(E6*(1-$F6),2)</f>
        <v>15078938.07</v>
      </c>
      <c r="J6" s="733">
        <f>J4</f>
        <v>187994</v>
      </c>
      <c r="K6" s="742">
        <f t="shared" si="1"/>
        <v>80.21</v>
      </c>
      <c r="L6" s="744"/>
    </row>
    <row r="7" s="714" customFormat="1" ht="29" customHeight="1" spans="1:12">
      <c r="A7" s="724" t="s">
        <v>21</v>
      </c>
      <c r="B7" s="725" t="s">
        <v>22</v>
      </c>
      <c r="C7" s="726">
        <f t="shared" ref="C7:I7" si="2">+C8+C10+C9</f>
        <v>497309499.58</v>
      </c>
      <c r="D7" s="726">
        <f t="shared" si="2"/>
        <v>44759598.9</v>
      </c>
      <c r="E7" s="726">
        <f t="shared" si="2"/>
        <v>542069098.48</v>
      </c>
      <c r="F7" s="727"/>
      <c r="G7" s="726">
        <f t="shared" si="2"/>
        <v>497309499.58</v>
      </c>
      <c r="H7" s="726">
        <f t="shared" si="2"/>
        <v>44759598.9</v>
      </c>
      <c r="I7" s="726">
        <f t="shared" si="2"/>
        <v>542069098.48</v>
      </c>
      <c r="J7" s="742">
        <f>采用模拟清单部分汇总表!C5</f>
        <v>89968</v>
      </c>
      <c r="K7" s="742">
        <f t="shared" si="1"/>
        <v>6025.13</v>
      </c>
      <c r="L7" s="743" t="s">
        <v>18</v>
      </c>
    </row>
    <row r="8" ht="79" customHeight="1" spans="1:12">
      <c r="A8" s="728">
        <v>1</v>
      </c>
      <c r="B8" s="729" t="s">
        <v>23</v>
      </c>
      <c r="C8" s="731">
        <f>+采用模拟清单部分汇总表!D24-C9</f>
        <v>211318278.37</v>
      </c>
      <c r="D8" s="731">
        <f>+采用模拟清单部分汇总表!D26-D9</f>
        <v>19018645.06</v>
      </c>
      <c r="E8" s="731">
        <f>+C8+D8</f>
        <v>230336923.43</v>
      </c>
      <c r="F8" s="732">
        <f>+$F$7</f>
        <v>0</v>
      </c>
      <c r="G8" s="733">
        <f>ROUND(C8*(1-$F$8),2)</f>
        <v>211318278.37</v>
      </c>
      <c r="H8" s="733">
        <f>ROUND(D8*(1-$F$8),2)</f>
        <v>19018645.06</v>
      </c>
      <c r="I8" s="733">
        <f t="shared" ref="I8:I10" si="3">ROUND(E8*(1-F8),2)</f>
        <v>230336923.43</v>
      </c>
      <c r="J8" s="733">
        <f>+$J$7</f>
        <v>89968</v>
      </c>
      <c r="K8" s="742">
        <f t="shared" si="1"/>
        <v>2560.21</v>
      </c>
      <c r="L8" s="745" t="s">
        <v>24</v>
      </c>
    </row>
    <row r="9" ht="29" customHeight="1" spans="1:12">
      <c r="A9" s="734">
        <v>2</v>
      </c>
      <c r="B9" s="735" t="s">
        <v>25</v>
      </c>
      <c r="C9" s="731">
        <f>+措施费清单!G10</f>
        <v>5581614.72</v>
      </c>
      <c r="D9" s="731">
        <f>+C9*9%</f>
        <v>502345.32</v>
      </c>
      <c r="E9" s="731">
        <f>+C9+D9</f>
        <v>6083960.04</v>
      </c>
      <c r="F9" s="732" t="s">
        <v>26</v>
      </c>
      <c r="G9" s="733">
        <f>+$C$9</f>
        <v>5581614.72</v>
      </c>
      <c r="H9" s="733">
        <f>+$D$9</f>
        <v>502345.32</v>
      </c>
      <c r="I9" s="733">
        <f>+$E$9</f>
        <v>6083960.04</v>
      </c>
      <c r="J9" s="733">
        <f>+$J$7</f>
        <v>89968</v>
      </c>
      <c r="K9" s="742">
        <f t="shared" si="1"/>
        <v>67.62</v>
      </c>
      <c r="L9" s="745" t="s">
        <v>27</v>
      </c>
    </row>
    <row r="10" ht="82.5" spans="1:12">
      <c r="A10" s="734">
        <v>3</v>
      </c>
      <c r="B10" s="735" t="s">
        <v>28</v>
      </c>
      <c r="C10" s="731">
        <v>280409606.49</v>
      </c>
      <c r="D10" s="731">
        <f>+E10-C10</f>
        <v>25238608.52</v>
      </c>
      <c r="E10" s="731">
        <v>305648215.01</v>
      </c>
      <c r="F10" s="732">
        <f>+$F$7</f>
        <v>0</v>
      </c>
      <c r="G10" s="733">
        <f>ROUND(C10*(1-$F$10),2)</f>
        <v>280409606.49</v>
      </c>
      <c r="H10" s="733">
        <f>ROUND(D10*(1-$F$10),2)</f>
        <v>25238608.52</v>
      </c>
      <c r="I10" s="733">
        <f>ROUND(E10*(1-F10),2)</f>
        <v>305648215.01</v>
      </c>
      <c r="J10" s="733">
        <f>+J7</f>
        <v>89968</v>
      </c>
      <c r="K10" s="742">
        <f t="shared" si="1"/>
        <v>3397.3</v>
      </c>
      <c r="L10" s="745" t="s">
        <v>24</v>
      </c>
    </row>
    <row r="11" ht="29" customHeight="1" spans="1:12">
      <c r="A11" s="736" t="s">
        <v>29</v>
      </c>
      <c r="B11" s="737"/>
      <c r="C11" s="738">
        <f t="shared" ref="C11:I11" si="4">SUM(C4,C7)</f>
        <v>519478182.15</v>
      </c>
      <c r="D11" s="738">
        <f t="shared" si="4"/>
        <v>46089719.86</v>
      </c>
      <c r="E11" s="738">
        <f t="shared" si="4"/>
        <v>565567902.01</v>
      </c>
      <c r="F11" s="739" t="s">
        <v>26</v>
      </c>
      <c r="G11" s="738">
        <f t="shared" si="4"/>
        <v>519478182.15</v>
      </c>
      <c r="H11" s="738">
        <f t="shared" si="4"/>
        <v>46089719.86</v>
      </c>
      <c r="I11" s="738">
        <f t="shared" si="4"/>
        <v>565567902.01</v>
      </c>
      <c r="J11" s="746">
        <f>+J7</f>
        <v>89968</v>
      </c>
      <c r="K11" s="746">
        <f t="shared" si="1"/>
        <v>6286.32</v>
      </c>
      <c r="L11" s="747"/>
    </row>
    <row r="12" s="715" customFormat="1" ht="21" customHeight="1" spans="1:12">
      <c r="A12" s="740" t="s">
        <v>30</v>
      </c>
      <c r="B12" s="740"/>
      <c r="C12" s="740"/>
      <c r="D12" s="740"/>
      <c r="E12" s="740"/>
      <c r="F12" s="740"/>
      <c r="G12" s="740"/>
      <c r="H12" s="740"/>
      <c r="I12" s="740"/>
      <c r="J12" s="740"/>
      <c r="K12" s="740"/>
      <c r="L12" s="740"/>
    </row>
    <row r="13" ht="23" customHeight="1" spans="10:10">
      <c r="J13" s="748"/>
    </row>
    <row r="14" ht="23" customHeight="1"/>
    <row r="15" ht="19.9" customHeight="1"/>
    <row r="16" ht="19.9" customHeight="1"/>
    <row r="21" spans="11:11">
      <c r="K21" s="749"/>
    </row>
  </sheetData>
  <sheetProtection algorithmName="SHA-512" hashValue="o/PnZ8AlUihuF+cObfqGau3WOzAlS/CTjHVT0VKiW/zQiNas91Xx8wG6YmtSyCyaTpcTHiqv22nUXYuXTwOPOA==" saltValue="sZhmBSLMP5Tq1TrfsTEagg==" spinCount="100000" sheet="1" selectLockedCells="1" formatCells="0" formatColumns="0" formatRows="0" insertRows="0" insertColumns="0" insertHyperlinks="0" deleteColumns="0" deleteRows="0" sort="0" autoFilter="0" pivotTables="0" objects="1"/>
  <mergeCells count="4">
    <mergeCell ref="A1:L1"/>
    <mergeCell ref="A2:L2"/>
    <mergeCell ref="A11:B11"/>
    <mergeCell ref="A12:L12"/>
  </mergeCells>
  <printOptions horizontalCentered="1"/>
  <pageMargins left="0.700694444444445" right="0.700694444444445" top="0.751388888888889" bottom="0.751388888888889" header="0.298611111111111" footer="0.298611111111111"/>
  <pageSetup paperSize="9" scale="61" orientation="landscape" horizontalDpi="600" verticalDpi="600"/>
  <headerFooter/>
  <colBreaks count="1" manualBreakCount="1">
    <brk id="12" max="11"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I554"/>
  <sheetViews>
    <sheetView view="pageBreakPreview" zoomScaleNormal="100" workbookViewId="0">
      <selection activeCell="A2" sqref="A$1:I$1048576"/>
    </sheetView>
  </sheetViews>
  <sheetFormatPr defaultColWidth="8.73333333333333" defaultRowHeight="12"/>
  <cols>
    <col min="1" max="1" width="7.25833333333333" style="62" customWidth="1"/>
    <col min="2" max="2" width="30.725" style="62" customWidth="1"/>
    <col min="3" max="3" width="9" style="63"/>
    <col min="4" max="4" width="12.5" style="62" customWidth="1"/>
    <col min="5" max="5" width="12.5" style="64" customWidth="1"/>
    <col min="6" max="6" width="18.6333333333333" style="62" customWidth="1"/>
    <col min="7" max="7" width="12.5" style="65" customWidth="1"/>
    <col min="8" max="8" width="19.8166666666667" style="62" customWidth="1"/>
    <col min="9" max="9" width="23.2583333333333" style="62" customWidth="1"/>
    <col min="10" max="16384" width="8.73333333333333" style="62"/>
  </cols>
  <sheetData>
    <row r="1" ht="16.5" customHeight="1" spans="1:9">
      <c r="A1" s="66" t="s">
        <v>2200</v>
      </c>
      <c r="B1" s="66"/>
      <c r="C1" s="66"/>
      <c r="D1" s="66"/>
      <c r="E1" s="66"/>
      <c r="F1" s="66"/>
      <c r="G1" s="66"/>
      <c r="H1" s="66"/>
      <c r="I1" s="66"/>
    </row>
    <row r="2" ht="33" spans="1:9">
      <c r="A2" s="67" t="s">
        <v>4</v>
      </c>
      <c r="B2" s="68" t="s">
        <v>2201</v>
      </c>
      <c r="C2" s="69" t="s">
        <v>491</v>
      </c>
      <c r="D2" s="70" t="s">
        <v>2202</v>
      </c>
      <c r="E2" s="71" t="s">
        <v>2203</v>
      </c>
      <c r="F2" s="72" t="s">
        <v>2204</v>
      </c>
      <c r="G2" s="73" t="s">
        <v>2205</v>
      </c>
      <c r="H2" s="72" t="s">
        <v>2206</v>
      </c>
      <c r="I2" s="67" t="s">
        <v>2207</v>
      </c>
    </row>
    <row r="3" ht="16.5" spans="1:9">
      <c r="A3" s="67"/>
      <c r="B3" s="74"/>
      <c r="C3" s="75"/>
      <c r="D3" s="67" t="s">
        <v>2208</v>
      </c>
      <c r="E3" s="76"/>
      <c r="F3" s="72"/>
      <c r="G3" s="73"/>
      <c r="H3" s="72"/>
      <c r="I3" s="67"/>
    </row>
    <row r="4" ht="16.5" spans="1:9">
      <c r="A4" s="67"/>
      <c r="B4" s="67" t="s">
        <v>2209</v>
      </c>
      <c r="C4" s="77"/>
      <c r="D4" s="67"/>
      <c r="E4" s="78"/>
      <c r="F4" s="67"/>
      <c r="G4" s="79"/>
      <c r="H4" s="67"/>
      <c r="I4" s="67" t="s">
        <v>2210</v>
      </c>
    </row>
    <row r="5" s="57" customFormat="1" ht="16.5" spans="1:9">
      <c r="A5" s="80">
        <v>1</v>
      </c>
      <c r="B5" s="81" t="s">
        <v>2211</v>
      </c>
      <c r="C5" s="82" t="s">
        <v>2212</v>
      </c>
      <c r="D5" s="83">
        <v>374.5</v>
      </c>
      <c r="E5" s="84">
        <v>0.1</v>
      </c>
      <c r="F5" s="85">
        <f t="shared" ref="F5:F68" si="0">+D5*(1-E5)</f>
        <v>337.05</v>
      </c>
      <c r="G5" s="86">
        <v>0.01</v>
      </c>
      <c r="H5" s="85">
        <f>+F5*(1+G5)</f>
        <v>340.42</v>
      </c>
      <c r="I5" s="88" t="s">
        <v>2213</v>
      </c>
    </row>
    <row r="6" s="57" customFormat="1" ht="16.5" spans="1:9">
      <c r="A6" s="80">
        <v>2</v>
      </c>
      <c r="B6" s="81" t="s">
        <v>2214</v>
      </c>
      <c r="C6" s="82" t="s">
        <v>2212</v>
      </c>
      <c r="D6" s="83">
        <v>389.5</v>
      </c>
      <c r="E6" s="84">
        <v>0.1</v>
      </c>
      <c r="F6" s="85">
        <f t="shared" si="0"/>
        <v>350.55</v>
      </c>
      <c r="G6" s="86">
        <v>0.01</v>
      </c>
      <c r="H6" s="85">
        <f t="shared" ref="H5:H68" si="1">+F6*(1+G6)</f>
        <v>354.06</v>
      </c>
      <c r="I6" s="88" t="s">
        <v>2213</v>
      </c>
    </row>
    <row r="7" s="57" customFormat="1" ht="16.5" spans="1:9">
      <c r="A7" s="80">
        <v>3</v>
      </c>
      <c r="B7" s="81" t="s">
        <v>2215</v>
      </c>
      <c r="C7" s="82" t="s">
        <v>2212</v>
      </c>
      <c r="D7" s="83">
        <v>402.5</v>
      </c>
      <c r="E7" s="84">
        <v>0.1</v>
      </c>
      <c r="F7" s="85">
        <f t="shared" si="0"/>
        <v>362.25</v>
      </c>
      <c r="G7" s="86">
        <v>0.01</v>
      </c>
      <c r="H7" s="85">
        <f t="shared" si="1"/>
        <v>365.87</v>
      </c>
      <c r="I7" s="88" t="s">
        <v>2213</v>
      </c>
    </row>
    <row r="8" s="57" customFormat="1" ht="16.5" spans="1:9">
      <c r="A8" s="80">
        <v>4</v>
      </c>
      <c r="B8" s="81" t="s">
        <v>2216</v>
      </c>
      <c r="C8" s="82" t="s">
        <v>2212</v>
      </c>
      <c r="D8" s="83">
        <v>415</v>
      </c>
      <c r="E8" s="84">
        <v>0.1</v>
      </c>
      <c r="F8" s="85">
        <f t="shared" si="0"/>
        <v>373.5</v>
      </c>
      <c r="G8" s="86">
        <v>0.01</v>
      </c>
      <c r="H8" s="85">
        <f t="shared" si="1"/>
        <v>377.24</v>
      </c>
      <c r="I8" s="88" t="s">
        <v>2213</v>
      </c>
    </row>
    <row r="9" s="57" customFormat="1" ht="16.5" spans="1:9">
      <c r="A9" s="80">
        <v>5</v>
      </c>
      <c r="B9" s="81" t="s">
        <v>2217</v>
      </c>
      <c r="C9" s="82" t="s">
        <v>2212</v>
      </c>
      <c r="D9" s="83">
        <v>432</v>
      </c>
      <c r="E9" s="84">
        <v>0.1</v>
      </c>
      <c r="F9" s="85">
        <f t="shared" si="0"/>
        <v>388.8</v>
      </c>
      <c r="G9" s="86">
        <v>0.01</v>
      </c>
      <c r="H9" s="85">
        <f t="shared" si="1"/>
        <v>392.69</v>
      </c>
      <c r="I9" s="88" t="s">
        <v>2213</v>
      </c>
    </row>
    <row r="10" s="57" customFormat="1" ht="16.5" spans="1:9">
      <c r="A10" s="80">
        <v>6</v>
      </c>
      <c r="B10" s="81" t="s">
        <v>2218</v>
      </c>
      <c r="C10" s="82" t="s">
        <v>2212</v>
      </c>
      <c r="D10" s="83">
        <v>449.5</v>
      </c>
      <c r="E10" s="84">
        <v>0.1</v>
      </c>
      <c r="F10" s="85">
        <f t="shared" si="0"/>
        <v>404.55</v>
      </c>
      <c r="G10" s="86">
        <v>0.01</v>
      </c>
      <c r="H10" s="85">
        <f t="shared" si="1"/>
        <v>408.6</v>
      </c>
      <c r="I10" s="88" t="s">
        <v>2213</v>
      </c>
    </row>
    <row r="11" s="57" customFormat="1" ht="16.5" spans="1:9">
      <c r="A11" s="80">
        <v>7</v>
      </c>
      <c r="B11" s="81" t="s">
        <v>2219</v>
      </c>
      <c r="C11" s="82" t="s">
        <v>2212</v>
      </c>
      <c r="D11" s="83">
        <v>467.5</v>
      </c>
      <c r="E11" s="84">
        <v>0.1</v>
      </c>
      <c r="F11" s="85">
        <f t="shared" si="0"/>
        <v>420.75</v>
      </c>
      <c r="G11" s="86">
        <v>0.01</v>
      </c>
      <c r="H11" s="85">
        <f t="shared" si="1"/>
        <v>424.96</v>
      </c>
      <c r="I11" s="88" t="s">
        <v>2213</v>
      </c>
    </row>
    <row r="12" s="57" customFormat="1" ht="16.5" spans="1:9">
      <c r="A12" s="80">
        <v>8</v>
      </c>
      <c r="B12" s="81" t="s">
        <v>2220</v>
      </c>
      <c r="C12" s="82" t="s">
        <v>2212</v>
      </c>
      <c r="D12" s="83">
        <v>485</v>
      </c>
      <c r="E12" s="84">
        <v>0.1</v>
      </c>
      <c r="F12" s="85">
        <f t="shared" si="0"/>
        <v>436.5</v>
      </c>
      <c r="G12" s="86">
        <v>0.01</v>
      </c>
      <c r="H12" s="85">
        <f t="shared" si="1"/>
        <v>440.87</v>
      </c>
      <c r="I12" s="88" t="s">
        <v>2213</v>
      </c>
    </row>
    <row r="13" s="57" customFormat="1" ht="16.5" spans="1:9">
      <c r="A13" s="80">
        <v>9</v>
      </c>
      <c r="B13" s="81" t="s">
        <v>2221</v>
      </c>
      <c r="C13" s="82" t="s">
        <v>2212</v>
      </c>
      <c r="D13" s="83">
        <v>503.5</v>
      </c>
      <c r="E13" s="84">
        <v>0.1</v>
      </c>
      <c r="F13" s="85">
        <f t="shared" si="0"/>
        <v>453.15</v>
      </c>
      <c r="G13" s="86">
        <v>0.01</v>
      </c>
      <c r="H13" s="85">
        <f t="shared" si="1"/>
        <v>457.68</v>
      </c>
      <c r="I13" s="88" t="s">
        <v>2213</v>
      </c>
    </row>
    <row r="14" s="57" customFormat="1" ht="16.5" spans="1:9">
      <c r="A14" s="80">
        <v>10</v>
      </c>
      <c r="B14" s="81" t="s">
        <v>2222</v>
      </c>
      <c r="C14" s="82" t="s">
        <v>2212</v>
      </c>
      <c r="D14" s="83">
        <v>520</v>
      </c>
      <c r="E14" s="84">
        <v>0.1</v>
      </c>
      <c r="F14" s="85">
        <f t="shared" si="0"/>
        <v>468</v>
      </c>
      <c r="G14" s="86">
        <v>0.01</v>
      </c>
      <c r="H14" s="85">
        <f t="shared" si="1"/>
        <v>472.68</v>
      </c>
      <c r="I14" s="88" t="s">
        <v>2213</v>
      </c>
    </row>
    <row r="15" s="57" customFormat="1" ht="16.5" spans="1:9">
      <c r="A15" s="80">
        <v>11</v>
      </c>
      <c r="B15" s="81" t="s">
        <v>2223</v>
      </c>
      <c r="C15" s="82" t="s">
        <v>2212</v>
      </c>
      <c r="D15" s="83">
        <v>381.5</v>
      </c>
      <c r="E15" s="84">
        <v>0.1</v>
      </c>
      <c r="F15" s="85">
        <f t="shared" si="0"/>
        <v>343.35</v>
      </c>
      <c r="G15" s="86">
        <v>0.01</v>
      </c>
      <c r="H15" s="85">
        <f t="shared" si="1"/>
        <v>346.78</v>
      </c>
      <c r="I15" s="88" t="s">
        <v>2213</v>
      </c>
    </row>
    <row r="16" s="58" customFormat="1" ht="16.5" spans="1:9">
      <c r="A16" s="80">
        <v>12</v>
      </c>
      <c r="B16" s="81" t="s">
        <v>2224</v>
      </c>
      <c r="C16" s="82" t="s">
        <v>2212</v>
      </c>
      <c r="D16" s="83">
        <v>395</v>
      </c>
      <c r="E16" s="84">
        <v>0.1</v>
      </c>
      <c r="F16" s="85">
        <f t="shared" si="0"/>
        <v>355.5</v>
      </c>
      <c r="G16" s="86">
        <v>0.01</v>
      </c>
      <c r="H16" s="85">
        <f t="shared" si="1"/>
        <v>359.06</v>
      </c>
      <c r="I16" s="88" t="s">
        <v>2213</v>
      </c>
    </row>
    <row r="17" s="57" customFormat="1" ht="16.5" spans="1:9">
      <c r="A17" s="80">
        <v>13</v>
      </c>
      <c r="B17" s="81" t="s">
        <v>2225</v>
      </c>
      <c r="C17" s="82" t="s">
        <v>2212</v>
      </c>
      <c r="D17" s="83">
        <v>407</v>
      </c>
      <c r="E17" s="84">
        <v>0.1</v>
      </c>
      <c r="F17" s="85">
        <f t="shared" si="0"/>
        <v>366.3</v>
      </c>
      <c r="G17" s="86">
        <v>0.01</v>
      </c>
      <c r="H17" s="85">
        <f t="shared" si="1"/>
        <v>369.96</v>
      </c>
      <c r="I17" s="88" t="s">
        <v>2213</v>
      </c>
    </row>
    <row r="18" s="57" customFormat="1" ht="16.5" spans="1:9">
      <c r="A18" s="80">
        <v>14</v>
      </c>
      <c r="B18" s="81" t="s">
        <v>2226</v>
      </c>
      <c r="C18" s="82" t="s">
        <v>2212</v>
      </c>
      <c r="D18" s="83">
        <v>8</v>
      </c>
      <c r="E18" s="84"/>
      <c r="F18" s="85">
        <f t="shared" si="0"/>
        <v>8</v>
      </c>
      <c r="G18" s="86"/>
      <c r="H18" s="85">
        <f t="shared" si="1"/>
        <v>8</v>
      </c>
      <c r="I18" s="88" t="s">
        <v>2213</v>
      </c>
    </row>
    <row r="19" s="57" customFormat="1" ht="16.5" spans="1:9">
      <c r="A19" s="80">
        <v>15</v>
      </c>
      <c r="B19" s="81" t="s">
        <v>2227</v>
      </c>
      <c r="C19" s="82" t="s">
        <v>2212</v>
      </c>
      <c r="D19" s="83">
        <v>8</v>
      </c>
      <c r="E19" s="84"/>
      <c r="F19" s="85">
        <f t="shared" si="0"/>
        <v>8</v>
      </c>
      <c r="G19" s="86"/>
      <c r="H19" s="85">
        <f t="shared" si="1"/>
        <v>8</v>
      </c>
      <c r="I19" s="88" t="s">
        <v>2213</v>
      </c>
    </row>
    <row r="20" s="57" customFormat="1" ht="16.5" spans="1:9">
      <c r="A20" s="80">
        <v>16</v>
      </c>
      <c r="B20" s="81" t="s">
        <v>2228</v>
      </c>
      <c r="C20" s="82" t="s">
        <v>2212</v>
      </c>
      <c r="D20" s="83">
        <f>650/1.13/1000*20</f>
        <v>11.5</v>
      </c>
      <c r="E20" s="84"/>
      <c r="F20" s="85">
        <f t="shared" si="0"/>
        <v>11.5</v>
      </c>
      <c r="G20" s="86"/>
      <c r="H20" s="85">
        <f t="shared" si="1"/>
        <v>11.5</v>
      </c>
      <c r="I20" s="88" t="s">
        <v>2229</v>
      </c>
    </row>
    <row r="21" s="57" customFormat="1" ht="16.5" spans="1:9">
      <c r="A21" s="80">
        <v>17</v>
      </c>
      <c r="B21" s="81" t="s">
        <v>2230</v>
      </c>
      <c r="C21" s="82" t="s">
        <v>2212</v>
      </c>
      <c r="D21" s="83">
        <f>ROUND(1500/1.13/1000*22.56,0)</f>
        <v>30</v>
      </c>
      <c r="E21" s="84"/>
      <c r="F21" s="85">
        <f t="shared" si="0"/>
        <v>30</v>
      </c>
      <c r="G21" s="86"/>
      <c r="H21" s="85">
        <f t="shared" si="1"/>
        <v>30</v>
      </c>
      <c r="I21" s="88" t="s">
        <v>2229</v>
      </c>
    </row>
    <row r="22" s="57" customFormat="1" ht="16.5" spans="1:9">
      <c r="A22" s="80">
        <v>18</v>
      </c>
      <c r="B22" s="81" t="s">
        <v>2231</v>
      </c>
      <c r="C22" s="82" t="s">
        <v>172</v>
      </c>
      <c r="D22" s="83">
        <v>3082</v>
      </c>
      <c r="E22" s="84">
        <v>0.05</v>
      </c>
      <c r="F22" s="85">
        <f t="shared" si="0"/>
        <v>2927.9</v>
      </c>
      <c r="G22" s="86">
        <v>0.025</v>
      </c>
      <c r="H22" s="85">
        <f t="shared" si="1"/>
        <v>3001.1</v>
      </c>
      <c r="I22" s="88" t="s">
        <v>2213</v>
      </c>
    </row>
    <row r="23" s="57" customFormat="1" ht="16.5" spans="1:9">
      <c r="A23" s="80">
        <v>19</v>
      </c>
      <c r="B23" s="81" t="s">
        <v>2232</v>
      </c>
      <c r="C23" s="82" t="s">
        <v>172</v>
      </c>
      <c r="D23" s="83">
        <f>AVERAGE(3081,3105)</f>
        <v>3093</v>
      </c>
      <c r="E23" s="84">
        <v>0.05</v>
      </c>
      <c r="F23" s="85">
        <f t="shared" si="0"/>
        <v>2938.35</v>
      </c>
      <c r="G23" s="86">
        <v>0.025</v>
      </c>
      <c r="H23" s="85">
        <f t="shared" si="1"/>
        <v>3011.81</v>
      </c>
      <c r="I23" s="88" t="s">
        <v>2213</v>
      </c>
    </row>
    <row r="24" s="57" customFormat="1" ht="16.5" spans="1:9">
      <c r="A24" s="80">
        <v>20</v>
      </c>
      <c r="B24" s="81" t="s">
        <v>2233</v>
      </c>
      <c r="C24" s="82" t="s">
        <v>172</v>
      </c>
      <c r="D24" s="83">
        <f>AVERAGE(2907,3025)</f>
        <v>2966</v>
      </c>
      <c r="E24" s="84">
        <v>0.05</v>
      </c>
      <c r="F24" s="85">
        <f t="shared" si="0"/>
        <v>2817.7</v>
      </c>
      <c r="G24" s="86">
        <v>0.025</v>
      </c>
      <c r="H24" s="85">
        <f t="shared" si="1"/>
        <v>2888.14</v>
      </c>
      <c r="I24" s="88" t="s">
        <v>2213</v>
      </c>
    </row>
    <row r="25" s="57" customFormat="1" ht="16.5" spans="1:9">
      <c r="A25" s="80">
        <v>21</v>
      </c>
      <c r="B25" s="81" t="s">
        <v>2234</v>
      </c>
      <c r="C25" s="82" t="s">
        <v>172</v>
      </c>
      <c r="D25" s="83">
        <f>AVERAGE(2991,3083)</f>
        <v>3037</v>
      </c>
      <c r="E25" s="84">
        <v>0.05</v>
      </c>
      <c r="F25" s="85">
        <f t="shared" si="0"/>
        <v>2885.15</v>
      </c>
      <c r="G25" s="86">
        <v>0.025</v>
      </c>
      <c r="H25" s="85">
        <f t="shared" si="1"/>
        <v>2957.28</v>
      </c>
      <c r="I25" s="88" t="s">
        <v>2213</v>
      </c>
    </row>
    <row r="26" s="57" customFormat="1" ht="16.5" spans="1:9">
      <c r="A26" s="80">
        <v>22</v>
      </c>
      <c r="B26" s="81" t="s">
        <v>2235</v>
      </c>
      <c r="C26" s="82" t="s">
        <v>2212</v>
      </c>
      <c r="D26" s="83">
        <v>216.05</v>
      </c>
      <c r="E26" s="84">
        <v>0.1</v>
      </c>
      <c r="F26" s="85">
        <f t="shared" si="0"/>
        <v>194.45</v>
      </c>
      <c r="G26" s="86">
        <v>0.02</v>
      </c>
      <c r="H26" s="85">
        <f t="shared" si="1"/>
        <v>198.34</v>
      </c>
      <c r="I26" s="88" t="s">
        <v>2213</v>
      </c>
    </row>
    <row r="27" s="57" customFormat="1" ht="16.5" spans="1:9">
      <c r="A27" s="80">
        <v>23</v>
      </c>
      <c r="B27" s="81" t="s">
        <v>2236</v>
      </c>
      <c r="C27" s="82" t="s">
        <v>2212</v>
      </c>
      <c r="D27" s="83">
        <f>250/1.13</f>
        <v>221.24</v>
      </c>
      <c r="E27" s="84"/>
      <c r="F27" s="85">
        <f t="shared" si="0"/>
        <v>221.24</v>
      </c>
      <c r="G27" s="86">
        <v>0.02</v>
      </c>
      <c r="H27" s="85">
        <f t="shared" si="1"/>
        <v>225.66</v>
      </c>
      <c r="I27" s="88" t="s">
        <v>2229</v>
      </c>
    </row>
    <row r="28" s="57" customFormat="1" ht="16.5" spans="1:9">
      <c r="A28" s="80">
        <v>24</v>
      </c>
      <c r="B28" s="81" t="s">
        <v>990</v>
      </c>
      <c r="C28" s="82" t="s">
        <v>2212</v>
      </c>
      <c r="D28" s="83">
        <f>0.43/0.24/0.14/0.047/1.13</f>
        <v>240.96</v>
      </c>
      <c r="E28" s="84"/>
      <c r="F28" s="85">
        <f t="shared" si="0"/>
        <v>240.96</v>
      </c>
      <c r="G28" s="86">
        <v>0.02</v>
      </c>
      <c r="H28" s="85">
        <f t="shared" si="1"/>
        <v>245.78</v>
      </c>
      <c r="I28" s="88" t="s">
        <v>2229</v>
      </c>
    </row>
    <row r="29" s="57" customFormat="1" ht="16.5" spans="1:9">
      <c r="A29" s="80">
        <v>25</v>
      </c>
      <c r="B29" s="81" t="s">
        <v>992</v>
      </c>
      <c r="C29" s="82" t="s">
        <v>2212</v>
      </c>
      <c r="D29" s="83">
        <f>ROUND(2.2/0.23/0.114/0.053/1.13,2)</f>
        <v>1400.99</v>
      </c>
      <c r="E29" s="84"/>
      <c r="F29" s="85">
        <f t="shared" si="0"/>
        <v>1400.99</v>
      </c>
      <c r="G29" s="86">
        <v>0.02</v>
      </c>
      <c r="H29" s="85">
        <f t="shared" si="1"/>
        <v>1429.01</v>
      </c>
      <c r="I29" s="88" t="s">
        <v>2229</v>
      </c>
    </row>
    <row r="30" s="57" customFormat="1" ht="16.5" spans="1:9">
      <c r="A30" s="80">
        <v>26</v>
      </c>
      <c r="B30" s="81" t="s">
        <v>1155</v>
      </c>
      <c r="C30" s="82" t="s">
        <v>2212</v>
      </c>
      <c r="D30" s="83">
        <v>2516</v>
      </c>
      <c r="E30" s="84">
        <v>0.1</v>
      </c>
      <c r="F30" s="85">
        <f t="shared" si="0"/>
        <v>2264.4</v>
      </c>
      <c r="G30" s="86"/>
      <c r="H30" s="85">
        <f t="shared" si="1"/>
        <v>2264.4</v>
      </c>
      <c r="I30" s="88" t="s">
        <v>2213</v>
      </c>
    </row>
    <row r="31" s="57" customFormat="1" ht="16.5" spans="1:9">
      <c r="A31" s="80">
        <v>27</v>
      </c>
      <c r="B31" s="81" t="s">
        <v>1157</v>
      </c>
      <c r="C31" s="82" t="s">
        <v>2212</v>
      </c>
      <c r="D31" s="83">
        <v>2094</v>
      </c>
      <c r="E31" s="84">
        <v>0.1</v>
      </c>
      <c r="F31" s="85">
        <f t="shared" si="0"/>
        <v>1884.6</v>
      </c>
      <c r="G31" s="86">
        <v>0</v>
      </c>
      <c r="H31" s="85">
        <f t="shared" si="1"/>
        <v>1884.6</v>
      </c>
      <c r="I31" s="88" t="s">
        <v>2213</v>
      </c>
    </row>
    <row r="32" s="57" customFormat="1" ht="16.5" spans="1:9">
      <c r="A32" s="80">
        <v>28</v>
      </c>
      <c r="B32" s="81" t="s">
        <v>1159</v>
      </c>
      <c r="C32" s="82" t="s">
        <v>2212</v>
      </c>
      <c r="D32" s="83">
        <v>2284</v>
      </c>
      <c r="E32" s="84">
        <v>0.1</v>
      </c>
      <c r="F32" s="85">
        <f t="shared" si="0"/>
        <v>2055.6</v>
      </c>
      <c r="G32" s="86">
        <v>0</v>
      </c>
      <c r="H32" s="85">
        <f t="shared" si="1"/>
        <v>2055.6</v>
      </c>
      <c r="I32" s="88" t="s">
        <v>2213</v>
      </c>
    </row>
    <row r="33" s="57" customFormat="1" ht="16.5" spans="1:9">
      <c r="A33" s="80">
        <v>29</v>
      </c>
      <c r="B33" s="81" t="s">
        <v>1161</v>
      </c>
      <c r="C33" s="82" t="s">
        <v>2212</v>
      </c>
      <c r="D33" s="83">
        <v>2322</v>
      </c>
      <c r="E33" s="84">
        <v>0.1</v>
      </c>
      <c r="F33" s="85">
        <f t="shared" si="0"/>
        <v>2089.8</v>
      </c>
      <c r="G33" s="86">
        <v>0</v>
      </c>
      <c r="H33" s="85">
        <f t="shared" si="1"/>
        <v>2089.8</v>
      </c>
      <c r="I33" s="88" t="s">
        <v>2213</v>
      </c>
    </row>
    <row r="34" s="57" customFormat="1" ht="16.5" spans="1:9">
      <c r="A34" s="80">
        <v>30</v>
      </c>
      <c r="B34" s="81" t="s">
        <v>1163</v>
      </c>
      <c r="C34" s="82" t="s">
        <v>2212</v>
      </c>
      <c r="D34" s="83">
        <v>2216</v>
      </c>
      <c r="E34" s="84">
        <v>0.1</v>
      </c>
      <c r="F34" s="85">
        <f t="shared" si="0"/>
        <v>1994.4</v>
      </c>
      <c r="G34" s="86">
        <v>0</v>
      </c>
      <c r="H34" s="85">
        <f t="shared" si="1"/>
        <v>1994.4</v>
      </c>
      <c r="I34" s="88" t="s">
        <v>2213</v>
      </c>
    </row>
    <row r="35" s="57" customFormat="1" ht="16.5" spans="1:9">
      <c r="A35" s="80">
        <v>31</v>
      </c>
      <c r="B35" s="81" t="s">
        <v>1165</v>
      </c>
      <c r="C35" s="82" t="s">
        <v>2212</v>
      </c>
      <c r="D35" s="83">
        <v>1934</v>
      </c>
      <c r="E35" s="84">
        <v>0.1</v>
      </c>
      <c r="F35" s="85">
        <f t="shared" si="0"/>
        <v>1740.6</v>
      </c>
      <c r="G35" s="86">
        <v>0</v>
      </c>
      <c r="H35" s="85">
        <f t="shared" si="1"/>
        <v>1740.6</v>
      </c>
      <c r="I35" s="88" t="s">
        <v>2213</v>
      </c>
    </row>
    <row r="36" s="57" customFormat="1" ht="33" spans="1:9">
      <c r="A36" s="80">
        <v>32</v>
      </c>
      <c r="B36" s="81" t="s">
        <v>2237</v>
      </c>
      <c r="C36" s="82" t="s">
        <v>168</v>
      </c>
      <c r="D36" s="83">
        <v>183.3</v>
      </c>
      <c r="E36" s="84">
        <v>0.1</v>
      </c>
      <c r="F36" s="85">
        <f t="shared" si="0"/>
        <v>164.97</v>
      </c>
      <c r="G36" s="86">
        <v>0.038</v>
      </c>
      <c r="H36" s="85">
        <f t="shared" si="1"/>
        <v>171.24</v>
      </c>
      <c r="I36" s="88" t="s">
        <v>2213</v>
      </c>
    </row>
    <row r="37" s="57" customFormat="1" ht="33" spans="1:9">
      <c r="A37" s="80">
        <v>33</v>
      </c>
      <c r="B37" s="81" t="s">
        <v>2238</v>
      </c>
      <c r="C37" s="82" t="s">
        <v>168</v>
      </c>
      <c r="D37" s="83">
        <v>181</v>
      </c>
      <c r="E37" s="84">
        <v>0.1</v>
      </c>
      <c r="F37" s="85">
        <f t="shared" si="0"/>
        <v>162.9</v>
      </c>
      <c r="G37" s="86">
        <v>0.038</v>
      </c>
      <c r="H37" s="85">
        <f t="shared" si="1"/>
        <v>169.09</v>
      </c>
      <c r="I37" s="88" t="s">
        <v>2239</v>
      </c>
    </row>
    <row r="38" s="57" customFormat="1" ht="16.5" spans="1:9">
      <c r="A38" s="80">
        <v>34</v>
      </c>
      <c r="B38" s="81" t="s">
        <v>2240</v>
      </c>
      <c r="C38" s="82" t="s">
        <v>2212</v>
      </c>
      <c r="D38" s="83">
        <v>369.5</v>
      </c>
      <c r="E38" s="84">
        <v>0.1</v>
      </c>
      <c r="F38" s="85">
        <f t="shared" si="0"/>
        <v>332.55</v>
      </c>
      <c r="G38" s="86">
        <v>0.01</v>
      </c>
      <c r="H38" s="85">
        <f t="shared" si="1"/>
        <v>335.88</v>
      </c>
      <c r="I38" s="88" t="s">
        <v>2213</v>
      </c>
    </row>
    <row r="39" s="58" customFormat="1" ht="16.5" spans="1:9">
      <c r="A39" s="80">
        <v>35</v>
      </c>
      <c r="B39" s="81" t="s">
        <v>2241</v>
      </c>
      <c r="C39" s="82" t="s">
        <v>2212</v>
      </c>
      <c r="D39" s="83">
        <v>372.5</v>
      </c>
      <c r="E39" s="84">
        <v>0.1</v>
      </c>
      <c r="F39" s="85">
        <f t="shared" si="0"/>
        <v>335.25</v>
      </c>
      <c r="G39" s="86">
        <v>0.01</v>
      </c>
      <c r="H39" s="85">
        <f t="shared" si="1"/>
        <v>338.6</v>
      </c>
      <c r="I39" s="88" t="s">
        <v>2213</v>
      </c>
    </row>
    <row r="40" s="58" customFormat="1" ht="16.5" spans="1:9">
      <c r="A40" s="80">
        <v>36</v>
      </c>
      <c r="B40" s="81" t="s">
        <v>2242</v>
      </c>
      <c r="C40" s="82" t="s">
        <v>2212</v>
      </c>
      <c r="D40" s="83">
        <v>365.5</v>
      </c>
      <c r="E40" s="84">
        <v>0.1</v>
      </c>
      <c r="F40" s="85">
        <f t="shared" si="0"/>
        <v>328.95</v>
      </c>
      <c r="G40" s="86">
        <v>0.01</v>
      </c>
      <c r="H40" s="85">
        <f t="shared" si="1"/>
        <v>332.24</v>
      </c>
      <c r="I40" s="88" t="s">
        <v>2213</v>
      </c>
    </row>
    <row r="41" s="57" customFormat="1" ht="16.5" spans="1:9">
      <c r="A41" s="80">
        <v>37</v>
      </c>
      <c r="B41" s="81" t="s">
        <v>2243</v>
      </c>
      <c r="C41" s="82" t="s">
        <v>2212</v>
      </c>
      <c r="D41" s="83">
        <v>363</v>
      </c>
      <c r="E41" s="84">
        <v>0.1</v>
      </c>
      <c r="F41" s="85">
        <f t="shared" si="0"/>
        <v>326.7</v>
      </c>
      <c r="G41" s="86">
        <v>0.01</v>
      </c>
      <c r="H41" s="85">
        <f t="shared" si="1"/>
        <v>329.97</v>
      </c>
      <c r="I41" s="88" t="s">
        <v>2213</v>
      </c>
    </row>
    <row r="42" s="57" customFormat="1" ht="33" spans="1:9">
      <c r="A42" s="80">
        <v>38</v>
      </c>
      <c r="B42" s="81" t="s">
        <v>1172</v>
      </c>
      <c r="C42" s="82" t="s">
        <v>178</v>
      </c>
      <c r="D42" s="83">
        <f>522*0.1</f>
        <v>52.2</v>
      </c>
      <c r="E42" s="84">
        <v>0.1</v>
      </c>
      <c r="F42" s="85">
        <f t="shared" si="0"/>
        <v>46.98</v>
      </c>
      <c r="G42" s="86">
        <v>0.05</v>
      </c>
      <c r="H42" s="85">
        <f t="shared" si="1"/>
        <v>49.33</v>
      </c>
      <c r="I42" s="88" t="s">
        <v>2213</v>
      </c>
    </row>
    <row r="43" s="57" customFormat="1" ht="33" spans="1:9">
      <c r="A43" s="80">
        <v>38</v>
      </c>
      <c r="B43" s="81" t="s">
        <v>2244</v>
      </c>
      <c r="C43" s="82" t="s">
        <v>178</v>
      </c>
      <c r="D43" s="83">
        <f>515*0.19</f>
        <v>97.85</v>
      </c>
      <c r="E43" s="84">
        <v>0.1</v>
      </c>
      <c r="F43" s="85">
        <f t="shared" si="0"/>
        <v>88.07</v>
      </c>
      <c r="G43" s="86">
        <v>0.05</v>
      </c>
      <c r="H43" s="85">
        <f t="shared" si="1"/>
        <v>92.47</v>
      </c>
      <c r="I43" s="88" t="s">
        <v>2213</v>
      </c>
    </row>
    <row r="44" s="59" customFormat="1" ht="33" spans="1:9">
      <c r="A44" s="80">
        <v>39</v>
      </c>
      <c r="B44" s="81" t="s">
        <v>2245</v>
      </c>
      <c r="C44" s="82" t="s">
        <v>178</v>
      </c>
      <c r="D44" s="83">
        <f>514*0.2</f>
        <v>102.8</v>
      </c>
      <c r="E44" s="84">
        <v>0.1</v>
      </c>
      <c r="F44" s="85">
        <f t="shared" si="0"/>
        <v>92.52</v>
      </c>
      <c r="G44" s="86">
        <v>0.05</v>
      </c>
      <c r="H44" s="85">
        <f t="shared" si="1"/>
        <v>97.15</v>
      </c>
      <c r="I44" s="88" t="s">
        <v>2213</v>
      </c>
    </row>
    <row r="45" s="58" customFormat="1" ht="16.5" spans="1:9">
      <c r="A45" s="80">
        <v>40</v>
      </c>
      <c r="B45" s="81" t="s">
        <v>2246</v>
      </c>
      <c r="C45" s="82" t="s">
        <v>2212</v>
      </c>
      <c r="D45" s="83">
        <v>1312.77</v>
      </c>
      <c r="E45" s="84">
        <v>0.1</v>
      </c>
      <c r="F45" s="85">
        <f t="shared" si="0"/>
        <v>1181.49</v>
      </c>
      <c r="G45" s="86">
        <v>0.01</v>
      </c>
      <c r="H45" s="85">
        <f t="shared" si="1"/>
        <v>1193.3</v>
      </c>
      <c r="I45" s="88" t="s">
        <v>2213</v>
      </c>
    </row>
    <row r="46" s="58" customFormat="1" ht="16.5" spans="1:9">
      <c r="A46" s="80">
        <v>41</v>
      </c>
      <c r="B46" s="81" t="s">
        <v>2247</v>
      </c>
      <c r="C46" s="82" t="s">
        <v>2212</v>
      </c>
      <c r="D46" s="83">
        <v>1366.08</v>
      </c>
      <c r="E46" s="84">
        <v>0.1</v>
      </c>
      <c r="F46" s="85">
        <f t="shared" si="0"/>
        <v>1229.47</v>
      </c>
      <c r="G46" s="86">
        <v>0.01</v>
      </c>
      <c r="H46" s="85">
        <f t="shared" si="1"/>
        <v>1241.76</v>
      </c>
      <c r="I46" s="88" t="s">
        <v>2213</v>
      </c>
    </row>
    <row r="47" s="58" customFormat="1" ht="16.5" spans="1:9">
      <c r="A47" s="80">
        <v>42</v>
      </c>
      <c r="B47" s="81" t="s">
        <v>2247</v>
      </c>
      <c r="C47" s="82" t="s">
        <v>2212</v>
      </c>
      <c r="D47" s="83">
        <v>1418.37</v>
      </c>
      <c r="E47" s="84">
        <v>0.1</v>
      </c>
      <c r="F47" s="85">
        <f t="shared" si="0"/>
        <v>1276.53</v>
      </c>
      <c r="G47" s="86">
        <v>0.01</v>
      </c>
      <c r="H47" s="85">
        <f t="shared" si="1"/>
        <v>1289.3</v>
      </c>
      <c r="I47" s="88" t="s">
        <v>2213</v>
      </c>
    </row>
    <row r="48" s="58" customFormat="1" ht="16.5" spans="1:9">
      <c r="A48" s="80">
        <v>43</v>
      </c>
      <c r="B48" s="81" t="s">
        <v>2248</v>
      </c>
      <c r="C48" s="82" t="s">
        <v>2212</v>
      </c>
      <c r="D48" s="83">
        <v>373</v>
      </c>
      <c r="E48" s="84">
        <v>0.1</v>
      </c>
      <c r="F48" s="85">
        <f t="shared" si="0"/>
        <v>335.7</v>
      </c>
      <c r="G48" s="86">
        <v>0.01</v>
      </c>
      <c r="H48" s="85">
        <f t="shared" si="1"/>
        <v>339.06</v>
      </c>
      <c r="I48" s="88" t="s">
        <v>2213</v>
      </c>
    </row>
    <row r="49" s="58" customFormat="1" ht="16.5" spans="1:9">
      <c r="A49" s="80">
        <v>44</v>
      </c>
      <c r="B49" s="81" t="s">
        <v>2249</v>
      </c>
      <c r="C49" s="82" t="s">
        <v>178</v>
      </c>
      <c r="D49" s="83">
        <f>ROUND(48*0.45/1.13,2)</f>
        <v>19.12</v>
      </c>
      <c r="E49" s="84"/>
      <c r="F49" s="85">
        <f t="shared" si="0"/>
        <v>19.12</v>
      </c>
      <c r="G49" s="86">
        <v>0.01</v>
      </c>
      <c r="H49" s="85">
        <f t="shared" si="1"/>
        <v>19.31</v>
      </c>
      <c r="I49" s="88" t="s">
        <v>2229</v>
      </c>
    </row>
    <row r="50" s="60" customFormat="1" ht="16.5" spans="1:9">
      <c r="A50" s="80">
        <v>45</v>
      </c>
      <c r="B50" s="81" t="s">
        <v>2250</v>
      </c>
      <c r="C50" s="82" t="s">
        <v>178</v>
      </c>
      <c r="D50" s="82">
        <v>159.29</v>
      </c>
      <c r="E50" s="84"/>
      <c r="F50" s="85">
        <f t="shared" si="0"/>
        <v>159.29</v>
      </c>
      <c r="G50" s="86">
        <v>0.01</v>
      </c>
      <c r="H50" s="85">
        <f t="shared" si="1"/>
        <v>160.88</v>
      </c>
      <c r="I50" s="88" t="s">
        <v>2229</v>
      </c>
    </row>
    <row r="51" s="60" customFormat="1" ht="16.5" spans="1:9">
      <c r="A51" s="80">
        <v>47</v>
      </c>
      <c r="B51" s="87" t="s">
        <v>2251</v>
      </c>
      <c r="C51" s="82" t="s">
        <v>178</v>
      </c>
      <c r="D51" s="83">
        <f>16.78</f>
        <v>16.78</v>
      </c>
      <c r="E51" s="84">
        <v>0</v>
      </c>
      <c r="F51" s="85">
        <f t="shared" si="0"/>
        <v>16.78</v>
      </c>
      <c r="G51" s="86">
        <v>0.016</v>
      </c>
      <c r="H51" s="85">
        <f t="shared" si="1"/>
        <v>17.05</v>
      </c>
      <c r="I51" s="88" t="s">
        <v>2229</v>
      </c>
    </row>
    <row r="52" s="61" customFormat="1" ht="16.5" spans="1:9">
      <c r="A52" s="80">
        <v>48</v>
      </c>
      <c r="B52" s="87" t="s">
        <v>2252</v>
      </c>
      <c r="C52" s="82" t="s">
        <v>178</v>
      </c>
      <c r="D52" s="83">
        <v>12.22</v>
      </c>
      <c r="E52" s="84">
        <v>0</v>
      </c>
      <c r="F52" s="85">
        <f t="shared" si="0"/>
        <v>12.22</v>
      </c>
      <c r="G52" s="86">
        <v>0.2</v>
      </c>
      <c r="H52" s="85">
        <f t="shared" si="1"/>
        <v>14.66</v>
      </c>
      <c r="I52" s="88" t="s">
        <v>2229</v>
      </c>
    </row>
    <row r="53" s="61" customFormat="1" ht="16.5" spans="1:9">
      <c r="A53" s="80">
        <v>49</v>
      </c>
      <c r="B53" s="87" t="s">
        <v>2253</v>
      </c>
      <c r="C53" s="82" t="s">
        <v>178</v>
      </c>
      <c r="D53" s="83">
        <v>14.85</v>
      </c>
      <c r="E53" s="84">
        <v>0</v>
      </c>
      <c r="F53" s="85">
        <f t="shared" si="0"/>
        <v>14.85</v>
      </c>
      <c r="G53" s="86">
        <v>0.02</v>
      </c>
      <c r="H53" s="85">
        <f t="shared" si="1"/>
        <v>15.15</v>
      </c>
      <c r="I53" s="88" t="s">
        <v>2229</v>
      </c>
    </row>
    <row r="54" s="61" customFormat="1" ht="16.5" spans="1:9">
      <c r="A54" s="80">
        <v>50</v>
      </c>
      <c r="B54" s="87" t="s">
        <v>2254</v>
      </c>
      <c r="C54" s="82" t="s">
        <v>178</v>
      </c>
      <c r="D54" s="83">
        <v>11.32</v>
      </c>
      <c r="E54" s="84">
        <v>0</v>
      </c>
      <c r="F54" s="85">
        <f t="shared" si="0"/>
        <v>11.32</v>
      </c>
      <c r="G54" s="86">
        <v>0.02</v>
      </c>
      <c r="H54" s="85">
        <f t="shared" si="1"/>
        <v>11.55</v>
      </c>
      <c r="I54" s="88" t="s">
        <v>2229</v>
      </c>
    </row>
    <row r="55" s="61" customFormat="1" ht="16.5" spans="1:9">
      <c r="A55" s="80">
        <v>51</v>
      </c>
      <c r="B55" s="87" t="s">
        <v>2255</v>
      </c>
      <c r="C55" s="82" t="s">
        <v>178</v>
      </c>
      <c r="D55" s="83">
        <v>28.66</v>
      </c>
      <c r="E55" s="84">
        <v>0</v>
      </c>
      <c r="F55" s="85">
        <f t="shared" si="0"/>
        <v>28.66</v>
      </c>
      <c r="G55" s="86">
        <v>0.2</v>
      </c>
      <c r="H55" s="85">
        <f t="shared" si="1"/>
        <v>34.39</v>
      </c>
      <c r="I55" s="88" t="s">
        <v>2213</v>
      </c>
    </row>
    <row r="56" s="61" customFormat="1" ht="16.5" spans="1:9">
      <c r="A56" s="80">
        <v>52</v>
      </c>
      <c r="B56" s="87" t="s">
        <v>2256</v>
      </c>
      <c r="C56" s="82" t="s">
        <v>178</v>
      </c>
      <c r="D56" s="83">
        <v>17.56</v>
      </c>
      <c r="E56" s="84">
        <v>0</v>
      </c>
      <c r="F56" s="85">
        <f t="shared" si="0"/>
        <v>17.56</v>
      </c>
      <c r="G56" s="86">
        <v>0.2</v>
      </c>
      <c r="H56" s="85">
        <f t="shared" si="1"/>
        <v>21.07</v>
      </c>
      <c r="I56" s="88" t="s">
        <v>2229</v>
      </c>
    </row>
    <row r="57" s="61" customFormat="1" ht="16.5" spans="1:9">
      <c r="A57" s="80">
        <v>53</v>
      </c>
      <c r="B57" s="87" t="s">
        <v>2257</v>
      </c>
      <c r="C57" s="82" t="s">
        <v>178</v>
      </c>
      <c r="D57" s="83">
        <v>24.5</v>
      </c>
      <c r="E57" s="84">
        <v>0</v>
      </c>
      <c r="F57" s="85">
        <f t="shared" si="0"/>
        <v>24.5</v>
      </c>
      <c r="G57" s="86">
        <v>0.2</v>
      </c>
      <c r="H57" s="85">
        <f t="shared" si="1"/>
        <v>29.4</v>
      </c>
      <c r="I57" s="88" t="s">
        <v>2229</v>
      </c>
    </row>
    <row r="58" s="61" customFormat="1" ht="16.5" spans="1:9">
      <c r="A58" s="80">
        <v>54</v>
      </c>
      <c r="B58" s="87" t="s">
        <v>2258</v>
      </c>
      <c r="C58" s="82" t="s">
        <v>178</v>
      </c>
      <c r="D58" s="83">
        <v>11.7</v>
      </c>
      <c r="E58" s="84">
        <v>0</v>
      </c>
      <c r="F58" s="85">
        <f t="shared" si="0"/>
        <v>11.7</v>
      </c>
      <c r="G58" s="86">
        <v>0.2</v>
      </c>
      <c r="H58" s="85">
        <f t="shared" si="1"/>
        <v>14.04</v>
      </c>
      <c r="I58" s="88" t="s">
        <v>2229</v>
      </c>
    </row>
    <row r="59" s="61" customFormat="1" ht="16.5" spans="1:9">
      <c r="A59" s="80">
        <v>55</v>
      </c>
      <c r="B59" s="87" t="s">
        <v>2259</v>
      </c>
      <c r="C59" s="82" t="s">
        <v>178</v>
      </c>
      <c r="D59" s="83">
        <v>6.04</v>
      </c>
      <c r="E59" s="84">
        <v>0</v>
      </c>
      <c r="F59" s="85">
        <f t="shared" si="0"/>
        <v>6.04</v>
      </c>
      <c r="G59" s="84">
        <v>0.2</v>
      </c>
      <c r="H59" s="85">
        <f t="shared" si="1"/>
        <v>7.25</v>
      </c>
      <c r="I59" s="88" t="s">
        <v>2229</v>
      </c>
    </row>
    <row r="60" s="61" customFormat="1" ht="33" spans="1:9">
      <c r="A60" s="80">
        <v>56</v>
      </c>
      <c r="B60" s="87" t="s">
        <v>2260</v>
      </c>
      <c r="C60" s="82" t="s">
        <v>178</v>
      </c>
      <c r="D60" s="83">
        <f>20.5/1.13</f>
        <v>18.14</v>
      </c>
      <c r="E60" s="84">
        <v>0</v>
      </c>
      <c r="F60" s="85">
        <f t="shared" si="0"/>
        <v>18.14</v>
      </c>
      <c r="G60" s="84">
        <v>0.2</v>
      </c>
      <c r="H60" s="85">
        <f t="shared" si="1"/>
        <v>21.77</v>
      </c>
      <c r="I60" s="88" t="s">
        <v>2229</v>
      </c>
    </row>
    <row r="61" s="61" customFormat="1" ht="33" spans="1:9">
      <c r="A61" s="80">
        <v>57</v>
      </c>
      <c r="B61" s="87" t="s">
        <v>2261</v>
      </c>
      <c r="C61" s="82" t="s">
        <v>178</v>
      </c>
      <c r="D61" s="83">
        <v>22.5</v>
      </c>
      <c r="E61" s="84">
        <v>0</v>
      </c>
      <c r="F61" s="85">
        <f t="shared" si="0"/>
        <v>22.5</v>
      </c>
      <c r="G61" s="84">
        <v>0.2</v>
      </c>
      <c r="H61" s="85">
        <f t="shared" si="1"/>
        <v>27</v>
      </c>
      <c r="I61" s="88" t="s">
        <v>2229</v>
      </c>
    </row>
    <row r="62" s="61" customFormat="1" ht="33" spans="1:9">
      <c r="A62" s="80">
        <v>58</v>
      </c>
      <c r="B62" s="87" t="s">
        <v>2262</v>
      </c>
      <c r="C62" s="82" t="s">
        <v>178</v>
      </c>
      <c r="D62" s="83">
        <f>5.6*2.4/1.13</f>
        <v>11.89</v>
      </c>
      <c r="E62" s="84">
        <v>0</v>
      </c>
      <c r="F62" s="85">
        <f t="shared" si="0"/>
        <v>11.89</v>
      </c>
      <c r="G62" s="84">
        <v>0.02</v>
      </c>
      <c r="H62" s="85">
        <f t="shared" si="1"/>
        <v>12.13</v>
      </c>
      <c r="I62" s="88" t="s">
        <v>2229</v>
      </c>
    </row>
    <row r="63" s="61" customFormat="1" ht="16.5" spans="1:9">
      <c r="A63" s="80">
        <v>59</v>
      </c>
      <c r="B63" s="87" t="s">
        <v>2263</v>
      </c>
      <c r="C63" s="82" t="s">
        <v>178</v>
      </c>
      <c r="D63" s="83">
        <f>9.5*2.4/1.13</f>
        <v>20.18</v>
      </c>
      <c r="E63" s="84">
        <v>0</v>
      </c>
      <c r="F63" s="85">
        <f t="shared" si="0"/>
        <v>20.18</v>
      </c>
      <c r="G63" s="84">
        <v>0.02</v>
      </c>
      <c r="H63" s="85">
        <f t="shared" si="1"/>
        <v>20.58</v>
      </c>
      <c r="I63" s="88" t="s">
        <v>2229</v>
      </c>
    </row>
    <row r="64" s="61" customFormat="1" ht="16.5" spans="1:9">
      <c r="A64" s="80">
        <v>60</v>
      </c>
      <c r="B64" s="87" t="s">
        <v>2264</v>
      </c>
      <c r="C64" s="82" t="s">
        <v>178</v>
      </c>
      <c r="D64" s="83">
        <v>18.22</v>
      </c>
      <c r="E64" s="84">
        <v>0</v>
      </c>
      <c r="F64" s="85">
        <f t="shared" si="0"/>
        <v>18.22</v>
      </c>
      <c r="G64" s="86">
        <v>0</v>
      </c>
      <c r="H64" s="85">
        <f t="shared" si="1"/>
        <v>18.22</v>
      </c>
      <c r="I64" s="88" t="s">
        <v>2229</v>
      </c>
    </row>
    <row r="65" s="61" customFormat="1" ht="16.5" spans="1:9">
      <c r="A65" s="80">
        <v>61</v>
      </c>
      <c r="B65" s="87" t="s">
        <v>2265</v>
      </c>
      <c r="C65" s="82" t="s">
        <v>178</v>
      </c>
      <c r="D65" s="83">
        <v>27.39</v>
      </c>
      <c r="E65" s="84">
        <v>0.1</v>
      </c>
      <c r="F65" s="85">
        <f t="shared" si="0"/>
        <v>24.65</v>
      </c>
      <c r="G65" s="86">
        <v>0</v>
      </c>
      <c r="H65" s="85">
        <f t="shared" si="1"/>
        <v>24.65</v>
      </c>
      <c r="I65" s="88" t="s">
        <v>2213</v>
      </c>
    </row>
    <row r="66" s="61" customFormat="1" ht="16.5" spans="1:9">
      <c r="A66" s="80">
        <v>62</v>
      </c>
      <c r="B66" s="87" t="s">
        <v>2266</v>
      </c>
      <c r="C66" s="82" t="s">
        <v>2267</v>
      </c>
      <c r="D66" s="83">
        <v>314.1</v>
      </c>
      <c r="E66" s="84">
        <v>0.1</v>
      </c>
      <c r="F66" s="85">
        <f t="shared" si="0"/>
        <v>282.69</v>
      </c>
      <c r="G66" s="86">
        <f t="shared" ref="G66:G69" si="2">+G38</f>
        <v>0.01</v>
      </c>
      <c r="H66" s="85">
        <f t="shared" si="1"/>
        <v>285.52</v>
      </c>
      <c r="I66" s="88" t="s">
        <v>2213</v>
      </c>
    </row>
    <row r="67" s="61" customFormat="1" ht="16.5" spans="1:9">
      <c r="A67" s="80">
        <v>63</v>
      </c>
      <c r="B67" s="87" t="s">
        <v>2268</v>
      </c>
      <c r="C67" s="82" t="s">
        <v>2267</v>
      </c>
      <c r="D67" s="83">
        <v>353.24</v>
      </c>
      <c r="E67" s="84">
        <v>0.1</v>
      </c>
      <c r="F67" s="85">
        <f t="shared" si="0"/>
        <v>317.92</v>
      </c>
      <c r="G67" s="86">
        <f t="shared" si="2"/>
        <v>0.01</v>
      </c>
      <c r="H67" s="85">
        <f t="shared" si="1"/>
        <v>321.1</v>
      </c>
      <c r="I67" s="88" t="s">
        <v>2213</v>
      </c>
    </row>
    <row r="68" s="61" customFormat="1" ht="16.5" spans="1:9">
      <c r="A68" s="80">
        <v>64</v>
      </c>
      <c r="B68" s="87" t="s">
        <v>2269</v>
      </c>
      <c r="C68" s="82" t="s">
        <v>132</v>
      </c>
      <c r="D68" s="83">
        <f>850/1.09</f>
        <v>779.82</v>
      </c>
      <c r="E68" s="84">
        <v>0.1</v>
      </c>
      <c r="F68" s="85">
        <f t="shared" si="0"/>
        <v>701.84</v>
      </c>
      <c r="G68" s="86">
        <f t="shared" si="2"/>
        <v>0.01</v>
      </c>
      <c r="H68" s="85">
        <f t="shared" si="1"/>
        <v>708.86</v>
      </c>
      <c r="I68" s="88" t="s">
        <v>2229</v>
      </c>
    </row>
    <row r="69" s="61" customFormat="1" ht="16.5" spans="1:9">
      <c r="A69" s="80">
        <v>65</v>
      </c>
      <c r="B69" s="87" t="s">
        <v>2270</v>
      </c>
      <c r="C69" s="82" t="s">
        <v>132</v>
      </c>
      <c r="D69" s="83">
        <f>450/1.09</f>
        <v>412.84</v>
      </c>
      <c r="E69" s="84">
        <v>0.1</v>
      </c>
      <c r="F69" s="85">
        <f t="shared" ref="F69:F89" si="3">+D69*(1-E69)</f>
        <v>371.56</v>
      </c>
      <c r="G69" s="86">
        <f t="shared" si="2"/>
        <v>0.01</v>
      </c>
      <c r="H69" s="85">
        <f t="shared" ref="H69:H89" si="4">+F69*(1+G69)</f>
        <v>375.28</v>
      </c>
      <c r="I69" s="88" t="s">
        <v>2229</v>
      </c>
    </row>
    <row r="70" s="61" customFormat="1" ht="16.5" spans="1:9">
      <c r="A70" s="80">
        <v>66</v>
      </c>
      <c r="B70" s="87" t="s">
        <v>2271</v>
      </c>
      <c r="C70" s="82" t="s">
        <v>132</v>
      </c>
      <c r="D70" s="83">
        <v>428.5</v>
      </c>
      <c r="E70" s="84">
        <f>+E8</f>
        <v>0.1</v>
      </c>
      <c r="F70" s="85">
        <f t="shared" si="3"/>
        <v>385.65</v>
      </c>
      <c r="G70" s="86">
        <f>+G5</f>
        <v>0.01</v>
      </c>
      <c r="H70" s="85">
        <f t="shared" si="4"/>
        <v>389.51</v>
      </c>
      <c r="I70" s="88" t="s">
        <v>2213</v>
      </c>
    </row>
    <row r="71" s="61" customFormat="1" ht="16.5" spans="1:9">
      <c r="A71" s="80">
        <v>67</v>
      </c>
      <c r="B71" s="87" t="s">
        <v>2272</v>
      </c>
      <c r="C71" s="82" t="s">
        <v>132</v>
      </c>
      <c r="D71" s="83">
        <v>542.71</v>
      </c>
      <c r="E71" s="84">
        <f t="shared" ref="E71:E73" si="5">+E7</f>
        <v>0.1</v>
      </c>
      <c r="F71" s="85">
        <f t="shared" si="3"/>
        <v>488.44</v>
      </c>
      <c r="G71" s="86">
        <f t="shared" ref="G71:G73" si="6">+G10</f>
        <v>0.01</v>
      </c>
      <c r="H71" s="85">
        <f t="shared" si="4"/>
        <v>493.32</v>
      </c>
      <c r="I71" s="88" t="s">
        <v>2273</v>
      </c>
    </row>
    <row r="72" s="61" customFormat="1" ht="16.5" spans="1:9">
      <c r="A72" s="80">
        <v>68</v>
      </c>
      <c r="B72" s="87" t="s">
        <v>2274</v>
      </c>
      <c r="C72" s="82" t="s">
        <v>132</v>
      </c>
      <c r="D72" s="83">
        <v>578.06</v>
      </c>
      <c r="E72" s="84">
        <f t="shared" si="5"/>
        <v>0.1</v>
      </c>
      <c r="F72" s="85">
        <f t="shared" si="3"/>
        <v>520.25</v>
      </c>
      <c r="G72" s="86">
        <f t="shared" si="6"/>
        <v>0.01</v>
      </c>
      <c r="H72" s="85">
        <f t="shared" si="4"/>
        <v>525.45</v>
      </c>
      <c r="I72" s="88" t="str">
        <f>+I71</f>
        <v>信息价（佛山6月信息价）</v>
      </c>
    </row>
    <row r="73" s="61" customFormat="1" ht="16.5" spans="1:9">
      <c r="A73" s="80">
        <v>69</v>
      </c>
      <c r="B73" s="87" t="s">
        <v>2275</v>
      </c>
      <c r="C73" s="82" t="s">
        <v>132</v>
      </c>
      <c r="D73" s="83">
        <f>+D72+150/1.03</f>
        <v>723.69</v>
      </c>
      <c r="E73" s="84">
        <f t="shared" si="5"/>
        <v>0.1</v>
      </c>
      <c r="F73" s="85">
        <f t="shared" si="3"/>
        <v>651.32</v>
      </c>
      <c r="G73" s="86">
        <f t="shared" si="6"/>
        <v>0.01</v>
      </c>
      <c r="H73" s="85">
        <f t="shared" si="4"/>
        <v>657.83</v>
      </c>
      <c r="I73" s="88" t="str">
        <f>+I72</f>
        <v>信息价（佛山6月信息价）</v>
      </c>
    </row>
    <row r="74" s="61" customFormat="1" ht="16.5" spans="1:9">
      <c r="A74" s="80">
        <v>66</v>
      </c>
      <c r="B74" s="87" t="s">
        <v>2276</v>
      </c>
      <c r="C74" s="82" t="s">
        <v>132</v>
      </c>
      <c r="D74" s="83">
        <v>401.5</v>
      </c>
      <c r="E74" s="84">
        <f t="shared" ref="E74:E80" si="7">+$E$12</f>
        <v>0.1</v>
      </c>
      <c r="F74" s="85">
        <f t="shared" si="3"/>
        <v>361.35</v>
      </c>
      <c r="G74" s="86">
        <f>+G5</f>
        <v>0.01</v>
      </c>
      <c r="H74" s="85">
        <f t="shared" si="4"/>
        <v>364.96</v>
      </c>
      <c r="I74" s="88" t="s">
        <v>2213</v>
      </c>
    </row>
    <row r="75" s="61" customFormat="1" ht="16.5" spans="1:9">
      <c r="A75" s="80">
        <v>67</v>
      </c>
      <c r="B75" s="87" t="s">
        <v>2277</v>
      </c>
      <c r="C75" s="82" t="s">
        <v>178</v>
      </c>
      <c r="D75" s="83">
        <f>AVERAGE(401,410)+$N$75</f>
        <v>405.5</v>
      </c>
      <c r="E75" s="84">
        <f t="shared" si="7"/>
        <v>0.1</v>
      </c>
      <c r="F75" s="85">
        <f t="shared" si="3"/>
        <v>364.95</v>
      </c>
      <c r="G75" s="86">
        <v>0.03</v>
      </c>
      <c r="H75" s="85">
        <f t="shared" si="4"/>
        <v>375.9</v>
      </c>
      <c r="I75" s="88" t="s">
        <v>2213</v>
      </c>
    </row>
    <row r="76" s="61" customFormat="1" ht="16.5" spans="1:9">
      <c r="A76" s="80">
        <v>68</v>
      </c>
      <c r="B76" s="87" t="s">
        <v>2278</v>
      </c>
      <c r="C76" s="82" t="s">
        <v>178</v>
      </c>
      <c r="D76" s="83">
        <f>AVERAGE(391,400)+$N$75</f>
        <v>395.5</v>
      </c>
      <c r="E76" s="84">
        <f t="shared" si="7"/>
        <v>0.1</v>
      </c>
      <c r="F76" s="85">
        <f t="shared" si="3"/>
        <v>355.95</v>
      </c>
      <c r="G76" s="86">
        <v>0.03</v>
      </c>
      <c r="H76" s="85">
        <f t="shared" si="4"/>
        <v>366.63</v>
      </c>
      <c r="I76" s="88" t="s">
        <v>2213</v>
      </c>
    </row>
    <row r="77" s="61" customFormat="1" ht="16.5" spans="1:9">
      <c r="A77" s="80">
        <v>69</v>
      </c>
      <c r="B77" s="87" t="s">
        <v>2279</v>
      </c>
      <c r="C77" s="82" t="s">
        <v>178</v>
      </c>
      <c r="D77" s="83">
        <f>AVERAGE(379,386)+$N$75</f>
        <v>382.5</v>
      </c>
      <c r="E77" s="84">
        <f t="shared" si="7"/>
        <v>0.1</v>
      </c>
      <c r="F77" s="85">
        <f t="shared" si="3"/>
        <v>344.25</v>
      </c>
      <c r="G77" s="86">
        <v>0.03</v>
      </c>
      <c r="H77" s="85">
        <f t="shared" si="4"/>
        <v>354.58</v>
      </c>
      <c r="I77" s="88" t="s">
        <v>2213</v>
      </c>
    </row>
    <row r="78" s="61" customFormat="1" ht="16.5" spans="1:9">
      <c r="A78" s="80">
        <v>70</v>
      </c>
      <c r="B78" s="87" t="s">
        <v>2280</v>
      </c>
      <c r="C78" s="82" t="s">
        <v>178</v>
      </c>
      <c r="D78" s="83">
        <f>AVERAGE(443,454)+$N$78</f>
        <v>448.5</v>
      </c>
      <c r="E78" s="84">
        <f t="shared" si="7"/>
        <v>0.1</v>
      </c>
      <c r="F78" s="85">
        <f t="shared" si="3"/>
        <v>403.65</v>
      </c>
      <c r="G78" s="86">
        <v>0.03</v>
      </c>
      <c r="H78" s="85">
        <f t="shared" si="4"/>
        <v>415.76</v>
      </c>
      <c r="I78" s="88" t="s">
        <v>2213</v>
      </c>
    </row>
    <row r="79" s="61" customFormat="1" ht="16.5" spans="1:9">
      <c r="A79" s="80">
        <v>71</v>
      </c>
      <c r="B79" s="87" t="s">
        <v>2281</v>
      </c>
      <c r="C79" s="82" t="s">
        <v>178</v>
      </c>
      <c r="D79" s="83">
        <f>AVERAGE(434,448)+$N$78</f>
        <v>441</v>
      </c>
      <c r="E79" s="84">
        <f t="shared" si="7"/>
        <v>0.1</v>
      </c>
      <c r="F79" s="85">
        <f t="shared" si="3"/>
        <v>396.9</v>
      </c>
      <c r="G79" s="86">
        <v>0.03</v>
      </c>
      <c r="H79" s="85">
        <f t="shared" si="4"/>
        <v>408.81</v>
      </c>
      <c r="I79" s="88" t="s">
        <v>2213</v>
      </c>
    </row>
    <row r="80" s="61" customFormat="1" ht="16.5" spans="1:9">
      <c r="A80" s="80">
        <v>72</v>
      </c>
      <c r="B80" s="87" t="s">
        <v>2282</v>
      </c>
      <c r="C80" s="82" t="s">
        <v>178</v>
      </c>
      <c r="D80" s="83">
        <f>AVERAGE(423,433)+$N$78</f>
        <v>428</v>
      </c>
      <c r="E80" s="84">
        <f t="shared" si="7"/>
        <v>0.1</v>
      </c>
      <c r="F80" s="85">
        <f t="shared" si="3"/>
        <v>385.2</v>
      </c>
      <c r="G80" s="86">
        <v>0.03</v>
      </c>
      <c r="H80" s="85">
        <f t="shared" si="4"/>
        <v>396.76</v>
      </c>
      <c r="I80" s="88" t="s">
        <v>2213</v>
      </c>
    </row>
    <row r="81" s="61" customFormat="1" ht="16.5" spans="1:9">
      <c r="A81" s="80">
        <v>73</v>
      </c>
      <c r="B81" s="87" t="s">
        <v>2283</v>
      </c>
      <c r="C81" s="82" t="s">
        <v>132</v>
      </c>
      <c r="D81" s="89">
        <f>680*1.8/1.13</f>
        <v>1083.19</v>
      </c>
      <c r="E81" s="84"/>
      <c r="F81" s="85">
        <f t="shared" si="3"/>
        <v>1083.19</v>
      </c>
      <c r="G81" s="86">
        <f>+G48</f>
        <v>0.01</v>
      </c>
      <c r="H81" s="85">
        <f t="shared" si="4"/>
        <v>1094.02</v>
      </c>
      <c r="I81" s="88" t="s">
        <v>2229</v>
      </c>
    </row>
    <row r="82" s="61" customFormat="1" ht="16.5" spans="1:9">
      <c r="A82" s="80">
        <v>74</v>
      </c>
      <c r="B82" s="87" t="s">
        <v>2284</v>
      </c>
      <c r="C82" s="82" t="s">
        <v>132</v>
      </c>
      <c r="D82" s="90">
        <f>620*1.25/1.13</f>
        <v>685.84</v>
      </c>
      <c r="E82" s="84"/>
      <c r="F82" s="85">
        <f t="shared" si="3"/>
        <v>685.84</v>
      </c>
      <c r="G82" s="86">
        <f>+G49</f>
        <v>0.01</v>
      </c>
      <c r="H82" s="85">
        <f t="shared" si="4"/>
        <v>692.7</v>
      </c>
      <c r="I82" s="88" t="s">
        <v>2229</v>
      </c>
    </row>
    <row r="83" s="61" customFormat="1" ht="16.5" spans="1:9">
      <c r="A83" s="80">
        <v>75</v>
      </c>
      <c r="B83" s="87" t="s">
        <v>2285</v>
      </c>
      <c r="C83" s="82" t="s">
        <v>132</v>
      </c>
      <c r="D83" s="90">
        <v>168.38</v>
      </c>
      <c r="E83" s="84">
        <f t="shared" ref="E83:E86" si="8">+$E$9</f>
        <v>0.1</v>
      </c>
      <c r="F83" s="85">
        <f t="shared" si="3"/>
        <v>151.54</v>
      </c>
      <c r="G83" s="86">
        <f t="shared" ref="G83:G88" si="9">+$G$16</f>
        <v>0.01</v>
      </c>
      <c r="H83" s="85">
        <f t="shared" si="4"/>
        <v>153.06</v>
      </c>
      <c r="I83" s="88" t="s">
        <v>2213</v>
      </c>
    </row>
    <row r="84" s="61" customFormat="1" ht="16.5" spans="1:9">
      <c r="A84" s="80">
        <v>76</v>
      </c>
      <c r="B84" s="87" t="s">
        <v>2286</v>
      </c>
      <c r="C84" s="82" t="s">
        <v>132</v>
      </c>
      <c r="D84" s="90">
        <v>50.27</v>
      </c>
      <c r="E84" s="84">
        <f t="shared" si="8"/>
        <v>0.1</v>
      </c>
      <c r="F84" s="85">
        <f t="shared" si="3"/>
        <v>45.24</v>
      </c>
      <c r="G84" s="86">
        <f t="shared" si="9"/>
        <v>0.01</v>
      </c>
      <c r="H84" s="85">
        <f t="shared" si="4"/>
        <v>45.69</v>
      </c>
      <c r="I84" s="88" t="s">
        <v>2213</v>
      </c>
    </row>
    <row r="85" s="61" customFormat="1" ht="16.5" spans="1:9">
      <c r="A85" s="80">
        <v>77</v>
      </c>
      <c r="B85" s="87" t="s">
        <v>2287</v>
      </c>
      <c r="C85" s="82" t="s">
        <v>132</v>
      </c>
      <c r="D85" s="90">
        <v>196.99</v>
      </c>
      <c r="E85" s="84">
        <f t="shared" si="8"/>
        <v>0.1</v>
      </c>
      <c r="F85" s="85">
        <f t="shared" si="3"/>
        <v>177.29</v>
      </c>
      <c r="G85" s="86">
        <f t="shared" si="9"/>
        <v>0.01</v>
      </c>
      <c r="H85" s="85">
        <f t="shared" si="4"/>
        <v>179.06</v>
      </c>
      <c r="I85" s="88" t="s">
        <v>2213</v>
      </c>
    </row>
    <row r="86" s="61" customFormat="1" ht="16.5" spans="1:9">
      <c r="A86" s="80">
        <v>78</v>
      </c>
      <c r="B86" s="87" t="s">
        <v>2288</v>
      </c>
      <c r="C86" s="82" t="s">
        <v>132</v>
      </c>
      <c r="D86" s="90">
        <v>202.58</v>
      </c>
      <c r="E86" s="84">
        <f t="shared" si="8"/>
        <v>0.1</v>
      </c>
      <c r="F86" s="85">
        <f t="shared" si="3"/>
        <v>182.32</v>
      </c>
      <c r="G86" s="86">
        <f t="shared" si="9"/>
        <v>0.01</v>
      </c>
      <c r="H86" s="85">
        <f t="shared" si="4"/>
        <v>184.14</v>
      </c>
      <c r="I86" s="88" t="s">
        <v>2213</v>
      </c>
    </row>
    <row r="87" s="61" customFormat="1" ht="16.5" spans="1:9">
      <c r="A87" s="80">
        <v>79</v>
      </c>
      <c r="B87" s="87" t="s">
        <v>2289</v>
      </c>
      <c r="C87" s="82" t="s">
        <v>178</v>
      </c>
      <c r="D87" s="90">
        <f>83/120*30/1.13</f>
        <v>18.36</v>
      </c>
      <c r="E87" s="84">
        <v>0</v>
      </c>
      <c r="F87" s="85">
        <f t="shared" si="3"/>
        <v>18.36</v>
      </c>
      <c r="G87" s="86">
        <f t="shared" si="9"/>
        <v>0.01</v>
      </c>
      <c r="H87" s="85">
        <f t="shared" si="4"/>
        <v>18.54</v>
      </c>
      <c r="I87" s="88" t="s">
        <v>2229</v>
      </c>
    </row>
    <row r="88" s="61" customFormat="1" ht="16.5" spans="1:9">
      <c r="A88" s="80">
        <v>80</v>
      </c>
      <c r="B88" s="87" t="s">
        <v>2290</v>
      </c>
      <c r="C88" s="82" t="s">
        <v>178</v>
      </c>
      <c r="D88" s="90">
        <f>12/1.13</f>
        <v>10.62</v>
      </c>
      <c r="E88" s="84">
        <v>0</v>
      </c>
      <c r="F88" s="85">
        <f t="shared" si="3"/>
        <v>10.62</v>
      </c>
      <c r="G88" s="86">
        <f t="shared" si="9"/>
        <v>0.01</v>
      </c>
      <c r="H88" s="85">
        <f t="shared" si="4"/>
        <v>10.73</v>
      </c>
      <c r="I88" s="88" t="s">
        <v>2229</v>
      </c>
    </row>
    <row r="89" s="57" customFormat="1" ht="16.5" spans="1:9">
      <c r="A89" s="80">
        <v>80</v>
      </c>
      <c r="B89" s="87" t="s">
        <v>2291</v>
      </c>
      <c r="C89" s="82" t="s">
        <v>132</v>
      </c>
      <c r="D89" s="90">
        <f>223/1.03</f>
        <v>216.5</v>
      </c>
      <c r="E89" s="84">
        <f>+E71</f>
        <v>0.1</v>
      </c>
      <c r="F89" s="85">
        <f t="shared" si="3"/>
        <v>194.85</v>
      </c>
      <c r="G89" s="86">
        <f>+G74</f>
        <v>0.01</v>
      </c>
      <c r="H89" s="85">
        <f t="shared" si="4"/>
        <v>196.8</v>
      </c>
      <c r="I89" s="88" t="s">
        <v>2229</v>
      </c>
    </row>
    <row r="90" s="57" customFormat="1" ht="16.5" spans="1:9">
      <c r="A90" s="80"/>
      <c r="B90" s="91" t="s">
        <v>2292</v>
      </c>
      <c r="C90" s="82"/>
      <c r="D90" s="83"/>
      <c r="E90" s="84"/>
      <c r="F90" s="83"/>
      <c r="G90" s="86"/>
      <c r="H90" s="83"/>
      <c r="I90" s="94" t="s">
        <v>2293</v>
      </c>
    </row>
    <row r="91" s="57" customFormat="1" ht="16.5" spans="1:9">
      <c r="A91" s="80">
        <v>1</v>
      </c>
      <c r="B91" s="81" t="s">
        <v>2294</v>
      </c>
      <c r="C91" s="82" t="s">
        <v>168</v>
      </c>
      <c r="D91" s="92">
        <v>12.65</v>
      </c>
      <c r="E91" s="84">
        <v>0</v>
      </c>
      <c r="F91" s="85">
        <f t="shared" ref="F91:F154" si="10">+D91*(1-E91)</f>
        <v>12.65</v>
      </c>
      <c r="G91" s="86">
        <v>0</v>
      </c>
      <c r="H91" s="85">
        <f t="shared" ref="H91:H154" si="11">+F91*(1+G91)</f>
        <v>12.65</v>
      </c>
      <c r="I91" s="88" t="s">
        <v>2229</v>
      </c>
    </row>
    <row r="92" s="57" customFormat="1" ht="16.5" spans="1:9">
      <c r="A92" s="80">
        <v>2</v>
      </c>
      <c r="B92" s="81" t="s">
        <v>2295</v>
      </c>
      <c r="C92" s="82" t="s">
        <v>168</v>
      </c>
      <c r="D92" s="92">
        <v>19.82</v>
      </c>
      <c r="E92" s="84">
        <v>0</v>
      </c>
      <c r="F92" s="85">
        <f t="shared" si="10"/>
        <v>19.82</v>
      </c>
      <c r="G92" s="86">
        <v>0</v>
      </c>
      <c r="H92" s="85">
        <f t="shared" si="11"/>
        <v>19.82</v>
      </c>
      <c r="I92" s="88" t="s">
        <v>2229</v>
      </c>
    </row>
    <row r="93" s="57" customFormat="1" ht="16.5" spans="1:9">
      <c r="A93" s="80">
        <v>3</v>
      </c>
      <c r="B93" s="81" t="s">
        <v>2296</v>
      </c>
      <c r="C93" s="82" t="s">
        <v>168</v>
      </c>
      <c r="D93" s="92">
        <v>23.54</v>
      </c>
      <c r="E93" s="84">
        <v>0</v>
      </c>
      <c r="F93" s="85">
        <f t="shared" si="10"/>
        <v>23.54</v>
      </c>
      <c r="G93" s="86">
        <v>0</v>
      </c>
      <c r="H93" s="85">
        <f t="shared" si="11"/>
        <v>23.54</v>
      </c>
      <c r="I93" s="88" t="s">
        <v>2229</v>
      </c>
    </row>
    <row r="94" s="57" customFormat="1" ht="16.5" spans="1:9">
      <c r="A94" s="80">
        <v>4</v>
      </c>
      <c r="B94" s="81" t="s">
        <v>2297</v>
      </c>
      <c r="C94" s="82" t="s">
        <v>168</v>
      </c>
      <c r="D94" s="92">
        <v>32.38</v>
      </c>
      <c r="E94" s="84">
        <v>0</v>
      </c>
      <c r="F94" s="85">
        <f t="shared" si="10"/>
        <v>32.38</v>
      </c>
      <c r="G94" s="86">
        <v>0</v>
      </c>
      <c r="H94" s="85">
        <f t="shared" si="11"/>
        <v>32.38</v>
      </c>
      <c r="I94" s="88" t="s">
        <v>2229</v>
      </c>
    </row>
    <row r="95" s="57" customFormat="1" ht="16.5" spans="1:9">
      <c r="A95" s="80">
        <v>5</v>
      </c>
      <c r="B95" s="81" t="s">
        <v>2298</v>
      </c>
      <c r="C95" s="82" t="s">
        <v>168</v>
      </c>
      <c r="D95" s="92">
        <v>108.58</v>
      </c>
      <c r="E95" s="84">
        <v>0</v>
      </c>
      <c r="F95" s="85">
        <f t="shared" si="10"/>
        <v>108.58</v>
      </c>
      <c r="G95" s="86">
        <v>0</v>
      </c>
      <c r="H95" s="85">
        <f t="shared" si="11"/>
        <v>108.58</v>
      </c>
      <c r="I95" s="88" t="s">
        <v>2229</v>
      </c>
    </row>
    <row r="96" s="57" customFormat="1" ht="16.5" spans="1:9">
      <c r="A96" s="80">
        <v>6</v>
      </c>
      <c r="B96" s="81" t="s">
        <v>2299</v>
      </c>
      <c r="C96" s="82" t="s">
        <v>168</v>
      </c>
      <c r="D96" s="92">
        <v>126.73</v>
      </c>
      <c r="E96" s="84">
        <v>0</v>
      </c>
      <c r="F96" s="85">
        <f t="shared" si="10"/>
        <v>126.73</v>
      </c>
      <c r="G96" s="86">
        <v>0</v>
      </c>
      <c r="H96" s="85">
        <f t="shared" si="11"/>
        <v>126.73</v>
      </c>
      <c r="I96" s="88" t="s">
        <v>2229</v>
      </c>
    </row>
    <row r="97" s="57" customFormat="1" ht="16.5" spans="1:9">
      <c r="A97" s="80">
        <v>7</v>
      </c>
      <c r="B97" s="81" t="s">
        <v>2300</v>
      </c>
      <c r="C97" s="82" t="s">
        <v>168</v>
      </c>
      <c r="D97" s="92">
        <v>149.91</v>
      </c>
      <c r="E97" s="84">
        <v>0</v>
      </c>
      <c r="F97" s="85">
        <f t="shared" si="10"/>
        <v>149.91</v>
      </c>
      <c r="G97" s="86">
        <v>0</v>
      </c>
      <c r="H97" s="85">
        <f t="shared" si="11"/>
        <v>149.91</v>
      </c>
      <c r="I97" s="88" t="s">
        <v>2229</v>
      </c>
    </row>
    <row r="98" s="57" customFormat="1" ht="16.5" spans="1:9">
      <c r="A98" s="80">
        <v>8</v>
      </c>
      <c r="B98" s="81" t="s">
        <v>2301</v>
      </c>
      <c r="C98" s="82" t="s">
        <v>168</v>
      </c>
      <c r="D98" s="92">
        <v>0</v>
      </c>
      <c r="E98" s="84">
        <v>0</v>
      </c>
      <c r="F98" s="85">
        <f t="shared" si="10"/>
        <v>0</v>
      </c>
      <c r="G98" s="86">
        <v>0</v>
      </c>
      <c r="H98" s="85">
        <f t="shared" si="11"/>
        <v>0</v>
      </c>
      <c r="I98" s="88" t="s">
        <v>2229</v>
      </c>
    </row>
    <row r="99" s="57" customFormat="1" ht="16.5" spans="1:9">
      <c r="A99" s="80">
        <v>9</v>
      </c>
      <c r="B99" s="81" t="s">
        <v>2302</v>
      </c>
      <c r="C99" s="82" t="s">
        <v>168</v>
      </c>
      <c r="D99" s="92">
        <v>110.88</v>
      </c>
      <c r="E99" s="84">
        <v>0</v>
      </c>
      <c r="F99" s="85">
        <f t="shared" si="10"/>
        <v>110.88</v>
      </c>
      <c r="G99" s="86">
        <v>0</v>
      </c>
      <c r="H99" s="85">
        <f t="shared" si="11"/>
        <v>110.88</v>
      </c>
      <c r="I99" s="88" t="s">
        <v>2229</v>
      </c>
    </row>
    <row r="100" s="57" customFormat="1" ht="16.5" spans="1:9">
      <c r="A100" s="80">
        <v>10</v>
      </c>
      <c r="B100" s="81" t="s">
        <v>2303</v>
      </c>
      <c r="C100" s="82" t="s">
        <v>168</v>
      </c>
      <c r="D100" s="92">
        <v>136.28</v>
      </c>
      <c r="E100" s="84">
        <v>0</v>
      </c>
      <c r="F100" s="85">
        <f t="shared" si="10"/>
        <v>136.28</v>
      </c>
      <c r="G100" s="86">
        <v>0</v>
      </c>
      <c r="H100" s="85">
        <f t="shared" si="11"/>
        <v>136.28</v>
      </c>
      <c r="I100" s="88" t="s">
        <v>2229</v>
      </c>
    </row>
    <row r="101" s="57" customFormat="1" ht="16.5" spans="1:9">
      <c r="A101" s="80">
        <v>11</v>
      </c>
      <c r="B101" s="81" t="s">
        <v>2304</v>
      </c>
      <c r="C101" s="82" t="s">
        <v>168</v>
      </c>
      <c r="D101" s="92">
        <v>245.04</v>
      </c>
      <c r="E101" s="84">
        <v>0</v>
      </c>
      <c r="F101" s="85">
        <f t="shared" si="10"/>
        <v>245.04</v>
      </c>
      <c r="G101" s="86">
        <v>0</v>
      </c>
      <c r="H101" s="85">
        <f t="shared" si="11"/>
        <v>245.04</v>
      </c>
      <c r="I101" s="88" t="s">
        <v>2229</v>
      </c>
    </row>
    <row r="102" s="57" customFormat="1" ht="16.5" spans="1:9">
      <c r="A102" s="80">
        <v>12</v>
      </c>
      <c r="B102" s="81" t="s">
        <v>2305</v>
      </c>
      <c r="C102" s="82" t="s">
        <v>168</v>
      </c>
      <c r="D102" s="92">
        <v>271.5</v>
      </c>
      <c r="E102" s="84">
        <v>0</v>
      </c>
      <c r="F102" s="85">
        <f t="shared" si="10"/>
        <v>271.5</v>
      </c>
      <c r="G102" s="86">
        <v>0</v>
      </c>
      <c r="H102" s="85">
        <f t="shared" si="11"/>
        <v>271.5</v>
      </c>
      <c r="I102" s="88" t="s">
        <v>2229</v>
      </c>
    </row>
    <row r="103" s="57" customFormat="1" ht="16.5" spans="1:9">
      <c r="A103" s="80">
        <v>13</v>
      </c>
      <c r="B103" s="81" t="s">
        <v>2306</v>
      </c>
      <c r="C103" s="82" t="s">
        <v>168</v>
      </c>
      <c r="D103" s="92">
        <v>296.81</v>
      </c>
      <c r="E103" s="84">
        <v>0</v>
      </c>
      <c r="F103" s="85">
        <f t="shared" si="10"/>
        <v>296.81</v>
      </c>
      <c r="G103" s="86">
        <v>0</v>
      </c>
      <c r="H103" s="85">
        <f t="shared" si="11"/>
        <v>296.81</v>
      </c>
      <c r="I103" s="88" t="s">
        <v>2229</v>
      </c>
    </row>
    <row r="104" s="57" customFormat="1" ht="16.5" spans="1:9">
      <c r="A104" s="80">
        <v>14</v>
      </c>
      <c r="B104" s="81" t="s">
        <v>2307</v>
      </c>
      <c r="C104" s="82" t="s">
        <v>168</v>
      </c>
      <c r="D104" s="92">
        <v>205.93</v>
      </c>
      <c r="E104" s="84">
        <v>0</v>
      </c>
      <c r="F104" s="85">
        <f t="shared" si="10"/>
        <v>205.93</v>
      </c>
      <c r="G104" s="86">
        <v>0</v>
      </c>
      <c r="H104" s="85">
        <f t="shared" si="11"/>
        <v>205.93</v>
      </c>
      <c r="I104" s="88" t="s">
        <v>2229</v>
      </c>
    </row>
    <row r="105" s="57" customFormat="1" ht="16.5" spans="1:9">
      <c r="A105" s="80">
        <v>15</v>
      </c>
      <c r="B105" s="81" t="s">
        <v>2308</v>
      </c>
      <c r="C105" s="82" t="s">
        <v>168</v>
      </c>
      <c r="D105" s="92">
        <v>300.27</v>
      </c>
      <c r="E105" s="84">
        <v>0</v>
      </c>
      <c r="F105" s="85">
        <f t="shared" si="10"/>
        <v>300.27</v>
      </c>
      <c r="G105" s="86">
        <v>0</v>
      </c>
      <c r="H105" s="85">
        <f t="shared" si="11"/>
        <v>300.27</v>
      </c>
      <c r="I105" s="88" t="s">
        <v>2229</v>
      </c>
    </row>
    <row r="106" s="57" customFormat="1" ht="16.5" spans="1:9">
      <c r="A106" s="80">
        <v>16</v>
      </c>
      <c r="B106" s="81" t="s">
        <v>2309</v>
      </c>
      <c r="C106" s="82" t="s">
        <v>168</v>
      </c>
      <c r="D106" s="92">
        <v>0</v>
      </c>
      <c r="E106" s="84">
        <v>0</v>
      </c>
      <c r="F106" s="85">
        <f t="shared" si="10"/>
        <v>0</v>
      </c>
      <c r="G106" s="86">
        <v>0</v>
      </c>
      <c r="H106" s="85">
        <f t="shared" si="11"/>
        <v>0</v>
      </c>
      <c r="I106" s="88" t="s">
        <v>2229</v>
      </c>
    </row>
    <row r="107" s="57" customFormat="1" ht="16.5" spans="1:9">
      <c r="A107" s="80">
        <v>17</v>
      </c>
      <c r="B107" s="81" t="s">
        <v>2310</v>
      </c>
      <c r="C107" s="82" t="s">
        <v>168</v>
      </c>
      <c r="D107" s="83">
        <v>12.6</v>
      </c>
      <c r="E107" s="84">
        <v>0.2</v>
      </c>
      <c r="F107" s="85">
        <f t="shared" si="10"/>
        <v>10.08</v>
      </c>
      <c r="G107" s="86">
        <v>0</v>
      </c>
      <c r="H107" s="85">
        <f t="shared" si="11"/>
        <v>10.08</v>
      </c>
      <c r="I107" s="88" t="s">
        <v>2213</v>
      </c>
    </row>
    <row r="108" s="57" customFormat="1" ht="16.5" spans="1:9">
      <c r="A108" s="80">
        <v>18</v>
      </c>
      <c r="B108" s="81" t="s">
        <v>2311</v>
      </c>
      <c r="C108" s="82" t="s">
        <v>168</v>
      </c>
      <c r="D108" s="93">
        <v>18.9</v>
      </c>
      <c r="E108" s="84">
        <v>0.2</v>
      </c>
      <c r="F108" s="85">
        <f t="shared" si="10"/>
        <v>15.12</v>
      </c>
      <c r="G108" s="86">
        <v>0</v>
      </c>
      <c r="H108" s="85">
        <f t="shared" si="11"/>
        <v>15.12</v>
      </c>
      <c r="I108" s="88" t="s">
        <v>2213</v>
      </c>
    </row>
    <row r="109" s="57" customFormat="1" ht="16.5" spans="1:9">
      <c r="A109" s="80">
        <v>19</v>
      </c>
      <c r="B109" s="81" t="s">
        <v>2312</v>
      </c>
      <c r="C109" s="82" t="s">
        <v>168</v>
      </c>
      <c r="D109" s="93">
        <v>11.73</v>
      </c>
      <c r="E109" s="84">
        <v>0.2</v>
      </c>
      <c r="F109" s="85">
        <f t="shared" si="10"/>
        <v>9.38</v>
      </c>
      <c r="G109" s="86">
        <v>0</v>
      </c>
      <c r="H109" s="85">
        <f t="shared" si="11"/>
        <v>9.38</v>
      </c>
      <c r="I109" s="88" t="s">
        <v>2213</v>
      </c>
    </row>
    <row r="110" s="57" customFormat="1" ht="33" spans="1:9">
      <c r="A110" s="80">
        <v>20</v>
      </c>
      <c r="B110" s="81" t="s">
        <v>2313</v>
      </c>
      <c r="C110" s="82" t="s">
        <v>168</v>
      </c>
      <c r="D110" s="93">
        <v>23.45</v>
      </c>
      <c r="E110" s="84">
        <v>0.2</v>
      </c>
      <c r="F110" s="85">
        <f t="shared" si="10"/>
        <v>18.76</v>
      </c>
      <c r="G110" s="86">
        <v>0</v>
      </c>
      <c r="H110" s="85">
        <f t="shared" si="11"/>
        <v>18.76</v>
      </c>
      <c r="I110" s="88" t="s">
        <v>2213</v>
      </c>
    </row>
    <row r="111" s="57" customFormat="1" ht="33" spans="1:9">
      <c r="A111" s="80">
        <v>21</v>
      </c>
      <c r="B111" s="81" t="s">
        <v>2314</v>
      </c>
      <c r="C111" s="82" t="s">
        <v>168</v>
      </c>
      <c r="D111" s="93">
        <v>33.89</v>
      </c>
      <c r="E111" s="84">
        <v>0.2</v>
      </c>
      <c r="F111" s="85">
        <f t="shared" si="10"/>
        <v>27.11</v>
      </c>
      <c r="G111" s="86">
        <v>0</v>
      </c>
      <c r="H111" s="85">
        <f t="shared" si="11"/>
        <v>27.11</v>
      </c>
      <c r="I111" s="88" t="s">
        <v>2213</v>
      </c>
    </row>
    <row r="112" s="57" customFormat="1" ht="33" spans="1:9">
      <c r="A112" s="80">
        <v>22</v>
      </c>
      <c r="B112" s="81" t="s">
        <v>2315</v>
      </c>
      <c r="C112" s="82" t="s">
        <v>168</v>
      </c>
      <c r="D112" s="93">
        <v>22.59</v>
      </c>
      <c r="E112" s="84">
        <v>0.2</v>
      </c>
      <c r="F112" s="85">
        <f t="shared" si="10"/>
        <v>18.07</v>
      </c>
      <c r="G112" s="86">
        <v>0</v>
      </c>
      <c r="H112" s="85">
        <f t="shared" si="11"/>
        <v>18.07</v>
      </c>
      <c r="I112" s="88" t="s">
        <v>2213</v>
      </c>
    </row>
    <row r="113" s="57" customFormat="1" ht="33" spans="1:9">
      <c r="A113" s="80">
        <v>23</v>
      </c>
      <c r="B113" s="81" t="s">
        <v>2316</v>
      </c>
      <c r="C113" s="82" t="s">
        <v>168</v>
      </c>
      <c r="D113" s="93">
        <v>87.82</v>
      </c>
      <c r="E113" s="84">
        <v>0.2</v>
      </c>
      <c r="F113" s="85">
        <f t="shared" si="10"/>
        <v>70.26</v>
      </c>
      <c r="G113" s="86">
        <v>0</v>
      </c>
      <c r="H113" s="85">
        <f t="shared" si="11"/>
        <v>70.26</v>
      </c>
      <c r="I113" s="88" t="s">
        <v>2213</v>
      </c>
    </row>
    <row r="114" s="57" customFormat="1" ht="33" spans="1:9">
      <c r="A114" s="80">
        <v>24</v>
      </c>
      <c r="B114" s="81" t="s">
        <v>2317</v>
      </c>
      <c r="C114" s="82" t="s">
        <v>168</v>
      </c>
      <c r="D114" s="93">
        <v>78.87</v>
      </c>
      <c r="E114" s="84">
        <v>0.2</v>
      </c>
      <c r="F114" s="85">
        <f t="shared" si="10"/>
        <v>63.1</v>
      </c>
      <c r="G114" s="86">
        <v>0</v>
      </c>
      <c r="H114" s="85">
        <f t="shared" si="11"/>
        <v>63.1</v>
      </c>
      <c r="I114" s="88" t="s">
        <v>2213</v>
      </c>
    </row>
    <row r="115" s="57" customFormat="1" ht="33" spans="1:9">
      <c r="A115" s="80">
        <v>25</v>
      </c>
      <c r="B115" s="81" t="s">
        <v>2318</v>
      </c>
      <c r="C115" s="82" t="s">
        <v>168</v>
      </c>
      <c r="D115" s="93">
        <v>105.16</v>
      </c>
      <c r="E115" s="84">
        <v>0.2</v>
      </c>
      <c r="F115" s="85">
        <f t="shared" si="10"/>
        <v>84.13</v>
      </c>
      <c r="G115" s="86">
        <v>0</v>
      </c>
      <c r="H115" s="85">
        <f t="shared" si="11"/>
        <v>84.13</v>
      </c>
      <c r="I115" s="88" t="s">
        <v>2213</v>
      </c>
    </row>
    <row r="116" s="57" customFormat="1" ht="33" spans="1:9">
      <c r="A116" s="80">
        <v>26</v>
      </c>
      <c r="B116" s="81" t="s">
        <v>2319</v>
      </c>
      <c r="C116" s="82" t="s">
        <v>168</v>
      </c>
      <c r="D116" s="93">
        <v>52.11</v>
      </c>
      <c r="E116" s="84">
        <v>0.2</v>
      </c>
      <c r="F116" s="85">
        <f t="shared" si="10"/>
        <v>41.69</v>
      </c>
      <c r="G116" s="86">
        <v>0</v>
      </c>
      <c r="H116" s="85">
        <f t="shared" si="11"/>
        <v>41.69</v>
      </c>
      <c r="I116" s="88" t="s">
        <v>2213</v>
      </c>
    </row>
    <row r="117" s="57" customFormat="1" ht="33" spans="1:9">
      <c r="A117" s="80">
        <v>27</v>
      </c>
      <c r="B117" s="81" t="s">
        <v>2320</v>
      </c>
      <c r="C117" s="82" t="s">
        <v>168</v>
      </c>
      <c r="D117" s="93">
        <v>84.03</v>
      </c>
      <c r="E117" s="84">
        <v>0.2</v>
      </c>
      <c r="F117" s="85">
        <f t="shared" si="10"/>
        <v>67.22</v>
      </c>
      <c r="G117" s="86">
        <v>0</v>
      </c>
      <c r="H117" s="85">
        <f t="shared" si="11"/>
        <v>67.22</v>
      </c>
      <c r="I117" s="88" t="s">
        <v>2213</v>
      </c>
    </row>
    <row r="118" s="57" customFormat="1" ht="33" spans="1:9">
      <c r="A118" s="80">
        <v>28</v>
      </c>
      <c r="B118" s="81" t="s">
        <v>2321</v>
      </c>
      <c r="C118" s="82" t="s">
        <v>168</v>
      </c>
      <c r="D118" s="93">
        <v>126.04</v>
      </c>
      <c r="E118" s="84">
        <v>0.2</v>
      </c>
      <c r="F118" s="85">
        <f t="shared" si="10"/>
        <v>100.83</v>
      </c>
      <c r="G118" s="86">
        <v>0</v>
      </c>
      <c r="H118" s="85">
        <f t="shared" si="11"/>
        <v>100.83</v>
      </c>
      <c r="I118" s="88" t="s">
        <v>2213</v>
      </c>
    </row>
    <row r="119" s="57" customFormat="1" ht="33" spans="1:9">
      <c r="A119" s="80">
        <v>29</v>
      </c>
      <c r="B119" s="81" t="s">
        <v>2322</v>
      </c>
      <c r="C119" s="82" t="s">
        <v>168</v>
      </c>
      <c r="D119" s="93">
        <v>84.03</v>
      </c>
      <c r="E119" s="84">
        <v>0.2</v>
      </c>
      <c r="F119" s="85">
        <f t="shared" si="10"/>
        <v>67.22</v>
      </c>
      <c r="G119" s="86">
        <v>0</v>
      </c>
      <c r="H119" s="85">
        <f t="shared" si="11"/>
        <v>67.22</v>
      </c>
      <c r="I119" s="88" t="s">
        <v>2213</v>
      </c>
    </row>
    <row r="120" s="57" customFormat="1" ht="33" spans="1:9">
      <c r="A120" s="80">
        <v>30</v>
      </c>
      <c r="B120" s="81" t="s">
        <v>2323</v>
      </c>
      <c r="C120" s="82" t="s">
        <v>168</v>
      </c>
      <c r="D120" s="93">
        <v>100.83</v>
      </c>
      <c r="E120" s="84">
        <v>0.2</v>
      </c>
      <c r="F120" s="85">
        <f t="shared" si="10"/>
        <v>80.66</v>
      </c>
      <c r="G120" s="86">
        <v>0</v>
      </c>
      <c r="H120" s="85">
        <f t="shared" si="11"/>
        <v>80.66</v>
      </c>
      <c r="I120" s="88" t="s">
        <v>2213</v>
      </c>
    </row>
    <row r="121" s="57" customFormat="1" ht="33" spans="1:9">
      <c r="A121" s="80">
        <v>31</v>
      </c>
      <c r="B121" s="81" t="s">
        <v>2324</v>
      </c>
      <c r="C121" s="82" t="s">
        <v>168</v>
      </c>
      <c r="D121" s="93">
        <v>151.25</v>
      </c>
      <c r="E121" s="84">
        <v>0.2</v>
      </c>
      <c r="F121" s="85">
        <f t="shared" si="10"/>
        <v>121</v>
      </c>
      <c r="G121" s="86">
        <v>0</v>
      </c>
      <c r="H121" s="85">
        <f t="shared" si="11"/>
        <v>121</v>
      </c>
      <c r="I121" s="88" t="s">
        <v>2213</v>
      </c>
    </row>
    <row r="122" s="57" customFormat="1" ht="33" spans="1:9">
      <c r="A122" s="80">
        <v>32</v>
      </c>
      <c r="B122" s="81" t="s">
        <v>2325</v>
      </c>
      <c r="C122" s="82" t="s">
        <v>168</v>
      </c>
      <c r="D122" s="93">
        <v>201.66</v>
      </c>
      <c r="E122" s="84">
        <v>0.2</v>
      </c>
      <c r="F122" s="85">
        <f t="shared" si="10"/>
        <v>161.33</v>
      </c>
      <c r="G122" s="86">
        <v>0</v>
      </c>
      <c r="H122" s="85">
        <f t="shared" si="11"/>
        <v>161.33</v>
      </c>
      <c r="I122" s="88" t="s">
        <v>2213</v>
      </c>
    </row>
    <row r="123" s="57" customFormat="1" ht="16.5" spans="1:9">
      <c r="A123" s="80">
        <v>33</v>
      </c>
      <c r="B123" s="81" t="s">
        <v>2326</v>
      </c>
      <c r="C123" s="82" t="s">
        <v>168</v>
      </c>
      <c r="D123" s="93">
        <v>21.04</v>
      </c>
      <c r="E123" s="84">
        <v>0.2</v>
      </c>
      <c r="F123" s="85">
        <f t="shared" si="10"/>
        <v>16.83</v>
      </c>
      <c r="G123" s="86">
        <v>0</v>
      </c>
      <c r="H123" s="85">
        <f t="shared" si="11"/>
        <v>16.83</v>
      </c>
      <c r="I123" s="88" t="s">
        <v>2213</v>
      </c>
    </row>
    <row r="124" s="57" customFormat="1" ht="16.5" spans="1:9">
      <c r="A124" s="80">
        <v>34</v>
      </c>
      <c r="B124" s="81" t="s">
        <v>2327</v>
      </c>
      <c r="C124" s="82" t="s">
        <v>168</v>
      </c>
      <c r="D124" s="93">
        <v>31.56</v>
      </c>
      <c r="E124" s="84">
        <v>0.2</v>
      </c>
      <c r="F124" s="85">
        <f t="shared" si="10"/>
        <v>25.25</v>
      </c>
      <c r="G124" s="86">
        <v>0</v>
      </c>
      <c r="H124" s="85">
        <f t="shared" si="11"/>
        <v>25.25</v>
      </c>
      <c r="I124" s="88" t="s">
        <v>2213</v>
      </c>
    </row>
    <row r="125" s="57" customFormat="1" ht="16.5" spans="1:9">
      <c r="A125" s="80">
        <v>35</v>
      </c>
      <c r="B125" s="81" t="s">
        <v>2328</v>
      </c>
      <c r="C125" s="82" t="s">
        <v>168</v>
      </c>
      <c r="D125" s="93">
        <v>15.73</v>
      </c>
      <c r="E125" s="84">
        <v>0.2</v>
      </c>
      <c r="F125" s="85">
        <f t="shared" si="10"/>
        <v>12.58</v>
      </c>
      <c r="G125" s="86">
        <v>0</v>
      </c>
      <c r="H125" s="85">
        <f t="shared" si="11"/>
        <v>12.58</v>
      </c>
      <c r="I125" s="88" t="s">
        <v>2213</v>
      </c>
    </row>
    <row r="126" s="57" customFormat="1" ht="16.5" spans="1:9">
      <c r="A126" s="80">
        <v>36</v>
      </c>
      <c r="B126" s="81" t="s">
        <v>2329</v>
      </c>
      <c r="C126" s="82" t="s">
        <v>168</v>
      </c>
      <c r="D126" s="93">
        <v>38.09</v>
      </c>
      <c r="E126" s="84">
        <v>0.2</v>
      </c>
      <c r="F126" s="85">
        <f t="shared" si="10"/>
        <v>30.47</v>
      </c>
      <c r="G126" s="86">
        <v>0</v>
      </c>
      <c r="H126" s="85">
        <f t="shared" si="11"/>
        <v>30.47</v>
      </c>
      <c r="I126" s="88" t="s">
        <v>2213</v>
      </c>
    </row>
    <row r="127" s="57" customFormat="1" ht="16.5" spans="1:9">
      <c r="A127" s="80">
        <v>37</v>
      </c>
      <c r="B127" s="81" t="s">
        <v>2330</v>
      </c>
      <c r="C127" s="82" t="s">
        <v>168</v>
      </c>
      <c r="D127" s="93">
        <v>47.18</v>
      </c>
      <c r="E127" s="84">
        <v>0.2</v>
      </c>
      <c r="F127" s="85">
        <f t="shared" si="10"/>
        <v>37.74</v>
      </c>
      <c r="G127" s="86">
        <v>0</v>
      </c>
      <c r="H127" s="85">
        <f t="shared" si="11"/>
        <v>37.74</v>
      </c>
      <c r="I127" s="88" t="s">
        <v>2213</v>
      </c>
    </row>
    <row r="128" s="57" customFormat="1" ht="16.5" spans="1:9">
      <c r="A128" s="80">
        <v>38</v>
      </c>
      <c r="B128" s="81" t="s">
        <v>2331</v>
      </c>
      <c r="C128" s="82" t="s">
        <v>168</v>
      </c>
      <c r="D128" s="93">
        <v>55.27</v>
      </c>
      <c r="E128" s="84">
        <v>0.2</v>
      </c>
      <c r="F128" s="85">
        <f t="shared" si="10"/>
        <v>44.22</v>
      </c>
      <c r="G128" s="86">
        <v>0</v>
      </c>
      <c r="H128" s="85">
        <f t="shared" si="11"/>
        <v>44.22</v>
      </c>
      <c r="I128" s="88" t="s">
        <v>2213</v>
      </c>
    </row>
    <row r="129" s="57" customFormat="1" ht="16.5" spans="1:9">
      <c r="A129" s="80">
        <v>39</v>
      </c>
      <c r="B129" s="81" t="s">
        <v>2332</v>
      </c>
      <c r="C129" s="82" t="s">
        <v>168</v>
      </c>
      <c r="D129" s="93">
        <v>65.71</v>
      </c>
      <c r="E129" s="84">
        <v>0.2</v>
      </c>
      <c r="F129" s="85">
        <f t="shared" si="10"/>
        <v>52.57</v>
      </c>
      <c r="G129" s="86">
        <v>0</v>
      </c>
      <c r="H129" s="85">
        <f t="shared" si="11"/>
        <v>52.57</v>
      </c>
      <c r="I129" s="88" t="s">
        <v>2213</v>
      </c>
    </row>
    <row r="130" s="57" customFormat="1" ht="16.5" spans="1:9">
      <c r="A130" s="80">
        <v>40</v>
      </c>
      <c r="B130" s="81" t="s">
        <v>2333</v>
      </c>
      <c r="C130" s="82" t="s">
        <v>168</v>
      </c>
      <c r="D130" s="93">
        <v>121.98</v>
      </c>
      <c r="E130" s="84">
        <v>0.2</v>
      </c>
      <c r="F130" s="85">
        <f t="shared" si="10"/>
        <v>97.58</v>
      </c>
      <c r="G130" s="86">
        <v>0</v>
      </c>
      <c r="H130" s="85">
        <f t="shared" si="11"/>
        <v>97.58</v>
      </c>
      <c r="I130" s="88" t="s">
        <v>2213</v>
      </c>
    </row>
    <row r="131" s="57" customFormat="1" ht="16.5" spans="1:9">
      <c r="A131" s="80">
        <v>41</v>
      </c>
      <c r="B131" s="81" t="s">
        <v>2334</v>
      </c>
      <c r="C131" s="82" t="s">
        <v>168</v>
      </c>
      <c r="D131" s="93">
        <v>182.97</v>
      </c>
      <c r="E131" s="84">
        <v>0.2</v>
      </c>
      <c r="F131" s="85">
        <f t="shared" si="10"/>
        <v>146.38</v>
      </c>
      <c r="G131" s="86">
        <v>0</v>
      </c>
      <c r="H131" s="85">
        <f t="shared" si="11"/>
        <v>146.38</v>
      </c>
      <c r="I131" s="88" t="s">
        <v>2213</v>
      </c>
    </row>
    <row r="132" s="57" customFormat="1" ht="16.5" spans="1:9">
      <c r="A132" s="80">
        <v>42</v>
      </c>
      <c r="B132" s="81" t="s">
        <v>2335</v>
      </c>
      <c r="C132" s="82" t="s">
        <v>168</v>
      </c>
      <c r="D132" s="93">
        <v>101.01</v>
      </c>
      <c r="E132" s="84">
        <v>0.2</v>
      </c>
      <c r="F132" s="85">
        <f t="shared" si="10"/>
        <v>80.81</v>
      </c>
      <c r="G132" s="86">
        <v>0</v>
      </c>
      <c r="H132" s="85">
        <f t="shared" si="11"/>
        <v>80.81</v>
      </c>
      <c r="I132" s="88" t="s">
        <v>2213</v>
      </c>
    </row>
    <row r="133" s="57" customFormat="1" ht="16.5" spans="1:9">
      <c r="A133" s="80">
        <v>43</v>
      </c>
      <c r="B133" s="81" t="s">
        <v>2336</v>
      </c>
      <c r="C133" s="82" t="s">
        <v>168</v>
      </c>
      <c r="D133" s="93">
        <v>151.52</v>
      </c>
      <c r="E133" s="84">
        <v>0.2</v>
      </c>
      <c r="F133" s="85">
        <f t="shared" si="10"/>
        <v>121.22</v>
      </c>
      <c r="G133" s="86">
        <v>0</v>
      </c>
      <c r="H133" s="85">
        <f t="shared" si="11"/>
        <v>121.22</v>
      </c>
      <c r="I133" s="88" t="s">
        <v>2213</v>
      </c>
    </row>
    <row r="134" s="57" customFormat="1" ht="16.5" spans="1:9">
      <c r="A134" s="80">
        <v>44</v>
      </c>
      <c r="B134" s="81" t="s">
        <v>2337</v>
      </c>
      <c r="C134" s="82" t="s">
        <v>168</v>
      </c>
      <c r="D134" s="93">
        <v>167.87</v>
      </c>
      <c r="E134" s="84">
        <v>0.2</v>
      </c>
      <c r="F134" s="85">
        <f t="shared" si="10"/>
        <v>134.3</v>
      </c>
      <c r="G134" s="86">
        <v>0</v>
      </c>
      <c r="H134" s="85">
        <f t="shared" si="11"/>
        <v>134.3</v>
      </c>
      <c r="I134" s="88" t="s">
        <v>2213</v>
      </c>
    </row>
    <row r="135" s="57" customFormat="1" ht="16.5" spans="1:9">
      <c r="A135" s="80">
        <v>45</v>
      </c>
      <c r="B135" s="81" t="s">
        <v>2338</v>
      </c>
      <c r="C135" s="82" t="s">
        <v>168</v>
      </c>
      <c r="D135" s="93">
        <v>180.85</v>
      </c>
      <c r="E135" s="84">
        <v>0.2</v>
      </c>
      <c r="F135" s="85">
        <f t="shared" si="10"/>
        <v>144.68</v>
      </c>
      <c r="G135" s="86">
        <v>0</v>
      </c>
      <c r="H135" s="85">
        <f t="shared" si="11"/>
        <v>144.68</v>
      </c>
      <c r="I135" s="88" t="s">
        <v>2213</v>
      </c>
    </row>
    <row r="136" s="57" customFormat="1" ht="16.5" spans="1:9">
      <c r="A136" s="80">
        <v>46</v>
      </c>
      <c r="B136" s="81" t="s">
        <v>2339</v>
      </c>
      <c r="C136" s="82" t="s">
        <v>168</v>
      </c>
      <c r="D136" s="93">
        <v>179.43</v>
      </c>
      <c r="E136" s="84">
        <v>0.2</v>
      </c>
      <c r="F136" s="85">
        <f t="shared" si="10"/>
        <v>143.54</v>
      </c>
      <c r="G136" s="86">
        <v>0</v>
      </c>
      <c r="H136" s="85">
        <f t="shared" si="11"/>
        <v>143.54</v>
      </c>
      <c r="I136" s="88" t="s">
        <v>2213</v>
      </c>
    </row>
    <row r="137" s="57" customFormat="1" ht="16.5" spans="1:9">
      <c r="A137" s="80">
        <v>47</v>
      </c>
      <c r="B137" s="81" t="s">
        <v>2340</v>
      </c>
      <c r="C137" s="82" t="s">
        <v>168</v>
      </c>
      <c r="D137" s="93">
        <v>198</v>
      </c>
      <c r="E137" s="84">
        <v>0.2</v>
      </c>
      <c r="F137" s="85">
        <f t="shared" si="10"/>
        <v>158.4</v>
      </c>
      <c r="G137" s="86">
        <v>0</v>
      </c>
      <c r="H137" s="85">
        <f t="shared" si="11"/>
        <v>158.4</v>
      </c>
      <c r="I137" s="88" t="s">
        <v>2213</v>
      </c>
    </row>
    <row r="138" s="57" customFormat="1" ht="16.5" spans="1:9">
      <c r="A138" s="80">
        <v>48</v>
      </c>
      <c r="B138" s="81" t="s">
        <v>2341</v>
      </c>
      <c r="C138" s="82" t="s">
        <v>168</v>
      </c>
      <c r="D138" s="93">
        <v>210.31</v>
      </c>
      <c r="E138" s="84">
        <v>0.2</v>
      </c>
      <c r="F138" s="85">
        <f t="shared" si="10"/>
        <v>168.25</v>
      </c>
      <c r="G138" s="86">
        <v>0</v>
      </c>
      <c r="H138" s="85">
        <f t="shared" si="11"/>
        <v>168.25</v>
      </c>
      <c r="I138" s="88" t="s">
        <v>2213</v>
      </c>
    </row>
    <row r="139" s="57" customFormat="1" ht="16.5" spans="1:9">
      <c r="A139" s="80">
        <v>49</v>
      </c>
      <c r="B139" s="81" t="s">
        <v>2342</v>
      </c>
      <c r="C139" s="82" t="s">
        <v>168</v>
      </c>
      <c r="D139" s="95">
        <v>687.67</v>
      </c>
      <c r="E139" s="84">
        <v>0.2</v>
      </c>
      <c r="F139" s="85">
        <f t="shared" si="10"/>
        <v>550.14</v>
      </c>
      <c r="G139" s="86">
        <v>0</v>
      </c>
      <c r="H139" s="85">
        <f t="shared" si="11"/>
        <v>550.14</v>
      </c>
      <c r="I139" s="88" t="s">
        <v>2229</v>
      </c>
    </row>
    <row r="140" s="57" customFormat="1" ht="16.5" spans="1:9">
      <c r="A140" s="80">
        <v>50</v>
      </c>
      <c r="B140" s="81" t="s">
        <v>2343</v>
      </c>
      <c r="C140" s="82" t="s">
        <v>168</v>
      </c>
      <c r="D140" s="95">
        <v>300.27</v>
      </c>
      <c r="E140" s="84">
        <v>0.2</v>
      </c>
      <c r="F140" s="85">
        <f t="shared" si="10"/>
        <v>240.22</v>
      </c>
      <c r="G140" s="86">
        <v>0</v>
      </c>
      <c r="H140" s="85">
        <f t="shared" si="11"/>
        <v>240.22</v>
      </c>
      <c r="I140" s="88" t="s">
        <v>2229</v>
      </c>
    </row>
    <row r="141" s="57" customFormat="1" ht="16.5" spans="1:9">
      <c r="A141" s="80">
        <v>51</v>
      </c>
      <c r="B141" s="81" t="s">
        <v>2344</v>
      </c>
      <c r="C141" s="82" t="s">
        <v>168</v>
      </c>
      <c r="D141" s="95">
        <v>402.65</v>
      </c>
      <c r="E141" s="84">
        <v>0.2</v>
      </c>
      <c r="F141" s="85">
        <f t="shared" si="10"/>
        <v>322.12</v>
      </c>
      <c r="G141" s="86">
        <v>0</v>
      </c>
      <c r="H141" s="85">
        <f t="shared" si="11"/>
        <v>322.12</v>
      </c>
      <c r="I141" s="88" t="s">
        <v>2229</v>
      </c>
    </row>
    <row r="142" s="57" customFormat="1" ht="16.5" spans="1:9">
      <c r="A142" s="80">
        <v>52</v>
      </c>
      <c r="B142" s="81" t="s">
        <v>2345</v>
      </c>
      <c r="C142" s="82" t="s">
        <v>168</v>
      </c>
      <c r="D142" s="95">
        <v>345.13</v>
      </c>
      <c r="E142" s="84">
        <v>0.2</v>
      </c>
      <c r="F142" s="85">
        <f t="shared" si="10"/>
        <v>276.1</v>
      </c>
      <c r="G142" s="86">
        <v>0</v>
      </c>
      <c r="H142" s="85">
        <f t="shared" si="11"/>
        <v>276.1</v>
      </c>
      <c r="I142" s="88" t="s">
        <v>2229</v>
      </c>
    </row>
    <row r="143" s="57" customFormat="1" ht="16.5" spans="1:9">
      <c r="A143" s="80">
        <v>53</v>
      </c>
      <c r="B143" s="81" t="s">
        <v>2346</v>
      </c>
      <c r="C143" s="82" t="s">
        <v>168</v>
      </c>
      <c r="D143" s="95">
        <v>370.44</v>
      </c>
      <c r="E143" s="84">
        <v>0.2</v>
      </c>
      <c r="F143" s="85">
        <f t="shared" si="10"/>
        <v>296.35</v>
      </c>
      <c r="G143" s="86">
        <v>0</v>
      </c>
      <c r="H143" s="85">
        <f t="shared" si="11"/>
        <v>296.35</v>
      </c>
      <c r="I143" s="88" t="s">
        <v>2229</v>
      </c>
    </row>
    <row r="144" s="57" customFormat="1" ht="16.5" spans="1:9">
      <c r="A144" s="80">
        <v>54</v>
      </c>
      <c r="B144" s="81" t="s">
        <v>2347</v>
      </c>
      <c r="C144" s="82" t="s">
        <v>168</v>
      </c>
      <c r="D144" s="95">
        <v>495.58</v>
      </c>
      <c r="E144" s="84">
        <v>0.2</v>
      </c>
      <c r="F144" s="85">
        <f t="shared" si="10"/>
        <v>396.46</v>
      </c>
      <c r="G144" s="86">
        <v>0</v>
      </c>
      <c r="H144" s="85">
        <f t="shared" si="11"/>
        <v>396.46</v>
      </c>
      <c r="I144" s="88" t="s">
        <v>2229</v>
      </c>
    </row>
    <row r="145" s="57" customFormat="1" ht="16.5" spans="1:9">
      <c r="A145" s="80">
        <v>55</v>
      </c>
      <c r="B145" s="81" t="s">
        <v>2348</v>
      </c>
      <c r="C145" s="82" t="s">
        <v>168</v>
      </c>
      <c r="D145" s="83">
        <v>27.48</v>
      </c>
      <c r="E145" s="84">
        <v>0.2</v>
      </c>
      <c r="F145" s="85">
        <f t="shared" si="10"/>
        <v>21.98</v>
      </c>
      <c r="G145" s="86">
        <v>0</v>
      </c>
      <c r="H145" s="85">
        <f t="shared" si="11"/>
        <v>21.98</v>
      </c>
      <c r="I145" s="88" t="s">
        <v>2213</v>
      </c>
    </row>
    <row r="146" s="57" customFormat="1" ht="16.5" spans="1:9">
      <c r="A146" s="80">
        <v>56</v>
      </c>
      <c r="B146" s="81" t="s">
        <v>2349</v>
      </c>
      <c r="C146" s="82" t="s">
        <v>168</v>
      </c>
      <c r="D146" s="83">
        <v>41.22</v>
      </c>
      <c r="E146" s="84">
        <v>0.2</v>
      </c>
      <c r="F146" s="85">
        <f t="shared" si="10"/>
        <v>32.98</v>
      </c>
      <c r="G146" s="86">
        <v>0</v>
      </c>
      <c r="H146" s="85">
        <f t="shared" si="11"/>
        <v>32.98</v>
      </c>
      <c r="I146" s="88" t="s">
        <v>2213</v>
      </c>
    </row>
    <row r="147" s="57" customFormat="1" ht="16.5" spans="1:9">
      <c r="A147" s="80">
        <v>57</v>
      </c>
      <c r="B147" s="81" t="s">
        <v>2350</v>
      </c>
      <c r="C147" s="82" t="s">
        <v>168</v>
      </c>
      <c r="D147" s="83">
        <v>26.27</v>
      </c>
      <c r="E147" s="84">
        <v>0.2</v>
      </c>
      <c r="F147" s="85">
        <f t="shared" si="10"/>
        <v>21.02</v>
      </c>
      <c r="G147" s="86">
        <v>0</v>
      </c>
      <c r="H147" s="85">
        <f t="shared" si="11"/>
        <v>21.02</v>
      </c>
      <c r="I147" s="88" t="s">
        <v>2213</v>
      </c>
    </row>
    <row r="148" s="57" customFormat="1" ht="16.5" spans="1:9">
      <c r="A148" s="80">
        <v>58</v>
      </c>
      <c r="B148" s="81" t="s">
        <v>2351</v>
      </c>
      <c r="C148" s="82" t="s">
        <v>168</v>
      </c>
      <c r="D148" s="83">
        <v>52.54</v>
      </c>
      <c r="E148" s="84">
        <v>0.2</v>
      </c>
      <c r="F148" s="85">
        <f t="shared" si="10"/>
        <v>42.03</v>
      </c>
      <c r="G148" s="86">
        <v>0</v>
      </c>
      <c r="H148" s="85">
        <f t="shared" si="11"/>
        <v>42.03</v>
      </c>
      <c r="I148" s="88" t="s">
        <v>2213</v>
      </c>
    </row>
    <row r="149" s="57" customFormat="1" ht="16.5" spans="1:9">
      <c r="A149" s="80">
        <v>59</v>
      </c>
      <c r="B149" s="81" t="s">
        <v>2352</v>
      </c>
      <c r="C149" s="82" t="s">
        <v>168</v>
      </c>
      <c r="D149" s="83">
        <v>63.92</v>
      </c>
      <c r="E149" s="84">
        <v>0.2</v>
      </c>
      <c r="F149" s="85">
        <f t="shared" si="10"/>
        <v>51.14</v>
      </c>
      <c r="G149" s="86">
        <v>0</v>
      </c>
      <c r="H149" s="85">
        <f t="shared" si="11"/>
        <v>51.14</v>
      </c>
      <c r="I149" s="88" t="s">
        <v>2213</v>
      </c>
    </row>
    <row r="150" s="57" customFormat="1" ht="16.5" spans="1:9">
      <c r="A150" s="80">
        <v>60</v>
      </c>
      <c r="B150" s="81" t="s">
        <v>2353</v>
      </c>
      <c r="C150" s="82" t="s">
        <v>168</v>
      </c>
      <c r="D150" s="83">
        <v>74.46</v>
      </c>
      <c r="E150" s="84">
        <v>0.2</v>
      </c>
      <c r="F150" s="85">
        <f t="shared" si="10"/>
        <v>59.57</v>
      </c>
      <c r="G150" s="86">
        <v>0</v>
      </c>
      <c r="H150" s="85">
        <f t="shared" si="11"/>
        <v>59.57</v>
      </c>
      <c r="I150" s="88" t="s">
        <v>2213</v>
      </c>
    </row>
    <row r="151" s="57" customFormat="1" ht="16.5" spans="1:9">
      <c r="A151" s="80">
        <v>61</v>
      </c>
      <c r="B151" s="81" t="s">
        <v>2354</v>
      </c>
      <c r="C151" s="82" t="s">
        <v>168</v>
      </c>
      <c r="D151" s="83">
        <v>87.28</v>
      </c>
      <c r="E151" s="84">
        <v>0.2</v>
      </c>
      <c r="F151" s="85">
        <f t="shared" si="10"/>
        <v>69.82</v>
      </c>
      <c r="G151" s="86">
        <v>0</v>
      </c>
      <c r="H151" s="85">
        <f t="shared" si="11"/>
        <v>69.82</v>
      </c>
      <c r="I151" s="88" t="s">
        <v>2213</v>
      </c>
    </row>
    <row r="152" s="57" customFormat="1" ht="16.5" spans="1:9">
      <c r="A152" s="80">
        <v>62</v>
      </c>
      <c r="B152" s="81" t="s">
        <v>2355</v>
      </c>
      <c r="C152" s="82" t="s">
        <v>168</v>
      </c>
      <c r="D152" s="83">
        <v>97.45</v>
      </c>
      <c r="E152" s="84">
        <v>0.2</v>
      </c>
      <c r="F152" s="85">
        <f t="shared" si="10"/>
        <v>77.96</v>
      </c>
      <c r="G152" s="86">
        <v>0</v>
      </c>
      <c r="H152" s="85">
        <f t="shared" si="11"/>
        <v>77.96</v>
      </c>
      <c r="I152" s="88" t="s">
        <v>2213</v>
      </c>
    </row>
    <row r="153" s="57" customFormat="1" ht="16.5" spans="1:9">
      <c r="A153" s="80">
        <v>63</v>
      </c>
      <c r="B153" s="81" t="s">
        <v>2356</v>
      </c>
      <c r="C153" s="82" t="s">
        <v>168</v>
      </c>
      <c r="D153" s="83">
        <v>105.23</v>
      </c>
      <c r="E153" s="84">
        <v>0.2</v>
      </c>
      <c r="F153" s="85">
        <f t="shared" si="10"/>
        <v>84.18</v>
      </c>
      <c r="G153" s="86">
        <v>0</v>
      </c>
      <c r="H153" s="85">
        <f t="shared" si="11"/>
        <v>84.18</v>
      </c>
      <c r="I153" s="88" t="s">
        <v>2213</v>
      </c>
    </row>
    <row r="154" s="57" customFormat="1" ht="16.5" spans="1:9">
      <c r="A154" s="80">
        <v>64</v>
      </c>
      <c r="B154" s="81" t="s">
        <v>2357</v>
      </c>
      <c r="C154" s="82" t="s">
        <v>168</v>
      </c>
      <c r="D154" s="83">
        <v>111.64</v>
      </c>
      <c r="E154" s="84">
        <v>0.2</v>
      </c>
      <c r="F154" s="85">
        <f t="shared" si="10"/>
        <v>89.31</v>
      </c>
      <c r="G154" s="86">
        <v>0</v>
      </c>
      <c r="H154" s="85">
        <f t="shared" si="11"/>
        <v>89.31</v>
      </c>
      <c r="I154" s="88" t="s">
        <v>2213</v>
      </c>
    </row>
    <row r="155" s="57" customFormat="1" ht="16.5" spans="1:9">
      <c r="A155" s="80">
        <v>65</v>
      </c>
      <c r="B155" s="81" t="s">
        <v>2358</v>
      </c>
      <c r="C155" s="82" t="s">
        <v>168</v>
      </c>
      <c r="D155" s="83">
        <v>116.5</v>
      </c>
      <c r="E155" s="84">
        <v>0.2</v>
      </c>
      <c r="F155" s="85">
        <f t="shared" ref="F155:F218" si="12">+D155*(1-E155)</f>
        <v>93.2</v>
      </c>
      <c r="G155" s="86">
        <v>0</v>
      </c>
      <c r="H155" s="85">
        <f t="shared" ref="H155:H218" si="13">+F155*(1+G155)</f>
        <v>93.2</v>
      </c>
      <c r="I155" s="88" t="s">
        <v>2213</v>
      </c>
    </row>
    <row r="156" s="57" customFormat="1" ht="16.5" spans="1:9">
      <c r="A156" s="80">
        <v>66</v>
      </c>
      <c r="B156" s="81" t="s">
        <v>2359</v>
      </c>
      <c r="C156" s="82" t="s">
        <v>168</v>
      </c>
      <c r="D156" s="83">
        <v>129.05</v>
      </c>
      <c r="E156" s="84">
        <v>0.2</v>
      </c>
      <c r="F156" s="85">
        <f t="shared" si="12"/>
        <v>103.24</v>
      </c>
      <c r="G156" s="86">
        <v>0</v>
      </c>
      <c r="H156" s="85">
        <f t="shared" si="13"/>
        <v>103.24</v>
      </c>
      <c r="I156" s="88" t="s">
        <v>2213</v>
      </c>
    </row>
    <row r="157" s="57" customFormat="1" ht="16.5" spans="1:9">
      <c r="A157" s="80">
        <v>67</v>
      </c>
      <c r="B157" s="81" t="s">
        <v>2360</v>
      </c>
      <c r="C157" s="82" t="s">
        <v>168</v>
      </c>
      <c r="D157" s="83">
        <v>140.65</v>
      </c>
      <c r="E157" s="84">
        <v>0.2</v>
      </c>
      <c r="F157" s="85">
        <f t="shared" si="12"/>
        <v>112.52</v>
      </c>
      <c r="G157" s="86">
        <v>0</v>
      </c>
      <c r="H157" s="85">
        <f t="shared" si="13"/>
        <v>112.52</v>
      </c>
      <c r="I157" s="88" t="s">
        <v>2213</v>
      </c>
    </row>
    <row r="158" s="57" customFormat="1" ht="16.5" spans="1:9">
      <c r="A158" s="80">
        <v>68</v>
      </c>
      <c r="B158" s="81" t="s">
        <v>2361</v>
      </c>
      <c r="C158" s="82" t="s">
        <v>168</v>
      </c>
      <c r="D158" s="83">
        <v>138.7</v>
      </c>
      <c r="E158" s="84">
        <v>0.2</v>
      </c>
      <c r="F158" s="85">
        <f t="shared" si="12"/>
        <v>110.96</v>
      </c>
      <c r="G158" s="86">
        <v>0</v>
      </c>
      <c r="H158" s="85">
        <f t="shared" si="13"/>
        <v>110.96</v>
      </c>
      <c r="I158" s="88" t="s">
        <v>2213</v>
      </c>
    </row>
    <row r="159" s="57" customFormat="1" ht="16.5" spans="1:9">
      <c r="A159" s="80">
        <v>69</v>
      </c>
      <c r="B159" s="81" t="s">
        <v>2362</v>
      </c>
      <c r="C159" s="82" t="s">
        <v>168</v>
      </c>
      <c r="D159" s="83">
        <v>152.19</v>
      </c>
      <c r="E159" s="84">
        <v>0.2</v>
      </c>
      <c r="F159" s="85">
        <f t="shared" si="12"/>
        <v>121.75</v>
      </c>
      <c r="G159" s="86">
        <v>0</v>
      </c>
      <c r="H159" s="85">
        <f t="shared" si="13"/>
        <v>121.75</v>
      </c>
      <c r="I159" s="88" t="s">
        <v>2213</v>
      </c>
    </row>
    <row r="160" s="57" customFormat="1" ht="16.5" spans="1:9">
      <c r="A160" s="80">
        <v>70</v>
      </c>
      <c r="B160" s="81" t="s">
        <v>2363</v>
      </c>
      <c r="C160" s="82" t="s">
        <v>168</v>
      </c>
      <c r="D160" s="83">
        <v>163.08</v>
      </c>
      <c r="E160" s="84">
        <v>0.2</v>
      </c>
      <c r="F160" s="85">
        <f t="shared" si="12"/>
        <v>130.46</v>
      </c>
      <c r="G160" s="86">
        <v>0</v>
      </c>
      <c r="H160" s="85">
        <f t="shared" si="13"/>
        <v>130.46</v>
      </c>
      <c r="I160" s="88" t="s">
        <v>2213</v>
      </c>
    </row>
    <row r="161" s="57" customFormat="1" ht="16.5" spans="1:9">
      <c r="A161" s="80">
        <v>71</v>
      </c>
      <c r="B161" s="81" t="s">
        <v>2364</v>
      </c>
      <c r="C161" s="82" t="s">
        <v>168</v>
      </c>
      <c r="D161" s="92">
        <v>294.51</v>
      </c>
      <c r="E161" s="84">
        <v>0</v>
      </c>
      <c r="F161" s="85">
        <f t="shared" si="12"/>
        <v>294.51</v>
      </c>
      <c r="G161" s="86">
        <v>0</v>
      </c>
      <c r="H161" s="85">
        <f t="shared" si="13"/>
        <v>294.51</v>
      </c>
      <c r="I161" s="88" t="s">
        <v>2229</v>
      </c>
    </row>
    <row r="162" s="57" customFormat="1" ht="16.5" spans="1:9">
      <c r="A162" s="80">
        <v>72</v>
      </c>
      <c r="B162" s="81" t="s">
        <v>2365</v>
      </c>
      <c r="C162" s="82" t="s">
        <v>168</v>
      </c>
      <c r="D162" s="92">
        <v>300.27</v>
      </c>
      <c r="E162" s="84">
        <v>0</v>
      </c>
      <c r="F162" s="85">
        <f t="shared" si="12"/>
        <v>300.27</v>
      </c>
      <c r="G162" s="86">
        <v>0</v>
      </c>
      <c r="H162" s="85">
        <f t="shared" si="13"/>
        <v>300.27</v>
      </c>
      <c r="I162" s="88" t="s">
        <v>2229</v>
      </c>
    </row>
    <row r="163" s="57" customFormat="1" ht="16.5" spans="1:9">
      <c r="A163" s="80">
        <v>73</v>
      </c>
      <c r="B163" s="81" t="s">
        <v>2366</v>
      </c>
      <c r="C163" s="82" t="s">
        <v>168</v>
      </c>
      <c r="D163" s="92">
        <v>402.65</v>
      </c>
      <c r="E163" s="84">
        <v>0</v>
      </c>
      <c r="F163" s="85">
        <f t="shared" si="12"/>
        <v>402.65</v>
      </c>
      <c r="G163" s="86">
        <v>0</v>
      </c>
      <c r="H163" s="85">
        <f t="shared" si="13"/>
        <v>402.65</v>
      </c>
      <c r="I163" s="88" t="s">
        <v>2229</v>
      </c>
    </row>
    <row r="164" s="57" customFormat="1" ht="16.5" spans="1:9">
      <c r="A164" s="80">
        <v>74</v>
      </c>
      <c r="B164" s="81" t="s">
        <v>2367</v>
      </c>
      <c r="C164" s="82" t="s">
        <v>168</v>
      </c>
      <c r="D164" s="92">
        <v>345.13</v>
      </c>
      <c r="E164" s="84">
        <v>0</v>
      </c>
      <c r="F164" s="85">
        <f t="shared" si="12"/>
        <v>345.13</v>
      </c>
      <c r="G164" s="86">
        <v>0</v>
      </c>
      <c r="H164" s="85">
        <f t="shared" si="13"/>
        <v>345.13</v>
      </c>
      <c r="I164" s="88" t="s">
        <v>2229</v>
      </c>
    </row>
    <row r="165" s="57" customFormat="1" ht="16.5" spans="1:9">
      <c r="A165" s="80">
        <v>75</v>
      </c>
      <c r="B165" s="81" t="s">
        <v>2368</v>
      </c>
      <c r="C165" s="82" t="s">
        <v>168</v>
      </c>
      <c r="D165" s="92">
        <v>370.44</v>
      </c>
      <c r="E165" s="84">
        <v>0</v>
      </c>
      <c r="F165" s="85">
        <f t="shared" si="12"/>
        <v>370.44</v>
      </c>
      <c r="G165" s="86">
        <v>0</v>
      </c>
      <c r="H165" s="85">
        <f t="shared" si="13"/>
        <v>370.44</v>
      </c>
      <c r="I165" s="88" t="s">
        <v>2229</v>
      </c>
    </row>
    <row r="166" s="57" customFormat="1" ht="16.5" spans="1:9">
      <c r="A166" s="80">
        <v>76</v>
      </c>
      <c r="B166" s="81" t="s">
        <v>2369</v>
      </c>
      <c r="C166" s="82" t="s">
        <v>168</v>
      </c>
      <c r="D166" s="92">
        <v>886.95</v>
      </c>
      <c r="E166" s="84">
        <v>0</v>
      </c>
      <c r="F166" s="85">
        <f t="shared" si="12"/>
        <v>886.95</v>
      </c>
      <c r="G166" s="86">
        <v>0</v>
      </c>
      <c r="H166" s="85">
        <f t="shared" si="13"/>
        <v>886.95</v>
      </c>
      <c r="I166" s="88" t="s">
        <v>2229</v>
      </c>
    </row>
    <row r="167" s="57" customFormat="1" ht="16.5" spans="1:9">
      <c r="A167" s="80">
        <v>77</v>
      </c>
      <c r="B167" s="81" t="s">
        <v>2370</v>
      </c>
      <c r="C167" s="82" t="s">
        <v>168</v>
      </c>
      <c r="D167" s="83">
        <v>87.38</v>
      </c>
      <c r="E167" s="84">
        <v>0.2</v>
      </c>
      <c r="F167" s="85">
        <f t="shared" si="12"/>
        <v>69.9</v>
      </c>
      <c r="G167" s="86">
        <v>0.03</v>
      </c>
      <c r="H167" s="85">
        <f t="shared" si="13"/>
        <v>72</v>
      </c>
      <c r="I167" s="88" t="s">
        <v>2213</v>
      </c>
    </row>
    <row r="168" s="57" customFormat="1" ht="16.5" spans="1:9">
      <c r="A168" s="80">
        <v>78</v>
      </c>
      <c r="B168" s="81" t="s">
        <v>2371</v>
      </c>
      <c r="C168" s="82" t="s">
        <v>168</v>
      </c>
      <c r="D168" s="83">
        <v>74.09</v>
      </c>
      <c r="E168" s="84">
        <v>0.2</v>
      </c>
      <c r="F168" s="85">
        <f t="shared" si="12"/>
        <v>59.27</v>
      </c>
      <c r="G168" s="86">
        <v>0.03</v>
      </c>
      <c r="H168" s="85">
        <f t="shared" si="13"/>
        <v>61.05</v>
      </c>
      <c r="I168" s="88" t="s">
        <v>2213</v>
      </c>
    </row>
    <row r="169" s="57" customFormat="1" ht="16.5" spans="1:9">
      <c r="A169" s="80">
        <v>79</v>
      </c>
      <c r="B169" s="81" t="s">
        <v>2372</v>
      </c>
      <c r="C169" s="82" t="s">
        <v>168</v>
      </c>
      <c r="D169" s="83">
        <v>57.66</v>
      </c>
      <c r="E169" s="84">
        <v>0.2</v>
      </c>
      <c r="F169" s="85">
        <f t="shared" si="12"/>
        <v>46.13</v>
      </c>
      <c r="G169" s="86">
        <v>0.03</v>
      </c>
      <c r="H169" s="85">
        <f t="shared" si="13"/>
        <v>47.51</v>
      </c>
      <c r="I169" s="88" t="s">
        <v>2213</v>
      </c>
    </row>
    <row r="170" s="57" customFormat="1" ht="16.5" spans="1:9">
      <c r="A170" s="80">
        <v>80</v>
      </c>
      <c r="B170" s="81" t="s">
        <v>2373</v>
      </c>
      <c r="C170" s="82" t="s">
        <v>168</v>
      </c>
      <c r="D170" s="83">
        <v>45.14</v>
      </c>
      <c r="E170" s="84">
        <v>0.2</v>
      </c>
      <c r="F170" s="85">
        <f t="shared" si="12"/>
        <v>36.11</v>
      </c>
      <c r="G170" s="86">
        <v>0.03</v>
      </c>
      <c r="H170" s="85">
        <f t="shared" si="13"/>
        <v>37.19</v>
      </c>
      <c r="I170" s="88" t="s">
        <v>2213</v>
      </c>
    </row>
    <row r="171" s="57" customFormat="1" ht="16.5" spans="1:9">
      <c r="A171" s="80">
        <v>81</v>
      </c>
      <c r="B171" s="81" t="s">
        <v>2374</v>
      </c>
      <c r="C171" s="82" t="s">
        <v>168</v>
      </c>
      <c r="D171" s="83">
        <v>27.83</v>
      </c>
      <c r="E171" s="84">
        <v>0.2</v>
      </c>
      <c r="F171" s="85">
        <f t="shared" si="12"/>
        <v>22.26</v>
      </c>
      <c r="G171" s="86">
        <v>0.03</v>
      </c>
      <c r="H171" s="85">
        <f t="shared" si="13"/>
        <v>22.93</v>
      </c>
      <c r="I171" s="88" t="s">
        <v>2213</v>
      </c>
    </row>
    <row r="172" s="57" customFormat="1" ht="16.5" spans="1:9">
      <c r="A172" s="80">
        <v>82</v>
      </c>
      <c r="B172" s="81" t="s">
        <v>2375</v>
      </c>
      <c r="C172" s="82" t="s">
        <v>168</v>
      </c>
      <c r="D172" s="83">
        <v>27.83</v>
      </c>
      <c r="E172" s="84">
        <v>0.2</v>
      </c>
      <c r="F172" s="85">
        <f t="shared" si="12"/>
        <v>22.26</v>
      </c>
      <c r="G172" s="86">
        <v>0.03</v>
      </c>
      <c r="H172" s="85">
        <f t="shared" si="13"/>
        <v>22.93</v>
      </c>
      <c r="I172" s="88" t="s">
        <v>2213</v>
      </c>
    </row>
    <row r="173" s="57" customFormat="1" ht="16.5" spans="1:9">
      <c r="A173" s="80">
        <v>83</v>
      </c>
      <c r="B173" s="81" t="s">
        <v>2376</v>
      </c>
      <c r="C173" s="82" t="s">
        <v>168</v>
      </c>
      <c r="D173" s="83">
        <v>20.72</v>
      </c>
      <c r="E173" s="84">
        <v>0.2</v>
      </c>
      <c r="F173" s="85">
        <f t="shared" si="12"/>
        <v>16.58</v>
      </c>
      <c r="G173" s="86">
        <v>0.03</v>
      </c>
      <c r="H173" s="85">
        <f t="shared" si="13"/>
        <v>17.08</v>
      </c>
      <c r="I173" s="88" t="s">
        <v>2213</v>
      </c>
    </row>
    <row r="174" s="57" customFormat="1" ht="16.5" spans="1:9">
      <c r="A174" s="80">
        <v>84</v>
      </c>
      <c r="B174" s="81" t="s">
        <v>2377</v>
      </c>
      <c r="C174" s="82" t="s">
        <v>168</v>
      </c>
      <c r="D174" s="83">
        <v>16.41</v>
      </c>
      <c r="E174" s="84">
        <v>0.2</v>
      </c>
      <c r="F174" s="85">
        <f t="shared" si="12"/>
        <v>13.13</v>
      </c>
      <c r="G174" s="86">
        <v>0.03</v>
      </c>
      <c r="H174" s="85">
        <f t="shared" si="13"/>
        <v>13.52</v>
      </c>
      <c r="I174" s="88" t="s">
        <v>2213</v>
      </c>
    </row>
    <row r="175" s="57" customFormat="1" ht="16.5" spans="1:9">
      <c r="A175" s="80">
        <v>85</v>
      </c>
      <c r="B175" s="81" t="s">
        <v>2378</v>
      </c>
      <c r="C175" s="82" t="s">
        <v>168</v>
      </c>
      <c r="D175" s="83">
        <v>13.01</v>
      </c>
      <c r="E175" s="84">
        <v>0.2</v>
      </c>
      <c r="F175" s="85">
        <f t="shared" si="12"/>
        <v>10.41</v>
      </c>
      <c r="G175" s="86">
        <v>0.03</v>
      </c>
      <c r="H175" s="85">
        <f t="shared" si="13"/>
        <v>10.72</v>
      </c>
      <c r="I175" s="88" t="s">
        <v>2213</v>
      </c>
    </row>
    <row r="176" s="57" customFormat="1" ht="16.5" spans="1:9">
      <c r="A176" s="80">
        <v>86</v>
      </c>
      <c r="B176" s="81" t="s">
        <v>2379</v>
      </c>
      <c r="C176" s="82" t="s">
        <v>168</v>
      </c>
      <c r="D176" s="83">
        <v>9.94</v>
      </c>
      <c r="E176" s="84">
        <v>0.2</v>
      </c>
      <c r="F176" s="85">
        <f t="shared" si="12"/>
        <v>7.95</v>
      </c>
      <c r="G176" s="86">
        <v>0.03</v>
      </c>
      <c r="H176" s="85">
        <f t="shared" si="13"/>
        <v>8.19</v>
      </c>
      <c r="I176" s="88" t="s">
        <v>2213</v>
      </c>
    </row>
    <row r="177" s="57" customFormat="1" ht="16.5" spans="1:9">
      <c r="A177" s="80">
        <v>87</v>
      </c>
      <c r="B177" s="81" t="s">
        <v>2380</v>
      </c>
      <c r="C177" s="82" t="s">
        <v>168</v>
      </c>
      <c r="D177" s="83">
        <v>7.63</v>
      </c>
      <c r="E177" s="84">
        <v>0.2</v>
      </c>
      <c r="F177" s="85">
        <f t="shared" si="12"/>
        <v>6.1</v>
      </c>
      <c r="G177" s="86">
        <v>0.03</v>
      </c>
      <c r="H177" s="85">
        <f t="shared" si="13"/>
        <v>6.28</v>
      </c>
      <c r="I177" s="88" t="s">
        <v>2213</v>
      </c>
    </row>
    <row r="178" s="57" customFormat="1" ht="16.5" spans="1:9">
      <c r="A178" s="80">
        <v>88</v>
      </c>
      <c r="B178" s="81" t="s">
        <v>2381</v>
      </c>
      <c r="C178" s="82" t="s">
        <v>168</v>
      </c>
      <c r="D178" s="93">
        <v>16.19</v>
      </c>
      <c r="E178" s="84">
        <v>0.2</v>
      </c>
      <c r="F178" s="85">
        <f t="shared" si="12"/>
        <v>12.95</v>
      </c>
      <c r="G178" s="86">
        <v>0.03</v>
      </c>
      <c r="H178" s="85">
        <f t="shared" si="13"/>
        <v>13.34</v>
      </c>
      <c r="I178" s="88" t="s">
        <v>2213</v>
      </c>
    </row>
    <row r="179" s="57" customFormat="1" ht="16.5" spans="1:9">
      <c r="A179" s="80">
        <v>89</v>
      </c>
      <c r="B179" s="81" t="s">
        <v>2382</v>
      </c>
      <c r="C179" s="82" t="s">
        <v>168</v>
      </c>
      <c r="D179" s="93">
        <v>13.13</v>
      </c>
      <c r="E179" s="84">
        <v>0.2</v>
      </c>
      <c r="F179" s="85">
        <f t="shared" si="12"/>
        <v>10.5</v>
      </c>
      <c r="G179" s="86">
        <v>0.03</v>
      </c>
      <c r="H179" s="85">
        <f t="shared" si="13"/>
        <v>10.82</v>
      </c>
      <c r="I179" s="88" t="s">
        <v>2213</v>
      </c>
    </row>
    <row r="180" s="57" customFormat="1" ht="16.5" spans="1:9">
      <c r="A180" s="80">
        <v>90</v>
      </c>
      <c r="B180" s="81" t="s">
        <v>2383</v>
      </c>
      <c r="C180" s="82" t="s">
        <v>168</v>
      </c>
      <c r="D180" s="93">
        <v>7.52</v>
      </c>
      <c r="E180" s="84">
        <v>0.2</v>
      </c>
      <c r="F180" s="85">
        <f t="shared" si="12"/>
        <v>6.02</v>
      </c>
      <c r="G180" s="86">
        <v>0.03</v>
      </c>
      <c r="H180" s="85">
        <f t="shared" si="13"/>
        <v>6.2</v>
      </c>
      <c r="I180" s="88" t="s">
        <v>2213</v>
      </c>
    </row>
    <row r="181" s="57" customFormat="1" ht="16.5" spans="1:9">
      <c r="A181" s="80">
        <v>91</v>
      </c>
      <c r="B181" s="81" t="s">
        <v>2384</v>
      </c>
      <c r="C181" s="82" t="s">
        <v>168</v>
      </c>
      <c r="D181" s="93">
        <v>5.85</v>
      </c>
      <c r="E181" s="84">
        <v>0.2</v>
      </c>
      <c r="F181" s="85">
        <f t="shared" si="12"/>
        <v>4.68</v>
      </c>
      <c r="G181" s="86">
        <v>0.03</v>
      </c>
      <c r="H181" s="85">
        <f t="shared" si="13"/>
        <v>4.82</v>
      </c>
      <c r="I181" s="88" t="s">
        <v>2213</v>
      </c>
    </row>
    <row r="182" s="57" customFormat="1" ht="16.5" spans="1:9">
      <c r="A182" s="80">
        <v>92</v>
      </c>
      <c r="B182" s="81" t="s">
        <v>2385</v>
      </c>
      <c r="C182" s="82" t="s">
        <v>168</v>
      </c>
      <c r="D182" s="93">
        <v>4.47</v>
      </c>
      <c r="E182" s="84">
        <v>0.2</v>
      </c>
      <c r="F182" s="85">
        <f t="shared" si="12"/>
        <v>3.58</v>
      </c>
      <c r="G182" s="86">
        <v>0.03</v>
      </c>
      <c r="H182" s="85">
        <f t="shared" si="13"/>
        <v>3.69</v>
      </c>
      <c r="I182" s="88" t="s">
        <v>2213</v>
      </c>
    </row>
    <row r="183" s="57" customFormat="1" ht="16.5" spans="1:9">
      <c r="A183" s="80">
        <v>93</v>
      </c>
      <c r="B183" s="81" t="s">
        <v>2386</v>
      </c>
      <c r="C183" s="82" t="s">
        <v>168</v>
      </c>
      <c r="D183" s="83">
        <v>2.9</v>
      </c>
      <c r="E183" s="84">
        <v>0</v>
      </c>
      <c r="F183" s="85">
        <f t="shared" si="12"/>
        <v>2.9</v>
      </c>
      <c r="G183" s="86">
        <v>0</v>
      </c>
      <c r="H183" s="85">
        <f t="shared" si="13"/>
        <v>2.9</v>
      </c>
      <c r="I183" s="88" t="s">
        <v>2229</v>
      </c>
    </row>
    <row r="184" s="57" customFormat="1" ht="16.5" spans="1:9">
      <c r="A184" s="80">
        <v>94</v>
      </c>
      <c r="B184" s="81" t="s">
        <v>2387</v>
      </c>
      <c r="C184" s="82" t="s">
        <v>168</v>
      </c>
      <c r="D184" s="93">
        <v>5.43</v>
      </c>
      <c r="E184" s="84">
        <v>0.2</v>
      </c>
      <c r="F184" s="85">
        <f t="shared" si="12"/>
        <v>4.34</v>
      </c>
      <c r="G184" s="86">
        <v>0.03</v>
      </c>
      <c r="H184" s="85">
        <f t="shared" si="13"/>
        <v>4.47</v>
      </c>
      <c r="I184" s="88" t="s">
        <v>2213</v>
      </c>
    </row>
    <row r="185" s="57" customFormat="1" ht="16.5" spans="1:9">
      <c r="A185" s="80">
        <v>95</v>
      </c>
      <c r="B185" s="81" t="s">
        <v>2388</v>
      </c>
      <c r="C185" s="82" t="s">
        <v>168</v>
      </c>
      <c r="D185" s="93">
        <v>3.97</v>
      </c>
      <c r="E185" s="84">
        <v>0.2</v>
      </c>
      <c r="F185" s="85">
        <f t="shared" si="12"/>
        <v>3.18</v>
      </c>
      <c r="G185" s="86">
        <v>0.03</v>
      </c>
      <c r="H185" s="85">
        <f t="shared" si="13"/>
        <v>3.28</v>
      </c>
      <c r="I185" s="88" t="s">
        <v>2213</v>
      </c>
    </row>
    <row r="186" s="57" customFormat="1" ht="16.5" spans="1:9">
      <c r="A186" s="80">
        <v>96</v>
      </c>
      <c r="B186" s="81" t="s">
        <v>2389</v>
      </c>
      <c r="C186" s="82" t="s">
        <v>168</v>
      </c>
      <c r="D186" s="93">
        <v>3.03</v>
      </c>
      <c r="E186" s="84">
        <v>0.2</v>
      </c>
      <c r="F186" s="85">
        <f t="shared" si="12"/>
        <v>2.42</v>
      </c>
      <c r="G186" s="86">
        <v>0.03</v>
      </c>
      <c r="H186" s="85">
        <f t="shared" si="13"/>
        <v>2.49</v>
      </c>
      <c r="I186" s="88" t="s">
        <v>2213</v>
      </c>
    </row>
    <row r="187" s="57" customFormat="1" ht="16.5" spans="1:9">
      <c r="A187" s="80">
        <v>97</v>
      </c>
      <c r="B187" s="81" t="s">
        <v>2390</v>
      </c>
      <c r="C187" s="82" t="s">
        <v>168</v>
      </c>
      <c r="D187" s="93">
        <v>1.88</v>
      </c>
      <c r="E187" s="84">
        <v>0.2</v>
      </c>
      <c r="F187" s="85">
        <f t="shared" si="12"/>
        <v>1.5</v>
      </c>
      <c r="G187" s="86">
        <v>0.03</v>
      </c>
      <c r="H187" s="85">
        <f t="shared" si="13"/>
        <v>1.55</v>
      </c>
      <c r="I187" s="88" t="s">
        <v>2213</v>
      </c>
    </row>
    <row r="188" s="57" customFormat="1" ht="16.5" spans="1:9">
      <c r="A188" s="80">
        <v>98</v>
      </c>
      <c r="B188" s="81" t="s">
        <v>2391</v>
      </c>
      <c r="C188" s="82" t="s">
        <v>168</v>
      </c>
      <c r="D188" s="93">
        <v>1.29</v>
      </c>
      <c r="E188" s="84">
        <v>0.2</v>
      </c>
      <c r="F188" s="85">
        <f t="shared" si="12"/>
        <v>1.03</v>
      </c>
      <c r="G188" s="86">
        <v>0.03</v>
      </c>
      <c r="H188" s="85">
        <f t="shared" si="13"/>
        <v>1.06</v>
      </c>
      <c r="I188" s="88" t="s">
        <v>2213</v>
      </c>
    </row>
    <row r="189" s="57" customFormat="1" ht="16.5" spans="1:9">
      <c r="A189" s="80">
        <v>99</v>
      </c>
      <c r="B189" s="81" t="s">
        <v>2392</v>
      </c>
      <c r="C189" s="82" t="s">
        <v>168</v>
      </c>
      <c r="D189" s="93">
        <v>0.95</v>
      </c>
      <c r="E189" s="84">
        <v>0.2</v>
      </c>
      <c r="F189" s="85">
        <f t="shared" si="12"/>
        <v>0.76</v>
      </c>
      <c r="G189" s="86">
        <v>0.03</v>
      </c>
      <c r="H189" s="85">
        <f t="shared" si="13"/>
        <v>0.78</v>
      </c>
      <c r="I189" s="88" t="s">
        <v>2213</v>
      </c>
    </row>
    <row r="190" s="57" customFormat="1" ht="16.5" spans="1:9">
      <c r="A190" s="80">
        <v>100</v>
      </c>
      <c r="B190" s="81" t="s">
        <v>1258</v>
      </c>
      <c r="C190" s="82" t="s">
        <v>280</v>
      </c>
      <c r="D190" s="95">
        <v>451.09</v>
      </c>
      <c r="E190" s="84">
        <v>0</v>
      </c>
      <c r="F190" s="85">
        <f t="shared" si="12"/>
        <v>451.09</v>
      </c>
      <c r="G190" s="86">
        <v>0</v>
      </c>
      <c r="H190" s="85">
        <f t="shared" si="13"/>
        <v>451.09</v>
      </c>
      <c r="I190" s="88" t="s">
        <v>2229</v>
      </c>
    </row>
    <row r="191" s="57" customFormat="1" ht="16.5" spans="1:9">
      <c r="A191" s="80">
        <v>101</v>
      </c>
      <c r="B191" s="81" t="s">
        <v>2393</v>
      </c>
      <c r="C191" s="82" t="s">
        <v>168</v>
      </c>
      <c r="D191" s="83">
        <v>1.2</v>
      </c>
      <c r="E191" s="84">
        <v>0</v>
      </c>
      <c r="F191" s="85">
        <f t="shared" si="12"/>
        <v>1.2</v>
      </c>
      <c r="G191" s="86">
        <v>0</v>
      </c>
      <c r="H191" s="85">
        <f t="shared" si="13"/>
        <v>1.2</v>
      </c>
      <c r="I191" s="88" t="s">
        <v>2229</v>
      </c>
    </row>
    <row r="192" s="57" customFormat="1" ht="16.5" spans="1:9">
      <c r="A192" s="80">
        <v>102</v>
      </c>
      <c r="B192" s="81" t="s">
        <v>2394</v>
      </c>
      <c r="C192" s="82" t="s">
        <v>168</v>
      </c>
      <c r="D192" s="83">
        <v>1.6</v>
      </c>
      <c r="E192" s="84">
        <v>0</v>
      </c>
      <c r="F192" s="85">
        <f t="shared" si="12"/>
        <v>1.6</v>
      </c>
      <c r="G192" s="86">
        <v>0</v>
      </c>
      <c r="H192" s="85">
        <f t="shared" si="13"/>
        <v>1.6</v>
      </c>
      <c r="I192" s="88" t="s">
        <v>2229</v>
      </c>
    </row>
    <row r="193" s="57" customFormat="1" ht="16.5" spans="1:9">
      <c r="A193" s="80">
        <v>103</v>
      </c>
      <c r="B193" s="81" t="s">
        <v>2395</v>
      </c>
      <c r="C193" s="82" t="s">
        <v>168</v>
      </c>
      <c r="D193" s="83">
        <v>2.8</v>
      </c>
      <c r="E193" s="84">
        <v>0</v>
      </c>
      <c r="F193" s="85">
        <f t="shared" si="12"/>
        <v>2.8</v>
      </c>
      <c r="G193" s="86">
        <v>0</v>
      </c>
      <c r="H193" s="85">
        <f t="shared" si="13"/>
        <v>2.8</v>
      </c>
      <c r="I193" s="88" t="s">
        <v>2229</v>
      </c>
    </row>
    <row r="194" s="57" customFormat="1" ht="16.5" spans="1:9">
      <c r="A194" s="80">
        <v>104</v>
      </c>
      <c r="B194" s="81" t="s">
        <v>2396</v>
      </c>
      <c r="C194" s="96" t="s">
        <v>299</v>
      </c>
      <c r="D194" s="83">
        <v>58.9</v>
      </c>
      <c r="E194" s="84">
        <v>0</v>
      </c>
      <c r="F194" s="85">
        <f t="shared" si="12"/>
        <v>58.9</v>
      </c>
      <c r="G194" s="86">
        <v>0</v>
      </c>
      <c r="H194" s="85">
        <f t="shared" si="13"/>
        <v>58.9</v>
      </c>
      <c r="I194" s="88" t="s">
        <v>2229</v>
      </c>
    </row>
    <row r="195" s="57" customFormat="1" ht="16.5" spans="1:9">
      <c r="A195" s="80">
        <v>105</v>
      </c>
      <c r="B195" s="81" t="s">
        <v>2397</v>
      </c>
      <c r="C195" s="96" t="s">
        <v>299</v>
      </c>
      <c r="D195" s="83">
        <v>77.9</v>
      </c>
      <c r="E195" s="84">
        <v>0</v>
      </c>
      <c r="F195" s="85">
        <f t="shared" si="12"/>
        <v>77.9</v>
      </c>
      <c r="G195" s="86">
        <v>0</v>
      </c>
      <c r="H195" s="85">
        <f t="shared" si="13"/>
        <v>77.9</v>
      </c>
      <c r="I195" s="88" t="s">
        <v>2229</v>
      </c>
    </row>
    <row r="196" s="57" customFormat="1" ht="16.5" spans="1:9">
      <c r="A196" s="80">
        <v>106</v>
      </c>
      <c r="B196" s="81" t="s">
        <v>2398</v>
      </c>
      <c r="C196" s="96" t="s">
        <v>299</v>
      </c>
      <c r="D196" s="83">
        <v>96.9</v>
      </c>
      <c r="E196" s="84">
        <v>0</v>
      </c>
      <c r="F196" s="85">
        <f t="shared" si="12"/>
        <v>96.9</v>
      </c>
      <c r="G196" s="86">
        <v>0</v>
      </c>
      <c r="H196" s="85">
        <f t="shared" si="13"/>
        <v>96.9</v>
      </c>
      <c r="I196" s="88" t="s">
        <v>2229</v>
      </c>
    </row>
    <row r="197" s="57" customFormat="1" ht="16.5" spans="1:9">
      <c r="A197" s="80">
        <v>107</v>
      </c>
      <c r="B197" s="81" t="s">
        <v>1664</v>
      </c>
      <c r="C197" s="96" t="s">
        <v>299</v>
      </c>
      <c r="D197" s="83">
        <v>29.13</v>
      </c>
      <c r="E197" s="84">
        <v>0</v>
      </c>
      <c r="F197" s="85">
        <f t="shared" si="12"/>
        <v>29.13</v>
      </c>
      <c r="G197" s="86">
        <v>0</v>
      </c>
      <c r="H197" s="85">
        <f t="shared" si="13"/>
        <v>29.13</v>
      </c>
      <c r="I197" s="88" t="s">
        <v>2229</v>
      </c>
    </row>
    <row r="198" s="57" customFormat="1" ht="16.5" spans="1:9">
      <c r="A198" s="80">
        <v>108</v>
      </c>
      <c r="B198" s="81" t="s">
        <v>1666</v>
      </c>
      <c r="C198" s="96" t="s">
        <v>299</v>
      </c>
      <c r="D198" s="83">
        <v>52.7</v>
      </c>
      <c r="E198" s="84">
        <v>0</v>
      </c>
      <c r="F198" s="85">
        <f t="shared" si="12"/>
        <v>52.7</v>
      </c>
      <c r="G198" s="86">
        <v>0</v>
      </c>
      <c r="H198" s="85">
        <f t="shared" si="13"/>
        <v>52.7</v>
      </c>
      <c r="I198" s="88" t="s">
        <v>2229</v>
      </c>
    </row>
    <row r="199" s="57" customFormat="1" ht="16.5" spans="1:9">
      <c r="A199" s="80">
        <v>109</v>
      </c>
      <c r="B199" s="81" t="s">
        <v>1667</v>
      </c>
      <c r="C199" s="96" t="s">
        <v>299</v>
      </c>
      <c r="D199" s="83">
        <v>78.2</v>
      </c>
      <c r="E199" s="84">
        <v>0</v>
      </c>
      <c r="F199" s="85">
        <f t="shared" si="12"/>
        <v>78.2</v>
      </c>
      <c r="G199" s="86">
        <v>0</v>
      </c>
      <c r="H199" s="85">
        <f t="shared" si="13"/>
        <v>78.2</v>
      </c>
      <c r="I199" s="88" t="s">
        <v>2229</v>
      </c>
    </row>
    <row r="200" s="57" customFormat="1" ht="16.5" spans="1:9">
      <c r="A200" s="80">
        <v>110</v>
      </c>
      <c r="B200" s="81" t="s">
        <v>1668</v>
      </c>
      <c r="C200" s="96" t="s">
        <v>299</v>
      </c>
      <c r="D200" s="83">
        <v>43.02</v>
      </c>
      <c r="E200" s="84">
        <v>0</v>
      </c>
      <c r="F200" s="85">
        <f t="shared" si="12"/>
        <v>43.02</v>
      </c>
      <c r="G200" s="86">
        <v>0</v>
      </c>
      <c r="H200" s="85">
        <f t="shared" si="13"/>
        <v>43.02</v>
      </c>
      <c r="I200" s="88" t="s">
        <v>2229</v>
      </c>
    </row>
    <row r="201" s="57" customFormat="1" ht="16.5" spans="1:9">
      <c r="A201" s="80">
        <v>111</v>
      </c>
      <c r="B201" s="81" t="s">
        <v>1669</v>
      </c>
      <c r="C201" s="96" t="s">
        <v>299</v>
      </c>
      <c r="D201" s="83">
        <v>64.6</v>
      </c>
      <c r="E201" s="84">
        <v>0</v>
      </c>
      <c r="F201" s="85">
        <f t="shared" si="12"/>
        <v>64.6</v>
      </c>
      <c r="G201" s="86">
        <v>0</v>
      </c>
      <c r="H201" s="85">
        <f t="shared" si="13"/>
        <v>64.6</v>
      </c>
      <c r="I201" s="88" t="s">
        <v>2229</v>
      </c>
    </row>
    <row r="202" s="57" customFormat="1" ht="16.5" spans="1:9">
      <c r="A202" s="80">
        <v>112</v>
      </c>
      <c r="B202" s="81" t="s">
        <v>1671</v>
      </c>
      <c r="C202" s="96" t="s">
        <v>299</v>
      </c>
      <c r="D202" s="83">
        <v>39.9</v>
      </c>
      <c r="E202" s="84">
        <v>0</v>
      </c>
      <c r="F202" s="85">
        <f t="shared" si="12"/>
        <v>39.9</v>
      </c>
      <c r="G202" s="86">
        <v>0</v>
      </c>
      <c r="H202" s="85">
        <f t="shared" si="13"/>
        <v>39.9</v>
      </c>
      <c r="I202" s="88" t="s">
        <v>2229</v>
      </c>
    </row>
    <row r="203" s="57" customFormat="1" ht="16.5" spans="1:9">
      <c r="A203" s="80">
        <v>113</v>
      </c>
      <c r="B203" s="81" t="s">
        <v>1672</v>
      </c>
      <c r="C203" s="96" t="s">
        <v>299</v>
      </c>
      <c r="D203" s="83">
        <v>36.1</v>
      </c>
      <c r="E203" s="84">
        <v>0</v>
      </c>
      <c r="F203" s="85">
        <f t="shared" si="12"/>
        <v>36.1</v>
      </c>
      <c r="G203" s="86">
        <v>0</v>
      </c>
      <c r="H203" s="85">
        <f t="shared" si="13"/>
        <v>36.1</v>
      </c>
      <c r="I203" s="88" t="s">
        <v>2229</v>
      </c>
    </row>
    <row r="204" s="57" customFormat="1" ht="16.5" spans="1:9">
      <c r="A204" s="80">
        <v>114</v>
      </c>
      <c r="B204" s="81" t="s">
        <v>1674</v>
      </c>
      <c r="C204" s="96" t="s">
        <v>299</v>
      </c>
      <c r="D204" s="83">
        <v>11.4</v>
      </c>
      <c r="E204" s="84">
        <v>0</v>
      </c>
      <c r="F204" s="85">
        <f t="shared" si="12"/>
        <v>11.4</v>
      </c>
      <c r="G204" s="86">
        <v>0</v>
      </c>
      <c r="H204" s="85">
        <f t="shared" si="13"/>
        <v>11.4</v>
      </c>
      <c r="I204" s="88" t="s">
        <v>2229</v>
      </c>
    </row>
    <row r="205" s="57" customFormat="1" ht="16.5" spans="1:9">
      <c r="A205" s="80">
        <v>115</v>
      </c>
      <c r="B205" s="81" t="s">
        <v>1692</v>
      </c>
      <c r="C205" s="96" t="s">
        <v>299</v>
      </c>
      <c r="D205" s="92">
        <v>4.86</v>
      </c>
      <c r="E205" s="84">
        <v>0</v>
      </c>
      <c r="F205" s="85">
        <f t="shared" si="12"/>
        <v>4.86</v>
      </c>
      <c r="G205" s="86">
        <v>0</v>
      </c>
      <c r="H205" s="85">
        <f t="shared" si="13"/>
        <v>4.86</v>
      </c>
      <c r="I205" s="88" t="s">
        <v>2229</v>
      </c>
    </row>
    <row r="206" s="57" customFormat="1" ht="16.5" spans="1:9">
      <c r="A206" s="80">
        <v>116</v>
      </c>
      <c r="B206" s="81" t="s">
        <v>1675</v>
      </c>
      <c r="C206" s="96" t="s">
        <v>299</v>
      </c>
      <c r="D206" s="92">
        <v>1840.4</v>
      </c>
      <c r="E206" s="84">
        <v>0</v>
      </c>
      <c r="F206" s="85">
        <f t="shared" si="12"/>
        <v>1840.4</v>
      </c>
      <c r="G206" s="86">
        <v>0</v>
      </c>
      <c r="H206" s="85">
        <f t="shared" si="13"/>
        <v>1840.4</v>
      </c>
      <c r="I206" s="88" t="s">
        <v>2229</v>
      </c>
    </row>
    <row r="207" s="57" customFormat="1" ht="16.5" spans="1:9">
      <c r="A207" s="80">
        <v>117</v>
      </c>
      <c r="B207" s="81" t="s">
        <v>2399</v>
      </c>
      <c r="C207" s="82" t="s">
        <v>168</v>
      </c>
      <c r="D207" s="83">
        <v>120</v>
      </c>
      <c r="E207" s="84">
        <v>0</v>
      </c>
      <c r="F207" s="85">
        <f t="shared" si="12"/>
        <v>120</v>
      </c>
      <c r="G207" s="86">
        <v>0</v>
      </c>
      <c r="H207" s="85">
        <f t="shared" si="13"/>
        <v>120</v>
      </c>
      <c r="I207" s="88" t="s">
        <v>2229</v>
      </c>
    </row>
    <row r="208" s="57" customFormat="1" ht="16.5" spans="1:9">
      <c r="A208" s="80">
        <v>118</v>
      </c>
      <c r="B208" s="81" t="s">
        <v>2400</v>
      </c>
      <c r="C208" s="82" t="s">
        <v>168</v>
      </c>
      <c r="D208" s="83">
        <v>150</v>
      </c>
      <c r="E208" s="84">
        <v>0</v>
      </c>
      <c r="F208" s="85">
        <f t="shared" si="12"/>
        <v>150</v>
      </c>
      <c r="G208" s="86">
        <v>0</v>
      </c>
      <c r="H208" s="85">
        <f t="shared" si="13"/>
        <v>150</v>
      </c>
      <c r="I208" s="88" t="s">
        <v>2229</v>
      </c>
    </row>
    <row r="209" s="57" customFormat="1" ht="33" spans="1:9">
      <c r="A209" s="80">
        <v>119</v>
      </c>
      <c r="B209" s="81" t="s">
        <v>2401</v>
      </c>
      <c r="C209" s="82" t="s">
        <v>168</v>
      </c>
      <c r="D209" s="93">
        <v>2.68</v>
      </c>
      <c r="E209" s="84">
        <v>0.2</v>
      </c>
      <c r="F209" s="85">
        <f t="shared" si="12"/>
        <v>2.14</v>
      </c>
      <c r="G209" s="86">
        <v>0.01</v>
      </c>
      <c r="H209" s="85">
        <f t="shared" si="13"/>
        <v>2.16</v>
      </c>
      <c r="I209" s="88" t="s">
        <v>2213</v>
      </c>
    </row>
    <row r="210" s="57" customFormat="1" ht="33" spans="1:9">
      <c r="A210" s="80">
        <v>120</v>
      </c>
      <c r="B210" s="81" t="s">
        <v>2402</v>
      </c>
      <c r="C210" s="82" t="s">
        <v>168</v>
      </c>
      <c r="D210" s="93">
        <v>4.07</v>
      </c>
      <c r="E210" s="84">
        <v>0.2</v>
      </c>
      <c r="F210" s="85">
        <f t="shared" si="12"/>
        <v>3.26</v>
      </c>
      <c r="G210" s="86">
        <v>0.01</v>
      </c>
      <c r="H210" s="85">
        <f t="shared" si="13"/>
        <v>3.29</v>
      </c>
      <c r="I210" s="88" t="s">
        <v>2213</v>
      </c>
    </row>
    <row r="211" s="57" customFormat="1" ht="33" spans="1:9">
      <c r="A211" s="80">
        <v>121</v>
      </c>
      <c r="B211" s="81" t="s">
        <v>2403</v>
      </c>
      <c r="C211" s="82" t="s">
        <v>168</v>
      </c>
      <c r="D211" s="93">
        <v>6.81</v>
      </c>
      <c r="E211" s="84">
        <v>0.2</v>
      </c>
      <c r="F211" s="85">
        <f t="shared" si="12"/>
        <v>5.45</v>
      </c>
      <c r="G211" s="86">
        <v>0.01</v>
      </c>
      <c r="H211" s="85">
        <f t="shared" si="13"/>
        <v>5.5</v>
      </c>
      <c r="I211" s="88" t="s">
        <v>2213</v>
      </c>
    </row>
    <row r="212" s="57" customFormat="1" ht="33" spans="1:9">
      <c r="A212" s="80">
        <v>122</v>
      </c>
      <c r="B212" s="81" t="s">
        <v>2404</v>
      </c>
      <c r="C212" s="82" t="s">
        <v>168</v>
      </c>
      <c r="D212" s="93">
        <v>12.15</v>
      </c>
      <c r="E212" s="84">
        <v>0.2</v>
      </c>
      <c r="F212" s="85">
        <f t="shared" si="12"/>
        <v>9.72</v>
      </c>
      <c r="G212" s="86">
        <v>0.01</v>
      </c>
      <c r="H212" s="85">
        <f t="shared" si="13"/>
        <v>9.82</v>
      </c>
      <c r="I212" s="88" t="s">
        <v>2213</v>
      </c>
    </row>
    <row r="213" s="57" customFormat="1" ht="33" spans="1:9">
      <c r="A213" s="80">
        <v>123</v>
      </c>
      <c r="B213" s="81" t="s">
        <v>2405</v>
      </c>
      <c r="C213" s="82" t="s">
        <v>168</v>
      </c>
      <c r="D213" s="93">
        <v>18.94</v>
      </c>
      <c r="E213" s="84">
        <v>0.2</v>
      </c>
      <c r="F213" s="85">
        <f t="shared" si="12"/>
        <v>15.15</v>
      </c>
      <c r="G213" s="86">
        <v>0.01</v>
      </c>
      <c r="H213" s="85">
        <f t="shared" si="13"/>
        <v>15.3</v>
      </c>
      <c r="I213" s="88" t="s">
        <v>2213</v>
      </c>
    </row>
    <row r="214" s="57" customFormat="1" ht="33" spans="1:9">
      <c r="A214" s="80">
        <v>124</v>
      </c>
      <c r="B214" s="81" t="s">
        <v>2406</v>
      </c>
      <c r="C214" s="82" t="s">
        <v>168</v>
      </c>
      <c r="D214" s="93">
        <v>30.29</v>
      </c>
      <c r="E214" s="84">
        <v>0.2</v>
      </c>
      <c r="F214" s="85">
        <f t="shared" si="12"/>
        <v>24.23</v>
      </c>
      <c r="G214" s="86">
        <v>0.01</v>
      </c>
      <c r="H214" s="85">
        <f t="shared" si="13"/>
        <v>24.47</v>
      </c>
      <c r="I214" s="88" t="s">
        <v>2213</v>
      </c>
    </row>
    <row r="215" s="57" customFormat="1" ht="16.5" spans="1:9">
      <c r="A215" s="80">
        <v>125</v>
      </c>
      <c r="B215" s="81" t="s">
        <v>2407</v>
      </c>
      <c r="C215" s="82" t="s">
        <v>168</v>
      </c>
      <c r="D215" s="93">
        <v>7.57</v>
      </c>
      <c r="E215" s="84">
        <v>0.2</v>
      </c>
      <c r="F215" s="85">
        <f t="shared" si="12"/>
        <v>6.06</v>
      </c>
      <c r="G215" s="86">
        <v>0.06</v>
      </c>
      <c r="H215" s="85">
        <f t="shared" si="13"/>
        <v>6.42</v>
      </c>
      <c r="I215" s="88" t="s">
        <v>2213</v>
      </c>
    </row>
    <row r="216" s="57" customFormat="1" ht="16.5" spans="1:9">
      <c r="A216" s="80">
        <v>126</v>
      </c>
      <c r="B216" s="81" t="s">
        <v>2408</v>
      </c>
      <c r="C216" s="82" t="s">
        <v>168</v>
      </c>
      <c r="D216" s="93">
        <v>9.71</v>
      </c>
      <c r="E216" s="84">
        <v>0.2</v>
      </c>
      <c r="F216" s="85">
        <f t="shared" si="12"/>
        <v>7.77</v>
      </c>
      <c r="G216" s="86">
        <v>0.06</v>
      </c>
      <c r="H216" s="85">
        <f t="shared" si="13"/>
        <v>8.24</v>
      </c>
      <c r="I216" s="88" t="s">
        <v>2213</v>
      </c>
    </row>
    <row r="217" s="57" customFormat="1" ht="16.5" spans="1:9">
      <c r="A217" s="80">
        <v>127</v>
      </c>
      <c r="B217" s="81" t="s">
        <v>2409</v>
      </c>
      <c r="C217" s="82" t="s">
        <v>168</v>
      </c>
      <c r="D217" s="93">
        <v>15.45</v>
      </c>
      <c r="E217" s="84">
        <v>0.2</v>
      </c>
      <c r="F217" s="85">
        <f t="shared" si="12"/>
        <v>12.36</v>
      </c>
      <c r="G217" s="86">
        <v>0.06</v>
      </c>
      <c r="H217" s="85">
        <f t="shared" si="13"/>
        <v>13.1</v>
      </c>
      <c r="I217" s="88" t="s">
        <v>2213</v>
      </c>
    </row>
    <row r="218" s="57" customFormat="1" ht="16.5" spans="1:9">
      <c r="A218" s="80">
        <v>128</v>
      </c>
      <c r="B218" s="81" t="s">
        <v>2410</v>
      </c>
      <c r="C218" s="82" t="s">
        <v>168</v>
      </c>
      <c r="D218" s="93">
        <v>21.63</v>
      </c>
      <c r="E218" s="84">
        <v>0.2</v>
      </c>
      <c r="F218" s="85">
        <f t="shared" si="12"/>
        <v>17.3</v>
      </c>
      <c r="G218" s="86">
        <v>0.06</v>
      </c>
      <c r="H218" s="85">
        <f t="shared" si="13"/>
        <v>18.34</v>
      </c>
      <c r="I218" s="88" t="s">
        <v>2213</v>
      </c>
    </row>
    <row r="219" s="57" customFormat="1" ht="16.5" spans="1:9">
      <c r="A219" s="80">
        <v>129</v>
      </c>
      <c r="B219" s="81" t="s">
        <v>2411</v>
      </c>
      <c r="C219" s="82" t="s">
        <v>168</v>
      </c>
      <c r="D219" s="93">
        <v>42.51</v>
      </c>
      <c r="E219" s="84">
        <v>0.2</v>
      </c>
      <c r="F219" s="85">
        <f t="shared" ref="F219:F282" si="14">+D219*(1-E219)</f>
        <v>34.01</v>
      </c>
      <c r="G219" s="86">
        <v>0.06</v>
      </c>
      <c r="H219" s="85">
        <f t="shared" ref="H219:H282" si="15">+F219*(1+G219)</f>
        <v>36.05</v>
      </c>
      <c r="I219" s="88" t="s">
        <v>2213</v>
      </c>
    </row>
    <row r="220" s="57" customFormat="1" ht="16.5" spans="1:9">
      <c r="A220" s="80">
        <v>130</v>
      </c>
      <c r="B220" s="81" t="s">
        <v>2412</v>
      </c>
      <c r="C220" s="82" t="s">
        <v>168</v>
      </c>
      <c r="D220" s="93">
        <v>56.17</v>
      </c>
      <c r="E220" s="84">
        <v>0.2</v>
      </c>
      <c r="F220" s="85">
        <f t="shared" si="14"/>
        <v>44.94</v>
      </c>
      <c r="G220" s="86">
        <v>0.06</v>
      </c>
      <c r="H220" s="85">
        <f t="shared" si="15"/>
        <v>47.64</v>
      </c>
      <c r="I220" s="88" t="s">
        <v>2213</v>
      </c>
    </row>
    <row r="221" s="57" customFormat="1" ht="16.5" spans="1:9">
      <c r="A221" s="80">
        <v>131</v>
      </c>
      <c r="B221" s="81" t="s">
        <v>2413</v>
      </c>
      <c r="C221" s="82" t="s">
        <v>168</v>
      </c>
      <c r="D221" s="93">
        <v>76.16</v>
      </c>
      <c r="E221" s="84">
        <v>0.2</v>
      </c>
      <c r="F221" s="85">
        <f t="shared" si="14"/>
        <v>60.93</v>
      </c>
      <c r="G221" s="86">
        <v>0.06</v>
      </c>
      <c r="H221" s="85">
        <f t="shared" si="15"/>
        <v>64.59</v>
      </c>
      <c r="I221" s="88" t="s">
        <v>2213</v>
      </c>
    </row>
    <row r="222" s="57" customFormat="1" ht="16.5" spans="1:9">
      <c r="A222" s="80">
        <v>132</v>
      </c>
      <c r="B222" s="81" t="s">
        <v>2414</v>
      </c>
      <c r="C222" s="82" t="s">
        <v>168</v>
      </c>
      <c r="D222" s="93">
        <v>92.82</v>
      </c>
      <c r="E222" s="84">
        <v>0.2</v>
      </c>
      <c r="F222" s="85">
        <f t="shared" si="14"/>
        <v>74.26</v>
      </c>
      <c r="G222" s="86">
        <v>0.06</v>
      </c>
      <c r="H222" s="85">
        <f t="shared" si="15"/>
        <v>78.72</v>
      </c>
      <c r="I222" s="88" t="s">
        <v>2213</v>
      </c>
    </row>
    <row r="223" s="57" customFormat="1" ht="16.5" spans="1:9">
      <c r="A223" s="80">
        <v>133</v>
      </c>
      <c r="B223" s="81" t="s">
        <v>2415</v>
      </c>
      <c r="C223" s="82" t="s">
        <v>168</v>
      </c>
      <c r="D223" s="93">
        <v>134.66</v>
      </c>
      <c r="E223" s="84">
        <v>0.2</v>
      </c>
      <c r="F223" s="85">
        <f t="shared" si="14"/>
        <v>107.73</v>
      </c>
      <c r="G223" s="86">
        <v>0.06</v>
      </c>
      <c r="H223" s="85">
        <f t="shared" si="15"/>
        <v>114.19</v>
      </c>
      <c r="I223" s="88" t="s">
        <v>2213</v>
      </c>
    </row>
    <row r="224" s="57" customFormat="1" ht="16.5" spans="1:9">
      <c r="A224" s="80">
        <v>134</v>
      </c>
      <c r="B224" s="81" t="s">
        <v>2416</v>
      </c>
      <c r="C224" s="82" t="s">
        <v>168</v>
      </c>
      <c r="D224" s="93">
        <v>250.84</v>
      </c>
      <c r="E224" s="84">
        <v>0.2</v>
      </c>
      <c r="F224" s="85">
        <f t="shared" si="14"/>
        <v>200.67</v>
      </c>
      <c r="G224" s="86">
        <v>0.06</v>
      </c>
      <c r="H224" s="85">
        <f t="shared" si="15"/>
        <v>212.71</v>
      </c>
      <c r="I224" s="88" t="s">
        <v>2213</v>
      </c>
    </row>
    <row r="225" s="57" customFormat="1" ht="16.5" spans="1:9">
      <c r="A225" s="80">
        <v>135</v>
      </c>
      <c r="B225" s="81" t="s">
        <v>2417</v>
      </c>
      <c r="C225" s="82" t="s">
        <v>168</v>
      </c>
      <c r="D225" s="93">
        <v>367.47</v>
      </c>
      <c r="E225" s="84">
        <v>0.2</v>
      </c>
      <c r="F225" s="85">
        <f t="shared" si="14"/>
        <v>293.98</v>
      </c>
      <c r="G225" s="86">
        <v>0.06</v>
      </c>
      <c r="H225" s="85">
        <f t="shared" si="15"/>
        <v>311.62</v>
      </c>
      <c r="I225" s="88" t="s">
        <v>2213</v>
      </c>
    </row>
    <row r="226" s="57" customFormat="1" ht="16.5" spans="1:9">
      <c r="A226" s="80">
        <v>136</v>
      </c>
      <c r="B226" s="81" t="s">
        <v>2418</v>
      </c>
      <c r="C226" s="82" t="s">
        <v>168</v>
      </c>
      <c r="D226" s="83">
        <v>7.59</v>
      </c>
      <c r="E226" s="84">
        <v>0</v>
      </c>
      <c r="F226" s="85">
        <f t="shared" si="14"/>
        <v>7.59</v>
      </c>
      <c r="G226" s="86">
        <v>0.06</v>
      </c>
      <c r="H226" s="85">
        <f t="shared" si="15"/>
        <v>8.05</v>
      </c>
      <c r="I226" s="88" t="s">
        <v>2229</v>
      </c>
    </row>
    <row r="227" s="57" customFormat="1" ht="16.5" spans="1:9">
      <c r="A227" s="80">
        <v>137</v>
      </c>
      <c r="B227" s="81" t="s">
        <v>2419</v>
      </c>
      <c r="C227" s="82" t="s">
        <v>168</v>
      </c>
      <c r="D227" s="83">
        <v>11.05</v>
      </c>
      <c r="E227" s="84">
        <v>0</v>
      </c>
      <c r="F227" s="85">
        <f t="shared" si="14"/>
        <v>11.05</v>
      </c>
      <c r="G227" s="86">
        <v>0.06</v>
      </c>
      <c r="H227" s="85">
        <f t="shared" si="15"/>
        <v>11.71</v>
      </c>
      <c r="I227" s="88" t="s">
        <v>2229</v>
      </c>
    </row>
    <row r="228" s="57" customFormat="1" ht="16.5" spans="1:9">
      <c r="A228" s="80">
        <v>138</v>
      </c>
      <c r="B228" s="81" t="s">
        <v>2420</v>
      </c>
      <c r="C228" s="82" t="s">
        <v>168</v>
      </c>
      <c r="D228" s="83">
        <v>16.06</v>
      </c>
      <c r="E228" s="84">
        <v>0</v>
      </c>
      <c r="F228" s="85">
        <f t="shared" si="14"/>
        <v>16.06</v>
      </c>
      <c r="G228" s="86">
        <v>0.06</v>
      </c>
      <c r="H228" s="85">
        <f t="shared" si="15"/>
        <v>17.02</v>
      </c>
      <c r="I228" s="88" t="s">
        <v>2229</v>
      </c>
    </row>
    <row r="229" s="57" customFormat="1" ht="16.5" spans="1:9">
      <c r="A229" s="80">
        <v>139</v>
      </c>
      <c r="B229" s="81" t="s">
        <v>2421</v>
      </c>
      <c r="C229" s="82" t="s">
        <v>168</v>
      </c>
      <c r="D229" s="83">
        <v>25.33</v>
      </c>
      <c r="E229" s="84">
        <v>0</v>
      </c>
      <c r="F229" s="85">
        <f t="shared" si="14"/>
        <v>25.33</v>
      </c>
      <c r="G229" s="86">
        <v>0.06</v>
      </c>
      <c r="H229" s="85">
        <f t="shared" si="15"/>
        <v>26.85</v>
      </c>
      <c r="I229" s="88" t="s">
        <v>2229</v>
      </c>
    </row>
    <row r="230" s="57" customFormat="1" ht="16.5" spans="1:9">
      <c r="A230" s="80">
        <v>140</v>
      </c>
      <c r="B230" s="81" t="s">
        <v>2422</v>
      </c>
      <c r="C230" s="82" t="s">
        <v>168</v>
      </c>
      <c r="D230" s="83">
        <v>32.05</v>
      </c>
      <c r="E230" s="84">
        <v>0</v>
      </c>
      <c r="F230" s="85">
        <f t="shared" si="14"/>
        <v>32.05</v>
      </c>
      <c r="G230" s="86">
        <v>0.06</v>
      </c>
      <c r="H230" s="85">
        <f t="shared" si="15"/>
        <v>33.97</v>
      </c>
      <c r="I230" s="88" t="s">
        <v>2229</v>
      </c>
    </row>
    <row r="231" s="57" customFormat="1" ht="16.5" spans="1:9">
      <c r="A231" s="80">
        <v>141</v>
      </c>
      <c r="B231" s="81" t="s">
        <v>2423</v>
      </c>
      <c r="C231" s="82" t="s">
        <v>168</v>
      </c>
      <c r="D231" s="83">
        <v>41.15</v>
      </c>
      <c r="E231" s="84">
        <v>0</v>
      </c>
      <c r="F231" s="85">
        <f t="shared" si="14"/>
        <v>41.15</v>
      </c>
      <c r="G231" s="86">
        <v>0.06</v>
      </c>
      <c r="H231" s="85">
        <f t="shared" si="15"/>
        <v>43.62</v>
      </c>
      <c r="I231" s="88" t="s">
        <v>2229</v>
      </c>
    </row>
    <row r="232" s="57" customFormat="1" ht="16.5" spans="1:9">
      <c r="A232" s="80">
        <v>142</v>
      </c>
      <c r="B232" s="81" t="s">
        <v>2424</v>
      </c>
      <c r="C232" s="82" t="s">
        <v>168</v>
      </c>
      <c r="D232" s="83">
        <v>88.86</v>
      </c>
      <c r="E232" s="84">
        <v>0</v>
      </c>
      <c r="F232" s="85">
        <f t="shared" si="14"/>
        <v>88.86</v>
      </c>
      <c r="G232" s="86">
        <v>0.06</v>
      </c>
      <c r="H232" s="85">
        <f t="shared" si="15"/>
        <v>94.19</v>
      </c>
      <c r="I232" s="88" t="s">
        <v>2229</v>
      </c>
    </row>
    <row r="233" s="57" customFormat="1" ht="16.5" spans="1:9">
      <c r="A233" s="80">
        <v>143</v>
      </c>
      <c r="B233" s="81" t="s">
        <v>2425</v>
      </c>
      <c r="C233" s="82" t="s">
        <v>168</v>
      </c>
      <c r="D233" s="83">
        <v>105</v>
      </c>
      <c r="E233" s="84">
        <v>0</v>
      </c>
      <c r="F233" s="85">
        <f t="shared" si="14"/>
        <v>105</v>
      </c>
      <c r="G233" s="86">
        <v>0.06</v>
      </c>
      <c r="H233" s="85">
        <f t="shared" si="15"/>
        <v>111.3</v>
      </c>
      <c r="I233" s="88" t="s">
        <v>2229</v>
      </c>
    </row>
    <row r="234" s="57" customFormat="1" ht="16.5" spans="1:9">
      <c r="A234" s="80">
        <v>144</v>
      </c>
      <c r="B234" s="81" t="s">
        <v>2426</v>
      </c>
      <c r="C234" s="82" t="s">
        <v>168</v>
      </c>
      <c r="D234" s="83">
        <v>120.13</v>
      </c>
      <c r="E234" s="84">
        <v>0</v>
      </c>
      <c r="F234" s="85">
        <f t="shared" si="14"/>
        <v>120.13</v>
      </c>
      <c r="G234" s="86">
        <v>0.06</v>
      </c>
      <c r="H234" s="85">
        <f t="shared" si="15"/>
        <v>127.34</v>
      </c>
      <c r="I234" s="88" t="s">
        <v>2229</v>
      </c>
    </row>
    <row r="235" s="57" customFormat="1" ht="16.5" spans="1:9">
      <c r="A235" s="80">
        <v>145</v>
      </c>
      <c r="B235" s="81" t="s">
        <v>2427</v>
      </c>
      <c r="C235" s="82" t="s">
        <v>168</v>
      </c>
      <c r="D235" s="83">
        <v>279.12</v>
      </c>
      <c r="E235" s="84">
        <v>0</v>
      </c>
      <c r="F235" s="85">
        <f t="shared" si="14"/>
        <v>279.12</v>
      </c>
      <c r="G235" s="86">
        <v>0.06</v>
      </c>
      <c r="H235" s="85">
        <f t="shared" si="15"/>
        <v>295.87</v>
      </c>
      <c r="I235" s="88" t="s">
        <v>2229</v>
      </c>
    </row>
    <row r="236" s="57" customFormat="1" ht="16.5" spans="1:9">
      <c r="A236" s="80">
        <v>146</v>
      </c>
      <c r="B236" s="81" t="s">
        <v>2428</v>
      </c>
      <c r="C236" s="82" t="s">
        <v>168</v>
      </c>
      <c r="D236" s="83">
        <v>388.26</v>
      </c>
      <c r="E236" s="84">
        <v>0</v>
      </c>
      <c r="F236" s="85">
        <f t="shared" si="14"/>
        <v>388.26</v>
      </c>
      <c r="G236" s="86">
        <v>0.06</v>
      </c>
      <c r="H236" s="85">
        <f t="shared" si="15"/>
        <v>411.56</v>
      </c>
      <c r="I236" s="88" t="s">
        <v>2229</v>
      </c>
    </row>
    <row r="237" s="57" customFormat="1" ht="16.5" spans="1:9">
      <c r="A237" s="80">
        <v>147</v>
      </c>
      <c r="B237" s="81" t="s">
        <v>2429</v>
      </c>
      <c r="C237" s="82" t="s">
        <v>168</v>
      </c>
      <c r="D237" s="83">
        <v>33.63</v>
      </c>
      <c r="E237" s="84">
        <v>0</v>
      </c>
      <c r="F237" s="85">
        <f t="shared" si="14"/>
        <v>33.63</v>
      </c>
      <c r="G237" s="86">
        <v>0</v>
      </c>
      <c r="H237" s="85">
        <f t="shared" si="15"/>
        <v>33.63</v>
      </c>
      <c r="I237" s="88" t="s">
        <v>2229</v>
      </c>
    </row>
    <row r="238" s="57" customFormat="1" ht="16.5" spans="1:9">
      <c r="A238" s="80">
        <v>148</v>
      </c>
      <c r="B238" s="81" t="s">
        <v>2430</v>
      </c>
      <c r="C238" s="82" t="s">
        <v>148</v>
      </c>
      <c r="D238" s="83">
        <v>42.48</v>
      </c>
      <c r="E238" s="84">
        <v>0</v>
      </c>
      <c r="F238" s="85">
        <f t="shared" si="14"/>
        <v>42.48</v>
      </c>
      <c r="G238" s="86">
        <v>0</v>
      </c>
      <c r="H238" s="85">
        <f t="shared" si="15"/>
        <v>42.48</v>
      </c>
      <c r="I238" s="88" t="s">
        <v>2229</v>
      </c>
    </row>
    <row r="239" s="57" customFormat="1" ht="16.5" spans="1:9">
      <c r="A239" s="80">
        <v>149</v>
      </c>
      <c r="B239" s="81" t="s">
        <v>2431</v>
      </c>
      <c r="C239" s="82" t="s">
        <v>148</v>
      </c>
      <c r="D239" s="83">
        <v>60.18</v>
      </c>
      <c r="E239" s="84">
        <v>0</v>
      </c>
      <c r="F239" s="85">
        <f t="shared" si="14"/>
        <v>60.18</v>
      </c>
      <c r="G239" s="86">
        <v>0</v>
      </c>
      <c r="H239" s="85">
        <f t="shared" si="15"/>
        <v>60.18</v>
      </c>
      <c r="I239" s="88" t="s">
        <v>2229</v>
      </c>
    </row>
    <row r="240" s="57" customFormat="1" ht="16.5" spans="1:9">
      <c r="A240" s="80">
        <v>150</v>
      </c>
      <c r="B240" s="81" t="s">
        <v>2432</v>
      </c>
      <c r="C240" s="82" t="s">
        <v>148</v>
      </c>
      <c r="D240" s="83">
        <v>98.23</v>
      </c>
      <c r="E240" s="84">
        <v>0</v>
      </c>
      <c r="F240" s="85">
        <f t="shared" si="14"/>
        <v>98.23</v>
      </c>
      <c r="G240" s="86">
        <v>0</v>
      </c>
      <c r="H240" s="85">
        <f t="shared" si="15"/>
        <v>98.23</v>
      </c>
      <c r="I240" s="88" t="s">
        <v>2229</v>
      </c>
    </row>
    <row r="241" s="57" customFormat="1" ht="16.5" spans="1:9">
      <c r="A241" s="80">
        <v>151</v>
      </c>
      <c r="B241" s="81" t="s">
        <v>2433</v>
      </c>
      <c r="C241" s="82" t="s">
        <v>148</v>
      </c>
      <c r="D241" s="83">
        <v>135.4</v>
      </c>
      <c r="E241" s="84">
        <v>0</v>
      </c>
      <c r="F241" s="85">
        <f t="shared" si="14"/>
        <v>135.4</v>
      </c>
      <c r="G241" s="86">
        <v>0</v>
      </c>
      <c r="H241" s="85">
        <f t="shared" si="15"/>
        <v>135.4</v>
      </c>
      <c r="I241" s="88" t="s">
        <v>2229</v>
      </c>
    </row>
    <row r="242" s="57" customFormat="1" ht="16.5" spans="1:9">
      <c r="A242" s="80">
        <v>152</v>
      </c>
      <c r="B242" s="81" t="s">
        <v>2434</v>
      </c>
      <c r="C242" s="82" t="s">
        <v>148</v>
      </c>
      <c r="D242" s="83">
        <v>187.61</v>
      </c>
      <c r="E242" s="84">
        <v>0</v>
      </c>
      <c r="F242" s="85">
        <f t="shared" si="14"/>
        <v>187.61</v>
      </c>
      <c r="G242" s="86">
        <v>0</v>
      </c>
      <c r="H242" s="85">
        <f t="shared" si="15"/>
        <v>187.61</v>
      </c>
      <c r="I242" s="88" t="s">
        <v>2229</v>
      </c>
    </row>
    <row r="243" s="57" customFormat="1" ht="16.5" spans="1:9">
      <c r="A243" s="80">
        <v>153</v>
      </c>
      <c r="B243" s="81" t="s">
        <v>2435</v>
      </c>
      <c r="C243" s="82" t="s">
        <v>148</v>
      </c>
      <c r="D243" s="83">
        <v>25.66</v>
      </c>
      <c r="E243" s="84">
        <v>0</v>
      </c>
      <c r="F243" s="85">
        <f t="shared" si="14"/>
        <v>25.66</v>
      </c>
      <c r="G243" s="86">
        <v>0</v>
      </c>
      <c r="H243" s="85">
        <f t="shared" si="15"/>
        <v>25.66</v>
      </c>
      <c r="I243" s="88" t="s">
        <v>2229</v>
      </c>
    </row>
    <row r="244" s="57" customFormat="1" ht="16.5" spans="1:9">
      <c r="A244" s="80">
        <v>154</v>
      </c>
      <c r="B244" s="81" t="s">
        <v>2436</v>
      </c>
      <c r="C244" s="82" t="s">
        <v>148</v>
      </c>
      <c r="D244" s="83">
        <v>37.61</v>
      </c>
      <c r="E244" s="84">
        <v>0</v>
      </c>
      <c r="F244" s="85">
        <f t="shared" si="14"/>
        <v>37.61</v>
      </c>
      <c r="G244" s="86">
        <v>0</v>
      </c>
      <c r="H244" s="85">
        <f t="shared" si="15"/>
        <v>37.61</v>
      </c>
      <c r="I244" s="88" t="s">
        <v>2229</v>
      </c>
    </row>
    <row r="245" s="57" customFormat="1" ht="16.5" spans="1:9">
      <c r="A245" s="80">
        <v>155</v>
      </c>
      <c r="B245" s="81" t="s">
        <v>2437</v>
      </c>
      <c r="C245" s="82" t="s">
        <v>148</v>
      </c>
      <c r="D245" s="83">
        <v>84.07</v>
      </c>
      <c r="E245" s="84">
        <v>0</v>
      </c>
      <c r="F245" s="85">
        <f t="shared" si="14"/>
        <v>84.07</v>
      </c>
      <c r="G245" s="86">
        <v>0</v>
      </c>
      <c r="H245" s="85">
        <f t="shared" si="15"/>
        <v>84.07</v>
      </c>
      <c r="I245" s="88" t="s">
        <v>2229</v>
      </c>
    </row>
    <row r="246" s="57" customFormat="1" ht="16.5" spans="1:9">
      <c r="A246" s="80">
        <v>156</v>
      </c>
      <c r="B246" s="81" t="s">
        <v>2438</v>
      </c>
      <c r="C246" s="82" t="s">
        <v>148</v>
      </c>
      <c r="D246" s="83">
        <v>124.78</v>
      </c>
      <c r="E246" s="84">
        <v>0</v>
      </c>
      <c r="F246" s="85">
        <f t="shared" si="14"/>
        <v>124.78</v>
      </c>
      <c r="G246" s="86">
        <v>0</v>
      </c>
      <c r="H246" s="85">
        <f t="shared" si="15"/>
        <v>124.78</v>
      </c>
      <c r="I246" s="88" t="s">
        <v>2229</v>
      </c>
    </row>
    <row r="247" s="57" customFormat="1" ht="16.5" spans="1:9">
      <c r="A247" s="80">
        <v>157</v>
      </c>
      <c r="B247" s="81" t="s">
        <v>2439</v>
      </c>
      <c r="C247" s="82" t="s">
        <v>148</v>
      </c>
      <c r="D247" s="83">
        <v>124.78</v>
      </c>
      <c r="E247" s="84">
        <v>0</v>
      </c>
      <c r="F247" s="85">
        <f t="shared" si="14"/>
        <v>124.78</v>
      </c>
      <c r="G247" s="86">
        <v>0</v>
      </c>
      <c r="H247" s="85">
        <f t="shared" si="15"/>
        <v>124.78</v>
      </c>
      <c r="I247" s="88" t="s">
        <v>2229</v>
      </c>
    </row>
    <row r="248" s="57" customFormat="1" ht="16.5" spans="1:9">
      <c r="A248" s="80">
        <v>158</v>
      </c>
      <c r="B248" s="81" t="s">
        <v>2440</v>
      </c>
      <c r="C248" s="82" t="s">
        <v>148</v>
      </c>
      <c r="D248" s="83">
        <v>345.13</v>
      </c>
      <c r="E248" s="84">
        <v>0</v>
      </c>
      <c r="F248" s="85">
        <f t="shared" si="14"/>
        <v>345.13</v>
      </c>
      <c r="G248" s="86">
        <v>0</v>
      </c>
      <c r="H248" s="85">
        <f t="shared" si="15"/>
        <v>345.13</v>
      </c>
      <c r="I248" s="88" t="s">
        <v>2229</v>
      </c>
    </row>
    <row r="249" s="57" customFormat="1" ht="16.5" spans="1:9">
      <c r="A249" s="80">
        <v>159</v>
      </c>
      <c r="B249" s="81" t="s">
        <v>2441</v>
      </c>
      <c r="C249" s="82" t="s">
        <v>148</v>
      </c>
      <c r="D249" s="83">
        <v>440.71</v>
      </c>
      <c r="E249" s="84">
        <v>0</v>
      </c>
      <c r="F249" s="85">
        <f t="shared" si="14"/>
        <v>440.71</v>
      </c>
      <c r="G249" s="86">
        <v>0</v>
      </c>
      <c r="H249" s="85">
        <f t="shared" si="15"/>
        <v>440.71</v>
      </c>
      <c r="I249" s="88" t="s">
        <v>2229</v>
      </c>
    </row>
    <row r="250" s="57" customFormat="1" ht="16.5" spans="1:9">
      <c r="A250" s="80">
        <v>160</v>
      </c>
      <c r="B250" s="81" t="s">
        <v>2442</v>
      </c>
      <c r="C250" s="82" t="s">
        <v>148</v>
      </c>
      <c r="D250" s="83">
        <v>507.96</v>
      </c>
      <c r="E250" s="84">
        <v>0</v>
      </c>
      <c r="F250" s="85">
        <f t="shared" si="14"/>
        <v>507.96</v>
      </c>
      <c r="G250" s="86">
        <v>0</v>
      </c>
      <c r="H250" s="85">
        <f t="shared" si="15"/>
        <v>507.96</v>
      </c>
      <c r="I250" s="88" t="s">
        <v>2229</v>
      </c>
    </row>
    <row r="251" s="57" customFormat="1" ht="16.5" spans="1:9">
      <c r="A251" s="80">
        <v>161</v>
      </c>
      <c r="B251" s="81" t="s">
        <v>2443</v>
      </c>
      <c r="C251" s="82" t="s">
        <v>148</v>
      </c>
      <c r="D251" s="83">
        <v>261.06</v>
      </c>
      <c r="E251" s="84">
        <v>0</v>
      </c>
      <c r="F251" s="85">
        <f t="shared" si="14"/>
        <v>261.06</v>
      </c>
      <c r="G251" s="86">
        <v>0</v>
      </c>
      <c r="H251" s="85">
        <f t="shared" si="15"/>
        <v>261.06</v>
      </c>
      <c r="I251" s="88" t="s">
        <v>2229</v>
      </c>
    </row>
    <row r="252" s="57" customFormat="1" ht="16.5" spans="1:9">
      <c r="A252" s="80">
        <v>162</v>
      </c>
      <c r="B252" s="81" t="s">
        <v>2444</v>
      </c>
      <c r="C252" s="82" t="s">
        <v>299</v>
      </c>
      <c r="D252" s="83">
        <v>307.96</v>
      </c>
      <c r="E252" s="84">
        <v>0</v>
      </c>
      <c r="F252" s="85">
        <f t="shared" si="14"/>
        <v>307.96</v>
      </c>
      <c r="G252" s="86">
        <v>0</v>
      </c>
      <c r="H252" s="85">
        <f t="shared" si="15"/>
        <v>307.96</v>
      </c>
      <c r="I252" s="88" t="s">
        <v>2229</v>
      </c>
    </row>
    <row r="253" s="57" customFormat="1" ht="16.5" spans="1:9">
      <c r="A253" s="80">
        <v>163</v>
      </c>
      <c r="B253" s="81" t="s">
        <v>2445</v>
      </c>
      <c r="C253" s="82" t="s">
        <v>299</v>
      </c>
      <c r="D253" s="83">
        <v>382.3</v>
      </c>
      <c r="E253" s="84">
        <v>0</v>
      </c>
      <c r="F253" s="85">
        <f t="shared" si="14"/>
        <v>382.3</v>
      </c>
      <c r="G253" s="86">
        <v>0</v>
      </c>
      <c r="H253" s="85">
        <f t="shared" si="15"/>
        <v>382.3</v>
      </c>
      <c r="I253" s="88" t="s">
        <v>2229</v>
      </c>
    </row>
    <row r="254" s="57" customFormat="1" ht="16.5" spans="1:9">
      <c r="A254" s="80">
        <v>164</v>
      </c>
      <c r="B254" s="81" t="s">
        <v>2446</v>
      </c>
      <c r="C254" s="82" t="s">
        <v>299</v>
      </c>
      <c r="D254" s="83">
        <v>451.33</v>
      </c>
      <c r="E254" s="84">
        <v>0</v>
      </c>
      <c r="F254" s="85">
        <f t="shared" si="14"/>
        <v>451.33</v>
      </c>
      <c r="G254" s="86">
        <v>0</v>
      </c>
      <c r="H254" s="85">
        <f t="shared" si="15"/>
        <v>451.33</v>
      </c>
      <c r="I254" s="88" t="s">
        <v>2229</v>
      </c>
    </row>
    <row r="255" s="57" customFormat="1" ht="16.5" spans="1:9">
      <c r="A255" s="80">
        <v>165</v>
      </c>
      <c r="B255" s="81" t="s">
        <v>2447</v>
      </c>
      <c r="C255" s="82" t="s">
        <v>148</v>
      </c>
      <c r="D255" s="83">
        <v>856.64</v>
      </c>
      <c r="E255" s="84">
        <v>0</v>
      </c>
      <c r="F255" s="85">
        <f t="shared" si="14"/>
        <v>856.64</v>
      </c>
      <c r="G255" s="86">
        <v>0</v>
      </c>
      <c r="H255" s="85">
        <f t="shared" si="15"/>
        <v>856.64</v>
      </c>
      <c r="I255" s="88" t="s">
        <v>2229</v>
      </c>
    </row>
    <row r="256" s="57" customFormat="1" ht="16.5" spans="1:9">
      <c r="A256" s="80">
        <v>166</v>
      </c>
      <c r="B256" s="81" t="s">
        <v>2448</v>
      </c>
      <c r="C256" s="82" t="s">
        <v>148</v>
      </c>
      <c r="D256" s="83">
        <v>1142.19</v>
      </c>
      <c r="E256" s="84">
        <v>0</v>
      </c>
      <c r="F256" s="85">
        <f t="shared" si="14"/>
        <v>1142.19</v>
      </c>
      <c r="G256" s="86">
        <v>0</v>
      </c>
      <c r="H256" s="85">
        <f t="shared" si="15"/>
        <v>1142.19</v>
      </c>
      <c r="I256" s="88" t="s">
        <v>2229</v>
      </c>
    </row>
    <row r="257" s="57" customFormat="1" ht="16.5" spans="1:9">
      <c r="A257" s="80">
        <v>167</v>
      </c>
      <c r="B257" s="81" t="s">
        <v>2449</v>
      </c>
      <c r="C257" s="82" t="s">
        <v>148</v>
      </c>
      <c r="D257" s="83">
        <v>8.2</v>
      </c>
      <c r="E257" s="84">
        <v>0</v>
      </c>
      <c r="F257" s="85">
        <f t="shared" si="14"/>
        <v>8.2</v>
      </c>
      <c r="G257" s="86">
        <v>0</v>
      </c>
      <c r="H257" s="85">
        <f t="shared" si="15"/>
        <v>8.2</v>
      </c>
      <c r="I257" s="88" t="s">
        <v>2229</v>
      </c>
    </row>
    <row r="258" s="57" customFormat="1" ht="16.5" spans="1:9">
      <c r="A258" s="80">
        <v>168</v>
      </c>
      <c r="B258" s="81" t="s">
        <v>2450</v>
      </c>
      <c r="C258" s="82" t="s">
        <v>148</v>
      </c>
      <c r="D258" s="83">
        <v>10.93</v>
      </c>
      <c r="E258" s="84">
        <v>0</v>
      </c>
      <c r="F258" s="85">
        <f t="shared" si="14"/>
        <v>10.93</v>
      </c>
      <c r="G258" s="86">
        <v>0</v>
      </c>
      <c r="H258" s="85">
        <f t="shared" si="15"/>
        <v>10.93</v>
      </c>
      <c r="I258" s="88" t="s">
        <v>2229</v>
      </c>
    </row>
    <row r="259" s="57" customFormat="1" ht="16.5" spans="1:9">
      <c r="A259" s="80">
        <v>169</v>
      </c>
      <c r="B259" s="81" t="s">
        <v>2451</v>
      </c>
      <c r="C259" s="82" t="s">
        <v>148</v>
      </c>
      <c r="D259" s="83">
        <v>11.75</v>
      </c>
      <c r="E259" s="84">
        <v>0</v>
      </c>
      <c r="F259" s="85">
        <f t="shared" si="14"/>
        <v>11.75</v>
      </c>
      <c r="G259" s="86">
        <v>0</v>
      </c>
      <c r="H259" s="85">
        <f t="shared" si="15"/>
        <v>11.75</v>
      </c>
      <c r="I259" s="88" t="s">
        <v>2229</v>
      </c>
    </row>
    <row r="260" s="57" customFormat="1" ht="16.5" spans="1:9">
      <c r="A260" s="80">
        <v>170</v>
      </c>
      <c r="B260" s="81" t="s">
        <v>2452</v>
      </c>
      <c r="C260" s="82" t="s">
        <v>148</v>
      </c>
      <c r="D260" s="83">
        <v>13.98</v>
      </c>
      <c r="E260" s="84">
        <v>0</v>
      </c>
      <c r="F260" s="85">
        <f t="shared" si="14"/>
        <v>13.98</v>
      </c>
      <c r="G260" s="86">
        <v>0</v>
      </c>
      <c r="H260" s="85">
        <f t="shared" si="15"/>
        <v>13.98</v>
      </c>
      <c r="I260" s="88" t="s">
        <v>2229</v>
      </c>
    </row>
    <row r="261" s="57" customFormat="1" ht="16.5" spans="1:9">
      <c r="A261" s="80">
        <v>171</v>
      </c>
      <c r="B261" s="81" t="s">
        <v>2453</v>
      </c>
      <c r="C261" s="82" t="s">
        <v>148</v>
      </c>
      <c r="D261" s="83">
        <v>15</v>
      </c>
      <c r="E261" s="84">
        <v>0</v>
      </c>
      <c r="F261" s="85">
        <f t="shared" si="14"/>
        <v>15</v>
      </c>
      <c r="G261" s="86">
        <v>0</v>
      </c>
      <c r="H261" s="85">
        <f t="shared" si="15"/>
        <v>15</v>
      </c>
      <c r="I261" s="88" t="s">
        <v>2229</v>
      </c>
    </row>
    <row r="262" s="57" customFormat="1" ht="16.5" spans="1:9">
      <c r="A262" s="80">
        <v>172</v>
      </c>
      <c r="B262" s="81" t="s">
        <v>2454</v>
      </c>
      <c r="C262" s="82" t="s">
        <v>148</v>
      </c>
      <c r="D262" s="83">
        <v>18.18</v>
      </c>
      <c r="E262" s="84">
        <v>0</v>
      </c>
      <c r="F262" s="85">
        <f t="shared" si="14"/>
        <v>18.18</v>
      </c>
      <c r="G262" s="86">
        <v>0</v>
      </c>
      <c r="H262" s="85">
        <f t="shared" si="15"/>
        <v>18.18</v>
      </c>
      <c r="I262" s="88" t="s">
        <v>2229</v>
      </c>
    </row>
    <row r="263" s="57" customFormat="1" ht="16.5" spans="1:9">
      <c r="A263" s="80">
        <v>173</v>
      </c>
      <c r="B263" s="81" t="s">
        <v>2455</v>
      </c>
      <c r="C263" s="82" t="s">
        <v>148</v>
      </c>
      <c r="D263" s="83">
        <v>33.16</v>
      </c>
      <c r="E263" s="84">
        <v>0</v>
      </c>
      <c r="F263" s="85">
        <f t="shared" si="14"/>
        <v>33.16</v>
      </c>
      <c r="G263" s="86">
        <v>0</v>
      </c>
      <c r="H263" s="85">
        <f t="shared" si="15"/>
        <v>33.16</v>
      </c>
      <c r="I263" s="88" t="s">
        <v>2229</v>
      </c>
    </row>
    <row r="264" s="57" customFormat="1" ht="16.5" spans="1:9">
      <c r="A264" s="80">
        <v>174</v>
      </c>
      <c r="B264" s="81" t="s">
        <v>2456</v>
      </c>
      <c r="C264" s="82" t="s">
        <v>148</v>
      </c>
      <c r="D264" s="83">
        <v>47.39</v>
      </c>
      <c r="E264" s="84">
        <v>0</v>
      </c>
      <c r="F264" s="85">
        <f t="shared" si="14"/>
        <v>47.39</v>
      </c>
      <c r="G264" s="86">
        <v>0</v>
      </c>
      <c r="H264" s="85">
        <f t="shared" si="15"/>
        <v>47.39</v>
      </c>
      <c r="I264" s="88" t="s">
        <v>2229</v>
      </c>
    </row>
    <row r="265" s="57" customFormat="1" ht="16.5" spans="1:9">
      <c r="A265" s="80">
        <v>175</v>
      </c>
      <c r="B265" s="81" t="s">
        <v>2457</v>
      </c>
      <c r="C265" s="82" t="s">
        <v>148</v>
      </c>
      <c r="D265" s="83">
        <v>99.52</v>
      </c>
      <c r="E265" s="84">
        <v>0</v>
      </c>
      <c r="F265" s="85">
        <f t="shared" si="14"/>
        <v>99.52</v>
      </c>
      <c r="G265" s="86">
        <v>0</v>
      </c>
      <c r="H265" s="85">
        <f t="shared" si="15"/>
        <v>99.52</v>
      </c>
      <c r="I265" s="88" t="s">
        <v>2229</v>
      </c>
    </row>
    <row r="266" s="57" customFormat="1" ht="16.5" spans="1:9">
      <c r="A266" s="80">
        <v>176</v>
      </c>
      <c r="B266" s="81" t="s">
        <v>2458</v>
      </c>
      <c r="C266" s="82" t="s">
        <v>148</v>
      </c>
      <c r="D266" s="83">
        <v>248.67</v>
      </c>
      <c r="E266" s="84">
        <v>0</v>
      </c>
      <c r="F266" s="85">
        <f t="shared" si="14"/>
        <v>248.67</v>
      </c>
      <c r="G266" s="86">
        <v>0</v>
      </c>
      <c r="H266" s="85">
        <f t="shared" si="15"/>
        <v>248.67</v>
      </c>
      <c r="I266" s="88" t="s">
        <v>2229</v>
      </c>
    </row>
    <row r="267" s="57" customFormat="1" ht="16.5" spans="1:9">
      <c r="A267" s="80">
        <v>177</v>
      </c>
      <c r="B267" s="81" t="s">
        <v>2459</v>
      </c>
      <c r="C267" s="82" t="s">
        <v>299</v>
      </c>
      <c r="D267" s="83">
        <v>819.47</v>
      </c>
      <c r="E267" s="84">
        <v>0</v>
      </c>
      <c r="F267" s="85">
        <f t="shared" si="14"/>
        <v>819.47</v>
      </c>
      <c r="G267" s="86">
        <v>0</v>
      </c>
      <c r="H267" s="85">
        <f t="shared" si="15"/>
        <v>819.47</v>
      </c>
      <c r="I267" s="88" t="s">
        <v>2229</v>
      </c>
    </row>
    <row r="268" s="57" customFormat="1" ht="16.5" spans="1:9">
      <c r="A268" s="80">
        <v>178</v>
      </c>
      <c r="B268" s="81" t="s">
        <v>2460</v>
      </c>
      <c r="C268" s="82" t="s">
        <v>299</v>
      </c>
      <c r="D268" s="83">
        <v>92.92</v>
      </c>
      <c r="E268" s="84">
        <v>0</v>
      </c>
      <c r="F268" s="85">
        <f t="shared" si="14"/>
        <v>92.92</v>
      </c>
      <c r="G268" s="86">
        <v>0</v>
      </c>
      <c r="H268" s="85">
        <f t="shared" si="15"/>
        <v>92.92</v>
      </c>
      <c r="I268" s="88" t="s">
        <v>2229</v>
      </c>
    </row>
    <row r="269" s="57" customFormat="1" ht="16.5" spans="1:9">
      <c r="A269" s="80">
        <v>179</v>
      </c>
      <c r="B269" s="81" t="s">
        <v>2461</v>
      </c>
      <c r="C269" s="82" t="s">
        <v>148</v>
      </c>
      <c r="D269" s="83">
        <v>109.73</v>
      </c>
      <c r="E269" s="84">
        <v>0</v>
      </c>
      <c r="F269" s="85">
        <f t="shared" si="14"/>
        <v>109.73</v>
      </c>
      <c r="G269" s="86">
        <v>0</v>
      </c>
      <c r="H269" s="85">
        <f t="shared" si="15"/>
        <v>109.73</v>
      </c>
      <c r="I269" s="88" t="s">
        <v>2229</v>
      </c>
    </row>
    <row r="270" s="57" customFormat="1" ht="16.5" spans="1:9">
      <c r="A270" s="80">
        <v>180</v>
      </c>
      <c r="B270" s="81" t="s">
        <v>2462</v>
      </c>
      <c r="C270" s="82" t="s">
        <v>148</v>
      </c>
      <c r="D270" s="83">
        <v>137.17</v>
      </c>
      <c r="E270" s="84">
        <v>0</v>
      </c>
      <c r="F270" s="85">
        <f t="shared" si="14"/>
        <v>137.17</v>
      </c>
      <c r="G270" s="86">
        <v>0</v>
      </c>
      <c r="H270" s="85">
        <f t="shared" si="15"/>
        <v>137.17</v>
      </c>
      <c r="I270" s="88" t="s">
        <v>2229</v>
      </c>
    </row>
    <row r="271" s="57" customFormat="1" ht="16.5" spans="1:9">
      <c r="A271" s="80">
        <v>181</v>
      </c>
      <c r="B271" s="81" t="s">
        <v>2463</v>
      </c>
      <c r="C271" s="82" t="s">
        <v>148</v>
      </c>
      <c r="D271" s="83">
        <v>167.26</v>
      </c>
      <c r="E271" s="84">
        <v>0</v>
      </c>
      <c r="F271" s="85">
        <f t="shared" si="14"/>
        <v>167.26</v>
      </c>
      <c r="G271" s="86">
        <v>0</v>
      </c>
      <c r="H271" s="85">
        <f t="shared" si="15"/>
        <v>167.26</v>
      </c>
      <c r="I271" s="88" t="s">
        <v>2229</v>
      </c>
    </row>
    <row r="272" s="57" customFormat="1" ht="16.5" spans="1:9">
      <c r="A272" s="80">
        <v>182</v>
      </c>
      <c r="B272" s="81" t="s">
        <v>2464</v>
      </c>
      <c r="C272" s="82" t="s">
        <v>299</v>
      </c>
      <c r="D272" s="83">
        <v>285</v>
      </c>
      <c r="E272" s="84">
        <v>0</v>
      </c>
      <c r="F272" s="85">
        <f t="shared" si="14"/>
        <v>285</v>
      </c>
      <c r="G272" s="86">
        <v>0</v>
      </c>
      <c r="H272" s="85">
        <f t="shared" si="15"/>
        <v>285</v>
      </c>
      <c r="I272" s="88" t="s">
        <v>2229</v>
      </c>
    </row>
    <row r="273" s="57" customFormat="1" ht="16.5" spans="1:9">
      <c r="A273" s="80">
        <v>183</v>
      </c>
      <c r="B273" s="81" t="s">
        <v>2465</v>
      </c>
      <c r="C273" s="82" t="s">
        <v>299</v>
      </c>
      <c r="D273" s="83">
        <v>132.74</v>
      </c>
      <c r="E273" s="84">
        <v>0</v>
      </c>
      <c r="F273" s="85">
        <f t="shared" si="14"/>
        <v>132.74</v>
      </c>
      <c r="G273" s="86">
        <v>0</v>
      </c>
      <c r="H273" s="85">
        <f t="shared" si="15"/>
        <v>132.74</v>
      </c>
      <c r="I273" s="88" t="s">
        <v>2229</v>
      </c>
    </row>
    <row r="274" s="57" customFormat="1" ht="16.5" spans="1:9">
      <c r="A274" s="80">
        <v>184</v>
      </c>
      <c r="B274" s="81" t="s">
        <v>2466</v>
      </c>
      <c r="C274" s="82" t="s">
        <v>299</v>
      </c>
      <c r="D274" s="83">
        <v>150.44</v>
      </c>
      <c r="E274" s="84">
        <v>0</v>
      </c>
      <c r="F274" s="85">
        <f t="shared" si="14"/>
        <v>150.44</v>
      </c>
      <c r="G274" s="86">
        <v>0</v>
      </c>
      <c r="H274" s="85">
        <f t="shared" si="15"/>
        <v>150.44</v>
      </c>
      <c r="I274" s="88" t="s">
        <v>2229</v>
      </c>
    </row>
    <row r="275" s="57" customFormat="1" ht="16.5" spans="1:9">
      <c r="A275" s="80">
        <v>185</v>
      </c>
      <c r="B275" s="81" t="s">
        <v>2467</v>
      </c>
      <c r="C275" s="82" t="s">
        <v>299</v>
      </c>
      <c r="D275" s="83">
        <v>747.79</v>
      </c>
      <c r="E275" s="84">
        <v>0</v>
      </c>
      <c r="F275" s="85">
        <f t="shared" si="14"/>
        <v>747.79</v>
      </c>
      <c r="G275" s="86">
        <v>0</v>
      </c>
      <c r="H275" s="85">
        <f t="shared" si="15"/>
        <v>747.79</v>
      </c>
      <c r="I275" s="88" t="s">
        <v>2229</v>
      </c>
    </row>
    <row r="276" s="57" customFormat="1" ht="16.5" spans="1:9">
      <c r="A276" s="80">
        <v>186</v>
      </c>
      <c r="B276" s="81" t="s">
        <v>2468</v>
      </c>
      <c r="C276" s="82" t="s">
        <v>299</v>
      </c>
      <c r="D276" s="83">
        <v>92.92</v>
      </c>
      <c r="E276" s="84">
        <v>0</v>
      </c>
      <c r="F276" s="85">
        <f t="shared" si="14"/>
        <v>92.92</v>
      </c>
      <c r="G276" s="86">
        <v>0</v>
      </c>
      <c r="H276" s="85">
        <f t="shared" si="15"/>
        <v>92.92</v>
      </c>
      <c r="I276" s="88" t="s">
        <v>2229</v>
      </c>
    </row>
    <row r="277" s="57" customFormat="1" ht="16.5" spans="1:9">
      <c r="A277" s="80">
        <v>187</v>
      </c>
      <c r="B277" s="81" t="s">
        <v>2469</v>
      </c>
      <c r="C277" s="82" t="s">
        <v>148</v>
      </c>
      <c r="D277" s="83">
        <v>109.73</v>
      </c>
      <c r="E277" s="84">
        <v>0</v>
      </c>
      <c r="F277" s="85">
        <f t="shared" si="14"/>
        <v>109.73</v>
      </c>
      <c r="G277" s="86">
        <v>0</v>
      </c>
      <c r="H277" s="85">
        <f t="shared" si="15"/>
        <v>109.73</v>
      </c>
      <c r="I277" s="88" t="s">
        <v>2229</v>
      </c>
    </row>
    <row r="278" s="57" customFormat="1" ht="16.5" spans="1:9">
      <c r="A278" s="80">
        <v>188</v>
      </c>
      <c r="B278" s="81" t="s">
        <v>2470</v>
      </c>
      <c r="C278" s="82" t="s">
        <v>148</v>
      </c>
      <c r="D278" s="83">
        <v>123.89</v>
      </c>
      <c r="E278" s="84">
        <v>0</v>
      </c>
      <c r="F278" s="85">
        <f t="shared" si="14"/>
        <v>123.89</v>
      </c>
      <c r="G278" s="86">
        <v>0</v>
      </c>
      <c r="H278" s="85">
        <f t="shared" si="15"/>
        <v>123.89</v>
      </c>
      <c r="I278" s="88" t="s">
        <v>2229</v>
      </c>
    </row>
    <row r="279" s="57" customFormat="1" ht="16.5" spans="1:9">
      <c r="A279" s="80">
        <v>189</v>
      </c>
      <c r="B279" s="81" t="s">
        <v>2471</v>
      </c>
      <c r="C279" s="82" t="s">
        <v>148</v>
      </c>
      <c r="D279" s="83">
        <v>150.44</v>
      </c>
      <c r="E279" s="84">
        <v>0</v>
      </c>
      <c r="F279" s="85">
        <f t="shared" si="14"/>
        <v>150.44</v>
      </c>
      <c r="G279" s="86">
        <v>0</v>
      </c>
      <c r="H279" s="85">
        <f t="shared" si="15"/>
        <v>150.44</v>
      </c>
      <c r="I279" s="88" t="s">
        <v>2229</v>
      </c>
    </row>
    <row r="280" s="57" customFormat="1" ht="16.5" spans="1:9">
      <c r="A280" s="80">
        <v>190</v>
      </c>
      <c r="B280" s="81" t="s">
        <v>2472</v>
      </c>
      <c r="C280" s="82" t="s">
        <v>148</v>
      </c>
      <c r="D280" s="83">
        <v>172.57</v>
      </c>
      <c r="E280" s="84">
        <v>0</v>
      </c>
      <c r="F280" s="85">
        <f t="shared" si="14"/>
        <v>172.57</v>
      </c>
      <c r="G280" s="86">
        <v>0</v>
      </c>
      <c r="H280" s="85">
        <f t="shared" si="15"/>
        <v>172.57</v>
      </c>
      <c r="I280" s="88" t="s">
        <v>2229</v>
      </c>
    </row>
    <row r="281" s="57" customFormat="1" ht="16.5" spans="1:9">
      <c r="A281" s="80">
        <v>191</v>
      </c>
      <c r="B281" s="81" t="s">
        <v>2473</v>
      </c>
      <c r="C281" s="82" t="s">
        <v>148</v>
      </c>
      <c r="D281" s="83">
        <v>71.23</v>
      </c>
      <c r="E281" s="84">
        <v>0</v>
      </c>
      <c r="F281" s="85">
        <f t="shared" si="14"/>
        <v>71.23</v>
      </c>
      <c r="G281" s="86">
        <v>0</v>
      </c>
      <c r="H281" s="85">
        <f t="shared" si="15"/>
        <v>71.23</v>
      </c>
      <c r="I281" s="88" t="s">
        <v>2229</v>
      </c>
    </row>
    <row r="282" s="57" customFormat="1" ht="16.5" spans="1:9">
      <c r="A282" s="80">
        <v>192</v>
      </c>
      <c r="B282" s="81" t="s">
        <v>2474</v>
      </c>
      <c r="C282" s="82" t="s">
        <v>148</v>
      </c>
      <c r="D282" s="83">
        <v>66.08</v>
      </c>
      <c r="E282" s="84">
        <v>0</v>
      </c>
      <c r="F282" s="85">
        <f t="shared" si="14"/>
        <v>66.08</v>
      </c>
      <c r="G282" s="86">
        <v>0</v>
      </c>
      <c r="H282" s="85">
        <f t="shared" si="15"/>
        <v>66.08</v>
      </c>
      <c r="I282" s="88" t="s">
        <v>2229</v>
      </c>
    </row>
    <row r="283" s="57" customFormat="1" ht="16.5" spans="1:9">
      <c r="A283" s="80">
        <v>193</v>
      </c>
      <c r="B283" s="81" t="s">
        <v>2475</v>
      </c>
      <c r="C283" s="82" t="s">
        <v>148</v>
      </c>
      <c r="D283" s="83">
        <v>198.25</v>
      </c>
      <c r="E283" s="84">
        <v>0</v>
      </c>
      <c r="F283" s="85">
        <f t="shared" ref="F283:F346" si="16">+D283*(1-E283)</f>
        <v>198.25</v>
      </c>
      <c r="G283" s="86">
        <v>0</v>
      </c>
      <c r="H283" s="85">
        <f t="shared" ref="H283:H346" si="17">+F283*(1+G283)</f>
        <v>198.25</v>
      </c>
      <c r="I283" s="88" t="s">
        <v>2229</v>
      </c>
    </row>
    <row r="284" s="57" customFormat="1" ht="16.5" spans="1:9">
      <c r="A284" s="80">
        <v>194</v>
      </c>
      <c r="B284" s="81" t="s">
        <v>2476</v>
      </c>
      <c r="C284" s="82" t="s">
        <v>148</v>
      </c>
      <c r="D284" s="83">
        <v>300.38</v>
      </c>
      <c r="E284" s="84">
        <v>0</v>
      </c>
      <c r="F284" s="85">
        <f t="shared" si="16"/>
        <v>300.38</v>
      </c>
      <c r="G284" s="86">
        <v>0</v>
      </c>
      <c r="H284" s="85">
        <f t="shared" si="17"/>
        <v>300.38</v>
      </c>
      <c r="I284" s="88" t="s">
        <v>2229</v>
      </c>
    </row>
    <row r="285" s="57" customFormat="1" ht="16.5" spans="1:9">
      <c r="A285" s="80">
        <v>195</v>
      </c>
      <c r="B285" s="81" t="s">
        <v>2477</v>
      </c>
      <c r="C285" s="82" t="s">
        <v>148</v>
      </c>
      <c r="D285" s="83">
        <v>26.55</v>
      </c>
      <c r="E285" s="84">
        <v>0</v>
      </c>
      <c r="F285" s="85">
        <f t="shared" si="16"/>
        <v>26.55</v>
      </c>
      <c r="G285" s="86">
        <v>0</v>
      </c>
      <c r="H285" s="85">
        <f t="shared" si="17"/>
        <v>26.55</v>
      </c>
      <c r="I285" s="88" t="s">
        <v>2229</v>
      </c>
    </row>
    <row r="286" s="57" customFormat="1" ht="16.5" spans="1:9">
      <c r="A286" s="80">
        <v>196</v>
      </c>
      <c r="B286" s="81" t="s">
        <v>2478</v>
      </c>
      <c r="C286" s="82" t="s">
        <v>148</v>
      </c>
      <c r="D286" s="83">
        <v>35.4</v>
      </c>
      <c r="E286" s="84">
        <v>0</v>
      </c>
      <c r="F286" s="85">
        <f t="shared" si="16"/>
        <v>35.4</v>
      </c>
      <c r="G286" s="86">
        <v>0</v>
      </c>
      <c r="H286" s="85">
        <f t="shared" si="17"/>
        <v>35.4</v>
      </c>
      <c r="I286" s="88" t="s">
        <v>2229</v>
      </c>
    </row>
    <row r="287" s="57" customFormat="1" ht="16.5" spans="1:9">
      <c r="A287" s="80">
        <v>197</v>
      </c>
      <c r="B287" s="81" t="s">
        <v>2479</v>
      </c>
      <c r="C287" s="82" t="s">
        <v>148</v>
      </c>
      <c r="D287" s="83">
        <v>38.94</v>
      </c>
      <c r="E287" s="84">
        <v>0</v>
      </c>
      <c r="F287" s="85">
        <f t="shared" si="16"/>
        <v>38.94</v>
      </c>
      <c r="G287" s="86">
        <v>0</v>
      </c>
      <c r="H287" s="85">
        <f t="shared" si="17"/>
        <v>38.94</v>
      </c>
      <c r="I287" s="88" t="s">
        <v>2229</v>
      </c>
    </row>
    <row r="288" s="57" customFormat="1" ht="16.5" spans="1:9">
      <c r="A288" s="80">
        <v>198</v>
      </c>
      <c r="B288" s="81" t="s">
        <v>2480</v>
      </c>
      <c r="C288" s="82" t="s">
        <v>148</v>
      </c>
      <c r="D288" s="83">
        <v>107.08</v>
      </c>
      <c r="E288" s="84">
        <v>0</v>
      </c>
      <c r="F288" s="85">
        <f t="shared" si="16"/>
        <v>107.08</v>
      </c>
      <c r="G288" s="86">
        <v>0</v>
      </c>
      <c r="H288" s="85">
        <f t="shared" si="17"/>
        <v>107.08</v>
      </c>
      <c r="I288" s="88" t="s">
        <v>2229</v>
      </c>
    </row>
    <row r="289" s="57" customFormat="1" ht="16.5" spans="1:9">
      <c r="A289" s="80">
        <v>199</v>
      </c>
      <c r="B289" s="81" t="s">
        <v>2481</v>
      </c>
      <c r="C289" s="82" t="s">
        <v>148</v>
      </c>
      <c r="D289" s="83">
        <v>487.61</v>
      </c>
      <c r="E289" s="84">
        <v>0</v>
      </c>
      <c r="F289" s="85">
        <f t="shared" si="16"/>
        <v>487.61</v>
      </c>
      <c r="G289" s="86">
        <v>0</v>
      </c>
      <c r="H289" s="85">
        <f t="shared" si="17"/>
        <v>487.61</v>
      </c>
      <c r="I289" s="88" t="s">
        <v>2229</v>
      </c>
    </row>
    <row r="290" s="57" customFormat="1" ht="16.5" spans="1:9">
      <c r="A290" s="80">
        <v>200</v>
      </c>
      <c r="B290" s="81" t="s">
        <v>2482</v>
      </c>
      <c r="C290" s="82" t="s">
        <v>148</v>
      </c>
      <c r="D290" s="83">
        <v>5.32</v>
      </c>
      <c r="E290" s="84">
        <v>0</v>
      </c>
      <c r="F290" s="85">
        <f t="shared" si="16"/>
        <v>5.32</v>
      </c>
      <c r="G290" s="86">
        <v>0</v>
      </c>
      <c r="H290" s="85">
        <f t="shared" si="17"/>
        <v>5.32</v>
      </c>
      <c r="I290" s="88" t="s">
        <v>2229</v>
      </c>
    </row>
    <row r="291" s="57" customFormat="1" ht="16.5" spans="1:9">
      <c r="A291" s="80">
        <v>201</v>
      </c>
      <c r="B291" s="81" t="s">
        <v>2483</v>
      </c>
      <c r="C291" s="82" t="s">
        <v>148</v>
      </c>
      <c r="D291" s="83">
        <v>8.27</v>
      </c>
      <c r="E291" s="84">
        <v>0</v>
      </c>
      <c r="F291" s="85">
        <f t="shared" si="16"/>
        <v>8.27</v>
      </c>
      <c r="G291" s="86">
        <v>0</v>
      </c>
      <c r="H291" s="85">
        <f t="shared" si="17"/>
        <v>8.27</v>
      </c>
      <c r="I291" s="88" t="s">
        <v>2229</v>
      </c>
    </row>
    <row r="292" s="57" customFormat="1" ht="16.5" spans="1:9">
      <c r="A292" s="80">
        <v>202</v>
      </c>
      <c r="B292" s="81" t="s">
        <v>2484</v>
      </c>
      <c r="C292" s="82" t="s">
        <v>148</v>
      </c>
      <c r="D292" s="83">
        <v>10.5</v>
      </c>
      <c r="E292" s="84">
        <v>0</v>
      </c>
      <c r="F292" s="85">
        <f t="shared" si="16"/>
        <v>10.5</v>
      </c>
      <c r="G292" s="86">
        <v>0</v>
      </c>
      <c r="H292" s="85">
        <f t="shared" si="17"/>
        <v>10.5</v>
      </c>
      <c r="I292" s="88" t="s">
        <v>2229</v>
      </c>
    </row>
    <row r="293" s="57" customFormat="1" ht="16.5" spans="1:9">
      <c r="A293" s="80">
        <v>203</v>
      </c>
      <c r="B293" s="81" t="s">
        <v>2485</v>
      </c>
      <c r="C293" s="82" t="s">
        <v>148</v>
      </c>
      <c r="D293" s="83">
        <v>168.14</v>
      </c>
      <c r="E293" s="84">
        <v>0</v>
      </c>
      <c r="F293" s="85">
        <f t="shared" si="16"/>
        <v>168.14</v>
      </c>
      <c r="G293" s="86">
        <v>0</v>
      </c>
      <c r="H293" s="85">
        <f t="shared" si="17"/>
        <v>168.14</v>
      </c>
      <c r="I293" s="88" t="s">
        <v>2229</v>
      </c>
    </row>
    <row r="294" s="57" customFormat="1" ht="16.5" spans="1:9">
      <c r="A294" s="80">
        <v>204</v>
      </c>
      <c r="B294" s="81" t="s">
        <v>2486</v>
      </c>
      <c r="C294" s="82" t="s">
        <v>168</v>
      </c>
      <c r="D294" s="93">
        <v>37.37</v>
      </c>
      <c r="E294" s="84">
        <v>0.2</v>
      </c>
      <c r="F294" s="85">
        <f t="shared" si="16"/>
        <v>29.9</v>
      </c>
      <c r="G294" s="86">
        <v>0</v>
      </c>
      <c r="H294" s="85">
        <f t="shared" si="17"/>
        <v>29.9</v>
      </c>
      <c r="I294" s="88" t="s">
        <v>2213</v>
      </c>
    </row>
    <row r="295" s="57" customFormat="1" ht="16.5" spans="1:9">
      <c r="A295" s="80">
        <v>205</v>
      </c>
      <c r="B295" s="81" t="s">
        <v>2487</v>
      </c>
      <c r="C295" s="82" t="s">
        <v>168</v>
      </c>
      <c r="D295" s="93">
        <v>43.87</v>
      </c>
      <c r="E295" s="84">
        <v>0.2</v>
      </c>
      <c r="F295" s="85">
        <f t="shared" si="16"/>
        <v>35.1</v>
      </c>
      <c r="G295" s="86">
        <v>0</v>
      </c>
      <c r="H295" s="85">
        <f t="shared" si="17"/>
        <v>35.1</v>
      </c>
      <c r="I295" s="88" t="s">
        <v>2213</v>
      </c>
    </row>
    <row r="296" s="57" customFormat="1" ht="16.5" spans="1:9">
      <c r="A296" s="80">
        <v>206</v>
      </c>
      <c r="B296" s="81" t="s">
        <v>2488</v>
      </c>
      <c r="C296" s="82" t="s">
        <v>168</v>
      </c>
      <c r="D296" s="93">
        <v>55.54</v>
      </c>
      <c r="E296" s="84">
        <v>0.2</v>
      </c>
      <c r="F296" s="85">
        <f t="shared" si="16"/>
        <v>44.43</v>
      </c>
      <c r="G296" s="86">
        <v>0</v>
      </c>
      <c r="H296" s="85">
        <f t="shared" si="17"/>
        <v>44.43</v>
      </c>
      <c r="I296" s="88" t="s">
        <v>2213</v>
      </c>
    </row>
    <row r="297" s="57" customFormat="1" ht="16.5" spans="1:9">
      <c r="A297" s="80">
        <v>207</v>
      </c>
      <c r="B297" s="81" t="s">
        <v>2489</v>
      </c>
      <c r="C297" s="82" t="s">
        <v>168</v>
      </c>
      <c r="D297" s="93">
        <v>82.62</v>
      </c>
      <c r="E297" s="84">
        <v>0.2</v>
      </c>
      <c r="F297" s="85">
        <f t="shared" si="16"/>
        <v>66.1</v>
      </c>
      <c r="G297" s="86">
        <v>0</v>
      </c>
      <c r="H297" s="85">
        <f t="shared" si="17"/>
        <v>66.1</v>
      </c>
      <c r="I297" s="88" t="s">
        <v>2213</v>
      </c>
    </row>
    <row r="298" s="57" customFormat="1" ht="16.5" spans="1:9">
      <c r="A298" s="80">
        <v>208</v>
      </c>
      <c r="B298" s="81" t="s">
        <v>2490</v>
      </c>
      <c r="C298" s="82" t="s">
        <v>168</v>
      </c>
      <c r="D298" s="93">
        <v>4.87</v>
      </c>
      <c r="E298" s="84">
        <v>0.2</v>
      </c>
      <c r="F298" s="85">
        <f t="shared" si="16"/>
        <v>3.9</v>
      </c>
      <c r="G298" s="86">
        <v>0.01</v>
      </c>
      <c r="H298" s="85">
        <f t="shared" si="17"/>
        <v>3.94</v>
      </c>
      <c r="I298" s="88" t="s">
        <v>2213</v>
      </c>
    </row>
    <row r="299" s="57" customFormat="1" ht="16.5" spans="1:9">
      <c r="A299" s="80">
        <v>209</v>
      </c>
      <c r="B299" s="81" t="s">
        <v>2491</v>
      </c>
      <c r="C299" s="82" t="s">
        <v>168</v>
      </c>
      <c r="D299" s="93">
        <v>7.99</v>
      </c>
      <c r="E299" s="84">
        <v>0.2</v>
      </c>
      <c r="F299" s="85">
        <f t="shared" si="16"/>
        <v>6.39</v>
      </c>
      <c r="G299" s="86">
        <v>0.01</v>
      </c>
      <c r="H299" s="85">
        <f t="shared" si="17"/>
        <v>6.45</v>
      </c>
      <c r="I299" s="88" t="s">
        <v>2213</v>
      </c>
    </row>
    <row r="300" s="57" customFormat="1" ht="16.5" spans="1:9">
      <c r="A300" s="80">
        <v>210</v>
      </c>
      <c r="B300" s="81" t="s">
        <v>2492</v>
      </c>
      <c r="C300" s="82" t="s">
        <v>168</v>
      </c>
      <c r="D300" s="93">
        <v>15.95</v>
      </c>
      <c r="E300" s="84">
        <v>0.2</v>
      </c>
      <c r="F300" s="85">
        <f t="shared" si="16"/>
        <v>12.76</v>
      </c>
      <c r="G300" s="86">
        <v>0.01</v>
      </c>
      <c r="H300" s="85">
        <f t="shared" si="17"/>
        <v>12.89</v>
      </c>
      <c r="I300" s="88" t="s">
        <v>2213</v>
      </c>
    </row>
    <row r="301" s="57" customFormat="1" ht="16.5" spans="1:9">
      <c r="A301" s="80">
        <v>211</v>
      </c>
      <c r="B301" s="81" t="s">
        <v>2493</v>
      </c>
      <c r="C301" s="82" t="s">
        <v>168</v>
      </c>
      <c r="D301" s="93">
        <v>29</v>
      </c>
      <c r="E301" s="84">
        <v>0.2</v>
      </c>
      <c r="F301" s="85">
        <f t="shared" si="16"/>
        <v>23.2</v>
      </c>
      <c r="G301" s="86">
        <v>0.01</v>
      </c>
      <c r="H301" s="85">
        <f t="shared" si="17"/>
        <v>23.43</v>
      </c>
      <c r="I301" s="88" t="s">
        <v>2213</v>
      </c>
    </row>
    <row r="302" s="57" customFormat="1" ht="16.5" spans="1:9">
      <c r="A302" s="80">
        <v>212</v>
      </c>
      <c r="B302" s="81" t="s">
        <v>2494</v>
      </c>
      <c r="C302" s="82" t="s">
        <v>168</v>
      </c>
      <c r="D302" s="93">
        <v>48.83</v>
      </c>
      <c r="E302" s="84">
        <v>0.2</v>
      </c>
      <c r="F302" s="85">
        <f t="shared" si="16"/>
        <v>39.06</v>
      </c>
      <c r="G302" s="86">
        <v>0.01</v>
      </c>
      <c r="H302" s="85">
        <f t="shared" si="17"/>
        <v>39.45</v>
      </c>
      <c r="I302" s="88" t="s">
        <v>2213</v>
      </c>
    </row>
    <row r="303" s="57" customFormat="1" ht="16.5" spans="1:9">
      <c r="A303" s="80">
        <v>213</v>
      </c>
      <c r="B303" s="81" t="s">
        <v>2495</v>
      </c>
      <c r="C303" s="82" t="s">
        <v>168</v>
      </c>
      <c r="D303" s="93">
        <v>12.33</v>
      </c>
      <c r="E303" s="84">
        <v>0.2</v>
      </c>
      <c r="F303" s="85">
        <f t="shared" si="16"/>
        <v>9.86</v>
      </c>
      <c r="G303" s="86">
        <v>0.01</v>
      </c>
      <c r="H303" s="85">
        <f t="shared" si="17"/>
        <v>9.96</v>
      </c>
      <c r="I303" s="88" t="s">
        <v>2213</v>
      </c>
    </row>
    <row r="304" s="57" customFormat="1" ht="16.5" spans="1:9">
      <c r="A304" s="80">
        <v>214</v>
      </c>
      <c r="B304" s="81" t="s">
        <v>2496</v>
      </c>
      <c r="C304" s="82" t="s">
        <v>168</v>
      </c>
      <c r="D304" s="93">
        <v>20.58</v>
      </c>
      <c r="E304" s="84">
        <v>0.2</v>
      </c>
      <c r="F304" s="85">
        <f t="shared" si="16"/>
        <v>16.46</v>
      </c>
      <c r="G304" s="86">
        <v>0.01</v>
      </c>
      <c r="H304" s="85">
        <f t="shared" si="17"/>
        <v>16.62</v>
      </c>
      <c r="I304" s="88" t="s">
        <v>2213</v>
      </c>
    </row>
    <row r="305" s="57" customFormat="1" ht="16.5" spans="1:9">
      <c r="A305" s="80">
        <v>215</v>
      </c>
      <c r="B305" s="81" t="s">
        <v>2497</v>
      </c>
      <c r="C305" s="82" t="s">
        <v>168</v>
      </c>
      <c r="D305" s="93">
        <v>39.5</v>
      </c>
      <c r="E305" s="84">
        <v>0.2</v>
      </c>
      <c r="F305" s="85">
        <f t="shared" si="16"/>
        <v>31.6</v>
      </c>
      <c r="G305" s="86">
        <v>0.01</v>
      </c>
      <c r="H305" s="85">
        <f t="shared" si="17"/>
        <v>31.92</v>
      </c>
      <c r="I305" s="88" t="s">
        <v>2213</v>
      </c>
    </row>
    <row r="306" s="57" customFormat="1" ht="16.5" spans="1:9">
      <c r="A306" s="80">
        <v>216</v>
      </c>
      <c r="B306" s="81" t="s">
        <v>2498</v>
      </c>
      <c r="C306" s="82" t="s">
        <v>168</v>
      </c>
      <c r="D306" s="83">
        <v>23.45</v>
      </c>
      <c r="E306" s="84">
        <v>0</v>
      </c>
      <c r="F306" s="85">
        <f t="shared" si="16"/>
        <v>23.45</v>
      </c>
      <c r="G306" s="86">
        <v>0</v>
      </c>
      <c r="H306" s="85">
        <f t="shared" si="17"/>
        <v>23.45</v>
      </c>
      <c r="I306" s="88" t="s">
        <v>2229</v>
      </c>
    </row>
    <row r="307" s="57" customFormat="1" ht="16.5" spans="1:9">
      <c r="A307" s="80">
        <v>217</v>
      </c>
      <c r="B307" s="81" t="s">
        <v>2499</v>
      </c>
      <c r="C307" s="82" t="s">
        <v>168</v>
      </c>
      <c r="D307" s="93">
        <v>38.2</v>
      </c>
      <c r="E307" s="84">
        <v>0.2</v>
      </c>
      <c r="F307" s="85">
        <f t="shared" si="16"/>
        <v>30.56</v>
      </c>
      <c r="G307" s="86">
        <v>0.02</v>
      </c>
      <c r="H307" s="85">
        <f t="shared" si="17"/>
        <v>31.17</v>
      </c>
      <c r="I307" s="88" t="s">
        <v>2213</v>
      </c>
    </row>
    <row r="308" s="57" customFormat="1" ht="16.5" spans="1:9">
      <c r="A308" s="80">
        <v>218</v>
      </c>
      <c r="B308" s="81" t="s">
        <v>2500</v>
      </c>
      <c r="C308" s="82" t="s">
        <v>168</v>
      </c>
      <c r="D308" s="93">
        <v>61.05</v>
      </c>
      <c r="E308" s="84">
        <v>0.2</v>
      </c>
      <c r="F308" s="85">
        <f t="shared" si="16"/>
        <v>48.84</v>
      </c>
      <c r="G308" s="86">
        <v>0.02</v>
      </c>
      <c r="H308" s="85">
        <f t="shared" si="17"/>
        <v>49.82</v>
      </c>
      <c r="I308" s="88" t="s">
        <v>2213</v>
      </c>
    </row>
    <row r="309" s="57" customFormat="1" ht="16.5" spans="1:9">
      <c r="A309" s="80">
        <v>219</v>
      </c>
      <c r="B309" s="81" t="s">
        <v>2501</v>
      </c>
      <c r="C309" s="82" t="s">
        <v>168</v>
      </c>
      <c r="D309" s="83">
        <v>88.47</v>
      </c>
      <c r="E309" s="84">
        <v>0</v>
      </c>
      <c r="F309" s="85">
        <f t="shared" si="16"/>
        <v>88.47</v>
      </c>
      <c r="G309" s="86">
        <v>0</v>
      </c>
      <c r="H309" s="85">
        <f t="shared" si="17"/>
        <v>88.47</v>
      </c>
      <c r="I309" s="88" t="s">
        <v>2229</v>
      </c>
    </row>
    <row r="310" s="57" customFormat="1" ht="16.5" spans="1:9">
      <c r="A310" s="80">
        <v>220</v>
      </c>
      <c r="B310" s="81" t="s">
        <v>2502</v>
      </c>
      <c r="C310" s="82" t="s">
        <v>168</v>
      </c>
      <c r="D310" s="92">
        <v>17.26</v>
      </c>
      <c r="E310" s="84">
        <v>0</v>
      </c>
      <c r="F310" s="85">
        <f t="shared" si="16"/>
        <v>17.26</v>
      </c>
      <c r="G310" s="86">
        <v>0.01</v>
      </c>
      <c r="H310" s="85">
        <f t="shared" si="17"/>
        <v>17.43</v>
      </c>
      <c r="I310" s="88" t="s">
        <v>2229</v>
      </c>
    </row>
    <row r="311" s="57" customFormat="1" ht="16.5" spans="1:9">
      <c r="A311" s="80">
        <v>221</v>
      </c>
      <c r="B311" s="81" t="s">
        <v>2503</v>
      </c>
      <c r="C311" s="82" t="s">
        <v>168</v>
      </c>
      <c r="D311" s="92">
        <v>33.67</v>
      </c>
      <c r="E311" s="84">
        <v>0</v>
      </c>
      <c r="F311" s="85">
        <f t="shared" si="16"/>
        <v>33.67</v>
      </c>
      <c r="G311" s="86">
        <v>0.01</v>
      </c>
      <c r="H311" s="85">
        <f t="shared" si="17"/>
        <v>34.01</v>
      </c>
      <c r="I311" s="88" t="s">
        <v>2229</v>
      </c>
    </row>
    <row r="312" s="57" customFormat="1" ht="16.5" spans="1:9">
      <c r="A312" s="80">
        <v>222</v>
      </c>
      <c r="B312" s="81" t="s">
        <v>2504</v>
      </c>
      <c r="C312" s="82" t="s">
        <v>168</v>
      </c>
      <c r="D312" s="92">
        <v>7.6</v>
      </c>
      <c r="E312" s="84">
        <v>0</v>
      </c>
      <c r="F312" s="85">
        <f t="shared" si="16"/>
        <v>7.6</v>
      </c>
      <c r="G312" s="86">
        <v>0.01</v>
      </c>
      <c r="H312" s="85">
        <f t="shared" si="17"/>
        <v>7.68</v>
      </c>
      <c r="I312" s="88" t="s">
        <v>2229</v>
      </c>
    </row>
    <row r="313" s="57" customFormat="1" ht="16.5" spans="1:9">
      <c r="A313" s="80">
        <v>223</v>
      </c>
      <c r="B313" s="81" t="s">
        <v>2505</v>
      </c>
      <c r="C313" s="82" t="s">
        <v>168</v>
      </c>
      <c r="D313" s="92">
        <v>22.35</v>
      </c>
      <c r="E313" s="84">
        <v>0</v>
      </c>
      <c r="F313" s="85">
        <f t="shared" si="16"/>
        <v>22.35</v>
      </c>
      <c r="G313" s="86">
        <v>0.01</v>
      </c>
      <c r="H313" s="85">
        <f t="shared" si="17"/>
        <v>22.57</v>
      </c>
      <c r="I313" s="88" t="s">
        <v>2229</v>
      </c>
    </row>
    <row r="314" s="57" customFormat="1" ht="16.5" spans="1:9">
      <c r="A314" s="80">
        <v>224</v>
      </c>
      <c r="B314" s="81" t="s">
        <v>2506</v>
      </c>
      <c r="C314" s="82" t="s">
        <v>168</v>
      </c>
      <c r="D314" s="92">
        <v>44.89</v>
      </c>
      <c r="E314" s="84">
        <v>0</v>
      </c>
      <c r="F314" s="85">
        <f t="shared" si="16"/>
        <v>44.89</v>
      </c>
      <c r="G314" s="86">
        <v>0.01</v>
      </c>
      <c r="H314" s="85">
        <f t="shared" si="17"/>
        <v>45.34</v>
      </c>
      <c r="I314" s="88" t="s">
        <v>2229</v>
      </c>
    </row>
    <row r="315" s="57" customFormat="1" ht="16.5" spans="1:9">
      <c r="A315" s="80">
        <v>225</v>
      </c>
      <c r="B315" s="81" t="s">
        <v>2507</v>
      </c>
      <c r="C315" s="82" t="s">
        <v>148</v>
      </c>
      <c r="D315" s="83">
        <v>8.8</v>
      </c>
      <c r="E315" s="84">
        <v>0</v>
      </c>
      <c r="F315" s="85">
        <f t="shared" si="16"/>
        <v>8.8</v>
      </c>
      <c r="G315" s="86">
        <v>0</v>
      </c>
      <c r="H315" s="85">
        <f t="shared" si="17"/>
        <v>8.8</v>
      </c>
      <c r="I315" s="88" t="s">
        <v>2229</v>
      </c>
    </row>
    <row r="316" s="57" customFormat="1" ht="16.5" spans="1:9">
      <c r="A316" s="80">
        <v>226</v>
      </c>
      <c r="B316" s="81" t="s">
        <v>2508</v>
      </c>
      <c r="C316" s="82" t="s">
        <v>148</v>
      </c>
      <c r="D316" s="83">
        <v>9.8</v>
      </c>
      <c r="E316" s="84">
        <v>0</v>
      </c>
      <c r="F316" s="85">
        <f t="shared" si="16"/>
        <v>9.8</v>
      </c>
      <c r="G316" s="86">
        <v>0</v>
      </c>
      <c r="H316" s="85">
        <f t="shared" si="17"/>
        <v>9.8</v>
      </c>
      <c r="I316" s="88" t="s">
        <v>2229</v>
      </c>
    </row>
    <row r="317" s="57" customFormat="1" ht="16.5" spans="1:9">
      <c r="A317" s="80">
        <v>227</v>
      </c>
      <c r="B317" s="81" t="s">
        <v>2509</v>
      </c>
      <c r="C317" s="82" t="s">
        <v>148</v>
      </c>
      <c r="D317" s="83">
        <v>10.8</v>
      </c>
      <c r="E317" s="84">
        <v>0</v>
      </c>
      <c r="F317" s="85">
        <f t="shared" si="16"/>
        <v>10.8</v>
      </c>
      <c r="G317" s="86">
        <v>0</v>
      </c>
      <c r="H317" s="85">
        <f t="shared" si="17"/>
        <v>10.8</v>
      </c>
      <c r="I317" s="88" t="s">
        <v>2229</v>
      </c>
    </row>
    <row r="318" s="57" customFormat="1" ht="16.5" spans="1:9">
      <c r="A318" s="80">
        <v>228</v>
      </c>
      <c r="B318" s="81" t="s">
        <v>2510</v>
      </c>
      <c r="C318" s="82" t="s">
        <v>148</v>
      </c>
      <c r="D318" s="83">
        <v>16.56</v>
      </c>
      <c r="E318" s="84">
        <v>0</v>
      </c>
      <c r="F318" s="85">
        <f t="shared" si="16"/>
        <v>16.56</v>
      </c>
      <c r="G318" s="86">
        <v>0</v>
      </c>
      <c r="H318" s="85">
        <f t="shared" si="17"/>
        <v>16.56</v>
      </c>
      <c r="I318" s="88" t="s">
        <v>2229</v>
      </c>
    </row>
    <row r="319" s="57" customFormat="1" ht="16.5" spans="1:9">
      <c r="A319" s="80">
        <v>229</v>
      </c>
      <c r="B319" s="81" t="s">
        <v>2511</v>
      </c>
      <c r="C319" s="82" t="s">
        <v>148</v>
      </c>
      <c r="D319" s="83">
        <v>2.66</v>
      </c>
      <c r="E319" s="84">
        <v>0</v>
      </c>
      <c r="F319" s="85">
        <f t="shared" si="16"/>
        <v>2.66</v>
      </c>
      <c r="G319" s="86">
        <v>0</v>
      </c>
      <c r="H319" s="85">
        <f t="shared" si="17"/>
        <v>2.66</v>
      </c>
      <c r="I319" s="88" t="s">
        <v>2229</v>
      </c>
    </row>
    <row r="320" s="57" customFormat="1" ht="16.5" spans="1:9">
      <c r="A320" s="80">
        <v>230</v>
      </c>
      <c r="B320" s="81" t="s">
        <v>2512</v>
      </c>
      <c r="C320" s="82" t="s">
        <v>148</v>
      </c>
      <c r="D320" s="83">
        <v>4.04</v>
      </c>
      <c r="E320" s="84">
        <v>0</v>
      </c>
      <c r="F320" s="85">
        <f t="shared" si="16"/>
        <v>4.04</v>
      </c>
      <c r="G320" s="86">
        <v>0</v>
      </c>
      <c r="H320" s="85">
        <f t="shared" si="17"/>
        <v>4.04</v>
      </c>
      <c r="I320" s="88" t="s">
        <v>2229</v>
      </c>
    </row>
    <row r="321" s="57" customFormat="1" ht="16.5" spans="1:9">
      <c r="A321" s="80">
        <v>231</v>
      </c>
      <c r="B321" s="81" t="s">
        <v>2513</v>
      </c>
      <c r="C321" s="82" t="s">
        <v>148</v>
      </c>
      <c r="D321" s="83">
        <v>5.8</v>
      </c>
      <c r="E321" s="84">
        <v>0</v>
      </c>
      <c r="F321" s="85">
        <f t="shared" si="16"/>
        <v>5.8</v>
      </c>
      <c r="G321" s="86">
        <v>0</v>
      </c>
      <c r="H321" s="85">
        <f t="shared" si="17"/>
        <v>5.8</v>
      </c>
      <c r="I321" s="88" t="s">
        <v>2229</v>
      </c>
    </row>
    <row r="322" s="57" customFormat="1" ht="16.5" spans="1:9">
      <c r="A322" s="80">
        <v>232</v>
      </c>
      <c r="B322" s="81" t="s">
        <v>2514</v>
      </c>
      <c r="C322" s="82" t="s">
        <v>148</v>
      </c>
      <c r="D322" s="83">
        <v>6.14</v>
      </c>
      <c r="E322" s="84">
        <v>0</v>
      </c>
      <c r="F322" s="85">
        <f t="shared" si="16"/>
        <v>6.14</v>
      </c>
      <c r="G322" s="86">
        <v>0</v>
      </c>
      <c r="H322" s="85">
        <f t="shared" si="17"/>
        <v>6.14</v>
      </c>
      <c r="I322" s="88" t="s">
        <v>2229</v>
      </c>
    </row>
    <row r="323" s="57" customFormat="1" ht="16.5" spans="1:9">
      <c r="A323" s="80">
        <v>233</v>
      </c>
      <c r="B323" s="81" t="s">
        <v>2515</v>
      </c>
      <c r="C323" s="82" t="s">
        <v>148</v>
      </c>
      <c r="D323" s="83">
        <v>30</v>
      </c>
      <c r="E323" s="84">
        <v>0</v>
      </c>
      <c r="F323" s="85">
        <f t="shared" si="16"/>
        <v>30</v>
      </c>
      <c r="G323" s="86">
        <v>0</v>
      </c>
      <c r="H323" s="85">
        <f t="shared" si="17"/>
        <v>30</v>
      </c>
      <c r="I323" s="88" t="s">
        <v>2229</v>
      </c>
    </row>
    <row r="324" s="57" customFormat="1" ht="16.5" spans="1:9">
      <c r="A324" s="80">
        <v>234</v>
      </c>
      <c r="B324" s="81" t="s">
        <v>2516</v>
      </c>
      <c r="C324" s="82" t="s">
        <v>148</v>
      </c>
      <c r="D324" s="83">
        <v>45</v>
      </c>
      <c r="E324" s="84">
        <v>0</v>
      </c>
      <c r="F324" s="85">
        <f t="shared" si="16"/>
        <v>45</v>
      </c>
      <c r="G324" s="86">
        <v>0</v>
      </c>
      <c r="H324" s="85">
        <f t="shared" si="17"/>
        <v>45</v>
      </c>
      <c r="I324" s="88" t="s">
        <v>2229</v>
      </c>
    </row>
    <row r="325" s="57" customFormat="1" ht="16.5" spans="1:9">
      <c r="A325" s="80">
        <v>235</v>
      </c>
      <c r="B325" s="81" t="s">
        <v>2517</v>
      </c>
      <c r="C325" s="82" t="s">
        <v>148</v>
      </c>
      <c r="D325" s="83">
        <v>70</v>
      </c>
      <c r="E325" s="84">
        <v>0</v>
      </c>
      <c r="F325" s="85">
        <f t="shared" si="16"/>
        <v>70</v>
      </c>
      <c r="G325" s="86">
        <v>0</v>
      </c>
      <c r="H325" s="85">
        <f t="shared" si="17"/>
        <v>70</v>
      </c>
      <c r="I325" s="88" t="s">
        <v>2229</v>
      </c>
    </row>
    <row r="326" s="57" customFormat="1" ht="16.5" spans="1:9">
      <c r="A326" s="80">
        <v>236</v>
      </c>
      <c r="B326" s="81" t="s">
        <v>2518</v>
      </c>
      <c r="C326" s="82" t="s">
        <v>148</v>
      </c>
      <c r="D326" s="83">
        <v>86</v>
      </c>
      <c r="E326" s="84">
        <v>0</v>
      </c>
      <c r="F326" s="85">
        <f t="shared" si="16"/>
        <v>86</v>
      </c>
      <c r="G326" s="86">
        <v>0</v>
      </c>
      <c r="H326" s="85">
        <f t="shared" si="17"/>
        <v>86</v>
      </c>
      <c r="I326" s="88" t="s">
        <v>2229</v>
      </c>
    </row>
    <row r="327" s="57" customFormat="1" ht="16.5" spans="1:9">
      <c r="A327" s="80">
        <v>237</v>
      </c>
      <c r="B327" s="81" t="s">
        <v>2519</v>
      </c>
      <c r="C327" s="82" t="s">
        <v>148</v>
      </c>
      <c r="D327" s="83">
        <v>3.52</v>
      </c>
      <c r="E327" s="84">
        <v>0</v>
      </c>
      <c r="F327" s="85">
        <f t="shared" si="16"/>
        <v>3.52</v>
      </c>
      <c r="G327" s="86">
        <v>0</v>
      </c>
      <c r="H327" s="85">
        <f t="shared" si="17"/>
        <v>3.52</v>
      </c>
      <c r="I327" s="88" t="s">
        <v>2229</v>
      </c>
    </row>
    <row r="328" s="57" customFormat="1" ht="16.5" spans="1:9">
      <c r="A328" s="80">
        <v>238</v>
      </c>
      <c r="B328" s="81" t="s">
        <v>2520</v>
      </c>
      <c r="C328" s="82" t="s">
        <v>148</v>
      </c>
      <c r="D328" s="83">
        <v>5.99</v>
      </c>
      <c r="E328" s="84">
        <v>0</v>
      </c>
      <c r="F328" s="85">
        <f t="shared" si="16"/>
        <v>5.99</v>
      </c>
      <c r="G328" s="86">
        <v>0</v>
      </c>
      <c r="H328" s="85">
        <f t="shared" si="17"/>
        <v>5.99</v>
      </c>
      <c r="I328" s="88" t="s">
        <v>2229</v>
      </c>
    </row>
    <row r="329" s="57" customFormat="1" ht="16.5" spans="1:9">
      <c r="A329" s="80">
        <v>239</v>
      </c>
      <c r="B329" s="81" t="s">
        <v>2521</v>
      </c>
      <c r="C329" s="82" t="s">
        <v>148</v>
      </c>
      <c r="D329" s="83">
        <v>14.17</v>
      </c>
      <c r="E329" s="84">
        <v>0</v>
      </c>
      <c r="F329" s="85">
        <f t="shared" si="16"/>
        <v>14.17</v>
      </c>
      <c r="G329" s="86">
        <v>0</v>
      </c>
      <c r="H329" s="85">
        <f t="shared" si="17"/>
        <v>14.17</v>
      </c>
      <c r="I329" s="88" t="s">
        <v>2229</v>
      </c>
    </row>
    <row r="330" s="57" customFormat="1" ht="16.5" spans="1:9">
      <c r="A330" s="80">
        <v>240</v>
      </c>
      <c r="B330" s="81" t="s">
        <v>2522</v>
      </c>
      <c r="C330" s="82" t="s">
        <v>148</v>
      </c>
      <c r="D330" s="83">
        <v>16.77</v>
      </c>
      <c r="E330" s="84">
        <v>0</v>
      </c>
      <c r="F330" s="85">
        <f t="shared" si="16"/>
        <v>16.77</v>
      </c>
      <c r="G330" s="86">
        <v>0</v>
      </c>
      <c r="H330" s="85">
        <f t="shared" si="17"/>
        <v>16.77</v>
      </c>
      <c r="I330" s="88" t="s">
        <v>2229</v>
      </c>
    </row>
    <row r="331" s="57" customFormat="1" ht="16.5" spans="1:9">
      <c r="A331" s="80">
        <v>241</v>
      </c>
      <c r="B331" s="81" t="s">
        <v>2523</v>
      </c>
      <c r="C331" s="82" t="s">
        <v>148</v>
      </c>
      <c r="D331" s="83">
        <v>40</v>
      </c>
      <c r="E331" s="84">
        <v>0</v>
      </c>
      <c r="F331" s="85">
        <f t="shared" si="16"/>
        <v>40</v>
      </c>
      <c r="G331" s="86">
        <v>0</v>
      </c>
      <c r="H331" s="85">
        <f t="shared" si="17"/>
        <v>40</v>
      </c>
      <c r="I331" s="88" t="s">
        <v>2229</v>
      </c>
    </row>
    <row r="332" s="57" customFormat="1" ht="16.5" spans="1:9">
      <c r="A332" s="80">
        <v>242</v>
      </c>
      <c r="B332" s="81" t="s">
        <v>2524</v>
      </c>
      <c r="C332" s="82" t="s">
        <v>148</v>
      </c>
      <c r="D332" s="83">
        <v>45</v>
      </c>
      <c r="E332" s="84">
        <v>0</v>
      </c>
      <c r="F332" s="85">
        <f t="shared" si="16"/>
        <v>45</v>
      </c>
      <c r="G332" s="86">
        <v>0</v>
      </c>
      <c r="H332" s="85">
        <f t="shared" si="17"/>
        <v>45</v>
      </c>
      <c r="I332" s="88" t="s">
        <v>2229</v>
      </c>
    </row>
    <row r="333" s="57" customFormat="1" ht="16.5" spans="1:9">
      <c r="A333" s="80">
        <v>243</v>
      </c>
      <c r="B333" s="81" t="s">
        <v>2525</v>
      </c>
      <c r="C333" s="82" t="s">
        <v>148</v>
      </c>
      <c r="D333" s="83">
        <v>60</v>
      </c>
      <c r="E333" s="84">
        <v>0</v>
      </c>
      <c r="F333" s="85">
        <f t="shared" si="16"/>
        <v>60</v>
      </c>
      <c r="G333" s="86">
        <v>0</v>
      </c>
      <c r="H333" s="85">
        <f t="shared" si="17"/>
        <v>60</v>
      </c>
      <c r="I333" s="88" t="s">
        <v>2229</v>
      </c>
    </row>
    <row r="334" s="57" customFormat="1" ht="16.5" spans="1:9">
      <c r="A334" s="80">
        <v>244</v>
      </c>
      <c r="B334" s="81" t="s">
        <v>2526</v>
      </c>
      <c r="C334" s="82" t="s">
        <v>148</v>
      </c>
      <c r="D334" s="83">
        <v>40</v>
      </c>
      <c r="E334" s="84">
        <v>0</v>
      </c>
      <c r="F334" s="85">
        <f t="shared" si="16"/>
        <v>40</v>
      </c>
      <c r="G334" s="86">
        <v>0</v>
      </c>
      <c r="H334" s="85">
        <f t="shared" si="17"/>
        <v>40</v>
      </c>
      <c r="I334" s="88" t="s">
        <v>2229</v>
      </c>
    </row>
    <row r="335" s="57" customFormat="1" ht="16.5" spans="1:9">
      <c r="A335" s="80">
        <v>245</v>
      </c>
      <c r="B335" s="81" t="s">
        <v>2527</v>
      </c>
      <c r="C335" s="82" t="s">
        <v>148</v>
      </c>
      <c r="D335" s="83">
        <v>45</v>
      </c>
      <c r="E335" s="84">
        <v>0</v>
      </c>
      <c r="F335" s="85">
        <f t="shared" si="16"/>
        <v>45</v>
      </c>
      <c r="G335" s="86">
        <v>0</v>
      </c>
      <c r="H335" s="85">
        <f t="shared" si="17"/>
        <v>45</v>
      </c>
      <c r="I335" s="88" t="s">
        <v>2229</v>
      </c>
    </row>
    <row r="336" s="57" customFormat="1" ht="16.5" spans="1:9">
      <c r="A336" s="80">
        <v>246</v>
      </c>
      <c r="B336" s="81" t="s">
        <v>2528</v>
      </c>
      <c r="C336" s="82" t="s">
        <v>148</v>
      </c>
      <c r="D336" s="83">
        <v>60</v>
      </c>
      <c r="E336" s="84">
        <v>0</v>
      </c>
      <c r="F336" s="85">
        <f t="shared" si="16"/>
        <v>60</v>
      </c>
      <c r="G336" s="86">
        <v>0</v>
      </c>
      <c r="H336" s="85">
        <f t="shared" si="17"/>
        <v>60</v>
      </c>
      <c r="I336" s="88" t="s">
        <v>2229</v>
      </c>
    </row>
    <row r="337" s="57" customFormat="1" ht="33" spans="1:9">
      <c r="A337" s="80">
        <v>247</v>
      </c>
      <c r="B337" s="81" t="s">
        <v>2529</v>
      </c>
      <c r="C337" s="82" t="s">
        <v>168</v>
      </c>
      <c r="D337" s="83">
        <v>2.34</v>
      </c>
      <c r="E337" s="84">
        <v>0</v>
      </c>
      <c r="F337" s="85">
        <f t="shared" si="16"/>
        <v>2.34</v>
      </c>
      <c r="G337" s="86">
        <v>0.01</v>
      </c>
      <c r="H337" s="85">
        <f t="shared" si="17"/>
        <v>2.36</v>
      </c>
      <c r="I337" s="88" t="s">
        <v>2229</v>
      </c>
    </row>
    <row r="338" s="57" customFormat="1" ht="33" spans="1:9">
      <c r="A338" s="80">
        <v>248</v>
      </c>
      <c r="B338" s="81" t="s">
        <v>2530</v>
      </c>
      <c r="C338" s="82" t="s">
        <v>168</v>
      </c>
      <c r="D338" s="83">
        <v>2.58</v>
      </c>
      <c r="E338" s="84">
        <v>0</v>
      </c>
      <c r="F338" s="85">
        <f t="shared" si="16"/>
        <v>2.58</v>
      </c>
      <c r="G338" s="86">
        <v>0.01</v>
      </c>
      <c r="H338" s="85">
        <f t="shared" si="17"/>
        <v>2.61</v>
      </c>
      <c r="I338" s="88" t="s">
        <v>2229</v>
      </c>
    </row>
    <row r="339" s="57" customFormat="1" ht="33" spans="1:9">
      <c r="A339" s="80">
        <v>249</v>
      </c>
      <c r="B339" s="81" t="s">
        <v>2531</v>
      </c>
      <c r="C339" s="82" t="s">
        <v>168</v>
      </c>
      <c r="D339" s="83">
        <v>3.82</v>
      </c>
      <c r="E339" s="84">
        <v>0</v>
      </c>
      <c r="F339" s="85">
        <f t="shared" si="16"/>
        <v>3.82</v>
      </c>
      <c r="G339" s="86">
        <v>0.01</v>
      </c>
      <c r="H339" s="85">
        <f t="shared" si="17"/>
        <v>3.86</v>
      </c>
      <c r="I339" s="88" t="s">
        <v>2229</v>
      </c>
    </row>
    <row r="340" s="57" customFormat="1" ht="33" spans="1:9">
      <c r="A340" s="80">
        <v>250</v>
      </c>
      <c r="B340" s="81" t="s">
        <v>2532</v>
      </c>
      <c r="C340" s="82" t="s">
        <v>168</v>
      </c>
      <c r="D340" s="83">
        <v>5.25</v>
      </c>
      <c r="E340" s="84">
        <v>0</v>
      </c>
      <c r="F340" s="85">
        <f t="shared" si="16"/>
        <v>5.25</v>
      </c>
      <c r="G340" s="86">
        <v>0.01</v>
      </c>
      <c r="H340" s="85">
        <f t="shared" si="17"/>
        <v>5.3</v>
      </c>
      <c r="I340" s="88" t="s">
        <v>2229</v>
      </c>
    </row>
    <row r="341" s="57" customFormat="1" ht="33" spans="1:9">
      <c r="A341" s="80">
        <v>251</v>
      </c>
      <c r="B341" s="81" t="s">
        <v>2533</v>
      </c>
      <c r="C341" s="82" t="s">
        <v>168</v>
      </c>
      <c r="D341" s="83">
        <v>7.15</v>
      </c>
      <c r="E341" s="84">
        <v>0</v>
      </c>
      <c r="F341" s="85">
        <f t="shared" si="16"/>
        <v>7.15</v>
      </c>
      <c r="G341" s="86">
        <v>0.01</v>
      </c>
      <c r="H341" s="85">
        <f t="shared" si="17"/>
        <v>7.22</v>
      </c>
      <c r="I341" s="88" t="s">
        <v>2229</v>
      </c>
    </row>
    <row r="342" s="57" customFormat="1" ht="33" spans="1:9">
      <c r="A342" s="80">
        <v>252</v>
      </c>
      <c r="B342" s="81" t="s">
        <v>2534</v>
      </c>
      <c r="C342" s="82" t="s">
        <v>168</v>
      </c>
      <c r="D342" s="83">
        <v>12.35</v>
      </c>
      <c r="E342" s="84">
        <v>0</v>
      </c>
      <c r="F342" s="85">
        <f t="shared" si="16"/>
        <v>12.35</v>
      </c>
      <c r="G342" s="86">
        <v>0.01</v>
      </c>
      <c r="H342" s="85">
        <f t="shared" si="17"/>
        <v>12.47</v>
      </c>
      <c r="I342" s="88" t="s">
        <v>2229</v>
      </c>
    </row>
    <row r="343" s="57" customFormat="1" ht="33" spans="1:9">
      <c r="A343" s="80">
        <v>253</v>
      </c>
      <c r="B343" s="81" t="s">
        <v>2535</v>
      </c>
      <c r="C343" s="82" t="s">
        <v>168</v>
      </c>
      <c r="D343" s="83">
        <v>16</v>
      </c>
      <c r="E343" s="84">
        <v>0</v>
      </c>
      <c r="F343" s="85">
        <f t="shared" si="16"/>
        <v>16</v>
      </c>
      <c r="G343" s="86">
        <v>0.01</v>
      </c>
      <c r="H343" s="85">
        <f t="shared" si="17"/>
        <v>16.16</v>
      </c>
      <c r="I343" s="88" t="s">
        <v>2229</v>
      </c>
    </row>
    <row r="344" s="57" customFormat="1" ht="33" spans="1:9">
      <c r="A344" s="80">
        <v>254</v>
      </c>
      <c r="B344" s="81" t="s">
        <v>2536</v>
      </c>
      <c r="C344" s="82" t="s">
        <v>168</v>
      </c>
      <c r="D344" s="83">
        <v>23.12</v>
      </c>
      <c r="E344" s="84">
        <v>0</v>
      </c>
      <c r="F344" s="85">
        <f t="shared" si="16"/>
        <v>23.12</v>
      </c>
      <c r="G344" s="86">
        <v>0.01</v>
      </c>
      <c r="H344" s="85">
        <f t="shared" si="17"/>
        <v>23.35</v>
      </c>
      <c r="I344" s="88" t="s">
        <v>2229</v>
      </c>
    </row>
    <row r="345" s="57" customFormat="1" ht="16.5" spans="1:9">
      <c r="A345" s="80">
        <v>255</v>
      </c>
      <c r="B345" s="81" t="s">
        <v>2537</v>
      </c>
      <c r="C345" s="82" t="s">
        <v>148</v>
      </c>
      <c r="D345" s="83">
        <v>20</v>
      </c>
      <c r="E345" s="84">
        <v>0</v>
      </c>
      <c r="F345" s="85">
        <f t="shared" si="16"/>
        <v>20</v>
      </c>
      <c r="G345" s="86">
        <v>0</v>
      </c>
      <c r="H345" s="85">
        <f t="shared" si="17"/>
        <v>20</v>
      </c>
      <c r="I345" s="88" t="s">
        <v>2229</v>
      </c>
    </row>
    <row r="346" s="57" customFormat="1" ht="16.5" spans="1:9">
      <c r="A346" s="80">
        <v>256</v>
      </c>
      <c r="B346" s="81" t="s">
        <v>2538</v>
      </c>
      <c r="C346" s="82" t="s">
        <v>148</v>
      </c>
      <c r="D346" s="83">
        <v>35</v>
      </c>
      <c r="E346" s="84">
        <v>0</v>
      </c>
      <c r="F346" s="85">
        <f t="shared" si="16"/>
        <v>35</v>
      </c>
      <c r="G346" s="86">
        <v>0</v>
      </c>
      <c r="H346" s="85">
        <f t="shared" si="17"/>
        <v>35</v>
      </c>
      <c r="I346" s="88" t="s">
        <v>2229</v>
      </c>
    </row>
    <row r="347" s="57" customFormat="1" ht="16.5" spans="1:9">
      <c r="A347" s="80">
        <v>257</v>
      </c>
      <c r="B347" s="81" t="s">
        <v>2539</v>
      </c>
      <c r="C347" s="82" t="s">
        <v>148</v>
      </c>
      <c r="D347" s="83">
        <v>50</v>
      </c>
      <c r="E347" s="84">
        <v>0</v>
      </c>
      <c r="F347" s="85">
        <f t="shared" ref="F347:F410" si="18">+D347*(1-E347)</f>
        <v>50</v>
      </c>
      <c r="G347" s="86">
        <v>0</v>
      </c>
      <c r="H347" s="85">
        <f t="shared" ref="H347:H410" si="19">+F347*(1+G347)</f>
        <v>50</v>
      </c>
      <c r="I347" s="88" t="s">
        <v>2229</v>
      </c>
    </row>
    <row r="348" s="57" customFormat="1" ht="16.5" spans="1:9">
      <c r="A348" s="80">
        <v>258</v>
      </c>
      <c r="B348" s="81" t="s">
        <v>2540</v>
      </c>
      <c r="C348" s="82" t="s">
        <v>148</v>
      </c>
      <c r="D348" s="83">
        <v>65</v>
      </c>
      <c r="E348" s="84">
        <v>0</v>
      </c>
      <c r="F348" s="85">
        <f t="shared" si="18"/>
        <v>65</v>
      </c>
      <c r="G348" s="86">
        <v>0</v>
      </c>
      <c r="H348" s="85">
        <f t="shared" si="19"/>
        <v>65</v>
      </c>
      <c r="I348" s="88" t="s">
        <v>2229</v>
      </c>
    </row>
    <row r="349" s="57" customFormat="1" ht="16.5" spans="1:9">
      <c r="A349" s="80">
        <v>259</v>
      </c>
      <c r="B349" s="81" t="s">
        <v>2541</v>
      </c>
      <c r="C349" s="82" t="s">
        <v>148</v>
      </c>
      <c r="D349" s="83">
        <v>120</v>
      </c>
      <c r="E349" s="84">
        <v>0</v>
      </c>
      <c r="F349" s="85">
        <f t="shared" si="18"/>
        <v>120</v>
      </c>
      <c r="G349" s="86">
        <v>0</v>
      </c>
      <c r="H349" s="85">
        <f t="shared" si="19"/>
        <v>120</v>
      </c>
      <c r="I349" s="88" t="s">
        <v>2229</v>
      </c>
    </row>
    <row r="350" s="57" customFormat="1" ht="16.5" spans="1:9">
      <c r="A350" s="80">
        <v>260</v>
      </c>
      <c r="B350" s="81" t="s">
        <v>2542</v>
      </c>
      <c r="C350" s="82" t="s">
        <v>148</v>
      </c>
      <c r="D350" s="83">
        <v>160</v>
      </c>
      <c r="E350" s="84">
        <v>0</v>
      </c>
      <c r="F350" s="85">
        <f t="shared" si="18"/>
        <v>160</v>
      </c>
      <c r="G350" s="86">
        <v>0</v>
      </c>
      <c r="H350" s="85">
        <f t="shared" si="19"/>
        <v>160</v>
      </c>
      <c r="I350" s="88" t="s">
        <v>2229</v>
      </c>
    </row>
    <row r="351" s="57" customFormat="1" ht="16.5" spans="1:9">
      <c r="A351" s="80">
        <v>261</v>
      </c>
      <c r="B351" s="81" t="s">
        <v>2543</v>
      </c>
      <c r="C351" s="82" t="s">
        <v>148</v>
      </c>
      <c r="D351" s="83">
        <v>250</v>
      </c>
      <c r="E351" s="84">
        <v>0</v>
      </c>
      <c r="F351" s="85">
        <f t="shared" si="18"/>
        <v>250</v>
      </c>
      <c r="G351" s="86">
        <v>0</v>
      </c>
      <c r="H351" s="85">
        <f t="shared" si="19"/>
        <v>250</v>
      </c>
      <c r="I351" s="88" t="s">
        <v>2229</v>
      </c>
    </row>
    <row r="352" s="57" customFormat="1" ht="16.5" spans="1:9">
      <c r="A352" s="80">
        <v>262</v>
      </c>
      <c r="B352" s="81" t="s">
        <v>2544</v>
      </c>
      <c r="C352" s="82" t="s">
        <v>148</v>
      </c>
      <c r="D352" s="83">
        <v>320</v>
      </c>
      <c r="E352" s="84">
        <v>0</v>
      </c>
      <c r="F352" s="85">
        <f t="shared" si="18"/>
        <v>320</v>
      </c>
      <c r="G352" s="86">
        <v>0</v>
      </c>
      <c r="H352" s="85">
        <f t="shared" si="19"/>
        <v>320</v>
      </c>
      <c r="I352" s="88" t="s">
        <v>2229</v>
      </c>
    </row>
    <row r="353" s="57" customFormat="1" ht="16.5" spans="1:9">
      <c r="A353" s="80">
        <v>263</v>
      </c>
      <c r="B353" s="81" t="s">
        <v>2545</v>
      </c>
      <c r="C353" s="82" t="s">
        <v>148</v>
      </c>
      <c r="D353" s="83">
        <v>3.98</v>
      </c>
      <c r="E353" s="84">
        <v>0</v>
      </c>
      <c r="F353" s="85">
        <f t="shared" si="18"/>
        <v>3.98</v>
      </c>
      <c r="G353" s="86">
        <v>0</v>
      </c>
      <c r="H353" s="85">
        <f t="shared" si="19"/>
        <v>3.98</v>
      </c>
      <c r="I353" s="88" t="s">
        <v>2229</v>
      </c>
    </row>
    <row r="354" s="57" customFormat="1" ht="16.5" spans="1:9">
      <c r="A354" s="80">
        <v>264</v>
      </c>
      <c r="B354" s="81" t="s">
        <v>2546</v>
      </c>
      <c r="C354" s="82" t="s">
        <v>148</v>
      </c>
      <c r="D354" s="83">
        <v>8</v>
      </c>
      <c r="E354" s="84">
        <v>0</v>
      </c>
      <c r="F354" s="85">
        <f t="shared" si="18"/>
        <v>8</v>
      </c>
      <c r="G354" s="86">
        <v>0</v>
      </c>
      <c r="H354" s="85">
        <f t="shared" si="19"/>
        <v>8</v>
      </c>
      <c r="I354" s="88" t="s">
        <v>2229</v>
      </c>
    </row>
    <row r="355" s="57" customFormat="1" ht="16.5" spans="1:9">
      <c r="A355" s="80">
        <v>265</v>
      </c>
      <c r="B355" s="81" t="s">
        <v>2547</v>
      </c>
      <c r="C355" s="82" t="s">
        <v>148</v>
      </c>
      <c r="D355" s="83">
        <v>13</v>
      </c>
      <c r="E355" s="84">
        <v>0</v>
      </c>
      <c r="F355" s="85">
        <f t="shared" si="18"/>
        <v>13</v>
      </c>
      <c r="G355" s="86">
        <v>0</v>
      </c>
      <c r="H355" s="85">
        <f t="shared" si="19"/>
        <v>13</v>
      </c>
      <c r="I355" s="88" t="s">
        <v>2229</v>
      </c>
    </row>
    <row r="356" s="57" customFormat="1" ht="16.5" spans="1:9">
      <c r="A356" s="80">
        <v>266</v>
      </c>
      <c r="B356" s="81" t="s">
        <v>2548</v>
      </c>
      <c r="C356" s="82" t="s">
        <v>148</v>
      </c>
      <c r="D356" s="83">
        <v>16</v>
      </c>
      <c r="E356" s="84">
        <v>0</v>
      </c>
      <c r="F356" s="85">
        <f t="shared" si="18"/>
        <v>16</v>
      </c>
      <c r="G356" s="86">
        <v>0</v>
      </c>
      <c r="H356" s="85">
        <f t="shared" si="19"/>
        <v>16</v>
      </c>
      <c r="I356" s="88" t="s">
        <v>2229</v>
      </c>
    </row>
    <row r="357" s="57" customFormat="1" ht="16.5" spans="1:9">
      <c r="A357" s="80">
        <v>267</v>
      </c>
      <c r="B357" s="81" t="s">
        <v>2549</v>
      </c>
      <c r="C357" s="82" t="s">
        <v>148</v>
      </c>
      <c r="D357" s="83">
        <v>2.5</v>
      </c>
      <c r="E357" s="84">
        <v>0</v>
      </c>
      <c r="F357" s="85">
        <f t="shared" si="18"/>
        <v>2.5</v>
      </c>
      <c r="G357" s="86">
        <v>0</v>
      </c>
      <c r="H357" s="85">
        <f t="shared" si="19"/>
        <v>2.5</v>
      </c>
      <c r="I357" s="88" t="s">
        <v>2229</v>
      </c>
    </row>
    <row r="358" s="57" customFormat="1" ht="16.5" spans="1:9">
      <c r="A358" s="80">
        <v>268</v>
      </c>
      <c r="B358" s="81" t="s">
        <v>2550</v>
      </c>
      <c r="C358" s="82" t="s">
        <v>148</v>
      </c>
      <c r="D358" s="83">
        <v>3</v>
      </c>
      <c r="E358" s="84">
        <v>0</v>
      </c>
      <c r="F358" s="85">
        <f t="shared" si="18"/>
        <v>3</v>
      </c>
      <c r="G358" s="86">
        <v>0</v>
      </c>
      <c r="H358" s="85">
        <f t="shared" si="19"/>
        <v>3</v>
      </c>
      <c r="I358" s="88" t="s">
        <v>2229</v>
      </c>
    </row>
    <row r="359" s="57" customFormat="1" ht="16.5" spans="1:9">
      <c r="A359" s="80">
        <v>269</v>
      </c>
      <c r="B359" s="81" t="s">
        <v>2551</v>
      </c>
      <c r="C359" s="82" t="s">
        <v>148</v>
      </c>
      <c r="D359" s="83">
        <v>11.18</v>
      </c>
      <c r="E359" s="84">
        <v>0</v>
      </c>
      <c r="F359" s="85">
        <f t="shared" si="18"/>
        <v>11.18</v>
      </c>
      <c r="G359" s="86">
        <v>0</v>
      </c>
      <c r="H359" s="85">
        <f t="shared" si="19"/>
        <v>11.18</v>
      </c>
      <c r="I359" s="88" t="s">
        <v>2229</v>
      </c>
    </row>
    <row r="360" s="57" customFormat="1" ht="16.5" spans="1:9">
      <c r="A360" s="80">
        <v>270</v>
      </c>
      <c r="B360" s="81" t="s">
        <v>2552</v>
      </c>
      <c r="C360" s="82" t="s">
        <v>148</v>
      </c>
      <c r="D360" s="83">
        <v>13.76</v>
      </c>
      <c r="E360" s="84">
        <v>0</v>
      </c>
      <c r="F360" s="85">
        <f t="shared" si="18"/>
        <v>13.76</v>
      </c>
      <c r="G360" s="86">
        <v>0</v>
      </c>
      <c r="H360" s="85">
        <f t="shared" si="19"/>
        <v>13.76</v>
      </c>
      <c r="I360" s="88" t="s">
        <v>2229</v>
      </c>
    </row>
    <row r="361" s="57" customFormat="1" ht="16.5" spans="1:9">
      <c r="A361" s="80">
        <v>271</v>
      </c>
      <c r="B361" s="81" t="s">
        <v>2553</v>
      </c>
      <c r="C361" s="82" t="s">
        <v>148</v>
      </c>
      <c r="D361" s="83">
        <v>38.61</v>
      </c>
      <c r="E361" s="84">
        <v>0</v>
      </c>
      <c r="F361" s="85">
        <f t="shared" si="18"/>
        <v>38.61</v>
      </c>
      <c r="G361" s="86">
        <v>0</v>
      </c>
      <c r="H361" s="85">
        <f t="shared" si="19"/>
        <v>38.61</v>
      </c>
      <c r="I361" s="88" t="s">
        <v>2229</v>
      </c>
    </row>
    <row r="362" s="57" customFormat="1" ht="16.5" spans="1:9">
      <c r="A362" s="80">
        <v>272</v>
      </c>
      <c r="B362" s="81" t="s">
        <v>2554</v>
      </c>
      <c r="C362" s="82" t="s">
        <v>148</v>
      </c>
      <c r="D362" s="83">
        <v>40.27</v>
      </c>
      <c r="E362" s="84">
        <v>0</v>
      </c>
      <c r="F362" s="85">
        <f t="shared" si="18"/>
        <v>40.27</v>
      </c>
      <c r="G362" s="86">
        <v>0</v>
      </c>
      <c r="H362" s="85">
        <f t="shared" si="19"/>
        <v>40.27</v>
      </c>
      <c r="I362" s="88" t="s">
        <v>2229</v>
      </c>
    </row>
    <row r="363" s="57" customFormat="1" ht="16.5" spans="1:9">
      <c r="A363" s="80">
        <v>273</v>
      </c>
      <c r="B363" s="81" t="s">
        <v>2555</v>
      </c>
      <c r="C363" s="82" t="s">
        <v>148</v>
      </c>
      <c r="D363" s="83">
        <v>55.61</v>
      </c>
      <c r="E363" s="84">
        <v>0</v>
      </c>
      <c r="F363" s="85">
        <f t="shared" si="18"/>
        <v>55.61</v>
      </c>
      <c r="G363" s="86">
        <v>0</v>
      </c>
      <c r="H363" s="85">
        <f t="shared" si="19"/>
        <v>55.61</v>
      </c>
      <c r="I363" s="88" t="s">
        <v>2229</v>
      </c>
    </row>
    <row r="364" s="57" customFormat="1" ht="16.5" spans="1:9">
      <c r="A364" s="80">
        <v>274</v>
      </c>
      <c r="B364" s="81" t="s">
        <v>2556</v>
      </c>
      <c r="C364" s="82" t="s">
        <v>148</v>
      </c>
      <c r="D364" s="83">
        <v>65.84</v>
      </c>
      <c r="E364" s="84">
        <v>0</v>
      </c>
      <c r="F364" s="85">
        <f t="shared" si="18"/>
        <v>65.84</v>
      </c>
      <c r="G364" s="86">
        <v>0</v>
      </c>
      <c r="H364" s="85">
        <f t="shared" si="19"/>
        <v>65.84</v>
      </c>
      <c r="I364" s="88" t="s">
        <v>2229</v>
      </c>
    </row>
    <row r="365" s="57" customFormat="1" ht="16.5" spans="1:9">
      <c r="A365" s="80">
        <v>275</v>
      </c>
      <c r="B365" s="81" t="s">
        <v>2557</v>
      </c>
      <c r="C365" s="82" t="s">
        <v>148</v>
      </c>
      <c r="D365" s="83">
        <v>86.29</v>
      </c>
      <c r="E365" s="84">
        <v>0</v>
      </c>
      <c r="F365" s="85">
        <f t="shared" si="18"/>
        <v>86.29</v>
      </c>
      <c r="G365" s="86">
        <v>0</v>
      </c>
      <c r="H365" s="85">
        <f t="shared" si="19"/>
        <v>86.29</v>
      </c>
      <c r="I365" s="88" t="s">
        <v>2229</v>
      </c>
    </row>
    <row r="366" s="57" customFormat="1" ht="16.5" spans="1:9">
      <c r="A366" s="80">
        <v>276</v>
      </c>
      <c r="B366" s="81" t="s">
        <v>2558</v>
      </c>
      <c r="C366" s="82" t="s">
        <v>148</v>
      </c>
      <c r="D366" s="83">
        <v>108.66</v>
      </c>
      <c r="E366" s="84">
        <v>0</v>
      </c>
      <c r="F366" s="85">
        <f t="shared" si="18"/>
        <v>108.66</v>
      </c>
      <c r="G366" s="86">
        <v>0</v>
      </c>
      <c r="H366" s="85">
        <f t="shared" si="19"/>
        <v>108.66</v>
      </c>
      <c r="I366" s="88" t="s">
        <v>2229</v>
      </c>
    </row>
    <row r="367" s="57" customFormat="1" ht="16.5" spans="1:9">
      <c r="A367" s="80">
        <v>277</v>
      </c>
      <c r="B367" s="81" t="s">
        <v>2559</v>
      </c>
      <c r="C367" s="82" t="s">
        <v>168</v>
      </c>
      <c r="D367" s="83">
        <v>28.93</v>
      </c>
      <c r="E367" s="84">
        <v>0.2</v>
      </c>
      <c r="F367" s="85">
        <f t="shared" si="18"/>
        <v>23.14</v>
      </c>
      <c r="G367" s="86">
        <v>0.05</v>
      </c>
      <c r="H367" s="85">
        <f t="shared" si="19"/>
        <v>24.3</v>
      </c>
      <c r="I367" s="88" t="s">
        <v>2213</v>
      </c>
    </row>
    <row r="368" s="57" customFormat="1" ht="16.5" spans="1:9">
      <c r="A368" s="80">
        <v>278</v>
      </c>
      <c r="B368" s="81" t="s">
        <v>2560</v>
      </c>
      <c r="C368" s="82" t="s">
        <v>168</v>
      </c>
      <c r="D368" s="83">
        <v>59.25</v>
      </c>
      <c r="E368" s="84">
        <v>0.2</v>
      </c>
      <c r="F368" s="85">
        <f t="shared" si="18"/>
        <v>47.4</v>
      </c>
      <c r="G368" s="86">
        <v>0.05</v>
      </c>
      <c r="H368" s="85">
        <f t="shared" si="19"/>
        <v>49.77</v>
      </c>
      <c r="I368" s="88" t="s">
        <v>2213</v>
      </c>
    </row>
    <row r="369" s="57" customFormat="1" ht="16.5" spans="1:9">
      <c r="A369" s="80">
        <v>279</v>
      </c>
      <c r="B369" s="81" t="s">
        <v>2561</v>
      </c>
      <c r="C369" s="82" t="s">
        <v>168</v>
      </c>
      <c r="D369" s="83">
        <v>92.1</v>
      </c>
      <c r="E369" s="84">
        <v>0.2</v>
      </c>
      <c r="F369" s="85">
        <f t="shared" si="18"/>
        <v>73.68</v>
      </c>
      <c r="G369" s="86">
        <v>0.05</v>
      </c>
      <c r="H369" s="85">
        <f t="shared" si="19"/>
        <v>77.36</v>
      </c>
      <c r="I369" s="88" t="s">
        <v>2213</v>
      </c>
    </row>
    <row r="370" s="57" customFormat="1" ht="16.5" spans="1:9">
      <c r="A370" s="80">
        <v>280</v>
      </c>
      <c r="B370" s="81" t="s">
        <v>2562</v>
      </c>
      <c r="C370" s="82" t="s">
        <v>168</v>
      </c>
      <c r="D370" s="83">
        <v>7.59</v>
      </c>
      <c r="E370" s="84">
        <v>0.2</v>
      </c>
      <c r="F370" s="85">
        <f t="shared" si="18"/>
        <v>6.07</v>
      </c>
      <c r="G370" s="86">
        <v>0.05</v>
      </c>
      <c r="H370" s="85">
        <f t="shared" si="19"/>
        <v>6.37</v>
      </c>
      <c r="I370" s="88" t="s">
        <v>2213</v>
      </c>
    </row>
    <row r="371" s="57" customFormat="1" ht="16.5" spans="1:9">
      <c r="A371" s="80">
        <v>281</v>
      </c>
      <c r="B371" s="81" t="s">
        <v>2563</v>
      </c>
      <c r="C371" s="82" t="s">
        <v>168</v>
      </c>
      <c r="D371" s="83">
        <v>9</v>
      </c>
      <c r="E371" s="84">
        <v>0.2</v>
      </c>
      <c r="F371" s="85">
        <f t="shared" si="18"/>
        <v>7.2</v>
      </c>
      <c r="G371" s="86">
        <v>0.05</v>
      </c>
      <c r="H371" s="85">
        <f t="shared" si="19"/>
        <v>7.56</v>
      </c>
      <c r="I371" s="88" t="s">
        <v>2213</v>
      </c>
    </row>
    <row r="372" s="57" customFormat="1" ht="16.5" spans="1:9">
      <c r="A372" s="80">
        <v>282</v>
      </c>
      <c r="B372" s="81" t="s">
        <v>2564</v>
      </c>
      <c r="C372" s="82" t="s">
        <v>168</v>
      </c>
      <c r="D372" s="83">
        <v>13.67</v>
      </c>
      <c r="E372" s="84">
        <v>0.2</v>
      </c>
      <c r="F372" s="85">
        <f t="shared" si="18"/>
        <v>10.94</v>
      </c>
      <c r="G372" s="86">
        <v>0.05</v>
      </c>
      <c r="H372" s="85">
        <f t="shared" si="19"/>
        <v>11.49</v>
      </c>
      <c r="I372" s="88" t="s">
        <v>2213</v>
      </c>
    </row>
    <row r="373" s="57" customFormat="1" ht="16.5" spans="1:9">
      <c r="A373" s="80">
        <v>283</v>
      </c>
      <c r="B373" s="81" t="s">
        <v>2565</v>
      </c>
      <c r="C373" s="82" t="s">
        <v>168</v>
      </c>
      <c r="D373" s="83">
        <v>87.77</v>
      </c>
      <c r="E373" s="84">
        <v>0.2</v>
      </c>
      <c r="F373" s="85">
        <f t="shared" si="18"/>
        <v>70.22</v>
      </c>
      <c r="G373" s="86">
        <v>0.05</v>
      </c>
      <c r="H373" s="85">
        <f t="shared" si="19"/>
        <v>73.73</v>
      </c>
      <c r="I373" s="88" t="s">
        <v>2213</v>
      </c>
    </row>
    <row r="374" s="57" customFormat="1" ht="16.5" spans="1:9">
      <c r="A374" s="80">
        <v>284</v>
      </c>
      <c r="B374" s="81" t="s">
        <v>2566</v>
      </c>
      <c r="C374" s="82" t="s">
        <v>168</v>
      </c>
      <c r="D374" s="83">
        <v>109.71</v>
      </c>
      <c r="E374" s="84">
        <v>0.2</v>
      </c>
      <c r="F374" s="85">
        <f t="shared" si="18"/>
        <v>87.77</v>
      </c>
      <c r="G374" s="86">
        <v>0.05</v>
      </c>
      <c r="H374" s="85">
        <f t="shared" si="19"/>
        <v>92.16</v>
      </c>
      <c r="I374" s="88" t="s">
        <v>2213</v>
      </c>
    </row>
    <row r="375" s="57" customFormat="1" ht="16.5" spans="1:9">
      <c r="A375" s="80">
        <v>285</v>
      </c>
      <c r="B375" s="81" t="s">
        <v>2567</v>
      </c>
      <c r="C375" s="82" t="s">
        <v>168</v>
      </c>
      <c r="D375" s="83">
        <v>106.95</v>
      </c>
      <c r="E375" s="84">
        <v>0.2</v>
      </c>
      <c r="F375" s="85">
        <f t="shared" si="18"/>
        <v>85.56</v>
      </c>
      <c r="G375" s="86">
        <v>0.05</v>
      </c>
      <c r="H375" s="85">
        <f t="shared" si="19"/>
        <v>89.84</v>
      </c>
      <c r="I375" s="88" t="s">
        <v>2213</v>
      </c>
    </row>
    <row r="376" s="57" customFormat="1" ht="16.5" spans="1:9">
      <c r="A376" s="80">
        <v>286</v>
      </c>
      <c r="B376" s="81" t="s">
        <v>2568</v>
      </c>
      <c r="C376" s="82" t="s">
        <v>168</v>
      </c>
      <c r="D376" s="83">
        <v>128.34</v>
      </c>
      <c r="E376" s="84">
        <v>0.2</v>
      </c>
      <c r="F376" s="85">
        <f t="shared" si="18"/>
        <v>102.67</v>
      </c>
      <c r="G376" s="86">
        <v>0.05</v>
      </c>
      <c r="H376" s="85">
        <f t="shared" si="19"/>
        <v>107.8</v>
      </c>
      <c r="I376" s="88" t="s">
        <v>2213</v>
      </c>
    </row>
    <row r="377" s="57" customFormat="1" ht="33" spans="1:9">
      <c r="A377" s="80">
        <v>287</v>
      </c>
      <c r="B377" s="81" t="s">
        <v>2569</v>
      </c>
      <c r="C377" s="82" t="s">
        <v>168</v>
      </c>
      <c r="D377" s="93">
        <v>73.22</v>
      </c>
      <c r="E377" s="84">
        <v>0.2</v>
      </c>
      <c r="F377" s="85">
        <f t="shared" si="18"/>
        <v>58.58</v>
      </c>
      <c r="G377" s="86">
        <v>0.05</v>
      </c>
      <c r="H377" s="85">
        <f t="shared" si="19"/>
        <v>61.51</v>
      </c>
      <c r="I377" s="88" t="s">
        <v>2213</v>
      </c>
    </row>
    <row r="378" s="57" customFormat="1" ht="33" spans="1:9">
      <c r="A378" s="80">
        <v>288</v>
      </c>
      <c r="B378" s="81" t="s">
        <v>2570</v>
      </c>
      <c r="C378" s="82" t="s">
        <v>168</v>
      </c>
      <c r="D378" s="93">
        <v>122.04</v>
      </c>
      <c r="E378" s="84">
        <v>0.2</v>
      </c>
      <c r="F378" s="85">
        <f t="shared" si="18"/>
        <v>97.63</v>
      </c>
      <c r="G378" s="86">
        <v>0.05</v>
      </c>
      <c r="H378" s="85">
        <f t="shared" si="19"/>
        <v>102.51</v>
      </c>
      <c r="I378" s="88" t="s">
        <v>2213</v>
      </c>
    </row>
    <row r="379" s="57" customFormat="1" ht="33" spans="1:9">
      <c r="A379" s="80">
        <v>289</v>
      </c>
      <c r="B379" s="81" t="s">
        <v>2571</v>
      </c>
      <c r="C379" s="82" t="s">
        <v>168</v>
      </c>
      <c r="D379" s="93">
        <v>173.61</v>
      </c>
      <c r="E379" s="84">
        <v>0.2</v>
      </c>
      <c r="F379" s="85">
        <f t="shared" si="18"/>
        <v>138.89</v>
      </c>
      <c r="G379" s="86">
        <v>0.05</v>
      </c>
      <c r="H379" s="85">
        <f t="shared" si="19"/>
        <v>145.83</v>
      </c>
      <c r="I379" s="88" t="s">
        <v>2213</v>
      </c>
    </row>
    <row r="380" s="57" customFormat="1" ht="16.5" spans="1:9">
      <c r="A380" s="80">
        <v>290</v>
      </c>
      <c r="B380" s="81" t="s">
        <v>2572</v>
      </c>
      <c r="C380" s="82" t="s">
        <v>345</v>
      </c>
      <c r="D380" s="83">
        <v>427.5</v>
      </c>
      <c r="E380" s="84">
        <v>0</v>
      </c>
      <c r="F380" s="85">
        <f t="shared" si="18"/>
        <v>427.5</v>
      </c>
      <c r="G380" s="86">
        <v>0</v>
      </c>
      <c r="H380" s="85">
        <f t="shared" si="19"/>
        <v>427.5</v>
      </c>
      <c r="I380" s="88" t="s">
        <v>2229</v>
      </c>
    </row>
    <row r="381" s="57" customFormat="1" ht="16.5" spans="1:9">
      <c r="A381" s="80">
        <v>291</v>
      </c>
      <c r="B381" s="81" t="s">
        <v>2573</v>
      </c>
      <c r="C381" s="82" t="s">
        <v>345</v>
      </c>
      <c r="D381" s="83">
        <v>456</v>
      </c>
      <c r="E381" s="84">
        <v>0</v>
      </c>
      <c r="F381" s="85">
        <f t="shared" si="18"/>
        <v>456</v>
      </c>
      <c r="G381" s="86">
        <v>0</v>
      </c>
      <c r="H381" s="85">
        <f t="shared" si="19"/>
        <v>456</v>
      </c>
      <c r="I381" s="88" t="s">
        <v>2229</v>
      </c>
    </row>
    <row r="382" s="57" customFormat="1" ht="16.5" spans="1:9">
      <c r="A382" s="80">
        <v>292</v>
      </c>
      <c r="B382" s="81" t="s">
        <v>2574</v>
      </c>
      <c r="C382" s="82" t="s">
        <v>345</v>
      </c>
      <c r="D382" s="83">
        <v>494</v>
      </c>
      <c r="E382" s="84">
        <v>0</v>
      </c>
      <c r="F382" s="85">
        <f t="shared" si="18"/>
        <v>494</v>
      </c>
      <c r="G382" s="86">
        <v>0</v>
      </c>
      <c r="H382" s="85">
        <f t="shared" si="19"/>
        <v>494</v>
      </c>
      <c r="I382" s="88" t="s">
        <v>2229</v>
      </c>
    </row>
    <row r="383" s="57" customFormat="1" ht="16.5" spans="1:9">
      <c r="A383" s="80">
        <v>293</v>
      </c>
      <c r="B383" s="81" t="s">
        <v>2575</v>
      </c>
      <c r="C383" s="82" t="s">
        <v>168</v>
      </c>
      <c r="D383" s="93">
        <v>33.85</v>
      </c>
      <c r="E383" s="84">
        <v>0.2</v>
      </c>
      <c r="F383" s="85">
        <f t="shared" si="18"/>
        <v>27.08</v>
      </c>
      <c r="G383" s="86">
        <v>0.05</v>
      </c>
      <c r="H383" s="85">
        <f t="shared" si="19"/>
        <v>28.43</v>
      </c>
      <c r="I383" s="88" t="s">
        <v>2213</v>
      </c>
    </row>
    <row r="384" s="57" customFormat="1" ht="16.5" spans="1:9">
      <c r="A384" s="80">
        <v>294</v>
      </c>
      <c r="B384" s="81" t="s">
        <v>2576</v>
      </c>
      <c r="C384" s="82" t="s">
        <v>168</v>
      </c>
      <c r="D384" s="93">
        <v>56.09</v>
      </c>
      <c r="E384" s="84">
        <v>0.2</v>
      </c>
      <c r="F384" s="85">
        <f t="shared" si="18"/>
        <v>44.87</v>
      </c>
      <c r="G384" s="86">
        <v>0.05</v>
      </c>
      <c r="H384" s="85">
        <f t="shared" si="19"/>
        <v>47.11</v>
      </c>
      <c r="I384" s="88" t="s">
        <v>2213</v>
      </c>
    </row>
    <row r="385" s="57" customFormat="1" ht="16.5" spans="1:9">
      <c r="A385" s="80">
        <v>295</v>
      </c>
      <c r="B385" s="81" t="s">
        <v>2577</v>
      </c>
      <c r="C385" s="82" t="s">
        <v>168</v>
      </c>
      <c r="D385" s="93">
        <v>93.55</v>
      </c>
      <c r="E385" s="84">
        <v>0.2</v>
      </c>
      <c r="F385" s="85">
        <f t="shared" si="18"/>
        <v>74.84</v>
      </c>
      <c r="G385" s="86">
        <v>0.05</v>
      </c>
      <c r="H385" s="85">
        <f t="shared" si="19"/>
        <v>78.58</v>
      </c>
      <c r="I385" s="88" t="s">
        <v>2213</v>
      </c>
    </row>
    <row r="386" s="57" customFormat="1" ht="16.5" spans="1:9">
      <c r="A386" s="80">
        <v>296</v>
      </c>
      <c r="B386" s="81" t="s">
        <v>2578</v>
      </c>
      <c r="C386" s="82" t="s">
        <v>168</v>
      </c>
      <c r="D386" s="93">
        <v>124.41</v>
      </c>
      <c r="E386" s="84">
        <v>0.2</v>
      </c>
      <c r="F386" s="85">
        <f t="shared" si="18"/>
        <v>99.53</v>
      </c>
      <c r="G386" s="86">
        <v>0.05</v>
      </c>
      <c r="H386" s="85">
        <f t="shared" si="19"/>
        <v>104.51</v>
      </c>
      <c r="I386" s="88" t="s">
        <v>2213</v>
      </c>
    </row>
    <row r="387" s="57" customFormat="1" ht="16.5" spans="1:9">
      <c r="A387" s="80">
        <v>297</v>
      </c>
      <c r="B387" s="81" t="s">
        <v>2579</v>
      </c>
      <c r="C387" s="82" t="s">
        <v>168</v>
      </c>
      <c r="D387" s="93">
        <v>196.98</v>
      </c>
      <c r="E387" s="84">
        <v>0.2</v>
      </c>
      <c r="F387" s="85">
        <f t="shared" si="18"/>
        <v>157.58</v>
      </c>
      <c r="G387" s="86">
        <v>0.05</v>
      </c>
      <c r="H387" s="85">
        <f t="shared" si="19"/>
        <v>165.46</v>
      </c>
      <c r="I387" s="88" t="s">
        <v>2213</v>
      </c>
    </row>
    <row r="388" s="57" customFormat="1" ht="16.5" spans="1:9">
      <c r="A388" s="80">
        <v>298</v>
      </c>
      <c r="B388" s="81" t="s">
        <v>2580</v>
      </c>
      <c r="C388" s="82" t="s">
        <v>168</v>
      </c>
      <c r="D388" s="93">
        <v>51.33</v>
      </c>
      <c r="E388" s="84">
        <v>0.2</v>
      </c>
      <c r="F388" s="85">
        <f t="shared" si="18"/>
        <v>41.06</v>
      </c>
      <c r="G388" s="86">
        <v>0.05</v>
      </c>
      <c r="H388" s="85">
        <f t="shared" si="19"/>
        <v>43.11</v>
      </c>
      <c r="I388" s="88" t="s">
        <v>2213</v>
      </c>
    </row>
    <row r="389" s="57" customFormat="1" ht="16.5" spans="1:9">
      <c r="A389" s="80">
        <v>299</v>
      </c>
      <c r="B389" s="81" t="s">
        <v>2581</v>
      </c>
      <c r="C389" s="82" t="s">
        <v>168</v>
      </c>
      <c r="D389" s="93">
        <v>96.82</v>
      </c>
      <c r="E389" s="84">
        <v>0.2</v>
      </c>
      <c r="F389" s="85">
        <f t="shared" si="18"/>
        <v>77.46</v>
      </c>
      <c r="G389" s="86">
        <v>0.05</v>
      </c>
      <c r="H389" s="85">
        <f t="shared" si="19"/>
        <v>81.33</v>
      </c>
      <c r="I389" s="88" t="s">
        <v>2213</v>
      </c>
    </row>
    <row r="390" s="57" customFormat="1" ht="16.5" spans="1:9">
      <c r="A390" s="80">
        <v>300</v>
      </c>
      <c r="B390" s="81" t="s">
        <v>2582</v>
      </c>
      <c r="C390" s="82" t="s">
        <v>168</v>
      </c>
      <c r="D390" s="93">
        <v>151.29</v>
      </c>
      <c r="E390" s="84">
        <v>0.2</v>
      </c>
      <c r="F390" s="85">
        <f t="shared" si="18"/>
        <v>121.03</v>
      </c>
      <c r="G390" s="86">
        <v>0.05</v>
      </c>
      <c r="H390" s="85">
        <f t="shared" si="19"/>
        <v>127.08</v>
      </c>
      <c r="I390" s="88" t="s">
        <v>2213</v>
      </c>
    </row>
    <row r="391" s="57" customFormat="1" ht="16.5" spans="1:9">
      <c r="A391" s="80">
        <v>301</v>
      </c>
      <c r="B391" s="81" t="s">
        <v>2583</v>
      </c>
      <c r="C391" s="82" t="s">
        <v>168</v>
      </c>
      <c r="D391" s="93">
        <v>232.5</v>
      </c>
      <c r="E391" s="84">
        <v>0.2</v>
      </c>
      <c r="F391" s="85">
        <f t="shared" si="18"/>
        <v>186</v>
      </c>
      <c r="G391" s="86">
        <v>0.05</v>
      </c>
      <c r="H391" s="85">
        <f t="shared" si="19"/>
        <v>195.3</v>
      </c>
      <c r="I391" s="88" t="s">
        <v>2213</v>
      </c>
    </row>
    <row r="392" s="57" customFormat="1" ht="16.5" spans="1:9">
      <c r="A392" s="80">
        <v>302</v>
      </c>
      <c r="B392" s="81" t="s">
        <v>2584</v>
      </c>
      <c r="C392" s="82" t="s">
        <v>168</v>
      </c>
      <c r="D392" s="93">
        <v>328.6</v>
      </c>
      <c r="E392" s="84">
        <v>0.2</v>
      </c>
      <c r="F392" s="85">
        <f t="shared" si="18"/>
        <v>262.88</v>
      </c>
      <c r="G392" s="86">
        <v>0.05</v>
      </c>
      <c r="H392" s="85">
        <f t="shared" si="19"/>
        <v>276.02</v>
      </c>
      <c r="I392" s="88" t="s">
        <v>2213</v>
      </c>
    </row>
    <row r="393" s="57" customFormat="1" ht="16.5" spans="1:9">
      <c r="A393" s="80">
        <v>303</v>
      </c>
      <c r="B393" s="81" t="s">
        <v>2585</v>
      </c>
      <c r="C393" s="82" t="s">
        <v>168</v>
      </c>
      <c r="D393" s="93">
        <v>205.6</v>
      </c>
      <c r="E393" s="84">
        <v>0.2</v>
      </c>
      <c r="F393" s="85">
        <f t="shared" si="18"/>
        <v>164.48</v>
      </c>
      <c r="G393" s="86">
        <v>0</v>
      </c>
      <c r="H393" s="85">
        <f t="shared" si="19"/>
        <v>164.48</v>
      </c>
      <c r="I393" s="88" t="s">
        <v>2213</v>
      </c>
    </row>
    <row r="394" s="57" customFormat="1" ht="16.5" spans="1:9">
      <c r="A394" s="80">
        <v>304</v>
      </c>
      <c r="B394" s="81" t="s">
        <v>2586</v>
      </c>
      <c r="C394" s="82" t="s">
        <v>168</v>
      </c>
      <c r="D394" s="93">
        <v>352.74</v>
      </c>
      <c r="E394" s="84">
        <v>0.2</v>
      </c>
      <c r="F394" s="85">
        <f t="shared" si="18"/>
        <v>282.19</v>
      </c>
      <c r="G394" s="86">
        <v>0</v>
      </c>
      <c r="H394" s="85">
        <f t="shared" si="19"/>
        <v>282.19</v>
      </c>
      <c r="I394" s="88" t="s">
        <v>2213</v>
      </c>
    </row>
    <row r="395" s="57" customFormat="1" ht="16.5" spans="1:9">
      <c r="A395" s="80">
        <v>305</v>
      </c>
      <c r="B395" s="81" t="s">
        <v>2587</v>
      </c>
      <c r="C395" s="82" t="s">
        <v>168</v>
      </c>
      <c r="D395" s="93">
        <v>409.61</v>
      </c>
      <c r="E395" s="84">
        <v>0.2</v>
      </c>
      <c r="F395" s="85">
        <f t="shared" si="18"/>
        <v>327.69</v>
      </c>
      <c r="G395" s="86">
        <v>0</v>
      </c>
      <c r="H395" s="85">
        <f t="shared" si="19"/>
        <v>327.69</v>
      </c>
      <c r="I395" s="88" t="s">
        <v>2213</v>
      </c>
    </row>
    <row r="396" s="57" customFormat="1" ht="16.5" spans="1:9">
      <c r="A396" s="80">
        <v>306</v>
      </c>
      <c r="B396" s="81" t="s">
        <v>2588</v>
      </c>
      <c r="C396" s="82" t="s">
        <v>168</v>
      </c>
      <c r="D396" s="93">
        <v>548.56</v>
      </c>
      <c r="E396" s="84">
        <v>0.2</v>
      </c>
      <c r="F396" s="85">
        <f t="shared" si="18"/>
        <v>438.85</v>
      </c>
      <c r="G396" s="86">
        <v>0</v>
      </c>
      <c r="H396" s="85">
        <f t="shared" si="19"/>
        <v>438.85</v>
      </c>
      <c r="I396" s="88" t="s">
        <v>2213</v>
      </c>
    </row>
    <row r="397" s="57" customFormat="1" ht="16.5" spans="1:9">
      <c r="A397" s="80">
        <v>307</v>
      </c>
      <c r="B397" s="81" t="s">
        <v>2589</v>
      </c>
      <c r="C397" s="82" t="s">
        <v>168</v>
      </c>
      <c r="D397" s="93">
        <v>1011.93</v>
      </c>
      <c r="E397" s="84">
        <v>0.2</v>
      </c>
      <c r="F397" s="85">
        <f t="shared" si="18"/>
        <v>809.54</v>
      </c>
      <c r="G397" s="86">
        <v>0</v>
      </c>
      <c r="H397" s="85">
        <f t="shared" si="19"/>
        <v>809.54</v>
      </c>
      <c r="I397" s="88" t="s">
        <v>2213</v>
      </c>
    </row>
    <row r="398" s="57" customFormat="1" ht="16.5" spans="1:9">
      <c r="A398" s="80">
        <v>308</v>
      </c>
      <c r="B398" s="81" t="s">
        <v>2590</v>
      </c>
      <c r="C398" s="82" t="s">
        <v>345</v>
      </c>
      <c r="D398" s="83">
        <v>368.6</v>
      </c>
      <c r="E398" s="84">
        <v>0</v>
      </c>
      <c r="F398" s="85">
        <f t="shared" si="18"/>
        <v>368.6</v>
      </c>
      <c r="G398" s="86">
        <v>0</v>
      </c>
      <c r="H398" s="85">
        <f t="shared" si="19"/>
        <v>368.6</v>
      </c>
      <c r="I398" s="88" t="s">
        <v>2229</v>
      </c>
    </row>
    <row r="399" s="57" customFormat="1" ht="16.5" spans="1:9">
      <c r="A399" s="80">
        <v>309</v>
      </c>
      <c r="B399" s="81" t="s">
        <v>2591</v>
      </c>
      <c r="C399" s="82" t="s">
        <v>345</v>
      </c>
      <c r="D399" s="83">
        <v>387.6</v>
      </c>
      <c r="E399" s="84">
        <v>0</v>
      </c>
      <c r="F399" s="85">
        <f t="shared" si="18"/>
        <v>387.6</v>
      </c>
      <c r="G399" s="86">
        <v>0</v>
      </c>
      <c r="H399" s="85">
        <f t="shared" si="19"/>
        <v>387.6</v>
      </c>
      <c r="I399" s="88" t="s">
        <v>2229</v>
      </c>
    </row>
    <row r="400" s="57" customFormat="1" ht="16.5" spans="1:9">
      <c r="A400" s="80">
        <v>310</v>
      </c>
      <c r="B400" s="81" t="s">
        <v>2592</v>
      </c>
      <c r="C400" s="82" t="s">
        <v>345</v>
      </c>
      <c r="D400" s="83">
        <v>368.6</v>
      </c>
      <c r="E400" s="84">
        <v>0</v>
      </c>
      <c r="F400" s="85">
        <f t="shared" si="18"/>
        <v>368.6</v>
      </c>
      <c r="G400" s="86">
        <v>0</v>
      </c>
      <c r="H400" s="85">
        <f t="shared" si="19"/>
        <v>368.6</v>
      </c>
      <c r="I400" s="88" t="s">
        <v>2229</v>
      </c>
    </row>
    <row r="401" s="57" customFormat="1" ht="16.5" spans="1:9">
      <c r="A401" s="80">
        <v>311</v>
      </c>
      <c r="B401" s="81" t="s">
        <v>2593</v>
      </c>
      <c r="C401" s="82" t="s">
        <v>345</v>
      </c>
      <c r="D401" s="83">
        <v>387.6</v>
      </c>
      <c r="E401" s="84">
        <v>0</v>
      </c>
      <c r="F401" s="85">
        <f t="shared" si="18"/>
        <v>387.6</v>
      </c>
      <c r="G401" s="86">
        <v>0</v>
      </c>
      <c r="H401" s="85">
        <f t="shared" si="19"/>
        <v>387.6</v>
      </c>
      <c r="I401" s="88" t="s">
        <v>2229</v>
      </c>
    </row>
    <row r="402" s="57" customFormat="1" ht="16.5" spans="1:9">
      <c r="A402" s="80">
        <v>312</v>
      </c>
      <c r="B402" s="81" t="s">
        <v>1977</v>
      </c>
      <c r="C402" s="82" t="s">
        <v>132</v>
      </c>
      <c r="D402" s="83">
        <v>503.37</v>
      </c>
      <c r="E402" s="84">
        <v>0</v>
      </c>
      <c r="F402" s="85">
        <f t="shared" si="18"/>
        <v>503.37</v>
      </c>
      <c r="G402" s="86">
        <v>0</v>
      </c>
      <c r="H402" s="85">
        <f t="shared" si="19"/>
        <v>503.37</v>
      </c>
      <c r="I402" s="88" t="s">
        <v>2229</v>
      </c>
    </row>
    <row r="403" s="57" customFormat="1" ht="33" spans="1:9">
      <c r="A403" s="80">
        <v>313</v>
      </c>
      <c r="B403" s="81" t="s">
        <v>2594</v>
      </c>
      <c r="C403" s="82" t="s">
        <v>345</v>
      </c>
      <c r="D403" s="83">
        <v>328.97</v>
      </c>
      <c r="E403" s="84">
        <v>0</v>
      </c>
      <c r="F403" s="85">
        <f t="shared" si="18"/>
        <v>328.97</v>
      </c>
      <c r="G403" s="86">
        <v>0</v>
      </c>
      <c r="H403" s="85">
        <f t="shared" si="19"/>
        <v>328.97</v>
      </c>
      <c r="I403" s="88" t="s">
        <v>2229</v>
      </c>
    </row>
    <row r="404" s="57" customFormat="1" ht="16.5" spans="1:9">
      <c r="A404" s="80">
        <v>314</v>
      </c>
      <c r="B404" s="81" t="s">
        <v>2595</v>
      </c>
      <c r="C404" s="82" t="s">
        <v>345</v>
      </c>
      <c r="D404" s="83">
        <v>47.98</v>
      </c>
      <c r="E404" s="84">
        <v>0</v>
      </c>
      <c r="F404" s="85">
        <f t="shared" si="18"/>
        <v>47.98</v>
      </c>
      <c r="G404" s="86">
        <v>0</v>
      </c>
      <c r="H404" s="85">
        <f t="shared" si="19"/>
        <v>47.98</v>
      </c>
      <c r="I404" s="88" t="s">
        <v>2229</v>
      </c>
    </row>
    <row r="405" s="57" customFormat="1" ht="16.5" spans="1:9">
      <c r="A405" s="80">
        <v>315</v>
      </c>
      <c r="B405" s="81" t="s">
        <v>2596</v>
      </c>
      <c r="C405" s="82" t="s">
        <v>132</v>
      </c>
      <c r="D405" s="83">
        <v>479.4</v>
      </c>
      <c r="E405" s="84">
        <v>0</v>
      </c>
      <c r="F405" s="85">
        <f t="shared" si="18"/>
        <v>479.4</v>
      </c>
      <c r="G405" s="86">
        <v>0</v>
      </c>
      <c r="H405" s="85">
        <f t="shared" si="19"/>
        <v>479.4</v>
      </c>
      <c r="I405" s="88" t="s">
        <v>2229</v>
      </c>
    </row>
    <row r="406" s="57" customFormat="1" ht="16.5" spans="1:9">
      <c r="A406" s="80">
        <v>316</v>
      </c>
      <c r="B406" s="81" t="s">
        <v>2597</v>
      </c>
      <c r="C406" s="82" t="s">
        <v>132</v>
      </c>
      <c r="D406" s="83">
        <v>752</v>
      </c>
      <c r="E406" s="84">
        <v>0</v>
      </c>
      <c r="F406" s="85">
        <f t="shared" si="18"/>
        <v>752</v>
      </c>
      <c r="G406" s="86">
        <v>0</v>
      </c>
      <c r="H406" s="85">
        <f t="shared" si="19"/>
        <v>752</v>
      </c>
      <c r="I406" s="88" t="s">
        <v>2229</v>
      </c>
    </row>
    <row r="407" s="57" customFormat="1" ht="16.5" spans="1:9">
      <c r="A407" s="80">
        <v>317</v>
      </c>
      <c r="B407" s="81" t="s">
        <v>2598</v>
      </c>
      <c r="C407" s="82" t="s">
        <v>132</v>
      </c>
      <c r="D407" s="83">
        <v>2068</v>
      </c>
      <c r="E407" s="84">
        <v>0</v>
      </c>
      <c r="F407" s="85">
        <f t="shared" si="18"/>
        <v>2068</v>
      </c>
      <c r="G407" s="86">
        <v>0</v>
      </c>
      <c r="H407" s="85">
        <f t="shared" si="19"/>
        <v>2068</v>
      </c>
      <c r="I407" s="88" t="s">
        <v>2229</v>
      </c>
    </row>
    <row r="408" s="57" customFormat="1" ht="16.5" spans="1:9">
      <c r="A408" s="80">
        <v>318</v>
      </c>
      <c r="B408" s="81" t="s">
        <v>2599</v>
      </c>
      <c r="C408" s="82" t="s">
        <v>132</v>
      </c>
      <c r="D408" s="83">
        <v>1410</v>
      </c>
      <c r="E408" s="84">
        <v>0</v>
      </c>
      <c r="F408" s="85">
        <f t="shared" si="18"/>
        <v>1410</v>
      </c>
      <c r="G408" s="86">
        <v>0</v>
      </c>
      <c r="H408" s="85">
        <f t="shared" si="19"/>
        <v>1410</v>
      </c>
      <c r="I408" s="88" t="s">
        <v>2229</v>
      </c>
    </row>
    <row r="409" s="57" customFormat="1" ht="16.5" spans="1:9">
      <c r="A409" s="80">
        <v>319</v>
      </c>
      <c r="B409" s="81" t="s">
        <v>2600</v>
      </c>
      <c r="C409" s="82" t="s">
        <v>345</v>
      </c>
      <c r="D409" s="83">
        <v>599.19</v>
      </c>
      <c r="E409" s="84">
        <v>0</v>
      </c>
      <c r="F409" s="85">
        <f t="shared" si="18"/>
        <v>599.19</v>
      </c>
      <c r="G409" s="86">
        <v>0</v>
      </c>
      <c r="H409" s="85">
        <f t="shared" si="19"/>
        <v>599.19</v>
      </c>
      <c r="I409" s="88" t="s">
        <v>2229</v>
      </c>
    </row>
    <row r="410" s="57" customFormat="1" ht="16.5" spans="1:9">
      <c r="A410" s="80">
        <v>320</v>
      </c>
      <c r="B410" s="81" t="s">
        <v>2601</v>
      </c>
      <c r="C410" s="82" t="s">
        <v>345</v>
      </c>
      <c r="D410" s="83">
        <v>719.17</v>
      </c>
      <c r="E410" s="84">
        <v>0</v>
      </c>
      <c r="F410" s="85">
        <f t="shared" si="18"/>
        <v>719.17</v>
      </c>
      <c r="G410" s="86">
        <v>0</v>
      </c>
      <c r="H410" s="85">
        <f t="shared" si="19"/>
        <v>719.17</v>
      </c>
      <c r="I410" s="88" t="s">
        <v>2229</v>
      </c>
    </row>
    <row r="411" s="57" customFormat="1" ht="16.5" spans="1:9">
      <c r="A411" s="80">
        <v>321</v>
      </c>
      <c r="B411" s="81" t="s">
        <v>2602</v>
      </c>
      <c r="C411" s="82" t="s">
        <v>345</v>
      </c>
      <c r="D411" s="83">
        <v>982</v>
      </c>
      <c r="E411" s="84">
        <v>0</v>
      </c>
      <c r="F411" s="85">
        <f t="shared" ref="F411:F474" si="20">+D411*(1-E411)</f>
        <v>982</v>
      </c>
      <c r="G411" s="86">
        <v>0</v>
      </c>
      <c r="H411" s="85">
        <f t="shared" ref="H411:H474" si="21">+F411*(1+G411)</f>
        <v>982</v>
      </c>
      <c r="I411" s="88" t="s">
        <v>2229</v>
      </c>
    </row>
    <row r="412" s="57" customFormat="1" ht="16.5" spans="1:9">
      <c r="A412" s="80">
        <v>322</v>
      </c>
      <c r="B412" s="81" t="s">
        <v>2603</v>
      </c>
      <c r="C412" s="82" t="s">
        <v>345</v>
      </c>
      <c r="D412" s="83">
        <v>1119.07</v>
      </c>
      <c r="E412" s="84">
        <v>0</v>
      </c>
      <c r="F412" s="85">
        <f t="shared" si="20"/>
        <v>1119.07</v>
      </c>
      <c r="G412" s="86">
        <v>0</v>
      </c>
      <c r="H412" s="85">
        <f t="shared" si="21"/>
        <v>1119.07</v>
      </c>
      <c r="I412" s="88" t="s">
        <v>2229</v>
      </c>
    </row>
    <row r="413" s="57" customFormat="1" ht="33" spans="1:9">
      <c r="A413" s="80">
        <v>323</v>
      </c>
      <c r="B413" s="81" t="s">
        <v>2604</v>
      </c>
      <c r="C413" s="82" t="s">
        <v>345</v>
      </c>
      <c r="D413" s="83">
        <v>747.16</v>
      </c>
      <c r="E413" s="84">
        <v>0</v>
      </c>
      <c r="F413" s="85">
        <f t="shared" si="20"/>
        <v>747.16</v>
      </c>
      <c r="G413" s="86">
        <v>0</v>
      </c>
      <c r="H413" s="85">
        <f t="shared" si="21"/>
        <v>747.16</v>
      </c>
      <c r="I413" s="88" t="s">
        <v>2229</v>
      </c>
    </row>
    <row r="414" s="57" customFormat="1" ht="33" spans="1:9">
      <c r="A414" s="80">
        <v>324</v>
      </c>
      <c r="B414" s="81" t="s">
        <v>2605</v>
      </c>
      <c r="C414" s="82" t="s">
        <v>345</v>
      </c>
      <c r="D414" s="83">
        <v>1157.49</v>
      </c>
      <c r="E414" s="84">
        <v>0</v>
      </c>
      <c r="F414" s="85">
        <f t="shared" si="20"/>
        <v>1157.49</v>
      </c>
      <c r="G414" s="86">
        <v>0</v>
      </c>
      <c r="H414" s="85">
        <f t="shared" si="21"/>
        <v>1157.49</v>
      </c>
      <c r="I414" s="88" t="s">
        <v>2229</v>
      </c>
    </row>
    <row r="415" s="57" customFormat="1" ht="33" spans="1:9">
      <c r="A415" s="80">
        <v>325</v>
      </c>
      <c r="B415" s="81" t="s">
        <v>2606</v>
      </c>
      <c r="C415" s="82" t="s">
        <v>345</v>
      </c>
      <c r="D415" s="83">
        <v>1732.19</v>
      </c>
      <c r="E415" s="84">
        <v>0</v>
      </c>
      <c r="F415" s="85">
        <f t="shared" si="20"/>
        <v>1732.19</v>
      </c>
      <c r="G415" s="86">
        <v>0</v>
      </c>
      <c r="H415" s="85">
        <f t="shared" si="21"/>
        <v>1732.19</v>
      </c>
      <c r="I415" s="88" t="s">
        <v>2229</v>
      </c>
    </row>
    <row r="416" s="57" customFormat="1" ht="16.5" spans="1:9">
      <c r="A416" s="80">
        <v>326</v>
      </c>
      <c r="B416" s="81" t="s">
        <v>2607</v>
      </c>
      <c r="C416" s="82" t="s">
        <v>168</v>
      </c>
      <c r="D416" s="93">
        <v>2.03</v>
      </c>
      <c r="E416" s="84">
        <v>0.2</v>
      </c>
      <c r="F416" s="85">
        <f t="shared" si="20"/>
        <v>1.62</v>
      </c>
      <c r="G416" s="86">
        <v>0.018</v>
      </c>
      <c r="H416" s="85">
        <f t="shared" si="21"/>
        <v>1.65</v>
      </c>
      <c r="I416" s="88" t="s">
        <v>2213</v>
      </c>
    </row>
    <row r="417" s="57" customFormat="1" ht="16.5" spans="1:9">
      <c r="A417" s="80">
        <v>327</v>
      </c>
      <c r="B417" s="81" t="s">
        <v>2608</v>
      </c>
      <c r="C417" s="82" t="s">
        <v>168</v>
      </c>
      <c r="D417" s="93">
        <v>2.03</v>
      </c>
      <c r="E417" s="84">
        <v>0.2</v>
      </c>
      <c r="F417" s="85">
        <f t="shared" si="20"/>
        <v>1.62</v>
      </c>
      <c r="G417" s="86">
        <v>0.018</v>
      </c>
      <c r="H417" s="85">
        <f t="shared" si="21"/>
        <v>1.65</v>
      </c>
      <c r="I417" s="88" t="s">
        <v>2213</v>
      </c>
    </row>
    <row r="418" s="57" customFormat="1" ht="16.5" spans="1:9">
      <c r="A418" s="80">
        <v>328</v>
      </c>
      <c r="B418" s="81" t="s">
        <v>2609</v>
      </c>
      <c r="C418" s="82" t="s">
        <v>168</v>
      </c>
      <c r="D418" s="93">
        <v>3.29</v>
      </c>
      <c r="E418" s="84">
        <v>0.2</v>
      </c>
      <c r="F418" s="85">
        <f t="shared" si="20"/>
        <v>2.63</v>
      </c>
      <c r="G418" s="86">
        <v>0.018</v>
      </c>
      <c r="H418" s="85">
        <f t="shared" si="21"/>
        <v>2.68</v>
      </c>
      <c r="I418" s="88" t="s">
        <v>2213</v>
      </c>
    </row>
    <row r="419" s="57" customFormat="1" ht="16.5" spans="1:9">
      <c r="A419" s="80">
        <v>329</v>
      </c>
      <c r="B419" s="81" t="s">
        <v>2610</v>
      </c>
      <c r="C419" s="82" t="s">
        <v>168</v>
      </c>
      <c r="D419" s="93">
        <v>4.91</v>
      </c>
      <c r="E419" s="84">
        <v>0.2</v>
      </c>
      <c r="F419" s="85">
        <f t="shared" si="20"/>
        <v>3.93</v>
      </c>
      <c r="G419" s="86">
        <v>0.018</v>
      </c>
      <c r="H419" s="85">
        <f t="shared" si="21"/>
        <v>4</v>
      </c>
      <c r="I419" s="88" t="s">
        <v>2213</v>
      </c>
    </row>
    <row r="420" s="57" customFormat="1" ht="16.5" spans="1:9">
      <c r="A420" s="80">
        <v>330</v>
      </c>
      <c r="B420" s="81" t="s">
        <v>2611</v>
      </c>
      <c r="C420" s="82" t="s">
        <v>168</v>
      </c>
      <c r="D420" s="93">
        <v>8.24</v>
      </c>
      <c r="E420" s="84">
        <v>0.2</v>
      </c>
      <c r="F420" s="85">
        <f t="shared" si="20"/>
        <v>6.59</v>
      </c>
      <c r="G420" s="86">
        <v>0.018</v>
      </c>
      <c r="H420" s="85">
        <f t="shared" si="21"/>
        <v>6.71</v>
      </c>
      <c r="I420" s="88" t="s">
        <v>2213</v>
      </c>
    </row>
    <row r="421" s="57" customFormat="1" ht="16.5" spans="1:9">
      <c r="A421" s="80">
        <v>331</v>
      </c>
      <c r="B421" s="81" t="s">
        <v>2612</v>
      </c>
      <c r="C421" s="82" t="s">
        <v>168</v>
      </c>
      <c r="D421" s="93">
        <v>13.22</v>
      </c>
      <c r="E421" s="84">
        <v>0.2</v>
      </c>
      <c r="F421" s="85">
        <f t="shared" si="20"/>
        <v>10.58</v>
      </c>
      <c r="G421" s="86">
        <v>0.018</v>
      </c>
      <c r="H421" s="85">
        <f t="shared" si="21"/>
        <v>10.77</v>
      </c>
      <c r="I421" s="88" t="s">
        <v>2213</v>
      </c>
    </row>
    <row r="422" s="57" customFormat="1" ht="16.5" spans="1:9">
      <c r="A422" s="80">
        <v>332</v>
      </c>
      <c r="B422" s="81" t="s">
        <v>2613</v>
      </c>
      <c r="C422" s="82" t="s">
        <v>168</v>
      </c>
      <c r="D422" s="93">
        <v>20.76</v>
      </c>
      <c r="E422" s="84">
        <v>0.2</v>
      </c>
      <c r="F422" s="85">
        <f t="shared" si="20"/>
        <v>16.61</v>
      </c>
      <c r="G422" s="86">
        <v>0.018</v>
      </c>
      <c r="H422" s="85">
        <f t="shared" si="21"/>
        <v>16.91</v>
      </c>
      <c r="I422" s="88" t="s">
        <v>2213</v>
      </c>
    </row>
    <row r="423" s="57" customFormat="1" ht="16.5" spans="1:9">
      <c r="A423" s="80">
        <v>333</v>
      </c>
      <c r="B423" s="81" t="s">
        <v>2614</v>
      </c>
      <c r="C423" s="82" t="s">
        <v>168</v>
      </c>
      <c r="D423" s="93">
        <v>2.03</v>
      </c>
      <c r="E423" s="84">
        <v>0.2</v>
      </c>
      <c r="F423" s="85">
        <f t="shared" si="20"/>
        <v>1.62</v>
      </c>
      <c r="G423" s="86">
        <v>0.018</v>
      </c>
      <c r="H423" s="85">
        <f t="shared" si="21"/>
        <v>1.65</v>
      </c>
      <c r="I423" s="88" t="s">
        <v>2213</v>
      </c>
    </row>
    <row r="424" s="57" customFormat="1" ht="16.5" spans="1:9">
      <c r="A424" s="80">
        <v>334</v>
      </c>
      <c r="B424" s="81" t="s">
        <v>2615</v>
      </c>
      <c r="C424" s="82" t="s">
        <v>168</v>
      </c>
      <c r="D424" s="93">
        <v>2.03</v>
      </c>
      <c r="E424" s="84">
        <v>0.2</v>
      </c>
      <c r="F424" s="85">
        <f t="shared" si="20"/>
        <v>1.62</v>
      </c>
      <c r="G424" s="86">
        <v>0.018</v>
      </c>
      <c r="H424" s="85">
        <f t="shared" si="21"/>
        <v>1.65</v>
      </c>
      <c r="I424" s="88" t="s">
        <v>2213</v>
      </c>
    </row>
    <row r="425" s="57" customFormat="1" ht="16.5" spans="1:9">
      <c r="A425" s="80">
        <v>335</v>
      </c>
      <c r="B425" s="81" t="s">
        <v>2616</v>
      </c>
      <c r="C425" s="82" t="s">
        <v>168</v>
      </c>
      <c r="D425" s="93">
        <v>3.29</v>
      </c>
      <c r="E425" s="84">
        <v>0.2</v>
      </c>
      <c r="F425" s="85">
        <f t="shared" si="20"/>
        <v>2.63</v>
      </c>
      <c r="G425" s="86">
        <v>0.018</v>
      </c>
      <c r="H425" s="85">
        <f t="shared" si="21"/>
        <v>2.68</v>
      </c>
      <c r="I425" s="88" t="s">
        <v>2213</v>
      </c>
    </row>
    <row r="426" s="57" customFormat="1" ht="16.5" spans="1:9">
      <c r="A426" s="80">
        <v>336</v>
      </c>
      <c r="B426" s="81" t="s">
        <v>2617</v>
      </c>
      <c r="C426" s="82" t="s">
        <v>168</v>
      </c>
      <c r="D426" s="93">
        <v>4.91</v>
      </c>
      <c r="E426" s="84">
        <v>0.2</v>
      </c>
      <c r="F426" s="85">
        <f t="shared" si="20"/>
        <v>3.93</v>
      </c>
      <c r="G426" s="86">
        <v>0.018</v>
      </c>
      <c r="H426" s="85">
        <f t="shared" si="21"/>
        <v>4</v>
      </c>
      <c r="I426" s="88" t="s">
        <v>2213</v>
      </c>
    </row>
    <row r="427" s="57" customFormat="1" ht="16.5" spans="1:9">
      <c r="A427" s="80">
        <v>337</v>
      </c>
      <c r="B427" s="81" t="s">
        <v>2618</v>
      </c>
      <c r="C427" s="82" t="s">
        <v>168</v>
      </c>
      <c r="D427" s="93">
        <v>8.24</v>
      </c>
      <c r="E427" s="84">
        <v>0.2</v>
      </c>
      <c r="F427" s="85">
        <f t="shared" si="20"/>
        <v>6.59</v>
      </c>
      <c r="G427" s="86">
        <v>0.018</v>
      </c>
      <c r="H427" s="85">
        <f t="shared" si="21"/>
        <v>6.71</v>
      </c>
      <c r="I427" s="88" t="s">
        <v>2213</v>
      </c>
    </row>
    <row r="428" s="57" customFormat="1" ht="16.5" spans="1:9">
      <c r="A428" s="80">
        <v>338</v>
      </c>
      <c r="B428" s="81" t="s">
        <v>2619</v>
      </c>
      <c r="C428" s="82" t="s">
        <v>168</v>
      </c>
      <c r="D428" s="93">
        <v>13.22</v>
      </c>
      <c r="E428" s="84">
        <v>0.2</v>
      </c>
      <c r="F428" s="85">
        <f t="shared" si="20"/>
        <v>10.58</v>
      </c>
      <c r="G428" s="86">
        <v>0.018</v>
      </c>
      <c r="H428" s="85">
        <f t="shared" si="21"/>
        <v>10.77</v>
      </c>
      <c r="I428" s="88" t="s">
        <v>2213</v>
      </c>
    </row>
    <row r="429" s="57" customFormat="1" ht="16.5" spans="1:9">
      <c r="A429" s="80">
        <v>339</v>
      </c>
      <c r="B429" s="81" t="s">
        <v>2620</v>
      </c>
      <c r="C429" s="82" t="s">
        <v>168</v>
      </c>
      <c r="D429" s="93">
        <v>20.76</v>
      </c>
      <c r="E429" s="84">
        <v>0.2</v>
      </c>
      <c r="F429" s="85">
        <f t="shared" si="20"/>
        <v>16.61</v>
      </c>
      <c r="G429" s="86">
        <v>0.018</v>
      </c>
      <c r="H429" s="85">
        <f t="shared" si="21"/>
        <v>16.91</v>
      </c>
      <c r="I429" s="88" t="s">
        <v>2213</v>
      </c>
    </row>
    <row r="430" s="57" customFormat="1" ht="33" spans="1:9">
      <c r="A430" s="80">
        <v>340</v>
      </c>
      <c r="B430" s="81" t="s">
        <v>2621</v>
      </c>
      <c r="C430" s="82" t="s">
        <v>280</v>
      </c>
      <c r="D430" s="92">
        <v>958.58</v>
      </c>
      <c r="E430" s="84">
        <v>0</v>
      </c>
      <c r="F430" s="85">
        <f t="shared" si="20"/>
        <v>958.58</v>
      </c>
      <c r="G430" s="86">
        <v>0</v>
      </c>
      <c r="H430" s="85">
        <f t="shared" si="21"/>
        <v>958.58</v>
      </c>
      <c r="I430" s="88" t="s">
        <v>2229</v>
      </c>
    </row>
    <row r="431" s="57" customFormat="1" ht="33" spans="1:9">
      <c r="A431" s="80">
        <v>341</v>
      </c>
      <c r="B431" s="81" t="s">
        <v>2622</v>
      </c>
      <c r="C431" s="82" t="s">
        <v>280</v>
      </c>
      <c r="D431" s="92">
        <v>1415.93</v>
      </c>
      <c r="E431" s="84">
        <v>0</v>
      </c>
      <c r="F431" s="85">
        <f t="shared" si="20"/>
        <v>1415.93</v>
      </c>
      <c r="G431" s="86">
        <v>0</v>
      </c>
      <c r="H431" s="85">
        <f t="shared" si="21"/>
        <v>1415.93</v>
      </c>
      <c r="I431" s="88" t="s">
        <v>2229</v>
      </c>
    </row>
    <row r="432" s="57" customFormat="1" ht="33" spans="1:9">
      <c r="A432" s="80">
        <v>342</v>
      </c>
      <c r="B432" s="81" t="s">
        <v>2623</v>
      </c>
      <c r="C432" s="82" t="s">
        <v>280</v>
      </c>
      <c r="D432" s="92">
        <v>900.62</v>
      </c>
      <c r="E432" s="84">
        <v>0</v>
      </c>
      <c r="F432" s="85">
        <f t="shared" si="20"/>
        <v>900.62</v>
      </c>
      <c r="G432" s="86">
        <v>0</v>
      </c>
      <c r="H432" s="85">
        <f t="shared" si="21"/>
        <v>900.62</v>
      </c>
      <c r="I432" s="88" t="s">
        <v>2229</v>
      </c>
    </row>
    <row r="433" s="57" customFormat="1" ht="33" spans="1:9">
      <c r="A433" s="80">
        <v>343</v>
      </c>
      <c r="B433" s="81" t="s">
        <v>2624</v>
      </c>
      <c r="C433" s="82" t="s">
        <v>280</v>
      </c>
      <c r="D433" s="92">
        <v>5309.73</v>
      </c>
      <c r="E433" s="84">
        <v>0</v>
      </c>
      <c r="F433" s="85">
        <f t="shared" si="20"/>
        <v>5309.73</v>
      </c>
      <c r="G433" s="86">
        <v>0</v>
      </c>
      <c r="H433" s="85">
        <f t="shared" si="21"/>
        <v>5309.73</v>
      </c>
      <c r="I433" s="88" t="s">
        <v>2229</v>
      </c>
    </row>
    <row r="434" s="57" customFormat="1" ht="16.5" spans="1:9">
      <c r="A434" s="80">
        <v>344</v>
      </c>
      <c r="B434" s="81" t="s">
        <v>2625</v>
      </c>
      <c r="C434" s="82" t="s">
        <v>168</v>
      </c>
      <c r="D434" s="93">
        <v>1296</v>
      </c>
      <c r="E434" s="84">
        <v>0.2</v>
      </c>
      <c r="F434" s="85">
        <f t="shared" si="20"/>
        <v>1036.8</v>
      </c>
      <c r="G434" s="86">
        <v>0</v>
      </c>
      <c r="H434" s="85">
        <f t="shared" si="21"/>
        <v>1036.8</v>
      </c>
      <c r="I434" s="88" t="s">
        <v>2213</v>
      </c>
    </row>
    <row r="435" s="57" customFormat="1" ht="16.5" spans="1:9">
      <c r="A435" s="80">
        <v>345</v>
      </c>
      <c r="B435" s="81" t="s">
        <v>2626</v>
      </c>
      <c r="C435" s="82" t="s">
        <v>168</v>
      </c>
      <c r="D435" s="93">
        <v>1640</v>
      </c>
      <c r="E435" s="84">
        <v>0.2</v>
      </c>
      <c r="F435" s="85">
        <f t="shared" si="20"/>
        <v>1312</v>
      </c>
      <c r="G435" s="86">
        <v>0</v>
      </c>
      <c r="H435" s="85">
        <f t="shared" si="21"/>
        <v>1312</v>
      </c>
      <c r="I435" s="88" t="s">
        <v>2213</v>
      </c>
    </row>
    <row r="436" s="57" customFormat="1" ht="16.5" spans="1:9">
      <c r="A436" s="80">
        <v>346</v>
      </c>
      <c r="B436" s="81" t="s">
        <v>2627</v>
      </c>
      <c r="C436" s="82" t="s">
        <v>168</v>
      </c>
      <c r="D436" s="93">
        <v>2053</v>
      </c>
      <c r="E436" s="84">
        <v>0.2</v>
      </c>
      <c r="F436" s="85">
        <f t="shared" si="20"/>
        <v>1642.4</v>
      </c>
      <c r="G436" s="86">
        <v>0</v>
      </c>
      <c r="H436" s="85">
        <f t="shared" si="21"/>
        <v>1642.4</v>
      </c>
      <c r="I436" s="88" t="s">
        <v>2213</v>
      </c>
    </row>
    <row r="437" s="57" customFormat="1" ht="16.5" spans="1:9">
      <c r="A437" s="80">
        <v>347</v>
      </c>
      <c r="B437" s="81" t="s">
        <v>2628</v>
      </c>
      <c r="C437" s="82" t="s">
        <v>168</v>
      </c>
      <c r="D437" s="93">
        <v>2561</v>
      </c>
      <c r="E437" s="84">
        <v>0.2</v>
      </c>
      <c r="F437" s="85">
        <f t="shared" si="20"/>
        <v>2048.8</v>
      </c>
      <c r="G437" s="86">
        <v>0</v>
      </c>
      <c r="H437" s="85">
        <f t="shared" si="21"/>
        <v>2048.8</v>
      </c>
      <c r="I437" s="88" t="s">
        <v>2213</v>
      </c>
    </row>
    <row r="438" s="57" customFormat="1" ht="16.5" spans="1:9">
      <c r="A438" s="80">
        <v>348</v>
      </c>
      <c r="B438" s="81" t="s">
        <v>2629</v>
      </c>
      <c r="C438" s="82" t="s">
        <v>168</v>
      </c>
      <c r="D438" s="93">
        <v>3291</v>
      </c>
      <c r="E438" s="84">
        <v>0.2</v>
      </c>
      <c r="F438" s="85">
        <f t="shared" si="20"/>
        <v>2632.8</v>
      </c>
      <c r="G438" s="86">
        <v>0</v>
      </c>
      <c r="H438" s="85">
        <f t="shared" si="21"/>
        <v>2632.8</v>
      </c>
      <c r="I438" s="88" t="s">
        <v>2213</v>
      </c>
    </row>
    <row r="439" s="57" customFormat="1" ht="16.5" spans="1:9">
      <c r="A439" s="80">
        <v>349</v>
      </c>
      <c r="B439" s="81" t="s">
        <v>2630</v>
      </c>
      <c r="C439" s="82" t="s">
        <v>168</v>
      </c>
      <c r="D439" s="93">
        <v>4106</v>
      </c>
      <c r="E439" s="84">
        <v>0.2</v>
      </c>
      <c r="F439" s="85">
        <f t="shared" si="20"/>
        <v>3284.8</v>
      </c>
      <c r="G439" s="86">
        <v>0</v>
      </c>
      <c r="H439" s="85">
        <f t="shared" si="21"/>
        <v>3284.8</v>
      </c>
      <c r="I439" s="88" t="s">
        <v>2213</v>
      </c>
    </row>
    <row r="440" s="57" customFormat="1" ht="16.5" spans="1:9">
      <c r="A440" s="80">
        <v>350</v>
      </c>
      <c r="B440" s="81" t="s">
        <v>2631</v>
      </c>
      <c r="C440" s="82" t="s">
        <v>168</v>
      </c>
      <c r="D440" s="93">
        <v>5128</v>
      </c>
      <c r="E440" s="84">
        <v>0.2</v>
      </c>
      <c r="F440" s="85">
        <f t="shared" si="20"/>
        <v>4102.4</v>
      </c>
      <c r="G440" s="86">
        <v>0</v>
      </c>
      <c r="H440" s="85">
        <f t="shared" si="21"/>
        <v>4102.4</v>
      </c>
      <c r="I440" s="88" t="s">
        <v>2213</v>
      </c>
    </row>
    <row r="441" s="57" customFormat="1" ht="16.5" spans="1:9">
      <c r="A441" s="80">
        <v>351</v>
      </c>
      <c r="B441" s="81" t="s">
        <v>2632</v>
      </c>
      <c r="C441" s="82" t="s">
        <v>168</v>
      </c>
      <c r="D441" s="93">
        <v>6568</v>
      </c>
      <c r="E441" s="84">
        <v>0.2</v>
      </c>
      <c r="F441" s="85">
        <f t="shared" si="20"/>
        <v>5254.4</v>
      </c>
      <c r="G441" s="86">
        <v>0</v>
      </c>
      <c r="H441" s="85">
        <f t="shared" si="21"/>
        <v>5254.4</v>
      </c>
      <c r="I441" s="88" t="s">
        <v>2213</v>
      </c>
    </row>
    <row r="442" s="57" customFormat="1" ht="16.5" spans="1:9">
      <c r="A442" s="80">
        <v>352</v>
      </c>
      <c r="B442" s="81" t="s">
        <v>2633</v>
      </c>
      <c r="C442" s="82" t="s">
        <v>168</v>
      </c>
      <c r="D442" s="93">
        <v>7.22</v>
      </c>
      <c r="E442" s="84">
        <v>0.2</v>
      </c>
      <c r="F442" s="85">
        <f t="shared" si="20"/>
        <v>5.78</v>
      </c>
      <c r="G442" s="86">
        <v>0</v>
      </c>
      <c r="H442" s="85">
        <f t="shared" si="21"/>
        <v>5.78</v>
      </c>
      <c r="I442" s="88" t="s">
        <v>2213</v>
      </c>
    </row>
    <row r="443" s="57" customFormat="1" ht="16.5" spans="1:9">
      <c r="A443" s="80">
        <v>353</v>
      </c>
      <c r="B443" s="81" t="s">
        <v>2634</v>
      </c>
      <c r="C443" s="82" t="s">
        <v>168</v>
      </c>
      <c r="D443" s="93">
        <v>8.29</v>
      </c>
      <c r="E443" s="84">
        <v>0.2</v>
      </c>
      <c r="F443" s="85">
        <f t="shared" si="20"/>
        <v>6.63</v>
      </c>
      <c r="G443" s="86">
        <v>0</v>
      </c>
      <c r="H443" s="85">
        <f t="shared" si="21"/>
        <v>6.63</v>
      </c>
      <c r="I443" s="88" t="s">
        <v>2213</v>
      </c>
    </row>
    <row r="444" s="57" customFormat="1" ht="16.5" spans="1:9">
      <c r="A444" s="80">
        <v>354</v>
      </c>
      <c r="B444" s="81" t="s">
        <v>2635</v>
      </c>
      <c r="C444" s="82" t="s">
        <v>168</v>
      </c>
      <c r="D444" s="93">
        <v>11.45</v>
      </c>
      <c r="E444" s="84">
        <v>0.2</v>
      </c>
      <c r="F444" s="85">
        <f t="shared" si="20"/>
        <v>9.16</v>
      </c>
      <c r="G444" s="86">
        <v>0</v>
      </c>
      <c r="H444" s="85">
        <f t="shared" si="21"/>
        <v>9.16</v>
      </c>
      <c r="I444" s="88" t="s">
        <v>2213</v>
      </c>
    </row>
    <row r="445" s="57" customFormat="1" ht="16.5" spans="1:9">
      <c r="A445" s="80">
        <v>355</v>
      </c>
      <c r="B445" s="81" t="s">
        <v>2636</v>
      </c>
      <c r="C445" s="82" t="s">
        <v>168</v>
      </c>
      <c r="D445" s="93">
        <v>16.34</v>
      </c>
      <c r="E445" s="84">
        <v>0.2</v>
      </c>
      <c r="F445" s="85">
        <f t="shared" si="20"/>
        <v>13.07</v>
      </c>
      <c r="G445" s="86">
        <v>0</v>
      </c>
      <c r="H445" s="85">
        <f t="shared" si="21"/>
        <v>13.07</v>
      </c>
      <c r="I445" s="88" t="s">
        <v>2213</v>
      </c>
    </row>
    <row r="446" s="57" customFormat="1" ht="16.5" spans="1:9">
      <c r="A446" s="80">
        <v>356</v>
      </c>
      <c r="B446" s="81" t="s">
        <v>2637</v>
      </c>
      <c r="C446" s="82" t="s">
        <v>168</v>
      </c>
      <c r="D446" s="93">
        <v>33.89</v>
      </c>
      <c r="E446" s="84">
        <v>0.2</v>
      </c>
      <c r="F446" s="85">
        <f t="shared" si="20"/>
        <v>27.11</v>
      </c>
      <c r="G446" s="86">
        <v>0</v>
      </c>
      <c r="H446" s="85">
        <f t="shared" si="21"/>
        <v>27.11</v>
      </c>
      <c r="I446" s="88" t="s">
        <v>2213</v>
      </c>
    </row>
    <row r="447" s="57" customFormat="1" ht="16.5" spans="1:9">
      <c r="A447" s="80">
        <v>357</v>
      </c>
      <c r="B447" s="81" t="s">
        <v>2638</v>
      </c>
      <c r="C447" s="82" t="s">
        <v>168</v>
      </c>
      <c r="D447" s="93">
        <v>7.74</v>
      </c>
      <c r="E447" s="84">
        <v>0.2</v>
      </c>
      <c r="F447" s="85">
        <f t="shared" si="20"/>
        <v>6.19</v>
      </c>
      <c r="G447" s="86">
        <v>0</v>
      </c>
      <c r="H447" s="85">
        <f t="shared" si="21"/>
        <v>6.19</v>
      </c>
      <c r="I447" s="88" t="s">
        <v>2213</v>
      </c>
    </row>
    <row r="448" s="57" customFormat="1" ht="16.5" spans="1:9">
      <c r="A448" s="80">
        <v>358</v>
      </c>
      <c r="B448" s="81" t="s">
        <v>2639</v>
      </c>
      <c r="C448" s="82" t="s">
        <v>168</v>
      </c>
      <c r="D448" s="93">
        <v>10.28</v>
      </c>
      <c r="E448" s="84">
        <v>0.2</v>
      </c>
      <c r="F448" s="85">
        <f t="shared" si="20"/>
        <v>8.22</v>
      </c>
      <c r="G448" s="86">
        <v>0</v>
      </c>
      <c r="H448" s="85">
        <f t="shared" si="21"/>
        <v>8.22</v>
      </c>
      <c r="I448" s="88" t="s">
        <v>2213</v>
      </c>
    </row>
    <row r="449" s="57" customFormat="1" ht="16.5" spans="1:9">
      <c r="A449" s="80">
        <v>359</v>
      </c>
      <c r="B449" s="81" t="s">
        <v>2640</v>
      </c>
      <c r="C449" s="82" t="s">
        <v>168</v>
      </c>
      <c r="D449" s="93">
        <v>12.3</v>
      </c>
      <c r="E449" s="84">
        <v>0.2</v>
      </c>
      <c r="F449" s="85">
        <f t="shared" si="20"/>
        <v>9.84</v>
      </c>
      <c r="G449" s="86">
        <v>0</v>
      </c>
      <c r="H449" s="85">
        <f t="shared" si="21"/>
        <v>9.84</v>
      </c>
      <c r="I449" s="88" t="s">
        <v>2213</v>
      </c>
    </row>
    <row r="450" s="57" customFormat="1" ht="16.5" spans="1:9">
      <c r="A450" s="80">
        <v>360</v>
      </c>
      <c r="B450" s="81" t="s">
        <v>2641</v>
      </c>
      <c r="C450" s="82" t="s">
        <v>168</v>
      </c>
      <c r="D450" s="92">
        <v>48.23</v>
      </c>
      <c r="E450" s="84">
        <v>0</v>
      </c>
      <c r="F450" s="85">
        <f t="shared" si="20"/>
        <v>48.23</v>
      </c>
      <c r="G450" s="84">
        <v>0.01</v>
      </c>
      <c r="H450" s="85">
        <f t="shared" si="21"/>
        <v>48.71</v>
      </c>
      <c r="I450" s="88" t="s">
        <v>2229</v>
      </c>
    </row>
    <row r="451" s="57" customFormat="1" ht="16.5" spans="1:9">
      <c r="A451" s="80">
        <v>361</v>
      </c>
      <c r="B451" s="81" t="s">
        <v>2642</v>
      </c>
      <c r="C451" s="82" t="s">
        <v>168</v>
      </c>
      <c r="D451" s="92">
        <v>72.6</v>
      </c>
      <c r="E451" s="84">
        <v>0</v>
      </c>
      <c r="F451" s="85">
        <f t="shared" si="20"/>
        <v>72.6</v>
      </c>
      <c r="G451" s="84">
        <v>0.01</v>
      </c>
      <c r="H451" s="85">
        <f t="shared" si="21"/>
        <v>73.33</v>
      </c>
      <c r="I451" s="88" t="s">
        <v>2229</v>
      </c>
    </row>
    <row r="452" s="57" customFormat="1" ht="33" spans="1:9">
      <c r="A452" s="80">
        <v>362</v>
      </c>
      <c r="B452" s="81" t="s">
        <v>2643</v>
      </c>
      <c r="C452" s="82" t="s">
        <v>168</v>
      </c>
      <c r="D452" s="92">
        <v>85.89</v>
      </c>
      <c r="E452" s="84">
        <v>0</v>
      </c>
      <c r="F452" s="85">
        <f t="shared" si="20"/>
        <v>85.89</v>
      </c>
      <c r="G452" s="84">
        <v>0.01</v>
      </c>
      <c r="H452" s="85">
        <f t="shared" si="21"/>
        <v>86.75</v>
      </c>
      <c r="I452" s="88" t="s">
        <v>2229</v>
      </c>
    </row>
    <row r="453" s="57" customFormat="1" ht="33" spans="1:9">
      <c r="A453" s="80">
        <v>363</v>
      </c>
      <c r="B453" s="81" t="s">
        <v>2644</v>
      </c>
      <c r="C453" s="82" t="s">
        <v>168</v>
      </c>
      <c r="D453" s="92">
        <v>113.84</v>
      </c>
      <c r="E453" s="84">
        <v>0</v>
      </c>
      <c r="F453" s="85">
        <f t="shared" si="20"/>
        <v>113.84</v>
      </c>
      <c r="G453" s="84">
        <v>0.01</v>
      </c>
      <c r="H453" s="85">
        <f t="shared" si="21"/>
        <v>114.98</v>
      </c>
      <c r="I453" s="88" t="s">
        <v>2229</v>
      </c>
    </row>
    <row r="454" s="57" customFormat="1" ht="33" spans="1:9">
      <c r="A454" s="80">
        <v>364</v>
      </c>
      <c r="B454" s="81" t="s">
        <v>2645</v>
      </c>
      <c r="C454" s="82" t="s">
        <v>168</v>
      </c>
      <c r="D454" s="92">
        <v>150.11</v>
      </c>
      <c r="E454" s="84">
        <v>0</v>
      </c>
      <c r="F454" s="85">
        <f t="shared" si="20"/>
        <v>150.11</v>
      </c>
      <c r="G454" s="84">
        <v>0.01</v>
      </c>
      <c r="H454" s="85">
        <f t="shared" si="21"/>
        <v>151.61</v>
      </c>
      <c r="I454" s="88" t="s">
        <v>2229</v>
      </c>
    </row>
    <row r="455" s="57" customFormat="1" ht="33" spans="1:9">
      <c r="A455" s="80">
        <v>365</v>
      </c>
      <c r="B455" s="81" t="s">
        <v>2646</v>
      </c>
      <c r="C455" s="82" t="s">
        <v>168</v>
      </c>
      <c r="D455" s="92">
        <v>207.4</v>
      </c>
      <c r="E455" s="84">
        <v>0</v>
      </c>
      <c r="F455" s="85">
        <f t="shared" si="20"/>
        <v>207.4</v>
      </c>
      <c r="G455" s="84">
        <v>0.01</v>
      </c>
      <c r="H455" s="85">
        <f t="shared" si="21"/>
        <v>209.47</v>
      </c>
      <c r="I455" s="88" t="s">
        <v>2229</v>
      </c>
    </row>
    <row r="456" s="57" customFormat="1" ht="33" spans="1:9">
      <c r="A456" s="80">
        <v>366</v>
      </c>
      <c r="B456" s="81" t="s">
        <v>2647</v>
      </c>
      <c r="C456" s="82" t="s">
        <v>168</v>
      </c>
      <c r="D456" s="92">
        <v>282.4</v>
      </c>
      <c r="E456" s="84">
        <v>0</v>
      </c>
      <c r="F456" s="85">
        <f t="shared" si="20"/>
        <v>282.4</v>
      </c>
      <c r="G456" s="84">
        <v>0.01</v>
      </c>
      <c r="H456" s="85">
        <f t="shared" si="21"/>
        <v>285.22</v>
      </c>
      <c r="I456" s="88" t="s">
        <v>2229</v>
      </c>
    </row>
    <row r="457" s="57" customFormat="1" ht="33" spans="1:9">
      <c r="A457" s="80">
        <v>367</v>
      </c>
      <c r="B457" s="81" t="s">
        <v>2648</v>
      </c>
      <c r="C457" s="82" t="s">
        <v>168</v>
      </c>
      <c r="D457" s="92">
        <v>351.64</v>
      </c>
      <c r="E457" s="84">
        <v>0</v>
      </c>
      <c r="F457" s="85">
        <f t="shared" si="20"/>
        <v>351.64</v>
      </c>
      <c r="G457" s="84">
        <v>0.01</v>
      </c>
      <c r="H457" s="85">
        <f t="shared" si="21"/>
        <v>355.16</v>
      </c>
      <c r="I457" s="88" t="s">
        <v>2229</v>
      </c>
    </row>
    <row r="458" s="57" customFormat="1" ht="33" spans="1:9">
      <c r="A458" s="80">
        <v>368</v>
      </c>
      <c r="B458" s="81" t="s">
        <v>2649</v>
      </c>
      <c r="C458" s="82" t="s">
        <v>168</v>
      </c>
      <c r="D458" s="92">
        <v>406.26</v>
      </c>
      <c r="E458" s="84">
        <v>0</v>
      </c>
      <c r="F458" s="85">
        <f t="shared" si="20"/>
        <v>406.26</v>
      </c>
      <c r="G458" s="84">
        <v>0.01</v>
      </c>
      <c r="H458" s="85">
        <f t="shared" si="21"/>
        <v>410.32</v>
      </c>
      <c r="I458" s="88" t="s">
        <v>2229</v>
      </c>
    </row>
    <row r="459" s="57" customFormat="1" ht="33" spans="1:9">
      <c r="A459" s="80">
        <v>369</v>
      </c>
      <c r="B459" s="81" t="s">
        <v>2650</v>
      </c>
      <c r="C459" s="82" t="s">
        <v>168</v>
      </c>
      <c r="D459" s="92">
        <v>610.36</v>
      </c>
      <c r="E459" s="84">
        <v>0</v>
      </c>
      <c r="F459" s="85">
        <f t="shared" si="20"/>
        <v>610.36</v>
      </c>
      <c r="G459" s="84">
        <v>0.01</v>
      </c>
      <c r="H459" s="85">
        <f t="shared" si="21"/>
        <v>616.46</v>
      </c>
      <c r="I459" s="88" t="s">
        <v>2229</v>
      </c>
    </row>
    <row r="460" s="57" customFormat="1" ht="33" spans="1:9">
      <c r="A460" s="80">
        <v>370</v>
      </c>
      <c r="B460" s="81" t="s">
        <v>2651</v>
      </c>
      <c r="C460" s="82" t="s">
        <v>168</v>
      </c>
      <c r="D460" s="92">
        <v>670.35</v>
      </c>
      <c r="E460" s="84">
        <v>0</v>
      </c>
      <c r="F460" s="85">
        <f t="shared" si="20"/>
        <v>670.35</v>
      </c>
      <c r="G460" s="84">
        <v>0.01</v>
      </c>
      <c r="H460" s="85">
        <f t="shared" si="21"/>
        <v>677.05</v>
      </c>
      <c r="I460" s="88" t="s">
        <v>2229</v>
      </c>
    </row>
    <row r="461" s="57" customFormat="1" ht="33" spans="1:9">
      <c r="A461" s="80">
        <v>371</v>
      </c>
      <c r="B461" s="81" t="s">
        <v>2652</v>
      </c>
      <c r="C461" s="82" t="s">
        <v>168</v>
      </c>
      <c r="D461" s="92">
        <v>91.3</v>
      </c>
      <c r="E461" s="84">
        <v>0</v>
      </c>
      <c r="F461" s="85">
        <f t="shared" si="20"/>
        <v>91.3</v>
      </c>
      <c r="G461" s="84">
        <v>0.01</v>
      </c>
      <c r="H461" s="85">
        <f t="shared" si="21"/>
        <v>92.21</v>
      </c>
      <c r="I461" s="88" t="s">
        <v>2229</v>
      </c>
    </row>
    <row r="462" s="57" customFormat="1" ht="33" spans="1:9">
      <c r="A462" s="80">
        <v>372</v>
      </c>
      <c r="B462" s="81" t="s">
        <v>2653</v>
      </c>
      <c r="C462" s="82" t="s">
        <v>168</v>
      </c>
      <c r="D462" s="92">
        <v>129.62</v>
      </c>
      <c r="E462" s="84">
        <v>0</v>
      </c>
      <c r="F462" s="85">
        <f t="shared" si="20"/>
        <v>129.62</v>
      </c>
      <c r="G462" s="84">
        <v>0.01</v>
      </c>
      <c r="H462" s="85">
        <f t="shared" si="21"/>
        <v>130.92</v>
      </c>
      <c r="I462" s="88" t="s">
        <v>2229</v>
      </c>
    </row>
    <row r="463" s="57" customFormat="1" ht="33" spans="1:9">
      <c r="A463" s="80">
        <v>373</v>
      </c>
      <c r="B463" s="81" t="s">
        <v>2654</v>
      </c>
      <c r="C463" s="82" t="s">
        <v>168</v>
      </c>
      <c r="D463" s="92">
        <v>182.94</v>
      </c>
      <c r="E463" s="84">
        <v>0</v>
      </c>
      <c r="F463" s="85">
        <f t="shared" si="20"/>
        <v>182.94</v>
      </c>
      <c r="G463" s="84">
        <v>0.01</v>
      </c>
      <c r="H463" s="85">
        <f t="shared" si="21"/>
        <v>184.77</v>
      </c>
      <c r="I463" s="88" t="s">
        <v>2229</v>
      </c>
    </row>
    <row r="464" s="57" customFormat="1" ht="33" spans="1:9">
      <c r="A464" s="80">
        <v>374</v>
      </c>
      <c r="B464" s="81" t="s">
        <v>2655</v>
      </c>
      <c r="C464" s="82" t="s">
        <v>168</v>
      </c>
      <c r="D464" s="92">
        <v>259.19</v>
      </c>
      <c r="E464" s="84">
        <v>0</v>
      </c>
      <c r="F464" s="85">
        <f t="shared" si="20"/>
        <v>259.19</v>
      </c>
      <c r="G464" s="84">
        <v>0.01</v>
      </c>
      <c r="H464" s="85">
        <f t="shared" si="21"/>
        <v>261.78</v>
      </c>
      <c r="I464" s="88" t="s">
        <v>2229</v>
      </c>
    </row>
    <row r="465" s="57" customFormat="1" ht="33" spans="1:9">
      <c r="A465" s="80">
        <v>375</v>
      </c>
      <c r="B465" s="81" t="s">
        <v>2656</v>
      </c>
      <c r="C465" s="82" t="s">
        <v>168</v>
      </c>
      <c r="D465" s="92">
        <v>291.25</v>
      </c>
      <c r="E465" s="84">
        <v>0</v>
      </c>
      <c r="F465" s="85">
        <f t="shared" si="20"/>
        <v>291.25</v>
      </c>
      <c r="G465" s="84">
        <v>0.01</v>
      </c>
      <c r="H465" s="85">
        <f t="shared" si="21"/>
        <v>294.16</v>
      </c>
      <c r="I465" s="88" t="s">
        <v>2229</v>
      </c>
    </row>
    <row r="466" s="57" customFormat="1" ht="33" spans="1:9">
      <c r="A466" s="80">
        <v>376</v>
      </c>
      <c r="B466" s="81" t="s">
        <v>2657</v>
      </c>
      <c r="C466" s="82" t="s">
        <v>168</v>
      </c>
      <c r="D466" s="92">
        <v>428.41</v>
      </c>
      <c r="E466" s="84">
        <v>0</v>
      </c>
      <c r="F466" s="85">
        <f t="shared" si="20"/>
        <v>428.41</v>
      </c>
      <c r="G466" s="84">
        <v>0.01</v>
      </c>
      <c r="H466" s="85">
        <f t="shared" si="21"/>
        <v>432.69</v>
      </c>
      <c r="I466" s="88" t="s">
        <v>2229</v>
      </c>
    </row>
    <row r="467" s="57" customFormat="1" ht="33" spans="1:9">
      <c r="A467" s="80">
        <v>377</v>
      </c>
      <c r="B467" s="81" t="s">
        <v>2658</v>
      </c>
      <c r="C467" s="82" t="s">
        <v>168</v>
      </c>
      <c r="D467" s="92">
        <v>462.93</v>
      </c>
      <c r="E467" s="84">
        <v>0</v>
      </c>
      <c r="F467" s="85">
        <f t="shared" si="20"/>
        <v>462.93</v>
      </c>
      <c r="G467" s="84">
        <v>0.01</v>
      </c>
      <c r="H467" s="85">
        <f t="shared" si="21"/>
        <v>467.56</v>
      </c>
      <c r="I467" s="88" t="s">
        <v>2229</v>
      </c>
    </row>
    <row r="468" s="57" customFormat="1" ht="33" spans="1:9">
      <c r="A468" s="80">
        <v>378</v>
      </c>
      <c r="B468" s="81" t="s">
        <v>2659</v>
      </c>
      <c r="C468" s="82" t="s">
        <v>168</v>
      </c>
      <c r="D468" s="92">
        <v>642.35</v>
      </c>
      <c r="E468" s="84">
        <v>0</v>
      </c>
      <c r="F468" s="85">
        <f t="shared" si="20"/>
        <v>642.35</v>
      </c>
      <c r="G468" s="84">
        <v>0.01</v>
      </c>
      <c r="H468" s="85">
        <f t="shared" si="21"/>
        <v>648.77</v>
      </c>
      <c r="I468" s="88" t="s">
        <v>2229</v>
      </c>
    </row>
    <row r="469" s="57" customFormat="1" ht="33" spans="1:9">
      <c r="A469" s="80">
        <v>379</v>
      </c>
      <c r="B469" s="81" t="s">
        <v>2660</v>
      </c>
      <c r="C469" s="82" t="s">
        <v>168</v>
      </c>
      <c r="D469" s="92">
        <v>752.47</v>
      </c>
      <c r="E469" s="84">
        <v>0</v>
      </c>
      <c r="F469" s="85">
        <f t="shared" si="20"/>
        <v>752.47</v>
      </c>
      <c r="G469" s="84">
        <v>0.01</v>
      </c>
      <c r="H469" s="85">
        <f t="shared" si="21"/>
        <v>759.99</v>
      </c>
      <c r="I469" s="88" t="s">
        <v>2229</v>
      </c>
    </row>
    <row r="470" s="57" customFormat="1" ht="16.5" spans="1:9">
      <c r="A470" s="80">
        <v>380</v>
      </c>
      <c r="B470" s="81" t="s">
        <v>2661</v>
      </c>
      <c r="C470" s="82" t="s">
        <v>168</v>
      </c>
      <c r="D470" s="92">
        <v>3.58</v>
      </c>
      <c r="E470" s="84">
        <v>0</v>
      </c>
      <c r="F470" s="85">
        <f t="shared" si="20"/>
        <v>3.58</v>
      </c>
      <c r="G470" s="84">
        <v>0.01</v>
      </c>
      <c r="H470" s="85">
        <f t="shared" si="21"/>
        <v>3.62</v>
      </c>
      <c r="I470" s="88" t="s">
        <v>2229</v>
      </c>
    </row>
    <row r="471" s="57" customFormat="1" ht="16.5" spans="1:9">
      <c r="A471" s="80">
        <v>381</v>
      </c>
      <c r="B471" s="81" t="s">
        <v>2662</v>
      </c>
      <c r="C471" s="82" t="s">
        <v>168</v>
      </c>
      <c r="D471" s="92">
        <v>4.67</v>
      </c>
      <c r="E471" s="84">
        <v>0</v>
      </c>
      <c r="F471" s="85">
        <f t="shared" si="20"/>
        <v>4.67</v>
      </c>
      <c r="G471" s="84">
        <v>0.01</v>
      </c>
      <c r="H471" s="85">
        <f t="shared" si="21"/>
        <v>4.72</v>
      </c>
      <c r="I471" s="88" t="s">
        <v>2229</v>
      </c>
    </row>
    <row r="472" s="57" customFormat="1" ht="16.5" spans="1:9">
      <c r="A472" s="80">
        <v>382</v>
      </c>
      <c r="B472" s="81" t="s">
        <v>2663</v>
      </c>
      <c r="C472" s="82" t="s">
        <v>168</v>
      </c>
      <c r="D472" s="92">
        <v>4.78</v>
      </c>
      <c r="E472" s="84">
        <v>0</v>
      </c>
      <c r="F472" s="85">
        <f t="shared" si="20"/>
        <v>4.78</v>
      </c>
      <c r="G472" s="84">
        <v>0.01</v>
      </c>
      <c r="H472" s="85">
        <f t="shared" si="21"/>
        <v>4.83</v>
      </c>
      <c r="I472" s="88" t="s">
        <v>2229</v>
      </c>
    </row>
    <row r="473" s="57" customFormat="1" ht="16.5" spans="1:9">
      <c r="A473" s="80">
        <v>383</v>
      </c>
      <c r="B473" s="81" t="s">
        <v>2664</v>
      </c>
      <c r="C473" s="82" t="s">
        <v>168</v>
      </c>
      <c r="D473" s="92">
        <v>7.71</v>
      </c>
      <c r="E473" s="84">
        <v>0</v>
      </c>
      <c r="F473" s="85">
        <f t="shared" si="20"/>
        <v>7.71</v>
      </c>
      <c r="G473" s="84">
        <v>0.01</v>
      </c>
      <c r="H473" s="85">
        <f t="shared" si="21"/>
        <v>7.79</v>
      </c>
      <c r="I473" s="88" t="s">
        <v>2229</v>
      </c>
    </row>
    <row r="474" s="57" customFormat="1" ht="16.5" spans="1:9">
      <c r="A474" s="80">
        <v>384</v>
      </c>
      <c r="B474" s="81" t="s">
        <v>2665</v>
      </c>
      <c r="C474" s="82" t="s">
        <v>168</v>
      </c>
      <c r="D474" s="92">
        <v>8.71</v>
      </c>
      <c r="E474" s="84">
        <v>0</v>
      </c>
      <c r="F474" s="85">
        <f t="shared" si="20"/>
        <v>8.71</v>
      </c>
      <c r="G474" s="84">
        <v>0.01</v>
      </c>
      <c r="H474" s="85">
        <f t="shared" si="21"/>
        <v>8.8</v>
      </c>
      <c r="I474" s="88" t="s">
        <v>2229</v>
      </c>
    </row>
    <row r="475" s="57" customFormat="1" ht="16.5" spans="1:9">
      <c r="A475" s="80">
        <v>385</v>
      </c>
      <c r="B475" s="81" t="s">
        <v>2666</v>
      </c>
      <c r="C475" s="82" t="s">
        <v>168</v>
      </c>
      <c r="D475" s="92">
        <v>10.25</v>
      </c>
      <c r="E475" s="84">
        <v>0</v>
      </c>
      <c r="F475" s="85">
        <f t="shared" ref="F475:F538" si="22">+D475*(1-E475)</f>
        <v>10.25</v>
      </c>
      <c r="G475" s="84">
        <v>0.01</v>
      </c>
      <c r="H475" s="85">
        <f t="shared" ref="H475:H538" si="23">+F475*(1+G475)</f>
        <v>10.35</v>
      </c>
      <c r="I475" s="88" t="s">
        <v>2229</v>
      </c>
    </row>
    <row r="476" s="57" customFormat="1" ht="16.5" spans="1:9">
      <c r="A476" s="80">
        <v>386</v>
      </c>
      <c r="B476" s="81" t="s">
        <v>2667</v>
      </c>
      <c r="C476" s="82" t="s">
        <v>168</v>
      </c>
      <c r="D476" s="92">
        <v>14.78</v>
      </c>
      <c r="E476" s="84">
        <v>0</v>
      </c>
      <c r="F476" s="85">
        <f t="shared" si="22"/>
        <v>14.78</v>
      </c>
      <c r="G476" s="84">
        <v>0.01</v>
      </c>
      <c r="H476" s="85">
        <f t="shared" si="23"/>
        <v>14.93</v>
      </c>
      <c r="I476" s="88" t="s">
        <v>2229</v>
      </c>
    </row>
    <row r="477" s="57" customFormat="1" ht="16.5" spans="1:9">
      <c r="A477" s="80">
        <v>387</v>
      </c>
      <c r="B477" s="81" t="s">
        <v>2668</v>
      </c>
      <c r="C477" s="82" t="s">
        <v>168</v>
      </c>
      <c r="D477" s="92">
        <v>12.88</v>
      </c>
      <c r="E477" s="84">
        <v>0</v>
      </c>
      <c r="F477" s="85">
        <f t="shared" si="22"/>
        <v>12.88</v>
      </c>
      <c r="G477" s="84">
        <v>0.01</v>
      </c>
      <c r="H477" s="85">
        <f t="shared" si="23"/>
        <v>13.01</v>
      </c>
      <c r="I477" s="88" t="s">
        <v>2229</v>
      </c>
    </row>
    <row r="478" s="57" customFormat="1" ht="16.5" spans="1:9">
      <c r="A478" s="80">
        <v>388</v>
      </c>
      <c r="B478" s="81" t="s">
        <v>2669</v>
      </c>
      <c r="C478" s="82" t="s">
        <v>168</v>
      </c>
      <c r="D478" s="92">
        <v>67.57</v>
      </c>
      <c r="E478" s="84">
        <v>0</v>
      </c>
      <c r="F478" s="85">
        <f t="shared" si="22"/>
        <v>67.57</v>
      </c>
      <c r="G478" s="84">
        <v>0.01</v>
      </c>
      <c r="H478" s="85">
        <f t="shared" si="23"/>
        <v>68.25</v>
      </c>
      <c r="I478" s="88" t="s">
        <v>2229</v>
      </c>
    </row>
    <row r="479" s="57" customFormat="1" ht="16.5" spans="1:9">
      <c r="A479" s="80">
        <v>389</v>
      </c>
      <c r="B479" s="81" t="s">
        <v>2670</v>
      </c>
      <c r="C479" s="82" t="s">
        <v>168</v>
      </c>
      <c r="D479" s="92">
        <v>99.19</v>
      </c>
      <c r="E479" s="84">
        <v>0</v>
      </c>
      <c r="F479" s="85">
        <f t="shared" si="22"/>
        <v>99.19</v>
      </c>
      <c r="G479" s="84">
        <v>0.01</v>
      </c>
      <c r="H479" s="85">
        <f t="shared" si="23"/>
        <v>100.18</v>
      </c>
      <c r="I479" s="88" t="s">
        <v>2229</v>
      </c>
    </row>
    <row r="480" s="57" customFormat="1" ht="16.5" spans="1:9">
      <c r="A480" s="80">
        <v>390</v>
      </c>
      <c r="B480" s="81" t="s">
        <v>2671</v>
      </c>
      <c r="C480" s="82" t="s">
        <v>168</v>
      </c>
      <c r="D480" s="92">
        <v>191.98</v>
      </c>
      <c r="E480" s="84">
        <v>0</v>
      </c>
      <c r="F480" s="85">
        <f t="shared" si="22"/>
        <v>191.98</v>
      </c>
      <c r="G480" s="84">
        <v>0.01</v>
      </c>
      <c r="H480" s="85">
        <f t="shared" si="23"/>
        <v>193.9</v>
      </c>
      <c r="I480" s="88" t="s">
        <v>2229</v>
      </c>
    </row>
    <row r="481" s="57" customFormat="1" ht="33" spans="1:9">
      <c r="A481" s="80">
        <v>391</v>
      </c>
      <c r="B481" s="81" t="s">
        <v>2672</v>
      </c>
      <c r="C481" s="82" t="s">
        <v>168</v>
      </c>
      <c r="D481" s="92">
        <v>328.3</v>
      </c>
      <c r="E481" s="84">
        <v>0</v>
      </c>
      <c r="F481" s="85">
        <f t="shared" si="22"/>
        <v>328.3</v>
      </c>
      <c r="G481" s="84">
        <v>0.01</v>
      </c>
      <c r="H481" s="85">
        <f t="shared" si="23"/>
        <v>331.58</v>
      </c>
      <c r="I481" s="88" t="s">
        <v>2229</v>
      </c>
    </row>
    <row r="482" s="57" customFormat="1" ht="33" spans="1:9">
      <c r="A482" s="80">
        <v>392</v>
      </c>
      <c r="B482" s="81" t="s">
        <v>2673</v>
      </c>
      <c r="C482" s="82" t="s">
        <v>168</v>
      </c>
      <c r="D482" s="92">
        <v>11.73</v>
      </c>
      <c r="E482" s="84">
        <v>0</v>
      </c>
      <c r="F482" s="85">
        <f t="shared" si="22"/>
        <v>11.73</v>
      </c>
      <c r="G482" s="84">
        <v>0.01</v>
      </c>
      <c r="H482" s="85">
        <f t="shared" si="23"/>
        <v>11.85</v>
      </c>
      <c r="I482" s="88" t="s">
        <v>2229</v>
      </c>
    </row>
    <row r="483" s="57" customFormat="1" ht="16.5" spans="1:9">
      <c r="A483" s="80">
        <v>393</v>
      </c>
      <c r="B483" s="81" t="s">
        <v>2674</v>
      </c>
      <c r="C483" s="82" t="s">
        <v>168</v>
      </c>
      <c r="D483" s="92">
        <v>19.38</v>
      </c>
      <c r="E483" s="84">
        <v>0</v>
      </c>
      <c r="F483" s="85">
        <f t="shared" si="22"/>
        <v>19.38</v>
      </c>
      <c r="G483" s="84">
        <v>0.01</v>
      </c>
      <c r="H483" s="85">
        <f t="shared" si="23"/>
        <v>19.57</v>
      </c>
      <c r="I483" s="88" t="s">
        <v>2229</v>
      </c>
    </row>
    <row r="484" s="57" customFormat="1" ht="16.5" spans="1:9">
      <c r="A484" s="80">
        <v>394</v>
      </c>
      <c r="B484" s="81" t="s">
        <v>2675</v>
      </c>
      <c r="C484" s="82" t="s">
        <v>168</v>
      </c>
      <c r="D484" s="92">
        <v>25.2</v>
      </c>
      <c r="E484" s="84">
        <v>0</v>
      </c>
      <c r="F484" s="85">
        <f t="shared" si="22"/>
        <v>25.2</v>
      </c>
      <c r="G484" s="84">
        <v>0.01</v>
      </c>
      <c r="H484" s="85">
        <f t="shared" si="23"/>
        <v>25.45</v>
      </c>
      <c r="I484" s="88" t="s">
        <v>2229</v>
      </c>
    </row>
    <row r="485" s="57" customFormat="1" ht="16.5" spans="1:9">
      <c r="A485" s="80">
        <v>395</v>
      </c>
      <c r="B485" s="81" t="s">
        <v>2676</v>
      </c>
      <c r="C485" s="82" t="s">
        <v>168</v>
      </c>
      <c r="D485" s="92">
        <v>38.82</v>
      </c>
      <c r="E485" s="84">
        <v>0</v>
      </c>
      <c r="F485" s="85">
        <f t="shared" si="22"/>
        <v>38.82</v>
      </c>
      <c r="G485" s="84">
        <v>0.01</v>
      </c>
      <c r="H485" s="85">
        <f t="shared" si="23"/>
        <v>39.21</v>
      </c>
      <c r="I485" s="88" t="s">
        <v>2229</v>
      </c>
    </row>
    <row r="486" s="57" customFormat="1" ht="16.5" spans="1:9">
      <c r="A486" s="80">
        <v>396</v>
      </c>
      <c r="B486" s="81" t="s">
        <v>2677</v>
      </c>
      <c r="C486" s="82" t="s">
        <v>168</v>
      </c>
      <c r="D486" s="92">
        <v>61.72</v>
      </c>
      <c r="E486" s="84">
        <v>0</v>
      </c>
      <c r="F486" s="85">
        <f t="shared" si="22"/>
        <v>61.72</v>
      </c>
      <c r="G486" s="84">
        <v>0.01</v>
      </c>
      <c r="H486" s="85">
        <f t="shared" si="23"/>
        <v>62.34</v>
      </c>
      <c r="I486" s="88" t="s">
        <v>2229</v>
      </c>
    </row>
    <row r="487" s="57" customFormat="1" ht="16.5" spans="1:9">
      <c r="A487" s="80">
        <v>397</v>
      </c>
      <c r="B487" s="81" t="s">
        <v>2678</v>
      </c>
      <c r="C487" s="82" t="s">
        <v>168</v>
      </c>
      <c r="D487" s="92">
        <v>94.5</v>
      </c>
      <c r="E487" s="84">
        <v>0</v>
      </c>
      <c r="F487" s="85">
        <f t="shared" si="22"/>
        <v>94.5</v>
      </c>
      <c r="G487" s="84">
        <v>0.01</v>
      </c>
      <c r="H487" s="85">
        <f t="shared" si="23"/>
        <v>95.45</v>
      </c>
      <c r="I487" s="88" t="s">
        <v>2229</v>
      </c>
    </row>
    <row r="488" s="57" customFormat="1" ht="16.5" spans="1:9">
      <c r="A488" s="80">
        <v>398</v>
      </c>
      <c r="B488" s="81" t="s">
        <v>2679</v>
      </c>
      <c r="C488" s="82" t="s">
        <v>168</v>
      </c>
      <c r="D488" s="92">
        <v>129.48</v>
      </c>
      <c r="E488" s="84">
        <v>0</v>
      </c>
      <c r="F488" s="85">
        <f t="shared" si="22"/>
        <v>129.48</v>
      </c>
      <c r="G488" s="84">
        <v>0.01</v>
      </c>
      <c r="H488" s="85">
        <f t="shared" si="23"/>
        <v>130.77</v>
      </c>
      <c r="I488" s="88" t="s">
        <v>2229</v>
      </c>
    </row>
    <row r="489" s="57" customFormat="1" ht="16.5" spans="1:9">
      <c r="A489" s="80">
        <v>399</v>
      </c>
      <c r="B489" s="81" t="s">
        <v>2680</v>
      </c>
      <c r="C489" s="82" t="s">
        <v>168</v>
      </c>
      <c r="D489" s="92">
        <v>175.51</v>
      </c>
      <c r="E489" s="84">
        <v>0</v>
      </c>
      <c r="F489" s="85">
        <f t="shared" si="22"/>
        <v>175.51</v>
      </c>
      <c r="G489" s="84">
        <v>0.01</v>
      </c>
      <c r="H489" s="85">
        <f t="shared" si="23"/>
        <v>177.27</v>
      </c>
      <c r="I489" s="88" t="s">
        <v>2229</v>
      </c>
    </row>
    <row r="490" s="57" customFormat="1" ht="33" spans="1:9">
      <c r="A490" s="80">
        <v>400</v>
      </c>
      <c r="B490" s="81" t="s">
        <v>2681</v>
      </c>
      <c r="C490" s="82" t="s">
        <v>168</v>
      </c>
      <c r="D490" s="92">
        <v>429.28</v>
      </c>
      <c r="E490" s="84">
        <v>0</v>
      </c>
      <c r="F490" s="85">
        <f t="shared" si="22"/>
        <v>429.28</v>
      </c>
      <c r="G490" s="84">
        <v>0.01</v>
      </c>
      <c r="H490" s="85">
        <f t="shared" si="23"/>
        <v>433.57</v>
      </c>
      <c r="I490" s="88" t="s">
        <v>2229</v>
      </c>
    </row>
    <row r="491" s="57" customFormat="1" ht="33" spans="1:9">
      <c r="A491" s="80">
        <v>401</v>
      </c>
      <c r="B491" s="81" t="s">
        <v>2682</v>
      </c>
      <c r="C491" s="82" t="s">
        <v>168</v>
      </c>
      <c r="D491" s="92">
        <v>16.88</v>
      </c>
      <c r="E491" s="84">
        <v>0</v>
      </c>
      <c r="F491" s="85">
        <f t="shared" si="22"/>
        <v>16.88</v>
      </c>
      <c r="G491" s="84">
        <v>0.01</v>
      </c>
      <c r="H491" s="85">
        <f t="shared" si="23"/>
        <v>17.05</v>
      </c>
      <c r="I491" s="88" t="s">
        <v>2229</v>
      </c>
    </row>
    <row r="492" s="57" customFormat="1" ht="16.5" spans="1:9">
      <c r="A492" s="80">
        <v>402</v>
      </c>
      <c r="B492" s="81" t="s">
        <v>2683</v>
      </c>
      <c r="C492" s="82" t="s">
        <v>168</v>
      </c>
      <c r="D492" s="92">
        <v>15.22</v>
      </c>
      <c r="E492" s="84">
        <v>0</v>
      </c>
      <c r="F492" s="85">
        <f t="shared" si="22"/>
        <v>15.22</v>
      </c>
      <c r="G492" s="84">
        <v>0.01</v>
      </c>
      <c r="H492" s="85">
        <f t="shared" si="23"/>
        <v>15.37</v>
      </c>
      <c r="I492" s="88" t="s">
        <v>2229</v>
      </c>
    </row>
    <row r="493" s="57" customFormat="1" ht="16.5" spans="1:9">
      <c r="A493" s="80">
        <v>403</v>
      </c>
      <c r="B493" s="81" t="s">
        <v>2684</v>
      </c>
      <c r="C493" s="82" t="s">
        <v>168</v>
      </c>
      <c r="D493" s="92">
        <v>30.73</v>
      </c>
      <c r="E493" s="84">
        <v>0</v>
      </c>
      <c r="F493" s="85">
        <f t="shared" si="22"/>
        <v>30.73</v>
      </c>
      <c r="G493" s="84">
        <v>0.01</v>
      </c>
      <c r="H493" s="85">
        <f t="shared" si="23"/>
        <v>31.04</v>
      </c>
      <c r="I493" s="88" t="s">
        <v>2229</v>
      </c>
    </row>
    <row r="494" s="57" customFormat="1" ht="16.5" spans="1:9">
      <c r="A494" s="80">
        <v>404</v>
      </c>
      <c r="B494" s="81" t="s">
        <v>2685</v>
      </c>
      <c r="C494" s="82" t="s">
        <v>168</v>
      </c>
      <c r="D494" s="92">
        <v>48.37</v>
      </c>
      <c r="E494" s="84">
        <v>0</v>
      </c>
      <c r="F494" s="85">
        <f t="shared" si="22"/>
        <v>48.37</v>
      </c>
      <c r="G494" s="84">
        <v>0.01</v>
      </c>
      <c r="H494" s="85">
        <f t="shared" si="23"/>
        <v>48.85</v>
      </c>
      <c r="I494" s="88" t="s">
        <v>2229</v>
      </c>
    </row>
    <row r="495" s="57" customFormat="1" ht="16.5" spans="1:9">
      <c r="A495" s="80">
        <v>405</v>
      </c>
      <c r="B495" s="81" t="s">
        <v>2686</v>
      </c>
      <c r="C495" s="82" t="s">
        <v>168</v>
      </c>
      <c r="D495" s="92">
        <v>76.58</v>
      </c>
      <c r="E495" s="84">
        <v>0</v>
      </c>
      <c r="F495" s="85">
        <f t="shared" si="22"/>
        <v>76.58</v>
      </c>
      <c r="G495" s="84">
        <v>0.01</v>
      </c>
      <c r="H495" s="85">
        <f t="shared" si="23"/>
        <v>77.35</v>
      </c>
      <c r="I495" s="88" t="s">
        <v>2229</v>
      </c>
    </row>
    <row r="496" s="57" customFormat="1" ht="33" spans="1:9">
      <c r="A496" s="80">
        <v>406</v>
      </c>
      <c r="B496" s="81" t="s">
        <v>2687</v>
      </c>
      <c r="C496" s="82" t="s">
        <v>168</v>
      </c>
      <c r="D496" s="92">
        <v>101.52</v>
      </c>
      <c r="E496" s="84">
        <v>0</v>
      </c>
      <c r="F496" s="85">
        <f t="shared" si="22"/>
        <v>101.52</v>
      </c>
      <c r="G496" s="84">
        <v>0.01</v>
      </c>
      <c r="H496" s="85">
        <f t="shared" si="23"/>
        <v>102.54</v>
      </c>
      <c r="I496" s="88" t="s">
        <v>2229</v>
      </c>
    </row>
    <row r="497" s="57" customFormat="1" ht="33" spans="1:9">
      <c r="A497" s="80">
        <v>407</v>
      </c>
      <c r="B497" s="81" t="s">
        <v>2688</v>
      </c>
      <c r="C497" s="82" t="s">
        <v>168</v>
      </c>
      <c r="D497" s="92">
        <v>129.36</v>
      </c>
      <c r="E497" s="84">
        <v>0</v>
      </c>
      <c r="F497" s="85">
        <f t="shared" si="22"/>
        <v>129.36</v>
      </c>
      <c r="G497" s="84">
        <v>0.01</v>
      </c>
      <c r="H497" s="85">
        <f t="shared" si="23"/>
        <v>130.65</v>
      </c>
      <c r="I497" s="88" t="s">
        <v>2229</v>
      </c>
    </row>
    <row r="498" s="57" customFormat="1" ht="33" spans="1:9">
      <c r="A498" s="80">
        <v>408</v>
      </c>
      <c r="B498" s="81" t="s">
        <v>2689</v>
      </c>
      <c r="C498" s="82" t="s">
        <v>168</v>
      </c>
      <c r="D498" s="92">
        <v>152.48</v>
      </c>
      <c r="E498" s="84">
        <v>0</v>
      </c>
      <c r="F498" s="85">
        <f t="shared" si="22"/>
        <v>152.48</v>
      </c>
      <c r="G498" s="84">
        <v>0.01</v>
      </c>
      <c r="H498" s="85">
        <f t="shared" si="23"/>
        <v>154</v>
      </c>
      <c r="I498" s="88" t="s">
        <v>2229</v>
      </c>
    </row>
    <row r="499" s="57" customFormat="1" ht="33" spans="1:9">
      <c r="A499" s="80">
        <v>409</v>
      </c>
      <c r="B499" s="81" t="s">
        <v>2690</v>
      </c>
      <c r="C499" s="82" t="s">
        <v>168</v>
      </c>
      <c r="D499" s="92">
        <v>251.08</v>
      </c>
      <c r="E499" s="84">
        <v>0</v>
      </c>
      <c r="F499" s="85">
        <f t="shared" si="22"/>
        <v>251.08</v>
      </c>
      <c r="G499" s="84">
        <v>0.01</v>
      </c>
      <c r="H499" s="85">
        <f t="shared" si="23"/>
        <v>253.59</v>
      </c>
      <c r="I499" s="88" t="s">
        <v>2229</v>
      </c>
    </row>
    <row r="500" s="57" customFormat="1" ht="33" spans="1:9">
      <c r="A500" s="80">
        <v>410</v>
      </c>
      <c r="B500" s="81" t="s">
        <v>2691</v>
      </c>
      <c r="C500" s="82" t="s">
        <v>168</v>
      </c>
      <c r="D500" s="92">
        <v>323.11</v>
      </c>
      <c r="E500" s="84">
        <v>0</v>
      </c>
      <c r="F500" s="85">
        <f t="shared" si="22"/>
        <v>323.11</v>
      </c>
      <c r="G500" s="84">
        <v>0.01</v>
      </c>
      <c r="H500" s="85">
        <f t="shared" si="23"/>
        <v>326.34</v>
      </c>
      <c r="I500" s="88" t="s">
        <v>2229</v>
      </c>
    </row>
    <row r="501" s="57" customFormat="1" ht="33" spans="1:9">
      <c r="A501" s="80">
        <v>411</v>
      </c>
      <c r="B501" s="81" t="s">
        <v>2692</v>
      </c>
      <c r="C501" s="82" t="s">
        <v>168</v>
      </c>
      <c r="D501" s="92">
        <v>444.55</v>
      </c>
      <c r="E501" s="84">
        <v>0</v>
      </c>
      <c r="F501" s="85">
        <f t="shared" si="22"/>
        <v>444.55</v>
      </c>
      <c r="G501" s="84">
        <v>0.01</v>
      </c>
      <c r="H501" s="85">
        <f t="shared" si="23"/>
        <v>449</v>
      </c>
      <c r="I501" s="88" t="s">
        <v>2229</v>
      </c>
    </row>
    <row r="502" s="57" customFormat="1" ht="33" spans="1:9">
      <c r="A502" s="80">
        <v>412</v>
      </c>
      <c r="B502" s="81" t="s">
        <v>2693</v>
      </c>
      <c r="C502" s="82" t="s">
        <v>168</v>
      </c>
      <c r="D502" s="92">
        <v>522.52</v>
      </c>
      <c r="E502" s="84">
        <v>0</v>
      </c>
      <c r="F502" s="85">
        <f t="shared" si="22"/>
        <v>522.52</v>
      </c>
      <c r="G502" s="84">
        <v>0.01</v>
      </c>
      <c r="H502" s="85">
        <f t="shared" si="23"/>
        <v>527.75</v>
      </c>
      <c r="I502" s="88" t="s">
        <v>2229</v>
      </c>
    </row>
    <row r="503" s="57" customFormat="1" ht="33" spans="1:9">
      <c r="A503" s="80">
        <v>413</v>
      </c>
      <c r="B503" s="81" t="s">
        <v>2694</v>
      </c>
      <c r="C503" s="82" t="s">
        <v>168</v>
      </c>
      <c r="D503" s="92">
        <v>610.31</v>
      </c>
      <c r="E503" s="84">
        <v>0</v>
      </c>
      <c r="F503" s="85">
        <f t="shared" si="22"/>
        <v>610.31</v>
      </c>
      <c r="G503" s="84">
        <v>0.01</v>
      </c>
      <c r="H503" s="85">
        <f t="shared" si="23"/>
        <v>616.41</v>
      </c>
      <c r="I503" s="88" t="s">
        <v>2229</v>
      </c>
    </row>
    <row r="504" s="57" customFormat="1" ht="33" spans="1:9">
      <c r="A504" s="80">
        <v>414</v>
      </c>
      <c r="B504" s="81" t="s">
        <v>2695</v>
      </c>
      <c r="C504" s="82" t="s">
        <v>168</v>
      </c>
      <c r="D504" s="92">
        <v>781.65</v>
      </c>
      <c r="E504" s="84">
        <v>0</v>
      </c>
      <c r="F504" s="85">
        <f t="shared" si="22"/>
        <v>781.65</v>
      </c>
      <c r="G504" s="84">
        <v>0.01</v>
      </c>
      <c r="H504" s="85">
        <f t="shared" si="23"/>
        <v>789.47</v>
      </c>
      <c r="I504" s="88" t="s">
        <v>2229</v>
      </c>
    </row>
    <row r="505" s="57" customFormat="1" ht="33" spans="1:9">
      <c r="A505" s="80">
        <v>415</v>
      </c>
      <c r="B505" s="81" t="s">
        <v>2696</v>
      </c>
      <c r="C505" s="82" t="s">
        <v>168</v>
      </c>
      <c r="D505" s="92">
        <v>113.04</v>
      </c>
      <c r="E505" s="84">
        <v>0</v>
      </c>
      <c r="F505" s="85">
        <f t="shared" si="22"/>
        <v>113.04</v>
      </c>
      <c r="G505" s="84">
        <v>0.01</v>
      </c>
      <c r="H505" s="85">
        <f t="shared" si="23"/>
        <v>114.17</v>
      </c>
      <c r="I505" s="88" t="s">
        <v>2229</v>
      </c>
    </row>
    <row r="506" s="57" customFormat="1" ht="33" spans="1:9">
      <c r="A506" s="80">
        <v>416</v>
      </c>
      <c r="B506" s="81" t="s">
        <v>2697</v>
      </c>
      <c r="C506" s="82" t="s">
        <v>168</v>
      </c>
      <c r="D506" s="92">
        <v>109.91</v>
      </c>
      <c r="E506" s="84">
        <v>0</v>
      </c>
      <c r="F506" s="85">
        <f t="shared" si="22"/>
        <v>109.91</v>
      </c>
      <c r="G506" s="84">
        <v>0.01</v>
      </c>
      <c r="H506" s="85">
        <f t="shared" si="23"/>
        <v>111.01</v>
      </c>
      <c r="I506" s="88" t="s">
        <v>2229</v>
      </c>
    </row>
    <row r="507" s="57" customFormat="1" ht="33" spans="1:9">
      <c r="A507" s="80">
        <v>417</v>
      </c>
      <c r="B507" s="81" t="s">
        <v>2698</v>
      </c>
      <c r="C507" s="82" t="s">
        <v>168</v>
      </c>
      <c r="D507" s="92">
        <v>157.16</v>
      </c>
      <c r="E507" s="84">
        <v>0</v>
      </c>
      <c r="F507" s="85">
        <f t="shared" si="22"/>
        <v>157.16</v>
      </c>
      <c r="G507" s="84">
        <v>0.01</v>
      </c>
      <c r="H507" s="85">
        <f t="shared" si="23"/>
        <v>158.73</v>
      </c>
      <c r="I507" s="88" t="s">
        <v>2229</v>
      </c>
    </row>
    <row r="508" s="57" customFormat="1" ht="33" spans="1:9">
      <c r="A508" s="80">
        <v>418</v>
      </c>
      <c r="B508" s="81" t="s">
        <v>2699</v>
      </c>
      <c r="C508" s="82" t="s">
        <v>168</v>
      </c>
      <c r="D508" s="92">
        <v>281.44</v>
      </c>
      <c r="E508" s="84">
        <v>0</v>
      </c>
      <c r="F508" s="85">
        <f t="shared" si="22"/>
        <v>281.44</v>
      </c>
      <c r="G508" s="84">
        <v>0.01</v>
      </c>
      <c r="H508" s="85">
        <f t="shared" si="23"/>
        <v>284.25</v>
      </c>
      <c r="I508" s="88" t="s">
        <v>2229</v>
      </c>
    </row>
    <row r="509" s="57" customFormat="1" ht="33" spans="1:9">
      <c r="A509" s="80">
        <v>419</v>
      </c>
      <c r="B509" s="81" t="s">
        <v>2700</v>
      </c>
      <c r="C509" s="82" t="s">
        <v>168</v>
      </c>
      <c r="D509" s="92">
        <v>387.64</v>
      </c>
      <c r="E509" s="84">
        <v>0</v>
      </c>
      <c r="F509" s="85">
        <f t="shared" si="22"/>
        <v>387.64</v>
      </c>
      <c r="G509" s="84">
        <v>0.01</v>
      </c>
      <c r="H509" s="85">
        <f t="shared" si="23"/>
        <v>391.52</v>
      </c>
      <c r="I509" s="88" t="s">
        <v>2229</v>
      </c>
    </row>
    <row r="510" s="57" customFormat="1" ht="33" spans="1:9">
      <c r="A510" s="80">
        <v>420</v>
      </c>
      <c r="B510" s="81" t="s">
        <v>2701</v>
      </c>
      <c r="C510" s="82" t="s">
        <v>168</v>
      </c>
      <c r="D510" s="92">
        <v>451.68</v>
      </c>
      <c r="E510" s="84">
        <v>0</v>
      </c>
      <c r="F510" s="85">
        <f t="shared" si="22"/>
        <v>451.68</v>
      </c>
      <c r="G510" s="84">
        <v>0.01</v>
      </c>
      <c r="H510" s="85">
        <f t="shared" si="23"/>
        <v>456.2</v>
      </c>
      <c r="I510" s="88" t="s">
        <v>2229</v>
      </c>
    </row>
    <row r="511" s="57" customFormat="1" ht="33" spans="1:9">
      <c r="A511" s="80">
        <v>421</v>
      </c>
      <c r="B511" s="81" t="s">
        <v>2702</v>
      </c>
      <c r="C511" s="82" t="s">
        <v>168</v>
      </c>
      <c r="D511" s="92">
        <v>453.51</v>
      </c>
      <c r="E511" s="84">
        <v>0</v>
      </c>
      <c r="F511" s="85">
        <f t="shared" si="22"/>
        <v>453.51</v>
      </c>
      <c r="G511" s="84">
        <v>0.01</v>
      </c>
      <c r="H511" s="85">
        <f t="shared" si="23"/>
        <v>458.05</v>
      </c>
      <c r="I511" s="88" t="s">
        <v>2229</v>
      </c>
    </row>
    <row r="512" s="57" customFormat="1" ht="33" spans="1:9">
      <c r="A512" s="80">
        <v>422</v>
      </c>
      <c r="B512" s="81" t="s">
        <v>2703</v>
      </c>
      <c r="C512" s="82" t="s">
        <v>168</v>
      </c>
      <c r="D512" s="92">
        <v>574.58</v>
      </c>
      <c r="E512" s="84">
        <v>0</v>
      </c>
      <c r="F512" s="85">
        <f t="shared" si="22"/>
        <v>574.58</v>
      </c>
      <c r="G512" s="84">
        <v>0.01</v>
      </c>
      <c r="H512" s="85">
        <f t="shared" si="23"/>
        <v>580.33</v>
      </c>
      <c r="I512" s="88" t="s">
        <v>2229</v>
      </c>
    </row>
    <row r="513" s="57" customFormat="1" ht="33" spans="1:9">
      <c r="A513" s="80">
        <v>423</v>
      </c>
      <c r="B513" s="81" t="s">
        <v>2704</v>
      </c>
      <c r="C513" s="82" t="s">
        <v>168</v>
      </c>
      <c r="D513" s="92">
        <v>703.04</v>
      </c>
      <c r="E513" s="84">
        <v>0</v>
      </c>
      <c r="F513" s="85">
        <f t="shared" si="22"/>
        <v>703.04</v>
      </c>
      <c r="G513" s="84">
        <v>0.01</v>
      </c>
      <c r="H513" s="85">
        <f t="shared" si="23"/>
        <v>710.07</v>
      </c>
      <c r="I513" s="88" t="s">
        <v>2229</v>
      </c>
    </row>
    <row r="514" s="57" customFormat="1" ht="33" spans="1:9">
      <c r="A514" s="80">
        <v>424</v>
      </c>
      <c r="B514" s="81" t="s">
        <v>2705</v>
      </c>
      <c r="C514" s="82" t="s">
        <v>168</v>
      </c>
      <c r="D514" s="92">
        <v>12.07</v>
      </c>
      <c r="E514" s="84">
        <v>0</v>
      </c>
      <c r="F514" s="85">
        <f t="shared" si="22"/>
        <v>12.07</v>
      </c>
      <c r="G514" s="84">
        <v>0.01</v>
      </c>
      <c r="H514" s="85">
        <f t="shared" si="23"/>
        <v>12.19</v>
      </c>
      <c r="I514" s="88" t="s">
        <v>2229</v>
      </c>
    </row>
    <row r="515" s="57" customFormat="1" ht="33" spans="1:9">
      <c r="A515" s="80">
        <v>425</v>
      </c>
      <c r="B515" s="81" t="s">
        <v>2706</v>
      </c>
      <c r="C515" s="82" t="s">
        <v>168</v>
      </c>
      <c r="D515" s="92">
        <v>15.5</v>
      </c>
      <c r="E515" s="84">
        <v>0</v>
      </c>
      <c r="F515" s="85">
        <f t="shared" si="22"/>
        <v>15.5</v>
      </c>
      <c r="G515" s="84">
        <v>0.01</v>
      </c>
      <c r="H515" s="85">
        <f t="shared" si="23"/>
        <v>15.66</v>
      </c>
      <c r="I515" s="88" t="s">
        <v>2229</v>
      </c>
    </row>
    <row r="516" s="57" customFormat="1" ht="33" spans="1:9">
      <c r="A516" s="80">
        <v>426</v>
      </c>
      <c r="B516" s="81" t="s">
        <v>2707</v>
      </c>
      <c r="C516" s="82" t="s">
        <v>168</v>
      </c>
      <c r="D516" s="92">
        <v>74.57</v>
      </c>
      <c r="E516" s="84">
        <v>0</v>
      </c>
      <c r="F516" s="85">
        <f t="shared" si="22"/>
        <v>74.57</v>
      </c>
      <c r="G516" s="84">
        <v>0.01</v>
      </c>
      <c r="H516" s="85">
        <f t="shared" si="23"/>
        <v>75.32</v>
      </c>
      <c r="I516" s="88" t="s">
        <v>2229</v>
      </c>
    </row>
    <row r="517" s="57" customFormat="1" ht="33" spans="1:9">
      <c r="A517" s="80">
        <v>427</v>
      </c>
      <c r="B517" s="81" t="s">
        <v>2708</v>
      </c>
      <c r="C517" s="82" t="s">
        <v>168</v>
      </c>
      <c r="D517" s="92">
        <v>130.08</v>
      </c>
      <c r="E517" s="84">
        <v>0</v>
      </c>
      <c r="F517" s="85">
        <f t="shared" si="22"/>
        <v>130.08</v>
      </c>
      <c r="G517" s="84">
        <v>0.01</v>
      </c>
      <c r="H517" s="85">
        <f t="shared" si="23"/>
        <v>131.38</v>
      </c>
      <c r="I517" s="88" t="s">
        <v>2229</v>
      </c>
    </row>
    <row r="518" s="57" customFormat="1" ht="33" spans="1:9">
      <c r="A518" s="80">
        <v>428</v>
      </c>
      <c r="B518" s="81" t="s">
        <v>2709</v>
      </c>
      <c r="C518" s="82" t="s">
        <v>168</v>
      </c>
      <c r="D518" s="92">
        <v>185.96</v>
      </c>
      <c r="E518" s="84">
        <v>0</v>
      </c>
      <c r="F518" s="85">
        <f t="shared" si="22"/>
        <v>185.96</v>
      </c>
      <c r="G518" s="84">
        <v>0.01</v>
      </c>
      <c r="H518" s="85">
        <f t="shared" si="23"/>
        <v>187.82</v>
      </c>
      <c r="I518" s="88" t="s">
        <v>2229</v>
      </c>
    </row>
    <row r="519" s="57" customFormat="1" ht="33" spans="1:9">
      <c r="A519" s="80">
        <v>429</v>
      </c>
      <c r="B519" s="81" t="s">
        <v>2710</v>
      </c>
      <c r="C519" s="82" t="s">
        <v>168</v>
      </c>
      <c r="D519" s="92">
        <v>319</v>
      </c>
      <c r="E519" s="84">
        <v>0</v>
      </c>
      <c r="F519" s="85">
        <f t="shared" si="22"/>
        <v>319</v>
      </c>
      <c r="G519" s="84">
        <v>0.01</v>
      </c>
      <c r="H519" s="85">
        <f t="shared" si="23"/>
        <v>322.19</v>
      </c>
      <c r="I519" s="88" t="s">
        <v>2229</v>
      </c>
    </row>
    <row r="520" s="57" customFormat="1" ht="33" spans="1:9">
      <c r="A520" s="80">
        <v>430</v>
      </c>
      <c r="B520" s="81" t="s">
        <v>2711</v>
      </c>
      <c r="C520" s="82" t="s">
        <v>168</v>
      </c>
      <c r="D520" s="92">
        <v>9.03</v>
      </c>
      <c r="E520" s="84">
        <v>0</v>
      </c>
      <c r="F520" s="85">
        <f t="shared" si="22"/>
        <v>9.03</v>
      </c>
      <c r="G520" s="84">
        <v>0.01</v>
      </c>
      <c r="H520" s="85">
        <f t="shared" si="23"/>
        <v>9.12</v>
      </c>
      <c r="I520" s="88" t="s">
        <v>2229</v>
      </c>
    </row>
    <row r="521" s="57" customFormat="1" ht="33" spans="1:9">
      <c r="A521" s="80">
        <v>431</v>
      </c>
      <c r="B521" s="81" t="s">
        <v>2712</v>
      </c>
      <c r="C521" s="82" t="s">
        <v>168</v>
      </c>
      <c r="D521" s="92">
        <v>11.68</v>
      </c>
      <c r="E521" s="84">
        <v>0</v>
      </c>
      <c r="F521" s="85">
        <f t="shared" si="22"/>
        <v>11.68</v>
      </c>
      <c r="G521" s="84">
        <v>0.01</v>
      </c>
      <c r="H521" s="85">
        <f t="shared" si="23"/>
        <v>11.8</v>
      </c>
      <c r="I521" s="88" t="s">
        <v>2229</v>
      </c>
    </row>
    <row r="522" s="57" customFormat="1" ht="33" spans="1:9">
      <c r="A522" s="80">
        <v>432</v>
      </c>
      <c r="B522" s="81" t="s">
        <v>2713</v>
      </c>
      <c r="C522" s="82" t="s">
        <v>168</v>
      </c>
      <c r="D522" s="92">
        <v>24.13</v>
      </c>
      <c r="E522" s="84">
        <v>0</v>
      </c>
      <c r="F522" s="85">
        <f t="shared" si="22"/>
        <v>24.13</v>
      </c>
      <c r="G522" s="84">
        <v>0.01</v>
      </c>
      <c r="H522" s="85">
        <f t="shared" si="23"/>
        <v>24.37</v>
      </c>
      <c r="I522" s="88" t="s">
        <v>2229</v>
      </c>
    </row>
    <row r="523" s="57" customFormat="1" ht="33" spans="1:9">
      <c r="A523" s="80">
        <v>433</v>
      </c>
      <c r="B523" s="81" t="s">
        <v>2714</v>
      </c>
      <c r="C523" s="82" t="s">
        <v>168</v>
      </c>
      <c r="D523" s="92">
        <v>35.5</v>
      </c>
      <c r="E523" s="84">
        <v>0</v>
      </c>
      <c r="F523" s="85">
        <f t="shared" si="22"/>
        <v>35.5</v>
      </c>
      <c r="G523" s="84">
        <v>0.01</v>
      </c>
      <c r="H523" s="85">
        <f t="shared" si="23"/>
        <v>35.86</v>
      </c>
      <c r="I523" s="88" t="s">
        <v>2229</v>
      </c>
    </row>
    <row r="524" s="57" customFormat="1" ht="33" spans="1:9">
      <c r="A524" s="80">
        <v>434</v>
      </c>
      <c r="B524" s="81" t="s">
        <v>2715</v>
      </c>
      <c r="C524" s="82" t="s">
        <v>168</v>
      </c>
      <c r="D524" s="92">
        <v>60.67</v>
      </c>
      <c r="E524" s="84">
        <v>0</v>
      </c>
      <c r="F524" s="85">
        <f t="shared" si="22"/>
        <v>60.67</v>
      </c>
      <c r="G524" s="84">
        <v>0.01</v>
      </c>
      <c r="H524" s="85">
        <f t="shared" si="23"/>
        <v>61.28</v>
      </c>
      <c r="I524" s="88" t="s">
        <v>2229</v>
      </c>
    </row>
    <row r="525" s="57" customFormat="1" ht="33" spans="1:9">
      <c r="A525" s="80">
        <v>435</v>
      </c>
      <c r="B525" s="81" t="s">
        <v>2716</v>
      </c>
      <c r="C525" s="82" t="s">
        <v>168</v>
      </c>
      <c r="D525" s="92">
        <v>72.71</v>
      </c>
      <c r="E525" s="84">
        <v>0</v>
      </c>
      <c r="F525" s="85">
        <f t="shared" si="22"/>
        <v>72.71</v>
      </c>
      <c r="G525" s="84">
        <v>0.01</v>
      </c>
      <c r="H525" s="85">
        <f t="shared" si="23"/>
        <v>73.44</v>
      </c>
      <c r="I525" s="88" t="s">
        <v>2229</v>
      </c>
    </row>
    <row r="526" s="57" customFormat="1" ht="33" spans="1:9">
      <c r="A526" s="80">
        <v>436</v>
      </c>
      <c r="B526" s="81" t="s">
        <v>2717</v>
      </c>
      <c r="C526" s="82" t="s">
        <v>168</v>
      </c>
      <c r="D526" s="92">
        <v>0</v>
      </c>
      <c r="E526" s="84">
        <v>0</v>
      </c>
      <c r="F526" s="85">
        <f t="shared" si="22"/>
        <v>0</v>
      </c>
      <c r="G526" s="84">
        <v>0.01</v>
      </c>
      <c r="H526" s="85">
        <f t="shared" si="23"/>
        <v>0</v>
      </c>
      <c r="I526" s="88" t="s">
        <v>2229</v>
      </c>
    </row>
    <row r="527" s="57" customFormat="1" ht="33" spans="1:9">
      <c r="A527" s="80">
        <v>437</v>
      </c>
      <c r="B527" s="81" t="s">
        <v>2718</v>
      </c>
      <c r="C527" s="82" t="s">
        <v>168</v>
      </c>
      <c r="D527" s="92">
        <v>158.39</v>
      </c>
      <c r="E527" s="84">
        <v>0</v>
      </c>
      <c r="F527" s="85">
        <f t="shared" si="22"/>
        <v>158.39</v>
      </c>
      <c r="G527" s="84">
        <v>0.01</v>
      </c>
      <c r="H527" s="85">
        <f t="shared" si="23"/>
        <v>159.97</v>
      </c>
      <c r="I527" s="88" t="s">
        <v>2229</v>
      </c>
    </row>
    <row r="528" s="57" customFormat="1" ht="33" spans="1:9">
      <c r="A528" s="80">
        <v>438</v>
      </c>
      <c r="B528" s="81" t="s">
        <v>2719</v>
      </c>
      <c r="C528" s="82" t="s">
        <v>168</v>
      </c>
      <c r="D528" s="92">
        <v>382.04</v>
      </c>
      <c r="E528" s="84">
        <v>0</v>
      </c>
      <c r="F528" s="85">
        <f t="shared" si="22"/>
        <v>382.04</v>
      </c>
      <c r="G528" s="84">
        <v>0.01</v>
      </c>
      <c r="H528" s="85">
        <f t="shared" si="23"/>
        <v>385.86</v>
      </c>
      <c r="I528" s="88" t="s">
        <v>2229</v>
      </c>
    </row>
    <row r="529" s="57" customFormat="1" ht="33" spans="1:9">
      <c r="A529" s="80">
        <v>439</v>
      </c>
      <c r="B529" s="81" t="s">
        <v>2720</v>
      </c>
      <c r="C529" s="82" t="s">
        <v>168</v>
      </c>
      <c r="D529" s="92">
        <v>12.17</v>
      </c>
      <c r="E529" s="84">
        <v>0</v>
      </c>
      <c r="F529" s="85">
        <f t="shared" si="22"/>
        <v>12.17</v>
      </c>
      <c r="G529" s="84">
        <v>0.01</v>
      </c>
      <c r="H529" s="85">
        <f t="shared" si="23"/>
        <v>12.29</v>
      </c>
      <c r="I529" s="88" t="s">
        <v>2229</v>
      </c>
    </row>
    <row r="530" s="57" customFormat="1" ht="33" spans="1:9">
      <c r="A530" s="80">
        <v>440</v>
      </c>
      <c r="B530" s="81" t="s">
        <v>2721</v>
      </c>
      <c r="C530" s="82" t="s">
        <v>168</v>
      </c>
      <c r="D530" s="92">
        <v>16.17</v>
      </c>
      <c r="E530" s="84">
        <v>0</v>
      </c>
      <c r="F530" s="85">
        <f t="shared" si="22"/>
        <v>16.17</v>
      </c>
      <c r="G530" s="84">
        <v>0.01</v>
      </c>
      <c r="H530" s="85">
        <f t="shared" si="23"/>
        <v>16.33</v>
      </c>
      <c r="I530" s="88" t="s">
        <v>2229</v>
      </c>
    </row>
    <row r="531" s="57" customFormat="1" ht="33" spans="1:9">
      <c r="A531" s="80">
        <v>441</v>
      </c>
      <c r="B531" s="81" t="s">
        <v>2722</v>
      </c>
      <c r="C531" s="82" t="s">
        <v>168</v>
      </c>
      <c r="D531" s="92">
        <v>31.41</v>
      </c>
      <c r="E531" s="84">
        <v>0</v>
      </c>
      <c r="F531" s="85">
        <f t="shared" si="22"/>
        <v>31.41</v>
      </c>
      <c r="G531" s="84">
        <v>0.01</v>
      </c>
      <c r="H531" s="85">
        <f t="shared" si="23"/>
        <v>31.72</v>
      </c>
      <c r="I531" s="88" t="s">
        <v>2229</v>
      </c>
    </row>
    <row r="532" s="57" customFormat="1" ht="33" spans="1:9">
      <c r="A532" s="80">
        <v>442</v>
      </c>
      <c r="B532" s="81" t="s">
        <v>2723</v>
      </c>
      <c r="C532" s="82" t="s">
        <v>168</v>
      </c>
      <c r="D532" s="92">
        <v>56.06</v>
      </c>
      <c r="E532" s="84">
        <v>0</v>
      </c>
      <c r="F532" s="85">
        <f t="shared" si="22"/>
        <v>56.06</v>
      </c>
      <c r="G532" s="84">
        <v>0.01</v>
      </c>
      <c r="H532" s="85">
        <f t="shared" si="23"/>
        <v>56.62</v>
      </c>
      <c r="I532" s="88" t="s">
        <v>2229</v>
      </c>
    </row>
    <row r="533" s="57" customFormat="1" ht="33" spans="1:9">
      <c r="A533" s="80">
        <v>443</v>
      </c>
      <c r="B533" s="81" t="s">
        <v>2724</v>
      </c>
      <c r="C533" s="82" t="s">
        <v>168</v>
      </c>
      <c r="D533" s="92">
        <v>71.62</v>
      </c>
      <c r="E533" s="84">
        <v>0</v>
      </c>
      <c r="F533" s="85">
        <f t="shared" si="22"/>
        <v>71.62</v>
      </c>
      <c r="G533" s="84">
        <v>0.01</v>
      </c>
      <c r="H533" s="85">
        <f t="shared" si="23"/>
        <v>72.34</v>
      </c>
      <c r="I533" s="88" t="s">
        <v>2229</v>
      </c>
    </row>
    <row r="534" s="57" customFormat="1" ht="33" spans="1:9">
      <c r="A534" s="80">
        <v>444</v>
      </c>
      <c r="B534" s="81" t="s">
        <v>2725</v>
      </c>
      <c r="C534" s="82" t="s">
        <v>168</v>
      </c>
      <c r="D534" s="92">
        <v>80.8</v>
      </c>
      <c r="E534" s="84">
        <v>0</v>
      </c>
      <c r="F534" s="85">
        <f t="shared" si="22"/>
        <v>80.8</v>
      </c>
      <c r="G534" s="84">
        <v>0.01</v>
      </c>
      <c r="H534" s="85">
        <f t="shared" si="23"/>
        <v>81.61</v>
      </c>
      <c r="I534" s="88" t="s">
        <v>2229</v>
      </c>
    </row>
    <row r="535" s="57" customFormat="1" ht="33" spans="1:9">
      <c r="A535" s="80">
        <v>445</v>
      </c>
      <c r="B535" s="81" t="s">
        <v>2726</v>
      </c>
      <c r="C535" s="82" t="s">
        <v>168</v>
      </c>
      <c r="D535" s="92">
        <v>175.99</v>
      </c>
      <c r="E535" s="84">
        <v>0</v>
      </c>
      <c r="F535" s="85">
        <f t="shared" si="22"/>
        <v>175.99</v>
      </c>
      <c r="G535" s="84">
        <v>0.01</v>
      </c>
      <c r="H535" s="85">
        <f t="shared" si="23"/>
        <v>177.75</v>
      </c>
      <c r="I535" s="88" t="s">
        <v>2229</v>
      </c>
    </row>
    <row r="536" s="57" customFormat="1" ht="33" spans="1:9">
      <c r="A536" s="80">
        <v>446</v>
      </c>
      <c r="B536" s="81" t="s">
        <v>2727</v>
      </c>
      <c r="C536" s="82" t="s">
        <v>168</v>
      </c>
      <c r="D536" s="92">
        <v>145.09</v>
      </c>
      <c r="E536" s="84">
        <v>0</v>
      </c>
      <c r="F536" s="85">
        <f t="shared" si="22"/>
        <v>145.09</v>
      </c>
      <c r="G536" s="84">
        <v>0.01</v>
      </c>
      <c r="H536" s="85">
        <f t="shared" si="23"/>
        <v>146.54</v>
      </c>
      <c r="I536" s="88" t="s">
        <v>2229</v>
      </c>
    </row>
    <row r="537" s="57" customFormat="1" ht="33" spans="1:9">
      <c r="A537" s="80">
        <v>447</v>
      </c>
      <c r="B537" s="81" t="s">
        <v>2728</v>
      </c>
      <c r="C537" s="82" t="s">
        <v>168</v>
      </c>
      <c r="D537" s="92">
        <v>191.42</v>
      </c>
      <c r="E537" s="84">
        <v>0</v>
      </c>
      <c r="F537" s="85">
        <f t="shared" si="22"/>
        <v>191.42</v>
      </c>
      <c r="G537" s="84">
        <v>0.01</v>
      </c>
      <c r="H537" s="85">
        <f t="shared" si="23"/>
        <v>193.33</v>
      </c>
      <c r="I537" s="88" t="s">
        <v>2229</v>
      </c>
    </row>
    <row r="538" s="57" customFormat="1" ht="33" spans="1:9">
      <c r="A538" s="80">
        <v>448</v>
      </c>
      <c r="B538" s="81" t="s">
        <v>2729</v>
      </c>
      <c r="C538" s="82" t="s">
        <v>168</v>
      </c>
      <c r="D538" s="92">
        <v>270.83</v>
      </c>
      <c r="E538" s="84">
        <v>0</v>
      </c>
      <c r="F538" s="85">
        <f t="shared" si="22"/>
        <v>270.83</v>
      </c>
      <c r="G538" s="84">
        <v>0.01</v>
      </c>
      <c r="H538" s="85">
        <f t="shared" si="23"/>
        <v>273.54</v>
      </c>
      <c r="I538" s="88" t="s">
        <v>2229</v>
      </c>
    </row>
    <row r="539" s="57" customFormat="1" ht="33" spans="1:9">
      <c r="A539" s="80">
        <v>449</v>
      </c>
      <c r="B539" s="81" t="s">
        <v>2730</v>
      </c>
      <c r="C539" s="82" t="s">
        <v>168</v>
      </c>
      <c r="D539" s="92">
        <v>385.67</v>
      </c>
      <c r="E539" s="84">
        <v>0</v>
      </c>
      <c r="F539" s="85">
        <f t="shared" ref="F539:F551" si="24">+D539*(1-E539)</f>
        <v>385.67</v>
      </c>
      <c r="G539" s="84">
        <v>0.01</v>
      </c>
      <c r="H539" s="85">
        <f t="shared" ref="H539:H551" si="25">+F539*(1+G539)</f>
        <v>389.53</v>
      </c>
      <c r="I539" s="88" t="s">
        <v>2229</v>
      </c>
    </row>
    <row r="540" s="57" customFormat="1" ht="33" spans="1:9">
      <c r="A540" s="80">
        <v>450</v>
      </c>
      <c r="B540" s="81" t="s">
        <v>2731</v>
      </c>
      <c r="C540" s="82" t="s">
        <v>168</v>
      </c>
      <c r="D540" s="92">
        <v>478.3</v>
      </c>
      <c r="E540" s="84">
        <v>0</v>
      </c>
      <c r="F540" s="85">
        <f t="shared" si="24"/>
        <v>478.3</v>
      </c>
      <c r="G540" s="84">
        <v>0.01</v>
      </c>
      <c r="H540" s="85">
        <f t="shared" si="25"/>
        <v>483.08</v>
      </c>
      <c r="I540" s="88" t="s">
        <v>2229</v>
      </c>
    </row>
    <row r="541" s="57" customFormat="1" ht="33" spans="1:9">
      <c r="A541" s="80">
        <v>451</v>
      </c>
      <c r="B541" s="81" t="s">
        <v>2732</v>
      </c>
      <c r="C541" s="82" t="s">
        <v>168</v>
      </c>
      <c r="D541" s="92">
        <v>612.86</v>
      </c>
      <c r="E541" s="84">
        <v>0</v>
      </c>
      <c r="F541" s="85">
        <f t="shared" si="24"/>
        <v>612.86</v>
      </c>
      <c r="G541" s="84">
        <v>0.01</v>
      </c>
      <c r="H541" s="85">
        <f t="shared" si="25"/>
        <v>618.99</v>
      </c>
      <c r="I541" s="88" t="s">
        <v>2229</v>
      </c>
    </row>
    <row r="542" s="57" customFormat="1" ht="33" spans="1:9">
      <c r="A542" s="80">
        <v>452</v>
      </c>
      <c r="B542" s="81" t="s">
        <v>2733</v>
      </c>
      <c r="C542" s="82" t="s">
        <v>168</v>
      </c>
      <c r="D542" s="92">
        <v>745.4</v>
      </c>
      <c r="E542" s="84">
        <v>0</v>
      </c>
      <c r="F542" s="85">
        <f t="shared" si="24"/>
        <v>745.4</v>
      </c>
      <c r="G542" s="84">
        <v>0.01</v>
      </c>
      <c r="H542" s="85">
        <f t="shared" si="25"/>
        <v>752.85</v>
      </c>
      <c r="I542" s="88" t="s">
        <v>2229</v>
      </c>
    </row>
    <row r="543" s="57" customFormat="1" ht="33" spans="1:9">
      <c r="A543" s="80">
        <v>453</v>
      </c>
      <c r="B543" s="81" t="s">
        <v>2734</v>
      </c>
      <c r="C543" s="82" t="s">
        <v>168</v>
      </c>
      <c r="D543" s="92">
        <v>82.21</v>
      </c>
      <c r="E543" s="84">
        <v>0</v>
      </c>
      <c r="F543" s="85">
        <f t="shared" si="24"/>
        <v>82.21</v>
      </c>
      <c r="G543" s="84">
        <v>0.01</v>
      </c>
      <c r="H543" s="85">
        <f t="shared" si="25"/>
        <v>83.03</v>
      </c>
      <c r="I543" s="88" t="s">
        <v>2229</v>
      </c>
    </row>
    <row r="544" s="57" customFormat="1" ht="33" spans="1:9">
      <c r="A544" s="80">
        <v>454</v>
      </c>
      <c r="B544" s="81" t="s">
        <v>2735</v>
      </c>
      <c r="C544" s="82" t="s">
        <v>168</v>
      </c>
      <c r="D544" s="92">
        <v>175.99</v>
      </c>
      <c r="E544" s="84">
        <v>0</v>
      </c>
      <c r="F544" s="85">
        <f t="shared" si="24"/>
        <v>175.99</v>
      </c>
      <c r="G544" s="84">
        <v>0.01</v>
      </c>
      <c r="H544" s="85">
        <f t="shared" si="25"/>
        <v>177.75</v>
      </c>
      <c r="I544" s="88" t="s">
        <v>2229</v>
      </c>
    </row>
    <row r="545" s="57" customFormat="1" ht="33" spans="1:9">
      <c r="A545" s="80">
        <v>455</v>
      </c>
      <c r="B545" s="81" t="s">
        <v>2736</v>
      </c>
      <c r="C545" s="82" t="s">
        <v>168</v>
      </c>
      <c r="D545" s="92">
        <v>230.58</v>
      </c>
      <c r="E545" s="84">
        <v>0</v>
      </c>
      <c r="F545" s="85">
        <f t="shared" si="24"/>
        <v>230.58</v>
      </c>
      <c r="G545" s="84">
        <v>0.01</v>
      </c>
      <c r="H545" s="85">
        <f t="shared" si="25"/>
        <v>232.89</v>
      </c>
      <c r="I545" s="88" t="s">
        <v>2229</v>
      </c>
    </row>
    <row r="546" s="57" customFormat="1" ht="33" spans="1:9">
      <c r="A546" s="80">
        <v>456</v>
      </c>
      <c r="B546" s="81" t="s">
        <v>2737</v>
      </c>
      <c r="C546" s="82" t="s">
        <v>168</v>
      </c>
      <c r="D546" s="92">
        <v>291.06</v>
      </c>
      <c r="E546" s="84">
        <v>0</v>
      </c>
      <c r="F546" s="85">
        <f t="shared" si="24"/>
        <v>291.06</v>
      </c>
      <c r="G546" s="84">
        <v>0.01</v>
      </c>
      <c r="H546" s="85">
        <f t="shared" si="25"/>
        <v>293.97</v>
      </c>
      <c r="I546" s="88" t="s">
        <v>2229</v>
      </c>
    </row>
    <row r="547" s="57" customFormat="1" ht="33" spans="1:9">
      <c r="A547" s="80">
        <v>457</v>
      </c>
      <c r="B547" s="81" t="s">
        <v>2738</v>
      </c>
      <c r="C547" s="82" t="s">
        <v>168</v>
      </c>
      <c r="D547" s="92">
        <v>291.06</v>
      </c>
      <c r="E547" s="84">
        <v>0</v>
      </c>
      <c r="F547" s="85">
        <f t="shared" si="24"/>
        <v>291.06</v>
      </c>
      <c r="G547" s="84">
        <v>0.01</v>
      </c>
      <c r="H547" s="85">
        <f t="shared" si="25"/>
        <v>293.97</v>
      </c>
      <c r="I547" s="88" t="s">
        <v>2229</v>
      </c>
    </row>
    <row r="548" s="57" customFormat="1" ht="33" spans="1:9">
      <c r="A548" s="80">
        <v>458</v>
      </c>
      <c r="B548" s="81" t="s">
        <v>2739</v>
      </c>
      <c r="C548" s="82" t="s">
        <v>168</v>
      </c>
      <c r="D548" s="92">
        <v>362.73</v>
      </c>
      <c r="E548" s="84">
        <v>0</v>
      </c>
      <c r="F548" s="85">
        <f t="shared" si="24"/>
        <v>362.73</v>
      </c>
      <c r="G548" s="84">
        <v>0.01</v>
      </c>
      <c r="H548" s="85">
        <f t="shared" si="25"/>
        <v>366.36</v>
      </c>
      <c r="I548" s="88" t="s">
        <v>2229</v>
      </c>
    </row>
    <row r="549" s="57" customFormat="1" ht="33" spans="1:9">
      <c r="A549" s="80">
        <v>459</v>
      </c>
      <c r="B549" s="81" t="s">
        <v>2740</v>
      </c>
      <c r="C549" s="82" t="s">
        <v>168</v>
      </c>
      <c r="D549" s="92">
        <v>587.58</v>
      </c>
      <c r="E549" s="84">
        <v>0</v>
      </c>
      <c r="F549" s="85">
        <f t="shared" si="24"/>
        <v>587.58</v>
      </c>
      <c r="G549" s="84">
        <v>0.01</v>
      </c>
      <c r="H549" s="85">
        <f t="shared" si="25"/>
        <v>593.46</v>
      </c>
      <c r="I549" s="88" t="s">
        <v>2229</v>
      </c>
    </row>
    <row r="550" s="57" customFormat="1" ht="33" spans="1:9">
      <c r="A550" s="80">
        <v>460</v>
      </c>
      <c r="B550" s="81" t="s">
        <v>2741</v>
      </c>
      <c r="C550" s="82" t="s">
        <v>168</v>
      </c>
      <c r="D550" s="92">
        <v>739.18</v>
      </c>
      <c r="E550" s="84">
        <v>0</v>
      </c>
      <c r="F550" s="85">
        <f t="shared" si="24"/>
        <v>739.18</v>
      </c>
      <c r="G550" s="84">
        <v>0.01</v>
      </c>
      <c r="H550" s="85">
        <f t="shared" si="25"/>
        <v>746.57</v>
      </c>
      <c r="I550" s="88" t="s">
        <v>2229</v>
      </c>
    </row>
    <row r="551" s="57" customFormat="1" ht="33" spans="1:9">
      <c r="A551" s="80">
        <v>461</v>
      </c>
      <c r="B551" s="81" t="s">
        <v>2742</v>
      </c>
      <c r="C551" s="82" t="s">
        <v>168</v>
      </c>
      <c r="D551" s="92">
        <v>960.73</v>
      </c>
      <c r="E551" s="84">
        <v>0</v>
      </c>
      <c r="F551" s="85">
        <f t="shared" si="24"/>
        <v>960.73</v>
      </c>
      <c r="G551" s="84">
        <v>0.01</v>
      </c>
      <c r="H551" s="85">
        <f t="shared" si="25"/>
        <v>970.34</v>
      </c>
      <c r="I551" s="88" t="s">
        <v>2229</v>
      </c>
    </row>
    <row r="552" spans="4:4">
      <c r="D552" s="97"/>
    </row>
    <row r="553" spans="4:4">
      <c r="D553" s="97"/>
    </row>
    <row r="554" spans="4:4">
      <c r="D554" s="97"/>
    </row>
  </sheetData>
  <sheetProtection algorithmName="SHA-512" hashValue="OQfOsxNBwOm5aB8PhTQi+RdxYZzbGMM5nEg8ZqOKW55l8WI7vJ5tECHxTJ1qxvvzl+YtqMx6P9dVQl9VaAmzrQ==" saltValue="T2VpSatcLH6k/fBKR/cl1w==" spinCount="100000" sheet="1" selectLockedCells="1" selectUnlockedCells="1" formatCells="0" formatColumns="0" formatRows="0" insertRows="0" insertColumns="0" insertHyperlinks="0" deleteColumns="0" deleteRows="0" sort="0" autoFilter="0" pivotTables="0" objects="1"/>
  <mergeCells count="9">
    <mergeCell ref="A1:I1"/>
    <mergeCell ref="A2:A3"/>
    <mergeCell ref="B2:B3"/>
    <mergeCell ref="C2:C3"/>
    <mergeCell ref="E2:E3"/>
    <mergeCell ref="F2:F3"/>
    <mergeCell ref="G2:G3"/>
    <mergeCell ref="H2:H3"/>
    <mergeCell ref="I2:I3"/>
  </mergeCells>
  <pageMargins left="0.751388888888889" right="0.751388888888889" top="1" bottom="1" header="0.5" footer="0.5"/>
  <pageSetup paperSize="9" scale="58" orientation="portrait" horizontalDpi="600"/>
  <headerFooter/>
  <rowBreaks count="1" manualBreakCount="1">
    <brk id="313" max="8"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28"/>
  <dimension ref="A1:E49"/>
  <sheetViews>
    <sheetView view="pageBreakPreview" zoomScaleNormal="100" workbookViewId="0">
      <selection activeCell="A2" sqref="A$1:E$1048576"/>
    </sheetView>
  </sheetViews>
  <sheetFormatPr defaultColWidth="9" defaultRowHeight="16.5" outlineLevelCol="4"/>
  <cols>
    <col min="1" max="1" width="9" style="37"/>
    <col min="2" max="2" width="23.7583333333333" style="37" customWidth="1"/>
    <col min="3" max="4" width="13.7583333333333" style="37" customWidth="1"/>
    <col min="5" max="5" width="42.7583333333333" style="37" customWidth="1"/>
    <col min="6" max="16384" width="9" style="37"/>
  </cols>
  <sheetData>
    <row r="1" s="37" customFormat="1" ht="24" customHeight="1" spans="1:5">
      <c r="A1" s="38" t="s">
        <v>2743</v>
      </c>
      <c r="B1" s="38"/>
      <c r="C1" s="38"/>
      <c r="D1" s="38"/>
      <c r="E1" s="38"/>
    </row>
    <row r="2" s="37" customFormat="1" ht="30" customHeight="1" spans="1:5">
      <c r="A2" s="39" t="s">
        <v>4</v>
      </c>
      <c r="B2" s="39" t="s">
        <v>2744</v>
      </c>
      <c r="C2" s="39" t="s">
        <v>491</v>
      </c>
      <c r="D2" s="40" t="s">
        <v>2745</v>
      </c>
      <c r="E2" s="40" t="s">
        <v>15</v>
      </c>
    </row>
    <row r="3" s="37" customFormat="1" ht="20.1" customHeight="1" spans="1:5">
      <c r="A3" s="39">
        <v>1</v>
      </c>
      <c r="B3" s="41" t="s">
        <v>2746</v>
      </c>
      <c r="C3" s="39" t="s">
        <v>2747</v>
      </c>
      <c r="D3" s="42">
        <v>260</v>
      </c>
      <c r="E3" s="41" t="s">
        <v>2748</v>
      </c>
    </row>
    <row r="4" s="37" customFormat="1" ht="20.1" customHeight="1" spans="1:5">
      <c r="A4" s="39">
        <v>2</v>
      </c>
      <c r="B4" s="41" t="s">
        <v>2749</v>
      </c>
      <c r="C4" s="39" t="s">
        <v>2747</v>
      </c>
      <c r="D4" s="42">
        <v>300</v>
      </c>
      <c r="E4" s="41" t="s">
        <v>2748</v>
      </c>
    </row>
    <row r="5" s="37" customFormat="1" ht="20.1" customHeight="1" spans="1:5">
      <c r="A5" s="39">
        <v>3</v>
      </c>
      <c r="B5" s="43" t="s">
        <v>2750</v>
      </c>
      <c r="C5" s="39" t="s">
        <v>2751</v>
      </c>
      <c r="D5" s="39">
        <v>30</v>
      </c>
      <c r="E5" s="44" t="s">
        <v>2752</v>
      </c>
    </row>
    <row r="6" s="37" customFormat="1" ht="20.1" customHeight="1" spans="1:5">
      <c r="A6" s="39">
        <v>4</v>
      </c>
      <c r="B6" s="45" t="s">
        <v>2753</v>
      </c>
      <c r="C6" s="46" t="s">
        <v>2754</v>
      </c>
      <c r="D6" s="46">
        <v>500</v>
      </c>
      <c r="E6" s="47" t="s">
        <v>2755</v>
      </c>
    </row>
    <row r="7" s="37" customFormat="1" ht="20.1" customHeight="1" spans="1:5">
      <c r="A7" s="39">
        <v>5</v>
      </c>
      <c r="B7" s="45" t="s">
        <v>2756</v>
      </c>
      <c r="C7" s="46" t="s">
        <v>2751</v>
      </c>
      <c r="D7" s="46">
        <v>30</v>
      </c>
      <c r="E7" s="47" t="s">
        <v>2752</v>
      </c>
    </row>
    <row r="8" s="37" customFormat="1" ht="20.1" customHeight="1" spans="1:5">
      <c r="A8" s="39">
        <v>6</v>
      </c>
      <c r="B8" s="45" t="s">
        <v>2757</v>
      </c>
      <c r="C8" s="46" t="s">
        <v>2758</v>
      </c>
      <c r="D8" s="46">
        <v>450</v>
      </c>
      <c r="E8" s="48" t="s">
        <v>2759</v>
      </c>
    </row>
    <row r="9" s="37" customFormat="1" ht="20.1" customHeight="1" spans="1:5">
      <c r="A9" s="39">
        <v>7</v>
      </c>
      <c r="B9" s="45" t="s">
        <v>2760</v>
      </c>
      <c r="C9" s="46" t="s">
        <v>2758</v>
      </c>
      <c r="D9" s="46">
        <v>400</v>
      </c>
      <c r="E9" s="48" t="s">
        <v>2759</v>
      </c>
    </row>
    <row r="10" s="37" customFormat="1" ht="20.1" customHeight="1" spans="1:5">
      <c r="A10" s="39">
        <v>8</v>
      </c>
      <c r="B10" s="45" t="s">
        <v>2761</v>
      </c>
      <c r="C10" s="46" t="s">
        <v>2762</v>
      </c>
      <c r="D10" s="49">
        <v>8</v>
      </c>
      <c r="E10" s="48" t="s">
        <v>2763</v>
      </c>
    </row>
    <row r="11" s="37" customFormat="1" ht="20.1" customHeight="1" spans="1:5">
      <c r="A11" s="39">
        <v>9</v>
      </c>
      <c r="B11" s="50" t="s">
        <v>2764</v>
      </c>
      <c r="C11" s="46" t="s">
        <v>148</v>
      </c>
      <c r="D11" s="49">
        <v>25</v>
      </c>
      <c r="E11" s="48" t="s">
        <v>2765</v>
      </c>
    </row>
    <row r="12" s="37" customFormat="1" ht="20.1" customHeight="1" spans="1:5">
      <c r="A12" s="39">
        <v>10</v>
      </c>
      <c r="B12" s="45" t="s">
        <v>2766</v>
      </c>
      <c r="C12" s="51" t="s">
        <v>2754</v>
      </c>
      <c r="D12" s="49">
        <v>95</v>
      </c>
      <c r="E12" s="48" t="s">
        <v>2767</v>
      </c>
    </row>
    <row r="13" s="37" customFormat="1" ht="20.1" customHeight="1" spans="1:5">
      <c r="A13" s="39">
        <v>11</v>
      </c>
      <c r="B13" s="45" t="s">
        <v>2768</v>
      </c>
      <c r="C13" s="46" t="s">
        <v>2762</v>
      </c>
      <c r="D13" s="49">
        <v>12</v>
      </c>
      <c r="E13" s="48" t="s">
        <v>2767</v>
      </c>
    </row>
    <row r="14" s="37" customFormat="1" ht="20.1" customHeight="1" spans="1:5">
      <c r="A14" s="39">
        <v>12</v>
      </c>
      <c r="B14" s="45" t="s">
        <v>2769</v>
      </c>
      <c r="C14" s="46" t="s">
        <v>2762</v>
      </c>
      <c r="D14" s="49">
        <v>10</v>
      </c>
      <c r="E14" s="48" t="s">
        <v>2767</v>
      </c>
    </row>
    <row r="15" s="37" customFormat="1" ht="20.1" customHeight="1" spans="1:5">
      <c r="A15" s="39">
        <v>13</v>
      </c>
      <c r="B15" s="45" t="s">
        <v>2770</v>
      </c>
      <c r="C15" s="46" t="s">
        <v>2762</v>
      </c>
      <c r="D15" s="49">
        <v>14</v>
      </c>
      <c r="E15" s="48" t="s">
        <v>2771</v>
      </c>
    </row>
    <row r="16" s="37" customFormat="1" ht="20.1" customHeight="1" spans="1:5">
      <c r="A16" s="39">
        <v>14</v>
      </c>
      <c r="B16" s="45" t="s">
        <v>2772</v>
      </c>
      <c r="C16" s="46" t="s">
        <v>2758</v>
      </c>
      <c r="D16" s="49">
        <v>5</v>
      </c>
      <c r="E16" s="48" t="s">
        <v>2773</v>
      </c>
    </row>
    <row r="17" s="37" customFormat="1" ht="20.1" customHeight="1" spans="1:5">
      <c r="A17" s="39">
        <v>15</v>
      </c>
      <c r="B17" s="45" t="s">
        <v>2774</v>
      </c>
      <c r="C17" s="46" t="s">
        <v>2758</v>
      </c>
      <c r="D17" s="49">
        <v>17</v>
      </c>
      <c r="E17" s="48"/>
    </row>
    <row r="18" s="37" customFormat="1" ht="20.1" customHeight="1" spans="1:5">
      <c r="A18" s="39">
        <v>16</v>
      </c>
      <c r="B18" s="45" t="s">
        <v>2775</v>
      </c>
      <c r="C18" s="46" t="s">
        <v>2758</v>
      </c>
      <c r="D18" s="49">
        <v>160</v>
      </c>
      <c r="E18" s="48"/>
    </row>
    <row r="19" s="37" customFormat="1" ht="20.1" customHeight="1" spans="1:5">
      <c r="A19" s="39">
        <v>17</v>
      </c>
      <c r="B19" s="45" t="s">
        <v>2776</v>
      </c>
      <c r="C19" s="46" t="s">
        <v>2758</v>
      </c>
      <c r="D19" s="49">
        <v>260</v>
      </c>
      <c r="E19" s="48"/>
    </row>
    <row r="20" s="37" customFormat="1" ht="20.1" customHeight="1" spans="1:5">
      <c r="A20" s="39">
        <v>18</v>
      </c>
      <c r="B20" s="45" t="s">
        <v>2777</v>
      </c>
      <c r="C20" s="46" t="s">
        <v>2758</v>
      </c>
      <c r="D20" s="49">
        <v>200</v>
      </c>
      <c r="E20" s="48" t="s">
        <v>2778</v>
      </c>
    </row>
    <row r="21" s="37" customFormat="1" ht="20.1" customHeight="1" spans="1:5">
      <c r="A21" s="39">
        <v>19</v>
      </c>
      <c r="B21" s="47" t="s">
        <v>2779</v>
      </c>
      <c r="C21" s="46" t="s">
        <v>2122</v>
      </c>
      <c r="D21" s="49">
        <v>2500</v>
      </c>
      <c r="E21" s="52" t="s">
        <v>2780</v>
      </c>
    </row>
    <row r="22" s="37" customFormat="1" ht="20.1" customHeight="1" spans="1:5">
      <c r="A22" s="39">
        <v>20</v>
      </c>
      <c r="B22" s="47" t="s">
        <v>2781</v>
      </c>
      <c r="C22" s="46" t="s">
        <v>2122</v>
      </c>
      <c r="D22" s="49">
        <v>2600</v>
      </c>
      <c r="E22" s="52"/>
    </row>
    <row r="23" s="37" customFormat="1" ht="20.1" customHeight="1" spans="1:5">
      <c r="A23" s="39">
        <v>21</v>
      </c>
      <c r="B23" s="50" t="s">
        <v>2782</v>
      </c>
      <c r="C23" s="46" t="s">
        <v>2122</v>
      </c>
      <c r="D23" s="49">
        <v>1400</v>
      </c>
      <c r="E23" s="52"/>
    </row>
    <row r="24" s="37" customFormat="1" ht="20.1" customHeight="1" spans="1:5">
      <c r="A24" s="39">
        <v>22</v>
      </c>
      <c r="B24" s="50" t="s">
        <v>2783</v>
      </c>
      <c r="C24" s="46" t="s">
        <v>2122</v>
      </c>
      <c r="D24" s="49">
        <v>2000</v>
      </c>
      <c r="E24" s="52"/>
    </row>
    <row r="25" s="37" customFormat="1" ht="20.1" customHeight="1" spans="1:5">
      <c r="A25" s="39">
        <v>23</v>
      </c>
      <c r="B25" s="50" t="s">
        <v>2784</v>
      </c>
      <c r="C25" s="46" t="s">
        <v>2122</v>
      </c>
      <c r="D25" s="49">
        <v>2000</v>
      </c>
      <c r="E25" s="52"/>
    </row>
    <row r="26" s="37" customFormat="1" ht="20.1" customHeight="1" spans="1:5">
      <c r="A26" s="39">
        <v>24</v>
      </c>
      <c r="B26" s="50" t="s">
        <v>2785</v>
      </c>
      <c r="C26" s="46" t="s">
        <v>2122</v>
      </c>
      <c r="D26" s="49">
        <v>1400</v>
      </c>
      <c r="E26" s="52"/>
    </row>
    <row r="27" s="37" customFormat="1" ht="20.1" customHeight="1" spans="1:5">
      <c r="A27" s="39">
        <v>25</v>
      </c>
      <c r="B27" s="48" t="s">
        <v>2786</v>
      </c>
      <c r="C27" s="51" t="s">
        <v>148</v>
      </c>
      <c r="D27" s="46">
        <v>8</v>
      </c>
      <c r="E27" s="47" t="s">
        <v>2787</v>
      </c>
    </row>
    <row r="28" s="37" customFormat="1" ht="30" customHeight="1" spans="1:5">
      <c r="A28" s="39">
        <v>26</v>
      </c>
      <c r="B28" s="48" t="s">
        <v>2788</v>
      </c>
      <c r="C28" s="51" t="s">
        <v>178</v>
      </c>
      <c r="D28" s="46">
        <v>25</v>
      </c>
      <c r="E28" s="48" t="s">
        <v>2789</v>
      </c>
    </row>
    <row r="29" s="37" customFormat="1" ht="30" customHeight="1" spans="1:5">
      <c r="A29" s="39">
        <v>27</v>
      </c>
      <c r="B29" s="45" t="s">
        <v>2790</v>
      </c>
      <c r="C29" s="46" t="s">
        <v>2791</v>
      </c>
      <c r="D29" s="53">
        <v>25</v>
      </c>
      <c r="E29" s="48" t="s">
        <v>2792</v>
      </c>
    </row>
    <row r="30" s="37" customFormat="1" ht="30" customHeight="1" spans="1:5">
      <c r="A30" s="39">
        <v>28</v>
      </c>
      <c r="B30" s="45" t="s">
        <v>2793</v>
      </c>
      <c r="C30" s="46" t="s">
        <v>2791</v>
      </c>
      <c r="D30" s="53">
        <v>25</v>
      </c>
      <c r="E30" s="48" t="s">
        <v>2794</v>
      </c>
    </row>
    <row r="31" s="37" customFormat="1" ht="20.1" customHeight="1" spans="1:5">
      <c r="A31" s="39">
        <v>29</v>
      </c>
      <c r="B31" s="45" t="s">
        <v>2795</v>
      </c>
      <c r="C31" s="46" t="s">
        <v>2796</v>
      </c>
      <c r="D31" s="53">
        <v>6</v>
      </c>
      <c r="E31" s="48" t="s">
        <v>2797</v>
      </c>
    </row>
    <row r="32" s="37" customFormat="1" ht="30" customHeight="1" spans="1:5">
      <c r="A32" s="39">
        <v>30</v>
      </c>
      <c r="B32" s="45" t="s">
        <v>2798</v>
      </c>
      <c r="C32" s="46" t="s">
        <v>2796</v>
      </c>
      <c r="D32" s="53">
        <v>3.5</v>
      </c>
      <c r="E32" s="48" t="s">
        <v>2799</v>
      </c>
    </row>
    <row r="33" s="37" customFormat="1" ht="30" customHeight="1" spans="1:5">
      <c r="A33" s="39">
        <v>31</v>
      </c>
      <c r="B33" s="45" t="s">
        <v>2800</v>
      </c>
      <c r="C33" s="46" t="s">
        <v>178</v>
      </c>
      <c r="D33" s="46">
        <v>72</v>
      </c>
      <c r="E33" s="54" t="s">
        <v>2801</v>
      </c>
    </row>
    <row r="34" s="37" customFormat="1" ht="30" customHeight="1" spans="1:5">
      <c r="A34" s="39">
        <v>32</v>
      </c>
      <c r="B34" s="45" t="s">
        <v>2802</v>
      </c>
      <c r="C34" s="46" t="s">
        <v>178</v>
      </c>
      <c r="D34" s="46">
        <v>45</v>
      </c>
      <c r="E34" s="54" t="s">
        <v>2803</v>
      </c>
    </row>
    <row r="35" s="37" customFormat="1" ht="20.1" customHeight="1" spans="1:5">
      <c r="A35" s="39">
        <v>33</v>
      </c>
      <c r="B35" s="45" t="s">
        <v>2804</v>
      </c>
      <c r="C35" s="46" t="s">
        <v>675</v>
      </c>
      <c r="D35" s="46">
        <v>1.4</v>
      </c>
      <c r="E35" s="47" t="s">
        <v>2805</v>
      </c>
    </row>
    <row r="36" s="37" customFormat="1" ht="20.1" customHeight="1" spans="1:5">
      <c r="A36" s="39">
        <v>34</v>
      </c>
      <c r="B36" s="45" t="s">
        <v>2806</v>
      </c>
      <c r="C36" s="46" t="s">
        <v>675</v>
      </c>
      <c r="D36" s="46">
        <v>2.6</v>
      </c>
      <c r="E36" s="47" t="s">
        <v>2805</v>
      </c>
    </row>
    <row r="37" s="37" customFormat="1" ht="20.1" customHeight="1" spans="1:5">
      <c r="A37" s="39">
        <v>35</v>
      </c>
      <c r="B37" s="45" t="s">
        <v>2807</v>
      </c>
      <c r="C37" s="46" t="s">
        <v>675</v>
      </c>
      <c r="D37" s="46">
        <v>5</v>
      </c>
      <c r="E37" s="47" t="s">
        <v>2805</v>
      </c>
    </row>
    <row r="38" s="37" customFormat="1" ht="20.1" customHeight="1" spans="1:5">
      <c r="A38" s="39">
        <v>36</v>
      </c>
      <c r="B38" s="45" t="s">
        <v>2808</v>
      </c>
      <c r="C38" s="46" t="s">
        <v>675</v>
      </c>
      <c r="D38" s="46">
        <v>6.4</v>
      </c>
      <c r="E38" s="47" t="s">
        <v>2805</v>
      </c>
    </row>
    <row r="39" s="37" customFormat="1" ht="20.1" customHeight="1" spans="1:5">
      <c r="A39" s="39">
        <v>37</v>
      </c>
      <c r="B39" s="45" t="s">
        <v>2809</v>
      </c>
      <c r="C39" s="46" t="s">
        <v>675</v>
      </c>
      <c r="D39" s="46">
        <v>10</v>
      </c>
      <c r="E39" s="47" t="s">
        <v>2805</v>
      </c>
    </row>
    <row r="40" s="37" customFormat="1" ht="20.1" customHeight="1" spans="1:5">
      <c r="A40" s="39">
        <v>38</v>
      </c>
      <c r="B40" s="45" t="s">
        <v>2810</v>
      </c>
      <c r="C40" s="46" t="s">
        <v>675</v>
      </c>
      <c r="D40" s="46">
        <v>15</v>
      </c>
      <c r="E40" s="47" t="s">
        <v>2805</v>
      </c>
    </row>
    <row r="41" s="37" customFormat="1" ht="20.1" customHeight="1" spans="1:5">
      <c r="A41" s="39">
        <v>39</v>
      </c>
      <c r="B41" s="45" t="s">
        <v>2811</v>
      </c>
      <c r="C41" s="46" t="s">
        <v>675</v>
      </c>
      <c r="D41" s="46">
        <v>18</v>
      </c>
      <c r="E41" s="47" t="s">
        <v>2805</v>
      </c>
    </row>
    <row r="42" s="37" customFormat="1" ht="20.1" customHeight="1" spans="1:5">
      <c r="A42" s="39">
        <v>40</v>
      </c>
      <c r="B42" s="45" t="s">
        <v>2812</v>
      </c>
      <c r="C42" s="46" t="s">
        <v>675</v>
      </c>
      <c r="D42" s="46">
        <v>26</v>
      </c>
      <c r="E42" s="47" t="s">
        <v>2805</v>
      </c>
    </row>
    <row r="43" s="37" customFormat="1" ht="20.1" customHeight="1" spans="1:5">
      <c r="A43" s="39">
        <v>41</v>
      </c>
      <c r="B43" s="45" t="s">
        <v>2813</v>
      </c>
      <c r="C43" s="46" t="s">
        <v>675</v>
      </c>
      <c r="D43" s="46">
        <v>33</v>
      </c>
      <c r="E43" s="47" t="s">
        <v>2805</v>
      </c>
    </row>
    <row r="44" s="37" customFormat="1" ht="20.1" customHeight="1" spans="1:5">
      <c r="A44" s="39">
        <v>42</v>
      </c>
      <c r="B44" s="45" t="s">
        <v>2814</v>
      </c>
      <c r="C44" s="46" t="s">
        <v>675</v>
      </c>
      <c r="D44" s="46">
        <v>40</v>
      </c>
      <c r="E44" s="47" t="s">
        <v>2805</v>
      </c>
    </row>
    <row r="45" s="37" customFormat="1" ht="20.1" customHeight="1" spans="1:5">
      <c r="A45" s="39">
        <v>43</v>
      </c>
      <c r="B45" s="45" t="s">
        <v>2815</v>
      </c>
      <c r="C45" s="46" t="s">
        <v>675</v>
      </c>
      <c r="D45" s="46">
        <v>48</v>
      </c>
      <c r="E45" s="47" t="s">
        <v>2805</v>
      </c>
    </row>
    <row r="46" s="37" customFormat="1" ht="20.1" customHeight="1" spans="1:5">
      <c r="A46" s="39">
        <v>44</v>
      </c>
      <c r="B46" s="45" t="s">
        <v>2816</v>
      </c>
      <c r="C46" s="46" t="s">
        <v>675</v>
      </c>
      <c r="D46" s="46">
        <v>60</v>
      </c>
      <c r="E46" s="47" t="s">
        <v>2805</v>
      </c>
    </row>
    <row r="47" s="37" customFormat="1" ht="30" customHeight="1" spans="1:5">
      <c r="A47" s="55" t="s">
        <v>2817</v>
      </c>
      <c r="B47" s="55"/>
      <c r="C47" s="55"/>
      <c r="D47" s="55"/>
      <c r="E47" s="55"/>
    </row>
    <row r="48" s="37" customFormat="1" ht="30" customHeight="1" spans="1:5">
      <c r="A48" s="55" t="s">
        <v>2818</v>
      </c>
      <c r="B48" s="55"/>
      <c r="C48" s="55"/>
      <c r="D48" s="55"/>
      <c r="E48" s="55"/>
    </row>
    <row r="49" s="37" customFormat="1" ht="30" customHeight="1" spans="1:5">
      <c r="A49" s="56" t="s">
        <v>2819</v>
      </c>
      <c r="B49" s="56"/>
      <c r="C49" s="56"/>
      <c r="D49" s="56"/>
      <c r="E49" s="56"/>
    </row>
  </sheetData>
  <sheetProtection algorithmName="SHA-512" hashValue="ZOktS9Ef4U6/ok6QqS6pvd81+bpuri0okZSciBNRlOEGZ+mV0HdOius7wYfJJVhSsAJ9HJr8nccrGZNS9mpTGg==" saltValue="o97UVcyqffIU2g/MetZVag==" spinCount="100000" sheet="1" selectLockedCells="1" selectUnlockedCells="1" formatCells="0" formatColumns="0" formatRows="0" insertRows="0" insertColumns="0" insertHyperlinks="0" deleteColumns="0" deleteRows="0" sort="0" autoFilter="0" pivotTables="0" objects="1"/>
  <mergeCells count="5">
    <mergeCell ref="A1:E1"/>
    <mergeCell ref="A47:E47"/>
    <mergeCell ref="A48:E48"/>
    <mergeCell ref="A49:E49"/>
    <mergeCell ref="E21:E26"/>
  </mergeCells>
  <pageMargins left="0.751388888888889" right="0.751388888888889" top="1" bottom="1" header="0.5" footer="0.5"/>
  <pageSetup paperSize="9" scale="85" orientation="portrait"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29"/>
  <dimension ref="A1:F121"/>
  <sheetViews>
    <sheetView view="pageBreakPreview" zoomScaleNormal="100" workbookViewId="0">
      <selection activeCell="A1" sqref="$A1:$XFD1048576"/>
    </sheetView>
  </sheetViews>
  <sheetFormatPr defaultColWidth="9" defaultRowHeight="16.5" outlineLevelCol="5"/>
  <cols>
    <col min="1" max="1" width="9" style="24"/>
    <col min="2" max="2" width="34.8833333333333" style="24" customWidth="1"/>
    <col min="3" max="16384" width="9" style="24"/>
  </cols>
  <sheetData>
    <row r="1" s="24" customFormat="1" ht="24" customHeight="1" spans="1:6">
      <c r="A1" s="25" t="s">
        <v>2820</v>
      </c>
      <c r="B1" s="25"/>
      <c r="C1" s="25"/>
      <c r="D1" s="25"/>
      <c r="E1" s="25"/>
      <c r="F1" s="25"/>
    </row>
    <row r="2" s="24" customFormat="1" spans="1:6">
      <c r="A2" s="26" t="s">
        <v>4</v>
      </c>
      <c r="B2" s="26" t="s">
        <v>2744</v>
      </c>
      <c r="C2" s="27" t="s">
        <v>2821</v>
      </c>
      <c r="D2" s="28" t="s">
        <v>2822</v>
      </c>
      <c r="E2" s="27" t="s">
        <v>2823</v>
      </c>
      <c r="F2" s="27" t="s">
        <v>2824</v>
      </c>
    </row>
    <row r="3" s="24" customFormat="1" ht="49.5" spans="1:6">
      <c r="A3" s="26"/>
      <c r="B3" s="29" t="s">
        <v>2825</v>
      </c>
      <c r="C3" s="30"/>
      <c r="D3" s="28"/>
      <c r="E3" s="30"/>
      <c r="F3" s="30"/>
    </row>
    <row r="4" s="24" customFormat="1" spans="1:6">
      <c r="A4" s="31"/>
      <c r="B4" s="32" t="s">
        <v>2826</v>
      </c>
      <c r="C4" s="33"/>
      <c r="D4" s="34"/>
      <c r="E4" s="33"/>
      <c r="F4" s="33"/>
    </row>
    <row r="5" s="24" customFormat="1" ht="115.5" spans="1:6">
      <c r="A5" s="31"/>
      <c r="B5" s="35" t="s">
        <v>2827</v>
      </c>
      <c r="C5" s="33"/>
      <c r="D5" s="34"/>
      <c r="E5" s="33"/>
      <c r="F5" s="33"/>
    </row>
    <row r="6" s="24" customFormat="1" spans="1:6">
      <c r="A6" s="31"/>
      <c r="B6" s="32" t="s">
        <v>2828</v>
      </c>
      <c r="C6" s="33"/>
      <c r="D6" s="34"/>
      <c r="E6" s="33"/>
      <c r="F6" s="33"/>
    </row>
    <row r="7" s="24" customFormat="1" spans="1:6">
      <c r="A7" s="31" t="s">
        <v>202</v>
      </c>
      <c r="B7" s="35" t="s">
        <v>2829</v>
      </c>
      <c r="C7" s="33">
        <v>1</v>
      </c>
      <c r="D7" s="34" t="s">
        <v>2796</v>
      </c>
      <c r="E7" s="33">
        <v>4.56</v>
      </c>
      <c r="F7" s="33">
        <v>4.56</v>
      </c>
    </row>
    <row r="8" s="24" customFormat="1" spans="1:6">
      <c r="A8" s="31" t="s">
        <v>205</v>
      </c>
      <c r="B8" s="35" t="s">
        <v>2830</v>
      </c>
      <c r="C8" s="33">
        <v>1</v>
      </c>
      <c r="D8" s="34" t="s">
        <v>2796</v>
      </c>
      <c r="E8" s="33">
        <v>6.24</v>
      </c>
      <c r="F8" s="33">
        <v>6.24</v>
      </c>
    </row>
    <row r="9" s="24" customFormat="1" spans="1:6">
      <c r="A9" s="31" t="s">
        <v>208</v>
      </c>
      <c r="B9" s="35" t="s">
        <v>1909</v>
      </c>
      <c r="C9" s="33">
        <v>1</v>
      </c>
      <c r="D9" s="34" t="s">
        <v>2796</v>
      </c>
      <c r="E9" s="33">
        <v>11</v>
      </c>
      <c r="F9" s="33">
        <v>11</v>
      </c>
    </row>
    <row r="10" s="24" customFormat="1" spans="1:6">
      <c r="A10" s="31" t="s">
        <v>1398</v>
      </c>
      <c r="B10" s="35" t="s">
        <v>1911</v>
      </c>
      <c r="C10" s="33">
        <v>1</v>
      </c>
      <c r="D10" s="34" t="s">
        <v>2796</v>
      </c>
      <c r="E10" s="33">
        <v>20</v>
      </c>
      <c r="F10" s="33">
        <v>20</v>
      </c>
    </row>
    <row r="11" s="24" customFormat="1" spans="1:6">
      <c r="A11" s="31" t="s">
        <v>1606</v>
      </c>
      <c r="B11" s="35" t="s">
        <v>2831</v>
      </c>
      <c r="C11" s="33">
        <v>1</v>
      </c>
      <c r="D11" s="34" t="s">
        <v>2796</v>
      </c>
      <c r="E11" s="33">
        <v>27</v>
      </c>
      <c r="F11" s="33">
        <v>27</v>
      </c>
    </row>
    <row r="12" s="24" customFormat="1" spans="1:6">
      <c r="A12" s="31"/>
      <c r="B12" s="32" t="s">
        <v>2832</v>
      </c>
      <c r="C12" s="33"/>
      <c r="D12" s="34"/>
      <c r="E12" s="33"/>
      <c r="F12" s="33"/>
    </row>
    <row r="13" s="24" customFormat="1" spans="1:6">
      <c r="A13" s="31" t="s">
        <v>1626</v>
      </c>
      <c r="B13" s="35" t="s">
        <v>2833</v>
      </c>
      <c r="C13" s="33">
        <v>1</v>
      </c>
      <c r="D13" s="34" t="s">
        <v>2796</v>
      </c>
      <c r="E13" s="33">
        <v>3.84</v>
      </c>
      <c r="F13" s="33">
        <v>3.84</v>
      </c>
    </row>
    <row r="14" s="24" customFormat="1" spans="1:6">
      <c r="A14" s="31" t="s">
        <v>1652</v>
      </c>
      <c r="B14" s="35" t="s">
        <v>2834</v>
      </c>
      <c r="C14" s="33">
        <v>1</v>
      </c>
      <c r="D14" s="34" t="s">
        <v>2796</v>
      </c>
      <c r="E14" s="33">
        <v>5</v>
      </c>
      <c r="F14" s="33">
        <v>5</v>
      </c>
    </row>
    <row r="15" s="24" customFormat="1" spans="1:6">
      <c r="A15" s="31" t="s">
        <v>254</v>
      </c>
      <c r="B15" s="35" t="s">
        <v>2830</v>
      </c>
      <c r="C15" s="33">
        <v>1</v>
      </c>
      <c r="D15" s="34" t="s">
        <v>2796</v>
      </c>
      <c r="E15" s="33">
        <v>7.8</v>
      </c>
      <c r="F15" s="33">
        <v>7.8</v>
      </c>
    </row>
    <row r="16" s="24" customFormat="1" spans="1:6">
      <c r="A16" s="31" t="s">
        <v>2835</v>
      </c>
      <c r="B16" s="35" t="s">
        <v>1909</v>
      </c>
      <c r="C16" s="33">
        <v>1</v>
      </c>
      <c r="D16" s="34" t="s">
        <v>2796</v>
      </c>
      <c r="E16" s="33">
        <v>11</v>
      </c>
      <c r="F16" s="33">
        <v>11</v>
      </c>
    </row>
    <row r="17" s="24" customFormat="1" spans="1:6">
      <c r="A17" s="31" t="s">
        <v>2836</v>
      </c>
      <c r="B17" s="35" t="s">
        <v>1911</v>
      </c>
      <c r="C17" s="33">
        <v>1</v>
      </c>
      <c r="D17" s="34" t="s">
        <v>2796</v>
      </c>
      <c r="E17" s="33">
        <v>20</v>
      </c>
      <c r="F17" s="33">
        <v>20</v>
      </c>
    </row>
    <row r="18" s="24" customFormat="1" spans="1:6">
      <c r="A18" s="31" t="s">
        <v>2837</v>
      </c>
      <c r="B18" s="35" t="s">
        <v>2831</v>
      </c>
      <c r="C18" s="33">
        <v>1</v>
      </c>
      <c r="D18" s="34" t="s">
        <v>2796</v>
      </c>
      <c r="E18" s="33">
        <v>27</v>
      </c>
      <c r="F18" s="33">
        <v>27</v>
      </c>
    </row>
    <row r="19" s="24" customFormat="1" spans="1:6">
      <c r="A19" s="31"/>
      <c r="B19" s="36" t="s">
        <v>2838</v>
      </c>
      <c r="C19" s="33"/>
      <c r="D19" s="34"/>
      <c r="E19" s="33"/>
      <c r="F19" s="33"/>
    </row>
    <row r="20" s="24" customFormat="1" spans="1:6">
      <c r="A20" s="31" t="s">
        <v>2839</v>
      </c>
      <c r="B20" s="35" t="s">
        <v>2840</v>
      </c>
      <c r="C20" s="33">
        <v>1</v>
      </c>
      <c r="D20" s="34" t="s">
        <v>2796</v>
      </c>
      <c r="E20" s="33">
        <v>2.52</v>
      </c>
      <c r="F20" s="33">
        <v>2.52</v>
      </c>
    </row>
    <row r="21" s="24" customFormat="1" spans="1:6">
      <c r="A21" s="31" t="s">
        <v>2841</v>
      </c>
      <c r="B21" s="35" t="s">
        <v>2842</v>
      </c>
      <c r="C21" s="33">
        <v>1</v>
      </c>
      <c r="D21" s="34" t="s">
        <v>2796</v>
      </c>
      <c r="E21" s="33">
        <v>3.24</v>
      </c>
      <c r="F21" s="33">
        <v>3.24</v>
      </c>
    </row>
    <row r="22" s="24" customFormat="1" spans="1:6">
      <c r="A22" s="31" t="s">
        <v>2843</v>
      </c>
      <c r="B22" s="35" t="s">
        <v>2844</v>
      </c>
      <c r="C22" s="33">
        <v>1</v>
      </c>
      <c r="D22" s="34" t="s">
        <v>2796</v>
      </c>
      <c r="E22" s="33">
        <v>3.6</v>
      </c>
      <c r="F22" s="33">
        <v>3.6</v>
      </c>
    </row>
    <row r="23" s="24" customFormat="1" spans="1:6">
      <c r="A23" s="31"/>
      <c r="B23" s="32" t="s">
        <v>2845</v>
      </c>
      <c r="C23" s="33"/>
      <c r="D23" s="34"/>
      <c r="E23" s="33"/>
      <c r="F23" s="33"/>
    </row>
    <row r="24" s="24" customFormat="1" spans="1:6">
      <c r="A24" s="31" t="s">
        <v>2846</v>
      </c>
      <c r="B24" s="35" t="s">
        <v>2830</v>
      </c>
      <c r="C24" s="33">
        <v>1</v>
      </c>
      <c r="D24" s="34" t="s">
        <v>2796</v>
      </c>
      <c r="E24" s="33">
        <v>8</v>
      </c>
      <c r="F24" s="33">
        <v>8</v>
      </c>
    </row>
    <row r="25" s="24" customFormat="1" spans="1:6">
      <c r="A25" s="31" t="s">
        <v>2847</v>
      </c>
      <c r="B25" s="35" t="s">
        <v>1909</v>
      </c>
      <c r="C25" s="33">
        <v>1</v>
      </c>
      <c r="D25" s="34" t="s">
        <v>2796</v>
      </c>
      <c r="E25" s="33">
        <v>11</v>
      </c>
      <c r="F25" s="33">
        <v>11</v>
      </c>
    </row>
    <row r="26" s="24" customFormat="1" spans="1:6">
      <c r="A26" s="31" t="s">
        <v>2848</v>
      </c>
      <c r="B26" s="35" t="s">
        <v>1910</v>
      </c>
      <c r="C26" s="33">
        <v>1</v>
      </c>
      <c r="D26" s="34" t="s">
        <v>2796</v>
      </c>
      <c r="E26" s="33">
        <v>15</v>
      </c>
      <c r="F26" s="33">
        <v>15</v>
      </c>
    </row>
    <row r="27" s="24" customFormat="1" spans="1:6">
      <c r="A27" s="31" t="s">
        <v>2849</v>
      </c>
      <c r="B27" s="35" t="s">
        <v>1911</v>
      </c>
      <c r="C27" s="33">
        <v>1</v>
      </c>
      <c r="D27" s="34" t="s">
        <v>2796</v>
      </c>
      <c r="E27" s="33">
        <v>20</v>
      </c>
      <c r="F27" s="33">
        <v>20</v>
      </c>
    </row>
    <row r="28" s="24" customFormat="1" spans="1:6">
      <c r="A28" s="31" t="s">
        <v>2850</v>
      </c>
      <c r="B28" s="35" t="s">
        <v>2831</v>
      </c>
      <c r="C28" s="33">
        <v>1</v>
      </c>
      <c r="D28" s="34" t="s">
        <v>2796</v>
      </c>
      <c r="E28" s="33">
        <v>27</v>
      </c>
      <c r="F28" s="33">
        <v>27</v>
      </c>
    </row>
    <row r="29" s="24" customFormat="1" spans="1:6">
      <c r="A29" s="31" t="s">
        <v>2851</v>
      </c>
      <c r="B29" s="35" t="s">
        <v>2852</v>
      </c>
      <c r="C29" s="33">
        <v>1</v>
      </c>
      <c r="D29" s="34" t="s">
        <v>2796</v>
      </c>
      <c r="E29" s="33">
        <v>35</v>
      </c>
      <c r="F29" s="33">
        <v>35</v>
      </c>
    </row>
    <row r="30" s="24" customFormat="1" ht="33" spans="1:6">
      <c r="A30" s="31"/>
      <c r="B30" s="36" t="s">
        <v>2853</v>
      </c>
      <c r="C30" s="33"/>
      <c r="D30" s="34"/>
      <c r="E30" s="33"/>
      <c r="F30" s="33"/>
    </row>
    <row r="31" s="24" customFormat="1" spans="1:6">
      <c r="A31" s="31" t="s">
        <v>2854</v>
      </c>
      <c r="B31" s="35" t="s">
        <v>2855</v>
      </c>
      <c r="C31" s="33">
        <v>1</v>
      </c>
      <c r="D31" s="34" t="s">
        <v>2796</v>
      </c>
      <c r="E31" s="33">
        <v>5.76</v>
      </c>
      <c r="F31" s="33">
        <v>5.76</v>
      </c>
    </row>
    <row r="32" s="24" customFormat="1" spans="1:6">
      <c r="A32" s="31" t="s">
        <v>2856</v>
      </c>
      <c r="B32" s="35" t="s">
        <v>1909</v>
      </c>
      <c r="C32" s="33">
        <v>1</v>
      </c>
      <c r="D32" s="34" t="s">
        <v>2796</v>
      </c>
      <c r="E32" s="33">
        <v>9</v>
      </c>
      <c r="F32" s="33">
        <v>9</v>
      </c>
    </row>
    <row r="33" s="24" customFormat="1" spans="1:6">
      <c r="A33" s="31" t="s">
        <v>2857</v>
      </c>
      <c r="B33" s="35" t="s">
        <v>1911</v>
      </c>
      <c r="C33" s="33">
        <v>1</v>
      </c>
      <c r="D33" s="34" t="s">
        <v>2796</v>
      </c>
      <c r="E33" s="33">
        <v>17</v>
      </c>
      <c r="F33" s="33">
        <v>17</v>
      </c>
    </row>
    <row r="34" s="24" customFormat="1" spans="1:6">
      <c r="A34" s="31" t="s">
        <v>2858</v>
      </c>
      <c r="B34" s="35" t="s">
        <v>2831</v>
      </c>
      <c r="C34" s="33">
        <v>1</v>
      </c>
      <c r="D34" s="34" t="s">
        <v>2796</v>
      </c>
      <c r="E34" s="33">
        <v>24</v>
      </c>
      <c r="F34" s="33">
        <v>24</v>
      </c>
    </row>
    <row r="35" s="24" customFormat="1" spans="1:6">
      <c r="A35" s="31" t="s">
        <v>2859</v>
      </c>
      <c r="B35" s="35" t="s">
        <v>2852</v>
      </c>
      <c r="C35" s="33">
        <v>1</v>
      </c>
      <c r="D35" s="34" t="s">
        <v>2796</v>
      </c>
      <c r="E35" s="33">
        <v>38</v>
      </c>
      <c r="F35" s="33">
        <v>38</v>
      </c>
    </row>
    <row r="36" s="24" customFormat="1" spans="1:6">
      <c r="A36" s="31" t="s">
        <v>2860</v>
      </c>
      <c r="B36" s="35" t="s">
        <v>2861</v>
      </c>
      <c r="C36" s="33">
        <v>1</v>
      </c>
      <c r="D36" s="34" t="s">
        <v>2796</v>
      </c>
      <c r="E36" s="33">
        <v>42</v>
      </c>
      <c r="F36" s="33">
        <v>42</v>
      </c>
    </row>
    <row r="37" s="24" customFormat="1" ht="33" spans="1:6">
      <c r="A37" s="31"/>
      <c r="B37" s="36" t="s">
        <v>2862</v>
      </c>
      <c r="C37" s="33"/>
      <c r="D37" s="34"/>
      <c r="E37" s="33"/>
      <c r="F37" s="33"/>
    </row>
    <row r="38" s="24" customFormat="1" spans="1:6">
      <c r="A38" s="31" t="s">
        <v>2863</v>
      </c>
      <c r="B38" s="35" t="s">
        <v>2864</v>
      </c>
      <c r="C38" s="33">
        <v>1</v>
      </c>
      <c r="D38" s="34" t="s">
        <v>2796</v>
      </c>
      <c r="E38" s="33">
        <v>2</v>
      </c>
      <c r="F38" s="33">
        <v>2</v>
      </c>
    </row>
    <row r="39" s="24" customFormat="1" spans="1:6">
      <c r="A39" s="31" t="s">
        <v>2865</v>
      </c>
      <c r="B39" s="35" t="s">
        <v>2855</v>
      </c>
      <c r="C39" s="33">
        <v>1</v>
      </c>
      <c r="D39" s="34" t="s">
        <v>2796</v>
      </c>
      <c r="E39" s="33">
        <v>3.6</v>
      </c>
      <c r="F39" s="33">
        <v>3.6</v>
      </c>
    </row>
    <row r="40" s="24" customFormat="1" spans="1:6">
      <c r="A40" s="31" t="s">
        <v>2866</v>
      </c>
      <c r="B40" s="35" t="s">
        <v>2867</v>
      </c>
      <c r="C40" s="33">
        <v>1</v>
      </c>
      <c r="D40" s="34" t="s">
        <v>2796</v>
      </c>
      <c r="E40" s="33">
        <v>6</v>
      </c>
      <c r="F40" s="33">
        <v>6</v>
      </c>
    </row>
    <row r="41" s="24" customFormat="1" spans="1:6">
      <c r="A41" s="31"/>
      <c r="B41" s="32" t="s">
        <v>2868</v>
      </c>
      <c r="C41" s="33"/>
      <c r="D41" s="34"/>
      <c r="E41" s="33"/>
      <c r="F41" s="33"/>
    </row>
    <row r="42" s="24" customFormat="1" spans="1:6">
      <c r="A42" s="31" t="s">
        <v>2869</v>
      </c>
      <c r="B42" s="35" t="s">
        <v>2870</v>
      </c>
      <c r="C42" s="33">
        <v>1</v>
      </c>
      <c r="D42" s="34" t="s">
        <v>2796</v>
      </c>
      <c r="E42" s="33">
        <v>0.75</v>
      </c>
      <c r="F42" s="33">
        <v>0.75</v>
      </c>
    </row>
    <row r="43" s="24" customFormat="1" spans="1:6">
      <c r="A43" s="31" t="s">
        <v>2871</v>
      </c>
      <c r="B43" s="35" t="s">
        <v>2872</v>
      </c>
      <c r="C43" s="33">
        <v>1</v>
      </c>
      <c r="D43" s="34" t="s">
        <v>2796</v>
      </c>
      <c r="E43" s="33">
        <v>0.85</v>
      </c>
      <c r="F43" s="33">
        <v>0.85</v>
      </c>
    </row>
    <row r="44" s="24" customFormat="1" spans="1:6">
      <c r="A44" s="31" t="s">
        <v>2873</v>
      </c>
      <c r="B44" s="35" t="s">
        <v>2874</v>
      </c>
      <c r="C44" s="33">
        <v>1</v>
      </c>
      <c r="D44" s="34" t="s">
        <v>2796</v>
      </c>
      <c r="E44" s="33">
        <v>1</v>
      </c>
      <c r="F44" s="33">
        <v>1</v>
      </c>
    </row>
    <row r="45" s="24" customFormat="1" spans="1:6">
      <c r="A45" s="26">
        <v>33</v>
      </c>
      <c r="B45" s="35" t="s">
        <v>2875</v>
      </c>
      <c r="C45" s="33">
        <v>1</v>
      </c>
      <c r="D45" s="34" t="s">
        <v>2796</v>
      </c>
      <c r="E45" s="33">
        <v>1.45</v>
      </c>
      <c r="F45" s="33">
        <v>1.45</v>
      </c>
    </row>
    <row r="46" s="24" customFormat="1" spans="1:6">
      <c r="A46" s="26">
        <v>34</v>
      </c>
      <c r="B46" s="35" t="s">
        <v>2876</v>
      </c>
      <c r="C46" s="33">
        <v>1</v>
      </c>
      <c r="D46" s="34" t="s">
        <v>2796</v>
      </c>
      <c r="E46" s="33">
        <v>1.9</v>
      </c>
      <c r="F46" s="33">
        <v>1.9</v>
      </c>
    </row>
    <row r="47" s="24" customFormat="1" spans="1:6">
      <c r="A47" s="26">
        <v>35</v>
      </c>
      <c r="B47" s="35" t="s">
        <v>2877</v>
      </c>
      <c r="C47" s="33">
        <v>1</v>
      </c>
      <c r="D47" s="34" t="s">
        <v>299</v>
      </c>
      <c r="E47" s="33">
        <v>24</v>
      </c>
      <c r="F47" s="33">
        <v>24</v>
      </c>
    </row>
    <row r="48" s="24" customFormat="1" spans="1:6">
      <c r="A48" s="26">
        <v>36</v>
      </c>
      <c r="B48" s="35" t="s">
        <v>2878</v>
      </c>
      <c r="C48" s="33">
        <v>1</v>
      </c>
      <c r="D48" s="34" t="s">
        <v>299</v>
      </c>
      <c r="E48" s="33">
        <v>6</v>
      </c>
      <c r="F48" s="33">
        <v>6</v>
      </c>
    </row>
    <row r="49" s="24" customFormat="1" spans="1:6">
      <c r="A49" s="26"/>
      <c r="B49" s="32" t="s">
        <v>2879</v>
      </c>
      <c r="C49" s="33"/>
      <c r="D49" s="34"/>
      <c r="E49" s="33"/>
      <c r="F49" s="33"/>
    </row>
    <row r="50" s="24" customFormat="1" spans="1:6">
      <c r="A50" s="26">
        <v>37</v>
      </c>
      <c r="B50" s="35" t="s">
        <v>2880</v>
      </c>
      <c r="C50" s="33">
        <v>1</v>
      </c>
      <c r="D50" s="34" t="s">
        <v>148</v>
      </c>
      <c r="E50" s="33">
        <v>22</v>
      </c>
      <c r="F50" s="33">
        <v>22</v>
      </c>
    </row>
    <row r="51" s="24" customFormat="1" spans="1:6">
      <c r="A51" s="26">
        <v>38</v>
      </c>
      <c r="B51" s="35" t="s">
        <v>1908</v>
      </c>
      <c r="C51" s="33">
        <v>1</v>
      </c>
      <c r="D51" s="34" t="s">
        <v>148</v>
      </c>
      <c r="E51" s="33">
        <v>24</v>
      </c>
      <c r="F51" s="33">
        <v>24</v>
      </c>
    </row>
    <row r="52" s="24" customFormat="1" spans="1:6">
      <c r="A52" s="26">
        <v>39</v>
      </c>
      <c r="B52" s="35" t="s">
        <v>1909</v>
      </c>
      <c r="C52" s="33">
        <v>1</v>
      </c>
      <c r="D52" s="34" t="s">
        <v>148</v>
      </c>
      <c r="E52" s="33">
        <v>30</v>
      </c>
      <c r="F52" s="33">
        <v>30</v>
      </c>
    </row>
    <row r="53" s="24" customFormat="1" spans="1:6">
      <c r="A53" s="26">
        <v>40</v>
      </c>
      <c r="B53" s="35" t="s">
        <v>1911</v>
      </c>
      <c r="C53" s="33">
        <v>1</v>
      </c>
      <c r="D53" s="34" t="s">
        <v>148</v>
      </c>
      <c r="E53" s="33">
        <v>42</v>
      </c>
      <c r="F53" s="33">
        <v>42</v>
      </c>
    </row>
    <row r="54" s="24" customFormat="1" spans="1:6">
      <c r="A54" s="26">
        <v>41</v>
      </c>
      <c r="B54" s="35" t="s">
        <v>2831</v>
      </c>
      <c r="C54" s="33">
        <v>1</v>
      </c>
      <c r="D54" s="34" t="s">
        <v>148</v>
      </c>
      <c r="E54" s="33">
        <v>60</v>
      </c>
      <c r="F54" s="33">
        <v>60</v>
      </c>
    </row>
    <row r="55" s="24" customFormat="1" spans="1:6">
      <c r="A55" s="26">
        <v>42</v>
      </c>
      <c r="B55" s="35" t="s">
        <v>2852</v>
      </c>
      <c r="C55" s="33">
        <v>1</v>
      </c>
      <c r="D55" s="34" t="s">
        <v>148</v>
      </c>
      <c r="E55" s="33">
        <v>60</v>
      </c>
      <c r="F55" s="33">
        <v>60</v>
      </c>
    </row>
    <row r="56" s="24" customFormat="1" spans="1:6">
      <c r="A56" s="26">
        <v>43</v>
      </c>
      <c r="B56" s="35" t="s">
        <v>2861</v>
      </c>
      <c r="C56" s="33">
        <v>1</v>
      </c>
      <c r="D56" s="34" t="s">
        <v>148</v>
      </c>
      <c r="E56" s="33">
        <v>90</v>
      </c>
      <c r="F56" s="33">
        <v>90</v>
      </c>
    </row>
    <row r="57" s="24" customFormat="1" spans="1:6">
      <c r="A57" s="26">
        <v>44</v>
      </c>
      <c r="B57" s="32" t="s">
        <v>2881</v>
      </c>
      <c r="C57" s="33">
        <v>1</v>
      </c>
      <c r="D57" s="34" t="s">
        <v>148</v>
      </c>
      <c r="E57" s="33">
        <v>15.6</v>
      </c>
      <c r="F57" s="33">
        <v>15.6</v>
      </c>
    </row>
    <row r="58" s="24" customFormat="1" spans="1:6">
      <c r="A58" s="26"/>
      <c r="B58" s="32" t="s">
        <v>2882</v>
      </c>
      <c r="C58" s="33"/>
      <c r="D58" s="34"/>
      <c r="E58" s="33"/>
      <c r="F58" s="33"/>
    </row>
    <row r="59" s="24" customFormat="1" spans="1:6">
      <c r="A59" s="26">
        <v>45</v>
      </c>
      <c r="B59" s="35" t="s">
        <v>2883</v>
      </c>
      <c r="C59" s="33">
        <v>1</v>
      </c>
      <c r="D59" s="34" t="s">
        <v>2796</v>
      </c>
      <c r="E59" s="33">
        <v>1</v>
      </c>
      <c r="F59" s="33">
        <v>1</v>
      </c>
    </row>
    <row r="60" s="24" customFormat="1" spans="1:6">
      <c r="A60" s="31" t="s">
        <v>2884</v>
      </c>
      <c r="B60" s="35" t="s">
        <v>2855</v>
      </c>
      <c r="C60" s="33">
        <v>1</v>
      </c>
      <c r="D60" s="34" t="s">
        <v>2796</v>
      </c>
      <c r="E60" s="33">
        <v>2</v>
      </c>
      <c r="F60" s="33">
        <v>2</v>
      </c>
    </row>
    <row r="61" s="24" customFormat="1" spans="1:6">
      <c r="A61" s="31" t="s">
        <v>2885</v>
      </c>
      <c r="B61" s="35" t="s">
        <v>1909</v>
      </c>
      <c r="C61" s="33">
        <v>1</v>
      </c>
      <c r="D61" s="34" t="s">
        <v>2796</v>
      </c>
      <c r="E61" s="33">
        <v>2.9</v>
      </c>
      <c r="F61" s="33">
        <v>2.9</v>
      </c>
    </row>
    <row r="62" s="24" customFormat="1" spans="1:6">
      <c r="A62" s="26">
        <v>48</v>
      </c>
      <c r="B62" s="35" t="s">
        <v>1911</v>
      </c>
      <c r="C62" s="33">
        <v>1</v>
      </c>
      <c r="D62" s="34" t="s">
        <v>2796</v>
      </c>
      <c r="E62" s="33">
        <v>4.5</v>
      </c>
      <c r="F62" s="33">
        <v>4.5</v>
      </c>
    </row>
    <row r="63" s="24" customFormat="1" spans="1:6">
      <c r="A63" s="26">
        <v>49</v>
      </c>
      <c r="B63" s="35" t="s">
        <v>2831</v>
      </c>
      <c r="C63" s="33">
        <v>1</v>
      </c>
      <c r="D63" s="34" t="s">
        <v>2796</v>
      </c>
      <c r="E63" s="33">
        <v>7.35</v>
      </c>
      <c r="F63" s="33">
        <v>7.35</v>
      </c>
    </row>
    <row r="64" s="24" customFormat="1" spans="1:6">
      <c r="A64" s="26">
        <v>50</v>
      </c>
      <c r="B64" s="35" t="s">
        <v>2852</v>
      </c>
      <c r="C64" s="33">
        <v>1</v>
      </c>
      <c r="D64" s="34" t="s">
        <v>2796</v>
      </c>
      <c r="E64" s="33">
        <v>9.5</v>
      </c>
      <c r="F64" s="33">
        <v>9.5</v>
      </c>
    </row>
    <row r="65" s="24" customFormat="1" spans="1:6">
      <c r="A65" s="26"/>
      <c r="B65" s="32" t="s">
        <v>2886</v>
      </c>
      <c r="C65" s="33"/>
      <c r="D65" s="34"/>
      <c r="E65" s="33"/>
      <c r="F65" s="33"/>
    </row>
    <row r="66" s="24" customFormat="1" spans="1:6">
      <c r="A66" s="26">
        <v>51</v>
      </c>
      <c r="B66" s="35" t="s">
        <v>2887</v>
      </c>
      <c r="C66" s="33">
        <v>1</v>
      </c>
      <c r="D66" s="34" t="s">
        <v>148</v>
      </c>
      <c r="E66" s="33">
        <v>2</v>
      </c>
      <c r="F66" s="33">
        <v>2</v>
      </c>
    </row>
    <row r="67" s="24" customFormat="1" spans="1:6">
      <c r="A67" s="26">
        <v>52</v>
      </c>
      <c r="B67" s="35" t="s">
        <v>2888</v>
      </c>
      <c r="C67" s="33">
        <v>1</v>
      </c>
      <c r="D67" s="34" t="s">
        <v>148</v>
      </c>
      <c r="E67" s="33">
        <v>2</v>
      </c>
      <c r="F67" s="33">
        <v>2</v>
      </c>
    </row>
    <row r="68" s="24" customFormat="1" spans="1:6">
      <c r="A68" s="26">
        <v>53</v>
      </c>
      <c r="B68" s="35" t="s">
        <v>2889</v>
      </c>
      <c r="C68" s="33">
        <v>1</v>
      </c>
      <c r="D68" s="34" t="s">
        <v>148</v>
      </c>
      <c r="E68" s="33">
        <v>3</v>
      </c>
      <c r="F68" s="33">
        <v>3</v>
      </c>
    </row>
    <row r="69" s="24" customFormat="1" spans="1:6">
      <c r="A69" s="26">
        <v>54</v>
      </c>
      <c r="B69" s="35" t="s">
        <v>2890</v>
      </c>
      <c r="C69" s="33">
        <v>1</v>
      </c>
      <c r="D69" s="34" t="s">
        <v>148</v>
      </c>
      <c r="E69" s="33">
        <v>3</v>
      </c>
      <c r="F69" s="33">
        <v>3</v>
      </c>
    </row>
    <row r="70" s="24" customFormat="1" ht="33" spans="1:6">
      <c r="A70" s="26">
        <v>55</v>
      </c>
      <c r="B70" s="35" t="s">
        <v>2891</v>
      </c>
      <c r="C70" s="33">
        <v>1</v>
      </c>
      <c r="D70" s="34" t="s">
        <v>148</v>
      </c>
      <c r="E70" s="33">
        <v>2</v>
      </c>
      <c r="F70" s="33">
        <v>2</v>
      </c>
    </row>
    <row r="71" s="24" customFormat="1" spans="1:6">
      <c r="A71" s="26">
        <v>56</v>
      </c>
      <c r="B71" s="35" t="s">
        <v>2892</v>
      </c>
      <c r="C71" s="33">
        <v>1</v>
      </c>
      <c r="D71" s="34" t="s">
        <v>148</v>
      </c>
      <c r="E71" s="33">
        <v>2.5</v>
      </c>
      <c r="F71" s="33">
        <v>2.5</v>
      </c>
    </row>
    <row r="72" s="24" customFormat="1" spans="1:6">
      <c r="A72" s="26"/>
      <c r="B72" s="32" t="s">
        <v>2893</v>
      </c>
      <c r="C72" s="33"/>
      <c r="D72" s="34"/>
      <c r="E72" s="33"/>
      <c r="F72" s="33"/>
    </row>
    <row r="73" s="24" customFormat="1" spans="1:6">
      <c r="A73" s="26">
        <v>57</v>
      </c>
      <c r="B73" s="35" t="s">
        <v>2894</v>
      </c>
      <c r="C73" s="33">
        <v>1</v>
      </c>
      <c r="D73" s="34" t="s">
        <v>148</v>
      </c>
      <c r="E73" s="33">
        <v>5</v>
      </c>
      <c r="F73" s="33">
        <v>5</v>
      </c>
    </row>
    <row r="74" s="24" customFormat="1" spans="1:6">
      <c r="A74" s="26">
        <v>58</v>
      </c>
      <c r="B74" s="35" t="s">
        <v>2895</v>
      </c>
      <c r="C74" s="33">
        <v>1</v>
      </c>
      <c r="D74" s="34" t="s">
        <v>148</v>
      </c>
      <c r="E74" s="33">
        <v>6</v>
      </c>
      <c r="F74" s="33">
        <v>6</v>
      </c>
    </row>
    <row r="75" s="24" customFormat="1" spans="1:6">
      <c r="A75" s="26">
        <v>58</v>
      </c>
      <c r="B75" s="35" t="s">
        <v>2896</v>
      </c>
      <c r="C75" s="33">
        <v>1</v>
      </c>
      <c r="D75" s="34" t="s">
        <v>148</v>
      </c>
      <c r="E75" s="33">
        <v>5</v>
      </c>
      <c r="F75" s="33">
        <v>5</v>
      </c>
    </row>
    <row r="76" s="24" customFormat="1" spans="1:6">
      <c r="A76" s="26">
        <v>59</v>
      </c>
      <c r="B76" s="35" t="s">
        <v>2897</v>
      </c>
      <c r="C76" s="33">
        <v>1</v>
      </c>
      <c r="D76" s="34" t="s">
        <v>148</v>
      </c>
      <c r="E76" s="33">
        <v>5</v>
      </c>
      <c r="F76" s="33">
        <v>5</v>
      </c>
    </row>
    <row r="77" s="24" customFormat="1" spans="1:6">
      <c r="A77" s="26">
        <v>59</v>
      </c>
      <c r="B77" s="35" t="s">
        <v>2898</v>
      </c>
      <c r="C77" s="33">
        <v>1</v>
      </c>
      <c r="D77" s="34" t="s">
        <v>148</v>
      </c>
      <c r="E77" s="33">
        <v>6</v>
      </c>
      <c r="F77" s="33">
        <v>6</v>
      </c>
    </row>
    <row r="78" s="24" customFormat="1" spans="1:6">
      <c r="A78" s="26">
        <v>60</v>
      </c>
      <c r="B78" s="35" t="s">
        <v>2899</v>
      </c>
      <c r="C78" s="33">
        <v>1</v>
      </c>
      <c r="D78" s="34" t="s">
        <v>148</v>
      </c>
      <c r="E78" s="33">
        <v>6</v>
      </c>
      <c r="F78" s="33">
        <v>6</v>
      </c>
    </row>
    <row r="79" s="24" customFormat="1" spans="1:6">
      <c r="A79" s="26">
        <v>60</v>
      </c>
      <c r="B79" s="35" t="s">
        <v>2900</v>
      </c>
      <c r="C79" s="33">
        <v>1</v>
      </c>
      <c r="D79" s="34" t="s">
        <v>148</v>
      </c>
      <c r="E79" s="33">
        <v>5</v>
      </c>
      <c r="F79" s="33">
        <v>5</v>
      </c>
    </row>
    <row r="80" s="24" customFormat="1" spans="1:6">
      <c r="A80" s="26">
        <v>61</v>
      </c>
      <c r="B80" s="35" t="s">
        <v>2901</v>
      </c>
      <c r="C80" s="33">
        <v>1</v>
      </c>
      <c r="D80" s="34" t="s">
        <v>148</v>
      </c>
      <c r="E80" s="33">
        <v>5</v>
      </c>
      <c r="F80" s="33">
        <v>5</v>
      </c>
    </row>
    <row r="81" s="24" customFormat="1" spans="1:6">
      <c r="A81" s="26"/>
      <c r="B81" s="32" t="s">
        <v>2902</v>
      </c>
      <c r="C81" s="33"/>
      <c r="D81" s="34"/>
      <c r="E81" s="33"/>
      <c r="F81" s="33"/>
    </row>
    <row r="82" s="24" customFormat="1" spans="1:6">
      <c r="A82" s="26">
        <v>62</v>
      </c>
      <c r="B82" s="35" t="s">
        <v>2903</v>
      </c>
      <c r="C82" s="33">
        <v>1</v>
      </c>
      <c r="D82" s="34" t="s">
        <v>2796</v>
      </c>
      <c r="E82" s="33">
        <v>0.24</v>
      </c>
      <c r="F82" s="33">
        <v>0.24</v>
      </c>
    </row>
    <row r="83" s="24" customFormat="1" spans="1:6">
      <c r="A83" s="26">
        <v>63</v>
      </c>
      <c r="B83" s="35" t="s">
        <v>2904</v>
      </c>
      <c r="C83" s="33">
        <v>1</v>
      </c>
      <c r="D83" s="34" t="s">
        <v>2796</v>
      </c>
      <c r="E83" s="33">
        <v>0.24</v>
      </c>
      <c r="F83" s="33">
        <v>0.24</v>
      </c>
    </row>
    <row r="84" s="24" customFormat="1" spans="1:6">
      <c r="A84" s="26">
        <v>64</v>
      </c>
      <c r="B84" s="35" t="s">
        <v>2905</v>
      </c>
      <c r="C84" s="33">
        <v>1</v>
      </c>
      <c r="D84" s="34" t="s">
        <v>2796</v>
      </c>
      <c r="E84" s="33">
        <v>0.36</v>
      </c>
      <c r="F84" s="33">
        <v>0.36</v>
      </c>
    </row>
    <row r="85" s="24" customFormat="1" spans="1:6">
      <c r="A85" s="26">
        <v>65</v>
      </c>
      <c r="B85" s="35" t="s">
        <v>2906</v>
      </c>
      <c r="C85" s="33">
        <v>1</v>
      </c>
      <c r="D85" s="34" t="s">
        <v>2796</v>
      </c>
      <c r="E85" s="33">
        <v>0.36</v>
      </c>
      <c r="F85" s="33">
        <v>0.36</v>
      </c>
    </row>
    <row r="86" s="24" customFormat="1" spans="1:6">
      <c r="A86" s="26">
        <v>66</v>
      </c>
      <c r="B86" s="35" t="s">
        <v>2907</v>
      </c>
      <c r="C86" s="33">
        <v>1</v>
      </c>
      <c r="D86" s="34" t="s">
        <v>2796</v>
      </c>
      <c r="E86" s="33">
        <v>0.36</v>
      </c>
      <c r="F86" s="33">
        <v>0.36</v>
      </c>
    </row>
    <row r="87" s="24" customFormat="1" spans="1:6">
      <c r="A87" s="26"/>
      <c r="B87" s="32" t="s">
        <v>2908</v>
      </c>
      <c r="C87" s="33"/>
      <c r="D87" s="34"/>
      <c r="E87" s="33"/>
      <c r="F87" s="33"/>
    </row>
    <row r="88" s="24" customFormat="1" ht="49.5" spans="1:6">
      <c r="A88" s="26"/>
      <c r="B88" s="35" t="s">
        <v>2909</v>
      </c>
      <c r="C88" s="33"/>
      <c r="D88" s="34"/>
      <c r="E88" s="33"/>
      <c r="F88" s="33"/>
    </row>
    <row r="89" s="24" customFormat="1" spans="1:6">
      <c r="A89" s="26">
        <v>67</v>
      </c>
      <c r="B89" s="35" t="s">
        <v>2910</v>
      </c>
      <c r="C89" s="33">
        <v>1</v>
      </c>
      <c r="D89" s="34" t="s">
        <v>2796</v>
      </c>
      <c r="E89" s="33">
        <v>6.8</v>
      </c>
      <c r="F89" s="33">
        <v>6.8</v>
      </c>
    </row>
    <row r="90" s="24" customFormat="1" spans="1:6">
      <c r="A90" s="26">
        <v>68</v>
      </c>
      <c r="B90" s="35" t="s">
        <v>2911</v>
      </c>
      <c r="C90" s="33">
        <v>1</v>
      </c>
      <c r="D90" s="34" t="s">
        <v>2796</v>
      </c>
      <c r="E90" s="33">
        <v>14.5</v>
      </c>
      <c r="F90" s="33">
        <v>14.5</v>
      </c>
    </row>
    <row r="91" s="24" customFormat="1" spans="1:6">
      <c r="A91" s="26">
        <v>69</v>
      </c>
      <c r="B91" s="35" t="s">
        <v>2912</v>
      </c>
      <c r="C91" s="33">
        <v>1</v>
      </c>
      <c r="D91" s="34" t="s">
        <v>2796</v>
      </c>
      <c r="E91" s="33">
        <v>23</v>
      </c>
      <c r="F91" s="33">
        <v>23</v>
      </c>
    </row>
    <row r="92" s="24" customFormat="1" spans="1:6">
      <c r="A92" s="26">
        <v>70</v>
      </c>
      <c r="B92" s="35" t="s">
        <v>2913</v>
      </c>
      <c r="C92" s="33">
        <v>1</v>
      </c>
      <c r="D92" s="34" t="s">
        <v>2796</v>
      </c>
      <c r="E92" s="33">
        <v>30</v>
      </c>
      <c r="F92" s="33">
        <v>30</v>
      </c>
    </row>
    <row r="93" s="24" customFormat="1" spans="1:6">
      <c r="A93" s="26">
        <v>71</v>
      </c>
      <c r="B93" s="35" t="s">
        <v>2914</v>
      </c>
      <c r="C93" s="33">
        <v>1</v>
      </c>
      <c r="D93" s="34" t="s">
        <v>2796</v>
      </c>
      <c r="E93" s="33">
        <v>40</v>
      </c>
      <c r="F93" s="33">
        <v>40</v>
      </c>
    </row>
    <row r="94" s="24" customFormat="1" spans="1:6">
      <c r="A94" s="26">
        <v>72</v>
      </c>
      <c r="B94" s="35" t="s">
        <v>2915</v>
      </c>
      <c r="C94" s="33">
        <v>1</v>
      </c>
      <c r="D94" s="34" t="s">
        <v>2796</v>
      </c>
      <c r="E94" s="33">
        <v>50</v>
      </c>
      <c r="F94" s="33">
        <v>50</v>
      </c>
    </row>
    <row r="95" s="24" customFormat="1" spans="1:6">
      <c r="A95" s="26"/>
      <c r="B95" s="32" t="s">
        <v>2916</v>
      </c>
      <c r="C95" s="33"/>
      <c r="D95" s="34"/>
      <c r="E95" s="33"/>
      <c r="F95" s="33"/>
    </row>
    <row r="96" s="24" customFormat="1" ht="49.5" spans="1:6">
      <c r="A96" s="26"/>
      <c r="B96" s="35" t="s">
        <v>2917</v>
      </c>
      <c r="C96" s="33"/>
      <c r="D96" s="34"/>
      <c r="E96" s="33"/>
      <c r="F96" s="33"/>
    </row>
    <row r="97" s="24" customFormat="1" spans="1:6">
      <c r="A97" s="26">
        <v>73</v>
      </c>
      <c r="B97" s="35" t="s">
        <v>2910</v>
      </c>
      <c r="C97" s="33">
        <v>1</v>
      </c>
      <c r="D97" s="34" t="s">
        <v>2796</v>
      </c>
      <c r="E97" s="33">
        <v>6</v>
      </c>
      <c r="F97" s="33">
        <v>6</v>
      </c>
    </row>
    <row r="98" s="24" customFormat="1" spans="1:6">
      <c r="A98" s="26">
        <v>74</v>
      </c>
      <c r="B98" s="35" t="s">
        <v>2911</v>
      </c>
      <c r="C98" s="33">
        <v>1</v>
      </c>
      <c r="D98" s="34" t="s">
        <v>2796</v>
      </c>
      <c r="E98" s="33">
        <v>6</v>
      </c>
      <c r="F98" s="33">
        <v>6</v>
      </c>
    </row>
    <row r="99" s="24" customFormat="1" spans="1:6">
      <c r="A99" s="26">
        <v>75</v>
      </c>
      <c r="B99" s="35" t="s">
        <v>2912</v>
      </c>
      <c r="C99" s="33">
        <v>1</v>
      </c>
      <c r="D99" s="34" t="s">
        <v>2796</v>
      </c>
      <c r="E99" s="33">
        <v>6</v>
      </c>
      <c r="F99" s="33">
        <v>6</v>
      </c>
    </row>
    <row r="100" s="24" customFormat="1" spans="1:6">
      <c r="A100" s="26">
        <v>76</v>
      </c>
      <c r="B100" s="35" t="s">
        <v>2913</v>
      </c>
      <c r="C100" s="33">
        <v>1</v>
      </c>
      <c r="D100" s="34" t="s">
        <v>2796</v>
      </c>
      <c r="E100" s="33">
        <v>8</v>
      </c>
      <c r="F100" s="33">
        <v>8</v>
      </c>
    </row>
    <row r="101" s="24" customFormat="1" spans="1:6">
      <c r="A101" s="26">
        <v>77</v>
      </c>
      <c r="B101" s="35" t="s">
        <v>2914</v>
      </c>
      <c r="C101" s="33">
        <v>1</v>
      </c>
      <c r="D101" s="34" t="s">
        <v>2796</v>
      </c>
      <c r="E101" s="33">
        <v>8</v>
      </c>
      <c r="F101" s="33">
        <v>8</v>
      </c>
    </row>
    <row r="102" s="24" customFormat="1" ht="33" spans="1:6">
      <c r="A102" s="26"/>
      <c r="B102" s="32" t="s">
        <v>2918</v>
      </c>
      <c r="C102" s="33"/>
      <c r="D102" s="34"/>
      <c r="E102" s="33"/>
      <c r="F102" s="33"/>
    </row>
    <row r="103" s="24" customFormat="1" spans="1:6">
      <c r="A103" s="26">
        <v>77</v>
      </c>
      <c r="B103" s="35" t="s">
        <v>2910</v>
      </c>
      <c r="C103" s="33">
        <v>1</v>
      </c>
      <c r="D103" s="34" t="s">
        <v>148</v>
      </c>
      <c r="E103" s="33">
        <v>24</v>
      </c>
      <c r="F103" s="33">
        <v>24</v>
      </c>
    </row>
    <row r="104" s="24" customFormat="1" spans="1:6">
      <c r="A104" s="26">
        <v>78</v>
      </c>
      <c r="B104" s="35" t="s">
        <v>2911</v>
      </c>
      <c r="C104" s="33">
        <v>1</v>
      </c>
      <c r="D104" s="34" t="s">
        <v>148</v>
      </c>
      <c r="E104" s="33">
        <v>36</v>
      </c>
      <c r="F104" s="33">
        <v>36</v>
      </c>
    </row>
    <row r="105" s="24" customFormat="1" spans="1:6">
      <c r="A105" s="26">
        <v>79</v>
      </c>
      <c r="B105" s="35" t="s">
        <v>2912</v>
      </c>
      <c r="C105" s="33">
        <v>1</v>
      </c>
      <c r="D105" s="34" t="s">
        <v>148</v>
      </c>
      <c r="E105" s="33">
        <v>50</v>
      </c>
      <c r="F105" s="33">
        <v>50</v>
      </c>
    </row>
    <row r="106" s="24" customFormat="1" spans="1:6">
      <c r="A106" s="26">
        <v>80</v>
      </c>
      <c r="B106" s="35" t="s">
        <v>2913</v>
      </c>
      <c r="C106" s="33">
        <v>1</v>
      </c>
      <c r="D106" s="34" t="s">
        <v>148</v>
      </c>
      <c r="E106" s="33">
        <v>82</v>
      </c>
      <c r="F106" s="33">
        <v>82</v>
      </c>
    </row>
    <row r="107" s="24" customFormat="1" spans="1:6">
      <c r="A107" s="26">
        <v>81</v>
      </c>
      <c r="B107" s="35" t="s">
        <v>2914</v>
      </c>
      <c r="C107" s="33">
        <v>1</v>
      </c>
      <c r="D107" s="34" t="s">
        <v>148</v>
      </c>
      <c r="E107" s="33">
        <v>100</v>
      </c>
      <c r="F107" s="33">
        <v>100</v>
      </c>
    </row>
    <row r="108" s="24" customFormat="1" spans="1:6">
      <c r="A108" s="26">
        <v>82</v>
      </c>
      <c r="B108" s="35" t="s">
        <v>2915</v>
      </c>
      <c r="C108" s="33">
        <v>1</v>
      </c>
      <c r="D108" s="34" t="s">
        <v>148</v>
      </c>
      <c r="E108" s="33">
        <v>150</v>
      </c>
      <c r="F108" s="33">
        <v>150</v>
      </c>
    </row>
    <row r="109" s="24" customFormat="1" spans="1:6">
      <c r="A109" s="26">
        <v>83</v>
      </c>
      <c r="B109" s="35" t="s">
        <v>2919</v>
      </c>
      <c r="C109" s="33">
        <v>1</v>
      </c>
      <c r="D109" s="34" t="s">
        <v>148</v>
      </c>
      <c r="E109" s="33">
        <v>180</v>
      </c>
      <c r="F109" s="33">
        <v>180</v>
      </c>
    </row>
    <row r="110" s="24" customFormat="1" spans="1:6">
      <c r="A110" s="26">
        <v>84</v>
      </c>
      <c r="B110" s="35" t="s">
        <v>2920</v>
      </c>
      <c r="C110" s="33">
        <v>1</v>
      </c>
      <c r="D110" s="34" t="s">
        <v>148</v>
      </c>
      <c r="E110" s="33">
        <v>250</v>
      </c>
      <c r="F110" s="33">
        <v>250</v>
      </c>
    </row>
    <row r="111" s="24" customFormat="1" spans="1:6">
      <c r="A111" s="26">
        <v>85</v>
      </c>
      <c r="B111" s="35" t="s">
        <v>2921</v>
      </c>
      <c r="C111" s="33">
        <v>1</v>
      </c>
      <c r="D111" s="34" t="s">
        <v>148</v>
      </c>
      <c r="E111" s="33">
        <v>330</v>
      </c>
      <c r="F111" s="33">
        <v>330</v>
      </c>
    </row>
    <row r="112" s="24" customFormat="1" spans="1:6">
      <c r="A112" s="26"/>
      <c r="B112" s="32" t="s">
        <v>2922</v>
      </c>
      <c r="C112" s="33"/>
      <c r="D112" s="34"/>
      <c r="E112" s="33"/>
      <c r="F112" s="33"/>
    </row>
    <row r="113" s="24" customFormat="1" spans="1:6">
      <c r="A113" s="26">
        <v>85</v>
      </c>
      <c r="B113" s="35" t="s">
        <v>2910</v>
      </c>
      <c r="C113" s="33">
        <v>1</v>
      </c>
      <c r="D113" s="34" t="s">
        <v>148</v>
      </c>
      <c r="E113" s="33">
        <v>5</v>
      </c>
      <c r="F113" s="33">
        <v>5</v>
      </c>
    </row>
    <row r="114" s="24" customFormat="1" spans="1:6">
      <c r="A114" s="26">
        <v>86</v>
      </c>
      <c r="B114" s="35" t="s">
        <v>2911</v>
      </c>
      <c r="C114" s="33">
        <v>1</v>
      </c>
      <c r="D114" s="34" t="s">
        <v>148</v>
      </c>
      <c r="E114" s="33">
        <v>6</v>
      </c>
      <c r="F114" s="33">
        <v>6</v>
      </c>
    </row>
    <row r="115" s="24" customFormat="1" spans="1:6">
      <c r="A115" s="26">
        <v>87</v>
      </c>
      <c r="B115" s="35" t="s">
        <v>2912</v>
      </c>
      <c r="C115" s="33">
        <v>1</v>
      </c>
      <c r="D115" s="34" t="s">
        <v>148</v>
      </c>
      <c r="E115" s="33">
        <v>8</v>
      </c>
      <c r="F115" s="33">
        <v>8</v>
      </c>
    </row>
    <row r="116" s="24" customFormat="1" spans="1:6">
      <c r="A116" s="26">
        <v>88</v>
      </c>
      <c r="B116" s="35" t="s">
        <v>2913</v>
      </c>
      <c r="C116" s="33">
        <v>1</v>
      </c>
      <c r="D116" s="34" t="s">
        <v>148</v>
      </c>
      <c r="E116" s="33">
        <v>10</v>
      </c>
      <c r="F116" s="33">
        <v>10</v>
      </c>
    </row>
    <row r="117" s="24" customFormat="1" spans="1:6">
      <c r="A117" s="26">
        <v>89</v>
      </c>
      <c r="B117" s="35" t="s">
        <v>2914</v>
      </c>
      <c r="C117" s="33">
        <v>1</v>
      </c>
      <c r="D117" s="34" t="s">
        <v>148</v>
      </c>
      <c r="E117" s="33">
        <v>12</v>
      </c>
      <c r="F117" s="33">
        <v>12</v>
      </c>
    </row>
    <row r="118" s="24" customFormat="1" spans="1:6">
      <c r="A118" s="26">
        <v>90</v>
      </c>
      <c r="B118" s="35" t="s">
        <v>2915</v>
      </c>
      <c r="C118" s="33">
        <v>1</v>
      </c>
      <c r="D118" s="34" t="s">
        <v>148</v>
      </c>
      <c r="E118" s="33">
        <v>15</v>
      </c>
      <c r="F118" s="33">
        <v>15</v>
      </c>
    </row>
    <row r="119" s="24" customFormat="1" spans="1:6">
      <c r="A119" s="26">
        <v>91</v>
      </c>
      <c r="B119" s="35" t="s">
        <v>2919</v>
      </c>
      <c r="C119" s="33">
        <v>1</v>
      </c>
      <c r="D119" s="34" t="s">
        <v>148</v>
      </c>
      <c r="E119" s="33">
        <v>20</v>
      </c>
      <c r="F119" s="33">
        <v>20</v>
      </c>
    </row>
    <row r="120" s="24" customFormat="1" spans="1:6">
      <c r="A120" s="26">
        <v>92</v>
      </c>
      <c r="B120" s="35" t="s">
        <v>2920</v>
      </c>
      <c r="C120" s="33">
        <v>1</v>
      </c>
      <c r="D120" s="34" t="s">
        <v>148</v>
      </c>
      <c r="E120" s="33">
        <v>25</v>
      </c>
      <c r="F120" s="33">
        <v>25</v>
      </c>
    </row>
    <row r="121" s="24" customFormat="1" spans="1:6">
      <c r="A121" s="26">
        <v>93</v>
      </c>
      <c r="B121" s="35" t="s">
        <v>2921</v>
      </c>
      <c r="C121" s="33">
        <v>1</v>
      </c>
      <c r="D121" s="34" t="s">
        <v>148</v>
      </c>
      <c r="E121" s="33">
        <v>30</v>
      </c>
      <c r="F121" s="33">
        <v>30</v>
      </c>
    </row>
  </sheetData>
  <sheetProtection algorithmName="SHA-512" hashValue="k9PQlXKAT/3gXMOK+UPJYeJJAqDIu+eQBJDkJlsCgZu9RPQUqWNaSPN5ewIH/k90H4X5+L3qadpU/xFNqN6M7A==" saltValue="BNNo39JyL7skD6VOJhJPiw==" spinCount="100000" sheet="1" selectLockedCells="1" selectUnlockedCells="1" formatCells="0" formatColumns="0" formatRows="0" insertRows="0" insertColumns="0" insertHyperlinks="0" deleteColumns="0" deleteRows="0" sort="0" autoFilter="0" pivotTables="0" objects="1"/>
  <mergeCells count="1">
    <mergeCell ref="A1:F1"/>
  </mergeCells>
  <pageMargins left="0.751388888888889" right="0.751388888888889" top="1" bottom="1" header="0.5" footer="0.5"/>
  <pageSetup paperSize="9" orientation="portrait"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0"/>
  <dimension ref="A1:E13"/>
  <sheetViews>
    <sheetView view="pageBreakPreview" zoomScaleNormal="100" workbookViewId="0">
      <selection activeCell="A1" sqref="$A1:$XFD1048576"/>
    </sheetView>
  </sheetViews>
  <sheetFormatPr defaultColWidth="9.81666666666667" defaultRowHeight="16.5" outlineLevelCol="4"/>
  <cols>
    <col min="1" max="1" width="9.81666666666667" style="15"/>
    <col min="2" max="2" width="25.9083333333333" style="15" customWidth="1"/>
    <col min="3" max="4" width="15" style="15" customWidth="1"/>
    <col min="5" max="5" width="38.5916666666667" style="15" customWidth="1"/>
    <col min="6" max="16384" width="9.81666666666667" style="15"/>
  </cols>
  <sheetData>
    <row r="1" s="15" customFormat="1" ht="35.25" customHeight="1" spans="1:5">
      <c r="A1" s="16" t="s">
        <v>2923</v>
      </c>
      <c r="B1" s="16"/>
      <c r="C1" s="16"/>
      <c r="D1" s="16"/>
      <c r="E1" s="16"/>
    </row>
    <row r="2" s="15" customFormat="1" ht="30" customHeight="1" spans="1:5">
      <c r="A2" s="17" t="s">
        <v>4</v>
      </c>
      <c r="B2" s="17" t="s">
        <v>2744</v>
      </c>
      <c r="C2" s="17" t="s">
        <v>491</v>
      </c>
      <c r="D2" s="18" t="s">
        <v>2745</v>
      </c>
      <c r="E2" s="18" t="s">
        <v>15</v>
      </c>
    </row>
    <row r="3" s="15" customFormat="1" ht="20.1" customHeight="1" spans="1:5">
      <c r="A3" s="17">
        <v>1</v>
      </c>
      <c r="B3" s="19" t="s">
        <v>2749</v>
      </c>
      <c r="C3" s="17" t="s">
        <v>2747</v>
      </c>
      <c r="D3" s="20">
        <v>300</v>
      </c>
      <c r="E3" s="19" t="s">
        <v>2924</v>
      </c>
    </row>
    <row r="4" s="15" customFormat="1" ht="20.1" customHeight="1" spans="1:5">
      <c r="A4" s="17">
        <v>2</v>
      </c>
      <c r="B4" s="21" t="s">
        <v>2779</v>
      </c>
      <c r="C4" s="17" t="s">
        <v>2122</v>
      </c>
      <c r="D4" s="20">
        <v>2500</v>
      </c>
      <c r="E4" s="19" t="s">
        <v>2780</v>
      </c>
    </row>
    <row r="5" s="15" customFormat="1" ht="20.1" customHeight="1" spans="1:5">
      <c r="A5" s="17">
        <v>3</v>
      </c>
      <c r="B5" s="21" t="s">
        <v>2781</v>
      </c>
      <c r="C5" s="17" t="s">
        <v>2122</v>
      </c>
      <c r="D5" s="20">
        <v>2600</v>
      </c>
      <c r="E5" s="19"/>
    </row>
    <row r="6" s="15" customFormat="1" ht="20.1" customHeight="1" spans="1:5">
      <c r="A6" s="17">
        <v>4</v>
      </c>
      <c r="B6" s="22" t="s">
        <v>2782</v>
      </c>
      <c r="C6" s="17" t="s">
        <v>2122</v>
      </c>
      <c r="D6" s="20">
        <v>1400</v>
      </c>
      <c r="E6" s="19"/>
    </row>
    <row r="7" s="15" customFormat="1" ht="20.1" customHeight="1" spans="1:5">
      <c r="A7" s="17">
        <v>5</v>
      </c>
      <c r="B7" s="22" t="s">
        <v>2783</v>
      </c>
      <c r="C7" s="17" t="s">
        <v>2122</v>
      </c>
      <c r="D7" s="20">
        <v>2000</v>
      </c>
      <c r="E7" s="19"/>
    </row>
    <row r="8" s="15" customFormat="1" ht="39" customHeight="1" spans="1:5">
      <c r="A8" s="17">
        <v>6</v>
      </c>
      <c r="B8" s="22" t="s">
        <v>2784</v>
      </c>
      <c r="C8" s="17" t="s">
        <v>2122</v>
      </c>
      <c r="D8" s="20">
        <v>2000</v>
      </c>
      <c r="E8" s="19"/>
    </row>
    <row r="9" s="15" customFormat="1" ht="20.1" customHeight="1" spans="1:5">
      <c r="A9" s="17">
        <v>7</v>
      </c>
      <c r="B9" s="22" t="s">
        <v>2785</v>
      </c>
      <c r="C9" s="17" t="s">
        <v>2122</v>
      </c>
      <c r="D9" s="20">
        <v>1400</v>
      </c>
      <c r="E9" s="19"/>
    </row>
    <row r="10" s="15" customFormat="1" ht="20.1" customHeight="1" spans="1:5">
      <c r="A10" s="17">
        <v>8</v>
      </c>
      <c r="B10" s="22" t="s">
        <v>2925</v>
      </c>
      <c r="C10" s="17" t="s">
        <v>148</v>
      </c>
      <c r="D10" s="20">
        <v>40000</v>
      </c>
      <c r="E10" s="23" t="s">
        <v>2926</v>
      </c>
    </row>
    <row r="11" s="15" customFormat="1" ht="30" customHeight="1" spans="1:5">
      <c r="A11" s="21" t="s">
        <v>2817</v>
      </c>
      <c r="B11" s="21"/>
      <c r="C11" s="21"/>
      <c r="D11" s="21"/>
      <c r="E11" s="21"/>
    </row>
    <row r="12" s="15" customFormat="1" ht="30" customHeight="1" spans="1:5">
      <c r="A12" s="21" t="s">
        <v>2818</v>
      </c>
      <c r="B12" s="21"/>
      <c r="C12" s="21"/>
      <c r="D12" s="21"/>
      <c r="E12" s="21"/>
    </row>
    <row r="13" s="15" customFormat="1" ht="40.15" customHeight="1" spans="1:5">
      <c r="A13" s="19" t="s">
        <v>2819</v>
      </c>
      <c r="B13" s="19"/>
      <c r="C13" s="19"/>
      <c r="D13" s="19"/>
      <c r="E13" s="19"/>
    </row>
  </sheetData>
  <sheetProtection algorithmName="SHA-512" hashValue="5s5PpShaFuveDwkXtbfVQQpeUyWOV9IGya6ASsSqukb34L9uuRaPEZuycDzqUvSBZRlOuyUhTLkxbT7HJetxIQ==" saltValue="QWdM+TjowJJO4/Xo2fab6w==" spinCount="100000" sheet="1" selectLockedCells="1" selectUnlockedCells="1" formatCells="0" formatColumns="0" formatRows="0" insertRows="0" insertColumns="0" insertHyperlinks="0" deleteColumns="0" deleteRows="0" sort="0" autoFilter="0" pivotTables="0" objects="1"/>
  <mergeCells count="5">
    <mergeCell ref="A1:E1"/>
    <mergeCell ref="A11:E11"/>
    <mergeCell ref="A12:E12"/>
    <mergeCell ref="A13:E13"/>
    <mergeCell ref="E4:E9"/>
  </mergeCells>
  <pageMargins left="0.751388888888889" right="0.751388888888889" top="1" bottom="1" header="0.5" footer="0.5"/>
  <pageSetup paperSize="9" scale="84" orientation="portrait"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14"/>
  <sheetViews>
    <sheetView view="pageBreakPreview" zoomScaleNormal="100" workbookViewId="0">
      <selection activeCell="A1" sqref="A1:F14"/>
    </sheetView>
  </sheetViews>
  <sheetFormatPr defaultColWidth="9" defaultRowHeight="27" customHeight="1" outlineLevelCol="6"/>
  <cols>
    <col min="1" max="1" width="5.76666666666667" style="3" customWidth="1"/>
    <col min="2" max="2" width="25.7666666666667" style="2" customWidth="1"/>
    <col min="3" max="3" width="8.76666666666667" style="4" customWidth="1"/>
    <col min="4" max="4" width="48.7666666666667" style="5" customWidth="1"/>
    <col min="5" max="5" width="8.76666666666667" style="5" customWidth="1"/>
    <col min="6" max="6" width="10.7666666666667" style="2" customWidth="1"/>
    <col min="7" max="7" width="8" style="2" customWidth="1"/>
    <col min="8" max="16384" width="9" style="2"/>
  </cols>
  <sheetData>
    <row r="1" s="1" customFormat="1" customHeight="1" spans="1:7">
      <c r="A1" s="6" t="s">
        <v>2927</v>
      </c>
      <c r="B1" s="6"/>
      <c r="C1" s="6"/>
      <c r="D1" s="6"/>
      <c r="E1" s="6"/>
      <c r="F1" s="6"/>
      <c r="G1" s="7"/>
    </row>
    <row r="2" s="2" customFormat="1" customHeight="1" spans="1:6">
      <c r="A2" s="8" t="s">
        <v>4</v>
      </c>
      <c r="B2" s="9" t="s">
        <v>2928</v>
      </c>
      <c r="C2" s="9" t="s">
        <v>2929</v>
      </c>
      <c r="D2" s="9" t="s">
        <v>2930</v>
      </c>
      <c r="E2" s="9" t="s">
        <v>2931</v>
      </c>
      <c r="F2" s="10" t="s">
        <v>15</v>
      </c>
    </row>
    <row r="3" s="2" customFormat="1" customHeight="1" spans="1:6">
      <c r="A3" s="8">
        <v>1</v>
      </c>
      <c r="B3" s="11" t="s">
        <v>206</v>
      </c>
      <c r="C3" s="11"/>
      <c r="D3" s="12" t="s">
        <v>2932</v>
      </c>
      <c r="E3" s="8"/>
      <c r="F3" s="13" t="s">
        <v>2933</v>
      </c>
    </row>
    <row r="4" s="2" customFormat="1" customHeight="1" spans="1:6">
      <c r="A4" s="8">
        <v>2</v>
      </c>
      <c r="B4" s="11" t="s">
        <v>219</v>
      </c>
      <c r="C4" s="11"/>
      <c r="D4" s="12" t="s">
        <v>2934</v>
      </c>
      <c r="E4" s="8"/>
      <c r="F4" s="13" t="s">
        <v>2933</v>
      </c>
    </row>
    <row r="5" s="2" customFormat="1" customHeight="1" spans="1:6">
      <c r="A5" s="8">
        <v>3</v>
      </c>
      <c r="B5" s="11" t="s">
        <v>2935</v>
      </c>
      <c r="C5" s="9"/>
      <c r="D5" s="12" t="s">
        <v>2936</v>
      </c>
      <c r="E5" s="8"/>
      <c r="F5" s="13" t="s">
        <v>2933</v>
      </c>
    </row>
    <row r="6" s="2" customFormat="1" customHeight="1" spans="1:6">
      <c r="A6" s="8">
        <v>4</v>
      </c>
      <c r="B6" s="11" t="s">
        <v>2937</v>
      </c>
      <c r="C6" s="9"/>
      <c r="D6" s="12" t="s">
        <v>2938</v>
      </c>
      <c r="E6" s="8"/>
      <c r="F6" s="13" t="s">
        <v>2933</v>
      </c>
    </row>
    <row r="7" s="2" customFormat="1" customHeight="1" spans="1:6">
      <c r="A7" s="8">
        <v>5</v>
      </c>
      <c r="B7" s="11" t="s">
        <v>2939</v>
      </c>
      <c r="C7" s="9"/>
      <c r="D7" s="12" t="s">
        <v>2940</v>
      </c>
      <c r="E7" s="8"/>
      <c r="F7" s="13" t="s">
        <v>2933</v>
      </c>
    </row>
    <row r="8" s="2" customFormat="1" customHeight="1" spans="1:6">
      <c r="A8" s="8">
        <v>6</v>
      </c>
      <c r="B8" s="14" t="s">
        <v>2941</v>
      </c>
      <c r="C8" s="9"/>
      <c r="D8" s="12" t="s">
        <v>2942</v>
      </c>
      <c r="E8" s="8"/>
      <c r="F8" s="13" t="s">
        <v>2933</v>
      </c>
    </row>
    <row r="9" s="2" customFormat="1" customHeight="1" spans="1:6">
      <c r="A9" s="8">
        <v>7</v>
      </c>
      <c r="B9" s="14" t="s">
        <v>2943</v>
      </c>
      <c r="C9" s="9"/>
      <c r="D9" s="12" t="s">
        <v>2944</v>
      </c>
      <c r="E9" s="8"/>
      <c r="F9" s="13" t="s">
        <v>2933</v>
      </c>
    </row>
    <row r="10" s="2" customFormat="1" customHeight="1" spans="1:6">
      <c r="A10" s="8">
        <v>8</v>
      </c>
      <c r="B10" s="14" t="s">
        <v>2945</v>
      </c>
      <c r="C10" s="9"/>
      <c r="D10" s="12" t="s">
        <v>2946</v>
      </c>
      <c r="E10" s="8"/>
      <c r="F10" s="13" t="s">
        <v>2933</v>
      </c>
    </row>
    <row r="11" s="2" customFormat="1" customHeight="1" spans="1:6">
      <c r="A11" s="8">
        <v>9</v>
      </c>
      <c r="B11" s="14" t="s">
        <v>2947</v>
      </c>
      <c r="C11" s="9"/>
      <c r="D11" s="12" t="s">
        <v>2948</v>
      </c>
      <c r="E11" s="8"/>
      <c r="F11" s="13" t="s">
        <v>2933</v>
      </c>
    </row>
    <row r="12" s="2" customFormat="1" customHeight="1" spans="1:6">
      <c r="A12" s="8">
        <v>10</v>
      </c>
      <c r="B12" s="14" t="s">
        <v>2949</v>
      </c>
      <c r="C12" s="9"/>
      <c r="D12" s="12" t="s">
        <v>2950</v>
      </c>
      <c r="E12" s="8"/>
      <c r="F12" s="13" t="s">
        <v>2933</v>
      </c>
    </row>
    <row r="13" s="2" customFormat="1" customHeight="1" spans="1:6">
      <c r="A13" s="8">
        <v>11</v>
      </c>
      <c r="B13" s="14" t="s">
        <v>2951</v>
      </c>
      <c r="C13" s="9"/>
      <c r="D13" s="12" t="s">
        <v>2952</v>
      </c>
      <c r="E13" s="8"/>
      <c r="F13" s="13" t="s">
        <v>2933</v>
      </c>
    </row>
    <row r="14" s="2" customFormat="1" customHeight="1" spans="1:6">
      <c r="A14" s="8">
        <v>12</v>
      </c>
      <c r="B14" s="14" t="s">
        <v>2953</v>
      </c>
      <c r="C14" s="9"/>
      <c r="D14" s="12" t="s">
        <v>2954</v>
      </c>
      <c r="E14" s="8"/>
      <c r="F14" s="13" t="s">
        <v>2933</v>
      </c>
    </row>
  </sheetData>
  <sheetProtection algorithmName="SHA-512" hashValue="u37X29yRa13EgIcch334Aco7hOpcS9SiyL9SXGam7VdvjYbplVQ36dotfhxv1SIuoRVQklWPGb1jUCEj2L+7pA==" saltValue="0cneafLf7hHNTMUSGsNp0g==" spinCount="100000" sheet="1" selectLockedCells="1" selectUnlockedCells="1" formatCells="0" formatColumns="0" formatRows="0" insertRows="0" insertColumns="0" insertHyperlinks="0" deleteColumns="0" deleteRows="0" sort="0" autoFilter="0" pivotTables="0" objects="1"/>
  <mergeCells count="1">
    <mergeCell ref="A1:F1"/>
  </mergeCells>
  <pageMargins left="0.751388888888889" right="0.751388888888889" top="1" bottom="1" header="0.5" footer="0.5"/>
  <pageSetup paperSize="9" fitToHeight="0" orientation="landscape"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sheetProtection formatCells="0" formatColumns="0" formatRows="0" insertRows="0" insertColumns="0" insertHyperlinks="0" deleteColumns="0" deleteRows="0" sort="0" autoFilter="0" pivotTables="0"/>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I156"/>
  <sheetViews>
    <sheetView view="pageBreakPreview" zoomScaleNormal="100" workbookViewId="0">
      <selection activeCell="A1" sqref="A1:B1"/>
    </sheetView>
  </sheetViews>
  <sheetFormatPr defaultColWidth="8.73333333333333" defaultRowHeight="17.25"/>
  <cols>
    <col min="1" max="1" width="6.5" style="703" customWidth="1"/>
    <col min="2" max="2" width="102.816666666667" style="704" customWidth="1"/>
    <col min="3" max="3" width="52.1833333333333" style="702" customWidth="1"/>
    <col min="4" max="30" width="9" style="702"/>
    <col min="31" max="16384" width="8.73333333333333" style="702"/>
  </cols>
  <sheetData>
    <row r="1" ht="20.25" spans="1:2">
      <c r="A1" s="705" t="s">
        <v>31</v>
      </c>
      <c r="B1" s="706"/>
    </row>
    <row r="2" spans="1:7">
      <c r="A2" s="707" t="s">
        <v>32</v>
      </c>
      <c r="B2" s="708" t="s">
        <v>33</v>
      </c>
      <c r="C2" s="709"/>
      <c r="D2" s="709"/>
      <c r="E2" s="709"/>
      <c r="F2" s="709"/>
      <c r="G2" s="709"/>
    </row>
    <row r="3" outlineLevel="1" spans="1:7">
      <c r="A3" s="707" t="s">
        <v>34</v>
      </c>
      <c r="B3" s="708" t="s">
        <v>35</v>
      </c>
      <c r="C3" s="710"/>
      <c r="D3" s="710"/>
      <c r="E3" s="710"/>
      <c r="F3" s="710"/>
      <c r="G3" s="710"/>
    </row>
    <row r="4" ht="49.5" outlineLevel="1" spans="1:7">
      <c r="A4" s="707" t="s">
        <v>36</v>
      </c>
      <c r="B4" s="711" t="s">
        <v>37</v>
      </c>
      <c r="C4" s="710"/>
      <c r="D4" s="710"/>
      <c r="E4" s="710"/>
      <c r="F4" s="710"/>
      <c r="G4" s="710"/>
    </row>
    <row r="5" outlineLevel="1" spans="1:7">
      <c r="A5" s="707" t="s">
        <v>38</v>
      </c>
      <c r="B5" s="708" t="s">
        <v>39</v>
      </c>
      <c r="C5" s="710"/>
      <c r="D5" s="710"/>
      <c r="E5" s="710"/>
      <c r="F5" s="710"/>
      <c r="G5" s="710"/>
    </row>
    <row r="6" ht="33" outlineLevel="1" spans="1:9">
      <c r="A6" s="707" t="s">
        <v>40</v>
      </c>
      <c r="B6" s="708" t="s">
        <v>41</v>
      </c>
      <c r="C6" s="710"/>
      <c r="D6" s="710"/>
      <c r="E6" s="710"/>
      <c r="F6" s="710"/>
      <c r="G6" s="710"/>
      <c r="H6" s="710"/>
      <c r="I6" s="710"/>
    </row>
    <row r="7" outlineLevel="1" spans="1:9">
      <c r="A7" s="707" t="s">
        <v>42</v>
      </c>
      <c r="B7" s="708" t="s">
        <v>43</v>
      </c>
      <c r="C7" s="710"/>
      <c r="D7" s="710"/>
      <c r="E7" s="710"/>
      <c r="F7" s="710"/>
      <c r="G7" s="710"/>
      <c r="H7" s="710"/>
      <c r="I7" s="710"/>
    </row>
    <row r="8" outlineLevel="1" spans="1:9">
      <c r="A8" s="707" t="s">
        <v>44</v>
      </c>
      <c r="B8" s="708" t="s">
        <v>45</v>
      </c>
      <c r="C8" s="710"/>
      <c r="D8" s="710"/>
      <c r="E8" s="710"/>
      <c r="F8" s="710"/>
      <c r="G8" s="710"/>
      <c r="H8" s="710"/>
      <c r="I8" s="710"/>
    </row>
    <row r="9" s="702" customFormat="1" ht="33" outlineLevel="1" spans="1:9">
      <c r="A9" s="707" t="s">
        <v>46</v>
      </c>
      <c r="B9" s="708" t="s">
        <v>47</v>
      </c>
      <c r="C9" s="710"/>
      <c r="D9" s="710"/>
      <c r="E9" s="710"/>
      <c r="F9" s="710"/>
      <c r="G9" s="710"/>
      <c r="H9" s="710"/>
      <c r="I9" s="710"/>
    </row>
    <row r="10" s="702" customFormat="1" ht="33" outlineLevel="1" spans="1:9">
      <c r="A10" s="707" t="s">
        <v>48</v>
      </c>
      <c r="B10" s="708" t="s">
        <v>49</v>
      </c>
      <c r="C10" s="710"/>
      <c r="D10" s="710"/>
      <c r="E10" s="710"/>
      <c r="F10" s="710"/>
      <c r="G10" s="710"/>
      <c r="H10" s="710"/>
      <c r="I10" s="710"/>
    </row>
    <row r="11" spans="1:9">
      <c r="A11" s="712" t="s">
        <v>50</v>
      </c>
      <c r="B11" s="708" t="s">
        <v>51</v>
      </c>
      <c r="C11" s="710"/>
      <c r="D11" s="710"/>
      <c r="E11" s="710"/>
      <c r="F11" s="710"/>
      <c r="G11" s="710"/>
      <c r="H11" s="710"/>
      <c r="I11" s="710"/>
    </row>
    <row r="12" spans="1:9">
      <c r="A12" s="712" t="s">
        <v>52</v>
      </c>
      <c r="B12" s="708" t="s">
        <v>53</v>
      </c>
      <c r="C12" s="710"/>
      <c r="D12" s="710"/>
      <c r="E12" s="710"/>
      <c r="F12" s="710"/>
      <c r="G12" s="710"/>
      <c r="H12" s="710"/>
      <c r="I12" s="710"/>
    </row>
    <row r="13" outlineLevel="1" spans="1:9">
      <c r="A13" s="712" t="s">
        <v>34</v>
      </c>
      <c r="B13" s="708" t="s">
        <v>54</v>
      </c>
      <c r="C13" s="710"/>
      <c r="D13" s="710"/>
      <c r="E13" s="710"/>
      <c r="F13" s="710"/>
      <c r="G13" s="710"/>
      <c r="H13" s="710"/>
      <c r="I13" s="710"/>
    </row>
    <row r="14" s="702" customFormat="1" outlineLevel="1" spans="1:9">
      <c r="A14" s="712" t="s">
        <v>36</v>
      </c>
      <c r="B14" s="708" t="s">
        <v>55</v>
      </c>
      <c r="C14" s="710"/>
      <c r="D14" s="710"/>
      <c r="E14" s="710"/>
      <c r="F14" s="710"/>
      <c r="G14" s="710"/>
      <c r="H14" s="710"/>
      <c r="I14" s="710"/>
    </row>
    <row r="15" outlineLevel="1" spans="1:9">
      <c r="A15" s="712" t="s">
        <v>38</v>
      </c>
      <c r="B15" s="708" t="s">
        <v>56</v>
      </c>
      <c r="C15" s="710"/>
      <c r="D15" s="710"/>
      <c r="E15" s="710"/>
      <c r="F15" s="710"/>
      <c r="G15" s="710"/>
      <c r="H15" s="710"/>
      <c r="I15" s="710"/>
    </row>
    <row r="16" ht="49.5" outlineLevel="1" spans="1:9">
      <c r="A16" s="712">
        <v>3.1</v>
      </c>
      <c r="B16" s="708" t="s">
        <v>57</v>
      </c>
      <c r="C16" s="710"/>
      <c r="D16" s="710"/>
      <c r="E16" s="710"/>
      <c r="F16" s="710"/>
      <c r="G16" s="710"/>
      <c r="H16" s="710"/>
      <c r="I16" s="710"/>
    </row>
    <row r="17" ht="33" outlineLevel="1" spans="1:9">
      <c r="A17" s="712">
        <v>3.2</v>
      </c>
      <c r="B17" s="708" t="s">
        <v>58</v>
      </c>
      <c r="C17" s="710"/>
      <c r="D17" s="710"/>
      <c r="E17" s="710"/>
      <c r="F17" s="710"/>
      <c r="G17" s="710"/>
      <c r="H17" s="710"/>
      <c r="I17" s="710"/>
    </row>
    <row r="18" outlineLevel="1" spans="1:9">
      <c r="A18" s="712">
        <v>3.3</v>
      </c>
      <c r="B18" s="708" t="s">
        <v>59</v>
      </c>
      <c r="C18" s="710"/>
      <c r="D18" s="710"/>
      <c r="E18" s="710"/>
      <c r="F18" s="710"/>
      <c r="G18" s="710"/>
      <c r="H18" s="710"/>
      <c r="I18" s="710"/>
    </row>
    <row r="19" s="702" customFormat="1" outlineLevel="1" spans="1:9">
      <c r="A19" s="712">
        <v>3.4</v>
      </c>
      <c r="B19" s="708" t="s">
        <v>60</v>
      </c>
      <c r="C19" s="710"/>
      <c r="D19" s="710"/>
      <c r="E19" s="710"/>
      <c r="F19" s="710"/>
      <c r="G19" s="710"/>
      <c r="H19" s="710"/>
      <c r="I19" s="710"/>
    </row>
    <row r="20" outlineLevel="1" spans="1:9">
      <c r="A20" s="712" t="s">
        <v>40</v>
      </c>
      <c r="B20" s="708" t="s">
        <v>61</v>
      </c>
      <c r="C20" s="710"/>
      <c r="D20" s="710"/>
      <c r="E20" s="710"/>
      <c r="F20" s="710"/>
      <c r="G20" s="710"/>
      <c r="H20" s="710"/>
      <c r="I20" s="710"/>
    </row>
    <row r="21" ht="33" outlineLevel="1" spans="1:9">
      <c r="A21" s="712">
        <v>4.1</v>
      </c>
      <c r="B21" s="708" t="s">
        <v>62</v>
      </c>
      <c r="C21" s="710"/>
      <c r="D21" s="710"/>
      <c r="E21" s="710"/>
      <c r="F21" s="710"/>
      <c r="G21" s="710"/>
      <c r="H21" s="710"/>
      <c r="I21" s="710"/>
    </row>
    <row r="22" ht="33" outlineLevel="1" spans="1:9">
      <c r="A22" s="712">
        <v>4.2</v>
      </c>
      <c r="B22" s="708" t="s">
        <v>63</v>
      </c>
      <c r="C22" s="710"/>
      <c r="D22" s="710"/>
      <c r="E22" s="710"/>
      <c r="F22" s="710"/>
      <c r="G22" s="710"/>
      <c r="H22" s="710"/>
      <c r="I22" s="710"/>
    </row>
    <row r="23" outlineLevel="1" spans="1:9">
      <c r="A23" s="712">
        <v>4.3</v>
      </c>
      <c r="B23" s="708" t="s">
        <v>64</v>
      </c>
      <c r="C23" s="710"/>
      <c r="D23" s="710"/>
      <c r="E23" s="710"/>
      <c r="F23" s="710"/>
      <c r="G23" s="710"/>
      <c r="H23" s="710"/>
      <c r="I23" s="710"/>
    </row>
    <row r="24" outlineLevel="1" spans="1:9">
      <c r="A24" s="712">
        <v>4.4</v>
      </c>
      <c r="B24" s="708" t="s">
        <v>65</v>
      </c>
      <c r="C24" s="710"/>
      <c r="D24" s="710"/>
      <c r="E24" s="710"/>
      <c r="F24" s="710"/>
      <c r="G24" s="710"/>
      <c r="H24" s="710"/>
      <c r="I24" s="710"/>
    </row>
    <row r="25" outlineLevel="1" spans="1:9">
      <c r="A25" s="712">
        <v>4.5</v>
      </c>
      <c r="B25" s="708" t="s">
        <v>66</v>
      </c>
      <c r="C25" s="710"/>
      <c r="D25" s="710"/>
      <c r="E25" s="710"/>
      <c r="F25" s="710"/>
      <c r="G25" s="710"/>
      <c r="H25" s="710"/>
      <c r="I25" s="710"/>
    </row>
    <row r="26" outlineLevel="1" spans="1:9">
      <c r="A26" s="712">
        <v>4.6</v>
      </c>
      <c r="B26" s="708" t="s">
        <v>67</v>
      </c>
      <c r="C26" s="710"/>
      <c r="D26" s="710"/>
      <c r="E26" s="710"/>
      <c r="F26" s="710"/>
      <c r="G26" s="710"/>
      <c r="H26" s="710"/>
      <c r="I26" s="710"/>
    </row>
    <row r="27" ht="115.5" outlineLevel="1" spans="1:9">
      <c r="A27" s="712">
        <v>4.7</v>
      </c>
      <c r="B27" s="708" t="s">
        <v>68</v>
      </c>
      <c r="C27" s="710"/>
      <c r="D27" s="710"/>
      <c r="E27" s="710"/>
      <c r="F27" s="710"/>
      <c r="G27" s="710"/>
      <c r="H27" s="710"/>
      <c r="I27" s="710"/>
    </row>
    <row r="28" outlineLevel="1" spans="1:9">
      <c r="A28" s="712" t="s">
        <v>42</v>
      </c>
      <c r="B28" s="708" t="s">
        <v>69</v>
      </c>
      <c r="C28" s="710"/>
      <c r="D28" s="710"/>
      <c r="E28" s="710"/>
      <c r="F28" s="710"/>
      <c r="G28" s="710"/>
      <c r="H28" s="710"/>
      <c r="I28" s="710"/>
    </row>
    <row r="29" outlineLevel="1" spans="1:9">
      <c r="A29" s="712">
        <v>5.1</v>
      </c>
      <c r="B29" s="708" t="s">
        <v>70</v>
      </c>
      <c r="C29" s="710"/>
      <c r="D29" s="710"/>
      <c r="E29" s="710"/>
      <c r="F29" s="710"/>
      <c r="G29" s="710"/>
      <c r="H29" s="710"/>
      <c r="I29" s="710"/>
    </row>
    <row r="30" ht="66" outlineLevel="1" spans="1:9">
      <c r="A30" s="712">
        <v>5.2</v>
      </c>
      <c r="B30" s="708" t="s">
        <v>71</v>
      </c>
      <c r="C30" s="710"/>
      <c r="D30" s="710"/>
      <c r="E30" s="710"/>
      <c r="F30" s="710"/>
      <c r="G30" s="710"/>
      <c r="H30" s="710"/>
      <c r="I30" s="710"/>
    </row>
    <row r="31" ht="33" outlineLevel="1" spans="1:9">
      <c r="A31" s="712">
        <v>5.3</v>
      </c>
      <c r="B31" s="708" t="s">
        <v>72</v>
      </c>
      <c r="C31" s="710"/>
      <c r="D31" s="710"/>
      <c r="E31" s="710"/>
      <c r="F31" s="710"/>
      <c r="G31" s="710"/>
      <c r="H31" s="710"/>
      <c r="I31" s="710"/>
    </row>
    <row r="32" outlineLevel="1" spans="1:9">
      <c r="A32" s="712">
        <v>5.4</v>
      </c>
      <c r="B32" s="708" t="s">
        <v>73</v>
      </c>
      <c r="C32" s="710"/>
      <c r="D32" s="710"/>
      <c r="E32" s="710"/>
      <c r="F32" s="710"/>
      <c r="G32" s="710"/>
      <c r="H32" s="710"/>
      <c r="I32" s="710"/>
    </row>
    <row r="33" ht="33" outlineLevel="1" spans="1:9">
      <c r="A33" s="712">
        <v>5.5</v>
      </c>
      <c r="B33" s="708" t="s">
        <v>74</v>
      </c>
      <c r="C33" s="710"/>
      <c r="D33" s="710"/>
      <c r="E33" s="710"/>
      <c r="F33" s="710"/>
      <c r="G33" s="710"/>
      <c r="H33" s="710"/>
      <c r="I33" s="710"/>
    </row>
    <row r="34" outlineLevel="1" spans="1:9">
      <c r="A34" s="712" t="s">
        <v>44</v>
      </c>
      <c r="B34" s="708" t="s">
        <v>75</v>
      </c>
      <c r="C34" s="710"/>
      <c r="D34" s="710"/>
      <c r="E34" s="710"/>
      <c r="F34" s="710"/>
      <c r="G34" s="710"/>
      <c r="H34" s="710"/>
      <c r="I34" s="710"/>
    </row>
    <row r="35" ht="132" outlineLevel="1" spans="1:9">
      <c r="A35" s="712">
        <v>6.1</v>
      </c>
      <c r="B35" s="708" t="s">
        <v>76</v>
      </c>
      <c r="C35" s="710"/>
      <c r="D35" s="710"/>
      <c r="E35" s="710"/>
      <c r="F35" s="710"/>
      <c r="G35" s="710"/>
      <c r="H35" s="710"/>
      <c r="I35" s="710"/>
    </row>
    <row r="36" outlineLevel="1" spans="1:9">
      <c r="A36" s="712" t="s">
        <v>46</v>
      </c>
      <c r="B36" s="708" t="s">
        <v>77</v>
      </c>
      <c r="C36" s="710"/>
      <c r="D36" s="710"/>
      <c r="E36" s="710"/>
      <c r="F36" s="710"/>
      <c r="G36" s="710"/>
      <c r="H36" s="710"/>
      <c r="I36" s="710"/>
    </row>
    <row r="37" ht="33" outlineLevel="1" spans="1:9">
      <c r="A37" s="712">
        <v>7.1</v>
      </c>
      <c r="B37" s="708" t="s">
        <v>78</v>
      </c>
      <c r="C37" s="710"/>
      <c r="D37" s="710"/>
      <c r="E37" s="710"/>
      <c r="F37" s="710"/>
      <c r="G37" s="710"/>
      <c r="H37" s="710"/>
      <c r="I37" s="710"/>
    </row>
    <row r="38" ht="33" outlineLevel="1" spans="1:9">
      <c r="A38" s="712">
        <v>7.2</v>
      </c>
      <c r="B38" s="708" t="s">
        <v>79</v>
      </c>
      <c r="C38" s="710"/>
      <c r="D38" s="710"/>
      <c r="E38" s="710"/>
      <c r="F38" s="710"/>
      <c r="G38" s="710"/>
      <c r="H38" s="710"/>
      <c r="I38" s="710"/>
    </row>
    <row r="39" outlineLevel="1" spans="1:9">
      <c r="A39" s="712" t="s">
        <v>48</v>
      </c>
      <c r="B39" s="708" t="s">
        <v>80</v>
      </c>
      <c r="C39" s="710"/>
      <c r="D39" s="710"/>
      <c r="E39" s="710"/>
      <c r="F39" s="710"/>
      <c r="G39" s="710"/>
      <c r="H39" s="710"/>
      <c r="I39" s="710"/>
    </row>
    <row r="40" ht="49.5" outlineLevel="1" spans="1:9">
      <c r="A40" s="712">
        <v>8.1</v>
      </c>
      <c r="B40" s="708" t="s">
        <v>81</v>
      </c>
      <c r="C40" s="710"/>
      <c r="D40" s="710"/>
      <c r="E40" s="710"/>
      <c r="F40" s="710"/>
      <c r="G40" s="710"/>
      <c r="H40" s="710"/>
      <c r="I40" s="710"/>
    </row>
    <row r="41" ht="33" outlineLevel="1" spans="1:9">
      <c r="A41" s="712">
        <v>8.2</v>
      </c>
      <c r="B41" s="708" t="s">
        <v>82</v>
      </c>
      <c r="C41" s="710"/>
      <c r="D41" s="710"/>
      <c r="E41" s="710"/>
      <c r="F41" s="710"/>
      <c r="G41" s="710"/>
      <c r="H41" s="710"/>
      <c r="I41" s="710"/>
    </row>
    <row r="42" ht="49.5" outlineLevel="1" spans="1:9">
      <c r="A42" s="712">
        <v>8.3</v>
      </c>
      <c r="B42" s="708" t="s">
        <v>83</v>
      </c>
      <c r="C42" s="710"/>
      <c r="D42" s="710"/>
      <c r="E42" s="710"/>
      <c r="F42" s="710"/>
      <c r="G42" s="710"/>
      <c r="H42" s="710"/>
      <c r="I42" s="710"/>
    </row>
    <row r="43" outlineLevel="1" spans="1:9">
      <c r="A43" s="712">
        <v>8.4</v>
      </c>
      <c r="B43" s="708" t="s">
        <v>84</v>
      </c>
      <c r="C43" s="710"/>
      <c r="D43" s="710"/>
      <c r="E43" s="710"/>
      <c r="F43" s="710"/>
      <c r="G43" s="710"/>
      <c r="H43" s="710"/>
      <c r="I43" s="710"/>
    </row>
    <row r="44" outlineLevel="1" spans="1:9">
      <c r="A44" s="712">
        <v>8.5</v>
      </c>
      <c r="B44" s="708" t="s">
        <v>85</v>
      </c>
      <c r="C44" s="710"/>
      <c r="D44" s="710"/>
      <c r="E44" s="710"/>
      <c r="F44" s="710"/>
      <c r="G44" s="710"/>
      <c r="H44" s="710"/>
      <c r="I44" s="710"/>
    </row>
    <row r="45" outlineLevel="1" spans="1:9">
      <c r="A45" s="712">
        <v>8.6</v>
      </c>
      <c r="B45" s="708" t="s">
        <v>86</v>
      </c>
      <c r="C45" s="710"/>
      <c r="D45" s="710"/>
      <c r="E45" s="710"/>
      <c r="F45" s="710"/>
      <c r="G45" s="710"/>
      <c r="H45" s="710"/>
      <c r="I45" s="710"/>
    </row>
    <row r="46" outlineLevel="1" spans="1:9">
      <c r="A46" s="712">
        <v>8.7</v>
      </c>
      <c r="B46" s="708" t="s">
        <v>87</v>
      </c>
      <c r="C46" s="710"/>
      <c r="D46" s="710"/>
      <c r="E46" s="710"/>
      <c r="F46" s="710"/>
      <c r="G46" s="710"/>
      <c r="H46" s="710"/>
      <c r="I46" s="710"/>
    </row>
    <row r="47" ht="33" outlineLevel="1" spans="1:9">
      <c r="A47" s="712">
        <v>8.8</v>
      </c>
      <c r="B47" s="708" t="s">
        <v>88</v>
      </c>
      <c r="C47" s="710"/>
      <c r="D47" s="710"/>
      <c r="E47" s="710"/>
      <c r="F47" s="710"/>
      <c r="G47" s="710"/>
      <c r="H47" s="710"/>
      <c r="I47" s="710"/>
    </row>
    <row r="48" outlineLevel="1" spans="1:9">
      <c r="A48" s="712">
        <v>8.9</v>
      </c>
      <c r="B48" s="708" t="s">
        <v>89</v>
      </c>
      <c r="C48" s="710"/>
      <c r="D48" s="710"/>
      <c r="E48" s="710"/>
      <c r="F48" s="710"/>
      <c r="G48" s="710"/>
      <c r="H48" s="710"/>
      <c r="I48" s="710"/>
    </row>
    <row r="49" outlineLevel="1" spans="1:9">
      <c r="A49" s="712" t="s">
        <v>90</v>
      </c>
      <c r="B49" s="708" t="s">
        <v>91</v>
      </c>
      <c r="C49" s="710"/>
      <c r="D49" s="710"/>
      <c r="E49" s="710"/>
      <c r="F49" s="710"/>
      <c r="G49" s="710"/>
      <c r="H49" s="710"/>
      <c r="I49" s="710"/>
    </row>
    <row r="50" ht="33" outlineLevel="1" spans="1:9">
      <c r="A50" s="712">
        <v>9.1</v>
      </c>
      <c r="B50" s="708" t="s">
        <v>92</v>
      </c>
      <c r="C50" s="710"/>
      <c r="D50" s="710"/>
      <c r="E50" s="710"/>
      <c r="F50" s="710"/>
      <c r="G50" s="710"/>
      <c r="H50" s="710"/>
      <c r="I50" s="710"/>
    </row>
    <row r="51" ht="33" outlineLevel="1" spans="1:9">
      <c r="A51" s="712">
        <v>9.2</v>
      </c>
      <c r="B51" s="708" t="s">
        <v>93</v>
      </c>
      <c r="C51" s="710"/>
      <c r="D51" s="710"/>
      <c r="E51" s="710"/>
      <c r="F51" s="710"/>
      <c r="G51" s="710"/>
      <c r="H51" s="710"/>
      <c r="I51" s="710"/>
    </row>
    <row r="52" ht="33" outlineLevel="1" spans="1:9">
      <c r="A52" s="712">
        <v>9.3</v>
      </c>
      <c r="B52" s="708" t="s">
        <v>94</v>
      </c>
      <c r="C52" s="710"/>
      <c r="D52" s="710"/>
      <c r="E52" s="710"/>
      <c r="F52" s="710"/>
      <c r="G52" s="710"/>
      <c r="H52" s="710"/>
      <c r="I52" s="710"/>
    </row>
    <row r="53" ht="33" outlineLevel="1" spans="1:9">
      <c r="A53" s="712">
        <v>9.4</v>
      </c>
      <c r="B53" s="708" t="s">
        <v>95</v>
      </c>
      <c r="C53" s="710"/>
      <c r="D53" s="710"/>
      <c r="E53" s="710"/>
      <c r="F53" s="710"/>
      <c r="G53" s="710"/>
      <c r="H53" s="710"/>
      <c r="I53" s="710"/>
    </row>
    <row r="54" outlineLevel="1" spans="1:9">
      <c r="A54" s="712">
        <v>9.5</v>
      </c>
      <c r="B54" s="708" t="s">
        <v>96</v>
      </c>
      <c r="C54" s="710"/>
      <c r="D54" s="710"/>
      <c r="E54" s="710"/>
      <c r="F54" s="710"/>
      <c r="G54" s="710"/>
      <c r="H54" s="710"/>
      <c r="I54" s="710"/>
    </row>
    <row r="55" outlineLevel="1" spans="1:9">
      <c r="A55" s="712" t="s">
        <v>97</v>
      </c>
      <c r="B55" s="708" t="s">
        <v>98</v>
      </c>
      <c r="C55" s="710"/>
      <c r="D55" s="710"/>
      <c r="E55" s="710"/>
      <c r="F55" s="710"/>
      <c r="G55" s="710"/>
      <c r="H55" s="710"/>
      <c r="I55" s="710"/>
    </row>
    <row r="56" outlineLevel="1" spans="1:9">
      <c r="A56" s="712">
        <v>10.1</v>
      </c>
      <c r="B56" s="708" t="s">
        <v>99</v>
      </c>
      <c r="C56" s="710"/>
      <c r="D56" s="710"/>
      <c r="E56" s="710"/>
      <c r="F56" s="710"/>
      <c r="G56" s="710"/>
      <c r="H56" s="710"/>
      <c r="I56" s="710"/>
    </row>
    <row r="57" ht="33" outlineLevel="1" spans="1:9">
      <c r="A57" s="712">
        <v>10.2</v>
      </c>
      <c r="B57" s="708" t="s">
        <v>100</v>
      </c>
      <c r="C57" s="710"/>
      <c r="D57" s="710"/>
      <c r="E57" s="710"/>
      <c r="F57" s="710"/>
      <c r="G57" s="710"/>
      <c r="H57" s="710"/>
      <c r="I57" s="710"/>
    </row>
    <row r="58" outlineLevel="1" spans="1:9">
      <c r="A58" s="712">
        <v>10.3</v>
      </c>
      <c r="B58" s="708" t="s">
        <v>101</v>
      </c>
      <c r="C58" s="710"/>
      <c r="D58" s="710"/>
      <c r="E58" s="710"/>
      <c r="F58" s="710"/>
      <c r="G58" s="710"/>
      <c r="H58" s="710"/>
      <c r="I58" s="710"/>
    </row>
    <row r="59" ht="33" outlineLevel="1" spans="1:9">
      <c r="A59" s="712" t="s">
        <v>102</v>
      </c>
      <c r="B59" s="708" t="s">
        <v>103</v>
      </c>
      <c r="C59" s="710"/>
      <c r="D59" s="710"/>
      <c r="E59" s="710"/>
      <c r="F59" s="710"/>
      <c r="G59" s="710"/>
      <c r="H59" s="710"/>
      <c r="I59" s="710"/>
    </row>
    <row r="60" outlineLevel="1" spans="1:9">
      <c r="A60" s="712" t="s">
        <v>104</v>
      </c>
      <c r="B60" s="708" t="s">
        <v>13</v>
      </c>
      <c r="C60" s="710"/>
      <c r="D60" s="710"/>
      <c r="E60" s="710"/>
      <c r="F60" s="710"/>
      <c r="G60" s="710"/>
      <c r="H60" s="710"/>
      <c r="I60" s="710"/>
    </row>
    <row r="61" outlineLevel="1" spans="1:9">
      <c r="A61" s="712">
        <v>12.1</v>
      </c>
      <c r="B61" s="708" t="s">
        <v>105</v>
      </c>
      <c r="C61" s="710"/>
      <c r="D61" s="710"/>
      <c r="E61" s="710"/>
      <c r="F61" s="710"/>
      <c r="G61" s="710"/>
      <c r="H61" s="710"/>
      <c r="I61" s="710"/>
    </row>
    <row r="62" outlineLevel="1" spans="1:9">
      <c r="A62" s="712" t="s">
        <v>106</v>
      </c>
      <c r="B62" s="708" t="s">
        <v>107</v>
      </c>
      <c r="C62" s="710"/>
      <c r="D62" s="710"/>
      <c r="E62" s="710"/>
      <c r="F62" s="710"/>
      <c r="G62" s="710"/>
      <c r="H62" s="710"/>
      <c r="I62" s="710"/>
    </row>
    <row r="63" outlineLevel="1" spans="1:9">
      <c r="A63" s="712">
        <v>13.1</v>
      </c>
      <c r="B63" s="708" t="s">
        <v>108</v>
      </c>
      <c r="C63" s="710"/>
      <c r="D63" s="710"/>
      <c r="E63" s="710"/>
      <c r="F63" s="710"/>
      <c r="G63" s="710"/>
      <c r="H63" s="710"/>
      <c r="I63" s="710"/>
    </row>
    <row r="64" spans="1:9">
      <c r="A64" s="712" t="s">
        <v>109</v>
      </c>
      <c r="B64" s="708" t="s">
        <v>110</v>
      </c>
      <c r="C64" s="710"/>
      <c r="D64" s="710"/>
      <c r="E64" s="710"/>
      <c r="F64" s="710"/>
      <c r="G64" s="710"/>
      <c r="H64" s="710"/>
      <c r="I64" s="710"/>
    </row>
    <row r="65" ht="49.5" spans="1:9">
      <c r="A65" s="712" t="s">
        <v>34</v>
      </c>
      <c r="B65" s="708" t="s">
        <v>111</v>
      </c>
      <c r="C65" s="710"/>
      <c r="D65" s="710"/>
      <c r="E65" s="710"/>
      <c r="F65" s="710"/>
      <c r="G65" s="710"/>
      <c r="H65" s="710"/>
      <c r="I65" s="710"/>
    </row>
    <row r="66" ht="49.5" spans="1:9">
      <c r="A66" s="712" t="s">
        <v>36</v>
      </c>
      <c r="B66" s="708" t="s">
        <v>112</v>
      </c>
      <c r="C66" s="710"/>
      <c r="D66" s="710"/>
      <c r="E66" s="710"/>
      <c r="F66" s="710"/>
      <c r="G66" s="710"/>
      <c r="H66" s="710"/>
      <c r="I66" s="710"/>
    </row>
    <row r="67" spans="1:9">
      <c r="A67" s="712" t="s">
        <v>38</v>
      </c>
      <c r="B67" s="708" t="s">
        <v>113</v>
      </c>
      <c r="C67" s="710"/>
      <c r="D67" s="710"/>
      <c r="E67" s="710"/>
      <c r="F67" s="710"/>
      <c r="G67" s="710"/>
      <c r="H67" s="710"/>
      <c r="I67" s="710"/>
    </row>
    <row r="68" spans="1:9">
      <c r="A68" s="712" t="s">
        <v>40</v>
      </c>
      <c r="B68" s="708" t="s">
        <v>114</v>
      </c>
      <c r="C68" s="710"/>
      <c r="D68" s="710"/>
      <c r="E68" s="710"/>
      <c r="F68" s="710"/>
      <c r="G68" s="710"/>
      <c r="H68" s="710"/>
      <c r="I68" s="710"/>
    </row>
    <row r="69" ht="66" spans="1:9">
      <c r="A69" s="712" t="s">
        <v>42</v>
      </c>
      <c r="B69" s="708" t="s">
        <v>115</v>
      </c>
      <c r="C69" s="710"/>
      <c r="D69" s="710"/>
      <c r="E69" s="710"/>
      <c r="F69" s="710"/>
      <c r="G69" s="710"/>
      <c r="H69" s="710"/>
      <c r="I69" s="710"/>
    </row>
    <row r="70" ht="33" spans="1:9">
      <c r="A70" s="712" t="s">
        <v>44</v>
      </c>
      <c r="B70" s="708" t="s">
        <v>116</v>
      </c>
      <c r="C70" s="710"/>
      <c r="D70" s="710"/>
      <c r="E70" s="710"/>
      <c r="F70" s="710"/>
      <c r="G70" s="710"/>
      <c r="H70" s="710"/>
      <c r="I70" s="710"/>
    </row>
    <row r="71" spans="1:9">
      <c r="A71" s="712" t="s">
        <v>46</v>
      </c>
      <c r="B71" s="708" t="s">
        <v>117</v>
      </c>
      <c r="C71" s="710"/>
      <c r="D71" s="710"/>
      <c r="E71" s="710"/>
      <c r="F71" s="710"/>
      <c r="G71" s="710"/>
      <c r="H71" s="710"/>
      <c r="I71" s="710"/>
    </row>
    <row r="72" ht="33" spans="1:9">
      <c r="A72" s="712" t="s">
        <v>48</v>
      </c>
      <c r="B72" s="708" t="s">
        <v>118</v>
      </c>
      <c r="C72" s="710"/>
      <c r="D72" s="710"/>
      <c r="E72" s="710"/>
      <c r="F72" s="710"/>
      <c r="G72" s="710"/>
      <c r="H72" s="710"/>
      <c r="I72" s="710"/>
    </row>
    <row r="73" spans="1:9">
      <c r="A73" s="712" t="s">
        <v>90</v>
      </c>
      <c r="B73" s="708" t="s">
        <v>119</v>
      </c>
      <c r="C73" s="710"/>
      <c r="D73" s="710"/>
      <c r="E73" s="710"/>
      <c r="F73" s="710"/>
      <c r="G73" s="710"/>
      <c r="H73" s="710"/>
      <c r="I73" s="710"/>
    </row>
    <row r="74" spans="1:9">
      <c r="A74" s="712" t="s">
        <v>120</v>
      </c>
      <c r="B74" s="708" t="s">
        <v>121</v>
      </c>
      <c r="C74" s="710"/>
      <c r="D74" s="710"/>
      <c r="E74" s="710"/>
      <c r="F74" s="710"/>
      <c r="G74" s="710"/>
      <c r="H74" s="710"/>
      <c r="I74" s="710"/>
    </row>
    <row r="75" ht="33" spans="1:9">
      <c r="A75" s="712" t="s">
        <v>34</v>
      </c>
      <c r="B75" s="708" t="s">
        <v>122</v>
      </c>
      <c r="C75" s="710"/>
      <c r="D75" s="710"/>
      <c r="E75" s="710"/>
      <c r="F75" s="710"/>
      <c r="G75" s="710"/>
      <c r="H75" s="710"/>
      <c r="I75" s="710"/>
    </row>
    <row r="76" ht="33" spans="1:9">
      <c r="A76" s="712" t="s">
        <v>36</v>
      </c>
      <c r="B76" s="708" t="s">
        <v>123</v>
      </c>
      <c r="C76" s="710"/>
      <c r="D76" s="710"/>
      <c r="E76" s="710"/>
      <c r="F76" s="710"/>
      <c r="G76" s="710"/>
      <c r="H76" s="710"/>
      <c r="I76" s="710"/>
    </row>
    <row r="77" ht="33" spans="1:9">
      <c r="A77" s="712" t="s">
        <v>38</v>
      </c>
      <c r="B77" s="708" t="s">
        <v>124</v>
      </c>
      <c r="C77" s="710"/>
      <c r="D77" s="710"/>
      <c r="E77" s="710"/>
      <c r="F77" s="710"/>
      <c r="G77" s="710"/>
      <c r="H77" s="710"/>
      <c r="I77" s="710"/>
    </row>
    <row r="78" spans="1:9">
      <c r="A78" s="712" t="s">
        <v>40</v>
      </c>
      <c r="B78" s="708" t="s">
        <v>125</v>
      </c>
      <c r="C78" s="710"/>
      <c r="D78" s="710"/>
      <c r="E78" s="710"/>
      <c r="F78" s="710"/>
      <c r="G78" s="710"/>
      <c r="H78" s="710"/>
      <c r="I78" s="710"/>
    </row>
    <row r="79" spans="1:9">
      <c r="A79" s="713"/>
      <c r="B79" s="710"/>
      <c r="C79" s="710"/>
      <c r="D79" s="710"/>
      <c r="E79" s="710"/>
      <c r="F79" s="710"/>
      <c r="G79" s="710"/>
      <c r="H79" s="710"/>
      <c r="I79" s="710"/>
    </row>
    <row r="80" spans="3:9">
      <c r="C80" s="710"/>
      <c r="D80" s="710"/>
      <c r="E80" s="710"/>
      <c r="F80" s="710"/>
      <c r="G80" s="710"/>
      <c r="H80" s="710"/>
      <c r="I80" s="710"/>
    </row>
    <row r="81" spans="3:9">
      <c r="C81" s="710"/>
      <c r="D81" s="710"/>
      <c r="E81" s="710"/>
      <c r="F81" s="710"/>
      <c r="G81" s="710"/>
      <c r="H81" s="710"/>
      <c r="I81" s="710"/>
    </row>
    <row r="82" spans="3:9">
      <c r="C82" s="710"/>
      <c r="D82" s="710"/>
      <c r="E82" s="710"/>
      <c r="F82" s="710"/>
      <c r="G82" s="710"/>
      <c r="H82" s="710"/>
      <c r="I82" s="710"/>
    </row>
    <row r="83" spans="3:9">
      <c r="C83" s="710"/>
      <c r="D83" s="710"/>
      <c r="E83" s="710"/>
      <c r="F83" s="710"/>
      <c r="G83" s="710"/>
      <c r="H83" s="710"/>
      <c r="I83" s="710"/>
    </row>
    <row r="84" spans="3:9">
      <c r="C84" s="710"/>
      <c r="D84" s="710"/>
      <c r="E84" s="710"/>
      <c r="F84" s="710"/>
      <c r="G84" s="710"/>
      <c r="H84" s="710"/>
      <c r="I84" s="710"/>
    </row>
    <row r="85" spans="3:9">
      <c r="C85" s="710"/>
      <c r="D85" s="710"/>
      <c r="E85" s="710"/>
      <c r="F85" s="710"/>
      <c r="G85" s="710"/>
      <c r="H85" s="710"/>
      <c r="I85" s="710"/>
    </row>
    <row r="86" spans="3:9">
      <c r="C86" s="710"/>
      <c r="D86" s="710"/>
      <c r="E86" s="710"/>
      <c r="F86" s="710"/>
      <c r="G86" s="710"/>
      <c r="H86" s="710"/>
      <c r="I86" s="710"/>
    </row>
    <row r="87" spans="3:9">
      <c r="C87" s="710"/>
      <c r="D87" s="710"/>
      <c r="E87" s="710"/>
      <c r="F87" s="710"/>
      <c r="G87" s="710"/>
      <c r="H87" s="710"/>
      <c r="I87" s="710"/>
    </row>
    <row r="88" spans="3:9">
      <c r="C88" s="710"/>
      <c r="D88" s="710"/>
      <c r="E88" s="710"/>
      <c r="F88" s="710"/>
      <c r="G88" s="710"/>
      <c r="H88" s="710"/>
      <c r="I88" s="710"/>
    </row>
    <row r="89" spans="3:9">
      <c r="C89" s="710"/>
      <c r="D89" s="710"/>
      <c r="E89" s="710"/>
      <c r="F89" s="710"/>
      <c r="G89" s="710"/>
      <c r="H89" s="710"/>
      <c r="I89" s="710"/>
    </row>
    <row r="90" spans="3:9">
      <c r="C90" s="710"/>
      <c r="D90" s="710"/>
      <c r="E90" s="710"/>
      <c r="F90" s="710"/>
      <c r="G90" s="710"/>
      <c r="H90" s="710"/>
      <c r="I90" s="710"/>
    </row>
    <row r="91" spans="3:9">
      <c r="C91" s="710"/>
      <c r="D91" s="710"/>
      <c r="E91" s="710"/>
      <c r="F91" s="710"/>
      <c r="G91" s="710"/>
      <c r="H91" s="710"/>
      <c r="I91" s="710"/>
    </row>
    <row r="92" spans="3:9">
      <c r="C92" s="710"/>
      <c r="D92" s="710"/>
      <c r="E92" s="710"/>
      <c r="F92" s="710"/>
      <c r="G92" s="710"/>
      <c r="H92" s="710"/>
      <c r="I92" s="710"/>
    </row>
    <row r="93" spans="3:9">
      <c r="C93" s="710"/>
      <c r="D93" s="710"/>
      <c r="E93" s="710"/>
      <c r="F93" s="710"/>
      <c r="G93" s="710"/>
      <c r="H93" s="710"/>
      <c r="I93" s="710"/>
    </row>
    <row r="94" spans="3:9">
      <c r="C94" s="710"/>
      <c r="D94" s="710"/>
      <c r="E94" s="710"/>
      <c r="F94" s="710"/>
      <c r="G94" s="710"/>
      <c r="H94" s="710"/>
      <c r="I94" s="710"/>
    </row>
    <row r="95" spans="3:9">
      <c r="C95" s="710"/>
      <c r="D95" s="710"/>
      <c r="E95" s="710"/>
      <c r="F95" s="710"/>
      <c r="G95" s="710"/>
      <c r="H95" s="710"/>
      <c r="I95" s="710"/>
    </row>
    <row r="96" spans="3:9">
      <c r="C96" s="710"/>
      <c r="D96" s="710"/>
      <c r="E96" s="710"/>
      <c r="F96" s="710"/>
      <c r="G96" s="710"/>
      <c r="H96" s="710"/>
      <c r="I96" s="710"/>
    </row>
    <row r="97" spans="3:9">
      <c r="C97" s="710"/>
      <c r="D97" s="710"/>
      <c r="E97" s="710"/>
      <c r="F97" s="710"/>
      <c r="G97" s="710"/>
      <c r="H97" s="710"/>
      <c r="I97" s="710"/>
    </row>
    <row r="98" spans="3:9">
      <c r="C98" s="710"/>
      <c r="D98" s="710"/>
      <c r="E98" s="710"/>
      <c r="F98" s="710"/>
      <c r="G98" s="710"/>
      <c r="H98" s="710"/>
      <c r="I98" s="710"/>
    </row>
    <row r="99" spans="3:9">
      <c r="C99" s="710"/>
      <c r="D99" s="710"/>
      <c r="E99" s="710"/>
      <c r="F99" s="710"/>
      <c r="G99" s="710"/>
      <c r="H99" s="710"/>
      <c r="I99" s="710"/>
    </row>
    <row r="100" spans="3:9">
      <c r="C100" s="710"/>
      <c r="D100" s="710"/>
      <c r="E100" s="710"/>
      <c r="F100" s="710"/>
      <c r="G100" s="710"/>
      <c r="H100" s="710"/>
      <c r="I100" s="710"/>
    </row>
    <row r="101" spans="3:9">
      <c r="C101" s="710"/>
      <c r="D101" s="710"/>
      <c r="E101" s="710"/>
      <c r="F101" s="710"/>
      <c r="G101" s="710"/>
      <c r="H101" s="710"/>
      <c r="I101" s="710"/>
    </row>
    <row r="102" spans="3:9">
      <c r="C102" s="710"/>
      <c r="D102" s="710"/>
      <c r="E102" s="710"/>
      <c r="F102" s="710"/>
      <c r="G102" s="710"/>
      <c r="H102" s="710"/>
      <c r="I102" s="710"/>
    </row>
    <row r="103" spans="3:9">
      <c r="C103" s="710"/>
      <c r="D103" s="710"/>
      <c r="E103" s="710"/>
      <c r="F103" s="710"/>
      <c r="G103" s="710"/>
      <c r="H103" s="710"/>
      <c r="I103" s="710"/>
    </row>
    <row r="104" spans="3:9">
      <c r="C104" s="710"/>
      <c r="D104" s="710"/>
      <c r="E104" s="710"/>
      <c r="F104" s="710"/>
      <c r="G104" s="710"/>
      <c r="H104" s="710"/>
      <c r="I104" s="710"/>
    </row>
    <row r="105" spans="3:9">
      <c r="C105" s="710"/>
      <c r="D105" s="710"/>
      <c r="E105" s="710"/>
      <c r="F105" s="710"/>
      <c r="G105" s="710"/>
      <c r="H105" s="710"/>
      <c r="I105" s="710"/>
    </row>
    <row r="106" spans="3:9">
      <c r="C106" s="710"/>
      <c r="D106" s="710"/>
      <c r="E106" s="710"/>
      <c r="F106" s="710"/>
      <c r="G106" s="710"/>
      <c r="H106" s="710"/>
      <c r="I106" s="710"/>
    </row>
    <row r="107" spans="3:9">
      <c r="C107" s="710"/>
      <c r="D107" s="710"/>
      <c r="E107" s="710"/>
      <c r="F107" s="710"/>
      <c r="G107" s="710"/>
      <c r="H107" s="710"/>
      <c r="I107" s="710"/>
    </row>
    <row r="108" spans="3:9">
      <c r="C108" s="710"/>
      <c r="D108" s="710"/>
      <c r="E108" s="710"/>
      <c r="F108" s="710"/>
      <c r="G108" s="710"/>
      <c r="H108" s="710"/>
      <c r="I108" s="710"/>
    </row>
    <row r="109" spans="3:9">
      <c r="C109" s="710"/>
      <c r="D109" s="710"/>
      <c r="E109" s="710"/>
      <c r="F109" s="710"/>
      <c r="G109" s="710"/>
      <c r="H109" s="710"/>
      <c r="I109" s="710"/>
    </row>
    <row r="110" spans="3:9">
      <c r="C110" s="710"/>
      <c r="D110" s="710"/>
      <c r="E110" s="710"/>
      <c r="F110" s="710"/>
      <c r="G110" s="710"/>
      <c r="H110" s="710"/>
      <c r="I110" s="710"/>
    </row>
    <row r="111" spans="3:9">
      <c r="C111" s="710"/>
      <c r="D111" s="710"/>
      <c r="E111" s="710"/>
      <c r="F111" s="710"/>
      <c r="G111" s="710"/>
      <c r="H111" s="710"/>
      <c r="I111" s="710"/>
    </row>
    <row r="112" spans="3:9">
      <c r="C112" s="710"/>
      <c r="D112" s="710"/>
      <c r="E112" s="710"/>
      <c r="F112" s="710"/>
      <c r="G112" s="710"/>
      <c r="H112" s="710"/>
      <c r="I112" s="710"/>
    </row>
    <row r="113" spans="3:9">
      <c r="C113" s="710"/>
      <c r="D113" s="710"/>
      <c r="E113" s="710"/>
      <c r="F113" s="710"/>
      <c r="G113" s="710"/>
      <c r="H113" s="710"/>
      <c r="I113" s="710"/>
    </row>
    <row r="114" spans="3:9">
      <c r="C114" s="710"/>
      <c r="D114" s="710"/>
      <c r="E114" s="710"/>
      <c r="F114" s="710"/>
      <c r="G114" s="710"/>
      <c r="H114" s="710"/>
      <c r="I114" s="710"/>
    </row>
    <row r="115" spans="3:9">
      <c r="C115" s="710"/>
      <c r="D115" s="710"/>
      <c r="E115" s="710"/>
      <c r="F115" s="710"/>
      <c r="G115" s="710"/>
      <c r="H115" s="710"/>
      <c r="I115" s="710"/>
    </row>
    <row r="116" spans="3:9">
      <c r="C116" s="710"/>
      <c r="D116" s="710"/>
      <c r="E116" s="710"/>
      <c r="F116" s="710"/>
      <c r="G116" s="710"/>
      <c r="H116" s="710"/>
      <c r="I116" s="710"/>
    </row>
    <row r="117" spans="3:9">
      <c r="C117" s="710"/>
      <c r="D117" s="710"/>
      <c r="E117" s="710"/>
      <c r="F117" s="710"/>
      <c r="G117" s="710"/>
      <c r="H117" s="710"/>
      <c r="I117" s="710"/>
    </row>
    <row r="118" spans="3:9">
      <c r="C118" s="710"/>
      <c r="D118" s="710"/>
      <c r="E118" s="710"/>
      <c r="F118" s="710"/>
      <c r="G118" s="710"/>
      <c r="H118" s="710"/>
      <c r="I118" s="710"/>
    </row>
    <row r="119" spans="3:9">
      <c r="C119" s="710"/>
      <c r="D119" s="710"/>
      <c r="E119" s="710"/>
      <c r="F119" s="710"/>
      <c r="G119" s="710"/>
      <c r="H119" s="710"/>
      <c r="I119" s="710"/>
    </row>
    <row r="120" spans="3:9">
      <c r="C120" s="710"/>
      <c r="D120" s="710"/>
      <c r="E120" s="710"/>
      <c r="F120" s="710"/>
      <c r="G120" s="710"/>
      <c r="H120" s="710"/>
      <c r="I120" s="710"/>
    </row>
    <row r="121" spans="3:9">
      <c r="C121" s="710"/>
      <c r="D121" s="710"/>
      <c r="E121" s="710"/>
      <c r="F121" s="710"/>
      <c r="G121" s="710"/>
      <c r="H121" s="710"/>
      <c r="I121" s="710"/>
    </row>
    <row r="122" spans="3:9">
      <c r="C122" s="710"/>
      <c r="D122" s="710"/>
      <c r="E122" s="710"/>
      <c r="F122" s="710"/>
      <c r="G122" s="710"/>
      <c r="H122" s="710"/>
      <c r="I122" s="710"/>
    </row>
    <row r="123" spans="3:9">
      <c r="C123" s="710"/>
      <c r="D123" s="710"/>
      <c r="E123" s="710"/>
      <c r="F123" s="710"/>
      <c r="G123" s="710"/>
      <c r="H123" s="710"/>
      <c r="I123" s="710"/>
    </row>
    <row r="124" spans="3:9">
      <c r="C124" s="710"/>
      <c r="D124" s="710"/>
      <c r="E124" s="710"/>
      <c r="F124" s="710"/>
      <c r="G124" s="710"/>
      <c r="H124" s="710"/>
      <c r="I124" s="710"/>
    </row>
    <row r="125" spans="3:9">
      <c r="C125" s="710"/>
      <c r="D125" s="710"/>
      <c r="E125" s="710"/>
      <c r="F125" s="710"/>
      <c r="G125" s="710"/>
      <c r="H125" s="710"/>
      <c r="I125" s="710"/>
    </row>
    <row r="126" spans="3:9">
      <c r="C126" s="710"/>
      <c r="D126" s="710"/>
      <c r="E126" s="710"/>
      <c r="F126" s="710"/>
      <c r="G126" s="710"/>
      <c r="H126" s="710"/>
      <c r="I126" s="710"/>
    </row>
    <row r="127" spans="3:9">
      <c r="C127" s="710"/>
      <c r="D127" s="710"/>
      <c r="E127" s="710"/>
      <c r="F127" s="710"/>
      <c r="G127" s="710"/>
      <c r="H127" s="710"/>
      <c r="I127" s="710"/>
    </row>
    <row r="128" spans="3:9">
      <c r="C128" s="710"/>
      <c r="D128" s="710"/>
      <c r="E128" s="710"/>
      <c r="F128" s="710"/>
      <c r="G128" s="710"/>
      <c r="H128" s="710"/>
      <c r="I128" s="710"/>
    </row>
    <row r="129" spans="3:9">
      <c r="C129" s="710"/>
      <c r="D129" s="710"/>
      <c r="E129" s="710"/>
      <c r="F129" s="710"/>
      <c r="G129" s="710"/>
      <c r="H129" s="710"/>
      <c r="I129" s="710"/>
    </row>
    <row r="130" spans="3:9">
      <c r="C130" s="710"/>
      <c r="D130" s="710"/>
      <c r="E130" s="710"/>
      <c r="F130" s="710"/>
      <c r="G130" s="710"/>
      <c r="H130" s="710"/>
      <c r="I130" s="710"/>
    </row>
    <row r="131" spans="3:9">
      <c r="C131" s="710"/>
      <c r="D131" s="710"/>
      <c r="E131" s="710"/>
      <c r="F131" s="710"/>
      <c r="G131" s="710"/>
      <c r="H131" s="710"/>
      <c r="I131" s="710"/>
    </row>
    <row r="132" spans="3:9">
      <c r="C132" s="710"/>
      <c r="D132" s="710"/>
      <c r="E132" s="710"/>
      <c r="F132" s="710"/>
      <c r="G132" s="710"/>
      <c r="H132" s="710"/>
      <c r="I132" s="710"/>
    </row>
    <row r="133" spans="3:9">
      <c r="C133" s="710"/>
      <c r="D133" s="710"/>
      <c r="E133" s="710"/>
      <c r="F133" s="710"/>
      <c r="G133" s="710"/>
      <c r="H133" s="710"/>
      <c r="I133" s="710"/>
    </row>
    <row r="134" spans="3:9">
      <c r="C134" s="710"/>
      <c r="D134" s="710"/>
      <c r="E134" s="710"/>
      <c r="F134" s="710"/>
      <c r="G134" s="710"/>
      <c r="H134" s="710"/>
      <c r="I134" s="710"/>
    </row>
    <row r="135" spans="3:9">
      <c r="C135" s="710"/>
      <c r="D135" s="710"/>
      <c r="E135" s="710"/>
      <c r="F135" s="710"/>
      <c r="G135" s="710"/>
      <c r="H135" s="710"/>
      <c r="I135" s="710"/>
    </row>
    <row r="136" spans="3:9">
      <c r="C136" s="710"/>
      <c r="D136" s="710"/>
      <c r="E136" s="710"/>
      <c r="F136" s="710"/>
      <c r="G136" s="710"/>
      <c r="H136" s="710"/>
      <c r="I136" s="710"/>
    </row>
    <row r="137" spans="3:9">
      <c r="C137" s="710"/>
      <c r="D137" s="710"/>
      <c r="E137" s="710"/>
      <c r="F137" s="710"/>
      <c r="G137" s="710"/>
      <c r="H137" s="710"/>
      <c r="I137" s="710"/>
    </row>
    <row r="138" spans="3:9">
      <c r="C138" s="710"/>
      <c r="D138" s="710"/>
      <c r="E138" s="710"/>
      <c r="F138" s="710"/>
      <c r="G138" s="710"/>
      <c r="H138" s="710"/>
      <c r="I138" s="710"/>
    </row>
    <row r="139" spans="3:9">
      <c r="C139" s="710"/>
      <c r="D139" s="710"/>
      <c r="E139" s="710"/>
      <c r="F139" s="710"/>
      <c r="G139" s="710"/>
      <c r="H139" s="710"/>
      <c r="I139" s="710"/>
    </row>
    <row r="140" spans="3:9">
      <c r="C140" s="710"/>
      <c r="D140" s="710"/>
      <c r="E140" s="710"/>
      <c r="F140" s="710"/>
      <c r="G140" s="710"/>
      <c r="H140" s="710"/>
      <c r="I140" s="710"/>
    </row>
    <row r="141" spans="3:9">
      <c r="C141" s="710"/>
      <c r="D141" s="710"/>
      <c r="E141" s="710"/>
      <c r="F141" s="710"/>
      <c r="G141" s="710"/>
      <c r="H141" s="710"/>
      <c r="I141" s="710"/>
    </row>
    <row r="142" spans="3:9">
      <c r="C142" s="710"/>
      <c r="D142" s="710"/>
      <c r="E142" s="710"/>
      <c r="F142" s="710"/>
      <c r="G142" s="710"/>
      <c r="H142" s="710"/>
      <c r="I142" s="710"/>
    </row>
    <row r="143" spans="3:9">
      <c r="C143" s="710"/>
      <c r="D143" s="710"/>
      <c r="E143" s="710"/>
      <c r="F143" s="710"/>
      <c r="G143" s="710"/>
      <c r="H143" s="710"/>
      <c r="I143" s="710"/>
    </row>
    <row r="144" spans="3:9">
      <c r="C144" s="710"/>
      <c r="D144" s="710"/>
      <c r="E144" s="710"/>
      <c r="F144" s="710"/>
      <c r="G144" s="710"/>
      <c r="H144" s="710"/>
      <c r="I144" s="710"/>
    </row>
    <row r="145" spans="3:9">
      <c r="C145" s="710"/>
      <c r="D145" s="710"/>
      <c r="E145" s="710"/>
      <c r="F145" s="710"/>
      <c r="G145" s="710"/>
      <c r="H145" s="710"/>
      <c r="I145" s="710"/>
    </row>
    <row r="146" spans="3:9">
      <c r="C146" s="710"/>
      <c r="D146" s="710"/>
      <c r="E146" s="710"/>
      <c r="F146" s="710"/>
      <c r="G146" s="710"/>
      <c r="H146" s="710"/>
      <c r="I146" s="710"/>
    </row>
    <row r="147" spans="3:9">
      <c r="C147" s="710"/>
      <c r="D147" s="710"/>
      <c r="E147" s="710"/>
      <c r="F147" s="710"/>
      <c r="G147" s="710"/>
      <c r="H147" s="710"/>
      <c r="I147" s="710"/>
    </row>
    <row r="148" spans="3:9">
      <c r="C148" s="710"/>
      <c r="D148" s="710"/>
      <c r="E148" s="710"/>
      <c r="F148" s="710"/>
      <c r="G148" s="710"/>
      <c r="H148" s="710"/>
      <c r="I148" s="710"/>
    </row>
    <row r="149" spans="3:9">
      <c r="C149" s="710"/>
      <c r="D149" s="710"/>
      <c r="E149" s="710"/>
      <c r="F149" s="710"/>
      <c r="G149" s="710"/>
      <c r="H149" s="710"/>
      <c r="I149" s="710"/>
    </row>
    <row r="150" spans="3:9">
      <c r="C150" s="710"/>
      <c r="D150" s="710"/>
      <c r="E150" s="710"/>
      <c r="F150" s="710"/>
      <c r="G150" s="710"/>
      <c r="H150" s="710"/>
      <c r="I150" s="710"/>
    </row>
    <row r="151" spans="3:9">
      <c r="C151" s="710"/>
      <c r="D151" s="710"/>
      <c r="E151" s="710"/>
      <c r="F151" s="710"/>
      <c r="G151" s="710"/>
      <c r="H151" s="710"/>
      <c r="I151" s="710"/>
    </row>
    <row r="152" spans="3:9">
      <c r="C152" s="710"/>
      <c r="D152" s="710"/>
      <c r="E152" s="710"/>
      <c r="F152" s="710"/>
      <c r="G152" s="710"/>
      <c r="H152" s="710"/>
      <c r="I152" s="710"/>
    </row>
    <row r="153" spans="3:9">
      <c r="C153" s="710"/>
      <c r="D153" s="710"/>
      <c r="E153" s="710"/>
      <c r="F153" s="710"/>
      <c r="G153" s="710"/>
      <c r="H153" s="710"/>
      <c r="I153" s="710"/>
    </row>
    <row r="154" spans="3:9">
      <c r="C154" s="710"/>
      <c r="D154" s="710"/>
      <c r="E154" s="710"/>
      <c r="F154" s="710"/>
      <c r="G154" s="710"/>
      <c r="H154" s="710"/>
      <c r="I154" s="710"/>
    </row>
    <row r="155" spans="3:9">
      <c r="C155" s="710"/>
      <c r="D155" s="710"/>
      <c r="E155" s="710"/>
      <c r="F155" s="710"/>
      <c r="G155" s="710"/>
      <c r="H155" s="710"/>
      <c r="I155" s="710"/>
    </row>
    <row r="156" spans="3:9">
      <c r="C156" s="710"/>
      <c r="D156" s="710"/>
      <c r="E156" s="710"/>
      <c r="F156" s="710"/>
      <c r="G156" s="710"/>
      <c r="H156" s="710"/>
      <c r="I156" s="710"/>
    </row>
  </sheetData>
  <sheetProtection algorithmName="SHA-512" hashValue="UzC0jJ5vnVjnzBeNThT0F9ZRTDODHJhIBuYnyAe8fLahGmQ66PzaUoy3/I7GS+IhjTjfwrru2Cg/4rpeZBxQ1Q==" saltValue="NDh7M45m6cp0lBSIVN54zA==" spinCount="100000" sheet="1" selectLockedCells="1" selectUnlockedCells="1" formatCells="0" formatColumns="0" formatRows="0" insertRows="0" insertColumns="0" insertHyperlinks="0" deleteColumns="0" deleteRows="0" sort="0" autoFilter="0" pivotTables="0" objects="1"/>
  <mergeCells count="1">
    <mergeCell ref="A1:B1"/>
  </mergeCells>
  <pageMargins left="0.75" right="0.75" top="1" bottom="1" header="0.5" footer="0.5"/>
  <pageSetup paperSize="9" scale="80" fitToHeight="0" orientation="portrait" horizontalDpi="600"/>
  <headerFooter/>
  <colBreaks count="1" manualBreakCount="1">
    <brk id="2" max="65541"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outlinePr summaryBelow="0"/>
  </sheetPr>
  <dimension ref="A1:IV130"/>
  <sheetViews>
    <sheetView view="pageBreakPreview" zoomScaleNormal="100" workbookViewId="0">
      <selection activeCell="A2" sqref="A2:D2"/>
    </sheetView>
  </sheetViews>
  <sheetFormatPr defaultColWidth="8.73333333333333" defaultRowHeight="17.25"/>
  <cols>
    <col min="1" max="1" width="8.5" style="660" customWidth="1"/>
    <col min="2" max="2" width="15.3833333333333" style="660" customWidth="1"/>
    <col min="3" max="3" width="7" style="660" customWidth="1"/>
    <col min="4" max="4" width="65.7583333333333" style="660" customWidth="1"/>
    <col min="5" max="5" width="9" style="660"/>
    <col min="6" max="6" width="9" style="660" customWidth="1"/>
    <col min="7" max="32" width="9" style="660"/>
    <col min="33" max="16384" width="8.73333333333333" style="660"/>
  </cols>
  <sheetData>
    <row r="1" s="655" customFormat="1" spans="1:4">
      <c r="A1" s="661" t="s">
        <v>126</v>
      </c>
      <c r="B1" s="661"/>
      <c r="C1" s="662"/>
      <c r="D1" s="661"/>
    </row>
    <row r="2" s="655" customFormat="1" spans="1:4">
      <c r="A2" s="663" t="s">
        <v>127</v>
      </c>
      <c r="B2" s="663"/>
      <c r="C2" s="664"/>
      <c r="D2" s="663"/>
    </row>
    <row r="3" s="656" customFormat="1" ht="14.25" spans="1:4">
      <c r="A3" s="665" t="s">
        <v>4</v>
      </c>
      <c r="B3" s="666" t="s">
        <v>5</v>
      </c>
      <c r="C3" s="666" t="s">
        <v>128</v>
      </c>
      <c r="D3" s="666" t="s">
        <v>129</v>
      </c>
    </row>
    <row r="4" s="657" customFormat="1" ht="14.25" spans="1:4">
      <c r="A4" s="667" t="s">
        <v>16</v>
      </c>
      <c r="B4" s="668" t="s">
        <v>130</v>
      </c>
      <c r="C4" s="667"/>
      <c r="D4" s="669"/>
    </row>
    <row r="5" s="655" customFormat="1" ht="115.5" outlineLevel="1" spans="1:4">
      <c r="A5" s="667">
        <v>1</v>
      </c>
      <c r="B5" s="670" t="s">
        <v>131</v>
      </c>
      <c r="C5" s="671" t="s">
        <v>132</v>
      </c>
      <c r="D5" s="672" t="s">
        <v>133</v>
      </c>
    </row>
    <row r="6" s="655" customFormat="1" ht="115.5" outlineLevel="1" spans="1:4">
      <c r="A6" s="667">
        <v>2</v>
      </c>
      <c r="B6" s="670" t="s">
        <v>134</v>
      </c>
      <c r="C6" s="671" t="s">
        <v>132</v>
      </c>
      <c r="D6" s="672" t="s">
        <v>135</v>
      </c>
    </row>
    <row r="7" s="655" customFormat="1" ht="66" outlineLevel="1" spans="1:4">
      <c r="A7" s="667">
        <v>3</v>
      </c>
      <c r="B7" s="673" t="s">
        <v>136</v>
      </c>
      <c r="C7" s="674" t="s">
        <v>132</v>
      </c>
      <c r="D7" s="672" t="s">
        <v>137</v>
      </c>
    </row>
    <row r="8" s="655" customFormat="1" ht="66" outlineLevel="1" spans="1:4">
      <c r="A8" s="667">
        <v>4</v>
      </c>
      <c r="B8" s="673" t="s">
        <v>138</v>
      </c>
      <c r="C8" s="674" t="s">
        <v>132</v>
      </c>
      <c r="D8" s="672" t="s">
        <v>137</v>
      </c>
    </row>
    <row r="9" s="655" customFormat="1" ht="66" outlineLevel="1" spans="1:4">
      <c r="A9" s="667">
        <v>5</v>
      </c>
      <c r="B9" s="673" t="s">
        <v>139</v>
      </c>
      <c r="C9" s="674" t="s">
        <v>132</v>
      </c>
      <c r="D9" s="672" t="s">
        <v>137</v>
      </c>
    </row>
    <row r="10" s="655" customFormat="1" ht="33" outlineLevel="1" spans="1:4">
      <c r="A10" s="667">
        <v>6</v>
      </c>
      <c r="B10" s="673" t="s">
        <v>140</v>
      </c>
      <c r="C10" s="674" t="s">
        <v>132</v>
      </c>
      <c r="D10" s="672" t="s">
        <v>141</v>
      </c>
    </row>
    <row r="11" s="655" customFormat="1" ht="33" outlineLevel="1" spans="1:4">
      <c r="A11" s="667">
        <v>7</v>
      </c>
      <c r="B11" s="673" t="s">
        <v>142</v>
      </c>
      <c r="C11" s="674" t="s">
        <v>132</v>
      </c>
      <c r="D11" s="672" t="s">
        <v>143</v>
      </c>
    </row>
    <row r="12" s="655" customFormat="1" ht="33" outlineLevel="1" spans="1:4">
      <c r="A12" s="667">
        <v>8</v>
      </c>
      <c r="B12" s="673" t="s">
        <v>144</v>
      </c>
      <c r="C12" s="674" t="s">
        <v>132</v>
      </c>
      <c r="D12" s="672" t="s">
        <v>145</v>
      </c>
    </row>
    <row r="13" s="655" customFormat="1" ht="66" outlineLevel="1" spans="1:4">
      <c r="A13" s="667">
        <v>9</v>
      </c>
      <c r="B13" s="673" t="s">
        <v>146</v>
      </c>
      <c r="C13" s="674" t="s">
        <v>132</v>
      </c>
      <c r="D13" s="675" t="s">
        <v>147</v>
      </c>
    </row>
    <row r="14" s="655" customFormat="1" ht="42.75" outlineLevel="1" spans="1:4">
      <c r="A14" s="667">
        <v>10</v>
      </c>
      <c r="B14" s="673" t="s">
        <v>146</v>
      </c>
      <c r="C14" s="674" t="s">
        <v>148</v>
      </c>
      <c r="D14" s="676" t="s">
        <v>149</v>
      </c>
    </row>
    <row r="15" s="657" customFormat="1" ht="14.25" spans="1:4">
      <c r="A15" s="667" t="s">
        <v>21</v>
      </c>
      <c r="B15" s="668" t="s">
        <v>150</v>
      </c>
      <c r="C15" s="667"/>
      <c r="D15" s="669"/>
    </row>
    <row r="16" s="657" customFormat="1" ht="14.25" outlineLevel="1" spans="1:4">
      <c r="A16" s="667">
        <v>1</v>
      </c>
      <c r="B16" s="677" t="s">
        <v>151</v>
      </c>
      <c r="C16" s="678" t="s">
        <v>132</v>
      </c>
      <c r="D16" s="679" t="s">
        <v>152</v>
      </c>
    </row>
    <row r="17" s="657" customFormat="1" ht="14.25" outlineLevel="1" spans="1:4">
      <c r="A17" s="667">
        <v>2</v>
      </c>
      <c r="B17" s="677" t="s">
        <v>153</v>
      </c>
      <c r="C17" s="678" t="s">
        <v>132</v>
      </c>
      <c r="D17" s="679"/>
    </row>
    <row r="18" s="657" customFormat="1" ht="14.25" spans="1:4">
      <c r="A18" s="667" t="s">
        <v>154</v>
      </c>
      <c r="B18" s="668" t="s">
        <v>61</v>
      </c>
      <c r="C18" s="667"/>
      <c r="D18" s="669"/>
    </row>
    <row r="19" s="657" customFormat="1" ht="42.75" outlineLevel="1" spans="1:4">
      <c r="A19" s="667">
        <v>1</v>
      </c>
      <c r="B19" s="677" t="s">
        <v>155</v>
      </c>
      <c r="C19" s="678" t="s">
        <v>132</v>
      </c>
      <c r="D19" s="679" t="s">
        <v>156</v>
      </c>
    </row>
    <row r="20" s="657" customFormat="1" ht="57" outlineLevel="1" spans="1:4">
      <c r="A20" s="667">
        <v>2</v>
      </c>
      <c r="B20" s="677" t="s">
        <v>157</v>
      </c>
      <c r="C20" s="678" t="s">
        <v>132</v>
      </c>
      <c r="D20" s="680" t="s">
        <v>158</v>
      </c>
    </row>
    <row r="21" s="657" customFormat="1" ht="57" outlineLevel="1" spans="1:4">
      <c r="A21" s="667">
        <v>4</v>
      </c>
      <c r="B21" s="677" t="s">
        <v>159</v>
      </c>
      <c r="C21" s="678" t="s">
        <v>132</v>
      </c>
      <c r="D21" s="679" t="s">
        <v>160</v>
      </c>
    </row>
    <row r="22" s="657" customFormat="1" ht="71.25" outlineLevel="1" spans="1:4">
      <c r="A22" s="667">
        <v>6</v>
      </c>
      <c r="B22" s="677" t="s">
        <v>161</v>
      </c>
      <c r="C22" s="678" t="s">
        <v>132</v>
      </c>
      <c r="D22" s="679" t="s">
        <v>162</v>
      </c>
    </row>
    <row r="23" s="657" customFormat="1" ht="14.25" spans="1:4">
      <c r="A23" s="667" t="s">
        <v>163</v>
      </c>
      <c r="B23" s="681" t="s">
        <v>164</v>
      </c>
      <c r="C23" s="682"/>
      <c r="D23" s="683"/>
    </row>
    <row r="24" s="657" customFormat="1" ht="28.5" outlineLevel="1" spans="1:4">
      <c r="A24" s="667">
        <v>1</v>
      </c>
      <c r="B24" s="681" t="s">
        <v>165</v>
      </c>
      <c r="C24" s="682" t="s">
        <v>132</v>
      </c>
      <c r="D24" s="680" t="s">
        <v>166</v>
      </c>
    </row>
    <row r="25" s="657" customFormat="1" ht="14.25" outlineLevel="1" spans="1:4">
      <c r="A25" s="667">
        <v>2</v>
      </c>
      <c r="B25" s="681" t="s">
        <v>167</v>
      </c>
      <c r="C25" s="682" t="s">
        <v>168</v>
      </c>
      <c r="D25" s="683" t="s">
        <v>169</v>
      </c>
    </row>
    <row r="26" s="657" customFormat="1" ht="14.25" spans="1:4">
      <c r="A26" s="667" t="s">
        <v>170</v>
      </c>
      <c r="B26" s="668" t="s">
        <v>75</v>
      </c>
      <c r="C26" s="667"/>
      <c r="D26" s="669"/>
    </row>
    <row r="27" s="657" customFormat="1" ht="199.5" outlineLevel="1" spans="1:4">
      <c r="A27" s="667">
        <v>1</v>
      </c>
      <c r="B27" s="677" t="s">
        <v>171</v>
      </c>
      <c r="C27" s="678" t="s">
        <v>172</v>
      </c>
      <c r="D27" s="679" t="s">
        <v>173</v>
      </c>
    </row>
    <row r="28" s="657" customFormat="1" ht="14.25" spans="1:4">
      <c r="A28" s="667" t="s">
        <v>174</v>
      </c>
      <c r="B28" s="668" t="s">
        <v>69</v>
      </c>
      <c r="C28" s="667"/>
      <c r="D28" s="669"/>
    </row>
    <row r="29" s="657" customFormat="1" ht="42.75" outlineLevel="1" spans="1:4">
      <c r="A29" s="667">
        <v>1</v>
      </c>
      <c r="B29" s="668" t="s">
        <v>175</v>
      </c>
      <c r="C29" s="678" t="s">
        <v>132</v>
      </c>
      <c r="D29" s="676" t="s">
        <v>176</v>
      </c>
    </row>
    <row r="30" s="657" customFormat="1" ht="14.25" outlineLevel="1" spans="1:4">
      <c r="A30" s="684">
        <v>2</v>
      </c>
      <c r="B30" s="685" t="s">
        <v>177</v>
      </c>
      <c r="C30" s="678" t="s">
        <v>178</v>
      </c>
      <c r="D30" s="686" t="s">
        <v>179</v>
      </c>
    </row>
    <row r="31" s="657" customFormat="1" ht="14.25" outlineLevel="1" spans="1:4">
      <c r="A31" s="687"/>
      <c r="B31" s="688"/>
      <c r="C31" s="678"/>
      <c r="D31" s="689"/>
    </row>
    <row r="32" s="657" customFormat="1" ht="114" outlineLevel="1" spans="1:4">
      <c r="A32" s="684">
        <v>3</v>
      </c>
      <c r="B32" s="677" t="s">
        <v>180</v>
      </c>
      <c r="C32" s="678" t="s">
        <v>178</v>
      </c>
      <c r="D32" s="690" t="s">
        <v>181</v>
      </c>
    </row>
    <row r="33" s="657" customFormat="1" ht="156.75" outlineLevel="1" spans="1:4">
      <c r="A33" s="684">
        <v>4</v>
      </c>
      <c r="B33" s="691" t="s">
        <v>182</v>
      </c>
      <c r="C33" s="678" t="s">
        <v>178</v>
      </c>
      <c r="D33" s="690" t="s">
        <v>183</v>
      </c>
    </row>
    <row r="34" s="657" customFormat="1" ht="14.25" spans="1:4">
      <c r="A34" s="667" t="s">
        <v>184</v>
      </c>
      <c r="B34" s="668" t="s">
        <v>185</v>
      </c>
      <c r="C34" s="667"/>
      <c r="D34" s="669"/>
    </row>
    <row r="35" s="657" customFormat="1" ht="142.5" outlineLevel="1" spans="1:4">
      <c r="A35" s="667">
        <v>1</v>
      </c>
      <c r="B35" s="677" t="s">
        <v>186</v>
      </c>
      <c r="C35" s="678" t="s">
        <v>178</v>
      </c>
      <c r="D35" s="679" t="s">
        <v>187</v>
      </c>
    </row>
    <row r="36" s="657" customFormat="1" ht="99.75" outlineLevel="1" spans="1:4">
      <c r="A36" s="667">
        <v>2</v>
      </c>
      <c r="B36" s="677" t="s">
        <v>188</v>
      </c>
      <c r="C36" s="678" t="s">
        <v>178</v>
      </c>
      <c r="D36" s="679" t="s">
        <v>189</v>
      </c>
    </row>
    <row r="37" s="657" customFormat="1" ht="14.25" outlineLevel="1" spans="1:4">
      <c r="A37" s="667">
        <v>3</v>
      </c>
      <c r="B37" s="677" t="s">
        <v>190</v>
      </c>
      <c r="C37" s="678" t="s">
        <v>178</v>
      </c>
      <c r="D37" s="679" t="s">
        <v>191</v>
      </c>
    </row>
    <row r="38" s="657" customFormat="1" ht="14.25" spans="1:4">
      <c r="A38" s="667" t="s">
        <v>192</v>
      </c>
      <c r="B38" s="668" t="s">
        <v>193</v>
      </c>
      <c r="C38" s="667"/>
      <c r="D38" s="669"/>
    </row>
    <row r="39" s="658" customFormat="1" ht="57" outlineLevel="1" spans="1:5">
      <c r="A39" s="667">
        <v>1</v>
      </c>
      <c r="B39" s="677" t="s">
        <v>194</v>
      </c>
      <c r="C39" s="678" t="s">
        <v>178</v>
      </c>
      <c r="D39" s="679" t="s">
        <v>195</v>
      </c>
      <c r="E39" s="657"/>
    </row>
    <row r="40" s="658" customFormat="1" ht="71.25" outlineLevel="1" spans="1:4">
      <c r="A40" s="667">
        <v>2</v>
      </c>
      <c r="B40" s="677" t="s">
        <v>196</v>
      </c>
      <c r="C40" s="678" t="s">
        <v>178</v>
      </c>
      <c r="D40" s="679" t="s">
        <v>197</v>
      </c>
    </row>
    <row r="41" s="658" customFormat="1" ht="42.75" outlineLevel="1" spans="1:4">
      <c r="A41" s="667">
        <v>3</v>
      </c>
      <c r="B41" s="677" t="s">
        <v>198</v>
      </c>
      <c r="C41" s="678" t="s">
        <v>178</v>
      </c>
      <c r="D41" s="679" t="s">
        <v>199</v>
      </c>
    </row>
    <row r="42" s="658" customFormat="1" ht="14.25" spans="1:4">
      <c r="A42" s="667" t="s">
        <v>200</v>
      </c>
      <c r="B42" s="677" t="s">
        <v>201</v>
      </c>
      <c r="C42" s="678"/>
      <c r="D42" s="679"/>
    </row>
    <row r="43" s="658" customFormat="1" ht="57" outlineLevel="1" spans="1:4">
      <c r="A43" s="667" t="s">
        <v>202</v>
      </c>
      <c r="B43" s="677" t="s">
        <v>203</v>
      </c>
      <c r="C43" s="678" t="s">
        <v>172</v>
      </c>
      <c r="D43" s="692" t="s">
        <v>204</v>
      </c>
    </row>
    <row r="44" s="659" customFormat="1" ht="28.5" outlineLevel="1" spans="1:256">
      <c r="A44" s="667" t="s">
        <v>205</v>
      </c>
      <c r="B44" s="677" t="s">
        <v>206</v>
      </c>
      <c r="C44" s="678" t="s">
        <v>178</v>
      </c>
      <c r="D44" s="692" t="s">
        <v>207</v>
      </c>
      <c r="E44" s="693"/>
      <c r="F44" s="693"/>
      <c r="G44" s="693"/>
      <c r="H44" s="693"/>
      <c r="I44" s="693"/>
      <c r="J44" s="693"/>
      <c r="K44" s="693"/>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c r="AI44" s="693"/>
      <c r="AJ44" s="693"/>
      <c r="AK44" s="693"/>
      <c r="AL44" s="693"/>
      <c r="AM44" s="693"/>
      <c r="AN44" s="693"/>
      <c r="AO44" s="693"/>
      <c r="AP44" s="693"/>
      <c r="AQ44" s="693"/>
      <c r="AR44" s="693"/>
      <c r="AS44" s="693"/>
      <c r="AT44" s="693"/>
      <c r="AU44" s="693"/>
      <c r="AV44" s="693"/>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c r="BU44" s="693"/>
      <c r="BV44" s="693"/>
      <c r="BW44" s="693"/>
      <c r="BX44" s="693"/>
      <c r="BY44" s="693"/>
      <c r="BZ44" s="693"/>
      <c r="CA44" s="693"/>
      <c r="CB44" s="693"/>
      <c r="CC44" s="693"/>
      <c r="CD44" s="693"/>
      <c r="CE44" s="693"/>
      <c r="CF44" s="693"/>
      <c r="CG44" s="693"/>
      <c r="CH44" s="693"/>
      <c r="CI44" s="693"/>
      <c r="CJ44" s="693"/>
      <c r="CK44" s="693"/>
      <c r="CL44" s="693"/>
      <c r="CM44" s="693"/>
      <c r="CN44" s="693"/>
      <c r="CO44" s="693"/>
      <c r="CP44" s="693"/>
      <c r="CQ44" s="693"/>
      <c r="CR44" s="693"/>
      <c r="CS44" s="693"/>
      <c r="CT44" s="693"/>
      <c r="CU44" s="693"/>
      <c r="CV44" s="693"/>
      <c r="CW44" s="693"/>
      <c r="CX44" s="693"/>
      <c r="CY44" s="693"/>
      <c r="CZ44" s="693"/>
      <c r="DA44" s="693"/>
      <c r="DB44" s="693"/>
      <c r="DC44" s="693"/>
      <c r="DD44" s="693"/>
      <c r="DE44" s="693"/>
      <c r="DF44" s="693"/>
      <c r="DG44" s="693"/>
      <c r="DH44" s="693"/>
      <c r="DI44" s="693"/>
      <c r="DJ44" s="693"/>
      <c r="DK44" s="693"/>
      <c r="DL44" s="693"/>
      <c r="DM44" s="693"/>
      <c r="DN44" s="693"/>
      <c r="DO44" s="693"/>
      <c r="DP44" s="693"/>
      <c r="DQ44" s="693"/>
      <c r="DR44" s="693"/>
      <c r="DS44" s="693"/>
      <c r="DT44" s="693"/>
      <c r="DU44" s="693"/>
      <c r="DV44" s="693"/>
      <c r="DW44" s="693"/>
      <c r="DX44" s="693"/>
      <c r="DY44" s="693"/>
      <c r="DZ44" s="693"/>
      <c r="EA44" s="693"/>
      <c r="EB44" s="693"/>
      <c r="EC44" s="693"/>
      <c r="ED44" s="693"/>
      <c r="EE44" s="693"/>
      <c r="EF44" s="693"/>
      <c r="EG44" s="693"/>
      <c r="EH44" s="693"/>
      <c r="EI44" s="693"/>
      <c r="EJ44" s="693"/>
      <c r="EK44" s="693"/>
      <c r="EL44" s="693"/>
      <c r="EM44" s="693"/>
      <c r="EN44" s="693"/>
      <c r="EO44" s="693"/>
      <c r="EP44" s="693"/>
      <c r="EQ44" s="693"/>
      <c r="ER44" s="693"/>
      <c r="ES44" s="693"/>
      <c r="ET44" s="693"/>
      <c r="EU44" s="693"/>
      <c r="EV44" s="693"/>
      <c r="EW44" s="693"/>
      <c r="EX44" s="693"/>
      <c r="EY44" s="693"/>
      <c r="EZ44" s="693"/>
      <c r="FA44" s="693"/>
      <c r="FB44" s="693"/>
      <c r="FC44" s="693"/>
      <c r="FD44" s="693"/>
      <c r="FE44" s="693"/>
      <c r="FF44" s="693"/>
      <c r="FG44" s="693"/>
      <c r="FH44" s="693"/>
      <c r="FI44" s="693"/>
      <c r="FJ44" s="693"/>
      <c r="FK44" s="693"/>
      <c r="FL44" s="693"/>
      <c r="FM44" s="693"/>
      <c r="FN44" s="693"/>
      <c r="FO44" s="693"/>
      <c r="FP44" s="693"/>
      <c r="FQ44" s="693"/>
      <c r="FR44" s="693"/>
      <c r="FS44" s="693"/>
      <c r="FT44" s="693"/>
      <c r="FU44" s="693"/>
      <c r="FV44" s="693"/>
      <c r="FW44" s="693"/>
      <c r="FX44" s="693"/>
      <c r="FY44" s="693"/>
      <c r="FZ44" s="693"/>
      <c r="GA44" s="693"/>
      <c r="GB44" s="693"/>
      <c r="GC44" s="693"/>
      <c r="GD44" s="693"/>
      <c r="GE44" s="693"/>
      <c r="GF44" s="693"/>
      <c r="GG44" s="693"/>
      <c r="GH44" s="693"/>
      <c r="GI44" s="693"/>
      <c r="GJ44" s="693"/>
      <c r="GK44" s="693"/>
      <c r="GL44" s="693"/>
      <c r="GM44" s="693"/>
      <c r="GN44" s="693"/>
      <c r="GO44" s="693"/>
      <c r="GP44" s="693"/>
      <c r="GQ44" s="693"/>
      <c r="GR44" s="693"/>
      <c r="GS44" s="693"/>
      <c r="GT44" s="693"/>
      <c r="GU44" s="693"/>
      <c r="GV44" s="693"/>
      <c r="GW44" s="693"/>
      <c r="GX44" s="693"/>
      <c r="GY44" s="693"/>
      <c r="GZ44" s="693"/>
      <c r="HA44" s="693"/>
      <c r="HB44" s="693"/>
      <c r="HC44" s="693"/>
      <c r="HD44" s="693"/>
      <c r="HE44" s="693"/>
      <c r="HF44" s="693"/>
      <c r="HG44" s="693"/>
      <c r="HH44" s="693"/>
      <c r="HI44" s="693"/>
      <c r="HJ44" s="693"/>
      <c r="HK44" s="693"/>
      <c r="HL44" s="693"/>
      <c r="HM44" s="693"/>
      <c r="HN44" s="693"/>
      <c r="HO44" s="693"/>
      <c r="HP44" s="693"/>
      <c r="HQ44" s="693"/>
      <c r="HR44" s="693"/>
      <c r="HS44" s="693"/>
      <c r="HT44" s="693"/>
      <c r="HU44" s="693"/>
      <c r="HV44" s="693"/>
      <c r="HW44" s="693"/>
      <c r="HX44" s="693"/>
      <c r="HY44" s="693"/>
      <c r="HZ44" s="693"/>
      <c r="IA44" s="693"/>
      <c r="IB44" s="693"/>
      <c r="IC44" s="693"/>
      <c r="ID44" s="693"/>
      <c r="IE44" s="693"/>
      <c r="IF44" s="693"/>
      <c r="IG44" s="693"/>
      <c r="IH44" s="693"/>
      <c r="II44" s="693"/>
      <c r="IJ44" s="693"/>
      <c r="IK44" s="693"/>
      <c r="IL44" s="693"/>
      <c r="IM44" s="693"/>
      <c r="IN44" s="693"/>
      <c r="IO44" s="693"/>
      <c r="IP44" s="693"/>
      <c r="IQ44" s="693"/>
      <c r="IR44" s="693"/>
      <c r="IS44" s="693"/>
      <c r="IT44" s="693"/>
      <c r="IU44" s="693"/>
      <c r="IV44" s="693"/>
    </row>
    <row r="45" s="658" customFormat="1" ht="14.25" outlineLevel="1" spans="1:4">
      <c r="A45" s="667" t="s">
        <v>208</v>
      </c>
      <c r="B45" s="677" t="s">
        <v>209</v>
      </c>
      <c r="C45" s="678" t="s">
        <v>178</v>
      </c>
      <c r="D45" s="692" t="s">
        <v>210</v>
      </c>
    </row>
    <row r="46" s="657" customFormat="1" ht="14.25" spans="1:4">
      <c r="A46" s="667" t="s">
        <v>211</v>
      </c>
      <c r="B46" s="668" t="s">
        <v>212</v>
      </c>
      <c r="C46" s="667"/>
      <c r="D46" s="669"/>
    </row>
    <row r="47" s="657" customFormat="1" ht="14.25" outlineLevel="1" spans="1:4">
      <c r="A47" s="667">
        <v>1</v>
      </c>
      <c r="B47" s="677" t="s">
        <v>213</v>
      </c>
      <c r="C47" s="678" t="s">
        <v>178</v>
      </c>
      <c r="D47" s="679" t="s">
        <v>214</v>
      </c>
    </row>
    <row r="48" s="657" customFormat="1" ht="171" outlineLevel="1" spans="1:4">
      <c r="A48" s="667">
        <v>2</v>
      </c>
      <c r="B48" s="677" t="s">
        <v>215</v>
      </c>
      <c r="C48" s="678" t="s">
        <v>178</v>
      </c>
      <c r="D48" s="679" t="s">
        <v>216</v>
      </c>
    </row>
    <row r="49" s="657" customFormat="1" ht="14.25" outlineLevel="1" spans="1:4">
      <c r="A49" s="667">
        <v>3</v>
      </c>
      <c r="B49" s="677" t="s">
        <v>217</v>
      </c>
      <c r="C49" s="678" t="s">
        <v>178</v>
      </c>
      <c r="D49" s="679" t="s">
        <v>218</v>
      </c>
    </row>
    <row r="50" s="657" customFormat="1" ht="28.5" outlineLevel="1" spans="1:4">
      <c r="A50" s="667">
        <v>4</v>
      </c>
      <c r="B50" s="677" t="s">
        <v>219</v>
      </c>
      <c r="C50" s="678" t="s">
        <v>178</v>
      </c>
      <c r="D50" s="679" t="s">
        <v>220</v>
      </c>
    </row>
    <row r="51" s="657" customFormat="1" ht="14.25" spans="1:4">
      <c r="A51" s="667" t="s">
        <v>221</v>
      </c>
      <c r="B51" s="668" t="s">
        <v>77</v>
      </c>
      <c r="C51" s="667"/>
      <c r="D51" s="669"/>
    </row>
    <row r="52" s="657" customFormat="1" ht="14.25" outlineLevel="1" spans="1:4">
      <c r="A52" s="667">
        <v>1</v>
      </c>
      <c r="B52" s="677" t="s">
        <v>222</v>
      </c>
      <c r="C52" s="678" t="s">
        <v>132</v>
      </c>
      <c r="D52" s="676" t="s">
        <v>223</v>
      </c>
    </row>
    <row r="53" s="657" customFormat="1" ht="99.75" outlineLevel="1" spans="1:4">
      <c r="A53" s="667">
        <v>2</v>
      </c>
      <c r="B53" s="677" t="s">
        <v>224</v>
      </c>
      <c r="C53" s="678" t="s">
        <v>178</v>
      </c>
      <c r="D53" s="679" t="s">
        <v>225</v>
      </c>
    </row>
    <row r="54" s="657" customFormat="1" ht="114" outlineLevel="1" spans="1:4">
      <c r="A54" s="667">
        <v>3</v>
      </c>
      <c r="B54" s="677" t="s">
        <v>226</v>
      </c>
      <c r="C54" s="678" t="s">
        <v>178</v>
      </c>
      <c r="D54" s="679" t="s">
        <v>227</v>
      </c>
    </row>
    <row r="55" s="657" customFormat="1" ht="71.25" outlineLevel="1" spans="1:4">
      <c r="A55" s="667">
        <v>4</v>
      </c>
      <c r="B55" s="677" t="s">
        <v>228</v>
      </c>
      <c r="C55" s="678" t="s">
        <v>178</v>
      </c>
      <c r="D55" s="679" t="s">
        <v>229</v>
      </c>
    </row>
    <row r="56" s="657" customFormat="1" ht="85.5" outlineLevel="1" spans="1:4">
      <c r="A56" s="667">
        <v>5</v>
      </c>
      <c r="B56" s="677" t="s">
        <v>230</v>
      </c>
      <c r="C56" s="678" t="s">
        <v>178</v>
      </c>
      <c r="D56" s="679" t="s">
        <v>231</v>
      </c>
    </row>
    <row r="57" s="657" customFormat="1" ht="85.5" outlineLevel="1" spans="1:4">
      <c r="A57" s="667">
        <v>6</v>
      </c>
      <c r="B57" s="677" t="s">
        <v>232</v>
      </c>
      <c r="C57" s="678" t="s">
        <v>178</v>
      </c>
      <c r="D57" s="679" t="s">
        <v>233</v>
      </c>
    </row>
    <row r="58" s="657" customFormat="1" ht="42.75" outlineLevel="1" spans="1:4">
      <c r="A58" s="667">
        <v>7</v>
      </c>
      <c r="B58" s="677" t="s">
        <v>234</v>
      </c>
      <c r="C58" s="678" t="s">
        <v>178</v>
      </c>
      <c r="D58" s="676" t="s">
        <v>235</v>
      </c>
    </row>
    <row r="59" s="657" customFormat="1" ht="42.75" outlineLevel="1" spans="1:4">
      <c r="A59" s="667">
        <v>8</v>
      </c>
      <c r="B59" s="677" t="s">
        <v>236</v>
      </c>
      <c r="C59" s="678" t="s">
        <v>178</v>
      </c>
      <c r="D59" s="676" t="s">
        <v>235</v>
      </c>
    </row>
    <row r="60" s="657" customFormat="1" ht="42.75" outlineLevel="1" spans="1:4">
      <c r="A60" s="667">
        <v>9</v>
      </c>
      <c r="B60" s="677" t="s">
        <v>237</v>
      </c>
      <c r="C60" s="678" t="s">
        <v>178</v>
      </c>
      <c r="D60" s="679" t="s">
        <v>238</v>
      </c>
    </row>
    <row r="61" s="657" customFormat="1" ht="42.75" outlineLevel="1" spans="1:4">
      <c r="A61" s="667">
        <v>10</v>
      </c>
      <c r="B61" s="677" t="s">
        <v>239</v>
      </c>
      <c r="C61" s="678" t="s">
        <v>178</v>
      </c>
      <c r="D61" s="676" t="s">
        <v>235</v>
      </c>
    </row>
    <row r="62" s="657" customFormat="1" ht="14.25" spans="1:4">
      <c r="A62" s="667" t="s">
        <v>240</v>
      </c>
      <c r="B62" s="668" t="s">
        <v>241</v>
      </c>
      <c r="C62" s="667"/>
      <c r="D62" s="669"/>
    </row>
    <row r="63" s="657" customFormat="1" ht="14.25" outlineLevel="1" spans="1:4">
      <c r="A63" s="667">
        <v>1</v>
      </c>
      <c r="B63" s="677" t="s">
        <v>242</v>
      </c>
      <c r="C63" s="678" t="s">
        <v>178</v>
      </c>
      <c r="D63" s="679" t="s">
        <v>214</v>
      </c>
    </row>
    <row r="64" s="657" customFormat="1" ht="171" outlineLevel="1" spans="1:4">
      <c r="A64" s="667">
        <v>2</v>
      </c>
      <c r="B64" s="677" t="s">
        <v>243</v>
      </c>
      <c r="C64" s="678" t="s">
        <v>178</v>
      </c>
      <c r="D64" s="679" t="s">
        <v>244</v>
      </c>
    </row>
    <row r="65" s="657" customFormat="1" ht="42.75" outlineLevel="1" spans="1:4">
      <c r="A65" s="667">
        <v>3</v>
      </c>
      <c r="B65" s="677" t="s">
        <v>245</v>
      </c>
      <c r="C65" s="678" t="s">
        <v>178</v>
      </c>
      <c r="D65" s="679" t="s">
        <v>246</v>
      </c>
    </row>
    <row r="66" s="657" customFormat="1" ht="42.75" outlineLevel="1" spans="1:4">
      <c r="A66" s="667">
        <v>4</v>
      </c>
      <c r="B66" s="677" t="s">
        <v>247</v>
      </c>
      <c r="C66" s="678" t="s">
        <v>178</v>
      </c>
      <c r="D66" s="679" t="s">
        <v>248</v>
      </c>
    </row>
    <row r="67" s="657" customFormat="1" ht="14.25" outlineLevel="1" spans="1:4">
      <c r="A67" s="667">
        <v>5</v>
      </c>
      <c r="B67" s="677" t="s">
        <v>249</v>
      </c>
      <c r="C67" s="678" t="s">
        <v>178</v>
      </c>
      <c r="D67" s="679" t="s">
        <v>214</v>
      </c>
    </row>
    <row r="68" s="657" customFormat="1" ht="57" outlineLevel="1" spans="1:4">
      <c r="A68" s="667">
        <v>6</v>
      </c>
      <c r="B68" s="677" t="s">
        <v>250</v>
      </c>
      <c r="C68" s="678" t="s">
        <v>178</v>
      </c>
      <c r="D68" s="679" t="s">
        <v>251</v>
      </c>
    </row>
    <row r="69" s="657" customFormat="1" ht="14.25" outlineLevel="1" spans="1:4">
      <c r="A69" s="667">
        <v>7</v>
      </c>
      <c r="B69" s="677" t="s">
        <v>252</v>
      </c>
      <c r="C69" s="678" t="s">
        <v>178</v>
      </c>
      <c r="D69" s="679" t="s">
        <v>253</v>
      </c>
    </row>
    <row r="70" s="657" customFormat="1" ht="28.5" outlineLevel="1" spans="1:4">
      <c r="A70" s="667" t="s">
        <v>254</v>
      </c>
      <c r="B70" s="677" t="s">
        <v>255</v>
      </c>
      <c r="C70" s="678" t="s">
        <v>178</v>
      </c>
      <c r="D70" s="679" t="s">
        <v>256</v>
      </c>
    </row>
    <row r="71" s="657" customFormat="1" ht="14.25" spans="1:4">
      <c r="A71" s="667" t="s">
        <v>257</v>
      </c>
      <c r="B71" s="668" t="s">
        <v>258</v>
      </c>
      <c r="C71" s="667"/>
      <c r="D71" s="669"/>
    </row>
    <row r="72" s="657" customFormat="1" ht="28.5" outlineLevel="1" spans="1:4">
      <c r="A72" s="667" t="s">
        <v>202</v>
      </c>
      <c r="B72" s="677" t="s">
        <v>259</v>
      </c>
      <c r="C72" s="678" t="s">
        <v>178</v>
      </c>
      <c r="D72" s="679" t="s">
        <v>260</v>
      </c>
    </row>
    <row r="73" s="657" customFormat="1" ht="28.5" outlineLevel="1" spans="1:4">
      <c r="A73" s="667" t="s">
        <v>205</v>
      </c>
      <c r="B73" s="677" t="s">
        <v>261</v>
      </c>
      <c r="C73" s="678" t="s">
        <v>178</v>
      </c>
      <c r="D73" s="679" t="s">
        <v>262</v>
      </c>
    </row>
    <row r="74" s="657" customFormat="1" ht="14.25" spans="1:4">
      <c r="A74" s="667" t="s">
        <v>263</v>
      </c>
      <c r="B74" s="668" t="s">
        <v>264</v>
      </c>
      <c r="C74" s="667"/>
      <c r="D74" s="669"/>
    </row>
    <row r="75" s="657" customFormat="1" ht="14.25" outlineLevel="1" spans="1:4">
      <c r="A75" s="667">
        <v>1</v>
      </c>
      <c r="B75" s="677" t="s">
        <v>265</v>
      </c>
      <c r="C75" s="678" t="s">
        <v>168</v>
      </c>
      <c r="D75" s="679" t="s">
        <v>266</v>
      </c>
    </row>
    <row r="76" s="657" customFormat="1" ht="28.5" outlineLevel="1" spans="1:4">
      <c r="A76" s="667">
        <v>2</v>
      </c>
      <c r="B76" s="677" t="s">
        <v>267</v>
      </c>
      <c r="C76" s="678" t="s">
        <v>168</v>
      </c>
      <c r="D76" s="679" t="s">
        <v>268</v>
      </c>
    </row>
    <row r="77" s="657" customFormat="1" ht="14.25" outlineLevel="1" spans="1:4">
      <c r="A77" s="667">
        <v>3</v>
      </c>
      <c r="B77" s="677" t="s">
        <v>269</v>
      </c>
      <c r="C77" s="678" t="s">
        <v>178</v>
      </c>
      <c r="D77" s="680" t="s">
        <v>214</v>
      </c>
    </row>
    <row r="78" s="657" customFormat="1" ht="28.5" outlineLevel="1" spans="1:4">
      <c r="A78" s="667">
        <v>4</v>
      </c>
      <c r="B78" s="677" t="s">
        <v>270</v>
      </c>
      <c r="C78" s="678" t="s">
        <v>168</v>
      </c>
      <c r="D78" s="680" t="s">
        <v>271</v>
      </c>
    </row>
    <row r="79" s="657" customFormat="1" ht="14.25" outlineLevel="1" spans="1:4">
      <c r="A79" s="667">
        <v>5</v>
      </c>
      <c r="B79" s="677" t="s">
        <v>272</v>
      </c>
      <c r="C79" s="678" t="s">
        <v>168</v>
      </c>
      <c r="D79" s="679" t="s">
        <v>266</v>
      </c>
    </row>
    <row r="80" s="657" customFormat="1" ht="14.25" outlineLevel="1" spans="1:4">
      <c r="A80" s="667">
        <v>6</v>
      </c>
      <c r="B80" s="677" t="s">
        <v>273</v>
      </c>
      <c r="C80" s="678" t="s">
        <v>178</v>
      </c>
      <c r="D80" s="680" t="s">
        <v>214</v>
      </c>
    </row>
    <row r="81" s="657" customFormat="1" ht="14.25" outlineLevel="1" spans="1:4">
      <c r="A81" s="667">
        <v>7</v>
      </c>
      <c r="B81" s="677" t="s">
        <v>274</v>
      </c>
      <c r="C81" s="678" t="s">
        <v>178</v>
      </c>
      <c r="D81" s="680" t="s">
        <v>275</v>
      </c>
    </row>
    <row r="82" s="657" customFormat="1" ht="14.25" spans="1:4">
      <c r="A82" s="667" t="s">
        <v>276</v>
      </c>
      <c r="B82" s="668" t="s">
        <v>277</v>
      </c>
      <c r="C82" s="667"/>
      <c r="D82" s="669"/>
    </row>
    <row r="83" outlineLevel="1" spans="1:4">
      <c r="A83" s="694"/>
      <c r="B83" s="672" t="s">
        <v>278</v>
      </c>
      <c r="C83" s="695"/>
      <c r="D83" s="696"/>
    </row>
    <row r="84" ht="99" outlineLevel="2" spans="1:4">
      <c r="A84" s="694">
        <v>1</v>
      </c>
      <c r="B84" s="697" t="s">
        <v>279</v>
      </c>
      <c r="C84" s="698" t="s">
        <v>280</v>
      </c>
      <c r="D84" s="697" t="s">
        <v>281</v>
      </c>
    </row>
    <row r="85" ht="82.5" outlineLevel="2" spans="1:4">
      <c r="A85" s="694">
        <f t="shared" ref="A85:A97" si="0">A84+1</f>
        <v>2</v>
      </c>
      <c r="B85" s="697" t="s">
        <v>282</v>
      </c>
      <c r="C85" s="698" t="s">
        <v>168</v>
      </c>
      <c r="D85" s="697" t="s">
        <v>283</v>
      </c>
    </row>
    <row r="86" ht="49.5" outlineLevel="2" spans="1:4">
      <c r="A86" s="694">
        <f t="shared" si="0"/>
        <v>3</v>
      </c>
      <c r="B86" s="697" t="s">
        <v>284</v>
      </c>
      <c r="C86" s="698" t="s">
        <v>168</v>
      </c>
      <c r="D86" s="697" t="s">
        <v>285</v>
      </c>
    </row>
    <row r="87" ht="49.5" outlineLevel="2" spans="1:4">
      <c r="A87" s="694">
        <f t="shared" si="0"/>
        <v>4</v>
      </c>
      <c r="B87" s="697" t="s">
        <v>286</v>
      </c>
      <c r="C87" s="698" t="s">
        <v>148</v>
      </c>
      <c r="D87" s="697" t="s">
        <v>287</v>
      </c>
    </row>
    <row r="88" outlineLevel="2" spans="1:4">
      <c r="A88" s="694">
        <f t="shared" si="0"/>
        <v>5</v>
      </c>
      <c r="B88" s="697" t="s">
        <v>288</v>
      </c>
      <c r="C88" s="698" t="s">
        <v>168</v>
      </c>
      <c r="D88" s="697" t="s">
        <v>289</v>
      </c>
    </row>
    <row r="89" ht="82.5" outlineLevel="2" spans="1:4">
      <c r="A89" s="694">
        <f t="shared" si="0"/>
        <v>6</v>
      </c>
      <c r="B89" s="697" t="s">
        <v>290</v>
      </c>
      <c r="C89" s="698" t="s">
        <v>168</v>
      </c>
      <c r="D89" s="697" t="s">
        <v>291</v>
      </c>
    </row>
    <row r="90" ht="49.5" outlineLevel="2" spans="1:4">
      <c r="A90" s="694">
        <f t="shared" si="0"/>
        <v>7</v>
      </c>
      <c r="B90" s="697" t="s">
        <v>292</v>
      </c>
      <c r="C90" s="698" t="s">
        <v>168</v>
      </c>
      <c r="D90" s="697" t="s">
        <v>293</v>
      </c>
    </row>
    <row r="91" ht="49.5" outlineLevel="2" spans="1:4">
      <c r="A91" s="694">
        <f t="shared" si="0"/>
        <v>8</v>
      </c>
      <c r="B91" s="697" t="s">
        <v>294</v>
      </c>
      <c r="C91" s="698" t="s">
        <v>168</v>
      </c>
      <c r="D91" s="697" t="s">
        <v>295</v>
      </c>
    </row>
    <row r="92" ht="66" outlineLevel="2" spans="1:4">
      <c r="A92" s="694">
        <f t="shared" si="0"/>
        <v>9</v>
      </c>
      <c r="B92" s="697" t="s">
        <v>296</v>
      </c>
      <c r="C92" s="698" t="s">
        <v>168</v>
      </c>
      <c r="D92" s="697" t="s">
        <v>297</v>
      </c>
    </row>
    <row r="93" ht="49.5" outlineLevel="2" spans="1:4">
      <c r="A93" s="694">
        <f t="shared" si="0"/>
        <v>10</v>
      </c>
      <c r="B93" s="697" t="s">
        <v>298</v>
      </c>
      <c r="C93" s="698" t="s">
        <v>299</v>
      </c>
      <c r="D93" s="697" t="s">
        <v>300</v>
      </c>
    </row>
    <row r="94" ht="33" outlineLevel="2" spans="1:4">
      <c r="A94" s="694">
        <f t="shared" si="0"/>
        <v>11</v>
      </c>
      <c r="B94" s="697" t="s">
        <v>301</v>
      </c>
      <c r="C94" s="698" t="s">
        <v>148</v>
      </c>
      <c r="D94" s="697" t="s">
        <v>302</v>
      </c>
    </row>
    <row r="95" outlineLevel="2" spans="1:4">
      <c r="A95" s="694">
        <f t="shared" si="0"/>
        <v>12</v>
      </c>
      <c r="B95" s="697" t="s">
        <v>303</v>
      </c>
      <c r="C95" s="698" t="s">
        <v>148</v>
      </c>
      <c r="D95" s="697" t="s">
        <v>304</v>
      </c>
    </row>
    <row r="96" outlineLevel="2" spans="1:4">
      <c r="A96" s="694">
        <f t="shared" si="0"/>
        <v>13</v>
      </c>
      <c r="B96" s="697" t="s">
        <v>305</v>
      </c>
      <c r="C96" s="698" t="s">
        <v>148</v>
      </c>
      <c r="D96" s="697" t="s">
        <v>304</v>
      </c>
    </row>
    <row r="97" ht="33" outlineLevel="2" spans="1:4">
      <c r="A97" s="694">
        <f t="shared" si="0"/>
        <v>14</v>
      </c>
      <c r="B97" s="697" t="s">
        <v>306</v>
      </c>
      <c r="C97" s="698" t="s">
        <v>148</v>
      </c>
      <c r="D97" s="697" t="s">
        <v>307</v>
      </c>
    </row>
    <row r="98" ht="82.5" outlineLevel="2" spans="1:4">
      <c r="A98" s="694">
        <v>14</v>
      </c>
      <c r="B98" s="697" t="s">
        <v>308</v>
      </c>
      <c r="C98" s="698" t="s">
        <v>178</v>
      </c>
      <c r="D98" s="699" t="s">
        <v>309</v>
      </c>
    </row>
    <row r="99" outlineLevel="1" spans="1:4">
      <c r="A99" s="694"/>
      <c r="B99" s="672" t="s">
        <v>310</v>
      </c>
      <c r="C99" s="695"/>
      <c r="D99" s="696"/>
    </row>
    <row r="100" ht="82.5" outlineLevel="2" spans="1:4">
      <c r="A100" s="694">
        <v>1</v>
      </c>
      <c r="B100" s="697" t="s">
        <v>311</v>
      </c>
      <c r="C100" s="698" t="s">
        <v>168</v>
      </c>
      <c r="D100" s="697" t="s">
        <v>312</v>
      </c>
    </row>
    <row r="101" ht="82.5" outlineLevel="2" spans="1:4">
      <c r="A101" s="694">
        <f t="shared" ref="A101:A126" si="1">A100+1</f>
        <v>2</v>
      </c>
      <c r="B101" s="697" t="s">
        <v>313</v>
      </c>
      <c r="C101" s="698" t="s">
        <v>168</v>
      </c>
      <c r="D101" s="697" t="s">
        <v>312</v>
      </c>
    </row>
    <row r="102" ht="82.5" outlineLevel="2" spans="1:4">
      <c r="A102" s="694">
        <f t="shared" si="1"/>
        <v>3</v>
      </c>
      <c r="B102" s="697" t="s">
        <v>314</v>
      </c>
      <c r="C102" s="698" t="s">
        <v>168</v>
      </c>
      <c r="D102" s="697" t="s">
        <v>312</v>
      </c>
    </row>
    <row r="103" ht="82.5" outlineLevel="2" spans="1:4">
      <c r="A103" s="694">
        <f t="shared" si="1"/>
        <v>4</v>
      </c>
      <c r="B103" s="697" t="s">
        <v>315</v>
      </c>
      <c r="C103" s="698" t="s">
        <v>168</v>
      </c>
      <c r="D103" s="697" t="s">
        <v>316</v>
      </c>
    </row>
    <row r="104" ht="82.5" outlineLevel="2" spans="1:4">
      <c r="A104" s="694">
        <f t="shared" si="1"/>
        <v>5</v>
      </c>
      <c r="B104" s="697" t="s">
        <v>317</v>
      </c>
      <c r="C104" s="698" t="s">
        <v>168</v>
      </c>
      <c r="D104" s="697" t="s">
        <v>312</v>
      </c>
    </row>
    <row r="105" ht="49.5" outlineLevel="2" spans="1:4">
      <c r="A105" s="694">
        <f t="shared" si="1"/>
        <v>6</v>
      </c>
      <c r="B105" s="697" t="s">
        <v>318</v>
      </c>
      <c r="C105" s="698" t="s">
        <v>280</v>
      </c>
      <c r="D105" s="697" t="s">
        <v>319</v>
      </c>
    </row>
    <row r="106" ht="49.5" outlineLevel="2" spans="1:4">
      <c r="A106" s="694">
        <f t="shared" si="1"/>
        <v>7</v>
      </c>
      <c r="B106" s="697" t="s">
        <v>320</v>
      </c>
      <c r="C106" s="698" t="s">
        <v>280</v>
      </c>
      <c r="D106" s="697" t="s">
        <v>321</v>
      </c>
    </row>
    <row r="107" ht="49.5" outlineLevel="2" spans="1:4">
      <c r="A107" s="694">
        <f t="shared" si="1"/>
        <v>8</v>
      </c>
      <c r="B107" s="697" t="s">
        <v>322</v>
      </c>
      <c r="C107" s="698" t="s">
        <v>299</v>
      </c>
      <c r="D107" s="697" t="s">
        <v>323</v>
      </c>
    </row>
    <row r="108" ht="33" outlineLevel="2" spans="1:4">
      <c r="A108" s="694">
        <f t="shared" si="1"/>
        <v>9</v>
      </c>
      <c r="B108" s="697" t="s">
        <v>324</v>
      </c>
      <c r="C108" s="698" t="s">
        <v>280</v>
      </c>
      <c r="D108" s="697" t="s">
        <v>325</v>
      </c>
    </row>
    <row r="109" ht="33" outlineLevel="2" spans="1:4">
      <c r="A109" s="694">
        <f t="shared" si="1"/>
        <v>10</v>
      </c>
      <c r="B109" s="697" t="s">
        <v>326</v>
      </c>
      <c r="C109" s="698" t="s">
        <v>280</v>
      </c>
      <c r="D109" s="697" t="s">
        <v>325</v>
      </c>
    </row>
    <row r="110" ht="33" outlineLevel="2" spans="1:4">
      <c r="A110" s="694">
        <f t="shared" si="1"/>
        <v>11</v>
      </c>
      <c r="B110" s="697" t="s">
        <v>327</v>
      </c>
      <c r="C110" s="698" t="s">
        <v>280</v>
      </c>
      <c r="D110" s="697" t="s">
        <v>325</v>
      </c>
    </row>
    <row r="111" ht="33" outlineLevel="2" spans="1:4">
      <c r="A111" s="694">
        <f t="shared" si="1"/>
        <v>12</v>
      </c>
      <c r="B111" s="697" t="s">
        <v>328</v>
      </c>
      <c r="C111" s="698" t="s">
        <v>280</v>
      </c>
      <c r="D111" s="697" t="s">
        <v>325</v>
      </c>
    </row>
    <row r="112" ht="33" outlineLevel="2" spans="1:4">
      <c r="A112" s="694">
        <f t="shared" si="1"/>
        <v>13</v>
      </c>
      <c r="B112" s="697" t="s">
        <v>329</v>
      </c>
      <c r="C112" s="698" t="s">
        <v>280</v>
      </c>
      <c r="D112" s="697" t="s">
        <v>325</v>
      </c>
    </row>
    <row r="113" ht="33" outlineLevel="2" spans="1:4">
      <c r="A113" s="694">
        <f t="shared" si="1"/>
        <v>14</v>
      </c>
      <c r="B113" s="697" t="s">
        <v>330</v>
      </c>
      <c r="C113" s="698" t="s">
        <v>280</v>
      </c>
      <c r="D113" s="697" t="s">
        <v>325</v>
      </c>
    </row>
    <row r="114" ht="66" outlineLevel="2" spans="1:4">
      <c r="A114" s="694">
        <f t="shared" si="1"/>
        <v>15</v>
      </c>
      <c r="B114" s="697" t="s">
        <v>331</v>
      </c>
      <c r="C114" s="698" t="s">
        <v>148</v>
      </c>
      <c r="D114" s="697" t="s">
        <v>332</v>
      </c>
    </row>
    <row r="115" outlineLevel="2" spans="1:4">
      <c r="A115" s="694">
        <f t="shared" si="1"/>
        <v>16</v>
      </c>
      <c r="B115" s="697" t="s">
        <v>333</v>
      </c>
      <c r="C115" s="698" t="s">
        <v>148</v>
      </c>
      <c r="D115" s="697" t="s">
        <v>304</v>
      </c>
    </row>
    <row r="116" ht="33" outlineLevel="2" spans="1:4">
      <c r="A116" s="694">
        <f t="shared" si="1"/>
        <v>17</v>
      </c>
      <c r="B116" s="697" t="s">
        <v>334</v>
      </c>
      <c r="C116" s="698" t="s">
        <v>148</v>
      </c>
      <c r="D116" s="697" t="s">
        <v>335</v>
      </c>
    </row>
    <row r="117" ht="33" outlineLevel="2" spans="1:4">
      <c r="A117" s="694">
        <f t="shared" si="1"/>
        <v>18</v>
      </c>
      <c r="B117" s="697" t="s">
        <v>336</v>
      </c>
      <c r="C117" s="698" t="s">
        <v>148</v>
      </c>
      <c r="D117" s="697" t="s">
        <v>335</v>
      </c>
    </row>
    <row r="118" ht="33" outlineLevel="2" spans="1:4">
      <c r="A118" s="694">
        <f t="shared" si="1"/>
        <v>19</v>
      </c>
      <c r="B118" s="697" t="s">
        <v>337</v>
      </c>
      <c r="C118" s="698" t="s">
        <v>148</v>
      </c>
      <c r="D118" s="697" t="s">
        <v>335</v>
      </c>
    </row>
    <row r="119" outlineLevel="2" spans="1:4">
      <c r="A119" s="694">
        <f t="shared" si="1"/>
        <v>20</v>
      </c>
      <c r="B119" s="697" t="s">
        <v>338</v>
      </c>
      <c r="C119" s="673" t="s">
        <v>148</v>
      </c>
      <c r="D119" s="697" t="s">
        <v>304</v>
      </c>
    </row>
    <row r="120" outlineLevel="2" spans="1:4">
      <c r="A120" s="694">
        <f t="shared" si="1"/>
        <v>21</v>
      </c>
      <c r="B120" s="697" t="s">
        <v>339</v>
      </c>
      <c r="C120" s="698" t="s">
        <v>148</v>
      </c>
      <c r="D120" s="697" t="s">
        <v>304</v>
      </c>
    </row>
    <row r="121" ht="33" outlineLevel="2" spans="1:4">
      <c r="A121" s="694">
        <f t="shared" si="1"/>
        <v>22</v>
      </c>
      <c r="B121" s="697" t="s">
        <v>340</v>
      </c>
      <c r="C121" s="673" t="s">
        <v>148</v>
      </c>
      <c r="D121" s="700" t="s">
        <v>335</v>
      </c>
    </row>
    <row r="122" ht="33" outlineLevel="2" spans="1:4">
      <c r="A122" s="694">
        <f t="shared" si="1"/>
        <v>23</v>
      </c>
      <c r="B122" s="697" t="s">
        <v>341</v>
      </c>
      <c r="C122" s="673" t="s">
        <v>148</v>
      </c>
      <c r="D122" s="697" t="s">
        <v>335</v>
      </c>
    </row>
    <row r="123" ht="33" outlineLevel="2" spans="1:4">
      <c r="A123" s="694">
        <f t="shared" si="1"/>
        <v>24</v>
      </c>
      <c r="B123" s="697" t="s">
        <v>342</v>
      </c>
      <c r="C123" s="698" t="s">
        <v>148</v>
      </c>
      <c r="D123" s="697" t="s">
        <v>343</v>
      </c>
    </row>
    <row r="124" ht="33" outlineLevel="2" spans="1:4">
      <c r="A124" s="694">
        <f t="shared" si="1"/>
        <v>25</v>
      </c>
      <c r="B124" s="697" t="s">
        <v>306</v>
      </c>
      <c r="C124" s="698" t="s">
        <v>148</v>
      </c>
      <c r="D124" s="697" t="s">
        <v>307</v>
      </c>
    </row>
    <row r="125" outlineLevel="2" spans="1:4">
      <c r="A125" s="694">
        <f t="shared" si="1"/>
        <v>26</v>
      </c>
      <c r="B125" s="697" t="s">
        <v>344</v>
      </c>
      <c r="C125" s="673" t="s">
        <v>345</v>
      </c>
      <c r="D125" s="697" t="s">
        <v>304</v>
      </c>
    </row>
    <row r="126" outlineLevel="2" spans="1:4">
      <c r="A126" s="694">
        <f t="shared" si="1"/>
        <v>27</v>
      </c>
      <c r="B126" s="697" t="s">
        <v>346</v>
      </c>
      <c r="C126" s="673" t="s">
        <v>132</v>
      </c>
      <c r="D126" s="697" t="s">
        <v>304</v>
      </c>
    </row>
    <row r="127" outlineLevel="1" spans="1:4">
      <c r="A127" s="694"/>
      <c r="B127" s="672" t="s">
        <v>347</v>
      </c>
      <c r="C127" s="695"/>
      <c r="D127" s="696"/>
    </row>
    <row r="128" ht="82.5" outlineLevel="2" spans="1:4">
      <c r="A128" s="694">
        <v>1</v>
      </c>
      <c r="B128" s="701" t="s">
        <v>348</v>
      </c>
      <c r="C128" s="698" t="s">
        <v>280</v>
      </c>
      <c r="D128" s="697" t="s">
        <v>349</v>
      </c>
    </row>
    <row r="129" ht="33" outlineLevel="2" spans="1:4">
      <c r="A129" s="694">
        <f>A128+1</f>
        <v>2</v>
      </c>
      <c r="B129" s="701" t="s">
        <v>350</v>
      </c>
      <c r="C129" s="698" t="s">
        <v>168</v>
      </c>
      <c r="D129" s="697" t="s">
        <v>351</v>
      </c>
    </row>
    <row r="130" ht="49.5" outlineLevel="2" spans="1:4">
      <c r="A130" s="694">
        <f>A129+1</f>
        <v>3</v>
      </c>
      <c r="B130" s="701" t="s">
        <v>352</v>
      </c>
      <c r="C130" s="698" t="s">
        <v>178</v>
      </c>
      <c r="D130" s="697" t="s">
        <v>353</v>
      </c>
    </row>
  </sheetData>
  <sheetProtection algorithmName="SHA-512" hashValue="ndG2/0cPI1iZ8T12QpLLxP5m3hXQpvLpwbJitaNSzEXPVWfdKUP1Cpx2eetnwMbsRJ54ul6bVvnWwK89rmYQxg==" saltValue="Rgxi7W29RpYDIUsnVy70HA==" spinCount="100000" sheet="1" selectLockedCells="1" selectUnlockedCells="1" formatCells="0" formatColumns="0" formatRows="0" insertRows="0" insertColumns="0" insertHyperlinks="0" deleteColumns="0" deleteRows="0" sort="0" autoFilter="0" pivotTables="0" objects="1"/>
  <mergeCells count="7">
    <mergeCell ref="A1:D1"/>
    <mergeCell ref="A2:D2"/>
    <mergeCell ref="A30:A31"/>
    <mergeCell ref="B30:B31"/>
    <mergeCell ref="C30:C31"/>
    <mergeCell ref="D16:D17"/>
    <mergeCell ref="D30:D31"/>
  </mergeCells>
  <pageMargins left="0.751388888888889" right="0.751388888888889" top="1" bottom="1" header="0.5" footer="0.5"/>
  <pageSetup paperSize="9" scale="76"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H46"/>
  <sheetViews>
    <sheetView view="pageBreakPreview" zoomScaleNormal="100" workbookViewId="0">
      <selection activeCell="A1" sqref="A1:F1"/>
    </sheetView>
  </sheetViews>
  <sheetFormatPr defaultColWidth="9.81666666666667" defaultRowHeight="16.5" outlineLevelCol="7"/>
  <cols>
    <col min="1" max="5" width="17.0333333333333" style="635" customWidth="1"/>
    <col min="6" max="6" width="17.7333333333333" style="635" customWidth="1"/>
    <col min="7" max="7" width="13.0916666666667" style="635" customWidth="1"/>
    <col min="8" max="8" width="15.1416666666667" style="635" customWidth="1"/>
    <col min="9" max="16384" width="9.81666666666667" style="635"/>
  </cols>
  <sheetData>
    <row r="1" s="635" customFormat="1" ht="32.25" customHeight="1" spans="1:6">
      <c r="A1" s="637" t="s">
        <v>354</v>
      </c>
      <c r="B1" s="637"/>
      <c r="C1" s="637"/>
      <c r="D1" s="637"/>
      <c r="E1" s="637"/>
      <c r="F1" s="637"/>
    </row>
    <row r="2" s="635" customFormat="1" ht="25.5" customHeight="1" spans="1:6">
      <c r="A2" s="623" t="s">
        <v>355</v>
      </c>
      <c r="B2" s="623"/>
      <c r="C2" s="623"/>
      <c r="D2" s="623"/>
      <c r="E2" s="623"/>
      <c r="F2" s="623"/>
    </row>
    <row r="3" s="635" customFormat="1" ht="25.5" customHeight="1" spans="1:6">
      <c r="A3" s="622" t="s">
        <v>356</v>
      </c>
      <c r="B3" s="622"/>
      <c r="C3" s="622"/>
      <c r="D3" s="622"/>
      <c r="E3" s="622"/>
      <c r="F3" s="622"/>
    </row>
    <row r="4" s="635" customFormat="1" ht="25.5" customHeight="1" spans="1:6">
      <c r="A4" s="622" t="s">
        <v>357</v>
      </c>
      <c r="B4" s="622"/>
      <c r="C4" s="622"/>
      <c r="D4" s="622"/>
      <c r="E4" s="622"/>
      <c r="F4" s="622"/>
    </row>
    <row r="5" s="635" customFormat="1" ht="25.5" customHeight="1" spans="1:6">
      <c r="A5" s="623" t="s">
        <v>358</v>
      </c>
      <c r="B5" s="623"/>
      <c r="C5" s="623"/>
      <c r="D5" s="623"/>
      <c r="E5" s="623"/>
      <c r="F5" s="623"/>
    </row>
    <row r="6" s="635" customFormat="1" ht="60.95" customHeight="1" spans="1:7">
      <c r="A6" s="622" t="s">
        <v>359</v>
      </c>
      <c r="B6" s="622"/>
      <c r="C6" s="622"/>
      <c r="D6" s="622"/>
      <c r="E6" s="622"/>
      <c r="F6" s="622"/>
      <c r="G6" s="638"/>
    </row>
    <row r="7" s="635" customFormat="1" ht="66" customHeight="1" spans="1:7">
      <c r="A7" s="622" t="s">
        <v>360</v>
      </c>
      <c r="B7" s="622"/>
      <c r="C7" s="622"/>
      <c r="D7" s="622"/>
      <c r="E7" s="622"/>
      <c r="F7" s="622"/>
      <c r="G7" s="638"/>
    </row>
    <row r="8" s="635" customFormat="1" ht="39" customHeight="1" spans="1:7">
      <c r="A8" s="639" t="s">
        <v>361</v>
      </c>
      <c r="B8" s="640"/>
      <c r="C8" s="640"/>
      <c r="D8" s="640"/>
      <c r="E8" s="640"/>
      <c r="F8" s="641"/>
      <c r="G8" s="638"/>
    </row>
    <row r="9" s="635" customFormat="1" ht="20.1" customHeight="1" spans="1:6">
      <c r="A9" s="622" t="s">
        <v>362</v>
      </c>
      <c r="B9" s="622"/>
      <c r="C9" s="622"/>
      <c r="D9" s="622"/>
      <c r="E9" s="622"/>
      <c r="F9" s="622"/>
    </row>
    <row r="10" s="635" customFormat="1" ht="46" customHeight="1" spans="1:6">
      <c r="A10" s="639" t="s">
        <v>363</v>
      </c>
      <c r="B10" s="642"/>
      <c r="C10" s="642"/>
      <c r="D10" s="642"/>
      <c r="E10" s="642"/>
      <c r="F10" s="643"/>
    </row>
    <row r="11" s="635" customFormat="1" ht="49" customHeight="1" spans="1:6">
      <c r="A11" s="639" t="s">
        <v>364</v>
      </c>
      <c r="B11" s="642"/>
      <c r="C11" s="642"/>
      <c r="D11" s="642"/>
      <c r="E11" s="642"/>
      <c r="F11" s="643"/>
    </row>
    <row r="12" s="635" customFormat="1" ht="37.15" customHeight="1" spans="1:6">
      <c r="A12" s="622" t="s">
        <v>365</v>
      </c>
      <c r="B12" s="622"/>
      <c r="C12" s="622"/>
      <c r="D12" s="622"/>
      <c r="E12" s="622"/>
      <c r="F12" s="622"/>
    </row>
    <row r="13" s="635" customFormat="1" ht="49.15" customHeight="1" spans="1:6">
      <c r="A13" s="627" t="s">
        <v>366</v>
      </c>
      <c r="B13" s="627"/>
      <c r="C13" s="627"/>
      <c r="D13" s="627"/>
      <c r="E13" s="627"/>
      <c r="F13" s="627"/>
    </row>
    <row r="14" s="635" customFormat="1" ht="20.1" customHeight="1" spans="1:6">
      <c r="A14" s="627" t="s">
        <v>367</v>
      </c>
      <c r="B14" s="627"/>
      <c r="C14" s="627"/>
      <c r="D14" s="627"/>
      <c r="E14" s="627"/>
      <c r="F14" s="627"/>
    </row>
    <row r="15" s="635" customFormat="1" ht="20.1" customHeight="1" spans="1:6">
      <c r="A15" s="627" t="s">
        <v>368</v>
      </c>
      <c r="B15" s="627"/>
      <c r="C15" s="627"/>
      <c r="D15" s="627"/>
      <c r="E15" s="627"/>
      <c r="F15" s="627"/>
    </row>
    <row r="16" s="635" customFormat="1" ht="39" customHeight="1" spans="1:6">
      <c r="A16" s="627" t="s">
        <v>369</v>
      </c>
      <c r="B16" s="627"/>
      <c r="C16" s="627"/>
      <c r="D16" s="627"/>
      <c r="E16" s="627"/>
      <c r="F16" s="627"/>
    </row>
    <row r="17" s="635" customFormat="1" ht="25.5" customHeight="1" spans="1:6">
      <c r="A17" s="623" t="s">
        <v>370</v>
      </c>
      <c r="B17" s="623"/>
      <c r="C17" s="623"/>
      <c r="D17" s="623"/>
      <c r="E17" s="623"/>
      <c r="F17" s="623"/>
    </row>
    <row r="18" s="616" customFormat="1" ht="39" customHeight="1" spans="1:8">
      <c r="A18" s="627" t="s">
        <v>371</v>
      </c>
      <c r="B18" s="627"/>
      <c r="C18" s="627"/>
      <c r="D18" s="627"/>
      <c r="E18" s="627"/>
      <c r="F18" s="627"/>
      <c r="H18" s="635"/>
    </row>
    <row r="19" s="616" customFormat="1" ht="39" customHeight="1" spans="1:8">
      <c r="A19" s="644" t="s">
        <v>372</v>
      </c>
      <c r="B19" s="645"/>
      <c r="C19" s="645"/>
      <c r="D19" s="645"/>
      <c r="E19" s="645"/>
      <c r="F19" s="646"/>
      <c r="H19" s="635"/>
    </row>
    <row r="20" s="616" customFormat="1" ht="40.15" customHeight="1" spans="1:8">
      <c r="A20" s="627" t="s">
        <v>373</v>
      </c>
      <c r="B20" s="627"/>
      <c r="C20" s="627"/>
      <c r="D20" s="627"/>
      <c r="E20" s="627"/>
      <c r="F20" s="627"/>
      <c r="H20" s="635"/>
    </row>
    <row r="21" s="616" customFormat="1" ht="40.15" customHeight="1" spans="1:8">
      <c r="A21" s="644" t="s">
        <v>374</v>
      </c>
      <c r="B21" s="645"/>
      <c r="C21" s="645"/>
      <c r="D21" s="645"/>
      <c r="E21" s="645"/>
      <c r="F21" s="646"/>
      <c r="H21" s="635"/>
    </row>
    <row r="22" s="616" customFormat="1" ht="40.15" customHeight="1" spans="1:8">
      <c r="A22" s="644" t="s">
        <v>375</v>
      </c>
      <c r="B22" s="645"/>
      <c r="C22" s="645"/>
      <c r="D22" s="645"/>
      <c r="E22" s="645"/>
      <c r="F22" s="646"/>
      <c r="H22" s="635"/>
    </row>
    <row r="23" s="616" customFormat="1" ht="52.15" customHeight="1" spans="1:8">
      <c r="A23" s="644" t="s">
        <v>376</v>
      </c>
      <c r="B23" s="645"/>
      <c r="C23" s="645"/>
      <c r="D23" s="645"/>
      <c r="E23" s="645"/>
      <c r="F23" s="646"/>
      <c r="H23" s="635"/>
    </row>
    <row r="24" s="635" customFormat="1" ht="45" customHeight="1" spans="1:6">
      <c r="A24" s="639" t="s">
        <v>377</v>
      </c>
      <c r="B24" s="625"/>
      <c r="C24" s="625"/>
      <c r="D24" s="625"/>
      <c r="E24" s="625"/>
      <c r="F24" s="626"/>
    </row>
    <row r="25" s="635" customFormat="1" ht="45" customHeight="1" spans="1:6">
      <c r="A25" s="639" t="s">
        <v>378</v>
      </c>
      <c r="B25" s="640"/>
      <c r="C25" s="640"/>
      <c r="D25" s="640"/>
      <c r="E25" s="640"/>
      <c r="F25" s="641"/>
    </row>
    <row r="26" s="616" customFormat="1" ht="45" customHeight="1" spans="1:8">
      <c r="A26" s="627" t="s">
        <v>379</v>
      </c>
      <c r="B26" s="627"/>
      <c r="C26" s="627"/>
      <c r="D26" s="627"/>
      <c r="E26" s="627"/>
      <c r="F26" s="627"/>
      <c r="H26" s="635"/>
    </row>
    <row r="27" s="616" customFormat="1" ht="37.15" customHeight="1" spans="1:8">
      <c r="A27" s="627" t="s">
        <v>380</v>
      </c>
      <c r="B27" s="627"/>
      <c r="C27" s="627"/>
      <c r="D27" s="627"/>
      <c r="E27" s="627"/>
      <c r="F27" s="627"/>
      <c r="H27" s="635"/>
    </row>
    <row r="28" s="616" customFormat="1" ht="37.15" customHeight="1" spans="1:8">
      <c r="A28" s="621" t="s">
        <v>381</v>
      </c>
      <c r="B28" s="621"/>
      <c r="C28" s="621"/>
      <c r="D28" s="621"/>
      <c r="E28" s="621"/>
      <c r="F28" s="621"/>
      <c r="H28" s="635"/>
    </row>
    <row r="29" s="408" customFormat="1" ht="37.15" customHeight="1" spans="1:8">
      <c r="A29" s="647" t="s">
        <v>382</v>
      </c>
      <c r="B29" s="642"/>
      <c r="C29" s="642"/>
      <c r="D29" s="642"/>
      <c r="E29" s="642"/>
      <c r="F29" s="643"/>
      <c r="H29" s="635"/>
    </row>
    <row r="30" s="616" customFormat="1" ht="21" customHeight="1" spans="1:8">
      <c r="A30" s="621" t="s">
        <v>383</v>
      </c>
      <c r="B30" s="621"/>
      <c r="C30" s="621"/>
      <c r="D30" s="621"/>
      <c r="E30" s="621"/>
      <c r="F30" s="621"/>
      <c r="H30" s="635"/>
    </row>
    <row r="31" s="616" customFormat="1" ht="40.15" customHeight="1" spans="1:8">
      <c r="A31" s="627" t="s">
        <v>384</v>
      </c>
      <c r="B31" s="627"/>
      <c r="C31" s="627"/>
      <c r="D31" s="627"/>
      <c r="E31" s="627"/>
      <c r="F31" s="627"/>
      <c r="H31" s="635"/>
    </row>
    <row r="32" s="616" customFormat="1" ht="18" customHeight="1" spans="1:8">
      <c r="A32" s="627" t="s">
        <v>385</v>
      </c>
      <c r="B32" s="627"/>
      <c r="C32" s="627"/>
      <c r="D32" s="627"/>
      <c r="E32" s="627"/>
      <c r="F32" s="627"/>
      <c r="H32" s="635"/>
    </row>
    <row r="33" s="616" customFormat="1" ht="28.9" customHeight="1" spans="1:8">
      <c r="A33" s="627" t="s">
        <v>386</v>
      </c>
      <c r="B33" s="627"/>
      <c r="C33" s="627"/>
      <c r="D33" s="627"/>
      <c r="E33" s="627"/>
      <c r="F33" s="627"/>
      <c r="H33" s="635"/>
    </row>
    <row r="34" s="616" customFormat="1" ht="21" customHeight="1" spans="1:8">
      <c r="A34" s="627" t="s">
        <v>387</v>
      </c>
      <c r="B34" s="627"/>
      <c r="C34" s="627"/>
      <c r="D34" s="627"/>
      <c r="E34" s="627"/>
      <c r="F34" s="627"/>
      <c r="H34" s="635"/>
    </row>
    <row r="35" s="616" customFormat="1" ht="21.75" customHeight="1" spans="1:8">
      <c r="A35" s="35" t="s">
        <v>388</v>
      </c>
      <c r="B35" s="648"/>
      <c r="C35" s="648"/>
      <c r="D35" s="648"/>
      <c r="E35" s="648"/>
      <c r="F35" s="648"/>
      <c r="H35" s="635"/>
    </row>
    <row r="36" s="616" customFormat="1" ht="24.95" customHeight="1" spans="1:8">
      <c r="A36" s="647" t="s">
        <v>389</v>
      </c>
      <c r="B36" s="649"/>
      <c r="C36" s="649"/>
      <c r="D36" s="649"/>
      <c r="E36" s="649"/>
      <c r="F36" s="650"/>
      <c r="H36" s="635"/>
    </row>
    <row r="37" s="616" customFormat="1" ht="40.15" customHeight="1" spans="1:8">
      <c r="A37" s="647" t="s">
        <v>390</v>
      </c>
      <c r="B37" s="642"/>
      <c r="C37" s="642"/>
      <c r="D37" s="642"/>
      <c r="E37" s="642"/>
      <c r="F37" s="643"/>
      <c r="H37" s="635"/>
    </row>
    <row r="38" s="408" customFormat="1" ht="51" customHeight="1" spans="1:8">
      <c r="A38" s="647" t="s">
        <v>391</v>
      </c>
      <c r="B38" s="642"/>
      <c r="C38" s="642"/>
      <c r="D38" s="642"/>
      <c r="E38" s="642"/>
      <c r="F38" s="643"/>
      <c r="H38" s="635"/>
    </row>
    <row r="39" s="408" customFormat="1" ht="52.9" customHeight="1" spans="1:8">
      <c r="A39" s="647" t="s">
        <v>392</v>
      </c>
      <c r="B39" s="642"/>
      <c r="C39" s="642"/>
      <c r="D39" s="642"/>
      <c r="E39" s="642"/>
      <c r="F39" s="643"/>
      <c r="H39" s="635"/>
    </row>
    <row r="40" s="408" customFormat="1" ht="37.15" customHeight="1" spans="1:8">
      <c r="A40" s="647" t="s">
        <v>393</v>
      </c>
      <c r="B40" s="642"/>
      <c r="C40" s="642"/>
      <c r="D40" s="642"/>
      <c r="E40" s="642"/>
      <c r="F40" s="643"/>
      <c r="H40" s="635"/>
    </row>
    <row r="41" s="408" customFormat="1" ht="33" customHeight="1" spans="1:8">
      <c r="A41" s="647" t="s">
        <v>394</v>
      </c>
      <c r="B41" s="642"/>
      <c r="C41" s="642"/>
      <c r="D41" s="642"/>
      <c r="E41" s="642"/>
      <c r="F41" s="643"/>
      <c r="H41" s="635"/>
    </row>
    <row r="42" s="408" customFormat="1" ht="52.15" customHeight="1" spans="1:8">
      <c r="A42" s="647" t="s">
        <v>395</v>
      </c>
      <c r="B42" s="642"/>
      <c r="C42" s="642"/>
      <c r="D42" s="642"/>
      <c r="E42" s="642"/>
      <c r="F42" s="643"/>
      <c r="H42" s="635"/>
    </row>
    <row r="43" s="408" customFormat="1" ht="24.95" customHeight="1" spans="1:8">
      <c r="A43" s="647" t="s">
        <v>396</v>
      </c>
      <c r="B43" s="642"/>
      <c r="C43" s="642"/>
      <c r="D43" s="642"/>
      <c r="E43" s="642"/>
      <c r="F43" s="643"/>
      <c r="H43" s="635"/>
    </row>
    <row r="44" s="408" customFormat="1" ht="24.95" customHeight="1" spans="1:8">
      <c r="A44" s="647" t="s">
        <v>397</v>
      </c>
      <c r="B44" s="642"/>
      <c r="C44" s="642"/>
      <c r="D44" s="642"/>
      <c r="E44" s="642"/>
      <c r="F44" s="643"/>
      <c r="H44" s="635"/>
    </row>
    <row r="45" s="636" customFormat="1" ht="37.15" customHeight="1" spans="1:8">
      <c r="A45" s="651" t="s">
        <v>398</v>
      </c>
      <c r="B45" s="652"/>
      <c r="C45" s="652"/>
      <c r="D45" s="652"/>
      <c r="E45" s="652"/>
      <c r="F45" s="653"/>
      <c r="H45" s="635"/>
    </row>
    <row r="46" s="635" customFormat="1" ht="24.95" customHeight="1" spans="1:6">
      <c r="A46" s="654" t="s">
        <v>399</v>
      </c>
      <c r="B46" s="654"/>
      <c r="C46" s="654"/>
      <c r="D46" s="654"/>
      <c r="E46" s="654"/>
      <c r="F46" s="654"/>
    </row>
  </sheetData>
  <sheetProtection algorithmName="SHA-512" hashValue="2YRKcyQhg32WtWK8LlpJMF/QnTD4mlP8Cj/aXIDOje7NtAs+eMD6jVcjrwCD3Y9bpNsCXr1n81U5/saJP+tXIw==" saltValue="uCEQzU4lS9OVpYRky37Y+Q==" spinCount="100000" sheet="1" selectLockedCells="1" selectUnlockedCells="1" formatCells="0" formatColumns="0" formatRows="0" insertRows="0" insertColumns="0" insertHyperlinks="0" deleteColumns="0" deleteRows="0" sort="0" autoFilter="0" pivotTables="0" objects="1"/>
  <mergeCells count="46">
    <mergeCell ref="A1:F1"/>
    <mergeCell ref="A2:F2"/>
    <mergeCell ref="A3:F3"/>
    <mergeCell ref="A4:F4"/>
    <mergeCell ref="A5:F5"/>
    <mergeCell ref="A6:F6"/>
    <mergeCell ref="A7:F7"/>
    <mergeCell ref="A8:F8"/>
    <mergeCell ref="A9:F9"/>
    <mergeCell ref="A10:F10"/>
    <mergeCell ref="A11:F11"/>
    <mergeCell ref="A12:F12"/>
    <mergeCell ref="A13:F13"/>
    <mergeCell ref="A14:F14"/>
    <mergeCell ref="A15:F15"/>
    <mergeCell ref="A16:F16"/>
    <mergeCell ref="A17:F17"/>
    <mergeCell ref="A18:F18"/>
    <mergeCell ref="A19:F19"/>
    <mergeCell ref="A20:F20"/>
    <mergeCell ref="A21:F21"/>
    <mergeCell ref="A22:F22"/>
    <mergeCell ref="A23:F23"/>
    <mergeCell ref="A24:F24"/>
    <mergeCell ref="A25:F25"/>
    <mergeCell ref="A26:F26"/>
    <mergeCell ref="A27:F27"/>
    <mergeCell ref="A28:F28"/>
    <mergeCell ref="A29:F29"/>
    <mergeCell ref="A30:F30"/>
    <mergeCell ref="A31:F31"/>
    <mergeCell ref="A32:F32"/>
    <mergeCell ref="A33:F33"/>
    <mergeCell ref="A34:F34"/>
    <mergeCell ref="A35:F35"/>
    <mergeCell ref="A36:F36"/>
    <mergeCell ref="A37:F37"/>
    <mergeCell ref="A38:F38"/>
    <mergeCell ref="A39:F39"/>
    <mergeCell ref="A40:F40"/>
    <mergeCell ref="A41:F41"/>
    <mergeCell ref="A42:F42"/>
    <mergeCell ref="A43:F43"/>
    <mergeCell ref="A44:F44"/>
    <mergeCell ref="A45:F45"/>
    <mergeCell ref="A46:F46"/>
  </mergeCells>
  <pageMargins left="0.751388888888889" right="0.751388888888889" top="1" bottom="1" header="0.5" footer="0.5"/>
  <pageSetup paperSize="9" scale="85" orientation="portrait"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56"/>
  <sheetViews>
    <sheetView view="pageBreakPreview" zoomScaleNormal="100" workbookViewId="0">
      <selection activeCell="A1" sqref="A1:F1"/>
    </sheetView>
  </sheetViews>
  <sheetFormatPr defaultColWidth="9" defaultRowHeight="31" customHeight="1"/>
  <cols>
    <col min="1" max="1" width="4.44166666666667" style="616" customWidth="1"/>
    <col min="2" max="3" width="9" style="616"/>
    <col min="4" max="4" width="23.8833333333333" style="616" customWidth="1"/>
    <col min="5" max="5" width="9" style="616"/>
    <col min="6" max="6" width="36.1083333333333" style="616" customWidth="1"/>
    <col min="7" max="16384" width="9" style="616"/>
  </cols>
  <sheetData>
    <row r="1" s="616" customFormat="1" customHeight="1" spans="1:6">
      <c r="A1" s="619" t="s">
        <v>400</v>
      </c>
      <c r="B1" s="619"/>
      <c r="C1" s="619"/>
      <c r="D1" s="619"/>
      <c r="E1" s="619"/>
      <c r="F1" s="619"/>
    </row>
    <row r="2" s="616" customFormat="1" customHeight="1" spans="1:6">
      <c r="A2" s="620" t="s">
        <v>355</v>
      </c>
      <c r="B2" s="620"/>
      <c r="C2" s="620"/>
      <c r="D2" s="620"/>
      <c r="E2" s="620"/>
      <c r="F2" s="620"/>
    </row>
    <row r="3" s="616" customFormat="1" customHeight="1" spans="1:6">
      <c r="A3" s="621" t="s">
        <v>401</v>
      </c>
      <c r="B3" s="621"/>
      <c r="C3" s="621"/>
      <c r="D3" s="621"/>
      <c r="E3" s="621"/>
      <c r="F3" s="621"/>
    </row>
    <row r="4" s="616" customFormat="1" customHeight="1" spans="1:6">
      <c r="A4" s="622" t="s">
        <v>402</v>
      </c>
      <c r="B4" s="622"/>
      <c r="C4" s="622"/>
      <c r="D4" s="622"/>
      <c r="E4" s="622"/>
      <c r="F4" s="622"/>
    </row>
    <row r="5" s="616" customFormat="1" customHeight="1" spans="1:6">
      <c r="A5" s="623" t="s">
        <v>358</v>
      </c>
      <c r="B5" s="623"/>
      <c r="C5" s="623"/>
      <c r="D5" s="623"/>
      <c r="E5" s="623"/>
      <c r="F5" s="623"/>
    </row>
    <row r="6" s="616" customFormat="1" customHeight="1" spans="1:6">
      <c r="A6" s="624" t="s">
        <v>403</v>
      </c>
      <c r="B6" s="625"/>
      <c r="C6" s="625"/>
      <c r="D6" s="625"/>
      <c r="E6" s="625"/>
      <c r="F6" s="626"/>
    </row>
    <row r="7" s="616" customFormat="1" customHeight="1" spans="1:6">
      <c r="A7" s="620" t="s">
        <v>404</v>
      </c>
      <c r="B7" s="620"/>
      <c r="C7" s="620"/>
      <c r="D7" s="620"/>
      <c r="E7" s="620"/>
      <c r="F7" s="620"/>
    </row>
    <row r="8" s="616" customFormat="1" customHeight="1" spans="1:6">
      <c r="A8" s="621" t="s">
        <v>405</v>
      </c>
      <c r="B8" s="621"/>
      <c r="C8" s="621"/>
      <c r="D8" s="621"/>
      <c r="E8" s="621"/>
      <c r="F8" s="621"/>
    </row>
    <row r="9" s="616" customFormat="1" customHeight="1" spans="1:6">
      <c r="A9" s="621" t="s">
        <v>406</v>
      </c>
      <c r="B9" s="621"/>
      <c r="C9" s="621"/>
      <c r="D9" s="621"/>
      <c r="E9" s="621"/>
      <c r="F9" s="621"/>
    </row>
    <row r="10" s="616" customFormat="1" customHeight="1" spans="1:6">
      <c r="A10" s="621" t="s">
        <v>407</v>
      </c>
      <c r="B10" s="621"/>
      <c r="C10" s="621"/>
      <c r="D10" s="621"/>
      <c r="E10" s="621"/>
      <c r="F10" s="621"/>
    </row>
    <row r="11" s="616" customFormat="1" customHeight="1" spans="1:6">
      <c r="A11" s="621" t="s">
        <v>408</v>
      </c>
      <c r="B11" s="621"/>
      <c r="C11" s="621"/>
      <c r="D11" s="621"/>
      <c r="E11" s="621"/>
      <c r="F11" s="621"/>
    </row>
    <row r="12" s="616" customFormat="1" customHeight="1" spans="1:6">
      <c r="A12" s="621" t="s">
        <v>409</v>
      </c>
      <c r="B12" s="621"/>
      <c r="C12" s="621"/>
      <c r="D12" s="621"/>
      <c r="E12" s="621"/>
      <c r="F12" s="621"/>
    </row>
    <row r="13" s="616" customFormat="1" customHeight="1" spans="1:6">
      <c r="A13" s="627" t="s">
        <v>410</v>
      </c>
      <c r="B13" s="627"/>
      <c r="C13" s="627"/>
      <c r="D13" s="627"/>
      <c r="E13" s="627"/>
      <c r="F13" s="627"/>
    </row>
    <row r="14" s="616" customFormat="1" customHeight="1" spans="1:6">
      <c r="A14" s="627" t="s">
        <v>411</v>
      </c>
      <c r="B14" s="627"/>
      <c r="C14" s="627"/>
      <c r="D14" s="627"/>
      <c r="E14" s="627"/>
      <c r="F14" s="627"/>
    </row>
    <row r="15" s="616" customFormat="1" customHeight="1" spans="1:6">
      <c r="A15" s="627" t="s">
        <v>412</v>
      </c>
      <c r="B15" s="627"/>
      <c r="C15" s="627"/>
      <c r="D15" s="627"/>
      <c r="E15" s="627"/>
      <c r="F15" s="627"/>
    </row>
    <row r="16" s="616" customFormat="1" customHeight="1" spans="1:6">
      <c r="A16" s="620" t="s">
        <v>413</v>
      </c>
      <c r="B16" s="620"/>
      <c r="C16" s="620"/>
      <c r="D16" s="620"/>
      <c r="E16" s="620"/>
      <c r="F16" s="620"/>
    </row>
    <row r="17" s="616" customFormat="1" customHeight="1" spans="1:6">
      <c r="A17" s="621" t="s">
        <v>414</v>
      </c>
      <c r="B17" s="621"/>
      <c r="C17" s="621"/>
      <c r="D17" s="621"/>
      <c r="E17" s="621"/>
      <c r="F17" s="621"/>
    </row>
    <row r="18" s="616" customFormat="1" customHeight="1" spans="1:6">
      <c r="A18" s="621" t="s">
        <v>406</v>
      </c>
      <c r="B18" s="621"/>
      <c r="C18" s="621"/>
      <c r="D18" s="621"/>
      <c r="E18" s="621"/>
      <c r="F18" s="621"/>
    </row>
    <row r="19" s="616" customFormat="1" customHeight="1" spans="1:6">
      <c r="A19" s="621" t="s">
        <v>415</v>
      </c>
      <c r="B19" s="621"/>
      <c r="C19" s="621"/>
      <c r="D19" s="621"/>
      <c r="E19" s="621"/>
      <c r="F19" s="621"/>
    </row>
    <row r="20" s="616" customFormat="1" customHeight="1" spans="1:6">
      <c r="A20" s="621" t="s">
        <v>416</v>
      </c>
      <c r="B20" s="621"/>
      <c r="C20" s="621"/>
      <c r="D20" s="621"/>
      <c r="E20" s="621"/>
      <c r="F20" s="621"/>
    </row>
    <row r="21" s="616" customFormat="1" customHeight="1" spans="1:6">
      <c r="A21" s="621" t="s">
        <v>417</v>
      </c>
      <c r="B21" s="621"/>
      <c r="C21" s="621"/>
      <c r="D21" s="621"/>
      <c r="E21" s="621"/>
      <c r="F21" s="621"/>
    </row>
    <row r="22" s="616" customFormat="1" customHeight="1" spans="1:6">
      <c r="A22" s="628" t="s">
        <v>418</v>
      </c>
      <c r="B22" s="629"/>
      <c r="C22" s="629"/>
      <c r="D22" s="629"/>
      <c r="E22" s="629"/>
      <c r="F22" s="630"/>
    </row>
    <row r="23" s="616" customFormat="1" customHeight="1" spans="1:6">
      <c r="A23" s="628" t="s">
        <v>419</v>
      </c>
      <c r="B23" s="629"/>
      <c r="C23" s="629"/>
      <c r="D23" s="629"/>
      <c r="E23" s="629"/>
      <c r="F23" s="630"/>
    </row>
    <row r="24" s="616" customFormat="1" customHeight="1" spans="1:6">
      <c r="A24" s="627" t="s">
        <v>410</v>
      </c>
      <c r="B24" s="627"/>
      <c r="C24" s="627"/>
      <c r="D24" s="627"/>
      <c r="E24" s="627"/>
      <c r="F24" s="627"/>
    </row>
    <row r="25" s="616" customFormat="1" customHeight="1" spans="1:6">
      <c r="A25" s="627" t="s">
        <v>411</v>
      </c>
      <c r="B25" s="627"/>
      <c r="C25" s="627"/>
      <c r="D25" s="627"/>
      <c r="E25" s="627"/>
      <c r="F25" s="627"/>
    </row>
    <row r="26" s="616" customFormat="1" customHeight="1" spans="1:6">
      <c r="A26" s="627" t="s">
        <v>420</v>
      </c>
      <c r="B26" s="627"/>
      <c r="C26" s="627"/>
      <c r="D26" s="627"/>
      <c r="E26" s="627"/>
      <c r="F26" s="627"/>
    </row>
    <row r="27" s="617" customFormat="1" customHeight="1" spans="1:6">
      <c r="A27" s="620" t="s">
        <v>421</v>
      </c>
      <c r="B27" s="620"/>
      <c r="C27" s="620"/>
      <c r="D27" s="620"/>
      <c r="E27" s="620"/>
      <c r="F27" s="620"/>
    </row>
    <row r="28" s="617" customFormat="1" customHeight="1" spans="1:6">
      <c r="A28" s="627" t="s">
        <v>422</v>
      </c>
      <c r="B28" s="627"/>
      <c r="C28" s="627"/>
      <c r="D28" s="627"/>
      <c r="E28" s="627"/>
      <c r="F28" s="627"/>
    </row>
    <row r="29" s="617" customFormat="1" customHeight="1" spans="1:6">
      <c r="A29" s="627" t="s">
        <v>423</v>
      </c>
      <c r="B29" s="627"/>
      <c r="C29" s="627"/>
      <c r="D29" s="627"/>
      <c r="E29" s="627"/>
      <c r="F29" s="627"/>
    </row>
    <row r="30" s="617" customFormat="1" customHeight="1" spans="1:6">
      <c r="A30" s="627" t="s">
        <v>424</v>
      </c>
      <c r="B30" s="627"/>
      <c r="C30" s="627"/>
      <c r="D30" s="627"/>
      <c r="E30" s="627"/>
      <c r="F30" s="627"/>
    </row>
    <row r="31" s="617" customFormat="1" customHeight="1" spans="1:6">
      <c r="A31" s="627" t="s">
        <v>425</v>
      </c>
      <c r="B31" s="627"/>
      <c r="C31" s="627"/>
      <c r="D31" s="627"/>
      <c r="E31" s="627"/>
      <c r="F31" s="627"/>
    </row>
    <row r="32" s="618" customFormat="1" customHeight="1" spans="1:6">
      <c r="A32" s="620" t="s">
        <v>426</v>
      </c>
      <c r="B32" s="620"/>
      <c r="C32" s="620"/>
      <c r="D32" s="620"/>
      <c r="E32" s="620"/>
      <c r="F32" s="620"/>
    </row>
    <row r="33" s="618" customFormat="1" customHeight="1" spans="1:6">
      <c r="A33" s="631" t="s">
        <v>34</v>
      </c>
      <c r="B33" s="632" t="s">
        <v>427</v>
      </c>
      <c r="C33" s="632"/>
      <c r="D33" s="632"/>
      <c r="E33" s="632"/>
      <c r="F33" s="632"/>
    </row>
    <row r="34" s="618" customFormat="1" customHeight="1" spans="1:6">
      <c r="A34" s="631" t="s">
        <v>36</v>
      </c>
      <c r="B34" s="632" t="s">
        <v>428</v>
      </c>
      <c r="C34" s="632"/>
      <c r="D34" s="632"/>
      <c r="E34" s="632"/>
      <c r="F34" s="632"/>
    </row>
    <row r="35" s="618" customFormat="1" customHeight="1" spans="1:6">
      <c r="A35" s="631" t="s">
        <v>38</v>
      </c>
      <c r="B35" s="632" t="s">
        <v>429</v>
      </c>
      <c r="C35" s="632"/>
      <c r="D35" s="632"/>
      <c r="E35" s="632"/>
      <c r="F35" s="632"/>
    </row>
    <row r="36" s="618" customFormat="1" customHeight="1" spans="1:6">
      <c r="A36" s="631" t="s">
        <v>40</v>
      </c>
      <c r="B36" s="632" t="s">
        <v>430</v>
      </c>
      <c r="C36" s="632"/>
      <c r="D36" s="632"/>
      <c r="E36" s="632"/>
      <c r="F36" s="632"/>
    </row>
    <row r="37" s="618" customFormat="1" customHeight="1" spans="1:6">
      <c r="A37" s="631" t="s">
        <v>42</v>
      </c>
      <c r="B37" s="632" t="s">
        <v>431</v>
      </c>
      <c r="C37" s="632"/>
      <c r="D37" s="632"/>
      <c r="E37" s="632"/>
      <c r="F37" s="632"/>
    </row>
    <row r="38" s="618" customFormat="1" customHeight="1" spans="1:6">
      <c r="A38" s="631" t="s">
        <v>44</v>
      </c>
      <c r="B38" s="632" t="s">
        <v>432</v>
      </c>
      <c r="C38" s="632"/>
      <c r="D38" s="632"/>
      <c r="E38" s="632"/>
      <c r="F38" s="632"/>
    </row>
    <row r="39" s="618" customFormat="1" customHeight="1" spans="1:6">
      <c r="A39" s="631" t="s">
        <v>46</v>
      </c>
      <c r="B39" s="632" t="s">
        <v>433</v>
      </c>
      <c r="C39" s="632"/>
      <c r="D39" s="632"/>
      <c r="E39" s="632"/>
      <c r="F39" s="632"/>
    </row>
    <row r="40" s="618" customFormat="1" customHeight="1" spans="1:6">
      <c r="A40" s="631" t="s">
        <v>48</v>
      </c>
      <c r="B40" s="632" t="s">
        <v>434</v>
      </c>
      <c r="C40" s="632"/>
      <c r="D40" s="632"/>
      <c r="E40" s="632"/>
      <c r="F40" s="632"/>
    </row>
    <row r="41" s="618" customFormat="1" customHeight="1" spans="1:6">
      <c r="A41" s="620" t="s">
        <v>435</v>
      </c>
      <c r="B41" s="620"/>
      <c r="C41" s="620"/>
      <c r="D41" s="620"/>
      <c r="E41" s="620"/>
      <c r="F41" s="620"/>
    </row>
    <row r="42" s="618" customFormat="1" customHeight="1" spans="1:6">
      <c r="A42" s="631" t="s">
        <v>34</v>
      </c>
      <c r="B42" s="632" t="s">
        <v>436</v>
      </c>
      <c r="C42" s="632"/>
      <c r="D42" s="632"/>
      <c r="E42" s="632"/>
      <c r="F42" s="632"/>
    </row>
    <row r="43" s="618" customFormat="1" customHeight="1" spans="1:6">
      <c r="A43" s="631" t="s">
        <v>36</v>
      </c>
      <c r="B43" s="632" t="s">
        <v>437</v>
      </c>
      <c r="C43" s="632"/>
      <c r="D43" s="632"/>
      <c r="E43" s="632"/>
      <c r="F43" s="632"/>
    </row>
    <row r="44" s="618" customFormat="1" customHeight="1" spans="1:6">
      <c r="A44" s="631" t="s">
        <v>38</v>
      </c>
      <c r="B44" s="632" t="s">
        <v>438</v>
      </c>
      <c r="C44" s="632"/>
      <c r="D44" s="632"/>
      <c r="E44" s="632"/>
      <c r="F44" s="632"/>
    </row>
    <row r="45" s="618" customFormat="1" customHeight="1" spans="1:6">
      <c r="A45" s="631" t="s">
        <v>40</v>
      </c>
      <c r="B45" s="632" t="s">
        <v>439</v>
      </c>
      <c r="C45" s="632"/>
      <c r="D45" s="632"/>
      <c r="E45" s="632"/>
      <c r="F45" s="632"/>
    </row>
    <row r="46" s="618" customFormat="1" customHeight="1" spans="1:6">
      <c r="A46" s="631" t="s">
        <v>42</v>
      </c>
      <c r="B46" s="632" t="s">
        <v>440</v>
      </c>
      <c r="C46" s="632"/>
      <c r="D46" s="632"/>
      <c r="E46" s="632"/>
      <c r="F46" s="632"/>
    </row>
    <row r="47" s="618" customFormat="1" customHeight="1" spans="1:6">
      <c r="A47" s="631" t="s">
        <v>44</v>
      </c>
      <c r="B47" s="632" t="s">
        <v>441</v>
      </c>
      <c r="C47" s="632"/>
      <c r="D47" s="632"/>
      <c r="E47" s="632"/>
      <c r="F47" s="632"/>
    </row>
    <row r="48" s="618" customFormat="1" customHeight="1" spans="1:6">
      <c r="A48" s="631" t="s">
        <v>46</v>
      </c>
      <c r="B48" s="632" t="s">
        <v>442</v>
      </c>
      <c r="C48" s="632"/>
      <c r="D48" s="632"/>
      <c r="E48" s="632"/>
      <c r="F48" s="632"/>
    </row>
    <row r="49" s="618" customFormat="1" customHeight="1" spans="1:6">
      <c r="A49" s="631" t="s">
        <v>48</v>
      </c>
      <c r="B49" s="632" t="s">
        <v>443</v>
      </c>
      <c r="C49" s="632"/>
      <c r="D49" s="632"/>
      <c r="E49" s="632"/>
      <c r="F49" s="632"/>
    </row>
    <row r="50" s="618" customFormat="1" customHeight="1" spans="1:6">
      <c r="A50" s="631" t="s">
        <v>90</v>
      </c>
      <c r="B50" s="632" t="s">
        <v>444</v>
      </c>
      <c r="C50" s="632"/>
      <c r="D50" s="632"/>
      <c r="E50" s="632"/>
      <c r="F50" s="632"/>
    </row>
    <row r="51" s="618" customFormat="1" customHeight="1" spans="1:6">
      <c r="A51" s="631" t="s">
        <v>97</v>
      </c>
      <c r="B51" s="632" t="s">
        <v>445</v>
      </c>
      <c r="C51" s="632"/>
      <c r="D51" s="632"/>
      <c r="E51" s="632"/>
      <c r="F51" s="632"/>
    </row>
    <row r="52" s="618" customFormat="1" customHeight="1" spans="1:6">
      <c r="A52" s="631" t="s">
        <v>102</v>
      </c>
      <c r="B52" s="632" t="s">
        <v>446</v>
      </c>
      <c r="C52" s="632"/>
      <c r="D52" s="632"/>
      <c r="E52" s="632"/>
      <c r="F52" s="632"/>
    </row>
    <row r="53" s="616" customFormat="1" customHeight="1" spans="1:6">
      <c r="A53" s="620" t="s">
        <v>447</v>
      </c>
      <c r="B53" s="620"/>
      <c r="C53" s="620"/>
      <c r="D53" s="620"/>
      <c r="E53" s="620"/>
      <c r="F53" s="620"/>
    </row>
    <row r="54" s="616" customFormat="1" customHeight="1" spans="1:9">
      <c r="A54" s="621" t="s">
        <v>448</v>
      </c>
      <c r="B54" s="621"/>
      <c r="C54" s="621"/>
      <c r="D54" s="621"/>
      <c r="E54" s="621"/>
      <c r="F54" s="621"/>
      <c r="I54" s="616" t="s">
        <v>449</v>
      </c>
    </row>
    <row r="55" s="616" customFormat="1" customHeight="1" spans="1:6">
      <c r="A55" s="633" t="s">
        <v>450</v>
      </c>
      <c r="B55" s="633"/>
      <c r="C55" s="633"/>
      <c r="D55" s="633"/>
      <c r="E55" s="633"/>
      <c r="F55" s="633"/>
    </row>
    <row r="56" s="616" customFormat="1" customHeight="1" spans="1:6">
      <c r="A56" s="634" t="s">
        <v>451</v>
      </c>
      <c r="B56" s="634"/>
      <c r="C56" s="634"/>
      <c r="D56" s="634"/>
      <c r="E56" s="634"/>
      <c r="F56" s="634"/>
    </row>
  </sheetData>
  <sheetProtection algorithmName="SHA-512" hashValue="E10ZghiEq5pR7s09fwzfm5F+/9hT7j4F4iU828wF1h/GCp5TzwZVh2wbfa20S1SaqMxyLEzr6pj8qtcqQ5O52g==" saltValue="WH/k3XG5khKkBFPWsxMCww==" spinCount="100000" sheet="1" selectLockedCells="1" selectUnlockedCells="1" formatCells="0" formatColumns="0" formatRows="0" insertRows="0" insertColumns="0" insertHyperlinks="0" deleteColumns="0" deleteRows="0" sort="0" autoFilter="0" pivotTables="0" objects="1"/>
  <mergeCells count="56">
    <mergeCell ref="A1:F1"/>
    <mergeCell ref="A2:F2"/>
    <mergeCell ref="A3:F3"/>
    <mergeCell ref="A4:F4"/>
    <mergeCell ref="A5:F5"/>
    <mergeCell ref="A6:F6"/>
    <mergeCell ref="A7:F7"/>
    <mergeCell ref="A8:F8"/>
    <mergeCell ref="A9:F9"/>
    <mergeCell ref="A10:F10"/>
    <mergeCell ref="A11:F11"/>
    <mergeCell ref="A12:F12"/>
    <mergeCell ref="A13:F13"/>
    <mergeCell ref="A14:F14"/>
    <mergeCell ref="A15:F15"/>
    <mergeCell ref="A16:F16"/>
    <mergeCell ref="A17:F17"/>
    <mergeCell ref="A18:F18"/>
    <mergeCell ref="A19:F19"/>
    <mergeCell ref="A20:F20"/>
    <mergeCell ref="A21:F21"/>
    <mergeCell ref="A22:F22"/>
    <mergeCell ref="A23:F23"/>
    <mergeCell ref="A24:F24"/>
    <mergeCell ref="A25:F25"/>
    <mergeCell ref="A26:F26"/>
    <mergeCell ref="A27:F27"/>
    <mergeCell ref="A28:F28"/>
    <mergeCell ref="A29:F29"/>
    <mergeCell ref="A30:F30"/>
    <mergeCell ref="A31:F31"/>
    <mergeCell ref="A32:F32"/>
    <mergeCell ref="B33:F33"/>
    <mergeCell ref="B34:F34"/>
    <mergeCell ref="B35:F35"/>
    <mergeCell ref="B36:F36"/>
    <mergeCell ref="B37:F37"/>
    <mergeCell ref="B38:F38"/>
    <mergeCell ref="B39:F39"/>
    <mergeCell ref="B40:F40"/>
    <mergeCell ref="A41:F41"/>
    <mergeCell ref="B42:F42"/>
    <mergeCell ref="B43:F43"/>
    <mergeCell ref="B44:F44"/>
    <mergeCell ref="B45:F45"/>
    <mergeCell ref="B46:F46"/>
    <mergeCell ref="B47:F47"/>
    <mergeCell ref="B48:F48"/>
    <mergeCell ref="B49:F49"/>
    <mergeCell ref="B50:F50"/>
    <mergeCell ref="B51:F51"/>
    <mergeCell ref="B52:F52"/>
    <mergeCell ref="A53:F53"/>
    <mergeCell ref="A54:F54"/>
    <mergeCell ref="A55:F55"/>
    <mergeCell ref="A56:F56"/>
  </mergeCells>
  <pageMargins left="0.751388888888889" right="0.751388888888889" top="1" bottom="1" header="0.5" footer="0.5"/>
  <pageSetup paperSize="9" scale="96" orientation="portrait"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outlinePr summaryBelow="0" summaryRight="0"/>
  </sheetPr>
  <dimension ref="A1:FZ33"/>
  <sheetViews>
    <sheetView view="pageBreakPreview" zoomScale="115" zoomScaleNormal="100" workbookViewId="0">
      <pane xSplit="2" ySplit="5" topLeftCell="C6" activePane="bottomRight" state="frozen"/>
      <selection/>
      <selection pane="topRight"/>
      <selection pane="bottomLeft"/>
      <selection pane="bottomRight" activeCell="F3" sqref="F3:F5"/>
    </sheetView>
  </sheetViews>
  <sheetFormatPr defaultColWidth="9" defaultRowHeight="13.5"/>
  <cols>
    <col min="1" max="1" width="6.76666666666667" style="588" customWidth="1"/>
    <col min="2" max="2" width="22.7666666666667" style="588" customWidth="1"/>
    <col min="3" max="3" width="15.7666666666667" style="588" customWidth="1"/>
    <col min="4" max="4" width="20.7666666666667" style="588" customWidth="1"/>
    <col min="5" max="5" width="11.5" style="588" customWidth="1"/>
    <col min="6" max="6" width="17.8833333333333" style="588" customWidth="1"/>
    <col min="7" max="176" width="8.90833333333333" style="588" customWidth="1"/>
    <col min="177" max="177" width="6.09166666666667" style="588" customWidth="1"/>
    <col min="178" max="178" width="11.4416666666667" style="588" customWidth="1"/>
    <col min="179" max="179" width="18.2583333333333" style="588" customWidth="1"/>
    <col min="180" max="180" width="16.4666666666667" style="588" customWidth="1"/>
    <col min="181" max="183" width="8.90833333333333" style="588" customWidth="1"/>
    <col min="184" max="240" width="8.90833333333333" style="588"/>
    <col min="241" max="16360" width="8.89166666666667" style="588"/>
    <col min="16361" max="16384" width="9" style="588"/>
  </cols>
  <sheetData>
    <row r="1" s="582" customFormat="1" ht="30" customHeight="1" spans="1:182">
      <c r="A1" s="589" t="s">
        <v>452</v>
      </c>
      <c r="B1" s="589"/>
      <c r="C1" s="589"/>
      <c r="D1" s="589"/>
      <c r="E1" s="589"/>
      <c r="F1" s="589"/>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0"/>
      <c r="DB1" s="590"/>
      <c r="DC1" s="590"/>
      <c r="DD1" s="590"/>
      <c r="DE1" s="590"/>
      <c r="DF1" s="590"/>
      <c r="DG1" s="590"/>
      <c r="DH1" s="590"/>
      <c r="DI1" s="590"/>
      <c r="DJ1" s="590"/>
      <c r="DK1" s="590"/>
      <c r="DL1" s="590"/>
      <c r="DM1" s="590"/>
      <c r="DN1" s="590"/>
      <c r="DO1" s="590"/>
      <c r="DP1" s="590"/>
      <c r="DQ1" s="590"/>
      <c r="DR1" s="590"/>
      <c r="DS1" s="590"/>
      <c r="DT1" s="590"/>
      <c r="DU1" s="590"/>
      <c r="DV1" s="590"/>
      <c r="DW1" s="590"/>
      <c r="DX1" s="590"/>
      <c r="DY1" s="590"/>
      <c r="DZ1" s="590"/>
      <c r="EA1" s="590"/>
      <c r="EB1" s="590"/>
      <c r="EC1" s="590"/>
      <c r="ED1" s="590"/>
      <c r="EE1" s="590"/>
      <c r="EF1" s="590"/>
      <c r="EG1" s="590"/>
      <c r="EH1" s="590"/>
      <c r="EI1" s="590"/>
      <c r="EJ1" s="590"/>
      <c r="EK1" s="590"/>
      <c r="EL1" s="590"/>
      <c r="EM1" s="590"/>
      <c r="EN1" s="590"/>
      <c r="EO1" s="590"/>
      <c r="EP1" s="590"/>
      <c r="EQ1" s="590"/>
      <c r="ER1" s="590"/>
      <c r="ES1" s="590"/>
      <c r="ET1" s="590"/>
      <c r="EU1" s="590"/>
      <c r="EV1" s="590"/>
      <c r="EW1" s="590"/>
      <c r="EX1" s="590"/>
      <c r="EY1" s="590"/>
      <c r="EZ1" s="590"/>
      <c r="FA1" s="590"/>
      <c r="FB1" s="590"/>
      <c r="FC1" s="590"/>
      <c r="FD1" s="590"/>
      <c r="FE1" s="590"/>
      <c r="FF1" s="590"/>
      <c r="FG1" s="590"/>
      <c r="FH1" s="590"/>
      <c r="FI1" s="590"/>
      <c r="FJ1" s="590"/>
      <c r="FK1" s="590"/>
      <c r="FL1" s="590"/>
      <c r="FM1" s="590"/>
      <c r="FN1" s="590"/>
      <c r="FO1" s="590"/>
      <c r="FP1" s="590"/>
      <c r="FQ1" s="590"/>
      <c r="FR1" s="590"/>
      <c r="FS1" s="590"/>
      <c r="FT1" s="590"/>
      <c r="FU1" s="590"/>
      <c r="FV1" s="590"/>
      <c r="FW1" s="590"/>
      <c r="FX1" s="590"/>
      <c r="FY1" s="590"/>
      <c r="FZ1" s="590"/>
    </row>
    <row r="2" s="583" customFormat="1" ht="28" customHeight="1" spans="1:182">
      <c r="A2" s="591" t="str">
        <f>+'表1-投标报价汇总表'!A2</f>
        <v>工程名称：白云区槎头车辆段（一期）地块项目施工图设计及施工总承包项目</v>
      </c>
      <c r="B2" s="591"/>
      <c r="C2" s="591"/>
      <c r="D2" s="591"/>
      <c r="E2" s="591"/>
      <c r="F2" s="591"/>
      <c r="G2" s="591"/>
      <c r="H2" s="591"/>
      <c r="I2" s="591"/>
      <c r="J2" s="591"/>
      <c r="K2" s="591"/>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591"/>
      <c r="AL2" s="591"/>
      <c r="AM2" s="591"/>
      <c r="AN2" s="591"/>
      <c r="AO2" s="591"/>
      <c r="AP2" s="591"/>
      <c r="AQ2" s="591"/>
      <c r="AR2" s="591"/>
      <c r="AS2" s="591"/>
      <c r="AT2" s="591"/>
      <c r="AU2" s="591"/>
      <c r="AV2" s="591"/>
      <c r="AW2" s="591"/>
      <c r="AX2" s="591"/>
      <c r="AY2" s="591"/>
      <c r="AZ2" s="591"/>
      <c r="BA2" s="591"/>
      <c r="BB2" s="591"/>
      <c r="BC2" s="591"/>
      <c r="BD2" s="591"/>
      <c r="BE2" s="591"/>
      <c r="BF2" s="591"/>
      <c r="BG2" s="591"/>
      <c r="BH2" s="591"/>
      <c r="BI2" s="591"/>
      <c r="BJ2" s="591"/>
      <c r="BK2" s="591"/>
      <c r="BL2" s="591"/>
      <c r="BM2" s="591"/>
      <c r="BN2" s="591"/>
      <c r="BO2" s="591"/>
      <c r="BP2" s="591"/>
      <c r="BQ2" s="591"/>
      <c r="BR2" s="591"/>
      <c r="BS2" s="591"/>
      <c r="BT2" s="591"/>
      <c r="BU2" s="591"/>
      <c r="BV2" s="591"/>
      <c r="BW2" s="591"/>
      <c r="BX2" s="591"/>
      <c r="BY2" s="591"/>
      <c r="BZ2" s="591"/>
      <c r="CA2" s="591"/>
      <c r="CB2" s="591"/>
      <c r="CC2" s="591"/>
      <c r="CD2" s="591"/>
      <c r="CE2" s="591"/>
      <c r="CF2" s="591"/>
      <c r="CG2" s="591"/>
      <c r="CH2" s="591"/>
      <c r="CI2" s="591"/>
      <c r="CJ2" s="591"/>
      <c r="CK2" s="591"/>
      <c r="CL2" s="591"/>
      <c r="CM2" s="591"/>
      <c r="CN2" s="591"/>
      <c r="CO2" s="591"/>
      <c r="CP2" s="591"/>
      <c r="CQ2" s="591"/>
      <c r="CR2" s="591"/>
      <c r="CS2" s="591"/>
      <c r="CT2" s="591"/>
      <c r="CU2" s="591"/>
      <c r="CV2" s="591"/>
      <c r="CW2" s="591"/>
      <c r="CX2" s="591"/>
      <c r="CY2" s="591"/>
      <c r="CZ2" s="591"/>
      <c r="DA2" s="591"/>
      <c r="DB2" s="591"/>
      <c r="DC2" s="591"/>
      <c r="DD2" s="591"/>
      <c r="DE2" s="591"/>
      <c r="DF2" s="591"/>
      <c r="DG2" s="591"/>
      <c r="DH2" s="591"/>
      <c r="DI2" s="591"/>
      <c r="DJ2" s="591"/>
      <c r="DK2" s="591"/>
      <c r="DL2" s="591"/>
      <c r="DM2" s="591"/>
      <c r="DN2" s="591"/>
      <c r="DO2" s="591"/>
      <c r="DP2" s="591"/>
      <c r="DQ2" s="591"/>
      <c r="DR2" s="591"/>
      <c r="DS2" s="591"/>
      <c r="DT2" s="591"/>
      <c r="DU2" s="591"/>
      <c r="DV2" s="591"/>
      <c r="DW2" s="591"/>
      <c r="DX2" s="591"/>
      <c r="DY2" s="591"/>
      <c r="DZ2" s="591"/>
      <c r="EA2" s="591"/>
      <c r="EB2" s="591"/>
      <c r="EC2" s="591"/>
      <c r="ED2" s="591"/>
      <c r="EE2" s="591"/>
      <c r="EF2" s="591"/>
      <c r="EG2" s="591"/>
      <c r="EH2" s="591"/>
      <c r="EI2" s="591"/>
      <c r="EJ2" s="591"/>
      <c r="EK2" s="591"/>
      <c r="EL2" s="591"/>
      <c r="EM2" s="591"/>
      <c r="EN2" s="591"/>
      <c r="EO2" s="591"/>
      <c r="EP2" s="591"/>
      <c r="EQ2" s="591"/>
      <c r="ER2" s="591"/>
      <c r="ES2" s="591"/>
      <c r="ET2" s="591"/>
      <c r="EU2" s="591"/>
      <c r="EV2" s="591"/>
      <c r="EW2" s="591"/>
      <c r="EX2" s="591"/>
      <c r="EY2" s="591"/>
      <c r="EZ2" s="591"/>
      <c r="FA2" s="591"/>
      <c r="FB2" s="591"/>
      <c r="FC2" s="591"/>
      <c r="FD2" s="591"/>
      <c r="FE2" s="591"/>
      <c r="FF2" s="591"/>
      <c r="FG2" s="591"/>
      <c r="FH2" s="591"/>
      <c r="FI2" s="591"/>
      <c r="FJ2" s="591"/>
      <c r="FK2" s="591"/>
      <c r="FL2" s="591"/>
      <c r="FM2" s="591"/>
      <c r="FN2" s="591"/>
      <c r="FO2" s="591"/>
      <c r="FP2" s="591"/>
      <c r="FQ2" s="591"/>
      <c r="FR2" s="591"/>
      <c r="FS2" s="591"/>
      <c r="FT2" s="591"/>
      <c r="FU2" s="591"/>
      <c r="FV2" s="591"/>
      <c r="FW2" s="591"/>
      <c r="FX2" s="591"/>
      <c r="FY2" s="591"/>
      <c r="FZ2" s="591"/>
    </row>
    <row r="3" s="584" customFormat="1" ht="20" customHeight="1" spans="1:182">
      <c r="A3" s="592" t="s">
        <v>4</v>
      </c>
      <c r="B3" s="592" t="s">
        <v>453</v>
      </c>
      <c r="C3" s="593" t="s">
        <v>454</v>
      </c>
      <c r="D3" s="593" t="s">
        <v>455</v>
      </c>
      <c r="E3" s="593" t="s">
        <v>456</v>
      </c>
      <c r="F3" s="594" t="s">
        <v>15</v>
      </c>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c r="AT3" s="595"/>
      <c r="AU3" s="595"/>
      <c r="AV3" s="595"/>
      <c r="AW3" s="595"/>
      <c r="AX3" s="595"/>
      <c r="AY3" s="595"/>
      <c r="AZ3" s="595"/>
      <c r="BA3" s="595"/>
      <c r="BB3" s="595"/>
      <c r="BC3" s="595"/>
      <c r="BD3" s="595"/>
      <c r="BE3" s="595"/>
      <c r="BF3" s="595"/>
      <c r="BG3" s="595"/>
      <c r="BH3" s="595"/>
      <c r="BI3" s="595"/>
      <c r="BJ3" s="595"/>
      <c r="BK3" s="595"/>
      <c r="BL3" s="595"/>
      <c r="BM3" s="595"/>
      <c r="BN3" s="595"/>
      <c r="BO3" s="595"/>
      <c r="BP3" s="595"/>
      <c r="BQ3" s="595"/>
      <c r="BR3" s="595"/>
      <c r="BS3" s="595"/>
      <c r="BT3" s="595"/>
      <c r="BU3" s="595"/>
      <c r="BV3" s="595"/>
      <c r="BW3" s="595"/>
      <c r="BX3" s="595"/>
      <c r="BY3" s="595"/>
      <c r="BZ3" s="595"/>
      <c r="CA3" s="595"/>
      <c r="CB3" s="595"/>
      <c r="CC3" s="595"/>
      <c r="CD3" s="595"/>
      <c r="CE3" s="595"/>
      <c r="CF3" s="595"/>
      <c r="CG3" s="595"/>
      <c r="CH3" s="595"/>
      <c r="CI3" s="595"/>
      <c r="CJ3" s="595"/>
      <c r="CK3" s="595"/>
      <c r="CL3" s="595"/>
      <c r="CM3" s="595"/>
      <c r="CN3" s="595"/>
      <c r="CO3" s="595"/>
      <c r="CP3" s="595"/>
      <c r="CQ3" s="595"/>
      <c r="CR3" s="595"/>
      <c r="CS3" s="595"/>
      <c r="CT3" s="595"/>
      <c r="CU3" s="595"/>
      <c r="CV3" s="595"/>
      <c r="CW3" s="595"/>
      <c r="CX3" s="595"/>
      <c r="CY3" s="595"/>
      <c r="CZ3" s="595"/>
      <c r="DA3" s="595"/>
      <c r="DB3" s="595"/>
      <c r="DC3" s="595"/>
      <c r="DD3" s="595"/>
      <c r="DE3" s="595"/>
      <c r="DF3" s="595"/>
      <c r="DG3" s="595"/>
      <c r="DH3" s="595"/>
      <c r="DI3" s="595"/>
      <c r="DJ3" s="595"/>
      <c r="DK3" s="595"/>
      <c r="DL3" s="595"/>
      <c r="DM3" s="595"/>
      <c r="DN3" s="595"/>
      <c r="DO3" s="595"/>
      <c r="DP3" s="595"/>
      <c r="DQ3" s="595"/>
      <c r="DR3" s="595"/>
      <c r="DS3" s="595"/>
      <c r="DT3" s="595"/>
      <c r="DU3" s="595"/>
      <c r="DV3" s="595"/>
      <c r="DW3" s="595"/>
      <c r="DX3" s="595"/>
      <c r="DY3" s="595"/>
      <c r="DZ3" s="595"/>
      <c r="EA3" s="595"/>
      <c r="EB3" s="595"/>
      <c r="EC3" s="595"/>
      <c r="ED3" s="595"/>
      <c r="EE3" s="595"/>
      <c r="EF3" s="595"/>
      <c r="EG3" s="595"/>
      <c r="EH3" s="595"/>
      <c r="EI3" s="595"/>
      <c r="EJ3" s="595"/>
      <c r="EK3" s="595"/>
      <c r="EL3" s="595"/>
      <c r="EM3" s="595"/>
      <c r="EN3" s="595"/>
      <c r="EO3" s="595"/>
      <c r="EP3" s="595"/>
      <c r="EQ3" s="595"/>
      <c r="ER3" s="595"/>
      <c r="ES3" s="595"/>
      <c r="ET3" s="595"/>
      <c r="EU3" s="595"/>
      <c r="EV3" s="595"/>
      <c r="EW3" s="595"/>
      <c r="EX3" s="595"/>
      <c r="EY3" s="595"/>
      <c r="EZ3" s="595"/>
      <c r="FA3" s="595"/>
      <c r="FB3" s="595"/>
      <c r="FC3" s="595"/>
      <c r="FD3" s="595"/>
      <c r="FE3" s="595"/>
      <c r="FF3" s="595"/>
      <c r="FG3" s="595"/>
      <c r="FH3" s="595"/>
      <c r="FI3" s="595"/>
      <c r="FJ3" s="595"/>
      <c r="FK3" s="595"/>
      <c r="FL3" s="595"/>
      <c r="FM3" s="595"/>
      <c r="FN3" s="595"/>
      <c r="FO3" s="595"/>
      <c r="FP3" s="595"/>
      <c r="FQ3" s="595"/>
      <c r="FR3" s="595"/>
      <c r="FS3" s="595"/>
      <c r="FT3" s="595"/>
      <c r="FU3" s="595"/>
      <c r="FV3" s="595"/>
      <c r="FW3" s="595"/>
      <c r="FX3" s="595"/>
      <c r="FY3" s="595"/>
      <c r="FZ3" s="595"/>
    </row>
    <row r="4" s="584" customFormat="1" ht="20" customHeight="1" spans="1:182">
      <c r="A4" s="592"/>
      <c r="B4" s="592"/>
      <c r="C4" s="593"/>
      <c r="D4" s="593"/>
      <c r="E4" s="593"/>
      <c r="F4" s="594"/>
      <c r="G4" s="595"/>
      <c r="H4" s="595"/>
      <c r="I4" s="595"/>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5"/>
      <c r="DY4" s="595"/>
      <c r="DZ4" s="595"/>
      <c r="EA4" s="595"/>
      <c r="EB4" s="595"/>
      <c r="EC4" s="595"/>
      <c r="ED4" s="595"/>
      <c r="EE4" s="595"/>
      <c r="EF4" s="595"/>
      <c r="EG4" s="595"/>
      <c r="EH4" s="595"/>
      <c r="EI4" s="595"/>
      <c r="EJ4" s="595"/>
      <c r="EK4" s="595"/>
      <c r="EL4" s="595"/>
      <c r="EM4" s="595"/>
      <c r="EN4" s="595"/>
      <c r="EO4" s="595"/>
      <c r="EP4" s="595"/>
      <c r="EQ4" s="595"/>
      <c r="ER4" s="595"/>
      <c r="ES4" s="595"/>
      <c r="ET4" s="595"/>
      <c r="EU4" s="595"/>
      <c r="EV4" s="595"/>
      <c r="EW4" s="595"/>
      <c r="EX4" s="595"/>
      <c r="EY4" s="595"/>
      <c r="EZ4" s="595"/>
      <c r="FA4" s="595"/>
      <c r="FB4" s="595"/>
      <c r="FC4" s="595"/>
      <c r="FD4" s="595"/>
      <c r="FE4" s="595"/>
      <c r="FF4" s="595"/>
      <c r="FG4" s="595"/>
      <c r="FH4" s="595"/>
      <c r="FI4" s="595"/>
      <c r="FJ4" s="595"/>
      <c r="FK4" s="595"/>
      <c r="FL4" s="595"/>
      <c r="FM4" s="595"/>
      <c r="FN4" s="595"/>
      <c r="FO4" s="595"/>
      <c r="FP4" s="595"/>
      <c r="FQ4" s="595"/>
      <c r="FR4" s="595"/>
      <c r="FS4" s="595"/>
      <c r="FT4" s="595"/>
      <c r="FU4" s="595"/>
      <c r="FV4" s="595"/>
      <c r="FW4" s="595"/>
      <c r="FX4" s="595"/>
      <c r="FY4" s="595"/>
      <c r="FZ4" s="595"/>
    </row>
    <row r="5" s="584" customFormat="1" ht="20" customHeight="1" spans="1:182">
      <c r="A5" s="592"/>
      <c r="B5" s="592"/>
      <c r="C5" s="596">
        <v>89968</v>
      </c>
      <c r="D5" s="593"/>
      <c r="E5" s="593"/>
      <c r="F5" s="594"/>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c r="AT5" s="595"/>
      <c r="AU5" s="595"/>
      <c r="AV5" s="595"/>
      <c r="AW5" s="595"/>
      <c r="AX5" s="595"/>
      <c r="AY5" s="595"/>
      <c r="AZ5" s="595"/>
      <c r="BA5" s="595"/>
      <c r="BB5" s="595"/>
      <c r="BC5" s="595"/>
      <c r="BD5" s="595"/>
      <c r="BE5" s="595"/>
      <c r="BF5" s="595"/>
      <c r="BG5" s="595"/>
      <c r="BH5" s="595"/>
      <c r="BI5" s="595"/>
      <c r="BJ5" s="595"/>
      <c r="BK5" s="595"/>
      <c r="BL5" s="595"/>
      <c r="BM5" s="595"/>
      <c r="BN5" s="595"/>
      <c r="BO5" s="595"/>
      <c r="BP5" s="595"/>
      <c r="BQ5" s="595"/>
      <c r="BR5" s="595"/>
      <c r="BS5" s="595"/>
      <c r="BT5" s="595"/>
      <c r="BU5" s="595"/>
      <c r="BV5" s="595"/>
      <c r="BW5" s="595"/>
      <c r="BX5" s="595"/>
      <c r="BY5" s="595"/>
      <c r="BZ5" s="595"/>
      <c r="CA5" s="595"/>
      <c r="CB5" s="595"/>
      <c r="CC5" s="595"/>
      <c r="CD5" s="595"/>
      <c r="CE5" s="595"/>
      <c r="CF5" s="595"/>
      <c r="CG5" s="595"/>
      <c r="CH5" s="595"/>
      <c r="CI5" s="595"/>
      <c r="CJ5" s="595"/>
      <c r="CK5" s="595"/>
      <c r="CL5" s="595"/>
      <c r="CM5" s="595"/>
      <c r="CN5" s="595"/>
      <c r="CO5" s="595"/>
      <c r="CP5" s="595"/>
      <c r="CQ5" s="595"/>
      <c r="CR5" s="595"/>
      <c r="CS5" s="595"/>
      <c r="CT5" s="595"/>
      <c r="CU5" s="595"/>
      <c r="CV5" s="595"/>
      <c r="CW5" s="595"/>
      <c r="CX5" s="595"/>
      <c r="CY5" s="595"/>
      <c r="CZ5" s="595"/>
      <c r="DA5" s="595"/>
      <c r="DB5" s="595"/>
      <c r="DC5" s="595"/>
      <c r="DD5" s="595"/>
      <c r="DE5" s="595"/>
      <c r="DF5" s="595"/>
      <c r="DG5" s="595"/>
      <c r="DH5" s="595"/>
      <c r="DI5" s="595"/>
      <c r="DJ5" s="595"/>
      <c r="DK5" s="595"/>
      <c r="DL5" s="595"/>
      <c r="DM5" s="595"/>
      <c r="DN5" s="595"/>
      <c r="DO5" s="595"/>
      <c r="DP5" s="595"/>
      <c r="DQ5" s="595"/>
      <c r="DR5" s="595"/>
      <c r="DS5" s="595"/>
      <c r="DT5" s="595"/>
      <c r="DU5" s="595"/>
      <c r="DV5" s="595"/>
      <c r="DW5" s="595"/>
      <c r="DX5" s="595"/>
      <c r="DY5" s="595"/>
      <c r="DZ5" s="595"/>
      <c r="EA5" s="595"/>
      <c r="EB5" s="595"/>
      <c r="EC5" s="595"/>
      <c r="ED5" s="595"/>
      <c r="EE5" s="595"/>
      <c r="EF5" s="595"/>
      <c r="EG5" s="595"/>
      <c r="EH5" s="595"/>
      <c r="EI5" s="595"/>
      <c r="EJ5" s="595"/>
      <c r="EK5" s="595"/>
      <c r="EL5" s="595"/>
      <c r="EM5" s="595"/>
      <c r="EN5" s="595"/>
      <c r="EO5" s="595"/>
      <c r="EP5" s="595"/>
      <c r="EQ5" s="595"/>
      <c r="ER5" s="595"/>
      <c r="ES5" s="595"/>
      <c r="ET5" s="595"/>
      <c r="EU5" s="595"/>
      <c r="EV5" s="595"/>
      <c r="EW5" s="595"/>
      <c r="EX5" s="595"/>
      <c r="EY5" s="595"/>
      <c r="EZ5" s="595"/>
      <c r="FA5" s="595"/>
      <c r="FB5" s="595"/>
      <c r="FC5" s="595"/>
      <c r="FD5" s="595"/>
      <c r="FE5" s="595"/>
      <c r="FF5" s="595"/>
      <c r="FG5" s="595"/>
      <c r="FH5" s="595"/>
      <c r="FI5" s="595"/>
      <c r="FJ5" s="595"/>
      <c r="FK5" s="595"/>
      <c r="FL5" s="595"/>
      <c r="FM5" s="595"/>
      <c r="FN5" s="595"/>
      <c r="FO5" s="595"/>
      <c r="FP5" s="595"/>
      <c r="FQ5" s="595"/>
      <c r="FR5" s="595"/>
      <c r="FS5" s="595"/>
      <c r="FT5" s="595"/>
      <c r="FU5" s="595"/>
      <c r="FV5" s="595"/>
      <c r="FW5" s="595"/>
      <c r="FX5" s="595"/>
      <c r="FY5" s="595"/>
      <c r="FZ5" s="595"/>
    </row>
    <row r="6" s="584" customFormat="1" ht="28" customHeight="1" spans="1:182">
      <c r="A6" s="592">
        <v>1</v>
      </c>
      <c r="B6" s="597" t="s">
        <v>107</v>
      </c>
      <c r="C6" s="596">
        <f>+C5</f>
        <v>89968</v>
      </c>
      <c r="D6" s="598">
        <f>+措施费清单!G45</f>
        <v>20421376.26</v>
      </c>
      <c r="E6" s="598">
        <f t="shared" ref="E6:E18" si="0">+D6/C6</f>
        <v>226.98</v>
      </c>
      <c r="F6" s="599"/>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5"/>
      <c r="AN6" s="595"/>
      <c r="AO6" s="595"/>
      <c r="AP6" s="595"/>
      <c r="AQ6" s="595"/>
      <c r="AR6" s="595"/>
      <c r="AS6" s="595"/>
      <c r="AT6" s="595"/>
      <c r="AU6" s="595"/>
      <c r="AV6" s="595"/>
      <c r="AW6" s="595"/>
      <c r="AX6" s="595"/>
      <c r="AY6" s="595"/>
      <c r="AZ6" s="595"/>
      <c r="BA6" s="595"/>
      <c r="BB6" s="595"/>
      <c r="BC6" s="595"/>
      <c r="BD6" s="595"/>
      <c r="BE6" s="595"/>
      <c r="BF6" s="595"/>
      <c r="BG6" s="595"/>
      <c r="BH6" s="595"/>
      <c r="BI6" s="595"/>
      <c r="BJ6" s="595"/>
      <c r="BK6" s="595"/>
      <c r="BL6" s="595"/>
      <c r="BM6" s="595"/>
      <c r="BN6" s="595"/>
      <c r="BO6" s="595"/>
      <c r="BP6" s="595"/>
      <c r="BQ6" s="595"/>
      <c r="BR6" s="595"/>
      <c r="BS6" s="595"/>
      <c r="BT6" s="595"/>
      <c r="BU6" s="595"/>
      <c r="BV6" s="595"/>
      <c r="BW6" s="595"/>
      <c r="BX6" s="595"/>
      <c r="BY6" s="595"/>
      <c r="BZ6" s="595"/>
      <c r="CA6" s="595"/>
      <c r="CB6" s="595"/>
      <c r="CC6" s="595"/>
      <c r="CD6" s="595"/>
      <c r="CE6" s="595"/>
      <c r="CF6" s="595"/>
      <c r="CG6" s="595"/>
      <c r="CH6" s="595"/>
      <c r="CI6" s="595"/>
      <c r="CJ6" s="595"/>
      <c r="CK6" s="595"/>
      <c r="CL6" s="595"/>
      <c r="CM6" s="595"/>
      <c r="CN6" s="595"/>
      <c r="CO6" s="595"/>
      <c r="CP6" s="595"/>
      <c r="CQ6" s="595"/>
      <c r="CR6" s="595"/>
      <c r="CS6" s="595"/>
      <c r="CT6" s="595"/>
      <c r="CU6" s="595"/>
      <c r="CV6" s="595"/>
      <c r="CW6" s="595"/>
      <c r="CX6" s="595"/>
      <c r="CY6" s="595"/>
      <c r="CZ6" s="595"/>
      <c r="DA6" s="595"/>
      <c r="DB6" s="595"/>
      <c r="DC6" s="595"/>
      <c r="DD6" s="595"/>
      <c r="DE6" s="595"/>
      <c r="DF6" s="595"/>
      <c r="DG6" s="595"/>
      <c r="DH6" s="595"/>
      <c r="DI6" s="595"/>
      <c r="DJ6" s="595"/>
      <c r="DK6" s="595"/>
      <c r="DL6" s="595"/>
      <c r="DM6" s="595"/>
      <c r="DN6" s="595"/>
      <c r="DO6" s="595"/>
      <c r="DP6" s="595"/>
      <c r="DQ6" s="595"/>
      <c r="DR6" s="595"/>
      <c r="DS6" s="595"/>
      <c r="DT6" s="595"/>
      <c r="DU6" s="595"/>
      <c r="DV6" s="595"/>
      <c r="DW6" s="595"/>
      <c r="DX6" s="595"/>
      <c r="DY6" s="595"/>
      <c r="DZ6" s="595"/>
      <c r="EA6" s="595"/>
      <c r="EB6" s="595"/>
      <c r="EC6" s="595"/>
      <c r="ED6" s="595"/>
      <c r="EE6" s="595"/>
      <c r="EF6" s="595"/>
      <c r="EG6" s="595"/>
      <c r="EH6" s="595"/>
      <c r="EI6" s="595"/>
      <c r="EJ6" s="595"/>
      <c r="EK6" s="595"/>
      <c r="EL6" s="595"/>
      <c r="EM6" s="595"/>
      <c r="EN6" s="595"/>
      <c r="EO6" s="595"/>
      <c r="EP6" s="595"/>
      <c r="EQ6" s="595"/>
      <c r="ER6" s="595"/>
      <c r="ES6" s="595"/>
      <c r="ET6" s="595"/>
      <c r="EU6" s="595"/>
      <c r="EV6" s="595"/>
      <c r="EW6" s="595"/>
      <c r="EX6" s="595"/>
      <c r="EY6" s="595"/>
      <c r="EZ6" s="595"/>
      <c r="FA6" s="595"/>
      <c r="FB6" s="595"/>
      <c r="FC6" s="595"/>
      <c r="FD6" s="595"/>
      <c r="FE6" s="595"/>
      <c r="FF6" s="595"/>
      <c r="FG6" s="595"/>
      <c r="FH6" s="595"/>
      <c r="FI6" s="595"/>
      <c r="FJ6" s="595"/>
      <c r="FK6" s="595"/>
      <c r="FL6" s="595"/>
      <c r="FM6" s="595"/>
      <c r="FN6" s="595"/>
      <c r="FO6" s="595"/>
      <c r="FP6" s="595"/>
      <c r="FQ6" s="595"/>
      <c r="FR6" s="595"/>
      <c r="FS6" s="595"/>
      <c r="FT6" s="595"/>
      <c r="FU6" s="595"/>
      <c r="FV6" s="595"/>
      <c r="FW6" s="595"/>
      <c r="FX6" s="595"/>
      <c r="FY6" s="595"/>
      <c r="FZ6" s="595"/>
    </row>
    <row r="7" s="584" customFormat="1" ht="28" customHeight="1" spans="1:182">
      <c r="A7" s="592">
        <v>2</v>
      </c>
      <c r="B7" s="600" t="s">
        <v>457</v>
      </c>
      <c r="C7" s="596">
        <f>+C6</f>
        <v>89968</v>
      </c>
      <c r="D7" s="598">
        <f>SUBTOTAL(9,D8:D23)</f>
        <v>196478516.83</v>
      </c>
      <c r="E7" s="598">
        <f t="shared" si="0"/>
        <v>2183.87</v>
      </c>
      <c r="F7" s="601"/>
      <c r="G7" s="595"/>
      <c r="H7" s="595"/>
      <c r="I7" s="595"/>
      <c r="J7" s="595"/>
      <c r="K7" s="595"/>
      <c r="L7" s="595"/>
      <c r="M7" s="595"/>
      <c r="N7" s="595"/>
      <c r="O7" s="595"/>
      <c r="P7" s="595"/>
      <c r="Q7" s="595"/>
      <c r="R7" s="595"/>
      <c r="S7" s="595"/>
      <c r="T7" s="595"/>
      <c r="U7" s="595"/>
      <c r="V7" s="595"/>
      <c r="W7" s="595"/>
      <c r="X7" s="595"/>
      <c r="Y7" s="595"/>
      <c r="Z7" s="595"/>
      <c r="AA7" s="595"/>
      <c r="AB7" s="595"/>
      <c r="AC7" s="595"/>
      <c r="AD7" s="595"/>
      <c r="AE7" s="595"/>
      <c r="AF7" s="595"/>
      <c r="AG7" s="595"/>
      <c r="AH7" s="595"/>
      <c r="AI7" s="595"/>
      <c r="AJ7" s="595"/>
      <c r="AK7" s="595"/>
      <c r="AL7" s="595"/>
      <c r="AM7" s="595"/>
      <c r="AN7" s="595"/>
      <c r="AO7" s="595"/>
      <c r="AP7" s="595"/>
      <c r="AQ7" s="595"/>
      <c r="AR7" s="595"/>
      <c r="AS7" s="595"/>
      <c r="AT7" s="595"/>
      <c r="AU7" s="595"/>
      <c r="AV7" s="595"/>
      <c r="AW7" s="595"/>
      <c r="AX7" s="595"/>
      <c r="AY7" s="595"/>
      <c r="AZ7" s="595"/>
      <c r="BA7" s="595"/>
      <c r="BB7" s="595"/>
      <c r="BC7" s="595"/>
      <c r="BD7" s="595"/>
      <c r="BE7" s="595"/>
      <c r="BF7" s="595"/>
      <c r="BG7" s="595"/>
      <c r="BH7" s="595"/>
      <c r="BI7" s="595"/>
      <c r="BJ7" s="595"/>
      <c r="BK7" s="595"/>
      <c r="BL7" s="595"/>
      <c r="BM7" s="595"/>
      <c r="BN7" s="595"/>
      <c r="BO7" s="595"/>
      <c r="BP7" s="595"/>
      <c r="BQ7" s="595"/>
      <c r="BR7" s="595"/>
      <c r="BS7" s="595"/>
      <c r="BT7" s="595"/>
      <c r="BU7" s="595"/>
      <c r="BV7" s="595"/>
      <c r="BW7" s="595"/>
      <c r="BX7" s="595"/>
      <c r="BY7" s="595"/>
      <c r="BZ7" s="595"/>
      <c r="CA7" s="595"/>
      <c r="CB7" s="595"/>
      <c r="CC7" s="595"/>
      <c r="CD7" s="595"/>
      <c r="CE7" s="595"/>
      <c r="CF7" s="595"/>
      <c r="CG7" s="595"/>
      <c r="CH7" s="595"/>
      <c r="CI7" s="595"/>
      <c r="CJ7" s="595"/>
      <c r="CK7" s="595"/>
      <c r="CL7" s="595"/>
      <c r="CM7" s="595"/>
      <c r="CN7" s="595"/>
      <c r="CO7" s="595"/>
      <c r="CP7" s="595"/>
      <c r="CQ7" s="595"/>
      <c r="CR7" s="595"/>
      <c r="CS7" s="595"/>
      <c r="CT7" s="595"/>
      <c r="CU7" s="595"/>
      <c r="CV7" s="595"/>
      <c r="CW7" s="595"/>
      <c r="CX7" s="595"/>
      <c r="CY7" s="595"/>
      <c r="CZ7" s="595"/>
      <c r="DA7" s="595"/>
      <c r="DB7" s="595"/>
      <c r="DC7" s="595"/>
      <c r="DD7" s="595"/>
      <c r="DE7" s="595"/>
      <c r="DF7" s="595"/>
      <c r="DG7" s="595"/>
      <c r="DH7" s="595"/>
      <c r="DI7" s="595"/>
      <c r="DJ7" s="595"/>
      <c r="DK7" s="595"/>
      <c r="DL7" s="595"/>
      <c r="DM7" s="595"/>
      <c r="DN7" s="595"/>
      <c r="DO7" s="595"/>
      <c r="DP7" s="595"/>
      <c r="DQ7" s="595"/>
      <c r="DR7" s="595"/>
      <c r="DS7" s="595"/>
      <c r="DT7" s="595"/>
      <c r="DU7" s="595"/>
      <c r="DV7" s="595"/>
      <c r="DW7" s="595"/>
      <c r="DX7" s="595"/>
      <c r="DY7" s="595"/>
      <c r="DZ7" s="595"/>
      <c r="EA7" s="595"/>
      <c r="EB7" s="595"/>
      <c r="EC7" s="595"/>
      <c r="ED7" s="595"/>
      <c r="EE7" s="595"/>
      <c r="EF7" s="595"/>
      <c r="EG7" s="595"/>
      <c r="EH7" s="595"/>
      <c r="EI7" s="595"/>
      <c r="EJ7" s="595"/>
      <c r="EK7" s="595"/>
      <c r="EL7" s="595"/>
      <c r="EM7" s="595"/>
      <c r="EN7" s="595"/>
      <c r="EO7" s="595"/>
      <c r="EP7" s="595"/>
      <c r="EQ7" s="595"/>
      <c r="ER7" s="595"/>
      <c r="ES7" s="595"/>
      <c r="ET7" s="595"/>
      <c r="EU7" s="595"/>
      <c r="EV7" s="595"/>
      <c r="EW7" s="595"/>
      <c r="EX7" s="595"/>
      <c r="EY7" s="595"/>
      <c r="EZ7" s="595"/>
      <c r="FA7" s="595"/>
      <c r="FB7" s="595"/>
      <c r="FC7" s="595"/>
      <c r="FD7" s="595"/>
      <c r="FE7" s="595"/>
      <c r="FF7" s="595"/>
      <c r="FG7" s="595"/>
      <c r="FH7" s="595"/>
      <c r="FI7" s="595"/>
      <c r="FJ7" s="595"/>
      <c r="FK7" s="595"/>
      <c r="FL7" s="595"/>
      <c r="FM7" s="595"/>
      <c r="FN7" s="595"/>
      <c r="FO7" s="595"/>
      <c r="FP7" s="595"/>
      <c r="FQ7" s="595"/>
      <c r="FR7" s="595"/>
      <c r="FS7" s="595"/>
      <c r="FT7" s="595"/>
      <c r="FU7" s="595"/>
      <c r="FV7" s="595"/>
      <c r="FW7" s="595"/>
      <c r="FX7" s="595"/>
      <c r="FY7" s="595"/>
      <c r="FZ7" s="595"/>
    </row>
    <row r="8" s="585" customFormat="1" ht="28" customHeight="1" outlineLevel="1" spans="1:182">
      <c r="A8" s="592">
        <v>2.1</v>
      </c>
      <c r="B8" s="597" t="s">
        <v>458</v>
      </c>
      <c r="C8" s="596">
        <f>+C6</f>
        <v>89968</v>
      </c>
      <c r="D8" s="598">
        <f>SUBTOTAL(9,D9:D16)</f>
        <v>161731182.97</v>
      </c>
      <c r="E8" s="598">
        <f t="shared" si="0"/>
        <v>1797.65</v>
      </c>
      <c r="F8" s="602"/>
      <c r="G8" s="587"/>
      <c r="H8" s="587"/>
      <c r="I8" s="587"/>
      <c r="J8" s="587"/>
      <c r="K8" s="587"/>
      <c r="L8" s="587"/>
      <c r="M8" s="587"/>
      <c r="N8" s="587"/>
      <c r="O8" s="587"/>
      <c r="P8" s="587"/>
      <c r="Q8" s="587"/>
      <c r="R8" s="587"/>
      <c r="S8" s="587"/>
      <c r="T8" s="587"/>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c r="AT8" s="587"/>
      <c r="AU8" s="587"/>
      <c r="AV8" s="587"/>
      <c r="AW8" s="587"/>
      <c r="AX8" s="587"/>
      <c r="AY8" s="587"/>
      <c r="AZ8" s="587"/>
      <c r="BA8" s="587"/>
      <c r="BB8" s="587"/>
      <c r="BC8" s="587"/>
      <c r="BD8" s="587"/>
      <c r="BE8" s="587"/>
      <c r="BF8" s="587"/>
      <c r="BG8" s="587"/>
      <c r="BH8" s="587"/>
      <c r="BI8" s="587"/>
      <c r="BJ8" s="587"/>
      <c r="BK8" s="587"/>
      <c r="BL8" s="587"/>
      <c r="BM8" s="587"/>
      <c r="BN8" s="587"/>
      <c r="BO8" s="587"/>
      <c r="BP8" s="587"/>
      <c r="BQ8" s="587"/>
      <c r="BR8" s="587"/>
      <c r="BS8" s="587"/>
      <c r="BT8" s="587"/>
      <c r="BU8" s="587"/>
      <c r="BV8" s="587"/>
      <c r="BW8" s="587"/>
      <c r="BX8" s="587"/>
      <c r="BY8" s="587"/>
      <c r="BZ8" s="587"/>
      <c r="CA8" s="587"/>
      <c r="CB8" s="587"/>
      <c r="CC8" s="587"/>
      <c r="CD8" s="587"/>
      <c r="CE8" s="587"/>
      <c r="CF8" s="587"/>
      <c r="CG8" s="587"/>
      <c r="CH8" s="587"/>
      <c r="CI8" s="587"/>
      <c r="CJ8" s="587"/>
      <c r="CK8" s="587"/>
      <c r="CL8" s="587"/>
      <c r="CM8" s="587"/>
      <c r="CN8" s="587"/>
      <c r="CO8" s="587"/>
      <c r="CP8" s="587"/>
      <c r="CQ8" s="587"/>
      <c r="CR8" s="587"/>
      <c r="CS8" s="587"/>
      <c r="CT8" s="587"/>
      <c r="CU8" s="587"/>
      <c r="CV8" s="587"/>
      <c r="CW8" s="587"/>
      <c r="CX8" s="587"/>
      <c r="CY8" s="587"/>
      <c r="CZ8" s="587"/>
      <c r="DA8" s="587"/>
      <c r="DB8" s="587"/>
      <c r="DC8" s="587"/>
      <c r="DD8" s="587"/>
      <c r="DE8" s="587"/>
      <c r="DF8" s="587"/>
      <c r="DG8" s="587"/>
      <c r="DH8" s="587"/>
      <c r="DI8" s="587"/>
      <c r="DJ8" s="587"/>
      <c r="DK8" s="587"/>
      <c r="DL8" s="587"/>
      <c r="DM8" s="587"/>
      <c r="DN8" s="587"/>
      <c r="DO8" s="587"/>
      <c r="DP8" s="587"/>
      <c r="DQ8" s="587"/>
      <c r="DR8" s="587"/>
      <c r="DS8" s="587"/>
      <c r="DT8" s="587"/>
      <c r="DU8" s="587"/>
      <c r="DV8" s="587"/>
      <c r="DW8" s="587"/>
      <c r="DX8" s="587"/>
      <c r="DY8" s="587"/>
      <c r="DZ8" s="587"/>
      <c r="EA8" s="587"/>
      <c r="EB8" s="587"/>
      <c r="EC8" s="587"/>
      <c r="ED8" s="587"/>
      <c r="EE8" s="587"/>
      <c r="EF8" s="587"/>
      <c r="EG8" s="587"/>
      <c r="EH8" s="587"/>
      <c r="EI8" s="587"/>
      <c r="EJ8" s="587"/>
      <c r="EK8" s="587"/>
      <c r="EL8" s="587"/>
      <c r="EM8" s="587"/>
      <c r="EN8" s="587"/>
      <c r="EO8" s="587"/>
      <c r="EP8" s="587"/>
      <c r="EQ8" s="587"/>
      <c r="ER8" s="587"/>
      <c r="ES8" s="587"/>
      <c r="ET8" s="587"/>
      <c r="EU8" s="587"/>
      <c r="EV8" s="587"/>
      <c r="EW8" s="587"/>
      <c r="EX8" s="587"/>
      <c r="EY8" s="587"/>
      <c r="EZ8" s="587"/>
      <c r="FA8" s="587"/>
      <c r="FB8" s="587"/>
      <c r="FC8" s="587"/>
      <c r="FD8" s="587"/>
      <c r="FE8" s="587"/>
      <c r="FF8" s="587"/>
      <c r="FG8" s="587"/>
      <c r="FH8" s="587"/>
      <c r="FI8" s="587"/>
      <c r="FJ8" s="587"/>
      <c r="FK8" s="587"/>
      <c r="FL8" s="587"/>
      <c r="FM8" s="587"/>
      <c r="FN8" s="587"/>
      <c r="FO8" s="587"/>
      <c r="FP8" s="587"/>
      <c r="FQ8" s="587"/>
      <c r="FR8" s="587"/>
      <c r="FS8" s="587"/>
      <c r="FT8" s="587"/>
      <c r="FU8" s="587"/>
      <c r="FV8" s="587"/>
      <c r="FW8" s="587"/>
      <c r="FX8" s="587"/>
      <c r="FY8" s="587"/>
      <c r="FZ8" s="587"/>
    </row>
    <row r="9" s="585" customFormat="1" ht="28" customHeight="1" outlineLevel="2" spans="1:182">
      <c r="A9" s="603" t="s">
        <v>459</v>
      </c>
      <c r="B9" s="604" t="s">
        <v>460</v>
      </c>
      <c r="C9" s="605">
        <v>37723</v>
      </c>
      <c r="D9" s="606">
        <f>'土建(地下室)'!K183</f>
        <v>80009901.45</v>
      </c>
      <c r="E9" s="606">
        <f t="shared" si="0"/>
        <v>2120.98</v>
      </c>
      <c r="F9" s="602"/>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7"/>
      <c r="AY9" s="587"/>
      <c r="AZ9" s="587"/>
      <c r="BA9" s="587"/>
      <c r="BB9" s="587"/>
      <c r="BC9" s="587"/>
      <c r="BD9" s="587"/>
      <c r="BE9" s="587"/>
      <c r="BF9" s="587"/>
      <c r="BG9" s="587"/>
      <c r="BH9" s="587"/>
      <c r="BI9" s="587"/>
      <c r="BJ9" s="587"/>
      <c r="BK9" s="587"/>
      <c r="BL9" s="587"/>
      <c r="BM9" s="587"/>
      <c r="BN9" s="587"/>
      <c r="BO9" s="587"/>
      <c r="BP9" s="587"/>
      <c r="BQ9" s="587"/>
      <c r="BR9" s="587"/>
      <c r="BS9" s="587"/>
      <c r="BT9" s="587"/>
      <c r="BU9" s="587"/>
      <c r="BV9" s="587"/>
      <c r="BW9" s="587"/>
      <c r="BX9" s="587"/>
      <c r="BY9" s="587"/>
      <c r="BZ9" s="587"/>
      <c r="CA9" s="587"/>
      <c r="CB9" s="587"/>
      <c r="CC9" s="587"/>
      <c r="CD9" s="587"/>
      <c r="CE9" s="587"/>
      <c r="CF9" s="587"/>
      <c r="CG9" s="587"/>
      <c r="CH9" s="587"/>
      <c r="CI9" s="587"/>
      <c r="CJ9" s="587"/>
      <c r="CK9" s="587"/>
      <c r="CL9" s="587"/>
      <c r="CM9" s="587"/>
      <c r="CN9" s="587"/>
      <c r="CO9" s="587"/>
      <c r="CP9" s="587"/>
      <c r="CQ9" s="587"/>
      <c r="CR9" s="587"/>
      <c r="CS9" s="587"/>
      <c r="CT9" s="587"/>
      <c r="CU9" s="587"/>
      <c r="CV9" s="587"/>
      <c r="CW9" s="587"/>
      <c r="CX9" s="587"/>
      <c r="CY9" s="587"/>
      <c r="CZ9" s="587"/>
      <c r="DA9" s="587"/>
      <c r="DB9" s="587"/>
      <c r="DC9" s="587"/>
      <c r="DD9" s="587"/>
      <c r="DE9" s="587"/>
      <c r="DF9" s="587"/>
      <c r="DG9" s="587"/>
      <c r="DH9" s="587"/>
      <c r="DI9" s="587"/>
      <c r="DJ9" s="587"/>
      <c r="DK9" s="587"/>
      <c r="DL9" s="587"/>
      <c r="DM9" s="587"/>
      <c r="DN9" s="587"/>
      <c r="DO9" s="587"/>
      <c r="DP9" s="587"/>
      <c r="DQ9" s="587"/>
      <c r="DR9" s="587"/>
      <c r="DS9" s="587"/>
      <c r="DT9" s="587"/>
      <c r="DU9" s="587"/>
      <c r="DV9" s="587"/>
      <c r="DW9" s="587"/>
      <c r="DX9" s="587"/>
      <c r="DY9" s="587"/>
      <c r="DZ9" s="587"/>
      <c r="EA9" s="587"/>
      <c r="EB9" s="587"/>
      <c r="EC9" s="587"/>
      <c r="ED9" s="587"/>
      <c r="EE9" s="587"/>
      <c r="EF9" s="587"/>
      <c r="EG9" s="587"/>
      <c r="EH9" s="587"/>
      <c r="EI9" s="587"/>
      <c r="EJ9" s="587"/>
      <c r="EK9" s="587"/>
      <c r="EL9" s="587"/>
      <c r="EM9" s="587"/>
      <c r="EN9" s="587"/>
      <c r="EO9" s="587"/>
      <c r="EP9" s="587"/>
      <c r="EQ9" s="587"/>
      <c r="ER9" s="587"/>
      <c r="ES9" s="587"/>
      <c r="ET9" s="587"/>
      <c r="EU9" s="587"/>
      <c r="EV9" s="587"/>
      <c r="EW9" s="587"/>
      <c r="EX9" s="587"/>
      <c r="EY9" s="587"/>
      <c r="EZ9" s="587"/>
      <c r="FA9" s="587"/>
      <c r="FB9" s="587"/>
      <c r="FC9" s="587"/>
      <c r="FD9" s="587"/>
      <c r="FE9" s="587"/>
      <c r="FF9" s="587"/>
      <c r="FG9" s="587"/>
      <c r="FH9" s="587"/>
      <c r="FI9" s="587"/>
      <c r="FJ9" s="587"/>
      <c r="FK9" s="587"/>
      <c r="FL9" s="587"/>
      <c r="FM9" s="587"/>
      <c r="FN9" s="587"/>
      <c r="FO9" s="587"/>
      <c r="FP9" s="587"/>
      <c r="FQ9" s="587"/>
      <c r="FR9" s="587"/>
      <c r="FS9" s="587"/>
      <c r="FT9" s="587"/>
      <c r="FU9" s="587"/>
      <c r="FV9" s="587"/>
      <c r="FW9" s="587"/>
      <c r="FX9" s="587"/>
      <c r="FY9" s="587"/>
      <c r="FZ9" s="587"/>
    </row>
    <row r="10" s="585" customFormat="1" ht="28" customHeight="1" outlineLevel="2" spans="1:182">
      <c r="A10" s="603" t="s">
        <v>461</v>
      </c>
      <c r="B10" s="604" t="s">
        <v>462</v>
      </c>
      <c r="C10" s="605">
        <v>37723</v>
      </c>
      <c r="D10" s="606">
        <f>'土建(土方、桩基工程、溶洞工程)'!K5</f>
        <v>3168375.78</v>
      </c>
      <c r="E10" s="606">
        <f t="shared" si="0"/>
        <v>83.99</v>
      </c>
      <c r="F10" s="602"/>
      <c r="G10" s="587"/>
      <c r="H10" s="587"/>
      <c r="I10" s="587"/>
      <c r="J10" s="587"/>
      <c r="K10" s="587"/>
      <c r="L10" s="587"/>
      <c r="M10" s="587"/>
      <c r="N10" s="587"/>
      <c r="O10" s="587"/>
      <c r="P10" s="587"/>
      <c r="Q10" s="587"/>
      <c r="R10" s="587"/>
      <c r="S10" s="587"/>
      <c r="T10" s="58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c r="AT10" s="587"/>
      <c r="AU10" s="587"/>
      <c r="AV10" s="587"/>
      <c r="AW10" s="587"/>
      <c r="AX10" s="587"/>
      <c r="AY10" s="587"/>
      <c r="AZ10" s="587"/>
      <c r="BA10" s="587"/>
      <c r="BB10" s="587"/>
      <c r="BC10" s="587"/>
      <c r="BD10" s="587"/>
      <c r="BE10" s="587"/>
      <c r="BF10" s="587"/>
      <c r="BG10" s="587"/>
      <c r="BH10" s="587"/>
      <c r="BI10" s="587"/>
      <c r="BJ10" s="587"/>
      <c r="BK10" s="587"/>
      <c r="BL10" s="587"/>
      <c r="BM10" s="587"/>
      <c r="BN10" s="587"/>
      <c r="BO10" s="587"/>
      <c r="BP10" s="587"/>
      <c r="BQ10" s="587"/>
      <c r="BR10" s="587"/>
      <c r="BS10" s="587"/>
      <c r="BT10" s="587"/>
      <c r="BU10" s="587"/>
      <c r="BV10" s="587"/>
      <c r="BW10" s="587"/>
      <c r="BX10" s="587"/>
      <c r="BY10" s="587"/>
      <c r="BZ10" s="587"/>
      <c r="CA10" s="587"/>
      <c r="CB10" s="587"/>
      <c r="CC10" s="587"/>
      <c r="CD10" s="587"/>
      <c r="CE10" s="587"/>
      <c r="CF10" s="587"/>
      <c r="CG10" s="587"/>
      <c r="CH10" s="587"/>
      <c r="CI10" s="587"/>
      <c r="CJ10" s="587"/>
      <c r="CK10" s="587"/>
      <c r="CL10" s="587"/>
      <c r="CM10" s="587"/>
      <c r="CN10" s="587"/>
      <c r="CO10" s="587"/>
      <c r="CP10" s="587"/>
      <c r="CQ10" s="587"/>
      <c r="CR10" s="587"/>
      <c r="CS10" s="587"/>
      <c r="CT10" s="587"/>
      <c r="CU10" s="587"/>
      <c r="CV10" s="587"/>
      <c r="CW10" s="587"/>
      <c r="CX10" s="587"/>
      <c r="CY10" s="587"/>
      <c r="CZ10" s="587"/>
      <c r="DA10" s="587"/>
      <c r="DB10" s="587"/>
      <c r="DC10" s="587"/>
      <c r="DD10" s="587"/>
      <c r="DE10" s="587"/>
      <c r="DF10" s="587"/>
      <c r="DG10" s="587"/>
      <c r="DH10" s="587"/>
      <c r="DI10" s="587"/>
      <c r="DJ10" s="587"/>
      <c r="DK10" s="587"/>
      <c r="DL10" s="587"/>
      <c r="DM10" s="587"/>
      <c r="DN10" s="587"/>
      <c r="DO10" s="587"/>
      <c r="DP10" s="587"/>
      <c r="DQ10" s="587"/>
      <c r="DR10" s="587"/>
      <c r="DS10" s="587"/>
      <c r="DT10" s="587"/>
      <c r="DU10" s="587"/>
      <c r="DV10" s="587"/>
      <c r="DW10" s="587"/>
      <c r="DX10" s="587"/>
      <c r="DY10" s="587"/>
      <c r="DZ10" s="587"/>
      <c r="EA10" s="587"/>
      <c r="EB10" s="587"/>
      <c r="EC10" s="587"/>
      <c r="ED10" s="587"/>
      <c r="EE10" s="587"/>
      <c r="EF10" s="587"/>
      <c r="EG10" s="587"/>
      <c r="EH10" s="587"/>
      <c r="EI10" s="587"/>
      <c r="EJ10" s="587"/>
      <c r="EK10" s="587"/>
      <c r="EL10" s="587"/>
      <c r="EM10" s="587"/>
      <c r="EN10" s="587"/>
      <c r="EO10" s="587"/>
      <c r="EP10" s="587"/>
      <c r="EQ10" s="587"/>
      <c r="ER10" s="587"/>
      <c r="ES10" s="587"/>
      <c r="ET10" s="587"/>
      <c r="EU10" s="587"/>
      <c r="EV10" s="587"/>
      <c r="EW10" s="587"/>
      <c r="EX10" s="587"/>
      <c r="EY10" s="587"/>
      <c r="EZ10" s="587"/>
      <c r="FA10" s="587"/>
      <c r="FB10" s="587"/>
      <c r="FC10" s="587"/>
      <c r="FD10" s="587"/>
      <c r="FE10" s="587"/>
      <c r="FF10" s="587"/>
      <c r="FG10" s="587"/>
      <c r="FH10" s="587"/>
      <c r="FI10" s="587"/>
      <c r="FJ10" s="587"/>
      <c r="FK10" s="587"/>
      <c r="FL10" s="587"/>
      <c r="FM10" s="587"/>
      <c r="FN10" s="587"/>
      <c r="FO10" s="587"/>
      <c r="FP10" s="587"/>
      <c r="FQ10" s="587"/>
      <c r="FR10" s="587"/>
      <c r="FS10" s="587"/>
      <c r="FT10" s="587"/>
      <c r="FU10" s="587"/>
      <c r="FV10" s="587"/>
      <c r="FW10" s="587"/>
      <c r="FX10" s="587"/>
      <c r="FY10" s="587"/>
      <c r="FZ10" s="587"/>
    </row>
    <row r="11" s="585" customFormat="1" ht="28" customHeight="1" outlineLevel="2" spans="1:182">
      <c r="A11" s="603" t="s">
        <v>463</v>
      </c>
      <c r="B11" s="604" t="s">
        <v>464</v>
      </c>
      <c r="C11" s="605">
        <v>37723</v>
      </c>
      <c r="D11" s="606">
        <f>'土建(土方、桩基工程、溶洞工程)'!K21</f>
        <v>16050766.24</v>
      </c>
      <c r="E11" s="606">
        <f t="shared" si="0"/>
        <v>425.49</v>
      </c>
      <c r="F11" s="602"/>
      <c r="G11" s="587"/>
      <c r="H11" s="587"/>
      <c r="I11" s="587"/>
      <c r="J11" s="587"/>
      <c r="K11" s="587"/>
      <c r="L11" s="587"/>
      <c r="M11" s="587"/>
      <c r="N11" s="587"/>
      <c r="O11" s="587"/>
      <c r="P11" s="587"/>
      <c r="Q11" s="587"/>
      <c r="R11" s="587"/>
      <c r="S11" s="587"/>
      <c r="T11" s="587"/>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c r="AT11" s="587"/>
      <c r="AU11" s="587"/>
      <c r="AV11" s="587"/>
      <c r="AW11" s="587"/>
      <c r="AX11" s="587"/>
      <c r="AY11" s="587"/>
      <c r="AZ11" s="587"/>
      <c r="BA11" s="587"/>
      <c r="BB11" s="587"/>
      <c r="BC11" s="587"/>
      <c r="BD11" s="587"/>
      <c r="BE11" s="587"/>
      <c r="BF11" s="587"/>
      <c r="BG11" s="587"/>
      <c r="BH11" s="587"/>
      <c r="BI11" s="587"/>
      <c r="BJ11" s="587"/>
      <c r="BK11" s="587"/>
      <c r="BL11" s="587"/>
      <c r="BM11" s="587"/>
      <c r="BN11" s="587"/>
      <c r="BO11" s="587"/>
      <c r="BP11" s="587"/>
      <c r="BQ11" s="587"/>
      <c r="BR11" s="587"/>
      <c r="BS11" s="587"/>
      <c r="BT11" s="587"/>
      <c r="BU11" s="587"/>
      <c r="BV11" s="587"/>
      <c r="BW11" s="587"/>
      <c r="BX11" s="587"/>
      <c r="BY11" s="587"/>
      <c r="BZ11" s="587"/>
      <c r="CA11" s="587"/>
      <c r="CB11" s="587"/>
      <c r="CC11" s="587"/>
      <c r="CD11" s="587"/>
      <c r="CE11" s="587"/>
      <c r="CF11" s="587"/>
      <c r="CG11" s="587"/>
      <c r="CH11" s="587"/>
      <c r="CI11" s="587"/>
      <c r="CJ11" s="587"/>
      <c r="CK11" s="587"/>
      <c r="CL11" s="587"/>
      <c r="CM11" s="587"/>
      <c r="CN11" s="587"/>
      <c r="CO11" s="587"/>
      <c r="CP11" s="587"/>
      <c r="CQ11" s="587"/>
      <c r="CR11" s="587"/>
      <c r="CS11" s="587"/>
      <c r="CT11" s="587"/>
      <c r="CU11" s="587"/>
      <c r="CV11" s="587"/>
      <c r="CW11" s="587"/>
      <c r="CX11" s="587"/>
      <c r="CY11" s="587"/>
      <c r="CZ11" s="587"/>
      <c r="DA11" s="587"/>
      <c r="DB11" s="587"/>
      <c r="DC11" s="587"/>
      <c r="DD11" s="587"/>
      <c r="DE11" s="587"/>
      <c r="DF11" s="587"/>
      <c r="DG11" s="587"/>
      <c r="DH11" s="587"/>
      <c r="DI11" s="587"/>
      <c r="DJ11" s="587"/>
      <c r="DK11" s="587"/>
      <c r="DL11" s="587"/>
      <c r="DM11" s="587"/>
      <c r="DN11" s="587"/>
      <c r="DO11" s="587"/>
      <c r="DP11" s="587"/>
      <c r="DQ11" s="587"/>
      <c r="DR11" s="587"/>
      <c r="DS11" s="587"/>
      <c r="DT11" s="587"/>
      <c r="DU11" s="587"/>
      <c r="DV11" s="587"/>
      <c r="DW11" s="587"/>
      <c r="DX11" s="587"/>
      <c r="DY11" s="587"/>
      <c r="DZ11" s="587"/>
      <c r="EA11" s="587"/>
      <c r="EB11" s="587"/>
      <c r="EC11" s="587"/>
      <c r="ED11" s="587"/>
      <c r="EE11" s="587"/>
      <c r="EF11" s="587"/>
      <c r="EG11" s="587"/>
      <c r="EH11" s="587"/>
      <c r="EI11" s="587"/>
      <c r="EJ11" s="587"/>
      <c r="EK11" s="587"/>
      <c r="EL11" s="587"/>
      <c r="EM11" s="587"/>
      <c r="EN11" s="587"/>
      <c r="EO11" s="587"/>
      <c r="EP11" s="587"/>
      <c r="EQ11" s="587"/>
      <c r="ER11" s="587"/>
      <c r="ES11" s="587"/>
      <c r="ET11" s="587"/>
      <c r="EU11" s="587"/>
      <c r="EV11" s="587"/>
      <c r="EW11" s="587"/>
      <c r="EX11" s="587"/>
      <c r="EY11" s="587"/>
      <c r="EZ11" s="587"/>
      <c r="FA11" s="587"/>
      <c r="FB11" s="587"/>
      <c r="FC11" s="587"/>
      <c r="FD11" s="587"/>
      <c r="FE11" s="587"/>
      <c r="FF11" s="587"/>
      <c r="FG11" s="587"/>
      <c r="FH11" s="587"/>
      <c r="FI11" s="587"/>
      <c r="FJ11" s="587"/>
      <c r="FK11" s="587"/>
      <c r="FL11" s="587"/>
      <c r="FM11" s="587"/>
      <c r="FN11" s="587"/>
      <c r="FO11" s="587"/>
      <c r="FP11" s="587"/>
      <c r="FQ11" s="587"/>
      <c r="FR11" s="587"/>
      <c r="FS11" s="587"/>
      <c r="FT11" s="587"/>
      <c r="FU11" s="587"/>
      <c r="FV11" s="587"/>
      <c r="FW11" s="587"/>
      <c r="FX11" s="587"/>
      <c r="FY11" s="587"/>
      <c r="FZ11" s="587"/>
    </row>
    <row r="12" s="585" customFormat="1" ht="28" customHeight="1" outlineLevel="2" spans="1:182">
      <c r="A12" s="603" t="s">
        <v>465</v>
      </c>
      <c r="B12" s="604" t="s">
        <v>466</v>
      </c>
      <c r="C12" s="605">
        <v>37723</v>
      </c>
      <c r="D12" s="606">
        <f>'土建(土方、桩基工程、溶洞工程)'!K36</f>
        <v>924973.88</v>
      </c>
      <c r="E12" s="606">
        <f t="shared" si="0"/>
        <v>24.52</v>
      </c>
      <c r="F12" s="602"/>
      <c r="G12" s="587"/>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7"/>
      <c r="AY12" s="587"/>
      <c r="AZ12" s="587"/>
      <c r="BA12" s="587"/>
      <c r="BB12" s="587"/>
      <c r="BC12" s="587"/>
      <c r="BD12" s="587"/>
      <c r="BE12" s="587"/>
      <c r="BF12" s="587"/>
      <c r="BG12" s="587"/>
      <c r="BH12" s="587"/>
      <c r="BI12" s="587"/>
      <c r="BJ12" s="587"/>
      <c r="BK12" s="587"/>
      <c r="BL12" s="587"/>
      <c r="BM12" s="587"/>
      <c r="BN12" s="587"/>
      <c r="BO12" s="587"/>
      <c r="BP12" s="587"/>
      <c r="BQ12" s="587"/>
      <c r="BR12" s="587"/>
      <c r="BS12" s="587"/>
      <c r="BT12" s="587"/>
      <c r="BU12" s="587"/>
      <c r="BV12" s="587"/>
      <c r="BW12" s="587"/>
      <c r="BX12" s="587"/>
      <c r="BY12" s="587"/>
      <c r="BZ12" s="587"/>
      <c r="CA12" s="587"/>
      <c r="CB12" s="587"/>
      <c r="CC12" s="587"/>
      <c r="CD12" s="587"/>
      <c r="CE12" s="587"/>
      <c r="CF12" s="587"/>
      <c r="CG12" s="587"/>
      <c r="CH12" s="587"/>
      <c r="CI12" s="587"/>
      <c r="CJ12" s="587"/>
      <c r="CK12" s="587"/>
      <c r="CL12" s="587"/>
      <c r="CM12" s="587"/>
      <c r="CN12" s="587"/>
      <c r="CO12" s="587"/>
      <c r="CP12" s="587"/>
      <c r="CQ12" s="587"/>
      <c r="CR12" s="587"/>
      <c r="CS12" s="587"/>
      <c r="CT12" s="587"/>
      <c r="CU12" s="587"/>
      <c r="CV12" s="587"/>
      <c r="CW12" s="587"/>
      <c r="CX12" s="587"/>
      <c r="CY12" s="587"/>
      <c r="CZ12" s="587"/>
      <c r="DA12" s="587"/>
      <c r="DB12" s="587"/>
      <c r="DC12" s="587"/>
      <c r="DD12" s="587"/>
      <c r="DE12" s="587"/>
      <c r="DF12" s="587"/>
      <c r="DG12" s="587"/>
      <c r="DH12" s="587"/>
      <c r="DI12" s="587"/>
      <c r="DJ12" s="587"/>
      <c r="DK12" s="587"/>
      <c r="DL12" s="587"/>
      <c r="DM12" s="587"/>
      <c r="DN12" s="587"/>
      <c r="DO12" s="587"/>
      <c r="DP12" s="587"/>
      <c r="DQ12" s="587"/>
      <c r="DR12" s="587"/>
      <c r="DS12" s="587"/>
      <c r="DT12" s="587"/>
      <c r="DU12" s="587"/>
      <c r="DV12" s="587"/>
      <c r="DW12" s="587"/>
      <c r="DX12" s="587"/>
      <c r="DY12" s="587"/>
      <c r="DZ12" s="587"/>
      <c r="EA12" s="587"/>
      <c r="EB12" s="587"/>
      <c r="EC12" s="587"/>
      <c r="ED12" s="587"/>
      <c r="EE12" s="587"/>
      <c r="EF12" s="587"/>
      <c r="EG12" s="587"/>
      <c r="EH12" s="587"/>
      <c r="EI12" s="587"/>
      <c r="EJ12" s="587"/>
      <c r="EK12" s="587"/>
      <c r="EL12" s="587"/>
      <c r="EM12" s="587"/>
      <c r="EN12" s="587"/>
      <c r="EO12" s="587"/>
      <c r="EP12" s="587"/>
      <c r="EQ12" s="587"/>
      <c r="ER12" s="587"/>
      <c r="ES12" s="587"/>
      <c r="ET12" s="587"/>
      <c r="EU12" s="587"/>
      <c r="EV12" s="587"/>
      <c r="EW12" s="587"/>
      <c r="EX12" s="587"/>
      <c r="EY12" s="587"/>
      <c r="EZ12" s="587"/>
      <c r="FA12" s="587"/>
      <c r="FB12" s="587"/>
      <c r="FC12" s="587"/>
      <c r="FD12" s="587"/>
      <c r="FE12" s="587"/>
      <c r="FF12" s="587"/>
      <c r="FG12" s="587"/>
      <c r="FH12" s="587"/>
      <c r="FI12" s="587"/>
      <c r="FJ12" s="587"/>
      <c r="FK12" s="587"/>
      <c r="FL12" s="587"/>
      <c r="FM12" s="587"/>
      <c r="FN12" s="587"/>
      <c r="FO12" s="587"/>
      <c r="FP12" s="587"/>
      <c r="FQ12" s="587"/>
      <c r="FR12" s="587"/>
      <c r="FS12" s="587"/>
      <c r="FT12" s="587"/>
      <c r="FU12" s="587"/>
      <c r="FV12" s="587"/>
      <c r="FW12" s="587"/>
      <c r="FX12" s="587"/>
      <c r="FY12" s="587"/>
      <c r="FZ12" s="587"/>
    </row>
    <row r="13" s="585" customFormat="1" ht="28" customHeight="1" outlineLevel="2" spans="1:182">
      <c r="A13" s="603" t="s">
        <v>467</v>
      </c>
      <c r="B13" s="604" t="s">
        <v>468</v>
      </c>
      <c r="C13" s="605">
        <v>38125</v>
      </c>
      <c r="D13" s="606">
        <f>'土建（高层及小高层）'!K168</f>
        <v>45839356.89</v>
      </c>
      <c r="E13" s="606">
        <f t="shared" si="0"/>
        <v>1202.34</v>
      </c>
      <c r="F13" s="602"/>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c r="AT13" s="587"/>
      <c r="AU13" s="587"/>
      <c r="AV13" s="587"/>
      <c r="AW13" s="587"/>
      <c r="AX13" s="587"/>
      <c r="AY13" s="587"/>
      <c r="AZ13" s="587"/>
      <c r="BA13" s="587"/>
      <c r="BB13" s="587"/>
      <c r="BC13" s="587"/>
      <c r="BD13" s="587"/>
      <c r="BE13" s="587"/>
      <c r="BF13" s="587"/>
      <c r="BG13" s="587"/>
      <c r="BH13" s="587"/>
      <c r="BI13" s="587"/>
      <c r="BJ13" s="587"/>
      <c r="BK13" s="587"/>
      <c r="BL13" s="587"/>
      <c r="BM13" s="587"/>
      <c r="BN13" s="587"/>
      <c r="BO13" s="587"/>
      <c r="BP13" s="587"/>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587"/>
      <c r="CU13" s="587"/>
      <c r="CV13" s="587"/>
      <c r="CW13" s="587"/>
      <c r="CX13" s="587"/>
      <c r="CY13" s="587"/>
      <c r="CZ13" s="587"/>
      <c r="DA13" s="587"/>
      <c r="DB13" s="587"/>
      <c r="DC13" s="587"/>
      <c r="DD13" s="587"/>
      <c r="DE13" s="587"/>
      <c r="DF13" s="587"/>
      <c r="DG13" s="587"/>
      <c r="DH13" s="587"/>
      <c r="DI13" s="587"/>
      <c r="DJ13" s="587"/>
      <c r="DK13" s="587"/>
      <c r="DL13" s="587"/>
      <c r="DM13" s="587"/>
      <c r="DN13" s="587"/>
      <c r="DO13" s="587"/>
      <c r="DP13" s="587"/>
      <c r="DQ13" s="587"/>
      <c r="DR13" s="587"/>
      <c r="DS13" s="587"/>
      <c r="DT13" s="587"/>
      <c r="DU13" s="587"/>
      <c r="DV13" s="587"/>
      <c r="DW13" s="587"/>
      <c r="DX13" s="587"/>
      <c r="DY13" s="587"/>
      <c r="DZ13" s="587"/>
      <c r="EA13" s="587"/>
      <c r="EB13" s="587"/>
      <c r="EC13" s="587"/>
      <c r="ED13" s="587"/>
      <c r="EE13" s="587"/>
      <c r="EF13" s="587"/>
      <c r="EG13" s="587"/>
      <c r="EH13" s="587"/>
      <c r="EI13" s="587"/>
      <c r="EJ13" s="587"/>
      <c r="EK13" s="587"/>
      <c r="EL13" s="587"/>
      <c r="EM13" s="587"/>
      <c r="EN13" s="587"/>
      <c r="EO13" s="587"/>
      <c r="EP13" s="587"/>
      <c r="EQ13" s="587"/>
      <c r="ER13" s="587"/>
      <c r="ES13" s="587"/>
      <c r="ET13" s="587"/>
      <c r="EU13" s="587"/>
      <c r="EV13" s="587"/>
      <c r="EW13" s="587"/>
      <c r="EX13" s="587"/>
      <c r="EY13" s="587"/>
      <c r="EZ13" s="587"/>
      <c r="FA13" s="587"/>
      <c r="FB13" s="587"/>
      <c r="FC13" s="587"/>
      <c r="FD13" s="587"/>
      <c r="FE13" s="587"/>
      <c r="FF13" s="587"/>
      <c r="FG13" s="587"/>
      <c r="FH13" s="587"/>
      <c r="FI13" s="587"/>
      <c r="FJ13" s="587"/>
      <c r="FK13" s="587"/>
      <c r="FL13" s="587"/>
      <c r="FM13" s="587"/>
      <c r="FN13" s="587"/>
      <c r="FO13" s="587"/>
      <c r="FP13" s="587"/>
      <c r="FQ13" s="587"/>
      <c r="FR13" s="587"/>
      <c r="FS13" s="587"/>
      <c r="FT13" s="587"/>
      <c r="FU13" s="587"/>
      <c r="FV13" s="587"/>
      <c r="FW13" s="587"/>
      <c r="FX13" s="587"/>
      <c r="FY13" s="587"/>
      <c r="FZ13" s="587"/>
    </row>
    <row r="14" s="585" customFormat="1" ht="28" customHeight="1" outlineLevel="2" spans="1:182">
      <c r="A14" s="603" t="s">
        <v>469</v>
      </c>
      <c r="B14" s="604" t="s">
        <v>470</v>
      </c>
      <c r="C14" s="605">
        <v>4000</v>
      </c>
      <c r="D14" s="606">
        <f>++'土建（公建配套（包含售楼部、样板房））'!K118</f>
        <v>4381588.26</v>
      </c>
      <c r="E14" s="606">
        <f t="shared" si="0"/>
        <v>1095.4</v>
      </c>
      <c r="F14" s="607"/>
      <c r="G14" s="587"/>
      <c r="H14" s="587"/>
      <c r="I14" s="587"/>
      <c r="J14" s="587"/>
      <c r="K14" s="587"/>
      <c r="L14" s="587"/>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7"/>
      <c r="DD14" s="587"/>
      <c r="DE14" s="587"/>
      <c r="DF14" s="587"/>
      <c r="DG14" s="587"/>
      <c r="DH14" s="587"/>
      <c r="DI14" s="587"/>
      <c r="DJ14" s="587"/>
      <c r="DK14" s="587"/>
      <c r="DL14" s="587"/>
      <c r="DM14" s="587"/>
      <c r="DN14" s="587"/>
      <c r="DO14" s="587"/>
      <c r="DP14" s="587"/>
      <c r="DQ14" s="587"/>
      <c r="DR14" s="587"/>
      <c r="DS14" s="587"/>
      <c r="DT14" s="587"/>
      <c r="DU14" s="587"/>
      <c r="DV14" s="587"/>
      <c r="DW14" s="587"/>
      <c r="DX14" s="587"/>
      <c r="DY14" s="587"/>
      <c r="DZ14" s="587"/>
      <c r="EA14" s="587"/>
      <c r="EB14" s="587"/>
      <c r="EC14" s="587"/>
      <c r="ED14" s="587"/>
      <c r="EE14" s="587"/>
      <c r="EF14" s="587"/>
      <c r="EG14" s="587"/>
      <c r="EH14" s="587"/>
      <c r="EI14" s="587"/>
      <c r="EJ14" s="587"/>
      <c r="EK14" s="587"/>
      <c r="EL14" s="587"/>
      <c r="EM14" s="587"/>
      <c r="EN14" s="587"/>
      <c r="EO14" s="587"/>
      <c r="EP14" s="587"/>
      <c r="EQ14" s="587"/>
      <c r="ER14" s="587"/>
      <c r="ES14" s="587"/>
      <c r="ET14" s="587"/>
      <c r="EU14" s="587"/>
      <c r="EV14" s="587"/>
      <c r="EW14" s="587"/>
      <c r="EX14" s="587"/>
      <c r="EY14" s="587"/>
      <c r="EZ14" s="587"/>
      <c r="FA14" s="587"/>
      <c r="FB14" s="587"/>
      <c r="FC14" s="587"/>
      <c r="FD14" s="587"/>
      <c r="FE14" s="587"/>
      <c r="FF14" s="587"/>
      <c r="FG14" s="587"/>
      <c r="FH14" s="587"/>
      <c r="FI14" s="587"/>
      <c r="FJ14" s="587"/>
      <c r="FK14" s="587"/>
      <c r="FL14" s="587"/>
      <c r="FM14" s="587"/>
      <c r="FN14" s="587"/>
      <c r="FO14" s="587"/>
      <c r="FP14" s="587"/>
      <c r="FQ14" s="587"/>
      <c r="FR14" s="587"/>
      <c r="FS14" s="587"/>
      <c r="FT14" s="587"/>
      <c r="FU14" s="587"/>
      <c r="FV14" s="587"/>
      <c r="FW14" s="587"/>
      <c r="FX14" s="587"/>
      <c r="FY14" s="587"/>
      <c r="FZ14" s="587"/>
    </row>
    <row r="15" s="585" customFormat="1" ht="28" customHeight="1" outlineLevel="2" spans="1:182">
      <c r="A15" s="603" t="s">
        <v>471</v>
      </c>
      <c r="B15" s="604" t="s">
        <v>472</v>
      </c>
      <c r="C15" s="605">
        <v>10120</v>
      </c>
      <c r="D15" s="606">
        <f>+'土建（洋房）'!K137</f>
        <v>10745346.02</v>
      </c>
      <c r="E15" s="606">
        <f t="shared" si="0"/>
        <v>1061.79</v>
      </c>
      <c r="F15" s="607"/>
      <c r="G15" s="587"/>
      <c r="H15" s="587"/>
      <c r="I15" s="587"/>
      <c r="J15" s="587"/>
      <c r="K15" s="587"/>
      <c r="L15" s="587"/>
      <c r="M15" s="587"/>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7"/>
      <c r="DD15" s="587"/>
      <c r="DE15" s="587"/>
      <c r="DF15" s="587"/>
      <c r="DG15" s="587"/>
      <c r="DH15" s="587"/>
      <c r="DI15" s="587"/>
      <c r="DJ15" s="587"/>
      <c r="DK15" s="587"/>
      <c r="DL15" s="587"/>
      <c r="DM15" s="587"/>
      <c r="DN15" s="587"/>
      <c r="DO15" s="587"/>
      <c r="DP15" s="587"/>
      <c r="DQ15" s="587"/>
      <c r="DR15" s="587"/>
      <c r="DS15" s="587"/>
      <c r="DT15" s="587"/>
      <c r="DU15" s="587"/>
      <c r="DV15" s="587"/>
      <c r="DW15" s="587"/>
      <c r="DX15" s="587"/>
      <c r="DY15" s="587"/>
      <c r="DZ15" s="587"/>
      <c r="EA15" s="587"/>
      <c r="EB15" s="587"/>
      <c r="EC15" s="587"/>
      <c r="ED15" s="587"/>
      <c r="EE15" s="587"/>
      <c r="EF15" s="587"/>
      <c r="EG15" s="587"/>
      <c r="EH15" s="587"/>
      <c r="EI15" s="587"/>
      <c r="EJ15" s="587"/>
      <c r="EK15" s="587"/>
      <c r="EL15" s="587"/>
      <c r="EM15" s="587"/>
      <c r="EN15" s="587"/>
      <c r="EO15" s="587"/>
      <c r="EP15" s="587"/>
      <c r="EQ15" s="587"/>
      <c r="ER15" s="587"/>
      <c r="ES15" s="587"/>
      <c r="ET15" s="587"/>
      <c r="EU15" s="587"/>
      <c r="EV15" s="587"/>
      <c r="EW15" s="587"/>
      <c r="EX15" s="587"/>
      <c r="EY15" s="587"/>
      <c r="EZ15" s="587"/>
      <c r="FA15" s="587"/>
      <c r="FB15" s="587"/>
      <c r="FC15" s="587"/>
      <c r="FD15" s="587"/>
      <c r="FE15" s="587"/>
      <c r="FF15" s="587"/>
      <c r="FG15" s="587"/>
      <c r="FH15" s="587"/>
      <c r="FI15" s="587"/>
      <c r="FJ15" s="587"/>
      <c r="FK15" s="587"/>
      <c r="FL15" s="587"/>
      <c r="FM15" s="587"/>
      <c r="FN15" s="587"/>
      <c r="FO15" s="587"/>
      <c r="FP15" s="587"/>
      <c r="FQ15" s="587"/>
      <c r="FR15" s="587"/>
      <c r="FS15" s="587"/>
      <c r="FT15" s="587"/>
      <c r="FU15" s="587"/>
      <c r="FV15" s="587"/>
      <c r="FW15" s="587"/>
      <c r="FX15" s="587"/>
      <c r="FY15" s="587"/>
      <c r="FZ15" s="587"/>
    </row>
    <row r="16" s="585" customFormat="1" ht="28" customHeight="1" outlineLevel="2" spans="1:182">
      <c r="A16" s="603" t="s">
        <v>473</v>
      </c>
      <c r="B16" s="604" t="s">
        <v>474</v>
      </c>
      <c r="C16" s="605">
        <v>48245</v>
      </c>
      <c r="D16" s="606">
        <f>+改造工程!K22</f>
        <v>610874.45</v>
      </c>
      <c r="E16" s="606">
        <f t="shared" si="0"/>
        <v>12.66</v>
      </c>
      <c r="F16" s="60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7"/>
      <c r="CZ16" s="587"/>
      <c r="DA16" s="587"/>
      <c r="DB16" s="587"/>
      <c r="DC16" s="587"/>
      <c r="DD16" s="587"/>
      <c r="DE16" s="587"/>
      <c r="DF16" s="587"/>
      <c r="DG16" s="587"/>
      <c r="DH16" s="587"/>
      <c r="DI16" s="587"/>
      <c r="DJ16" s="587"/>
      <c r="DK16" s="587"/>
      <c r="DL16" s="587"/>
      <c r="DM16" s="587"/>
      <c r="DN16" s="587"/>
      <c r="DO16" s="587"/>
      <c r="DP16" s="587"/>
      <c r="DQ16" s="587"/>
      <c r="DR16" s="587"/>
      <c r="DS16" s="587"/>
      <c r="DT16" s="587"/>
      <c r="DU16" s="587"/>
      <c r="DV16" s="587"/>
      <c r="DW16" s="587"/>
      <c r="DX16" s="587"/>
      <c r="DY16" s="587"/>
      <c r="DZ16" s="587"/>
      <c r="EA16" s="587"/>
      <c r="EB16" s="587"/>
      <c r="EC16" s="587"/>
      <c r="ED16" s="587"/>
      <c r="EE16" s="587"/>
      <c r="EF16" s="587"/>
      <c r="EG16" s="587"/>
      <c r="EH16" s="587"/>
      <c r="EI16" s="587"/>
      <c r="EJ16" s="587"/>
      <c r="EK16" s="587"/>
      <c r="EL16" s="587"/>
      <c r="EM16" s="587"/>
      <c r="EN16" s="587"/>
      <c r="EO16" s="587"/>
      <c r="EP16" s="587"/>
      <c r="EQ16" s="587"/>
      <c r="ER16" s="587"/>
      <c r="ES16" s="587"/>
      <c r="ET16" s="587"/>
      <c r="EU16" s="587"/>
      <c r="EV16" s="587"/>
      <c r="EW16" s="587"/>
      <c r="EX16" s="587"/>
      <c r="EY16" s="587"/>
      <c r="EZ16" s="587"/>
      <c r="FA16" s="587"/>
      <c r="FB16" s="587"/>
      <c r="FC16" s="587"/>
      <c r="FD16" s="587"/>
      <c r="FE16" s="587"/>
      <c r="FF16" s="587"/>
      <c r="FG16" s="587"/>
      <c r="FH16" s="587"/>
      <c r="FI16" s="587"/>
      <c r="FJ16" s="587"/>
      <c r="FK16" s="587"/>
      <c r="FL16" s="587"/>
      <c r="FM16" s="587"/>
      <c r="FN16" s="587"/>
      <c r="FO16" s="587"/>
      <c r="FP16" s="587"/>
      <c r="FQ16" s="587"/>
      <c r="FR16" s="587"/>
      <c r="FS16" s="587"/>
      <c r="FT16" s="587"/>
      <c r="FU16" s="587"/>
      <c r="FV16" s="587"/>
      <c r="FW16" s="587"/>
      <c r="FX16" s="587"/>
      <c r="FY16" s="587"/>
      <c r="FZ16" s="587"/>
    </row>
    <row r="17" s="586" customFormat="1" ht="28" customHeight="1" outlineLevel="1" spans="1:182">
      <c r="A17" s="592">
        <v>2.2</v>
      </c>
      <c r="B17" s="597" t="s">
        <v>277</v>
      </c>
      <c r="C17" s="596">
        <f>+C7</f>
        <v>89968</v>
      </c>
      <c r="D17" s="598">
        <f>SUBTOTAL(9,D18:D21)</f>
        <v>23720949.1</v>
      </c>
      <c r="E17" s="598">
        <f t="shared" si="0"/>
        <v>263.66</v>
      </c>
      <c r="F17" s="602"/>
      <c r="G17" s="608"/>
      <c r="H17" s="608"/>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c r="CU17" s="608"/>
      <c r="CV17" s="608"/>
      <c r="CW17" s="608"/>
      <c r="CX17" s="608"/>
      <c r="CY17" s="608"/>
      <c r="CZ17" s="608"/>
      <c r="DA17" s="608"/>
      <c r="DB17" s="608"/>
      <c r="DC17" s="608"/>
      <c r="DD17" s="608"/>
      <c r="DE17" s="608"/>
      <c r="DF17" s="608"/>
      <c r="DG17" s="608"/>
      <c r="DH17" s="608"/>
      <c r="DI17" s="608"/>
      <c r="DJ17" s="608"/>
      <c r="DK17" s="608"/>
      <c r="DL17" s="608"/>
      <c r="DM17" s="608"/>
      <c r="DN17" s="608"/>
      <c r="DO17" s="608"/>
      <c r="DP17" s="608"/>
      <c r="DQ17" s="608"/>
      <c r="DR17" s="608"/>
      <c r="DS17" s="608"/>
      <c r="DT17" s="608"/>
      <c r="DU17" s="608"/>
      <c r="DV17" s="608"/>
      <c r="DW17" s="608"/>
      <c r="DX17" s="608"/>
      <c r="DY17" s="608"/>
      <c r="DZ17" s="608"/>
      <c r="EA17" s="608"/>
      <c r="EB17" s="608"/>
      <c r="EC17" s="608"/>
      <c r="ED17" s="608"/>
      <c r="EE17" s="608"/>
      <c r="EF17" s="608"/>
      <c r="EG17" s="608"/>
      <c r="EH17" s="608"/>
      <c r="EI17" s="608"/>
      <c r="EJ17" s="608"/>
      <c r="EK17" s="608"/>
      <c r="EL17" s="608"/>
      <c r="EM17" s="608"/>
      <c r="EN17" s="608"/>
      <c r="EO17" s="608"/>
      <c r="EP17" s="608"/>
      <c r="EQ17" s="608"/>
      <c r="ER17" s="608"/>
      <c r="ES17" s="608"/>
      <c r="ET17" s="608"/>
      <c r="EU17" s="608"/>
      <c r="EV17" s="608"/>
      <c r="EW17" s="608"/>
      <c r="EX17" s="608"/>
      <c r="EY17" s="608"/>
      <c r="EZ17" s="608"/>
      <c r="FA17" s="608"/>
      <c r="FB17" s="608"/>
      <c r="FC17" s="608"/>
      <c r="FD17" s="608"/>
      <c r="FE17" s="608"/>
      <c r="FF17" s="608"/>
      <c r="FG17" s="608"/>
      <c r="FH17" s="608"/>
      <c r="FI17" s="608"/>
      <c r="FJ17" s="608"/>
      <c r="FK17" s="608"/>
      <c r="FL17" s="608"/>
      <c r="FM17" s="608"/>
      <c r="FN17" s="608"/>
      <c r="FO17" s="608"/>
      <c r="FP17" s="608"/>
      <c r="FQ17" s="608"/>
      <c r="FR17" s="608"/>
      <c r="FS17" s="608"/>
      <c r="FT17" s="608"/>
      <c r="FU17" s="608"/>
      <c r="FV17" s="608"/>
      <c r="FW17" s="608"/>
      <c r="FX17" s="608"/>
      <c r="FY17" s="608"/>
      <c r="FZ17" s="608"/>
    </row>
    <row r="18" s="586" customFormat="1" ht="28" customHeight="1" outlineLevel="2" spans="1:182">
      <c r="A18" s="603" t="s">
        <v>475</v>
      </c>
      <c r="B18" s="604" t="s">
        <v>476</v>
      </c>
      <c r="C18" s="605">
        <f>+C9</f>
        <v>37723</v>
      </c>
      <c r="D18" s="606">
        <f>+安装工程!P530</f>
        <v>9352618.71</v>
      </c>
      <c r="E18" s="606">
        <f t="shared" si="0"/>
        <v>247.93</v>
      </c>
      <c r="F18" s="602"/>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c r="CU18" s="608"/>
      <c r="CV18" s="608"/>
      <c r="CW18" s="608"/>
      <c r="CX18" s="608"/>
      <c r="CY18" s="608"/>
      <c r="CZ18" s="608"/>
      <c r="DA18" s="608"/>
      <c r="DB18" s="608"/>
      <c r="DC18" s="608"/>
      <c r="DD18" s="608"/>
      <c r="DE18" s="608"/>
      <c r="DF18" s="608"/>
      <c r="DG18" s="608"/>
      <c r="DH18" s="608"/>
      <c r="DI18" s="608"/>
      <c r="DJ18" s="608"/>
      <c r="DK18" s="608"/>
      <c r="DL18" s="608"/>
      <c r="DM18" s="608"/>
      <c r="DN18" s="608"/>
      <c r="DO18" s="608"/>
      <c r="DP18" s="608"/>
      <c r="DQ18" s="608"/>
      <c r="DR18" s="608"/>
      <c r="DS18" s="608"/>
      <c r="DT18" s="608"/>
      <c r="DU18" s="608"/>
      <c r="DV18" s="608"/>
      <c r="DW18" s="608"/>
      <c r="DX18" s="608"/>
      <c r="DY18" s="608"/>
      <c r="DZ18" s="608"/>
      <c r="EA18" s="608"/>
      <c r="EB18" s="608"/>
      <c r="EC18" s="608"/>
      <c r="ED18" s="608"/>
      <c r="EE18" s="608"/>
      <c r="EF18" s="608"/>
      <c r="EG18" s="608"/>
      <c r="EH18" s="608"/>
      <c r="EI18" s="608"/>
      <c r="EJ18" s="608"/>
      <c r="EK18" s="608"/>
      <c r="EL18" s="608"/>
      <c r="EM18" s="608"/>
      <c r="EN18" s="608"/>
      <c r="EO18" s="608"/>
      <c r="EP18" s="608"/>
      <c r="EQ18" s="608"/>
      <c r="ER18" s="608"/>
      <c r="ES18" s="608"/>
      <c r="ET18" s="608"/>
      <c r="EU18" s="608"/>
      <c r="EV18" s="608"/>
      <c r="EW18" s="608"/>
      <c r="EX18" s="608"/>
      <c r="EY18" s="608"/>
      <c r="EZ18" s="608"/>
      <c r="FA18" s="608"/>
      <c r="FB18" s="608"/>
      <c r="FC18" s="608"/>
      <c r="FD18" s="608"/>
      <c r="FE18" s="608"/>
      <c r="FF18" s="608"/>
      <c r="FG18" s="608"/>
      <c r="FH18" s="608"/>
      <c r="FI18" s="608"/>
      <c r="FJ18" s="608"/>
      <c r="FK18" s="608"/>
      <c r="FL18" s="608"/>
      <c r="FM18" s="608"/>
      <c r="FN18" s="608"/>
      <c r="FO18" s="608"/>
      <c r="FP18" s="608"/>
      <c r="FQ18" s="608"/>
      <c r="FR18" s="608"/>
      <c r="FS18" s="608"/>
      <c r="FT18" s="608"/>
      <c r="FU18" s="608"/>
      <c r="FV18" s="608"/>
      <c r="FW18" s="608"/>
      <c r="FX18" s="608"/>
      <c r="FY18" s="608"/>
      <c r="FZ18" s="608"/>
    </row>
    <row r="19" s="586" customFormat="1" ht="28" customHeight="1" outlineLevel="2" spans="1:182">
      <c r="A19" s="603" t="s">
        <v>477</v>
      </c>
      <c r="B19" s="604" t="s">
        <v>478</v>
      </c>
      <c r="C19" s="605">
        <f>+C13</f>
        <v>38125</v>
      </c>
      <c r="D19" s="606">
        <f>+安装工程!Q530+安装工程!R530</f>
        <v>7277139.82</v>
      </c>
      <c r="E19" s="606">
        <f t="shared" ref="E19:E24" si="1">+D19/C19</f>
        <v>190.88</v>
      </c>
      <c r="F19" s="602"/>
      <c r="G19" s="608"/>
      <c r="H19" s="608"/>
      <c r="I19" s="60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608"/>
      <c r="AH19" s="608"/>
      <c r="AI19" s="608"/>
      <c r="AJ19" s="608"/>
      <c r="AK19" s="608"/>
      <c r="AL19" s="608"/>
      <c r="AM19" s="608"/>
      <c r="AN19" s="608"/>
      <c r="AO19" s="608"/>
      <c r="AP19" s="608"/>
      <c r="AQ19" s="608"/>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c r="CU19" s="608"/>
      <c r="CV19" s="608"/>
      <c r="CW19" s="608"/>
      <c r="CX19" s="608"/>
      <c r="CY19" s="608"/>
      <c r="CZ19" s="608"/>
      <c r="DA19" s="608"/>
      <c r="DB19" s="608"/>
      <c r="DC19" s="608"/>
      <c r="DD19" s="608"/>
      <c r="DE19" s="608"/>
      <c r="DF19" s="608"/>
      <c r="DG19" s="608"/>
      <c r="DH19" s="608"/>
      <c r="DI19" s="608"/>
      <c r="DJ19" s="608"/>
      <c r="DK19" s="608"/>
      <c r="DL19" s="608"/>
      <c r="DM19" s="608"/>
      <c r="DN19" s="608"/>
      <c r="DO19" s="608"/>
      <c r="DP19" s="608"/>
      <c r="DQ19" s="608"/>
      <c r="DR19" s="608"/>
      <c r="DS19" s="608"/>
      <c r="DT19" s="608"/>
      <c r="DU19" s="608"/>
      <c r="DV19" s="608"/>
      <c r="DW19" s="608"/>
      <c r="DX19" s="608"/>
      <c r="DY19" s="608"/>
      <c r="DZ19" s="608"/>
      <c r="EA19" s="608"/>
      <c r="EB19" s="608"/>
      <c r="EC19" s="608"/>
      <c r="ED19" s="608"/>
      <c r="EE19" s="608"/>
      <c r="EF19" s="608"/>
      <c r="EG19" s="608"/>
      <c r="EH19" s="608"/>
      <c r="EI19" s="608"/>
      <c r="EJ19" s="608"/>
      <c r="EK19" s="608"/>
      <c r="EL19" s="608"/>
      <c r="EM19" s="608"/>
      <c r="EN19" s="608"/>
      <c r="EO19" s="608"/>
      <c r="EP19" s="608"/>
      <c r="EQ19" s="608"/>
      <c r="ER19" s="608"/>
      <c r="ES19" s="608"/>
      <c r="ET19" s="608"/>
      <c r="EU19" s="608"/>
      <c r="EV19" s="608"/>
      <c r="EW19" s="608"/>
      <c r="EX19" s="608"/>
      <c r="EY19" s="608"/>
      <c r="EZ19" s="608"/>
      <c r="FA19" s="608"/>
      <c r="FB19" s="608"/>
      <c r="FC19" s="608"/>
      <c r="FD19" s="608"/>
      <c r="FE19" s="608"/>
      <c r="FF19" s="608"/>
      <c r="FG19" s="608"/>
      <c r="FH19" s="608"/>
      <c r="FI19" s="608"/>
      <c r="FJ19" s="608"/>
      <c r="FK19" s="608"/>
      <c r="FL19" s="608"/>
      <c r="FM19" s="608"/>
      <c r="FN19" s="608"/>
      <c r="FO19" s="608"/>
      <c r="FP19" s="608"/>
      <c r="FQ19" s="608"/>
      <c r="FR19" s="608"/>
      <c r="FS19" s="608"/>
      <c r="FT19" s="608"/>
      <c r="FU19" s="608"/>
      <c r="FV19" s="608"/>
      <c r="FW19" s="608"/>
      <c r="FX19" s="608"/>
      <c r="FY19" s="608"/>
      <c r="FZ19" s="608"/>
    </row>
    <row r="20" s="586" customFormat="1" ht="28" customHeight="1" outlineLevel="2" spans="1:182">
      <c r="A20" s="603" t="s">
        <v>479</v>
      </c>
      <c r="B20" s="604" t="s">
        <v>480</v>
      </c>
      <c r="C20" s="605">
        <f>+C14</f>
        <v>4000</v>
      </c>
      <c r="D20" s="606">
        <f>+安装工程!T530</f>
        <v>5209857.27</v>
      </c>
      <c r="E20" s="606">
        <f t="shared" si="1"/>
        <v>1302.46</v>
      </c>
      <c r="F20" s="602"/>
      <c r="G20" s="608"/>
      <c r="H20" s="608"/>
      <c r="I20" s="60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608"/>
      <c r="AJ20" s="608"/>
      <c r="AK20" s="608"/>
      <c r="AL20" s="608"/>
      <c r="AM20" s="608"/>
      <c r="AN20" s="608"/>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c r="CU20" s="608"/>
      <c r="CV20" s="608"/>
      <c r="CW20" s="608"/>
      <c r="CX20" s="608"/>
      <c r="CY20" s="608"/>
      <c r="CZ20" s="608"/>
      <c r="DA20" s="608"/>
      <c r="DB20" s="608"/>
      <c r="DC20" s="608"/>
      <c r="DD20" s="608"/>
      <c r="DE20" s="608"/>
      <c r="DF20" s="608"/>
      <c r="DG20" s="608"/>
      <c r="DH20" s="608"/>
      <c r="DI20" s="608"/>
      <c r="DJ20" s="608"/>
      <c r="DK20" s="608"/>
      <c r="DL20" s="608"/>
      <c r="DM20" s="608"/>
      <c r="DN20" s="608"/>
      <c r="DO20" s="608"/>
      <c r="DP20" s="608"/>
      <c r="DQ20" s="608"/>
      <c r="DR20" s="608"/>
      <c r="DS20" s="608"/>
      <c r="DT20" s="608"/>
      <c r="DU20" s="608"/>
      <c r="DV20" s="608"/>
      <c r="DW20" s="608"/>
      <c r="DX20" s="608"/>
      <c r="DY20" s="608"/>
      <c r="DZ20" s="608"/>
      <c r="EA20" s="608"/>
      <c r="EB20" s="608"/>
      <c r="EC20" s="608"/>
      <c r="ED20" s="608"/>
      <c r="EE20" s="608"/>
      <c r="EF20" s="608"/>
      <c r="EG20" s="608"/>
      <c r="EH20" s="608"/>
      <c r="EI20" s="608"/>
      <c r="EJ20" s="608"/>
      <c r="EK20" s="608"/>
      <c r="EL20" s="608"/>
      <c r="EM20" s="608"/>
      <c r="EN20" s="608"/>
      <c r="EO20" s="608"/>
      <c r="EP20" s="608"/>
      <c r="EQ20" s="608"/>
      <c r="ER20" s="608"/>
      <c r="ES20" s="608"/>
      <c r="ET20" s="608"/>
      <c r="EU20" s="608"/>
      <c r="EV20" s="608"/>
      <c r="EW20" s="608"/>
      <c r="EX20" s="608"/>
      <c r="EY20" s="608"/>
      <c r="EZ20" s="608"/>
      <c r="FA20" s="608"/>
      <c r="FB20" s="608"/>
      <c r="FC20" s="608"/>
      <c r="FD20" s="608"/>
      <c r="FE20" s="608"/>
      <c r="FF20" s="608"/>
      <c r="FG20" s="608"/>
      <c r="FH20" s="608"/>
      <c r="FI20" s="608"/>
      <c r="FJ20" s="608"/>
      <c r="FK20" s="608"/>
      <c r="FL20" s="608"/>
      <c r="FM20" s="608"/>
      <c r="FN20" s="608"/>
      <c r="FO20" s="608"/>
      <c r="FP20" s="608"/>
      <c r="FQ20" s="608"/>
      <c r="FR20" s="608"/>
      <c r="FS20" s="608"/>
      <c r="FT20" s="608"/>
      <c r="FU20" s="608"/>
      <c r="FV20" s="608"/>
      <c r="FW20" s="608"/>
      <c r="FX20" s="608"/>
      <c r="FY20" s="608"/>
      <c r="FZ20" s="608"/>
    </row>
    <row r="21" s="586" customFormat="1" ht="28" customHeight="1" outlineLevel="2" spans="1:182">
      <c r="A21" s="603" t="s">
        <v>481</v>
      </c>
      <c r="B21" s="604" t="s">
        <v>482</v>
      </c>
      <c r="C21" s="605">
        <f>+C15</f>
        <v>10120</v>
      </c>
      <c r="D21" s="606">
        <f>+安装工程!S530</f>
        <v>1881333.3</v>
      </c>
      <c r="E21" s="606">
        <f t="shared" si="1"/>
        <v>185.9</v>
      </c>
      <c r="F21" s="602"/>
      <c r="G21" s="608"/>
      <c r="H21" s="608"/>
      <c r="I21" s="608"/>
      <c r="J21" s="608"/>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608"/>
      <c r="AH21" s="608"/>
      <c r="AI21" s="608"/>
      <c r="AJ21" s="608"/>
      <c r="AK21" s="608"/>
      <c r="AL21" s="608"/>
      <c r="AM21" s="608"/>
      <c r="AN21" s="608"/>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c r="CU21" s="608"/>
      <c r="CV21" s="608"/>
      <c r="CW21" s="608"/>
      <c r="CX21" s="608"/>
      <c r="CY21" s="608"/>
      <c r="CZ21" s="608"/>
      <c r="DA21" s="608"/>
      <c r="DB21" s="608"/>
      <c r="DC21" s="608"/>
      <c r="DD21" s="608"/>
      <c r="DE21" s="608"/>
      <c r="DF21" s="608"/>
      <c r="DG21" s="608"/>
      <c r="DH21" s="608"/>
      <c r="DI21" s="608"/>
      <c r="DJ21" s="608"/>
      <c r="DK21" s="608"/>
      <c r="DL21" s="608"/>
      <c r="DM21" s="608"/>
      <c r="DN21" s="608"/>
      <c r="DO21" s="608"/>
      <c r="DP21" s="608"/>
      <c r="DQ21" s="608"/>
      <c r="DR21" s="608"/>
      <c r="DS21" s="608"/>
      <c r="DT21" s="608"/>
      <c r="DU21" s="608"/>
      <c r="DV21" s="608"/>
      <c r="DW21" s="608"/>
      <c r="DX21" s="608"/>
      <c r="DY21" s="608"/>
      <c r="DZ21" s="608"/>
      <c r="EA21" s="608"/>
      <c r="EB21" s="608"/>
      <c r="EC21" s="608"/>
      <c r="ED21" s="608"/>
      <c r="EE21" s="608"/>
      <c r="EF21" s="608"/>
      <c r="EG21" s="608"/>
      <c r="EH21" s="608"/>
      <c r="EI21" s="608"/>
      <c r="EJ21" s="608"/>
      <c r="EK21" s="608"/>
      <c r="EL21" s="608"/>
      <c r="EM21" s="608"/>
      <c r="EN21" s="608"/>
      <c r="EO21" s="608"/>
      <c r="EP21" s="608"/>
      <c r="EQ21" s="608"/>
      <c r="ER21" s="608"/>
      <c r="ES21" s="608"/>
      <c r="ET21" s="608"/>
      <c r="EU21" s="608"/>
      <c r="EV21" s="608"/>
      <c r="EW21" s="608"/>
      <c r="EX21" s="608"/>
      <c r="EY21" s="608"/>
      <c r="EZ21" s="608"/>
      <c r="FA21" s="608"/>
      <c r="FB21" s="608"/>
      <c r="FC21" s="608"/>
      <c r="FD21" s="608"/>
      <c r="FE21" s="608"/>
      <c r="FF21" s="608"/>
      <c r="FG21" s="608"/>
      <c r="FH21" s="608"/>
      <c r="FI21" s="608"/>
      <c r="FJ21" s="608"/>
      <c r="FK21" s="608"/>
      <c r="FL21" s="608"/>
      <c r="FM21" s="608"/>
      <c r="FN21" s="608"/>
      <c r="FO21" s="608"/>
      <c r="FP21" s="608"/>
      <c r="FQ21" s="608"/>
      <c r="FR21" s="608"/>
      <c r="FS21" s="608"/>
      <c r="FT21" s="608"/>
      <c r="FU21" s="608"/>
      <c r="FV21" s="608"/>
      <c r="FW21" s="608"/>
      <c r="FX21" s="608"/>
      <c r="FY21" s="608"/>
      <c r="FZ21" s="608"/>
    </row>
    <row r="22" s="586" customFormat="1" ht="28" customHeight="1" outlineLevel="1" spans="1:182">
      <c r="A22" s="603">
        <v>2.3</v>
      </c>
      <c r="B22" s="604" t="s">
        <v>483</v>
      </c>
      <c r="C22" s="605">
        <f>+C5</f>
        <v>89968</v>
      </c>
      <c r="D22" s="606">
        <f>+小市政工程!K104</f>
        <v>3897414.9</v>
      </c>
      <c r="E22" s="606">
        <f t="shared" si="1"/>
        <v>43.32</v>
      </c>
      <c r="F22" s="602"/>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08"/>
      <c r="AL22" s="608"/>
      <c r="AM22" s="608"/>
      <c r="AN22" s="608"/>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c r="CU22" s="608"/>
      <c r="CV22" s="608"/>
      <c r="CW22" s="608"/>
      <c r="CX22" s="608"/>
      <c r="CY22" s="608"/>
      <c r="CZ22" s="608"/>
      <c r="DA22" s="608"/>
      <c r="DB22" s="608"/>
      <c r="DC22" s="608"/>
      <c r="DD22" s="608"/>
      <c r="DE22" s="608"/>
      <c r="DF22" s="608"/>
      <c r="DG22" s="608"/>
      <c r="DH22" s="608"/>
      <c r="DI22" s="608"/>
      <c r="DJ22" s="608"/>
      <c r="DK22" s="608"/>
      <c r="DL22" s="608"/>
      <c r="DM22" s="608"/>
      <c r="DN22" s="608"/>
      <c r="DO22" s="608"/>
      <c r="DP22" s="608"/>
      <c r="DQ22" s="608"/>
      <c r="DR22" s="608"/>
      <c r="DS22" s="608"/>
      <c r="DT22" s="608"/>
      <c r="DU22" s="608"/>
      <c r="DV22" s="608"/>
      <c r="DW22" s="608"/>
      <c r="DX22" s="608"/>
      <c r="DY22" s="608"/>
      <c r="DZ22" s="608"/>
      <c r="EA22" s="608"/>
      <c r="EB22" s="608"/>
      <c r="EC22" s="608"/>
      <c r="ED22" s="608"/>
      <c r="EE22" s="608"/>
      <c r="EF22" s="608"/>
      <c r="EG22" s="608"/>
      <c r="EH22" s="608"/>
      <c r="EI22" s="608"/>
      <c r="EJ22" s="608"/>
      <c r="EK22" s="608"/>
      <c r="EL22" s="608"/>
      <c r="EM22" s="608"/>
      <c r="EN22" s="608"/>
      <c r="EO22" s="608"/>
      <c r="EP22" s="608"/>
      <c r="EQ22" s="608"/>
      <c r="ER22" s="608"/>
      <c r="ES22" s="608"/>
      <c r="ET22" s="608"/>
      <c r="EU22" s="608"/>
      <c r="EV22" s="608"/>
      <c r="EW22" s="608"/>
      <c r="EX22" s="608"/>
      <c r="EY22" s="608"/>
      <c r="EZ22" s="608"/>
      <c r="FA22" s="608"/>
      <c r="FB22" s="608"/>
      <c r="FC22" s="608"/>
      <c r="FD22" s="608"/>
      <c r="FE22" s="608"/>
      <c r="FF22" s="608"/>
      <c r="FG22" s="608"/>
      <c r="FH22" s="608"/>
      <c r="FI22" s="608"/>
      <c r="FJ22" s="608"/>
      <c r="FK22" s="608"/>
      <c r="FL22" s="608"/>
      <c r="FM22" s="608"/>
      <c r="FN22" s="608"/>
      <c r="FO22" s="608"/>
      <c r="FP22" s="608"/>
      <c r="FQ22" s="608"/>
      <c r="FR22" s="608"/>
      <c r="FS22" s="608"/>
      <c r="FT22" s="608"/>
      <c r="FU22" s="608"/>
      <c r="FV22" s="608"/>
      <c r="FW22" s="608"/>
      <c r="FX22" s="608"/>
      <c r="FY22" s="608"/>
      <c r="FZ22" s="608"/>
    </row>
    <row r="23" s="586" customFormat="1" ht="28" customHeight="1" outlineLevel="1" spans="1:182">
      <c r="A23" s="603">
        <v>2.4</v>
      </c>
      <c r="B23" s="604" t="s">
        <v>484</v>
      </c>
      <c r="C23" s="605">
        <f>+C5*0+6617.42</f>
        <v>6617.42</v>
      </c>
      <c r="D23" s="606">
        <f>+代建道路工程!K148</f>
        <v>7128969.86</v>
      </c>
      <c r="E23" s="606">
        <f t="shared" si="1"/>
        <v>1077.3</v>
      </c>
      <c r="F23" s="602"/>
      <c r="G23" s="608"/>
      <c r="H23" s="608"/>
      <c r="I23" s="608"/>
      <c r="J23" s="608"/>
      <c r="K23" s="608"/>
      <c r="L23" s="608"/>
      <c r="M23" s="608"/>
      <c r="N23" s="608"/>
      <c r="O23" s="608"/>
      <c r="P23" s="608"/>
      <c r="Q23" s="608"/>
      <c r="R23" s="608"/>
      <c r="S23" s="608"/>
      <c r="T23" s="608"/>
      <c r="U23" s="608"/>
      <c r="V23" s="608"/>
      <c r="W23" s="608"/>
      <c r="X23" s="608"/>
      <c r="Y23" s="608"/>
      <c r="Z23" s="608"/>
      <c r="AA23" s="608"/>
      <c r="AB23" s="608"/>
      <c r="AC23" s="608"/>
      <c r="AD23" s="608"/>
      <c r="AE23" s="608"/>
      <c r="AF23" s="608"/>
      <c r="AG23" s="608"/>
      <c r="AH23" s="608"/>
      <c r="AI23" s="608"/>
      <c r="AJ23" s="608"/>
      <c r="AK23" s="608"/>
      <c r="AL23" s="608"/>
      <c r="AM23" s="608"/>
      <c r="AN23" s="608"/>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c r="CU23" s="608"/>
      <c r="CV23" s="608"/>
      <c r="CW23" s="608"/>
      <c r="CX23" s="608"/>
      <c r="CY23" s="608"/>
      <c r="CZ23" s="608"/>
      <c r="DA23" s="608"/>
      <c r="DB23" s="608"/>
      <c r="DC23" s="608"/>
      <c r="DD23" s="608"/>
      <c r="DE23" s="608"/>
      <c r="DF23" s="608"/>
      <c r="DG23" s="608"/>
      <c r="DH23" s="608"/>
      <c r="DI23" s="608"/>
      <c r="DJ23" s="608"/>
      <c r="DK23" s="608"/>
      <c r="DL23" s="608"/>
      <c r="DM23" s="608"/>
      <c r="DN23" s="608"/>
      <c r="DO23" s="608"/>
      <c r="DP23" s="608"/>
      <c r="DQ23" s="608"/>
      <c r="DR23" s="608"/>
      <c r="DS23" s="608"/>
      <c r="DT23" s="608"/>
      <c r="DU23" s="608"/>
      <c r="DV23" s="608"/>
      <c r="DW23" s="608"/>
      <c r="DX23" s="608"/>
      <c r="DY23" s="608"/>
      <c r="DZ23" s="608"/>
      <c r="EA23" s="608"/>
      <c r="EB23" s="608"/>
      <c r="EC23" s="608"/>
      <c r="ED23" s="608"/>
      <c r="EE23" s="608"/>
      <c r="EF23" s="608"/>
      <c r="EG23" s="608"/>
      <c r="EH23" s="608"/>
      <c r="EI23" s="608"/>
      <c r="EJ23" s="608"/>
      <c r="EK23" s="608"/>
      <c r="EL23" s="608"/>
      <c r="EM23" s="608"/>
      <c r="EN23" s="608"/>
      <c r="EO23" s="608"/>
      <c r="EP23" s="608"/>
      <c r="EQ23" s="608"/>
      <c r="ER23" s="608"/>
      <c r="ES23" s="608"/>
      <c r="ET23" s="608"/>
      <c r="EU23" s="608"/>
      <c r="EV23" s="608"/>
      <c r="EW23" s="608"/>
      <c r="EX23" s="608"/>
      <c r="EY23" s="608"/>
      <c r="EZ23" s="608"/>
      <c r="FA23" s="608"/>
      <c r="FB23" s="608"/>
      <c r="FC23" s="608"/>
      <c r="FD23" s="608"/>
      <c r="FE23" s="608"/>
      <c r="FF23" s="608"/>
      <c r="FG23" s="608"/>
      <c r="FH23" s="608"/>
      <c r="FI23" s="608"/>
      <c r="FJ23" s="608"/>
      <c r="FK23" s="608"/>
      <c r="FL23" s="608"/>
      <c r="FM23" s="608"/>
      <c r="FN23" s="608"/>
      <c r="FO23" s="608"/>
      <c r="FP23" s="608"/>
      <c r="FQ23" s="608"/>
      <c r="FR23" s="608"/>
      <c r="FS23" s="608"/>
      <c r="FT23" s="608"/>
      <c r="FU23" s="608"/>
      <c r="FV23" s="608"/>
      <c r="FW23" s="608"/>
      <c r="FX23" s="608"/>
      <c r="FY23" s="608"/>
      <c r="FZ23" s="608"/>
    </row>
    <row r="24" s="585" customFormat="1" ht="28" customHeight="1" spans="1:182">
      <c r="A24" s="592">
        <v>3</v>
      </c>
      <c r="B24" s="597" t="s">
        <v>485</v>
      </c>
      <c r="C24" s="596">
        <f>+C5</f>
        <v>89968</v>
      </c>
      <c r="D24" s="598">
        <f>SUBTOTAL(9,D6:D23)</f>
        <v>216899893.09</v>
      </c>
      <c r="E24" s="598">
        <f t="shared" si="1"/>
        <v>2410.86</v>
      </c>
      <c r="F24" s="609"/>
      <c r="G24" s="587"/>
      <c r="H24" s="587"/>
      <c r="I24" s="587"/>
      <c r="J24" s="587"/>
      <c r="K24" s="587"/>
      <c r="L24" s="587"/>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587"/>
      <c r="BQ24" s="587"/>
      <c r="BR24" s="587"/>
      <c r="BS24" s="587"/>
      <c r="BT24" s="587"/>
      <c r="BU24" s="587"/>
      <c r="BV24" s="587"/>
      <c r="BW24" s="587"/>
      <c r="BX24" s="587"/>
      <c r="BY24" s="587"/>
      <c r="BZ24" s="587"/>
      <c r="CA24" s="587"/>
      <c r="CB24" s="587"/>
      <c r="CC24" s="587"/>
      <c r="CD24" s="587"/>
      <c r="CE24" s="587"/>
      <c r="CF24" s="587"/>
      <c r="CG24" s="587"/>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7"/>
      <c r="EC24" s="587"/>
      <c r="ED24" s="587"/>
      <c r="EE24" s="587"/>
      <c r="EF24" s="587"/>
      <c r="EG24" s="587"/>
      <c r="EH24" s="587"/>
      <c r="EI24" s="587"/>
      <c r="EJ24" s="587"/>
      <c r="EK24" s="587"/>
      <c r="EL24" s="587"/>
      <c r="EM24" s="587"/>
      <c r="EN24" s="587"/>
      <c r="EO24" s="587"/>
      <c r="EP24" s="587"/>
      <c r="EQ24" s="587"/>
      <c r="ER24" s="587"/>
      <c r="ES24" s="587"/>
      <c r="ET24" s="587"/>
      <c r="EU24" s="587"/>
      <c r="EV24" s="587"/>
      <c r="EW24" s="587"/>
      <c r="EX24" s="587"/>
      <c r="EY24" s="587"/>
      <c r="EZ24" s="587"/>
      <c r="FA24" s="587"/>
      <c r="FB24" s="587"/>
      <c r="FC24" s="587"/>
      <c r="FD24" s="587"/>
      <c r="FE24" s="587"/>
      <c r="FF24" s="587"/>
      <c r="FG24" s="587"/>
      <c r="FH24" s="587"/>
      <c r="FI24" s="587"/>
      <c r="FJ24" s="587"/>
      <c r="FK24" s="587"/>
      <c r="FL24" s="587"/>
      <c r="FM24" s="587"/>
      <c r="FN24" s="587"/>
      <c r="FO24" s="587"/>
      <c r="FP24" s="587"/>
      <c r="FQ24" s="587"/>
      <c r="FR24" s="587"/>
      <c r="FS24" s="587"/>
      <c r="FT24" s="587"/>
      <c r="FU24" s="587"/>
      <c r="FV24" s="587"/>
      <c r="FW24" s="587"/>
      <c r="FX24" s="587"/>
      <c r="FY24" s="587"/>
      <c r="FZ24" s="587"/>
    </row>
    <row r="25" s="585" customFormat="1" ht="28" customHeight="1" spans="1:182">
      <c r="A25" s="592">
        <v>4</v>
      </c>
      <c r="B25" s="610" t="s">
        <v>486</v>
      </c>
      <c r="C25" s="596"/>
      <c r="D25" s="611">
        <v>0.09</v>
      </c>
      <c r="E25" s="611"/>
      <c r="F25" s="609"/>
      <c r="G25" s="587"/>
      <c r="H25" s="587"/>
      <c r="I25" s="587"/>
      <c r="J25" s="587"/>
      <c r="K25" s="587"/>
      <c r="L25" s="587"/>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87"/>
      <c r="BI25" s="587"/>
      <c r="BJ25" s="587"/>
      <c r="BK25" s="587"/>
      <c r="BL25" s="587"/>
      <c r="BM25" s="587"/>
      <c r="BN25" s="587"/>
      <c r="BO25" s="587"/>
      <c r="BP25" s="587"/>
      <c r="BQ25" s="587"/>
      <c r="BR25" s="587"/>
      <c r="BS25" s="587"/>
      <c r="BT25" s="587"/>
      <c r="BU25" s="587"/>
      <c r="BV25" s="587"/>
      <c r="BW25" s="587"/>
      <c r="BX25" s="587"/>
      <c r="BY25" s="587"/>
      <c r="BZ25" s="587"/>
      <c r="CA25" s="587"/>
      <c r="CB25" s="587"/>
      <c r="CC25" s="587"/>
      <c r="CD25" s="587"/>
      <c r="CE25" s="587"/>
      <c r="CF25" s="587"/>
      <c r="CG25" s="587"/>
      <c r="CH25" s="587"/>
      <c r="CI25" s="587"/>
      <c r="CJ25" s="587"/>
      <c r="CK25" s="587"/>
      <c r="CL25" s="587"/>
      <c r="CM25" s="587"/>
      <c r="CN25" s="587"/>
      <c r="CO25" s="587"/>
      <c r="CP25" s="587"/>
      <c r="CQ25" s="587"/>
      <c r="CR25" s="587"/>
      <c r="CS25" s="587"/>
      <c r="CT25" s="587"/>
      <c r="CU25" s="587"/>
      <c r="CV25" s="587"/>
      <c r="CW25" s="587"/>
      <c r="CX25" s="587"/>
      <c r="CY25" s="587"/>
      <c r="CZ25" s="587"/>
      <c r="DA25" s="587"/>
      <c r="DB25" s="587"/>
      <c r="DC25" s="587"/>
      <c r="DD25" s="587"/>
      <c r="DE25" s="587"/>
      <c r="DF25" s="587"/>
      <c r="DG25" s="587"/>
      <c r="DH25" s="587"/>
      <c r="DI25" s="587"/>
      <c r="DJ25" s="587"/>
      <c r="DK25" s="587"/>
      <c r="DL25" s="587"/>
      <c r="DM25" s="587"/>
      <c r="DN25" s="587"/>
      <c r="DO25" s="587"/>
      <c r="DP25" s="587"/>
      <c r="DQ25" s="587"/>
      <c r="DR25" s="587"/>
      <c r="DS25" s="587"/>
      <c r="DT25" s="587"/>
      <c r="DU25" s="587"/>
      <c r="DV25" s="587"/>
      <c r="DW25" s="587"/>
      <c r="DX25" s="587"/>
      <c r="DY25" s="587"/>
      <c r="DZ25" s="587"/>
      <c r="EA25" s="587"/>
      <c r="EB25" s="587"/>
      <c r="EC25" s="587"/>
      <c r="ED25" s="587"/>
      <c r="EE25" s="587"/>
      <c r="EF25" s="587"/>
      <c r="EG25" s="587"/>
      <c r="EH25" s="587"/>
      <c r="EI25" s="587"/>
      <c r="EJ25" s="587"/>
      <c r="EK25" s="587"/>
      <c r="EL25" s="587"/>
      <c r="EM25" s="587"/>
      <c r="EN25" s="587"/>
      <c r="EO25" s="587"/>
      <c r="EP25" s="587"/>
      <c r="EQ25" s="587"/>
      <c r="ER25" s="587"/>
      <c r="ES25" s="587"/>
      <c r="ET25" s="587"/>
      <c r="EU25" s="587"/>
      <c r="EV25" s="587"/>
      <c r="EW25" s="587"/>
      <c r="EX25" s="587"/>
      <c r="EY25" s="587"/>
      <c r="EZ25" s="587"/>
      <c r="FA25" s="587"/>
      <c r="FB25" s="587"/>
      <c r="FC25" s="587"/>
      <c r="FD25" s="587"/>
      <c r="FE25" s="587"/>
      <c r="FF25" s="587"/>
      <c r="FG25" s="587"/>
      <c r="FH25" s="587"/>
      <c r="FI25" s="587"/>
      <c r="FJ25" s="587"/>
      <c r="FK25" s="587"/>
      <c r="FL25" s="587"/>
      <c r="FM25" s="587"/>
      <c r="FN25" s="587"/>
      <c r="FO25" s="587"/>
      <c r="FP25" s="587"/>
      <c r="FQ25" s="587"/>
      <c r="FR25" s="587"/>
      <c r="FS25" s="587"/>
      <c r="FT25" s="587"/>
      <c r="FU25" s="587"/>
      <c r="FV25" s="587"/>
      <c r="FW25" s="587"/>
      <c r="FX25" s="587"/>
      <c r="FY25" s="587"/>
      <c r="FZ25" s="587"/>
    </row>
    <row r="26" s="585" customFormat="1" ht="28" customHeight="1" spans="1:182">
      <c r="A26" s="592">
        <v>5</v>
      </c>
      <c r="B26" s="610" t="s">
        <v>487</v>
      </c>
      <c r="C26" s="596">
        <f>+C24</f>
        <v>89968</v>
      </c>
      <c r="D26" s="598">
        <f>D24*D25</f>
        <v>19520990.38</v>
      </c>
      <c r="E26" s="598">
        <f>+D26/C26</f>
        <v>216.98</v>
      </c>
      <c r="F26" s="609"/>
      <c r="G26" s="587"/>
      <c r="H26" s="587"/>
      <c r="I26" s="587"/>
      <c r="J26" s="587"/>
      <c r="K26" s="587"/>
      <c r="L26" s="587"/>
      <c r="M26" s="587"/>
      <c r="N26" s="587"/>
      <c r="O26" s="587"/>
      <c r="P26" s="587"/>
      <c r="Q26" s="587"/>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c r="AS26" s="587"/>
      <c r="AT26" s="587"/>
      <c r="AU26" s="587"/>
      <c r="AV26" s="587"/>
      <c r="AW26" s="587"/>
      <c r="AX26" s="587"/>
      <c r="AY26" s="587"/>
      <c r="AZ26" s="587"/>
      <c r="BA26" s="587"/>
      <c r="BB26" s="587"/>
      <c r="BC26" s="587"/>
      <c r="BD26" s="587"/>
      <c r="BE26" s="587"/>
      <c r="BF26" s="587"/>
      <c r="BG26" s="587"/>
      <c r="BH26" s="587"/>
      <c r="BI26" s="587"/>
      <c r="BJ26" s="587"/>
      <c r="BK26" s="587"/>
      <c r="BL26" s="587"/>
      <c r="BM26" s="587"/>
      <c r="BN26" s="587"/>
      <c r="BO26" s="587"/>
      <c r="BP26" s="587"/>
      <c r="BQ26" s="587"/>
      <c r="BR26" s="587"/>
      <c r="BS26" s="587"/>
      <c r="BT26" s="587"/>
      <c r="BU26" s="587"/>
      <c r="BV26" s="587"/>
      <c r="BW26" s="587"/>
      <c r="BX26" s="587"/>
      <c r="BY26" s="587"/>
      <c r="BZ26" s="587"/>
      <c r="CA26" s="587"/>
      <c r="CB26" s="587"/>
      <c r="CC26" s="587"/>
      <c r="CD26" s="587"/>
      <c r="CE26" s="587"/>
      <c r="CF26" s="587"/>
      <c r="CG26" s="587"/>
      <c r="CH26" s="587"/>
      <c r="CI26" s="587"/>
      <c r="CJ26" s="587"/>
      <c r="CK26" s="587"/>
      <c r="CL26" s="587"/>
      <c r="CM26" s="587"/>
      <c r="CN26" s="587"/>
      <c r="CO26" s="587"/>
      <c r="CP26" s="587"/>
      <c r="CQ26" s="587"/>
      <c r="CR26" s="587"/>
      <c r="CS26" s="587"/>
      <c r="CT26" s="587"/>
      <c r="CU26" s="587"/>
      <c r="CV26" s="587"/>
      <c r="CW26" s="587"/>
      <c r="CX26" s="587"/>
      <c r="CY26" s="587"/>
      <c r="CZ26" s="587"/>
      <c r="DA26" s="587"/>
      <c r="DB26" s="587"/>
      <c r="DC26" s="587"/>
      <c r="DD26" s="587"/>
      <c r="DE26" s="587"/>
      <c r="DF26" s="587"/>
      <c r="DG26" s="587"/>
      <c r="DH26" s="587"/>
      <c r="DI26" s="587"/>
      <c r="DJ26" s="587"/>
      <c r="DK26" s="587"/>
      <c r="DL26" s="587"/>
      <c r="DM26" s="587"/>
      <c r="DN26" s="587"/>
      <c r="DO26" s="587"/>
      <c r="DP26" s="587"/>
      <c r="DQ26" s="587"/>
      <c r="DR26" s="587"/>
      <c r="DS26" s="587"/>
      <c r="DT26" s="587"/>
      <c r="DU26" s="587"/>
      <c r="DV26" s="587"/>
      <c r="DW26" s="587"/>
      <c r="DX26" s="587"/>
      <c r="DY26" s="587"/>
      <c r="DZ26" s="587"/>
      <c r="EA26" s="587"/>
      <c r="EB26" s="587"/>
      <c r="EC26" s="587"/>
      <c r="ED26" s="587"/>
      <c r="EE26" s="587"/>
      <c r="EF26" s="587"/>
      <c r="EG26" s="587"/>
      <c r="EH26" s="587"/>
      <c r="EI26" s="587"/>
      <c r="EJ26" s="587"/>
      <c r="EK26" s="587"/>
      <c r="EL26" s="587"/>
      <c r="EM26" s="587"/>
      <c r="EN26" s="587"/>
      <c r="EO26" s="587"/>
      <c r="EP26" s="587"/>
      <c r="EQ26" s="587"/>
      <c r="ER26" s="587"/>
      <c r="ES26" s="587"/>
      <c r="ET26" s="587"/>
      <c r="EU26" s="587"/>
      <c r="EV26" s="587"/>
      <c r="EW26" s="587"/>
      <c r="EX26" s="587"/>
      <c r="EY26" s="587"/>
      <c r="EZ26" s="587"/>
      <c r="FA26" s="587"/>
      <c r="FB26" s="587"/>
      <c r="FC26" s="587"/>
      <c r="FD26" s="587"/>
      <c r="FE26" s="587"/>
      <c r="FF26" s="587"/>
      <c r="FG26" s="587"/>
      <c r="FH26" s="587"/>
      <c r="FI26" s="587"/>
      <c r="FJ26" s="587"/>
      <c r="FK26" s="587"/>
      <c r="FL26" s="587"/>
      <c r="FM26" s="587"/>
      <c r="FN26" s="587"/>
      <c r="FO26" s="587"/>
      <c r="FP26" s="587"/>
      <c r="FQ26" s="587"/>
      <c r="FR26" s="587"/>
      <c r="FS26" s="587"/>
      <c r="FT26" s="587"/>
      <c r="FU26" s="587"/>
      <c r="FV26" s="587"/>
      <c r="FW26" s="587"/>
      <c r="FX26" s="587"/>
      <c r="FY26" s="587"/>
      <c r="FZ26" s="587"/>
    </row>
    <row r="27" s="585" customFormat="1" ht="18" customHeight="1" spans="1:182">
      <c r="A27" s="592">
        <v>6</v>
      </c>
      <c r="B27" s="610" t="s">
        <v>488</v>
      </c>
      <c r="C27" s="596">
        <f>+C24</f>
        <v>89968</v>
      </c>
      <c r="D27" s="598">
        <f>+D24+D26</f>
        <v>236420883.47</v>
      </c>
      <c r="E27" s="598">
        <f>+D27/C27</f>
        <v>2627.83</v>
      </c>
      <c r="F27" s="609"/>
      <c r="G27" s="587"/>
      <c r="H27" s="587"/>
      <c r="I27" s="587"/>
      <c r="J27" s="587"/>
      <c r="K27" s="587"/>
      <c r="L27" s="587"/>
      <c r="M27" s="587"/>
      <c r="N27" s="587"/>
      <c r="O27" s="587"/>
      <c r="P27" s="587"/>
      <c r="Q27" s="587"/>
      <c r="R27" s="587"/>
      <c r="S27" s="587"/>
      <c r="T27" s="587"/>
      <c r="U27" s="587"/>
      <c r="V27" s="587"/>
      <c r="W27" s="587"/>
      <c r="X27" s="587"/>
      <c r="Y27" s="587"/>
      <c r="Z27" s="587"/>
      <c r="AA27" s="587"/>
      <c r="AB27" s="587"/>
      <c r="AC27" s="587"/>
      <c r="AD27" s="587"/>
      <c r="AE27" s="587"/>
      <c r="AF27" s="587"/>
      <c r="AG27" s="587"/>
      <c r="AH27" s="587"/>
      <c r="AI27" s="587"/>
      <c r="AJ27" s="587"/>
      <c r="AK27" s="587"/>
      <c r="AL27" s="587"/>
      <c r="AM27" s="587"/>
      <c r="AN27" s="587"/>
      <c r="AO27" s="587"/>
      <c r="AP27" s="587"/>
      <c r="AQ27" s="587"/>
      <c r="AR27" s="587"/>
      <c r="AS27" s="587"/>
      <c r="AT27" s="587"/>
      <c r="AU27" s="587"/>
      <c r="AV27" s="587"/>
      <c r="AW27" s="587"/>
      <c r="AX27" s="587"/>
      <c r="AY27" s="587"/>
      <c r="AZ27" s="587"/>
      <c r="BA27" s="587"/>
      <c r="BB27" s="587"/>
      <c r="BC27" s="587"/>
      <c r="BD27" s="587"/>
      <c r="BE27" s="587"/>
      <c r="BF27" s="587"/>
      <c r="BG27" s="587"/>
      <c r="BH27" s="587"/>
      <c r="BI27" s="587"/>
      <c r="BJ27" s="587"/>
      <c r="BK27" s="587"/>
      <c r="BL27" s="587"/>
      <c r="BM27" s="587"/>
      <c r="BN27" s="587"/>
      <c r="BO27" s="587"/>
      <c r="BP27" s="587"/>
      <c r="BQ27" s="587"/>
      <c r="BR27" s="587"/>
      <c r="BS27" s="587"/>
      <c r="BT27" s="587"/>
      <c r="BU27" s="587"/>
      <c r="BV27" s="587"/>
      <c r="BW27" s="587"/>
      <c r="BX27" s="587"/>
      <c r="BY27" s="587"/>
      <c r="BZ27" s="587"/>
      <c r="CA27" s="587"/>
      <c r="CB27" s="587"/>
      <c r="CC27" s="587"/>
      <c r="CD27" s="587"/>
      <c r="CE27" s="587"/>
      <c r="CF27" s="587"/>
      <c r="CG27" s="587"/>
      <c r="CH27" s="587"/>
      <c r="CI27" s="587"/>
      <c r="CJ27" s="587"/>
      <c r="CK27" s="587"/>
      <c r="CL27" s="587"/>
      <c r="CM27" s="587"/>
      <c r="CN27" s="587"/>
      <c r="CO27" s="587"/>
      <c r="CP27" s="587"/>
      <c r="CQ27" s="587"/>
      <c r="CR27" s="587"/>
      <c r="CS27" s="587"/>
      <c r="CT27" s="587"/>
      <c r="CU27" s="587"/>
      <c r="CV27" s="587"/>
      <c r="CW27" s="587"/>
      <c r="CX27" s="587"/>
      <c r="CY27" s="587"/>
      <c r="CZ27" s="587"/>
      <c r="DA27" s="587"/>
      <c r="DB27" s="587"/>
      <c r="DC27" s="587"/>
      <c r="DD27" s="587"/>
      <c r="DE27" s="587"/>
      <c r="DF27" s="587"/>
      <c r="DG27" s="587"/>
      <c r="DH27" s="587"/>
      <c r="DI27" s="587"/>
      <c r="DJ27" s="587"/>
      <c r="DK27" s="587"/>
      <c r="DL27" s="587"/>
      <c r="DM27" s="587"/>
      <c r="DN27" s="587"/>
      <c r="DO27" s="587"/>
      <c r="DP27" s="587"/>
      <c r="DQ27" s="587"/>
      <c r="DR27" s="587"/>
      <c r="DS27" s="587"/>
      <c r="DT27" s="587"/>
      <c r="DU27" s="587"/>
      <c r="DV27" s="587"/>
      <c r="DW27" s="587"/>
      <c r="DX27" s="587"/>
      <c r="DY27" s="587"/>
      <c r="DZ27" s="587"/>
      <c r="EA27" s="587"/>
      <c r="EB27" s="587"/>
      <c r="EC27" s="587"/>
      <c r="ED27" s="587"/>
      <c r="EE27" s="587"/>
      <c r="EF27" s="587"/>
      <c r="EG27" s="587"/>
      <c r="EH27" s="587"/>
      <c r="EI27" s="587"/>
      <c r="EJ27" s="587"/>
      <c r="EK27" s="587"/>
      <c r="EL27" s="587"/>
      <c r="EM27" s="587"/>
      <c r="EN27" s="587"/>
      <c r="EO27" s="587"/>
      <c r="EP27" s="587"/>
      <c r="EQ27" s="587"/>
      <c r="ER27" s="587"/>
      <c r="ES27" s="587"/>
      <c r="ET27" s="587"/>
      <c r="EU27" s="587"/>
      <c r="EV27" s="587"/>
      <c r="EW27" s="587"/>
      <c r="EX27" s="587"/>
      <c r="EY27" s="587"/>
      <c r="EZ27" s="587"/>
      <c r="FA27" s="587"/>
      <c r="FB27" s="587"/>
      <c r="FC27" s="587"/>
      <c r="FD27" s="587"/>
      <c r="FE27" s="587"/>
      <c r="FF27" s="587"/>
      <c r="FG27" s="587"/>
      <c r="FH27" s="587"/>
      <c r="FI27" s="587"/>
      <c r="FJ27" s="587"/>
      <c r="FK27" s="587"/>
      <c r="FL27" s="587"/>
      <c r="FM27" s="587"/>
      <c r="FN27" s="587"/>
      <c r="FO27" s="587"/>
      <c r="FP27" s="587"/>
      <c r="FQ27" s="587"/>
      <c r="FR27" s="587"/>
      <c r="FS27" s="587"/>
      <c r="FT27" s="587"/>
      <c r="FU27" s="587"/>
      <c r="FV27" s="587"/>
      <c r="FW27" s="587"/>
      <c r="FX27" s="587"/>
      <c r="FY27" s="587"/>
      <c r="FZ27" s="587"/>
    </row>
    <row r="28" s="587" customFormat="1" ht="36" customHeight="1" spans="1:6">
      <c r="A28" s="612" t="s">
        <v>30</v>
      </c>
      <c r="B28" s="612"/>
      <c r="C28" s="612"/>
      <c r="D28" s="612"/>
      <c r="E28" s="612"/>
      <c r="F28" s="612"/>
    </row>
    <row r="29" s="587" customFormat="1" ht="12" spans="3:6">
      <c r="C29" s="613"/>
      <c r="D29" s="614"/>
      <c r="E29" s="613"/>
      <c r="F29" s="615"/>
    </row>
    <row r="30" s="587" customFormat="1" ht="12" spans="3:6">
      <c r="C30" s="613"/>
      <c r="D30" s="614"/>
      <c r="E30" s="613"/>
      <c r="F30" s="615"/>
    </row>
    <row r="31" s="587" customFormat="1" ht="12" spans="3:6">
      <c r="C31" s="613"/>
      <c r="D31" s="614"/>
      <c r="E31" s="613"/>
      <c r="F31" s="615"/>
    </row>
    <row r="32" s="587" customFormat="1" ht="12" spans="3:6">
      <c r="C32" s="613"/>
      <c r="D32" s="614"/>
      <c r="E32" s="613"/>
      <c r="F32" s="615"/>
    </row>
    <row r="33" s="587" customFormat="1" ht="12" spans="3:6">
      <c r="C33" s="613"/>
      <c r="D33" s="614"/>
      <c r="E33" s="613"/>
      <c r="F33" s="615"/>
    </row>
  </sheetData>
  <sheetProtection algorithmName="SHA-512" hashValue="wXmy+GlCkEYoP7SKp7dNLUj4IwRNdPsgt3NubjiNtFZi+VTVy52l/FyJ7sl0rdbLBIdsoStFVeDb8zuniKKPjA==" saltValue="OeNGKyb1GQj4gk9KMt3YqA==" spinCount="100000" sheet="1" selectLockedCells="1" selectUnlockedCells="1" formatCells="0" formatColumns="0" formatRows="0" insertRows="0" insertColumns="0" insertHyperlinks="0" deleteColumns="0" deleteRows="0" sort="0" autoFilter="0" pivotTables="0" objects="1"/>
  <mergeCells count="9">
    <mergeCell ref="A1:F1"/>
    <mergeCell ref="A2:F2"/>
    <mergeCell ref="A28:F28"/>
    <mergeCell ref="A3:A5"/>
    <mergeCell ref="B3:B5"/>
    <mergeCell ref="C3:C4"/>
    <mergeCell ref="D3:D5"/>
    <mergeCell ref="E3:E5"/>
    <mergeCell ref="F3:F5"/>
  </mergeCells>
  <pageMargins left="0.751388888888889" right="0.751388888888889" top="1" bottom="1" header="0.5" footer="0.5"/>
  <pageSetup paperSize="9" scale="74" orientation="portrait"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outlinePr summaryBelow="0"/>
    <pageSetUpPr fitToPage="1"/>
  </sheetPr>
  <dimension ref="A1:H49"/>
  <sheetViews>
    <sheetView view="pageBreakPreview" zoomScale="85" zoomScaleNormal="100" workbookViewId="0">
      <pane ySplit="3" topLeftCell="A4" activePane="bottomLeft" state="frozen"/>
      <selection/>
      <selection pane="bottomLeft" activeCell="H3" sqref="H3"/>
    </sheetView>
  </sheetViews>
  <sheetFormatPr defaultColWidth="9" defaultRowHeight="16.5" outlineLevelCol="7"/>
  <cols>
    <col min="1" max="1" width="5.775" style="529" customWidth="1"/>
    <col min="2" max="2" width="60" style="526" customWidth="1"/>
    <col min="3" max="3" width="12.775" style="529" customWidth="1"/>
    <col min="4" max="4" width="5.775" style="529" customWidth="1"/>
    <col min="5" max="5" width="12.775" style="532" customWidth="1"/>
    <col min="6" max="6" width="18.775" style="529" customWidth="1"/>
    <col min="7" max="7" width="18.775" style="533" customWidth="1"/>
    <col min="8" max="8" width="34.275" style="534" customWidth="1"/>
    <col min="9" max="16384" width="9" style="526"/>
  </cols>
  <sheetData>
    <row r="1" s="526" customFormat="1" ht="18" spans="1:8">
      <c r="A1" s="535" t="s">
        <v>489</v>
      </c>
      <c r="B1" s="535"/>
      <c r="C1" s="535"/>
      <c r="D1" s="535"/>
      <c r="E1" s="536"/>
      <c r="F1" s="535"/>
      <c r="G1" s="537"/>
      <c r="H1" s="535"/>
    </row>
    <row r="2" s="527" customFormat="1" spans="1:8">
      <c r="A2" s="538" t="str">
        <f>+'表1-投标报价汇总表'!A2</f>
        <v>工程名称：白云区槎头车辆段（一期）地块项目施工图设计及施工总承包项目</v>
      </c>
      <c r="B2" s="538"/>
      <c r="C2" s="538"/>
      <c r="D2" s="538"/>
      <c r="E2" s="539"/>
      <c r="F2" s="540"/>
      <c r="G2" s="541"/>
      <c r="H2" s="538"/>
    </row>
    <row r="3" s="528" customFormat="1" ht="33" spans="1:8">
      <c r="A3" s="542" t="s">
        <v>4</v>
      </c>
      <c r="B3" s="542" t="s">
        <v>5</v>
      </c>
      <c r="C3" s="543" t="s">
        <v>490</v>
      </c>
      <c r="D3" s="542" t="s">
        <v>491</v>
      </c>
      <c r="E3" s="544" t="s">
        <v>492</v>
      </c>
      <c r="F3" s="545" t="s">
        <v>493</v>
      </c>
      <c r="G3" s="545" t="s">
        <v>494</v>
      </c>
      <c r="H3" s="545" t="s">
        <v>15</v>
      </c>
    </row>
    <row r="4" s="529" customFormat="1" spans="1:8">
      <c r="A4" s="546"/>
      <c r="B4" s="543" t="s">
        <v>495</v>
      </c>
      <c r="C4" s="547"/>
      <c r="D4" s="547"/>
      <c r="E4" s="548"/>
      <c r="F4" s="549"/>
      <c r="G4" s="550"/>
      <c r="H4" s="551"/>
    </row>
    <row r="5" s="526" customFormat="1" ht="29" customHeight="1" spans="1:8">
      <c r="A5" s="546"/>
      <c r="B5" s="552" t="s">
        <v>496</v>
      </c>
      <c r="C5" s="553"/>
      <c r="D5" s="553"/>
      <c r="E5" s="554"/>
      <c r="F5" s="554"/>
      <c r="G5" s="553"/>
      <c r="H5" s="555"/>
    </row>
    <row r="6" s="526" customFormat="1" ht="38" customHeight="1" spans="1:8">
      <c r="A6" s="546"/>
      <c r="B6" s="552" t="s">
        <v>497</v>
      </c>
      <c r="C6" s="553"/>
      <c r="D6" s="553"/>
      <c r="E6" s="554"/>
      <c r="F6" s="554"/>
      <c r="G6" s="553"/>
      <c r="H6" s="555"/>
    </row>
    <row r="7" s="526" customFormat="1" ht="37" customHeight="1" spans="1:8">
      <c r="A7" s="546"/>
      <c r="B7" s="552" t="s">
        <v>498</v>
      </c>
      <c r="C7" s="553"/>
      <c r="D7" s="553"/>
      <c r="E7" s="554"/>
      <c r="F7" s="554"/>
      <c r="G7" s="553"/>
      <c r="H7" s="555"/>
    </row>
    <row r="8" s="526" customFormat="1" ht="29" customHeight="1" spans="1:8">
      <c r="A8" s="546"/>
      <c r="B8" s="552" t="s">
        <v>499</v>
      </c>
      <c r="C8" s="553"/>
      <c r="D8" s="553"/>
      <c r="E8" s="554"/>
      <c r="F8" s="554"/>
      <c r="G8" s="553"/>
      <c r="H8" s="555"/>
    </row>
    <row r="9" s="526" customFormat="1" ht="41" customHeight="1" spans="1:8">
      <c r="A9" s="546"/>
      <c r="B9" s="552" t="s">
        <v>500</v>
      </c>
      <c r="C9" s="553"/>
      <c r="D9" s="553"/>
      <c r="E9" s="554"/>
      <c r="F9" s="554"/>
      <c r="G9" s="553"/>
      <c r="H9" s="555"/>
    </row>
    <row r="10" s="530" customFormat="1" ht="29" customHeight="1" spans="1:8">
      <c r="A10" s="556" t="s">
        <v>202</v>
      </c>
      <c r="B10" s="557" t="s">
        <v>501</v>
      </c>
      <c r="C10" s="543"/>
      <c r="D10" s="543" t="s">
        <v>178</v>
      </c>
      <c r="E10" s="558">
        <f>采用模拟清单部分汇总表!C6</f>
        <v>89968</v>
      </c>
      <c r="F10" s="558">
        <v>62.04</v>
      </c>
      <c r="G10" s="559">
        <f>SUBTOTAL(9,G11)</f>
        <v>5581614.72</v>
      </c>
      <c r="H10" s="560"/>
    </row>
    <row r="11" s="526" customFormat="1" ht="66" outlineLevel="1" spans="1:8">
      <c r="A11" s="546">
        <v>1.1</v>
      </c>
      <c r="B11" s="561" t="s">
        <v>502</v>
      </c>
      <c r="C11" s="547"/>
      <c r="D11" s="543" t="s">
        <v>503</v>
      </c>
      <c r="E11" s="548">
        <f>+E10</f>
        <v>89968</v>
      </c>
      <c r="F11" s="562">
        <f>F10</f>
        <v>62.04</v>
      </c>
      <c r="G11" s="563">
        <f>+$E11*F11</f>
        <v>5581614.72</v>
      </c>
      <c r="H11" s="564" t="s">
        <v>504</v>
      </c>
    </row>
    <row r="12" s="530" customFormat="1" ht="148.5" spans="1:8">
      <c r="A12" s="556">
        <v>2</v>
      </c>
      <c r="B12" s="557" t="s">
        <v>505</v>
      </c>
      <c r="C12" s="543"/>
      <c r="D12" s="543" t="s">
        <v>178</v>
      </c>
      <c r="E12" s="558">
        <f>+E10</f>
        <v>89968</v>
      </c>
      <c r="F12" s="558">
        <f>G12/E12</f>
        <v>47.85</v>
      </c>
      <c r="G12" s="559">
        <f>SUBTOTAL(9,G13:G18)</f>
        <v>4304968.8</v>
      </c>
      <c r="H12" s="560"/>
    </row>
    <row r="13" s="526" customFormat="1" ht="71" customHeight="1" outlineLevel="1" spans="1:8">
      <c r="A13" s="546">
        <v>2.1</v>
      </c>
      <c r="B13" s="561" t="s">
        <v>506</v>
      </c>
      <c r="C13" s="547" t="s">
        <v>13</v>
      </c>
      <c r="D13" s="547" t="s">
        <v>178</v>
      </c>
      <c r="E13" s="548">
        <f>+E10</f>
        <v>89968</v>
      </c>
      <c r="F13" s="548">
        <f>18.55+10</f>
        <v>28.55</v>
      </c>
      <c r="G13" s="563">
        <f t="shared" ref="G13:G18" si="0">+$E13*F13</f>
        <v>2568586.4</v>
      </c>
      <c r="H13" s="565"/>
    </row>
    <row r="14" s="526" customFormat="1" ht="33" outlineLevel="1" spans="1:8">
      <c r="A14" s="546">
        <v>2.2</v>
      </c>
      <c r="B14" s="561" t="s">
        <v>507</v>
      </c>
      <c r="C14" s="547" t="s">
        <v>13</v>
      </c>
      <c r="D14" s="547" t="s">
        <v>178</v>
      </c>
      <c r="E14" s="548">
        <f>+E10</f>
        <v>89968</v>
      </c>
      <c r="F14" s="548">
        <v>16</v>
      </c>
      <c r="G14" s="563">
        <f t="shared" si="0"/>
        <v>1439488</v>
      </c>
      <c r="H14" s="565"/>
    </row>
    <row r="15" s="526" customFormat="1" outlineLevel="1" spans="1:8">
      <c r="A15" s="546">
        <v>2.3</v>
      </c>
      <c r="B15" s="561" t="s">
        <v>508</v>
      </c>
      <c r="C15" s="547" t="s">
        <v>13</v>
      </c>
      <c r="D15" s="547" t="s">
        <v>178</v>
      </c>
      <c r="E15" s="548">
        <f>+E10</f>
        <v>89968</v>
      </c>
      <c r="F15" s="548">
        <v>0.15</v>
      </c>
      <c r="G15" s="563">
        <f t="shared" si="0"/>
        <v>13495.2</v>
      </c>
      <c r="H15" s="565"/>
    </row>
    <row r="16" s="526" customFormat="1" outlineLevel="1" spans="1:8">
      <c r="A16" s="546">
        <v>2.4</v>
      </c>
      <c r="B16" s="561" t="s">
        <v>509</v>
      </c>
      <c r="C16" s="547" t="s">
        <v>13</v>
      </c>
      <c r="D16" s="547" t="s">
        <v>178</v>
      </c>
      <c r="E16" s="548">
        <f>+E10</f>
        <v>89968</v>
      </c>
      <c r="F16" s="548">
        <v>0.15</v>
      </c>
      <c r="G16" s="563">
        <f t="shared" si="0"/>
        <v>13495.2</v>
      </c>
      <c r="H16" s="565"/>
    </row>
    <row r="17" s="526" customFormat="1" outlineLevel="1" spans="1:8">
      <c r="A17" s="546">
        <v>2.5</v>
      </c>
      <c r="B17" s="561" t="s">
        <v>510</v>
      </c>
      <c r="C17" s="547" t="s">
        <v>13</v>
      </c>
      <c r="D17" s="547" t="s">
        <v>178</v>
      </c>
      <c r="E17" s="548">
        <f>+E10</f>
        <v>89968</v>
      </c>
      <c r="F17" s="548">
        <v>1.5</v>
      </c>
      <c r="G17" s="563">
        <f t="shared" si="0"/>
        <v>134952</v>
      </c>
      <c r="H17" s="565"/>
    </row>
    <row r="18" s="526" customFormat="1" outlineLevel="1" spans="1:8">
      <c r="A18" s="546">
        <v>2.6</v>
      </c>
      <c r="B18" s="561" t="s">
        <v>511</v>
      </c>
      <c r="C18" s="547" t="s">
        <v>13</v>
      </c>
      <c r="D18" s="547" t="s">
        <v>178</v>
      </c>
      <c r="E18" s="548">
        <f>+E10</f>
        <v>89968</v>
      </c>
      <c r="F18" s="548">
        <v>1.5</v>
      </c>
      <c r="G18" s="563">
        <f t="shared" si="0"/>
        <v>134952</v>
      </c>
      <c r="H18" s="565"/>
    </row>
    <row r="19" s="530" customFormat="1" ht="264" spans="1:8">
      <c r="A19" s="556">
        <v>3</v>
      </c>
      <c r="B19" s="557" t="s">
        <v>512</v>
      </c>
      <c r="C19" s="543" t="s">
        <v>13</v>
      </c>
      <c r="D19" s="543" t="s">
        <v>178</v>
      </c>
      <c r="E19" s="548">
        <f>+E11</f>
        <v>89968</v>
      </c>
      <c r="F19" s="558">
        <f>G19/E19</f>
        <v>48.76</v>
      </c>
      <c r="G19" s="559">
        <f>SUBTOTAL(9,G20:G23)</f>
        <v>4387061.7</v>
      </c>
      <c r="H19" s="560"/>
    </row>
    <row r="20" s="526" customFormat="1" outlineLevel="1" spans="1:8">
      <c r="A20" s="546">
        <v>3.1</v>
      </c>
      <c r="B20" s="561" t="s">
        <v>513</v>
      </c>
      <c r="C20" s="547" t="s">
        <v>13</v>
      </c>
      <c r="D20" s="547" t="s">
        <v>178</v>
      </c>
      <c r="E20" s="566">
        <f>采用模拟清单部分汇总表!C9</f>
        <v>37723</v>
      </c>
      <c r="F20" s="548">
        <v>30.5</v>
      </c>
      <c r="G20" s="563">
        <f t="shared" ref="G20:G26" si="1">+$E20*F20</f>
        <v>1150551.5</v>
      </c>
      <c r="H20" s="565"/>
    </row>
    <row r="21" s="526" customFormat="1" outlineLevel="1" spans="1:8">
      <c r="A21" s="546">
        <v>3.2</v>
      </c>
      <c r="B21" s="561" t="s">
        <v>514</v>
      </c>
      <c r="C21" s="547" t="s">
        <v>13</v>
      </c>
      <c r="D21" s="547" t="s">
        <v>178</v>
      </c>
      <c r="E21" s="566">
        <f>采用模拟清单部分汇总表!C13</f>
        <v>38125</v>
      </c>
      <c r="F21" s="548">
        <v>65</v>
      </c>
      <c r="G21" s="563">
        <f t="shared" si="1"/>
        <v>2478125</v>
      </c>
      <c r="H21" s="567"/>
    </row>
    <row r="22" s="526" customFormat="1" outlineLevel="1" spans="1:8">
      <c r="A22" s="546">
        <v>3.3</v>
      </c>
      <c r="B22" s="561" t="s">
        <v>515</v>
      </c>
      <c r="C22" s="547" t="s">
        <v>13</v>
      </c>
      <c r="D22" s="547" t="s">
        <v>178</v>
      </c>
      <c r="E22" s="566">
        <f>采用模拟清单部分汇总表!C14</f>
        <v>4000</v>
      </c>
      <c r="F22" s="548">
        <f>+F23</f>
        <v>53.71</v>
      </c>
      <c r="G22" s="563">
        <f t="shared" si="1"/>
        <v>214840</v>
      </c>
      <c r="H22" s="567"/>
    </row>
    <row r="23" s="526" customFormat="1" outlineLevel="1" spans="1:8">
      <c r="A23" s="546">
        <v>3.4</v>
      </c>
      <c r="B23" s="561" t="s">
        <v>516</v>
      </c>
      <c r="C23" s="547" t="s">
        <v>13</v>
      </c>
      <c r="D23" s="547" t="s">
        <v>178</v>
      </c>
      <c r="E23" s="566">
        <f>采用模拟清单部分汇总表!C15</f>
        <v>10120</v>
      </c>
      <c r="F23" s="548">
        <v>53.71</v>
      </c>
      <c r="G23" s="563">
        <f t="shared" si="1"/>
        <v>543545.2</v>
      </c>
      <c r="H23" s="567"/>
    </row>
    <row r="24" s="530" customFormat="1" ht="165" spans="1:8">
      <c r="A24" s="556">
        <v>4</v>
      </c>
      <c r="B24" s="557" t="s">
        <v>517</v>
      </c>
      <c r="C24" s="543" t="s">
        <v>13</v>
      </c>
      <c r="D24" s="543" t="s">
        <v>178</v>
      </c>
      <c r="E24" s="568">
        <f>+E19</f>
        <v>89968</v>
      </c>
      <c r="F24" s="558">
        <f>G24/E24</f>
        <v>7.53</v>
      </c>
      <c r="G24" s="559">
        <f>SUBTOTAL(9,G25:G26)</f>
        <v>677459.04</v>
      </c>
      <c r="H24" s="560"/>
    </row>
    <row r="25" s="526" customFormat="1" ht="49.5" outlineLevel="1" spans="1:8">
      <c r="A25" s="546">
        <v>4.1</v>
      </c>
      <c r="B25" s="561" t="s">
        <v>518</v>
      </c>
      <c r="C25" s="547" t="s">
        <v>13</v>
      </c>
      <c r="D25" s="547" t="s">
        <v>178</v>
      </c>
      <c r="E25" s="566">
        <f>+$E$24</f>
        <v>89968</v>
      </c>
      <c r="F25" s="548">
        <v>2.53</v>
      </c>
      <c r="G25" s="563">
        <f t="shared" si="1"/>
        <v>227619.04</v>
      </c>
      <c r="H25" s="565"/>
    </row>
    <row r="26" s="526" customFormat="1" ht="132" outlineLevel="1" spans="1:8">
      <c r="A26" s="546">
        <v>4.2</v>
      </c>
      <c r="B26" s="561" t="s">
        <v>519</v>
      </c>
      <c r="C26" s="547" t="s">
        <v>13</v>
      </c>
      <c r="D26" s="547" t="s">
        <v>178</v>
      </c>
      <c r="E26" s="566">
        <f>+$E$24</f>
        <v>89968</v>
      </c>
      <c r="F26" s="548">
        <v>5</v>
      </c>
      <c r="G26" s="563">
        <f t="shared" si="1"/>
        <v>449840</v>
      </c>
      <c r="H26" s="565"/>
    </row>
    <row r="27" s="530" customFormat="1" spans="1:8">
      <c r="A27" s="556">
        <v>5</v>
      </c>
      <c r="B27" s="557" t="s">
        <v>520</v>
      </c>
      <c r="C27" s="543"/>
      <c r="D27" s="543" t="s">
        <v>178</v>
      </c>
      <c r="E27" s="548">
        <f>+E18</f>
        <v>89968</v>
      </c>
      <c r="F27" s="558">
        <f>G27/E27</f>
        <v>13</v>
      </c>
      <c r="G27" s="559">
        <f>SUBTOTAL(9,G28:G31)</f>
        <v>1169584</v>
      </c>
      <c r="H27" s="560"/>
    </row>
    <row r="28" s="526" customFormat="1" outlineLevel="1" spans="1:8">
      <c r="A28" s="546">
        <v>5.1</v>
      </c>
      <c r="B28" s="561" t="s">
        <v>521</v>
      </c>
      <c r="C28" s="547" t="s">
        <v>13</v>
      </c>
      <c r="D28" s="547" t="s">
        <v>178</v>
      </c>
      <c r="E28" s="569">
        <f>E27</f>
        <v>89968</v>
      </c>
      <c r="F28" s="569">
        <v>13</v>
      </c>
      <c r="G28" s="566">
        <f>+$E28*F28</f>
        <v>1169584</v>
      </c>
      <c r="H28" s="570" t="s">
        <v>522</v>
      </c>
    </row>
    <row r="29" s="526" customFormat="1" outlineLevel="1" spans="1:8">
      <c r="A29" s="546">
        <v>5.2</v>
      </c>
      <c r="B29" s="561" t="s">
        <v>523</v>
      </c>
      <c r="C29" s="547" t="s">
        <v>13</v>
      </c>
      <c r="D29" s="547" t="s">
        <v>178</v>
      </c>
      <c r="E29" s="571"/>
      <c r="F29" s="571"/>
      <c r="G29" s="566"/>
      <c r="H29" s="570"/>
    </row>
    <row r="30" s="526" customFormat="1" outlineLevel="1" spans="1:8">
      <c r="A30" s="546">
        <v>5.3</v>
      </c>
      <c r="B30" s="561" t="s">
        <v>524</v>
      </c>
      <c r="C30" s="547" t="s">
        <v>13</v>
      </c>
      <c r="D30" s="547" t="s">
        <v>178</v>
      </c>
      <c r="E30" s="571"/>
      <c r="F30" s="571"/>
      <c r="G30" s="566"/>
      <c r="H30" s="572"/>
    </row>
    <row r="31" s="526" customFormat="1" outlineLevel="1" spans="1:8">
      <c r="A31" s="546">
        <v>5.4</v>
      </c>
      <c r="B31" s="561" t="s">
        <v>525</v>
      </c>
      <c r="C31" s="547" t="s">
        <v>13</v>
      </c>
      <c r="D31" s="547" t="s">
        <v>178</v>
      </c>
      <c r="E31" s="573"/>
      <c r="F31" s="573"/>
      <c r="G31" s="566"/>
      <c r="H31" s="570"/>
    </row>
    <row r="32" s="530" customFormat="1" ht="132" spans="1:8">
      <c r="A32" s="556">
        <v>6</v>
      </c>
      <c r="B32" s="557" t="s">
        <v>526</v>
      </c>
      <c r="C32" s="543" t="s">
        <v>527</v>
      </c>
      <c r="D32" s="543" t="s">
        <v>503</v>
      </c>
      <c r="E32" s="558">
        <v>1</v>
      </c>
      <c r="F32" s="558"/>
      <c r="G32" s="559">
        <f t="shared" ref="G32:G37" si="2">+$E32*F32</f>
        <v>0</v>
      </c>
      <c r="H32" s="574" t="s">
        <v>528</v>
      </c>
    </row>
    <row r="33" s="530" customFormat="1" spans="1:8">
      <c r="A33" s="556">
        <v>7</v>
      </c>
      <c r="B33" s="557" t="s">
        <v>529</v>
      </c>
      <c r="C33" s="543"/>
      <c r="D33" s="543"/>
      <c r="E33" s="558"/>
      <c r="F33" s="558"/>
      <c r="G33" s="559">
        <f>SUBTOTAL(9,G34:G42)</f>
        <v>4300688</v>
      </c>
      <c r="H33" s="560"/>
    </row>
    <row r="34" s="526" customFormat="1" outlineLevel="1" spans="1:8">
      <c r="A34" s="575">
        <v>7.1</v>
      </c>
      <c r="B34" s="561" t="s">
        <v>530</v>
      </c>
      <c r="C34" s="547" t="s">
        <v>13</v>
      </c>
      <c r="D34" s="547" t="s">
        <v>178</v>
      </c>
      <c r="E34" s="548">
        <f>+E24</f>
        <v>89968</v>
      </c>
      <c r="F34" s="548">
        <v>2.5</v>
      </c>
      <c r="G34" s="566">
        <f t="shared" si="2"/>
        <v>224920</v>
      </c>
      <c r="H34" s="570" t="s">
        <v>531</v>
      </c>
    </row>
    <row r="35" s="526" customFormat="1" outlineLevel="1" spans="1:8">
      <c r="A35" s="575">
        <v>7.2</v>
      </c>
      <c r="B35" s="561" t="s">
        <v>532</v>
      </c>
      <c r="C35" s="547" t="s">
        <v>13</v>
      </c>
      <c r="D35" s="547" t="s">
        <v>178</v>
      </c>
      <c r="E35" s="548">
        <f>+E24</f>
        <v>89968</v>
      </c>
      <c r="F35" s="548">
        <v>3</v>
      </c>
      <c r="G35" s="566">
        <f t="shared" si="2"/>
        <v>269904</v>
      </c>
      <c r="H35" s="570" t="s">
        <v>531</v>
      </c>
    </row>
    <row r="36" s="526" customFormat="1" ht="49.5" outlineLevel="1" spans="1:8">
      <c r="A36" s="575">
        <v>7.3</v>
      </c>
      <c r="B36" s="561" t="s">
        <v>533</v>
      </c>
      <c r="C36" s="547" t="s">
        <v>13</v>
      </c>
      <c r="D36" s="547" t="s">
        <v>178</v>
      </c>
      <c r="E36" s="548">
        <f>+E24</f>
        <v>89968</v>
      </c>
      <c r="F36" s="548">
        <v>5</v>
      </c>
      <c r="G36" s="563">
        <f t="shared" si="2"/>
        <v>449840</v>
      </c>
      <c r="H36" s="570" t="s">
        <v>534</v>
      </c>
    </row>
    <row r="37" s="526" customFormat="1" outlineLevel="1" spans="1:8">
      <c r="A37" s="575">
        <v>7.4</v>
      </c>
      <c r="B37" s="561" t="s">
        <v>535</v>
      </c>
      <c r="C37" s="547" t="s">
        <v>527</v>
      </c>
      <c r="D37" s="547" t="s">
        <v>503</v>
      </c>
      <c r="E37" s="576">
        <v>1</v>
      </c>
      <c r="F37" s="548">
        <f>8000*0.765/10*1000</f>
        <v>612000</v>
      </c>
      <c r="G37" s="563">
        <f t="shared" si="2"/>
        <v>612000</v>
      </c>
      <c r="H37" s="570"/>
    </row>
    <row r="38" s="526" customFormat="1" ht="33" outlineLevel="1" spans="1:8">
      <c r="A38" s="575">
        <v>7.5</v>
      </c>
      <c r="B38" s="561" t="s">
        <v>536</v>
      </c>
      <c r="C38" s="547" t="s">
        <v>13</v>
      </c>
      <c r="D38" s="547" t="s">
        <v>178</v>
      </c>
      <c r="E38" s="548">
        <f>+E24</f>
        <v>89968</v>
      </c>
      <c r="F38" s="548">
        <v>18.5</v>
      </c>
      <c r="G38" s="563">
        <f t="shared" ref="G38:G44" si="3">+$E38*F38</f>
        <v>1664408</v>
      </c>
      <c r="H38" s="570" t="s">
        <v>537</v>
      </c>
    </row>
    <row r="39" s="526" customFormat="1" ht="115.5" outlineLevel="1" spans="1:8">
      <c r="A39" s="575">
        <v>7.6</v>
      </c>
      <c r="B39" s="561" t="s">
        <v>538</v>
      </c>
      <c r="C39" s="547" t="s">
        <v>13</v>
      </c>
      <c r="D39" s="547" t="s">
        <v>178</v>
      </c>
      <c r="E39" s="548">
        <f>+E24</f>
        <v>89968</v>
      </c>
      <c r="F39" s="548">
        <v>6</v>
      </c>
      <c r="G39" s="563">
        <f t="shared" si="3"/>
        <v>539808</v>
      </c>
      <c r="H39" s="565"/>
    </row>
    <row r="40" s="526" customFormat="1" outlineLevel="1" spans="1:8">
      <c r="A40" s="575">
        <v>7.7</v>
      </c>
      <c r="B40" s="561" t="s">
        <v>539</v>
      </c>
      <c r="C40" s="547" t="s">
        <v>13</v>
      </c>
      <c r="D40" s="547" t="s">
        <v>178</v>
      </c>
      <c r="E40" s="548">
        <f>+E24</f>
        <v>89968</v>
      </c>
      <c r="F40" s="548">
        <v>2</v>
      </c>
      <c r="G40" s="563">
        <f t="shared" si="3"/>
        <v>179936</v>
      </c>
      <c r="H40" s="565"/>
    </row>
    <row r="41" s="526" customFormat="1" ht="66" outlineLevel="1" spans="1:8">
      <c r="A41" s="575">
        <v>7.8</v>
      </c>
      <c r="B41" s="561" t="s">
        <v>540</v>
      </c>
      <c r="C41" s="547" t="s">
        <v>13</v>
      </c>
      <c r="D41" s="547" t="s">
        <v>178</v>
      </c>
      <c r="E41" s="548">
        <f>+E27</f>
        <v>89968</v>
      </c>
      <c r="F41" s="548">
        <v>3</v>
      </c>
      <c r="G41" s="563">
        <f t="shared" si="3"/>
        <v>269904</v>
      </c>
      <c r="H41" s="565"/>
    </row>
    <row r="42" s="531" customFormat="1" outlineLevel="1" spans="1:8">
      <c r="A42" s="575">
        <v>7.9</v>
      </c>
      <c r="B42" s="561" t="s">
        <v>541</v>
      </c>
      <c r="C42" s="547" t="s">
        <v>13</v>
      </c>
      <c r="D42" s="547" t="s">
        <v>178</v>
      </c>
      <c r="E42" s="548">
        <f>+E24</f>
        <v>89968</v>
      </c>
      <c r="F42" s="548">
        <v>1</v>
      </c>
      <c r="G42" s="563">
        <f t="shared" si="3"/>
        <v>89968</v>
      </c>
      <c r="H42" s="565"/>
    </row>
    <row r="43" s="530" customFormat="1" ht="148.5" spans="1:8">
      <c r="A43" s="556">
        <v>8</v>
      </c>
      <c r="B43" s="557" t="s">
        <v>542</v>
      </c>
      <c r="C43" s="543" t="s">
        <v>527</v>
      </c>
      <c r="D43" s="543" t="s">
        <v>503</v>
      </c>
      <c r="E43" s="558">
        <v>1</v>
      </c>
      <c r="F43" s="558"/>
      <c r="G43" s="559">
        <f t="shared" si="3"/>
        <v>0</v>
      </c>
      <c r="H43" s="574" t="s">
        <v>543</v>
      </c>
    </row>
    <row r="44" s="530" customFormat="1" ht="33" spans="1:8">
      <c r="A44" s="556">
        <v>9</v>
      </c>
      <c r="B44" s="557" t="s">
        <v>544</v>
      </c>
      <c r="C44" s="543" t="s">
        <v>13</v>
      </c>
      <c r="D44" s="543" t="s">
        <v>178</v>
      </c>
      <c r="E44" s="558">
        <f>E34</f>
        <v>89968</v>
      </c>
      <c r="F44" s="558"/>
      <c r="G44" s="559">
        <f t="shared" si="3"/>
        <v>0</v>
      </c>
      <c r="H44" s="577" t="s">
        <v>545</v>
      </c>
    </row>
    <row r="45" s="530" customFormat="1" spans="1:8">
      <c r="A45" s="556"/>
      <c r="B45" s="543" t="s">
        <v>546</v>
      </c>
      <c r="C45" s="543"/>
      <c r="D45" s="543"/>
      <c r="E45" s="558">
        <f>E34</f>
        <v>89968</v>
      </c>
      <c r="F45" s="558">
        <f>G45/E45</f>
        <v>226.98</v>
      </c>
      <c r="G45" s="559">
        <f>SUBTOTAL(9,G10:G44)</f>
        <v>20421376.26</v>
      </c>
      <c r="H45" s="545"/>
    </row>
    <row r="46" s="526" customFormat="1" spans="1:8">
      <c r="A46" s="529"/>
      <c r="C46" s="533"/>
      <c r="D46" s="533"/>
      <c r="E46" s="578"/>
      <c r="F46" s="579"/>
      <c r="G46" s="533"/>
      <c r="H46" s="534"/>
    </row>
    <row r="47" s="526" customFormat="1" spans="1:8">
      <c r="A47" s="529"/>
      <c r="C47" s="529"/>
      <c r="D47" s="529"/>
      <c r="E47" s="532"/>
      <c r="F47" s="529"/>
      <c r="G47" s="580"/>
      <c r="H47" s="534"/>
    </row>
    <row r="48" s="526" customFormat="1" spans="1:8">
      <c r="A48" s="529"/>
      <c r="C48" s="529"/>
      <c r="D48" s="529"/>
      <c r="E48" s="532"/>
      <c r="F48" s="529"/>
      <c r="G48" s="581"/>
      <c r="H48" s="534"/>
    </row>
    <row r="49" s="526" customFormat="1" spans="1:8">
      <c r="A49" s="529"/>
      <c r="C49" s="529"/>
      <c r="D49" s="529"/>
      <c r="E49" s="532"/>
      <c r="F49" s="529"/>
      <c r="G49" s="533"/>
      <c r="H49" s="534"/>
    </row>
  </sheetData>
  <sheetProtection algorithmName="SHA-512" hashValue="BjOryaOeSAPRnigCKOI2gjKcijepoD3eLUCj3isJFcoFK5RpS20Ae7dw2ff+rmRF3MHJUf44mw/3Z7PV8n8Yow==" saltValue="AAQFh2NFQhB4jhRU2rP7Kw==" spinCount="100000" sheet="1" selectLockedCells="1" selectUnlockedCells="1" formatCells="0" formatColumns="0" formatRows="0" insertRows="0" insertColumns="0" insertHyperlinks="0" deleteColumns="0" deleteRows="0" sort="0" autoFilter="0" pivotTables="0" objects="1"/>
  <mergeCells count="11">
    <mergeCell ref="A1:H1"/>
    <mergeCell ref="A2:H2"/>
    <mergeCell ref="B5:H5"/>
    <mergeCell ref="B6:H6"/>
    <mergeCell ref="B7:H7"/>
    <mergeCell ref="B8:H8"/>
    <mergeCell ref="B9:H9"/>
    <mergeCell ref="E28:E31"/>
    <mergeCell ref="F28:F31"/>
    <mergeCell ref="G28:G31"/>
    <mergeCell ref="H28:H31"/>
  </mergeCells>
  <pageMargins left="0.751388888888889" right="0.751388888888889" top="1" bottom="1" header="0.5" footer="0.5"/>
  <pageSetup paperSize="9" scale="78"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outlinePr summaryBelow="0"/>
    <pageSetUpPr fitToPage="1"/>
  </sheetPr>
  <dimension ref="A1:G105"/>
  <sheetViews>
    <sheetView view="pageBreakPreview" zoomScale="70" zoomScaleNormal="100" topLeftCell="A12" workbookViewId="0">
      <selection activeCell="G54" sqref="G54"/>
    </sheetView>
  </sheetViews>
  <sheetFormatPr defaultColWidth="14.425" defaultRowHeight="18" customHeight="1" outlineLevelCol="6"/>
  <cols>
    <col min="1" max="1" width="8.55833333333333" style="473" customWidth="1"/>
    <col min="2" max="2" width="43.5583333333333" style="474" customWidth="1"/>
    <col min="3" max="3" width="11.1083333333333" style="473" customWidth="1"/>
    <col min="4" max="5" width="14.6666666666667" style="475" customWidth="1"/>
    <col min="6" max="6" width="18.3333333333333" style="475" customWidth="1"/>
    <col min="7" max="7" width="48.4416666666667" style="473" customWidth="1"/>
    <col min="8" max="8" width="14.425" style="473" customWidth="1"/>
    <col min="9" max="9" width="14.425" style="473"/>
    <col min="10" max="10" width="14.425" style="473" customWidth="1"/>
    <col min="11" max="16384" width="14.425" style="473"/>
  </cols>
  <sheetData>
    <row r="1" s="473" customFormat="1" ht="30" customHeight="1" spans="1:7">
      <c r="A1" s="476" t="s">
        <v>547</v>
      </c>
      <c r="B1" s="476"/>
      <c r="C1" s="476"/>
      <c r="D1" s="477"/>
      <c r="E1" s="477"/>
      <c r="F1" s="477"/>
      <c r="G1" s="476"/>
    </row>
    <row r="2" s="473" customFormat="1" ht="30" customHeight="1" spans="1:6">
      <c r="A2" s="478" t="str">
        <f>'表1-投标报价汇总表'!A2</f>
        <v>工程名称：白云区槎头车辆段（一期）地块项目施工图设计及施工总承包项目</v>
      </c>
      <c r="B2" s="478"/>
      <c r="C2" s="478"/>
      <c r="D2" s="479"/>
      <c r="E2" s="479"/>
      <c r="F2" s="479"/>
    </row>
    <row r="3" s="473" customFormat="1" ht="30" customHeight="1" spans="1:7">
      <c r="A3" s="480" t="s">
        <v>4</v>
      </c>
      <c r="B3" s="481" t="s">
        <v>548</v>
      </c>
      <c r="C3" s="480" t="s">
        <v>128</v>
      </c>
      <c r="D3" s="482" t="s">
        <v>492</v>
      </c>
      <c r="E3" s="482" t="s">
        <v>549</v>
      </c>
      <c r="F3" s="482" t="s">
        <v>550</v>
      </c>
      <c r="G3" s="483" t="s">
        <v>15</v>
      </c>
    </row>
    <row r="4" s="473" customFormat="1" ht="19.5" customHeight="1" spans="1:7">
      <c r="A4" s="484" t="s">
        <v>16</v>
      </c>
      <c r="B4" s="485" t="s">
        <v>19</v>
      </c>
      <c r="C4" s="480"/>
      <c r="D4" s="482"/>
      <c r="E4" s="482"/>
      <c r="F4" s="482">
        <f>SUBTOTAL(9,F5:F25)</f>
        <v>8419865.46</v>
      </c>
      <c r="G4" s="484"/>
    </row>
    <row r="5" s="473" customFormat="1" ht="19.5" customHeight="1" outlineLevel="1" spans="1:7">
      <c r="A5" s="486" t="s">
        <v>52</v>
      </c>
      <c r="B5" s="487" t="s">
        <v>551</v>
      </c>
      <c r="C5" s="480"/>
      <c r="D5" s="482"/>
      <c r="E5" s="482"/>
      <c r="F5" s="482">
        <f>SUBTOTAL(9,F6:F12)</f>
        <v>3862562</v>
      </c>
      <c r="G5" s="488"/>
    </row>
    <row r="6" s="473" customFormat="1" ht="19.5" customHeight="1" outlineLevel="2" spans="1:7">
      <c r="A6" s="489">
        <v>1</v>
      </c>
      <c r="B6" s="490" t="s">
        <v>552</v>
      </c>
      <c r="C6" s="491" t="s">
        <v>178</v>
      </c>
      <c r="D6" s="492">
        <f>(100334-14960)*1.15-911</f>
        <v>97269.1</v>
      </c>
      <c r="E6" s="492">
        <v>20</v>
      </c>
      <c r="F6" s="492">
        <f t="shared" ref="F6:F11" si="0">E6*D6</f>
        <v>1945382</v>
      </c>
      <c r="G6" s="493" t="s">
        <v>553</v>
      </c>
    </row>
    <row r="7" s="473" customFormat="1" ht="19.5" customHeight="1" outlineLevel="2" spans="1:7">
      <c r="A7" s="489">
        <v>2</v>
      </c>
      <c r="B7" s="490" t="s">
        <v>554</v>
      </c>
      <c r="C7" s="491" t="s">
        <v>178</v>
      </c>
      <c r="D7" s="492">
        <f>14960*1.15</f>
        <v>17204</v>
      </c>
      <c r="E7" s="492">
        <v>25</v>
      </c>
      <c r="F7" s="492">
        <f t="shared" si="0"/>
        <v>430100</v>
      </c>
      <c r="G7" s="493"/>
    </row>
    <row r="8" s="473" customFormat="1" ht="19.5" customHeight="1" outlineLevel="2" spans="1:7">
      <c r="A8" s="489">
        <v>3</v>
      </c>
      <c r="B8" s="494" t="s">
        <v>555</v>
      </c>
      <c r="C8" s="491" t="s">
        <v>178</v>
      </c>
      <c r="D8" s="492">
        <f>12960*1.15</f>
        <v>14904</v>
      </c>
      <c r="E8" s="492">
        <v>20</v>
      </c>
      <c r="F8" s="492">
        <f t="shared" si="0"/>
        <v>298080</v>
      </c>
      <c r="G8" s="493"/>
    </row>
    <row r="9" s="473" customFormat="1" ht="19.5" customHeight="1" outlineLevel="2" spans="1:7">
      <c r="A9" s="489">
        <v>4</v>
      </c>
      <c r="B9" s="494" t="s">
        <v>556</v>
      </c>
      <c r="C9" s="491" t="s">
        <v>178</v>
      </c>
      <c r="D9" s="492">
        <f>52600</f>
        <v>52600</v>
      </c>
      <c r="E9" s="492">
        <v>20</v>
      </c>
      <c r="F9" s="492">
        <f t="shared" si="0"/>
        <v>1052000</v>
      </c>
      <c r="G9" s="493"/>
    </row>
    <row r="10" s="473" customFormat="1" ht="19.5" customHeight="1" outlineLevel="2" spans="1:7">
      <c r="A10" s="489">
        <v>5</v>
      </c>
      <c r="B10" s="494" t="s">
        <v>557</v>
      </c>
      <c r="C10" s="491" t="s">
        <v>178</v>
      </c>
      <c r="D10" s="492">
        <v>1600</v>
      </c>
      <c r="E10" s="492">
        <v>20</v>
      </c>
      <c r="F10" s="492">
        <f t="shared" si="0"/>
        <v>32000</v>
      </c>
      <c r="G10" s="493"/>
    </row>
    <row r="11" s="473" customFormat="1" ht="19.5" customHeight="1" outlineLevel="2" spans="1:7">
      <c r="A11" s="489">
        <v>6</v>
      </c>
      <c r="B11" s="490" t="s">
        <v>558</v>
      </c>
      <c r="C11" s="491" t="s">
        <v>178</v>
      </c>
      <c r="D11" s="492">
        <v>1500</v>
      </c>
      <c r="E11" s="492">
        <v>30</v>
      </c>
      <c r="F11" s="492">
        <f t="shared" si="0"/>
        <v>45000</v>
      </c>
      <c r="G11" s="493"/>
    </row>
    <row r="12" s="473" customFormat="1" ht="19.5" customHeight="1" outlineLevel="2" spans="1:7">
      <c r="A12" s="489">
        <v>7</v>
      </c>
      <c r="B12" s="495" t="s">
        <v>559</v>
      </c>
      <c r="C12" s="491" t="s">
        <v>503</v>
      </c>
      <c r="D12" s="492">
        <v>3</v>
      </c>
      <c r="E12" s="492">
        <v>20000</v>
      </c>
      <c r="F12" s="492">
        <f>D12*E12</f>
        <v>60000</v>
      </c>
      <c r="G12" s="493"/>
    </row>
    <row r="13" s="473" customFormat="1" ht="19.5" customHeight="1" outlineLevel="1" spans="1:7">
      <c r="A13" s="496" t="s">
        <v>109</v>
      </c>
      <c r="B13" s="497" t="s">
        <v>560</v>
      </c>
      <c r="C13" s="498"/>
      <c r="D13" s="482"/>
      <c r="E13" s="482"/>
      <c r="F13" s="482">
        <f>SUBTOTAL(9,F14:F25)</f>
        <v>4557303.46</v>
      </c>
      <c r="G13" s="499"/>
    </row>
    <row r="14" s="473" customFormat="1" ht="19.5" customHeight="1" outlineLevel="2" spans="1:7">
      <c r="A14" s="500">
        <v>1</v>
      </c>
      <c r="B14" s="494" t="s">
        <v>561</v>
      </c>
      <c r="C14" s="491" t="s">
        <v>178</v>
      </c>
      <c r="D14" s="492">
        <v>132477.1</v>
      </c>
      <c r="E14" s="492">
        <v>2.6</v>
      </c>
      <c r="F14" s="492">
        <f t="shared" ref="F14:F21" si="1">E14*D14</f>
        <v>344440.46</v>
      </c>
      <c r="G14" s="501"/>
    </row>
    <row r="15" s="473" customFormat="1" ht="19.5" customHeight="1" outlineLevel="2" spans="1:7">
      <c r="A15" s="500">
        <v>2</v>
      </c>
      <c r="B15" s="494" t="s">
        <v>562</v>
      </c>
      <c r="C15" s="491" t="s">
        <v>178</v>
      </c>
      <c r="D15" s="492">
        <v>183577.1</v>
      </c>
      <c r="E15" s="492">
        <v>3</v>
      </c>
      <c r="F15" s="492">
        <f t="shared" si="1"/>
        <v>550731.3</v>
      </c>
      <c r="G15" s="501"/>
    </row>
    <row r="16" s="473" customFormat="1" ht="19.5" customHeight="1" outlineLevel="2" spans="1:7">
      <c r="A16" s="500">
        <v>3</v>
      </c>
      <c r="B16" s="494" t="s">
        <v>563</v>
      </c>
      <c r="C16" s="491" t="s">
        <v>178</v>
      </c>
      <c r="D16" s="492">
        <v>116773</v>
      </c>
      <c r="E16" s="492">
        <v>2</v>
      </c>
      <c r="F16" s="492">
        <f t="shared" si="1"/>
        <v>233546</v>
      </c>
      <c r="G16" s="501"/>
    </row>
    <row r="17" s="473" customFormat="1" ht="19.5" customHeight="1" outlineLevel="2" spans="1:7">
      <c r="A17" s="500">
        <v>4</v>
      </c>
      <c r="B17" s="494" t="s">
        <v>564</v>
      </c>
      <c r="C17" s="491" t="s">
        <v>178</v>
      </c>
      <c r="D17" s="492">
        <v>183577.1</v>
      </c>
      <c r="E17" s="492">
        <v>2</v>
      </c>
      <c r="F17" s="492">
        <f t="shared" si="1"/>
        <v>367154.2</v>
      </c>
      <c r="G17" s="501"/>
    </row>
    <row r="18" s="473" customFormat="1" ht="19.5" customHeight="1" outlineLevel="2" spans="1:7">
      <c r="A18" s="500">
        <v>5</v>
      </c>
      <c r="B18" s="494" t="s">
        <v>565</v>
      </c>
      <c r="C18" s="491" t="s">
        <v>178</v>
      </c>
      <c r="D18" s="492">
        <v>7000</v>
      </c>
      <c r="E18" s="492">
        <v>30</v>
      </c>
      <c r="F18" s="492">
        <f t="shared" si="1"/>
        <v>210000</v>
      </c>
      <c r="G18" s="502"/>
    </row>
    <row r="19" s="473" customFormat="1" ht="19.5" customHeight="1" outlineLevel="2" spans="1:7">
      <c r="A19" s="500">
        <v>6</v>
      </c>
      <c r="B19" s="494" t="s">
        <v>566</v>
      </c>
      <c r="C19" s="491" t="s">
        <v>178</v>
      </c>
      <c r="D19" s="492">
        <v>116773</v>
      </c>
      <c r="E19" s="492">
        <v>2</v>
      </c>
      <c r="F19" s="492">
        <f t="shared" si="1"/>
        <v>233546</v>
      </c>
      <c r="G19" s="501"/>
    </row>
    <row r="20" s="473" customFormat="1" ht="19.5" customHeight="1" outlineLevel="2" spans="1:7">
      <c r="A20" s="500">
        <v>7</v>
      </c>
      <c r="B20" s="494" t="s">
        <v>567</v>
      </c>
      <c r="C20" s="491" t="s">
        <v>178</v>
      </c>
      <c r="D20" s="492">
        <v>35000</v>
      </c>
      <c r="E20" s="492">
        <v>10</v>
      </c>
      <c r="F20" s="492">
        <f t="shared" si="1"/>
        <v>350000</v>
      </c>
      <c r="G20" s="501"/>
    </row>
    <row r="21" s="473" customFormat="1" ht="19.5" customHeight="1" outlineLevel="2" spans="1:7">
      <c r="A21" s="500">
        <v>8</v>
      </c>
      <c r="B21" s="494" t="s">
        <v>568</v>
      </c>
      <c r="C21" s="491" t="s">
        <v>178</v>
      </c>
      <c r="D21" s="492">
        <v>183577.1</v>
      </c>
      <c r="E21" s="492">
        <v>5</v>
      </c>
      <c r="F21" s="492">
        <f t="shared" si="1"/>
        <v>917885.5</v>
      </c>
      <c r="G21" s="502"/>
    </row>
    <row r="22" s="473" customFormat="1" ht="19.5" customHeight="1" outlineLevel="2" spans="1:7">
      <c r="A22" s="500">
        <v>9</v>
      </c>
      <c r="B22" s="494" t="s">
        <v>569</v>
      </c>
      <c r="C22" s="491" t="s">
        <v>503</v>
      </c>
      <c r="D22" s="492">
        <v>1</v>
      </c>
      <c r="E22" s="492">
        <v>100000</v>
      </c>
      <c r="F22" s="492">
        <f>E22</f>
        <v>100000</v>
      </c>
      <c r="G22" s="502"/>
    </row>
    <row r="23" s="473" customFormat="1" ht="23" customHeight="1" outlineLevel="2" spans="1:7">
      <c r="A23" s="500">
        <v>10</v>
      </c>
      <c r="B23" s="494" t="s">
        <v>570</v>
      </c>
      <c r="C23" s="491" t="s">
        <v>503</v>
      </c>
      <c r="D23" s="492">
        <v>1</v>
      </c>
      <c r="E23" s="492">
        <v>200000</v>
      </c>
      <c r="F23" s="492">
        <f>E23</f>
        <v>200000</v>
      </c>
      <c r="G23" s="502"/>
    </row>
    <row r="24" s="473" customFormat="1" ht="23" customHeight="1" outlineLevel="2" spans="1:7">
      <c r="A24" s="500">
        <v>11</v>
      </c>
      <c r="B24" s="495" t="s">
        <v>571</v>
      </c>
      <c r="C24" s="491" t="s">
        <v>503</v>
      </c>
      <c r="D24" s="492">
        <v>1</v>
      </c>
      <c r="E24" s="492">
        <v>850000</v>
      </c>
      <c r="F24" s="492">
        <v>850000</v>
      </c>
      <c r="G24" s="502"/>
    </row>
    <row r="25" s="473" customFormat="1" ht="23" customHeight="1" outlineLevel="2" spans="1:7">
      <c r="A25" s="500">
        <v>12</v>
      </c>
      <c r="B25" s="490" t="s">
        <v>572</v>
      </c>
      <c r="C25" s="491" t="s">
        <v>503</v>
      </c>
      <c r="D25" s="492">
        <v>1</v>
      </c>
      <c r="E25" s="492">
        <v>200000</v>
      </c>
      <c r="F25" s="492">
        <v>200000</v>
      </c>
      <c r="G25" s="503"/>
    </row>
    <row r="26" s="473" customFormat="1" ht="19.5" customHeight="1" spans="1:7">
      <c r="A26" s="498" t="s">
        <v>21</v>
      </c>
      <c r="B26" s="497" t="s">
        <v>20</v>
      </c>
      <c r="C26" s="504"/>
      <c r="D26" s="482"/>
      <c r="E26" s="482"/>
      <c r="F26" s="482">
        <f>SUBTOTAL(9,F27:F64)</f>
        <v>15078938.07</v>
      </c>
      <c r="G26" s="498"/>
    </row>
    <row r="27" s="473" customFormat="1" ht="19.5" customHeight="1" outlineLevel="1" spans="1:7">
      <c r="A27" s="498" t="s">
        <v>52</v>
      </c>
      <c r="B27" s="497" t="s">
        <v>573</v>
      </c>
      <c r="C27" s="504"/>
      <c r="D27" s="482"/>
      <c r="E27" s="482"/>
      <c r="F27" s="482">
        <f>SUBTOTAL(9,F28:F53)</f>
        <v>9039745.7</v>
      </c>
      <c r="G27" s="498"/>
    </row>
    <row r="28" s="473" customFormat="1" ht="19.5" customHeight="1" outlineLevel="2" spans="1:7">
      <c r="A28" s="491">
        <v>1</v>
      </c>
      <c r="B28" s="505" t="s">
        <v>574</v>
      </c>
      <c r="C28" s="506"/>
      <c r="D28" s="492"/>
      <c r="E28" s="492"/>
      <c r="F28" s="492">
        <f>SUBTOTAL(9,F29:F45)</f>
        <v>5186000</v>
      </c>
      <c r="G28" s="491"/>
    </row>
    <row r="29" s="473" customFormat="1" ht="19.5" customHeight="1" outlineLevel="3" spans="1:7">
      <c r="A29" s="491">
        <v>1.1</v>
      </c>
      <c r="B29" s="494" t="s">
        <v>575</v>
      </c>
      <c r="C29" s="489" t="s">
        <v>178</v>
      </c>
      <c r="D29" s="492">
        <f>130+810</f>
        <v>940</v>
      </c>
      <c r="E29" s="492">
        <f>1000</f>
        <v>1000</v>
      </c>
      <c r="F29" s="492">
        <f t="shared" ref="F29:F45" si="2">E29*D29</f>
        <v>940000</v>
      </c>
      <c r="G29" s="491"/>
    </row>
    <row r="30" s="473" customFormat="1" ht="19.5" customHeight="1" outlineLevel="3" spans="1:7">
      <c r="A30" s="491">
        <v>1.2</v>
      </c>
      <c r="B30" s="494" t="s">
        <v>576</v>
      </c>
      <c r="C30" s="489" t="s">
        <v>178</v>
      </c>
      <c r="D30" s="492">
        <v>980</v>
      </c>
      <c r="E30" s="492">
        <f>700</f>
        <v>700</v>
      </c>
      <c r="F30" s="492">
        <f t="shared" si="2"/>
        <v>686000</v>
      </c>
      <c r="G30" s="491"/>
    </row>
    <row r="31" s="473" customFormat="1" ht="19.5" customHeight="1" outlineLevel="3" spans="1:7">
      <c r="A31" s="491">
        <v>1.3</v>
      </c>
      <c r="B31" s="494" t="s">
        <v>577</v>
      </c>
      <c r="C31" s="489" t="s">
        <v>178</v>
      </c>
      <c r="D31" s="492">
        <v>139</v>
      </c>
      <c r="E31" s="492">
        <f t="shared" ref="E31:E36" si="3">1200</f>
        <v>1200</v>
      </c>
      <c r="F31" s="492">
        <f t="shared" si="2"/>
        <v>166800</v>
      </c>
      <c r="G31" s="491"/>
    </row>
    <row r="32" s="473" customFormat="1" ht="19.5" customHeight="1" outlineLevel="3" spans="1:7">
      <c r="A32" s="491">
        <v>1.4</v>
      </c>
      <c r="B32" s="494" t="s">
        <v>578</v>
      </c>
      <c r="C32" s="489" t="s">
        <v>178</v>
      </c>
      <c r="D32" s="492">
        <v>1000</v>
      </c>
      <c r="E32" s="492">
        <f>200</f>
        <v>200</v>
      </c>
      <c r="F32" s="492">
        <f t="shared" si="2"/>
        <v>200000</v>
      </c>
      <c r="G32" s="491"/>
    </row>
    <row r="33" s="473" customFormat="1" ht="19.5" customHeight="1" outlineLevel="3" spans="1:7">
      <c r="A33" s="491">
        <v>1.5</v>
      </c>
      <c r="B33" s="494" t="s">
        <v>579</v>
      </c>
      <c r="C33" s="489" t="s">
        <v>178</v>
      </c>
      <c r="D33" s="492">
        <v>93</v>
      </c>
      <c r="E33" s="492">
        <f t="shared" si="3"/>
        <v>1200</v>
      </c>
      <c r="F33" s="492">
        <f t="shared" si="2"/>
        <v>111600</v>
      </c>
      <c r="G33" s="491"/>
    </row>
    <row r="34" s="473" customFormat="1" ht="19.5" customHeight="1" outlineLevel="3" spans="1:7">
      <c r="A34" s="491">
        <v>1.6</v>
      </c>
      <c r="B34" s="494" t="s">
        <v>580</v>
      </c>
      <c r="C34" s="489" t="s">
        <v>178</v>
      </c>
      <c r="D34" s="492">
        <v>115</v>
      </c>
      <c r="E34" s="492">
        <f t="shared" si="3"/>
        <v>1200</v>
      </c>
      <c r="F34" s="492">
        <f t="shared" si="2"/>
        <v>138000</v>
      </c>
      <c r="G34" s="491"/>
    </row>
    <row r="35" s="473" customFormat="1" ht="19.5" customHeight="1" outlineLevel="3" spans="1:7">
      <c r="A35" s="491">
        <v>1.7</v>
      </c>
      <c r="B35" s="494" t="s">
        <v>581</v>
      </c>
      <c r="C35" s="489" t="s">
        <v>178</v>
      </c>
      <c r="D35" s="492">
        <v>189</v>
      </c>
      <c r="E35" s="492">
        <f t="shared" si="3"/>
        <v>1200</v>
      </c>
      <c r="F35" s="492">
        <f t="shared" si="2"/>
        <v>226800</v>
      </c>
      <c r="G35" s="491"/>
    </row>
    <row r="36" s="473" customFormat="1" ht="19.5" customHeight="1" outlineLevel="3" spans="1:7">
      <c r="A36" s="491">
        <v>1.8</v>
      </c>
      <c r="B36" s="494" t="s">
        <v>582</v>
      </c>
      <c r="C36" s="489" t="s">
        <v>178</v>
      </c>
      <c r="D36" s="492">
        <v>119</v>
      </c>
      <c r="E36" s="492">
        <f t="shared" si="3"/>
        <v>1200</v>
      </c>
      <c r="F36" s="492">
        <f t="shared" si="2"/>
        <v>142800</v>
      </c>
      <c r="G36" s="491"/>
    </row>
    <row r="37" s="473" customFormat="1" ht="64" customHeight="1" outlineLevel="3" spans="1:7">
      <c r="A37" s="491">
        <v>1.9</v>
      </c>
      <c r="B37" s="507" t="s">
        <v>583</v>
      </c>
      <c r="C37" s="508" t="s">
        <v>503</v>
      </c>
      <c r="D37" s="509">
        <v>1</v>
      </c>
      <c r="E37" s="510">
        <f>576400/1.1</f>
        <v>524000</v>
      </c>
      <c r="F37" s="492">
        <f t="shared" si="2"/>
        <v>524000</v>
      </c>
      <c r="G37" s="501" t="s">
        <v>584</v>
      </c>
    </row>
    <row r="38" s="473" customFormat="1" ht="19.5" customHeight="1" outlineLevel="3" spans="1:7">
      <c r="A38" s="511">
        <v>1.1</v>
      </c>
      <c r="B38" s="495" t="s">
        <v>585</v>
      </c>
      <c r="C38" s="508" t="s">
        <v>503</v>
      </c>
      <c r="D38" s="492">
        <v>1</v>
      </c>
      <c r="E38" s="492">
        <f>110000</f>
        <v>110000</v>
      </c>
      <c r="F38" s="492">
        <f t="shared" si="2"/>
        <v>110000</v>
      </c>
      <c r="G38" s="512"/>
    </row>
    <row r="39" s="473" customFormat="1" ht="19.5" customHeight="1" outlineLevel="3" spans="1:7">
      <c r="A39" s="491">
        <v>1.11</v>
      </c>
      <c r="B39" s="494" t="s">
        <v>586</v>
      </c>
      <c r="C39" s="489" t="s">
        <v>178</v>
      </c>
      <c r="D39" s="492">
        <f>50*5*2</f>
        <v>500</v>
      </c>
      <c r="E39" s="492">
        <f>600</f>
        <v>600</v>
      </c>
      <c r="F39" s="492">
        <f t="shared" si="2"/>
        <v>300000</v>
      </c>
      <c r="G39" s="491"/>
    </row>
    <row r="40" s="473" customFormat="1" ht="19.5" customHeight="1" outlineLevel="3" spans="1:7">
      <c r="A40" s="491">
        <v>1.12</v>
      </c>
      <c r="B40" s="495" t="s">
        <v>587</v>
      </c>
      <c r="C40" s="508" t="s">
        <v>503</v>
      </c>
      <c r="D40" s="492">
        <v>1</v>
      </c>
      <c r="E40" s="510">
        <f>473000/1.1</f>
        <v>430000</v>
      </c>
      <c r="F40" s="492">
        <f t="shared" si="2"/>
        <v>430000</v>
      </c>
      <c r="G40" s="512"/>
    </row>
    <row r="41" s="473" customFormat="1" ht="19.5" customHeight="1" outlineLevel="3" spans="1:7">
      <c r="A41" s="491">
        <v>1.13</v>
      </c>
      <c r="B41" s="495" t="s">
        <v>588</v>
      </c>
      <c r="C41" s="489" t="s">
        <v>503</v>
      </c>
      <c r="D41" s="492">
        <v>1</v>
      </c>
      <c r="E41" s="492">
        <f>50000</f>
        <v>50000</v>
      </c>
      <c r="F41" s="492">
        <f t="shared" si="2"/>
        <v>50000</v>
      </c>
      <c r="G41" s="491"/>
    </row>
    <row r="42" s="473" customFormat="1" ht="19.5" customHeight="1" outlineLevel="3" spans="1:7">
      <c r="A42" s="491">
        <v>1.14</v>
      </c>
      <c r="B42" s="495" t="s">
        <v>589</v>
      </c>
      <c r="C42" s="489" t="s">
        <v>178</v>
      </c>
      <c r="D42" s="492">
        <v>20000</v>
      </c>
      <c r="E42" s="492">
        <f>10</f>
        <v>10</v>
      </c>
      <c r="F42" s="492">
        <f t="shared" si="2"/>
        <v>200000</v>
      </c>
      <c r="G42" s="491"/>
    </row>
    <row r="43" s="473" customFormat="1" ht="19.5" customHeight="1" outlineLevel="3" spans="1:7">
      <c r="A43" s="491">
        <v>1.15</v>
      </c>
      <c r="B43" s="494" t="s">
        <v>590</v>
      </c>
      <c r="C43" s="489" t="s">
        <v>178</v>
      </c>
      <c r="D43" s="492">
        <f>50*24</f>
        <v>1200</v>
      </c>
      <c r="E43" s="492">
        <f>300</f>
        <v>300</v>
      </c>
      <c r="F43" s="492">
        <f t="shared" si="2"/>
        <v>360000</v>
      </c>
      <c r="G43" s="491"/>
    </row>
    <row r="44" s="473" customFormat="1" ht="19.5" customHeight="1" outlineLevel="3" spans="1:7">
      <c r="A44" s="491">
        <v>1.16</v>
      </c>
      <c r="B44" s="494" t="s">
        <v>555</v>
      </c>
      <c r="C44" s="508" t="s">
        <v>503</v>
      </c>
      <c r="D44" s="509">
        <v>1</v>
      </c>
      <c r="E44" s="492">
        <f>330000/1.1</f>
        <v>300000</v>
      </c>
      <c r="F44" s="492">
        <f t="shared" si="2"/>
        <v>300000</v>
      </c>
      <c r="G44" s="512"/>
    </row>
    <row r="45" s="473" customFormat="1" ht="19.5" customHeight="1" outlineLevel="3" spans="1:7">
      <c r="A45" s="491">
        <v>1.17</v>
      </c>
      <c r="B45" s="494" t="s">
        <v>591</v>
      </c>
      <c r="C45" s="489" t="s">
        <v>178</v>
      </c>
      <c r="D45" s="492">
        <v>1000</v>
      </c>
      <c r="E45" s="492">
        <f>300</f>
        <v>300</v>
      </c>
      <c r="F45" s="492">
        <f t="shared" si="2"/>
        <v>300000</v>
      </c>
      <c r="G45" s="491"/>
    </row>
    <row r="46" s="473" customFormat="1" ht="19.5" customHeight="1" outlineLevel="2" spans="1:7">
      <c r="A46" s="491">
        <v>2</v>
      </c>
      <c r="B46" s="513" t="s">
        <v>592</v>
      </c>
      <c r="C46" s="489"/>
      <c r="D46" s="514"/>
      <c r="E46" s="492"/>
      <c r="F46" s="492">
        <f>SUBTOTAL(9,F47:F49)</f>
        <v>2384612.04</v>
      </c>
      <c r="G46" s="491"/>
    </row>
    <row r="47" s="473" customFormat="1" ht="19.5" customHeight="1" outlineLevel="3" spans="1:7">
      <c r="A47" s="491">
        <v>2.1</v>
      </c>
      <c r="B47" s="494" t="s">
        <v>593</v>
      </c>
      <c r="C47" s="489" t="s">
        <v>178</v>
      </c>
      <c r="D47" s="492">
        <v>53611</v>
      </c>
      <c r="E47" s="492">
        <f>24*1.06</f>
        <v>25.44</v>
      </c>
      <c r="F47" s="492">
        <f t="shared" ref="F47:F49" si="4">D47*E47</f>
        <v>1363863.84</v>
      </c>
      <c r="G47" s="491"/>
    </row>
    <row r="48" s="473" customFormat="1" ht="19.5" customHeight="1" outlineLevel="3" spans="1:7">
      <c r="A48" s="491">
        <v>2.2</v>
      </c>
      <c r="B48" s="494" t="s">
        <v>555</v>
      </c>
      <c r="C48" s="489" t="s">
        <v>178</v>
      </c>
      <c r="D48" s="492">
        <v>30165</v>
      </c>
      <c r="E48" s="492">
        <f>18*1.06</f>
        <v>19.08</v>
      </c>
      <c r="F48" s="492">
        <f t="shared" si="4"/>
        <v>575548.2</v>
      </c>
      <c r="G48" s="491"/>
    </row>
    <row r="49" s="473" customFormat="1" ht="19.5" customHeight="1" outlineLevel="3" spans="1:7">
      <c r="A49" s="491">
        <v>2.3</v>
      </c>
      <c r="B49" s="494" t="s">
        <v>594</v>
      </c>
      <c r="C49" s="489" t="s">
        <v>178</v>
      </c>
      <c r="D49" s="492">
        <v>10000</v>
      </c>
      <c r="E49" s="492">
        <f>42*1.06</f>
        <v>44.52</v>
      </c>
      <c r="F49" s="492">
        <f t="shared" si="4"/>
        <v>445200</v>
      </c>
      <c r="G49" s="491"/>
    </row>
    <row r="50" s="473" customFormat="1" ht="19.5" customHeight="1" outlineLevel="2" spans="1:7">
      <c r="A50" s="491">
        <v>3</v>
      </c>
      <c r="B50" s="494" t="s">
        <v>595</v>
      </c>
      <c r="C50" s="489" t="s">
        <v>178</v>
      </c>
      <c r="D50" s="492">
        <f>SUM(D6:D10)</f>
        <v>183577.1</v>
      </c>
      <c r="E50" s="492">
        <f>F50/D50</f>
        <v>3.21</v>
      </c>
      <c r="F50" s="492">
        <v>589090.91</v>
      </c>
      <c r="G50" s="491"/>
    </row>
    <row r="51" s="473" customFormat="1" ht="19.5" customHeight="1" outlineLevel="2" spans="1:7">
      <c r="A51" s="491">
        <v>4</v>
      </c>
      <c r="B51" s="494" t="s">
        <v>596</v>
      </c>
      <c r="C51" s="489" t="s">
        <v>178</v>
      </c>
      <c r="D51" s="492">
        <v>130977.1</v>
      </c>
      <c r="E51" s="492">
        <v>1.5</v>
      </c>
      <c r="F51" s="492">
        <f t="shared" ref="F51:F53" si="5">D51*E51</f>
        <v>196465.65</v>
      </c>
      <c r="G51" s="491"/>
    </row>
    <row r="52" s="473" customFormat="1" ht="19.5" customHeight="1" outlineLevel="2" spans="1:7">
      <c r="A52" s="491">
        <v>5</v>
      </c>
      <c r="B52" s="495" t="s">
        <v>597</v>
      </c>
      <c r="C52" s="489" t="s">
        <v>178</v>
      </c>
      <c r="D52" s="492">
        <f>SUM(D6:D10)</f>
        <v>183577.1</v>
      </c>
      <c r="E52" s="492">
        <v>1</v>
      </c>
      <c r="F52" s="492">
        <f t="shared" si="5"/>
        <v>183577.1</v>
      </c>
      <c r="G52" s="491"/>
    </row>
    <row r="53" s="473" customFormat="1" ht="19.5" customHeight="1" outlineLevel="2" spans="1:7">
      <c r="A53" s="491">
        <v>6</v>
      </c>
      <c r="B53" s="495" t="s">
        <v>598</v>
      </c>
      <c r="C53" s="489" t="s">
        <v>503</v>
      </c>
      <c r="D53" s="492">
        <v>1</v>
      </c>
      <c r="E53" s="492">
        <f>500000</f>
        <v>500000</v>
      </c>
      <c r="F53" s="492">
        <f t="shared" si="5"/>
        <v>500000</v>
      </c>
      <c r="G53" s="491"/>
    </row>
    <row r="54" s="473" customFormat="1" ht="19.5" customHeight="1" outlineLevel="1" spans="1:7">
      <c r="A54" s="496" t="s">
        <v>109</v>
      </c>
      <c r="B54" s="497" t="s">
        <v>560</v>
      </c>
      <c r="C54" s="515"/>
      <c r="D54" s="482"/>
      <c r="E54" s="482"/>
      <c r="F54" s="482">
        <f>SUBTOTAL(9,F55:F63)</f>
        <v>5600000</v>
      </c>
      <c r="G54" s="516"/>
    </row>
    <row r="55" s="473" customFormat="1" ht="19.5" customHeight="1" outlineLevel="2" spans="1:7">
      <c r="A55" s="517">
        <v>1</v>
      </c>
      <c r="B55" s="518" t="s">
        <v>599</v>
      </c>
      <c r="C55" s="489" t="s">
        <v>178</v>
      </c>
      <c r="D55" s="492">
        <v>183577.1</v>
      </c>
      <c r="E55" s="492">
        <f>F55/D55</f>
        <v>7.9</v>
      </c>
      <c r="F55" s="492">
        <v>1450000</v>
      </c>
      <c r="G55" s="491"/>
    </row>
    <row r="56" s="473" customFormat="1" ht="33" outlineLevel="2" spans="1:7">
      <c r="A56" s="517">
        <v>2</v>
      </c>
      <c r="B56" s="518" t="s">
        <v>600</v>
      </c>
      <c r="C56" s="489" t="s">
        <v>503</v>
      </c>
      <c r="D56" s="492">
        <v>1</v>
      </c>
      <c r="E56" s="492">
        <v>2600000</v>
      </c>
      <c r="F56" s="492">
        <f>E56*D56</f>
        <v>2600000</v>
      </c>
      <c r="G56" s="491"/>
    </row>
    <row r="57" s="473" customFormat="1" ht="16.5" outlineLevel="2" spans="1:7">
      <c r="A57" s="517">
        <v>3</v>
      </c>
      <c r="B57" s="490" t="s">
        <v>601</v>
      </c>
      <c r="C57" s="491" t="s">
        <v>503</v>
      </c>
      <c r="D57" s="492">
        <v>1</v>
      </c>
      <c r="E57" s="492">
        <f>330000/1.1</f>
        <v>300000</v>
      </c>
      <c r="F57" s="492">
        <f t="shared" ref="F57:F60" si="6">E57</f>
        <v>300000</v>
      </c>
      <c r="G57" s="501"/>
    </row>
    <row r="58" s="473" customFormat="1" ht="16.5" outlineLevel="2" spans="1:7">
      <c r="A58" s="517">
        <v>4</v>
      </c>
      <c r="B58" s="490" t="s">
        <v>602</v>
      </c>
      <c r="C58" s="491" t="s">
        <v>503</v>
      </c>
      <c r="D58" s="492">
        <v>1</v>
      </c>
      <c r="E58" s="492">
        <v>150000</v>
      </c>
      <c r="F58" s="492">
        <f t="shared" si="6"/>
        <v>150000</v>
      </c>
      <c r="G58" s="501"/>
    </row>
    <row r="59" s="473" customFormat="1" ht="16.5" outlineLevel="2" spans="1:7">
      <c r="A59" s="517">
        <v>5</v>
      </c>
      <c r="B59" s="494" t="s">
        <v>603</v>
      </c>
      <c r="C59" s="491" t="s">
        <v>503</v>
      </c>
      <c r="D59" s="492">
        <v>1</v>
      </c>
      <c r="E59" s="492">
        <v>200000</v>
      </c>
      <c r="F59" s="492">
        <f t="shared" si="6"/>
        <v>200000</v>
      </c>
      <c r="G59" s="501"/>
    </row>
    <row r="60" s="473" customFormat="1" ht="16.5" outlineLevel="2" spans="1:7">
      <c r="A60" s="517">
        <v>6</v>
      </c>
      <c r="B60" s="494" t="s">
        <v>604</v>
      </c>
      <c r="C60" s="491" t="s">
        <v>503</v>
      </c>
      <c r="D60" s="492">
        <v>1</v>
      </c>
      <c r="E60" s="492">
        <v>200000</v>
      </c>
      <c r="F60" s="492">
        <f t="shared" si="6"/>
        <v>200000</v>
      </c>
      <c r="G60" s="501"/>
    </row>
    <row r="61" s="473" customFormat="1" ht="23" customHeight="1" outlineLevel="2" spans="1:7">
      <c r="A61" s="517">
        <v>7</v>
      </c>
      <c r="B61" s="503" t="s">
        <v>605</v>
      </c>
      <c r="C61" s="491" t="s">
        <v>503</v>
      </c>
      <c r="D61" s="492">
        <v>1</v>
      </c>
      <c r="E61" s="492">
        <f>200000</f>
        <v>200000</v>
      </c>
      <c r="F61" s="492">
        <f t="shared" ref="F61:F64" si="7">D61*E61</f>
        <v>200000</v>
      </c>
      <c r="G61" s="503"/>
    </row>
    <row r="62" s="473" customFormat="1" ht="23" customHeight="1" outlineLevel="2" spans="1:7">
      <c r="A62" s="517">
        <v>8</v>
      </c>
      <c r="B62" s="503" t="s">
        <v>606</v>
      </c>
      <c r="C62" s="489" t="s">
        <v>503</v>
      </c>
      <c r="D62" s="492">
        <v>1</v>
      </c>
      <c r="E62" s="492">
        <f>300000</f>
        <v>300000</v>
      </c>
      <c r="F62" s="492">
        <f t="shared" si="7"/>
        <v>300000</v>
      </c>
      <c r="G62" s="503"/>
    </row>
    <row r="63" s="473" customFormat="1" ht="19.5" customHeight="1" outlineLevel="2" spans="1:7">
      <c r="A63" s="517">
        <v>9</v>
      </c>
      <c r="B63" s="494" t="s">
        <v>607</v>
      </c>
      <c r="C63" s="489" t="s">
        <v>503</v>
      </c>
      <c r="D63" s="492">
        <v>1</v>
      </c>
      <c r="E63" s="492">
        <f>200000</f>
        <v>200000</v>
      </c>
      <c r="F63" s="492">
        <f t="shared" si="7"/>
        <v>200000</v>
      </c>
      <c r="G63" s="503"/>
    </row>
    <row r="64" s="473" customFormat="1" ht="34" customHeight="1" outlineLevel="1" spans="1:7">
      <c r="A64" s="498" t="s">
        <v>608</v>
      </c>
      <c r="B64" s="519" t="s">
        <v>609</v>
      </c>
      <c r="C64" s="515" t="s">
        <v>503</v>
      </c>
      <c r="D64" s="482">
        <f>F27+F54</f>
        <v>14639745.7</v>
      </c>
      <c r="E64" s="520">
        <v>0.03</v>
      </c>
      <c r="F64" s="482">
        <f t="shared" si="7"/>
        <v>439192.37</v>
      </c>
      <c r="G64" s="516" t="s">
        <v>610</v>
      </c>
    </row>
    <row r="65" s="473" customFormat="1" ht="35" customHeight="1" spans="1:7">
      <c r="A65" s="521" t="s">
        <v>29</v>
      </c>
      <c r="B65" s="522"/>
      <c r="C65" s="498"/>
      <c r="D65" s="482"/>
      <c r="E65" s="482"/>
      <c r="F65" s="523">
        <f>SUBTOTAL(9,F4:F64)</f>
        <v>23498803.53</v>
      </c>
      <c r="G65" s="499"/>
    </row>
    <row r="66" s="473" customFormat="1" ht="16.5" spans="2:6">
      <c r="B66" s="474"/>
      <c r="C66" s="524"/>
      <c r="D66" s="475"/>
      <c r="E66" s="525"/>
      <c r="F66" s="475"/>
    </row>
    <row r="67" s="473" customFormat="1" ht="16.5" spans="2:6">
      <c r="B67" s="474"/>
      <c r="C67" s="524"/>
      <c r="D67" s="475"/>
      <c r="E67" s="525"/>
      <c r="F67" s="525"/>
    </row>
    <row r="68" s="473" customFormat="1" ht="16.5" spans="2:6">
      <c r="B68" s="474"/>
      <c r="C68" s="524"/>
      <c r="D68" s="475"/>
      <c r="E68" s="475"/>
      <c r="F68" s="475"/>
    </row>
    <row r="69" s="473" customFormat="1" ht="16.5" spans="2:6">
      <c r="B69" s="474"/>
      <c r="C69" s="524"/>
      <c r="D69" s="475"/>
      <c r="E69" s="475"/>
      <c r="F69" s="475"/>
    </row>
    <row r="70" s="473" customFormat="1" ht="16.5" spans="2:6">
      <c r="B70" s="474"/>
      <c r="C70" s="524"/>
      <c r="D70" s="475"/>
      <c r="E70" s="475"/>
      <c r="F70" s="475"/>
    </row>
    <row r="71" s="473" customFormat="1" ht="16.5" spans="2:6">
      <c r="B71" s="474"/>
      <c r="C71" s="524"/>
      <c r="D71" s="475"/>
      <c r="E71" s="475"/>
      <c r="F71" s="475"/>
    </row>
    <row r="72" s="473" customFormat="1" ht="16.5" spans="2:6">
      <c r="B72" s="474"/>
      <c r="C72" s="524"/>
      <c r="D72" s="475"/>
      <c r="E72" s="475"/>
      <c r="F72" s="475"/>
    </row>
    <row r="73" s="473" customFormat="1" ht="16.5" spans="2:6">
      <c r="B73" s="474"/>
      <c r="C73" s="524"/>
      <c r="D73" s="475"/>
      <c r="E73" s="475"/>
      <c r="F73" s="475"/>
    </row>
    <row r="74" s="473" customFormat="1" ht="16.5" spans="2:6">
      <c r="B74" s="474"/>
      <c r="C74" s="524"/>
      <c r="D74" s="475"/>
      <c r="E74" s="475"/>
      <c r="F74" s="475"/>
    </row>
    <row r="75" s="473" customFormat="1" ht="16.5" spans="2:6">
      <c r="B75" s="474"/>
      <c r="C75" s="524"/>
      <c r="D75" s="475"/>
      <c r="E75" s="475"/>
      <c r="F75" s="475"/>
    </row>
    <row r="76" s="473" customFormat="1" ht="16.5" spans="2:6">
      <c r="B76" s="474"/>
      <c r="C76" s="524"/>
      <c r="D76" s="475"/>
      <c r="E76" s="475"/>
      <c r="F76" s="475"/>
    </row>
    <row r="77" s="473" customFormat="1" ht="16.5" spans="2:6">
      <c r="B77" s="474"/>
      <c r="C77" s="524"/>
      <c r="D77" s="475"/>
      <c r="E77" s="475"/>
      <c r="F77" s="475"/>
    </row>
    <row r="78" s="473" customFormat="1" ht="16.5" spans="2:6">
      <c r="B78" s="474"/>
      <c r="C78" s="524"/>
      <c r="D78" s="475"/>
      <c r="E78" s="475"/>
      <c r="F78" s="475"/>
    </row>
    <row r="79" s="473" customFormat="1" ht="16.5" spans="2:6">
      <c r="B79" s="474"/>
      <c r="C79" s="524"/>
      <c r="D79" s="475"/>
      <c r="E79" s="475"/>
      <c r="F79" s="475"/>
    </row>
    <row r="80" s="473" customFormat="1" ht="16.5" spans="2:6">
      <c r="B80" s="474"/>
      <c r="C80" s="524"/>
      <c r="D80" s="475"/>
      <c r="E80" s="475"/>
      <c r="F80" s="475"/>
    </row>
    <row r="81" s="473" customFormat="1" ht="16.5" spans="2:6">
      <c r="B81" s="474"/>
      <c r="C81" s="524"/>
      <c r="D81" s="475"/>
      <c r="E81" s="475"/>
      <c r="F81" s="475"/>
    </row>
    <row r="82" s="473" customFormat="1" ht="16.5" spans="2:6">
      <c r="B82" s="474"/>
      <c r="C82" s="524"/>
      <c r="D82" s="475"/>
      <c r="E82" s="475"/>
      <c r="F82" s="475"/>
    </row>
    <row r="83" s="473" customFormat="1" ht="16.5" spans="2:6">
      <c r="B83" s="474"/>
      <c r="C83" s="524"/>
      <c r="D83" s="475"/>
      <c r="E83" s="475"/>
      <c r="F83" s="475"/>
    </row>
    <row r="84" s="473" customFormat="1" ht="16.5" spans="2:6">
      <c r="B84" s="474"/>
      <c r="C84" s="524"/>
      <c r="D84" s="475"/>
      <c r="E84" s="475"/>
      <c r="F84" s="475"/>
    </row>
    <row r="85" s="473" customFormat="1" ht="16.5" spans="2:6">
      <c r="B85" s="474"/>
      <c r="D85" s="475"/>
      <c r="E85" s="475"/>
      <c r="F85" s="475"/>
    </row>
    <row r="86" s="473" customFormat="1" customHeight="1" spans="2:6">
      <c r="B86" s="474"/>
      <c r="D86" s="475"/>
      <c r="E86" s="475"/>
      <c r="F86" s="475"/>
    </row>
    <row r="87" s="473" customFormat="1" customHeight="1" spans="2:6">
      <c r="B87" s="474"/>
      <c r="D87" s="475"/>
      <c r="E87" s="475"/>
      <c r="F87" s="475"/>
    </row>
    <row r="88" s="473" customFormat="1" customHeight="1" spans="2:6">
      <c r="B88" s="474"/>
      <c r="D88" s="475"/>
      <c r="E88" s="475"/>
      <c r="F88" s="475"/>
    </row>
    <row r="89" s="473" customFormat="1" customHeight="1" spans="2:6">
      <c r="B89" s="474"/>
      <c r="D89" s="475"/>
      <c r="E89" s="475"/>
      <c r="F89" s="475"/>
    </row>
    <row r="90" s="473" customFormat="1" customHeight="1" spans="2:6">
      <c r="B90" s="474"/>
      <c r="D90" s="475"/>
      <c r="E90" s="475"/>
      <c r="F90" s="475"/>
    </row>
    <row r="91" s="473" customFormat="1" customHeight="1" spans="2:6">
      <c r="B91" s="474"/>
      <c r="D91" s="475"/>
      <c r="E91" s="475"/>
      <c r="F91" s="475"/>
    </row>
    <row r="92" s="473" customFormat="1" customHeight="1" spans="2:6">
      <c r="B92" s="474"/>
      <c r="D92" s="475"/>
      <c r="E92" s="475"/>
      <c r="F92" s="475"/>
    </row>
    <row r="93" s="473" customFormat="1" customHeight="1" spans="2:6">
      <c r="B93" s="474"/>
      <c r="D93" s="475"/>
      <c r="E93" s="475"/>
      <c r="F93" s="475"/>
    </row>
    <row r="94" s="473" customFormat="1" customHeight="1" spans="2:6">
      <c r="B94" s="474"/>
      <c r="D94" s="475"/>
      <c r="E94" s="475"/>
      <c r="F94" s="475"/>
    </row>
    <row r="95" s="473" customFormat="1" customHeight="1" spans="2:6">
      <c r="B95" s="474"/>
      <c r="D95" s="475"/>
      <c r="E95" s="475"/>
      <c r="F95" s="475"/>
    </row>
    <row r="96" s="473" customFormat="1" customHeight="1" spans="2:6">
      <c r="B96" s="474"/>
      <c r="D96" s="475"/>
      <c r="E96" s="475"/>
      <c r="F96" s="475"/>
    </row>
    <row r="97" s="473" customFormat="1" customHeight="1" spans="2:6">
      <c r="B97" s="474"/>
      <c r="D97" s="475"/>
      <c r="E97" s="475"/>
      <c r="F97" s="475"/>
    </row>
    <row r="98" s="473" customFormat="1" customHeight="1" spans="2:6">
      <c r="B98" s="474"/>
      <c r="D98" s="475"/>
      <c r="E98" s="475"/>
      <c r="F98" s="475"/>
    </row>
    <row r="99" s="473" customFormat="1" customHeight="1" spans="2:6">
      <c r="B99" s="474"/>
      <c r="D99" s="475"/>
      <c r="E99" s="475"/>
      <c r="F99" s="475"/>
    </row>
    <row r="100" s="473" customFormat="1" customHeight="1" spans="2:6">
      <c r="B100" s="474"/>
      <c r="D100" s="475"/>
      <c r="E100" s="475"/>
      <c r="F100" s="475"/>
    </row>
    <row r="101" s="473" customFormat="1" customHeight="1" spans="2:6">
      <c r="B101" s="474"/>
      <c r="D101" s="475"/>
      <c r="E101" s="475"/>
      <c r="F101" s="475"/>
    </row>
    <row r="102" s="473" customFormat="1" customHeight="1" spans="2:6">
      <c r="B102" s="474"/>
      <c r="D102" s="475"/>
      <c r="E102" s="475"/>
      <c r="F102" s="475"/>
    </row>
    <row r="103" s="473" customFormat="1" customHeight="1" spans="2:6">
      <c r="B103" s="474"/>
      <c r="D103" s="475"/>
      <c r="E103" s="475"/>
      <c r="F103" s="475"/>
    </row>
    <row r="104" s="473" customFormat="1" customHeight="1" spans="2:6">
      <c r="B104" s="474"/>
      <c r="D104" s="475"/>
      <c r="E104" s="475"/>
      <c r="F104" s="475"/>
    </row>
    <row r="105" s="473" customFormat="1" customHeight="1" spans="2:6">
      <c r="B105" s="474"/>
      <c r="D105" s="475"/>
      <c r="E105" s="475"/>
      <c r="F105" s="475"/>
    </row>
  </sheetData>
  <sheetProtection algorithmName="SHA-512" hashValue="goL5/sKCV+mXumpwW4f7UCEiGPRbFgJdZnnCPz5mjv+kWrk9MqD7RTLn3IHAnQgZudlMujHufKaM/XtcqAs2lw==" saltValue="uJOazTuGKcge0BICuvbwpw==" spinCount="100000" sheet="1" selectLockedCells="1" selectUnlockedCells="1" formatCells="0" formatColumns="0" formatRows="0" insertRows="0" insertColumns="0" insertHyperlinks="0" deleteColumns="0" deleteRows="0" sort="0" autoFilter="0" pivotTables="0" objects="1"/>
  <mergeCells count="4">
    <mergeCell ref="A1:G1"/>
    <mergeCell ref="A2:F2"/>
    <mergeCell ref="A65:B65"/>
    <mergeCell ref="G6:G12"/>
  </mergeCells>
  <pageMargins left="0.751388888888889" right="0.751388888888889" top="1" bottom="1" header="0.5" footer="0.5"/>
  <pageSetup paperSize="9" scale="55" fitToHeight="0" orientation="portrait" horizontalDpi="6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8" master="" otherUserPermission="edit"/>
  <rangeList sheetStid="16" master="" otherUserPermission="edit"/>
  <rangeList sheetStid="11" master="" otherUserPermission="edit"/>
  <rangeList sheetStid="9" master="" otherUserPermission="edit"/>
  <rangeList sheetStid="12" master="" otherUserPermission="edit"/>
  <rangeList sheetStid="13" master="" otherUserPermission="edit"/>
  <rangeList sheetStid="15" master="" otherUserPermission="edit"/>
  <rangeList sheetStid="23" master="" otherUserPermission="edit"/>
  <rangeList sheetStid="21" master="" otherUserPermission="edit"/>
  <rangeList sheetStid="24" master="" otherUserPermission="edit"/>
  <rangeList sheetStid="25" master="" otherUserPermission="edit"/>
  <rangeList sheetStid="27" master="" otherUserPermission="edit"/>
  <rangeList sheetStid="43" master="" otherUserPermission="edit"/>
  <rangeList sheetStid="55" master="" otherUserPermission="edit"/>
  <rangeList sheetStid="51" master="" otherUserPermission="edit"/>
  <rangeList sheetStid="41" master="" otherUserPermission="visible">
    <arrUserId title="区域1_27_3_1_1_1_2_1_20_1_2" rangeCreator="" othersAccessPermission="edit"/>
    <arrUserId title="区域1_27_3_1_1_1_2_1_20_1_1_2" rangeCreator="" othersAccessPermission="edit"/>
    <arrUserId title="区域1_27_3_1_1_1_2_1_9_1_2" rangeCreator="" othersAccessPermission="edit"/>
    <arrUserId title="区域1_27_3_1_1_1_2_1_20_1_1_1" rangeCreator="" othersAccessPermission="edit"/>
    <arrUserId title="区域1_27_3_1_1_1_2_1_20_2_1" rangeCreator="" othersAccessPermission="edit"/>
    <arrUserId title="区域1_27_3_1_1_1_2_1_9_1" rangeCreator="" othersAccessPermission="edit"/>
    <arrUserId title="区域1_27_3_1_1_1_2_1_9_1_1_1_1" rangeCreator="" othersAccessPermission="edit"/>
    <arrUserId title="区域1_27_3_1_1_1_2_1_9_1_1_2" rangeCreator="" othersAccessPermission="edit"/>
    <arrUserId title="区域1_27_3_1_1_1_2_1_20_1_2_1" rangeCreator="" othersAccessPermission="edit"/>
    <arrUserId title="区域1_27_3_1_1_1_2_1_20_1_3" rangeCreator="" othersAccessPermission="edit"/>
    <arrUserId title="区域1_27_3_1_1_1_2_1_20_1_1_2_1" rangeCreator="" othersAccessPermission="edit"/>
    <arrUserId title="区域1_27_3_1_1_1_2_1_9_1_1" rangeCreator="" othersAccessPermission="edit"/>
    <arrUserId title="区域1_27_3_1_1_1_2_1_9_1_2_1" rangeCreator="" othersAccessPermission="edit"/>
    <arrUserId title="区域1_27_3_1_1_1_2_1_20_1_2_1_1" rangeCreator="" othersAccessPermission="edit"/>
    <arrUserId title="区域1_27_3_1_1_1_2_1_20_1_1_1_1" rangeCreator="" othersAccessPermission="edit"/>
    <arrUserId title="区域1_27_3_1_1_1_2_1_20_1" rangeCreator="" othersAccessPermission="edit"/>
    <arrUserId title="区域1_27_3_1_1_1_2_1_20_2_1_1" rangeCreator="" othersAccessPermission="edit"/>
    <arrUserId title="区域1_27_3_1_1_1_2_1_20_1_1" rangeCreator="" othersAccessPermission="edit"/>
    <arrUserId title="区域1_27_3_1_1_1_2_1_9_1_3" rangeCreator="" othersAccessPermission="edit"/>
    <arrUserId title="区域1_27_3_1_1_1_2_1_9_1_1_1" rangeCreator="" othersAccessPermission="edit"/>
    <arrUserId title="区域1_27_3_1_1_1_2_1_9_1_1_1_1_1" rangeCreator="" othersAccessPermission="edit"/>
    <arrUserId title="区域1_27_3_1_1_1_2_1_9_1_2_1_1" rangeCreator="" othersAccessPermission="edit"/>
    <arrUserId title="区域1_27_3_1_1_1_2_1_9_1_1_2_1" rangeCreator="" othersAccessPermission="edit"/>
  </rangeList>
  <rangeList sheetStid="47" master="" otherUserPermission="edit"/>
  <rangeList sheetStid="65" master="" otherUserPermission="edit"/>
  <rangeList sheetStid="29" master="" otherUserPermission="edit"/>
  <rangeList sheetStid="30" master="" otherUserPermission="edit"/>
  <rangeList sheetStid="31" master="" otherUserPermission="edit"/>
  <rangeList sheetStid="32" master="" otherUserPermission="edit"/>
  <rangeList sheetStid="33" master="" otherUserPermission="edit"/>
  <rangeList sheetStid="35" master="" otherUserPermission="edit"/>
</allowEditUser>
</file>

<file path=customXml/item2.xml>��< ? x m l   v e r s i o n = " 1 . 0 "   s t a n d a l o n e = " y e s " ? > < c o m m e n t s   x m l n s = " h t t p s : / / w e b . w p s . c n / e t / 2 0 1 8 / m a i n "   x m l n s : s = " h t t p : / / s c h e m a s . o p e n x m l f o r m a t s . o r g / s p r e a d s h e e t m l / 2 0 0 6 / m a i n " > < c o m m e n t L i s t   s h e e t S t i d = " 1 4 " > < c o m m e n t C h a i n s   s : r e f = " B 5 5 "   r g b C l r = " F F 0 0 0 0 " > < u n r e s o l v e d > < c o m m e n t C h a i n   c h a i n I d = " 8 9 9 d e d 2 4 9 e 2 5 4 8 0 3 1 f 0 7 7 8 a 3 d 9 1 8 4 c b 4 e 8 c 8 9 a 5 3 " > < i t e m   i d = " 0 d 6 5 b e 6 a a 8 c 4 3 6 c 7 b 4 5 3 5 7 2 6 1 0 7 d 9 5 1 d 2 c 7 e f f e 2 "   i s N o r m a l = " 1 " > < s : t e x t > < s : r > < s : t   x m l : s p a c e = " p r e s e r v e " > A d m i n i s t r a t o r :  
 S+TM�5u�z< / s : t > < / s : r > < / s : t e x t > < / i t e m > < / c o m m e n t C h a i n > < / u n r e s o l v e d > < r e s o l v e d / > < / c o m m e n t C h a i n s > < / c o m m e n t L i s t > < c o m m e n t L i s t   s h e e t S t i d = " 1 5 " > < c o m m e n t C h a i n s   s : r e f = " I 1 9 "   r g b C l r = " F F 0 0 0 0 " > < u n r e s o l v e d > < c o m m e n t C h a i n   c h a i n I d = " 8 2 8 d 1 1 0 c b b a d d d f 9 b 4 d 5 e f d b 3 3 a 9 d 1 c a 5 9 3 2 3 7 9 f " > < i t e m   i d = " 4 a c 2 1 7 4 9 9 0 2 d f 4 6 1 1 a b 1 a 6 4 c f 4 d f 6 7 1 7 2 a 7 f 6 d 5 2 "   i s N o r m a l = " 1 " > < s : t e x t > < s : r > < s : t   x m l : s p a c e = " p r e s e r v e " > A d m i n i s t r a t o r :  
 �[ň*gO(uN�y�O(uNS�m< / s : t > < / s : r > < / s : t e x t > < / i t e m > < / c o m m e n t C h a i n > < / u n r e s o l v e d > < r e s o l v e d / > < / c o m m e n t C h a i n s > < / c o m m e n t L i s t > < c o m m e n t L i s t   s h e e t S t i d = " 1 9 " > < c o m m e n t C h a i n s   s : r e f = " L 4 "   r g b C l r = " F F 0 0 0 0 " > < u n r e s o l v e d > < c o m m e n t C h a i n   c h a i n I d = " 6 b b 9 c c 2 2 1 a 6 a 8 3 3 0 2 e f 3 d a b 4 a 0 3 e 4 7 6 2 c 1 d b 6 1 8 7 " > < i t e m   i d = " 6 3 6 8 6 8 a 3 c 2 c f 7 8 c b 3 d 4 8 c 2 b d 9 c f 6 9 9 c c 3 d d a 2 d 5 5 "   i s N o r m a l = " 1 " > < s : t e x t > < s : r > < s : t   x m l : s p a c e = " p r e s e r v e " > A d m i n i s t r a t o r :  
  _c�S:W�QЏ�� 
 < / s : t > < / s : r > < / s : t e x t > < / i t e m > < / c o m m e n t C h a i n > < / u n r e s o l v e d > < r e s o l v e d / > < / c o m m e n t C h a i n s > < c o m m e n t C h a i n s   s : r e f = " L 5 "   r g b C l r = " F F 0 0 0 0 " > < u n r e s o l v e d > < c o m m e n t C h a i n   c h a i n I d = " d c 6 8 3 d 4 7 3 e 0 d 1 0 0 d d 8 1 9 c 8 e 2 2 b a 8 6 e d 7 d 8 5 e 0 8 1 f " > < i t e m   i d = " 3 a 7 5 2 9 6 1 2 8 3 0 a e 8 0 1 e a 6 e 4 b 8 c b 4 4 b f d f f f e 5 2 5 0 4 "   i s N o r m a l = " 1 " > < s : t e x t > < s : r > < s : t   x m l : s p a c e = " p r e s e r v e " > A d m i n i s t r a t o r :  
 *gS+Tih�^�Sihv��m�QWI{< / s : t > < / s : r > < / s : t e x t > < / i t e m > < / c o m m e n t C h a i n > < / u n r e s o l v e d > < r e s o l v e d / > < / c o m m e n t C h a i n s > < c o m m e n t C h a i n s   s : r e f = " H 8 "   r g b C l r = " F F 0 0 0 0 " > < u n r e s o l v e d > < c o m m e n t C h a i n   c h a i n I d = " d 3 2 e d c a a 4 8 7 6 f d 6 1 2 5 8 e b d a 9 9 a 5 5 1 c 7 6 2 e 2 5 6 0 5 0 " > < i t e m   i d = " 0 3 a d d 1 5 2 3 5 3 2 4 6 b 9 c 2 f 4 6 4 2 9 e b 7 6 6 3 b 2 f 9 d 4 e 3 8 a "   i s N o r m a l = " 1 " > < s : t e x t > < s : r > < s : t   x m l : s p a c e = " p r e s e r v e " > H R B 4 0 0 �~� N!k	�< / s : t > < / s : r > < / s : t e x t > < / i t e m > < / c o m m e n t C h a i n > < / u n r e s o l v e d > < r e s o l v e d / > < / c o m m e n t C h a i n s > < c o m m e n t C h a i n s   s : r e f = " H 1 2 "   r g b C l r = " F F 0 0 0 0 " > < u n r e s o l v e d > < c o m m e n t C h a i n   c h a i n I d = " b 7 d b 1 f 7 1 e 5 6 3 5 a a 9 5 a 3 3 d 4 c d b a 1 a 4 6 7 6 4 3 d b 1 0 2 b " > < i t e m   i d = " a c 8 7 2 f 2 b b 4 1 8 4 3 c d 6 3 e 2 6 7 f 4 7 d 8 e d b b 5 9 3 2 b a f 9 a "   i s N o r m a l = " 1 " > < s : t e x t > < s : r > < s : t   x m l : s p a c e = " p r e s e r v e " > �0 . 9 * 1 2 . 7 * 1 2 . 7 < / s : t > < / s : r > < / s : t e x t > < / i t e m > < / c o m m e n t C h a i n > < / u n r e s o l v e d > < r e s o l v e d / > < / c o m m e n t C h a i n s > < c o m m e n t C h a i n s   s : r e f = " Q 2 4 "   r g b C l r = " F F 0 0 0 0 " > < u n r e s o l v e d > < c o m m e n t C h a i n   c h a i n I d = " c 2 a 2 0 c 5 2 e 4 9 5 9 c 6 9 6 d a b 1 6 b c 4 8 2 a 0 f 4 4 1 8 6 6 4 3 0 a " > < i t e m   i d = " c d 5 9 9 8 f a 3 c 4 d b 6 3 6 9 b a 9 2 3 7 e 7 f e a 6 d b c f a c c 1 9 f 2 "   i s N o r m a l = " 1 " > < s : t e x t > < s : r > < s : t   x m l : s p a c e = " p r e s e r v e " > A d m i n i s t r a t o r :  
 *g:SR N!k�N!k��N:SR�X�g�hg 
 < / s : t > < / s : r > < / s : t e x t > < / i t e m > < / c o m m e n t C h a i n > < / u n r e s o l v e d > < r e s o l v e d / > < / c o m m e n t C h a i n s > < / c o m m e n t L i s t > < c o m m e n t L i s t   s h e e t S t i d = " 2 0 " > < c o m m e n t C h a i n s   s : r e f = " L 3 "   r g b C l r = " F F 0 0 0 0 " > < u n r e s o l v e d > < c o m m e n t C h a i n   c h a i n I d = " 7 d 7 3 d 5 5 0 0 3 e b a 3 5 3 b 0 a 2 a f d d 1 7 9 d 6 2 b 0 d 7 7 0 6 b 6 a " > < i t e m   i d = " c 0 a 6 9 b 0 1 7 f 7 3 c e 9 a 3 d 3 6 f 0 d 2 d 4 0 2 0 3 c 2 6 c 6 b d 8 f 5 "   i s N o r m a l = " 1 " > < s : t e x t > < s : r > < s : t   x m l : s p a c e = " p r e s e r v e " > A d m i n i s t r a t o r :  
  _c�S:W�QЏ�� 
 < / s : t > < / s : r > < / s : t e x t > < / i t e m > < / c o m m e n t C h a i n > < / u n r e s o l v e d > < r e s o l v e d / > < / c o m m e n t C h a i n s > < c o m m e n t C h a i n s   s : r e f = " L 4 "   r g b C l r = " F F 0 0 0 0 " > < u n r e s o l v e d > < c o m m e n t C h a i n   c h a i n I d = " b 1 d 7 9 b 3 7 e 8 9 a d d 4 1 e a 1 d f 0 4 a 5 2 2 a 4 4 3 b 6 a b 3 d f 7 c " > < i t e m   i d = " d f 6 1 9 a 9 3 6 e 9 3 c a 3 4 b 8 1 5 e e 2 9 0 d 1 6 6 a f f 9 d c b 3 b 0 b "   i s N o r m a l = " 1 " > < s : t e x t > < s : r > < s : t   x m l : s p a c e = " p r e s e r v e " > A d m i n i s t r a t o r :  
 *gS+Tih�^�Sihv��m�QWI{< / s : t > < / s : r > < / s : t e x t > < / i t e m > < / c o m m e n t C h a i n > < / u n r e s o l v e d > < r e s o l v e d / > < / c o m m e n t C h a i n s > < c o m m e n t C h a i n s   s : r e f = " H 7 "   r g b C l r = " F F 0 0 0 0 " > < u n r e s o l v e d > < c o m m e n t C h a i n   c h a i n I d = " 2 7 3 b a 8 a f e 7 d 8 0 5 d 1 d b 1 e 7 a e b 9 5 1 e 3 d 4 9 7 8 4 9 d 0 3 2 " > < i t e m   i d = " 6 4 2 5 b 2 b 2 8 5 2 c 6 6 6 c f 7 a 3 7 9 e 7 6 e d 1 a d 2 9 f f b 1 8 2 0 b "   i s N o r m a l = " 1 " > < s : t e x t > < s : r > < s : t   x m l : s p a c e = " p r e s e r v e " > H R B 4 0 0 �~� N!k	�< / s : t > < / s : r > < / s : t e x t > < / i t e m > < / c o m m e n t C h a i n > < / u n r e s o l v e d > < r e s o l v e d / > < / c o m m e n t C h a i n s > < c o m m e n t C h a i n s   s : r e f = " H 1 1 "   r g b C l r = " F F 0 0 0 0 " > < u n r e s o l v e d > < c o m m e n t C h a i n   c h a i n I d = " 4 c 4 c 6 2 e 3 3 a e 4 4 9 1 5 4 4 8 8 7 0 5 4 b 9 a b 3 a 8 f e 8 7 7 b 7 1 4 " > < i t e m   i d = " 9 b 4 0 8 6 6 c 1 3 5 3 b 9 2 d 6 b 8 b 6 7 0 1 1 9 e c 9 7 b 0 4 b 2 0 a 3 7 4 "   i s N o r m a l = " 1 " > < s : t e x t > < s : r > < s : t   x m l : s p a c e = " p r e s e r v e " > �0 . 9 * 1 2 . 7 * 1 2 . 7 < / s : t > < / s : r > < / s : t e x t > < / i t e m > < / c o m m e n t C h a i n > < / u n r e s o l v e d > < r e s o l v e d / > < / c o m m e n t C h a i n s > < c o m m e n t C h a i n s   s : r e f = " Q 2 4 "   r g b C l r = " F F 0 0 0 0 " > < u n r e s o l v e d > < c o m m e n t C h a i n   c h a i n I d = " 5 b c 6 3 2 f a 2 6 5 7 0 e d 4 3 f 1 f 1 6 4 0 4 a a 3 c 6 9 6 8 c e a 5 0 9 8 " > < i t e m   i d = " b 4 6 1 5 9 f c c 0 c 9 9 2 b 0 c 8 9 d e 5 e e 8 4 7 0 6 b d a 1 7 4 4 a 5 2 3 "   i s N o r m a l = " 1 " > < s : t e x t > < s : r > < s : t   x m l : s p a c e = " p r e s e r v e " > A d m i n i s t r a t o r :  
 *g:SR N!k�N!k��N:SR�X�g�hg 
 < / s : t > < / s : r > < / s : t e x t > < / i t e m > < / c o m m e n t C h a i n > < / u n r e s o l v e d > < r e s o l v e d / > < / c o m m e n t C h a i n s > < / c o m m e n t L i s t > < c o m m e n t L i s t   s h e e t S t i d = " 3 7 " > < c o m m e n t C h a i n s   s : r e f = " A D 9 0 "   r g b C l r = " F F 0 0 0 0 " > < u n r e s o l v e d > < c o m m e n t C h a i n   c h a i n I d = " a f 0 5 2 e 7 4 7 2 4 c 4 a e 2 6 f b 7 9 2 7 1 f d d a 4 4 a 0 1 b 2 7 f 8 e 8 " > < i t e m   i d = " 4 5 0 7 b 1 8 a f 2 7 f a d 4 d d 1 0 4 2 1 b 5 1 f 9 1 4 0 3 7 e 8 e f 2 a 4 e "   i s N o r m a l = " 1 " > < s : t e x t > < s : r > < s : t   x m l : s p a c e = " p r e s e r v e " > A d m i n i s t r a t o r :  
 �O9e�Rih{|�W:N�b�b 
 < / s : t > < / s : r > < / s : t e x t > < / i t e m > < / c o m m e n t C h a i n > < / u n r e s o l v e d > < r e s o l v e d / > < / c o m m e n t C h a i n s > < c o m m e n t C h a i n s   s : r e f = " A N 9 0 "   r g b C l r = " F F 0 0 0 0 " > < u n r e s o l v e d > < c o m m e n t C h a i n   c h a i n I d = " a c 3 2 1 6 5 f b e 7 b 2 4 b e 6 e 1 8 5 7 9 f 1 7 3 f f 2 c 4 8 1 9 3 4 9 0 7 " > < i t e m   i d = " 2 9 1 8 5 a 0 a a a 5 b 8 3 2 2 c 6 0 7 9 4 d 1 3 a 6 f e 2 0 4 b 2 5 f 1 4 d c "   i s N o r m a l = " 1 " > < s : t e x t > < s : r > < s : t   x m l : s p a c e = " p r e s e r v e " > A d m i n i s t r a t o r :  
 �6q0Wb��Sihv�hؚ�O9e�[��]zϑ�O9e 
 < / s : t > < / s : r > < / s : t e x t > < / i t e m > < / c o m m e n t C h a i n > < / u n r e s o l v e d > < r e s o l v e d / > < / c o m m e n t C h a i n s > < c o m m e n t C h a i n s   s : r e f = " A O 9 0 "   r g b C l r = " F F 0 0 0 0 " > < u n r e s o l v e d > < c o m m e n t C h a i n   c h a i n I d = " b f 1 b 6 7 e 8 c e 5 2 9 3 4 a 4 d 8 d 5 2 d 7 5 b 1 0 6 b b 4 a f 0 b e 8 9 d " > < i t e m   i d = " 1 e b e d 4 8 f f 6 4 2 b 0 8 e e 2 2 3 5 6 1 5 9 1 7 1 4 a 9 a c c 5 5 3 d d 7 "   i s N o r m a l = " 1 " > < s : t e x t > < s : r > < s : t   x m l : s p a c e = " p r e s e r v e " > A d m i n i s t r a t o r :  
 �6q0Wb��Sihv�hؚ�O9e�[��]zϑ�O9e 
  
 < / s : t > < / s : r > < / s : t e x t > < / i t e m > < / c o m m e n t C h a i n > < / u n r e s o l v e d > < r e s o l v e d / > < / c o m m e n t C h a i n s > < c o m m e n t C h a i n s   s : r e f = " A P 9 0 "   r g b C l r = " F F 0 0 0 0 " > < u n r e s o l v e d > < c o m m e n t C h a i n   c h a i n I d = " 9 a f f a e 1 4 a 8 a a 3 4 7 2 5 2 f 8 b b 3 0 f 6 8 4 e 5 2 b e 6 b 2 0 d 0 c " > < i t e m   i d = " 6 2 4 7 6 5 d 7 5 0 e 8 8 4 a b 8 3 b b f 6 6 3 9 9 3 b 3 a 2 0 a 9 5 3 c 9 3 e "   i s N o r m a l = " 1 " > < s : t e x t > < s : r > < s : t   x m l : s p a c e = " p r e s e r v e " > A d m i n i s t r a t o r :  
 �6q0Wb��Sihv�hؚ�O9e�[��]zϑ�O9e 
  
  
 < / s : t > < / s : r > < / s : t e x t > < / i t e m > < / c o m m e n t C h a i n > < / u n r e s o l v e d > < r e s o l v e d / > < / c o m m e n t C h a i n s > < c o m m e n t C h a i n s   s : r e f = " A Y 9 0 "   r g b C l r = " F F 0 0 0 0 " > < u n r e s o l v e d > < c o m m e n t C h a i n   c h a i n I d = " a 0 c 7 8 a 8 b 8 a 7 7 e 4 d d c f 1 d 0 0 f 6 5 0 0 7 2 1 5 7 b 1 a 8 f 8 b 8 " > < i t e m   i d = " a e c 8 7 5 1 3 9 9 4 8 2 a e b 6 1 1 e 0 0 2 e 7 e 9 2 4 7 4 a 1 5 e 2 f d 0 8 "   i s N o r m a l = " 1 " > < s : t e x t > < s : r > < s : t   x m l : s p a c e = " p r e s e r v e " > A d m i n i s t r a t o r :  
 ��K{TN�Ste+ 1  
 < / s : t > < / s : r > < / s : t e x t > < / i t e m > < / c o m m e n t C h a i n > < / u n r e s o l v e d > < r e s o l v e d / > < / c o m m e n t C h a i n s > < c o m m e n t C h a i n s   s : r e f = " A Z 9 0 "   r g b C l r = " F F 0 0 0 0 " > < u n r e s o l v e d > < c o m m e n t C h a i n   c h a i n I d = " 1 1 1 5 0 4 b 8 b 8 5 1 3 1 7 5 0 2 3 1 c 3 5 0 f 3 c 6 7 2 a c 8 d a 7 9 4 b 8 " > < i t e m   i d = " 1 6 f f 5 d 5 1 f b 4 8 0 4 3 a 1 4 5 9 6 6 9 1 6 a 1 5 0 6 a 4 4 6 c 3 7 4 a 6 "   i s N o r m a l = " 1 " > < s : t e x t > < s : r > < s : t   x m l : s p a c e = " p r e s e r v e " > A d m i n i s t r a t o r :  
 ;NK{�v�_�O9e< / s : t > < / s : r > < / s : t e x t > < / i t e m > < / c o m m e n t C h a i n > < / u n r e s o l v e d > < r e s o l v e d / > < / c o m m e n t C h a i n s > < c o m m e n t C h a i n s   s : r e f = " B H 9 0 "   r g b C l r = " F F 0 0 0 0 " > < u n r e s o l v e d > < c o m m e n t C h a i n   c h a i n I d = " 7 4 c 5 b 7 0 c 4 f 8 b 5 7 f e 7 b 8 6 4 9 2 e 2 2 4 d a b d 5 7 3 1 f 2 c 8 2 " > < i t e m   i d = " 3 e e 1 d e 5 b 3 1 a 7 0 7 9 4 7 c d 8 c 2 c e 5 3 5 5 6 3 1 7 9 b b d 2 f c 6 "   i s N o r m a l = " 1 " > < s : t e x t > < s : r > < s : t   x m l : s p a c e = " p r e s e r v e " > A d m i n i s t r a t o r :  
 �O9e�X�R- 0 . 1  
 < / s : t > < / s : r > < / s : t e x t > < / i t e m > < / c o m m e n t C h a i n > < / u n r e s o l v e d > < r e s o l v e d / > < / c o m m e n t C h a i n s > < c o m m e n t C h a i n s   s : r e f = " B M 9 0 "   r g b C l r = " F F 0 0 0 0 " > < u n r e s o l v e d > < c o m m e n t C h a i n   c h a i n I d = " e 0 6 e 2 f 6 0 f 9 c 4 0 7 6 0 0 e b 3 d 0 b 7 4 3 3 2 e a f 4 c c 2 2 9 5 3 d " > < i t e m   i d = " e 0 1 5 c 6 b 7 1 9 9 5 b b 0 4 6 1 2 1 f 7 0 d 4 c b 1 f b 0 a 1 5 4 7 f 9 e d "   i s N o r m a l = " 1 " > < s : t e x t > < s : r > < s : t   x m l : s p a c e = " p r e s e r v e " > A d m i n i s t r a t o r :  
 �te�S�V�dk�R���bR{	c�]zihNy��e�]�eHh�[�e< / s : t > < / s : r > < / s : t e x t > < / i t e m > < / c o m m e n t C h a i n > < / u n r e s o l v e d > < r e s o l v e d / > < / c o m m e n t C h a i n s > < c o m m e n t C h a i n s   s : r e f = " B P 9 0 "   r g b C l r = " F F 0 0 0 0 " > < u n r e s o l v e d > < c o m m e n t C h a i n   c h a i n I d = " 2 5 2 2 d b 6 7 4 2 b 3 3 8 1 a 5 4 7 2 4 6 4 4 4 b 0 7 7 4 4 5 6 f 8 8 3 6 f f " > < i t e m   i d = " 8 5 f 4 2 a f a 2 c 0 4 1 6 5 2 5 3 e 2 9 e e 4 3 3 6 f 5 8 7 9 e 4 9 2 f 1 5 9 "   i s N o r m a l = " 1 " > < s : t e x t > < s : r > < s : t   x m l : s p a c e = " p r e s e r v e " > A d m i n i s t r a t o r :  
 dk�R�V�bih�^hؚ�S�6q0Wb�hؚ�te��[��]zϑ�te 
 < / s : t > < / s : r > < / s : t e x t > < / i t e m > < / c o m m e n t C h a i n > < / u n r e s o l v e d > < r e s o l v e d / > < / c o m m e n t C h a i n s > < c o m m e n t C h a i n s   s : r e f = " A R 9 2 "   r g b C l r = " F F 0 0 0 0 " > < u n r e s o l v e d > < c o m m e n t C h a i n   c h a i n I d = " a e b 2 6 c c 5 4 9 8 d 6 3 8 4 1 a a 2 0 d 8 d d f f 4 f f f b 7 a 8 0 8 3 0 7 " > < i t e m   i d = " 6 8 7 8 3 4 7 3 8 5 f a 8 f d 0 0 1 8 5 f 1 f 5 3 c 6 e 7 2 2 5 e 4 2 b 8 0 a b "   i s N o r m a l = " 1 " > < s : t e x t > < s : r > < s : t   x m l : s p a c e = " p r e s e r v e " > �S�v�_*g	cgq�V�~hƋ���{ 
 0< / s : t > < / s : r > < / s : t e x t > < / i t e m > < / c o m m e n t C h a i n > < / u n r e s o l v e d > < r e s o l v e d / > < / c o m m e n t C h a i n s > < / c o m m e n t L i s t > < c o m m e n t L i s t   s h e e t S t i d = " 2 5 " > < c o m m e n t C h a i n s   s : r e f = " P 4 0 "   r g b C l r = " F F 0 0 0 0 " > < u n r e s o l v e d > < c o m m e n t C h a i n   c h a i n I d = " e 0 4 2 3 3 c c 4 a c 9 2 a e 7 8 8 6 e 9 0 0 c 6 5 9 4 0 e c a d c 9 b 9 9 f 1 " > < i t e m   i d = " c c e d f c 3 f a 3 b 2 f 7 a 2 0 9 2 c f 9 7 6 c 7 a d a a 2 2 9 7 f 5 7 1 8 d "   u s e r I D = " 4 6 1 2 6 0 1 6 5 "   u s e r N a m e = " c h b u "   d a t e T i m e = " 2 0 2 5 - 0 3 - 1 4 T 1 0 : 1 4 : 3 9 "   i s N o r m a l = " 0 " > < s : t e x t > < s : r > < s : t   x m l : s p a c e = " p r e s e r v e " > ,gy��vKm�{��K{;`ϑ< / s : t > < / s : r > < / s : t e x t > < / i t e m > < / c o m m e n t C h a i n > < / u n r e s o l v e d > < r e s o l v e d / > < / c o m m e n t C h a i n s > < c o m m e n t C h a i n s   s : r e f = " P 4 1 "   r g b C l r = " F F 0 0 0 0 " > < u n r e s o l v e d > < c o m m e n t C h a i n   c h a i n I d = " a e 7 c c b 4 1 3 9 6 7 6 9 8 6 9 e 0 2 4 d c 0 9 a f 2 7 8 b 9 b a 6 2 0 9 0 b " > < i t e m   i d = " 6 f a a 5 a c 7 5 3 5 c 1 3 7 8 5 a 8 7 d 2 a 5 1 d d 7 6 b 7 1 9 f 0 5 4 a 4 7 "   u s e r I D = " 4 6 1 2 6 0 1 6 5 "   u s e r N a m e = " c h b u "   d a t e T i m e = " 2 0 2 5 - 0 3 - 1 4 T 1 0 : 1 7 : 0 6 "   i s N o r m a l = " 0 " > < s : t e x t > < s : r > < s : t   x m l : s p a c e = " p r e s e r v e " > �S�vQ�Ny��vbc�{T�]zϑ< / s : t > < / s : r > < / s : t e x t > < / i t e m > < / c o m m e n t C h a i n > < / u n r e s o l v e d > < r e s o l v e d / > < / c o m m e n t C h a i n s > < c o m m e n t C h a i n s   s : r e f = " P 4 2 "   r g b C l r = " F F 0 0 0 0 " > < u n r e s o l v e d > < c o m m e n t C h a i n   c h a i n I d = " a c 9 3 f 0 f a 9 0 3 8 c 2 d d e 4 9 1 4 6 7 f 6 c d 7 c b 7 0 3 9 0 e 1 e b 2 " > < i t e m   i d = " 6 4 3 8 6 a b 0 c c f c 4 4 f c 0 e 1 a 7 1 6 4 b 1 a 1 1 3 0 0 8 8 c 3 2 0 7 9 "   u s e r I D = " 4 6 1 2 6 0 1 6 5 "   u s e r N a m e = " c h b u "   d a t e T i m e = " 2 0 2 5 - 0 3 - 1 4 T 1 0 : 1 7 : 2 4 "   i s N o r m a l = " 0 " > < s : t e x t > < s : r > < s : t   x m l : s p a c e = " p r e s e r v e " > Km�{N�S��[�k+Tϑ< / s : t > < / s : r > < / s : t e x t > < / i t e m > < / c o m m e n t C h a i n > < / u n r e s o l v e d > < r e s o l v e d / > < / c o m m e n t C h a i n s > < c o m m e n t C h a i n s   s : r e f = " O 7 4 "   r g b C l r = " F F 0 0 0 0 " > < u n r e s o l v e d > < c o m m e n t C h a i n   c h a i n I d = " 1 0 5 7 a 6 6 b d 3 2 9 6 1 0 8 d 9 c 5 c 9 4 0 3 2 1 e 5 0 e 6 e 7 c f 0 0 d 1 " > < i t e m   i d = " a 9 a 9 1 1 a 8 b 6 5 f 6 1 2 2 a 2 9 e 5 a 4 1 9 1 e 3 1 3 a 7 8 b c d 7 6 2 1 "   u s e r I D = " 4 6 1 2 6 0 1 6 5 "   u s e r N a m e = " c h b u "   d a t e T i m e = " 2 0 2 5 - 0 3 - 1 5 T 0 3 : 2 7 : 3 8 "   i s N o r m a l = " 0 " > < s : t e x t > < s : r > < s : t   x m l : s p a c e = " p r e s e r v e " > 	c	NB\�^b�< / s : t > < / s : r > < / s : t e x t > < / i t e m > < / c o m m e n t C h a i n > < / u n r e s o l v e d > < r e s o l v e d / > < / c o m m e n t C h a i n s > < c o m m e n t C h a i n s   s : r e f = " O 1 3 1 "   r g b C l r = " F F 0 0 0 0 " > < u n r e s o l v e d > < c o m m e n t C h a i n   c h a i n I d = " a 7 b e 9 9 4 f f 4 4 1 8 5 6 b b f a f 8 1 1 a f 0 6 d b 6 2 5 3 c c 8 5 a 4 7 " > < i t e m   i d = " 1 c 0 4 4 c 6 4 7 f 8 6 a d 4 b b e a 6 8 8 7 4 f 2 2 2 7 4 5 a e 0 5 5 9 e 0 5 "   u s e r I D = " 4 6 1 2 6 0 1 6 5 "   u s e r N a m e = " c h b u "   d a t e T i m e = " 2 0 2 5 - 0 3 - 1 5 T 0 5 : 3 2 : 5 1 "   i s N o r m a l = " 0 " > < s : t e x t > < s : r > < s : t   x m l : s p a c e = " p r e s e r v e " > �m4l?b����S�+Tϑ0 . 0 4 < / s : t > < / s : r > < / s : t e x t > < / i t e m > < / c o m m e n t C h a i n > < / u n r e s o l v e d > < r e s o l v e d / > < / c o m m e n t C h a i n s > < c o m m e n t C h a i n s   s : r e f = " O 1 5 2 "   r g b C l r = " F F 0 0 0 0 " > < u n r e s o l v e d > < c o m m e n t C h a i n   c h a i n I d = " 6 e 3 d 9 3 e 5 e 3 4 8 2 4 b 4 5 c b 8 1 0 4 a 5 6 a f b 1 a 1 1 f 4 7 2 f a c " > < i t e m   i d = " 2 f 6 a 2 0 f 4 8 1 b 6 d 4 3 7 6 2 4 3 a a d 3 1 0 7 d 3 1 d 3 b e c 2 7 8 c 7 "   u s e r I D = " 4 6 1 2 6 0 1 6 5 "   u s e r N a m e = " c h b u "   d a t e T i m e = " 2 0 2 5 - 0 3 - 1 5 T 0 4 : 0 8 : 5 0 "   i s N o r m a l = " 0 " > < s : t e x t > < s : r > < s : t   x m l : s p a c e = " p r e s e r v e " > ;N��:N1_5u:g?b0|i�h���	c�|pe0 . 0 5 �Q�< / s : t > < / s : r > < / s : t e x t > < / i t e m > < / c o m m e n t C h a i n > < / u n r e s o l v e d > < r e s o l v e d / > < / c o m m e n t C h a i n s > < c o m m e n t C h a i n s   s : r e f = " O 1 5 4 "   r g b C l r = " F F 0 0 0 0 " > < u n r e s o l v e d > < c o m m e n t C h a i n   c h a i n I d = " 9 f c d 8 1 c 2 6 b d 7 3 a c d 9 7 e b 1 4 8 e b f b 4 2 8 7 5 2 3 0 e a 0 f 0 " > < i t e m   i d = " f c 2 3 5 4 d f 9 5 e a 2 5 7 e 2 f 4 a 4 7 0 f e 8 a 7 b e b 8 9 7 8 f 8 0 4 a "   u s e r I D = " 4 6 1 2 6 0 1 6 5 "   u s e r N a m e = " c h b u "   d a t e T i m e = " 2 0 2 5 - 0 3 - 1 5 T 0 4 : 0 6 : 4 4 "   i s N o r m a l = " 0 " > < s : t e x t > < s : r > < s : t   x m l : s p a c e = " p r e s e r v e " > ;N��:Nf��^�MO�	c�|pe0 . 7 5 �Q�< / s : t > < / s : r > < / s : t e x t > < / i t e m > < / c o m m e n t C h a i n > < / u n r e s o l v e d > < r e s o l v e d / > < / c o m m e n t C h a i n s > < c o m m e n t C h a i n s   s : r e f = " Q 1 7 0 "   r g b C l r = " F F 0 0 0 0 " > < u n r e s o l v e d > < c o m m e n t C h a i n   c h a i n I d = " 7 2 c a f e 6 c 4 4 7 5 1 9 f 3 4 f 8 6 b f b 3 4 8 9 6 3 1 0 f 4 f b d 8 1 c 5 " > < i t e m   i d = " 8 d 3 9 8 6 3 b 1 2 8 9 f e a 2 4 6 6 f d 7 c e 4 0 e 2 1 8 e b d e d b 8 0 9 8 "   i s N o r m a l = " 1 " > < s : t e x t > < s : r > < s : t   x m l : s p a c e = " p r e s e r v e " > A d m i n i s t r a t o r :  
 �O)Rdk�R:Nm 2  
 < / s : t > < / s : r > < / s : t e x t > < / i t e m > < / c o m m e n t C h a i n > < / u n r e s o l v e d > < r e s o l v e d / > < / c o m m e n t C h a i n s > < c o m m e n t C h a i n s   s : r e f = " E 1 8 3 "   r g b C l r = " F F 0 0 0 0 " > < u n r e s o l v e d > < c o m m e n t C h a i n   c h a i n I d = " 0 2 e 6 3 e b 9 7 b f e 4 7 4 9 0 8 a 3 6 a a 8 1 d a c f c e f 6 2 3 7 7 8 a b " > < i t e m   i d = " c b d b f 3 9 9 d c c 5 9 3 5 7 8 d 7 4 1 5 0 d 4 1 3 7 6 8 d a 8 a e 9 2 b a 2 "   u s e r I D = " 4 6 1 2 6 0 1 6 5 "   u s e r N a m e = " c h b u "   d a t e T i m e = " 2 0 2 5 - 0 3 - 1 5 T 0 6 : 5 6 : 4 5 "   i s N o r m a l = " 0 " > < s : t e x t > < s : r > < s : t   x m l : s p a c e = " p r e s e r v e " > �QD X 7 �]zϑ4 0 0 < / s : t > < / s : r > < / s : t e x t > < / i t e m > < / c o m m e n t C h a i n > < / u n r e s o l v e d > < r e s o l v e d / > < / c o m m e n t C h a i n s > < / c o m m e n t L i s t > < c o m m e n t L i s t   s h e e t S t i d = " 4 2 " > < c o m m e n t C h a i n s   s : r e f = " H 1 0 "   r g b C l r = " F F 0 0 0 0 " > < u n r e s o l v e d > < c o m m e n t C h a i n   c h a i n I d = " 2 e 5 0 d a b 3 8 1 4 9 8 e d 8 4 b 8 5 9 f 1 0 0 0 8 b 6 2 c 4 f a d e f e 5 c " > < i t e m   i d = " 3 8 f 1 5 a 5 b 5 c d 7 7 5 0 c 0 6 0 0 a c a b 1 b 7 1 3 e f 0 0 a e 2 a 1 9 2 "   i s N o r m a l = " 1 " > < s : t e x t > < s : r > < s : t   x m l : s p a c e = " p r e s e r v e " > �sm( �S�e�b?z) :  
 9hnc1 0 �S�e,  
 I �~0 . 8 5 ;  
 I I   �~1 . 0 ;  
 I I I �~1 . 1 5 < / s : t > < / s : r > < / s : t e x t > < / i t e m > < / c o m m e n t C h a i n > < / u n r e s o l v e d > < r e s o l v e d / > < / c o m m e n t C h a i n s > < c o m m e n t C h a i n s   s : r e f = " L 1 0 "   r g b C l r = " F F 0 0 0 0 " > < u n r e s o l v e d > < c o m m e n t C h a i n   c h a i n I d = " 5 3 f 3 6 7 7 a 9 f 8 b c 8 f a 4 b 2 5 8 d 1 7 5 e 6 6 9 c 2 8 b 2 6 f 9 1 9 c " > < i t e m   i d = " 7 2 1 5 c b d 0 0 4 b 1 5 3 3 1 d 1 1 8 5 b a 2 c 8 3 4 c 6 0 a a 0 b 6 8 0 9 0 "   i s N o r m a l = " 1 " > < s : t e x t > < s : r > < s : t   x m l : s p a c e = " p r e s e r v e " > �sm( �S�e�b?z) :  
 �8^N�SZP�z�]�V< / s : t > < / s : r > < / s : t e x t > < / i t e m > < / c o m m e n t C h a i n > < / u n r e s o l v e d > < r e s o l v e d / > < / c o m m e n t C h a i n s > < c o m m e n t C h a i n s   s : r e f = " B 2 5 "   r g b C l r = " F F 0 0 0 0 " > < u n r e s o l v e d > < c o m m e n t C h a i n   c h a i n I d = " e a d 6 c 8 c 7 4 5 0 4 c e e 4 1 8 4 a 2 b 9 4 f 3 7 e 1 3 4 d 7 f 8 9 9 8 a 1 " > < i t e m   i d = " 9 c 0 9 5 4 c 6 b b 0 3 6 7 7 1 d 2 2 9 d a 0 d 8 a c a b 1 4 9 4 9 c 8 d 1 6 9 "   i s N o r m a l = " 1 " > < s : t e x t > < s : r > < s : t   x m l : s p a c e = " p r e s e r v e " > �sm:  
 9hnc
0�]z�R�[����6e9�h�QO(uKb�Q0P 1 7 6 u��v�ʑ�,gy��v��9��W@x/f�W,g����6e9�0< / s : t > < / s : r > < / s : t e x t > < / i t e m > < / c o m m e n t C h a i n > < / u n r e s o l v e d > < r e s o l v e d / > < / c o m m e n t C h a i n s > < c o m m e n t C h a i n s   s : r e f = " C 2 5 "   r g b C l r = " F F 0 0 0 0 " > < u n r e s o l v e d > < c o m m e n t C h a i n   c h a i n I d = " 9 e 3 2 b c f 4 3 b e 6 b 4 1 c 7 1 2 5 3 6 b 6 d b a 6 2 d 0 0 8 4 f 1 6 c 6 8 " > < i t e m   i d = " 4 7 e 8 4 6 1 6 8 5 e 3 6 2 5 4 3 3 9 0 b 8 6 8 6 4 1 0 e d 7 7 6 a 8 d 8 d 4 f "   i s N o r m a l = " 1 " > < s : t e x t > < s : r > < s : t   x m l : s p a c e = " p r e s e r v e " > �sm:  
 dkYnm�R�sRck�01u�����v2u�S�eOS�[0< / s : t > < / s : r > < / s : t e x t > < / i t e m > < / c o m m e n t C h a i n > < / u n r e s o l v e d > < r e s o l v e d / > < / c o m m e n t C h a i n s > < / c o m m e n t L i s t > < / c o m m e n t s > 
</file>

<file path=customXml/item3.xml>��< ? x m l   v e r s i o n = " 1 . 0 "   s t a n d a l o n e = " y e s " ? > < w o P r o p s   x m l n s = " h t t p s : / / w e b . w p s . c n / e t / 2 0 1 8 / m a i n "   x m l n s : s = " h t t p : / / s c h e m a s . o p e n x m l f o r m a t s . o r g / s p r e a d s h e e t m l / 2 0 0 6 / m a i n " > < w o S h e e t s P r o p s > < w o S h e e t P r o p s   s h e e t S t i d = " 8 "   i n t e r l i n e O n O f f = " 0 "   i n t e r l i n e C o l o r = " 0 "   i s D b S h e e t = " 0 "   i s D a s h B o a r d S h e e t = " 0 "   i s D b D a s h B o a r d S h e e t = " 0 "   i s F l e x P a p e r S h e e t = " 0 " > < c e l l p r o t e c t i o n / > < a p p E t D b R e l a t i o n s / > < / w o S h e e t P r o p s > < w o S h e e t P r o p s   s h e e t S t i d = " 9 "   i n t e r l i n e O n O f f = " 0 "   i n t e r l i n e C o l o r = " 0 "   i s D b S h e e t = " 0 "   i s D a s h B o a r d S h e e t = " 0 "   i s D b D a s h B o a r d S h e e t = " 0 "   i s F l e x P a p e r S h e e t = " 0 " > < c e l l p r o t e c t i o n / > < a p p E t D b R e l a t i o n s / > < / w o S h e e t P r o p s > < w o S h e e t P r o p s   s h e e t S t i d = " 1 1 "   i n t e r l i n e O n O f f = " 0 "   i n t e r l i n e C o l o r = " 0 "   i s D b S h e e t = " 0 "   i s D a s h B o a r d S h e e t = " 0 "   i s D b D a s h B o a r d S h e e t = " 0 "   i s F l e x P a p e r S h e e t = " 0 " > < c e l l p r o t e c t i o n / > < a p p E t D b R e l a t i o n s / > < / w o S h e e t P r o p s > < w o S h e e t P r o p s   s h e e t S t i d = " 1 2 "   i n t e r l i n e O n O f f = " 0 "   i n t e r l i n e C o l o r = " 0 "   i s D b S h e e t = " 0 "   i s D a s h B o a r d S h e e t = " 0 "   i s D b D a s h B o a r d S h e e t = " 0 "   i s F l e x P a p e r S h e e t = " 0 " > < c e l l p r o t e c t i o n / > < a p p E t D b R e l a t i o n s / > < / w o S h e e t P r o p s > < w o S h e e t P r o p s   s h e e t S t i d = " 1 3 "   i n t e r l i n e O n O f f = " 0 "   i n t e r l i n e C o l o r = " 0 "   i s D b S h e e t = " 0 "   i s D a s h B o a r d S h e e t = " 0 "   i s D b D a s h B o a r d S h e e t = " 0 "   i s F l e x P a p e r S h e e t = " 0 " > < c e l l p r o t e c t i o n / > < a p p E t D b R e l a t i o n s / > < / w o S h e e t P r o p s > < w o S h e e t P r o p s   s h e e t S t i d = " 1 6 "   i n t e r l i n e O n O f f = " 0 "   i n t e r l i n e C o l o r = " 0 "   i s D b S h e e t = " 0 "   i s D a s h B o a r d S h e e t = " 0 "   i s D b D a s h B o a r d S h e e t = " 0 "   i s F l e x P a p e r S h e e t = " 0 " > < c e l l p r o t e c t i o n / > < a p p E t D b R e l a t i o n s / > < / w o S h e e t P r o p s > < w o S h e e t P r o p s   s h e e t S t i d = " 1 4 "   i n t e r l i n e O n O f f = " 0 "   i n t e r l i n e C o l o r = " 0 "   i s D b S h e e t = " 0 "   i s D a s h B o a r d S h e e t = " 0 "   i s D b D a s h B o a r d S h e e t = " 0 "   i s F l e x P a p e r S h e e t = " 0 " > < c e l l p r o t e c t i o n / > < a p p E t D b R e l a t i o n s / > < / w o S h e e t P r o p s > < w o S h e e t P r o p s   s h e e t S t i d = " 1 0 "   i n t e r l i n e O n O f f = " 0 "   i n t e r l i n e C o l o r = " 0 "   i s D b S h e e t = " 0 "   i s D a s h B o a r d S h e e t = " 0 "   i s D b D a s h B o a r d S h e e t = " 0 "   i s F l e x P a p e r S h e e t = " 0 " > < c e l l p r o t e c t i o n / > < a p p E t D b R e l a t i o n s / > < / w o S h e e t P r o p s > < w o S h e e t P r o p s   s h e e t S t i d = " 1 7 "   i n t e r l i n e O n O f f = " 0 "   i n t e r l i n e C o l o r = " 0 "   i s D b S h e e t = " 0 "   i s D a s h B o a r d S h e e t = " 0 "   i s D b D a s h B o a r d S h e e t = " 0 "   i s F l e x P a p e r S h e e t = " 0 " > < c e l l p r o t e c t i o n / > < a p p E t D b R e l a t i o n s / > < / w o S h e e t P r o p s > < w o S h e e t P r o p s   s h e e t S t i d = " 1 5 "   i n t e r l i n e O n O f f = " 0 "   i n t e r l i n e C o l o r = " 0 "   i s D b S h e e t = " 0 "   i s D a s h B o a r d S h e e t = " 0 "   i s D b D a s h B o a r d S h e e t = " 0 "   i s F l e x P a p e r S h e e t = " 0 " > < c e l l p r o t e c t i o n / > < a p p E t D b R e l a t i o n s / > < / w o S h e e t P r o p s > < w o S h e e t P r o p s   s h e e t S t i d = " 1 9 "   i n t e r l i n e O n O f f = " 0 "   i n t e r l i n e C o l o r = " 0 "   i s D b S h e e t = " 0 "   i s D a s h B o a r d S h e e t = " 0 "   i s D b D a s h B o a r d S h e e t = " 0 "   i s F l e x P a p e r S h e e t = " 0 " > < c e l l p r o t e c t i o n / > < a p p E t D b R e l a t i o n s / > < / w o S h e e t P r o p s > < w o S h e e t P r o p s   s h e e t S t i d = " 2 0 "   i n t e r l i n e O n O f f = " 0 "   i n t e r l i n e C o l o r = " 0 "   i s D b S h e e t = " 0 "   i s D a s h B o a r d S h e e t = " 0 "   i s D b D a s h B o a r d S h e e t = " 0 "   i s F l e x P a p e r S h e e t = " 0 " > < c e l l p r o t e c t i o n / > < a p p E t D b R e l a t i o n s / > < / w o S h e e t P r o p s > < w o S h e e t P r o p s   s h e e t S t i d = " 2 1 "   i n t e r l i n e O n O f f = " 0 "   i n t e r l i n e C o l o r = " 0 "   i s D b S h e e t = " 0 "   i s D a s h B o a r d S h e e t = " 0 "   i s D b D a s h B o a r d S h e e t = " 0 "   i s F l e x P a p e r S h e e t = " 0 " > < c e l l p r o t e c t i o n / > < a p p E t D b R e l a t i o n s / > < / w o S h e e t P r o p s > < w o S h e e t P r o p s   s h e e t S t i d = " 4 6 "   i n t e r l i n e O n O f f = " 0 "   i n t e r l i n e C o l o r = " 0 "   i s D b S h e e t = " 0 "   i s D a s h B o a r d S h e e t = " 0 "   i s D b D a s h B o a r d S h e e t = " 0 "   i s F l e x P a p e r S h e e t = " 0 " > < c e l l p r o t e c t i o n / > < a p p E t D b R e l a t i o n s / > < / w o S h e e t P r o p s > < w o S h e e t P r o p s   s h e e t S t i d = " 4 5 "   i n t e r l i n e O n O f f = " 0 "   i n t e r l i n e C o l o r = " 0 "   i s D b S h e e t = " 0 "   i s D a s h B o a r d S h e e t = " 0 "   i s D b D a s h B o a r d S h e e t = " 0 "   i s F l e x P a p e r S h e e t = " 0 " > < c e l l p r o t e c t i o n / > < a p p E t D b R e l a t i o n s / > < / w o S h e e t P r o p s > < w o S h e e t P r o p s   s h e e t S t i d = " 2 3 "   i n t e r l i n e O n O f f = " 0 "   i n t e r l i n e C o l o r = " 0 "   i s D b S h e e t = " 0 "   i s D a s h B o a r d S h e e t = " 0 "   i s D b D a s h B o a r d S h e e t = " 0 "   i s F l e x P a p e r S h e e t = " 0 " > < c e l l p r o t e c t i o n / > < a p p E t D b R e l a t i o n s / > < / w o S h e e t P r o p s > < w o S h e e t P r o p s   s h e e t S t i d = " 2 4 "   i n t e r l i n e O n O f f = " 0 "   i n t e r l i n e C o l o r = " 0 "   i s D b S h e e t = " 0 "   i s D a s h B o a r d S h e e t = " 0 "   i s D b D a s h B o a r d S h e e t = " 0 "   i s F l e x P a p e r S h e e t = " 0 " > < c e l l p r o t e c t i o n / > < a p p E t D b R e l a t i o n s / > < / w o S h e e t P r o p s > < w o S h e e t P r o p s   s h e e t S t i d = " 3 7 "   i n t e r l i n e O n O f f = " 0 "   i n t e r l i n e C o l o r = " 0 "   i s D b S h e e t = " 0 "   i s D a s h B o a r d S h e e t = " 0 "   i s D b D a s h B o a r d S h e e t = " 0 "   i s F l e x P a p e r S h e e t = " 0 " > < c e l l p r o t e c t i o n / > < a p p E t D b R e l a t i o n s / > < / w o S h e e t P r o p s > < w o S h e e t P r o p s   s h e e t S t i d = " 2 5 "   i n t e r l i n e O n O f f = " 0 "   i n t e r l i n e C o l o r = " 0 "   i s D b S h e e t = " 0 "   i s D a s h B o a r d S h e e t = " 0 "   i s D b D a s h B o a r d S h e e t = " 0 "   i s F l e x P a p e r S h e e t = " 0 " > < c e l l p r o t e c t i o n / > < a p p E t D b R e l a t i o n s / > < / w o S h e e t P r o p s > < w o S h e e t P r o p s   s h e e t S t i d = " 2 6 "   i n t e r l i n e O n O f f = " 0 "   i n t e r l i n e C o l o r = " 0 "   i s D b S h e e t = " 0 "   i s D a s h B o a r d S h e e t = " 0 "   i s D b D a s h B o a r d S h e e t = " 0 "   i s F l e x P a p e r S h e e t = " 0 " > < c e l l p r o t e c t i o n / > < a p p E t D b R e l a t i o n s / > < / w o S h e e t P r o p s > < w o S h e e t P r o p s   s h e e t S t i d = " 2 7 "   i n t e r l i n e O n O f f = " 0 "   i n t e r l i n e C o l o r = " 0 "   i s D b S h e e t = " 0 "   i s D a s h B o a r d S h e e t = " 0 "   i s D b D a s h B o a r d S h e e t = " 0 "   i s F l e x P a p e r S h e e t = " 0 " > < c e l l p r o t e c t i o n / > < a p p E t D b R e l a t i o n s / > < / w o S h e e t P r o p s > < w o S h e e t P r o p s   s h e e t S t i d = " 2 8 "   i n t e r l i n e O n O f f = " 0 "   i n t e r l i n e C o l o r = " 0 "   i s D b S h e e t = " 0 "   i s D a s h B o a r d S h e e t = " 0 "   i s D b D a s h B o a r d S h e e t = " 0 "   i s F l e x P a p e r S h e e t = " 0 " > < c e l l p r o t e c t i o n / > < a p p E t D b R e l a t i o n s / > < / w o S h e e t P r o p s > < w o S h e e t P r o p s   s h e e t S t i d = " 4 3 "   i n t e r l i n e O n O f f = " 0 "   i n t e r l i n e C o l o r = " 0 "   i s D b S h e e t = " 0 "   i s D a s h B o a r d S h e e t = " 0 "   i s D b D a s h B o a r d S h e e t = " 0 "   i s F l e x P a p e r S h e e t = " 0 " > < c e l l p r o t e c t i o n / > < a p p E t D b R e l a t i o n s / > < / w o S h e e t P r o p s > < w o S h e e t P r o p s   s h e e t S t i d = " 4 1 "   i n t e r l i n e O n O f f = " 0 "   i n t e r l i n e C o l o r = " 0 "   i s D b S h e e t = " 0 "   i s D a s h B o a r d S h e e t = " 0 "   i s D b D a s h B o a r d S h e e t = " 0 "   i s F l e x P a p e r S h e e t = " 0 " > < c e l l p r o t e c t i o n / > < a p p E t D b R e l a t i o n s / > < / w o S h e e t P r o p s > < w o S h e e t P r o p s   s h e e t S t i d = " 4 7 "   i n t e r l i n e O n O f f = " 0 "   i n t e r l i n e C o l o r = " 0 "   i s D b S h e e t = " 0 "   i s D a s h B o a r d S h e e t = " 0 "   i s D b D a s h B o a r d S h e e t = " 0 "   i s F l e x P a p e r S h e e t = " 0 " > < c e l l p r o t e c t i o n / > < a p p E t D b R e l a t i o n s / > < / w o S h e e t P r o p s > < w o S h e e t P r o p s   s h e e t S t i d = " 5 1 "   i n t e r l i n e O n O f f = " 0 "   i n t e r l i n e C o l o r = " 0 "   i s D b S h e e t = " 0 "   i s D a s h B o a r d S h e e t = " 0 "   i s D b D a s h B o a r d S h e e t = " 0 "   i s F l e x P a p e r S h e e t = " 0 " > < c e l l p r o t e c t i o n / > < a p p E t D b R e l a t i o n s / > < / w o S h e e t P r o p s > < w o S h e e t P r o p s   s h e e t S t i d = " 6 "   i n t e r l i n e O n O f f = " 0 "   i n t e r l i n e C o l o r = " 0 "   i s D b S h e e t = " 0 "   i s D a s h B o a r d S h e e t = " 0 "   i s D b D a s h B o a r d S h e e t = " 0 "   i s F l e x P a p e r S h e e t = " 0 " > < c e l l p r o t e c t i o n / > < a p p E t D b R e l a t i o n s / > < / w o S h e e t P r o p s > < w o S h e e t P r o p s   s h e e t S t i d = " 2 9 "   i n t e r l i n e O n O f f = " 0 "   i n t e r l i n e C o l o r = " 0 "   i s D b S h e e t = " 0 "   i s D a s h B o a r d S h e e t = " 0 "   i s D b D a s h B o a r d S h e e t = " 0 "   i s F l e x P a p e r S h e e t = " 0 " > < c e l l p r o t e c t i o n / > < a p p E t D b R e l a t i o n s / > < / w o S h e e t P r o p s > < w o S h e e t P r o p s   s h e e t S t i d = " 3 0 "   i n t e r l i n e O n O f f = " 0 "   i n t e r l i n e C o l o r = " 0 "   i s D b S h e e t = " 0 "   i s D a s h B o a r d S h e e t = " 0 "   i s D b D a s h B o a r d S h e e t = " 0 "   i s F l e x P a p e r S h e e t = " 0 " > < c e l l p r o t e c t i o n / > < a p p E t D b R e l a t i o n s / > < / w o S h e e t P r o p s > < w o S h e e t P r o p s   s h e e t S t i d = " 4 9 "   i n t e r l i n e O n O f f = " 0 "   i n t e r l i n e C o l o r = " 0 "   i s D b S h e e t = " 0 "   i s D a s h B o a r d S h e e t = " 0 "   i s D b D a s h B o a r d S h e e t = " 0 "   i s F l e x P a p e r S h e e t = " 0 " > < c e l l p r o t e c t i o n / > < a p p E t D b R e l a t i o n s / > < / w o S h e e t P r o p s > < w o S h e e t P r o p s   s h e e t S t i d = " 4 8 "   i n t e r l i n e O n O f f = " 0 "   i n t e r l i n e C o l o r = " 0 "   i s D b S h e e t = " 0 "   i s D a s h B o a r d S h e e t = " 0 "   i s D b D a s h B o a r d S h e e t = " 0 "   i s F l e x P a p e r S h e e t = " 0 " > < c e l l p r o t e c t i o n / > < a p p E t D b R e l a t i o n s / > < / w o S h e e t P r o p s > < w o S h e e t P r o p s   s h e e t S t i d = " 5 0 "   i n t e r l i n e O n O f f = " 0 "   i n t e r l i n e C o l o r = " 0 "   i s D b S h e e t = " 0 "   i s D a s h B o a r d S h e e t = " 0 "   i s D b D a s h B o a r d S h e e t = " 0 "   i s F l e x P a p e r S h e e t = " 0 " > < c e l l p r o t e c t i o n / > < a p p E t D b R e l a t i o n s / > < / w o S h e e t P r o p s > < w o S h e e t P r o p s   s h e e t S t i d = " 3 1 "   i n t e r l i n e O n O f f = " 0 "   i n t e r l i n e C o l o r = " 0 "   i s D b S h e e t = " 0 "   i s D a s h B o a r d S h e e t = " 0 "   i s D b D a s h B o a r d S h e e t = " 0 "   i s F l e x P a p e r S h e e t = " 0 " > < c e l l p r o t e c t i o n / > < a p p E t D b R e l a t i o n s / > < / w o S h e e t P r o p s > < w o S h e e t P r o p s   s h e e t S t i d = " 3 2 "   i n t e r l i n e O n O f f = " 0 "   i n t e r l i n e C o l o r = " 0 "   i s D b S h e e t = " 0 "   i s D a s h B o a r d S h e e t = " 0 "   i s D b D a s h B o a r d S h e e t = " 0 "   i s F l e x P a p e r S h e e t = " 0 " > < c e l l p r o t e c t i o n / > < a p p E t D b R e l a t i o n s / > < / w o S h e e t P r o p s > < w o S h e e t P r o p s   s h e e t S t i d = " 3 3 "   i n t e r l i n e O n O f f = " 0 "   i n t e r l i n e C o l o r = " 0 "   i s D b S h e e t = " 0 "   i s D a s h B o a r d S h e e t = " 0 "   i s D b D a s h B o a r d S h e e t = " 0 "   i s F l e x P a p e r S h e e t = " 0 " > < c e l l p r o t e c t i o n / > < a p p E t D b R e l a t i o n s / > < / w o S h e e t P r o p s > < w o S h e e t P r o p s   s h e e t S t i d = " 3 4 "   i n t e r l i n e O n O f f = " 0 "   i n t e r l i n e C o l o r = " 0 "   i s D b S h e e t = " 0 "   i s D a s h B o a r d S h e e t = " 0 "   i s D b D a s h B o a r d S h e e t = " 0 "   i s F l e x P a p e r S h e e t = " 0 " > < c e l l p r o t e c t i o n / > < a p p E t D b R e l a t i o n s / > < / w o S h e e t P r o p s > < w o S h e e t P r o p s   s h e e t S t i d = " 3 5 "   i n t e r l i n e O n O f f = " 0 "   i n t e r l i n e C o l o r = " 0 "   i s D b S h e e t = " 0 "   i s D a s h B o a r d S h e e t = " 0 "   i s D b D a s h B o a r d S h e e t = " 0 "   i s F l e x P a p e r S h e e t = " 0 " > < c e l l p r o t e c t i o n / > < a p p E t D b R e l a t i o n s / > < / w o S h e e t P r o p s > < w o S h e e t P r o p s   s h e e t S t i d = " 1 "   i n t e r l i n e O n O f f = " 0 "   i n t e r l i n e C o l o r = " 0 "   i s D b S h e e t = " 0 "   i s D a s h B o a r d S h e e t = " 0 "   i s D b D a s h B o a r d S h e e t = " 0 "   i s F l e x P a p e r S h e e t = " 0 " > < c e l l p r o t e c t i o n / > < a p p E t D b R e l a t i o n s / > < / w o S h e e t P r o p s > < w o S h e e t P r o p s   s h e e t S t i d = " 2 "   i n t e r l i n e O n O f f = " 0 "   i n t e r l i n e C o l o r = " 0 "   i s D b S h e e t = " 0 "   i s D a s h B o a r d S h e e t = " 0 "   i s D b D a s h B o a r d S h e e t = " 0 "   i s F l e x P a p e r S h e e t = " 0 " > < c e l l p r o t e c t i o n / > < a p p E t D b R e l a t i o n s / > < / w o S h e e t P r o p s > < w o S h e e t P r o p s   s h e e t S t i d = " 3 "   i n t e r l i n e O n O f f = " 0 "   i n t e r l i n e C o l o r = " 0 "   i s D b S h e e t = " 0 "   i s D a s h B o a r d S h e e t = " 0 "   i s D b D a s h B o a r d S h e e t = " 0 "   i s F l e x P a p e r S h e e t = " 0 " > < c e l l p r o t e c t i o n / > < a p p E t D b R e l a t i o n s / > < / w o S h e e t P r o p s > < w o S h e e t P r o p s   s h e e t S t i d = " 4 "   i n t e r l i n e O n O f f = " 0 "   i n t e r l i n e C o l o r = " 0 "   i s D b S h e e t = " 0 "   i s D a s h B o a r d S h e e t = " 0 "   i s D b D a s h B o a r d S h e e t = " 0 "   i s F l e x P a p e r S h e e t = " 0 " > < c e l l p r o t e c t i o n / > < a p p E t D b R e l a t i o n s / > < / w o S h e e t P r o p s > < w o S h e e t P r o p s   s h e e t S t i d = " 5 "   i n t e r l i n e O n O f f = " 0 "   i n t e r l i n e C o l o r = " 0 "   i s D b S h e e t = " 0 "   i s D a s h B o a r d S h e e t = " 0 "   i s D b D a s h B o a r d S h e e t = " 0 "   i s F l e x P a p e r S h e e t = " 0 " > < c e l l p r o t e c t i o n / > < a p p E t D b R e l a t i o n s / > < / w o S h e e t P r o p s > < w o S h e e t P r o p s   s h e e t S t i d = " 7 "   i n t e r l i n e O n O f f = " 0 "   i n t e r l i n e C o l o r = " 0 "   i s D b S h e e t = " 0 "   i s D a s h B o a r d S h e e t = " 0 "   i s D b D a s h B o a r d S h e e t = " 0 "   i s F l e x P a p e r S h e e t = " 0 " > < c e l l p r o t e c t i o n / > < a p p E t D b R e l a t i o n s / > < / w o S h e e t P r o p s > < w o S h e e t P r o p s   s h e e t S t i d = " 3 6 "   i n t e r l i n e O n O f f = " 0 "   i n t e r l i n e C o l o r = " 0 "   i s D b S h e e t = " 0 "   i s D a s h B o a r d S h e e t = " 0 "   i s D b D a s h B o a r d S h e e t = " 0 "   i s F l e x P a p e r S h e e t = " 0 " > < c e l l p r o t e c t i o n / > < a p p E t D b R e l a t i o n s / > < / w o S h e e t P r o p s > < w o S h e e t P r o p s   s h e e t S t i d = " 3 8 "   i n t e r l i n e O n O f f = " 0 "   i n t e r l i n e C o l o r = " 0 "   i s D b S h e e t = " 0 "   i s D a s h B o a r d S h e e t = " 0 "   i s D b D a s h B o a r d S h e e t = " 0 "   i s F l e x P a p e r S h e e t = " 0 " > < c e l l p r o t e c t i o n / > < a p p E t D b R e l a t i o n s / > < / w o S h e e t P r o p s > < w o S h e e t P r o p s   s h e e t S t i d = " 3 9 "   i n t e r l i n e O n O f f = " 0 "   i n t e r l i n e C o l o r = " 0 "   i s D b S h e e t = " 0 "   i s D a s h B o a r d S h e e t = " 0 "   i s D b D a s h B o a r d S h e e t = " 0 "   i s F l e x P a p e r S h e e t = " 0 " > < c e l l p r o t e c t i o n / > < a p p E t D b R e l a t i o n s / > < / w o S h e e t P r o p s > < w o S h e e t P r o p s   s h e e t S t i d = " 5 2 "   i n t e r l i n e O n O f f = " 0 "   i n t e r l i n e C o l o r = " 0 "   i s D b S h e e t = " 0 "   i s D a s h B o a r d S h e e t = " 0 "   i s D b D a s h B o a r d S h e e t = " 0 "   i s F l e x P a p e r S h e e t = " 0 " > < c e l l p r o t e c t i o n / > < a p p E t D b R e l a t i o n s / > < / w o S h e e t P r o p s > < w o S h e e t P r o p s   s h e e t S t i d = " 4 2 "   i n t e r l i n e O n O f f = " 0 "   i n t e r l i n e C o l o r = " 0 "   i s D b S h e e t = " 0 "   i s D a s h B o a r d S h e e t = " 0 "   i s D b D a s h B o a r d S h e e t = " 0 "   i s F l e x P a p e r S h e e t = " 0 " > < c e l l p r o t e c t i o n / > < a p p E t D b R e l a t i o n s / > < / w o S h e e t P r o p s > < w o S h e e t P r o p s   s h e e t S t i d = " 4 4 "   i n t e r l i n e O n O f f = " 0 "   i n t e r l i n e C o l o r = " 0 "   i s D b S h e e t = " 0 "   i s D a s h B o a r d S h e e t = " 0 "   i s D b D a s h B o a r d S h e e t = " 0 "   i s F l e x P a p e r S h e e t = " 0 " > < c e l l p r o t e c t i o n / > < a p p E t D b R e l a t i o n s / > < / w o S h e e t P r o p s > < / w o S h e e t s P r o p s > < w o B o o k P r o p s > < b o o k S e t t i n g s   f i l e I d = " "   i s F i l t e r S h a r e d = " 1 "   c o r e C o n q u e r U s e r I d = " 7 5 7 0 7 2 1 0 3 "   i s A u t o U p d a t e P a u s e d = " 0 "   f i l t e r T y p e = " c o n n "   i s M e r g e T a s k s A u t o U p d a t e = " 0 "   i s I n s e r P i c A s A t t a c h m e n t = " 0 " / > < / w o B o o k P r o p s > < / w o P r o p s > 
</file>

<file path=customXml/item4.xml>��< ? x m l   v e r s i o n = " 1 . 0 "   s t a n d a l o n e = " y e s " ? > < p i x e l a t o r s   x m l n s = " h t t p s : / / w e b . w p s . c n / e t / 2 0 1 8 / m a i n "   x m l n s : s = " h t t p : / / s c h e m a s . o p e n x m l f o r m a t s . o r g / s p r e a d s h e e t m l / 2 0 0 6 / m a i n " > < p i x e l a t o r L i s t   s h e e t S t i d = " 8 " / > < p i x e l a t o r L i s t   s h e e t S t i d = " 9 " / > < p i x e l a t o r L i s t   s h e e t S t i d = " 1 1 " / > < p i x e l a t o r L i s t   s h e e t S t i d = " 1 2 " / > < p i x e l a t o r L i s t   s h e e t S t i d = " 1 3 " / > < p i x e l a t o r L i s t   s h e e t S t i d = " 1 6 " / > < p i x e l a t o r L i s t   s h e e t S t i d = " 1 4 " / > < p i x e l a t o r L i s t   s h e e t S t i d = " 1 0 " / > < p i x e l a t o r L i s t   s h e e t S t i d = " 1 7 " / > < p i x e l a t o r L i s t   s h e e t S t i d = " 1 5 " / > < p i x e l a t o r L i s t   s h e e t S t i d = " 1 9 " / > < p i x e l a t o r L i s t   s h e e t S t i d = " 2 0 " / > < p i x e l a t o r L i s t   s h e e t S t i d = " 2 1 " / > < p i x e l a t o r L i s t   s h e e t S t i d = " 4 6 " / > < p i x e l a t o r L i s t   s h e e t S t i d = " 4 5 " / > < p i x e l a t o r L i s t   s h e e t S t i d = " 2 3 " / > < p i x e l a t o r L i s t   s h e e t S t i d = " 2 4 " / > < p i x e l a t o r L i s t   s h e e t S t i d = " 3 7 " / > < p i x e l a t o r L i s t   s h e e t S t i d = " 2 5 " / > < p i x e l a t o r L i s t   s h e e t S t i d = " 2 6 " / > < p i x e l a t o r L i s t   s h e e t S t i d = " 2 7 " / > < p i x e l a t o r L i s t   s h e e t S t i d = " 2 8 " / > < p i x e l a t o r L i s t   s h e e t S t i d = " 4 3 " / > < p i x e l a t o r L i s t   s h e e t S t i d = " 4 1 " / > < p i x e l a t o r L i s t   s h e e t S t i d = " 4 7 " / > < p i x e l a t o r L i s t   s h e e t S t i d = " 5 1 " / > < p i x e l a t o r L i s t   s h e e t S t i d = " 6 " / > < p i x e l a t o r L i s t   s h e e t S t i d = " 2 9 " / > < p i x e l a t o r L i s t   s h e e t S t i d = " 3 0 " / > < p i x e l a t o r L i s t   s h e e t S t i d = " 4 9 " / > < p i x e l a t o r L i s t   s h e e t S t i d = " 4 8 " / > < p i x e l a t o r L i s t   s h e e t S t i d = " 5 0 " / > < p i x e l a t o r L i s t   s h e e t S t i d = " 3 1 " / > < p i x e l a t o r L i s t   s h e e t S t i d = " 3 2 " / > < p i x e l a t o r L i s t   s h e e t S t i d = " 3 3 " / > < p i x e l a t o r L i s t   s h e e t S t i d = " 3 4 " / > < p i x e l a t o r L i s t   s h e e t S t i d = " 3 5 " / > < p i x e l a t o r L i s t   s h e e t S t i d = " 1 " / > < p i x e l a t o r L i s t   s h e e t S t i d = " 2 " / > < p i x e l a t o r L i s t   s h e e t S t i d = " 3 " / > < p i x e l a t o r L i s t   s h e e t S t i d = " 4 " / > < p i x e l a t o r L i s t   s h e e t S t i d = " 5 " / > < p i x e l a t o r L i s t   s h e e t S t i d = " 7 " / > < p i x e l a t o r L i s t   s h e e t S t i d = " 3 6 " / > < p i x e l a t o r L i s t   s h e e t S t i d = " 3 8 " / > < p i x e l a t o r L i s t   s h e e t S t i d = " 3 9 " / > < p i x e l a t o r L i s t   s h e e t S t i d = " 5 2 " / > < p i x e l a t o r L i s t   s h e e t S t i d = " 4 2 " / > < p i x e l a t o r L i s t   s h e e t S t i d = " 4 4 " / > < p i x e l a t o r L i s t   s h e e t S t i d = " 5 3 " / > < / p i x e l a t o r 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A0048C-2381-489B-AA07-9611017176EA}">
  <ds:schemaRefs/>
</ds:datastoreItem>
</file>

<file path=customXml/itemProps3.xml><?xml version="1.0" encoding="utf-8"?>
<ds:datastoreItem xmlns:ds="http://schemas.openxmlformats.org/officeDocument/2006/customXml" ds:itemID="{06C82605-B75B-4693-9329-32AAD527C692}">
  <ds:schemaRefs/>
</ds:datastoreItem>
</file>

<file path=customXml/itemProps4.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WWO_wpscloud_20250305175527-00de7ca4b2</Application>
  <HeadingPairs>
    <vt:vector size="2" baseType="variant">
      <vt:variant>
        <vt:lpstr>工作表</vt:lpstr>
      </vt:variant>
      <vt:variant>
        <vt:i4>25</vt:i4>
      </vt:variant>
    </vt:vector>
  </HeadingPairs>
  <TitlesOfParts>
    <vt:vector size="25" baseType="lpstr">
      <vt:lpstr>封面</vt:lpstr>
      <vt:lpstr>表1-投标报价汇总表</vt:lpstr>
      <vt:lpstr>模拟清单编制说明</vt:lpstr>
      <vt:lpstr>A计量计价规则</vt:lpstr>
      <vt:lpstr>B1土石方工程编制说明</vt:lpstr>
      <vt:lpstr>B2桩基工程编制说明</vt:lpstr>
      <vt:lpstr>采用模拟清单部分汇总表</vt:lpstr>
      <vt:lpstr>措施费清单</vt:lpstr>
      <vt:lpstr>设计费项目清单与计价明细表</vt:lpstr>
      <vt:lpstr>土建(土方、桩基工程、溶洞工程)</vt:lpstr>
      <vt:lpstr>土建(地下室)</vt:lpstr>
      <vt:lpstr>土建（高层及小高层）</vt:lpstr>
      <vt:lpstr>土建（公建配套（包含售楼部、样板房））</vt:lpstr>
      <vt:lpstr>土建（洋房）</vt:lpstr>
      <vt:lpstr>改造工程</vt:lpstr>
      <vt:lpstr>安装工程</vt:lpstr>
      <vt:lpstr>小市政工程</vt:lpstr>
      <vt:lpstr>代建道路工程</vt:lpstr>
      <vt:lpstr>附表1 集采清单损耗率表</vt:lpstr>
      <vt:lpstr>附表2 主要材料单价表</vt:lpstr>
      <vt:lpstr>附表3-1零星项目限价表（土建）</vt:lpstr>
      <vt:lpstr>附表3-2零星项目限价表（机电）</vt:lpstr>
      <vt:lpstr>附表3-3零星项目限价表（土石方及基础工程）</vt:lpstr>
      <vt:lpstr>附表4 投标选用材料设备品牌表</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2024-11-06T05:52:00Z</dcterms:created>
  <dcterms:modified xsi:type="dcterms:W3CDTF">2025-08-08T12:30:37Z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82DA7F7E76684109A0C73B89E31F6BE7_13</vt:lpwstr>
  </property>
  <property fmtid="{D5CDD505-2E9C-101B-9397-08002B2CF9AE}" pid="3" name="KSOProductBuildVer">
    <vt:lpwstr>2052-12.1.0.21915</vt:lpwstr>
  </property>
  <property fmtid="{D5CDD505-2E9C-101B-9397-08002B2CF9AE}" pid="4" name="KSOReadingLayout">
    <vt:bool>false</vt:bool>
  </property>
</Properties>
</file>