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firstSheet="1" activeTab="8"/>
  </bookViews>
  <sheets>
    <sheet name="工程量清单封面" sheetId="27" r:id="rId1"/>
    <sheet name="汇总表" sheetId="20" r:id="rId2"/>
    <sheet name="道路工程" sheetId="17" r:id="rId3"/>
    <sheet name="交通工程" sheetId="18" r:id="rId4"/>
    <sheet name="给排水工程" sheetId="19" r:id="rId5"/>
    <sheet name="照明工程" sheetId="21" r:id="rId6"/>
    <sheet name="电力管沟工程" sheetId="26" r:id="rId7"/>
    <sheet name="绿化工程" sheetId="23" r:id="rId8"/>
    <sheet name="桥梁工程" sheetId="25" r:id="rId9"/>
    <sheet name="材料检测" sheetId="22" r:id="rId10"/>
    <sheet name="海绵城市" sheetId="24" r:id="rId11"/>
  </sheets>
  <externalReferences>
    <externalReference r:id="rId13"/>
  </externalReferences>
  <definedNames>
    <definedName name="_xlnm._FilterDatabase" localSheetId="9" hidden="1">材料检测!$A$3:$E$68</definedName>
    <definedName name="_xlnm.Print_Area" localSheetId="3">交通工程!$A$1:$I$11</definedName>
    <definedName name="_xlnm.Print_Area" localSheetId="4">给排水工程!$A$1:$I$16</definedName>
    <definedName name="_xlnm.Print_Titles" localSheetId="3">交通工程!$1:$3</definedName>
    <definedName name="_xlnm.Print_Titles" localSheetId="4">给排水工程!$1:$3</definedName>
    <definedName name="_xlnm.Print_Area" localSheetId="5">照明工程!$A$1:$I$13</definedName>
    <definedName name="_xlnm.Print_Titles" localSheetId="5">照明工程!$A$1:$EM$3</definedName>
    <definedName name="_xlnm._FilterDatabase" localSheetId="5" hidden="1">照明工程!$A$3:$AU$12</definedName>
    <definedName name="_xlnm.Print_Area" localSheetId="6">电力管沟工程!$A$1:$I$7</definedName>
    <definedName name="_xlnm.Print_Titles" localSheetId="6">电力管沟工程!$A$1:$DS$3</definedName>
    <definedName name="_xlnm._FilterDatabase" localSheetId="6" hidden="1">电力管沟工程!$A$3:$AA$6</definedName>
    <definedName name="\0">[1]공통가설!#REF!</definedName>
    <definedName name="_xlnm.Print_Area" localSheetId="7">绿化工程!$A$1:$I$12</definedName>
    <definedName name="_xlnm.Print_Area" localSheetId="8">桥梁工程!$A$1:$J$35</definedName>
    <definedName name="_xlnm.Print_Titles" localSheetId="2">道路工程!$1:$3</definedName>
    <definedName name="_xlnm.Print_Titles" localSheetId="8">桥梁工程!$1:$3</definedName>
    <definedName name="_xlnm.Print_Titles" localSheetId="9">材料检测!$1:$3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<sst xmlns="http://schemas.openxmlformats.org/spreadsheetml/2006/main" count="530" uniqueCount="258">
  <si>
    <t>广州南站商务区谢村地块周边市政道路工程
第三方检测服务</t>
  </si>
  <si>
    <t>工 程 量 清 单</t>
  </si>
  <si>
    <t>招　标　人：</t>
  </si>
  <si>
    <t>工程造价
咨询企业：</t>
  </si>
  <si>
    <t>（单位盖章）</t>
  </si>
  <si>
    <t>法定代表人
或其授权人：</t>
  </si>
  <si>
    <t>（签字或盖章）</t>
  </si>
  <si>
    <t>编　制　人：</t>
  </si>
  <si>
    <t>复　核　人：</t>
  </si>
  <si>
    <t>（造价人员签字盖专用章）</t>
  </si>
  <si>
    <t>（造价工程师签字盖专用章）</t>
  </si>
  <si>
    <t>编 制 时 间： 　  年　　月　　日</t>
  </si>
  <si>
    <t>复 核 时 间：</t>
  </si>
  <si>
    <t>　　年　　月　　日</t>
  </si>
  <si>
    <t>广州南站商务区谢村地块周边市政道路工程
第三方检测服务工程量清单</t>
  </si>
  <si>
    <t>序号</t>
  </si>
  <si>
    <t>项目名称</t>
  </si>
  <si>
    <t>总价（元）</t>
  </si>
  <si>
    <t>备   注</t>
  </si>
  <si>
    <t>一</t>
  </si>
  <si>
    <t>检测费用</t>
  </si>
  <si>
    <t>道路工程</t>
  </si>
  <si>
    <t>交通工程</t>
  </si>
  <si>
    <t>排水工程</t>
  </si>
  <si>
    <t>照明工程</t>
  </si>
  <si>
    <t>电力管沟工程</t>
  </si>
  <si>
    <t>绿化工程</t>
  </si>
  <si>
    <t>桥梁工程</t>
  </si>
  <si>
    <t>材料检测</t>
  </si>
  <si>
    <t>海绵城市检测及建设效果评估</t>
  </si>
  <si>
    <t>二</t>
  </si>
  <si>
    <t>暂列金额</t>
  </si>
  <si>
    <t>合计（一）+（二）</t>
  </si>
  <si>
    <r>
      <rPr>
        <b/>
        <sz val="14"/>
        <color theme="1"/>
        <rFont val="宋体"/>
        <charset val="134"/>
      </rPr>
      <t>第三方检测服务计价表</t>
    </r>
    <r>
      <rPr>
        <b/>
        <sz val="14"/>
        <color theme="1"/>
        <rFont val="Times New Roman"/>
        <charset val="134"/>
      </rPr>
      <t>-</t>
    </r>
    <r>
      <rPr>
        <b/>
        <sz val="14"/>
        <color theme="1"/>
        <rFont val="宋体"/>
        <charset val="134"/>
      </rPr>
      <t>道路工程</t>
    </r>
  </si>
  <si>
    <t>工程名称：广州南站商务区谢村地块周边市政道路工程</t>
  </si>
  <si>
    <t>检测参数</t>
  </si>
  <si>
    <t>单位</t>
  </si>
  <si>
    <t>检测数量</t>
  </si>
  <si>
    <t>综合单价（元）</t>
  </si>
  <si>
    <t>综合合价（元）</t>
  </si>
  <si>
    <t>综合单价最高限价（元）</t>
  </si>
  <si>
    <t>备注</t>
  </si>
  <si>
    <t>就地固化-软基处理</t>
  </si>
  <si>
    <t>静力触探</t>
  </si>
  <si>
    <t>米</t>
  </si>
  <si>
    <t>处理地基平板载荷试验</t>
  </si>
  <si>
    <t>点</t>
  </si>
  <si>
    <t>搅拌桩-软基处理</t>
  </si>
  <si>
    <t>轻型动力触探</t>
  </si>
  <si>
    <t>复合地基平板载荷试验</t>
  </si>
  <si>
    <t>复合地基竖向增强体载荷试验</t>
  </si>
  <si>
    <t>钻芯法</t>
  </si>
  <si>
    <t>土方路基</t>
  </si>
  <si>
    <r>
      <rPr>
        <sz val="10"/>
        <rFont val="宋体"/>
        <charset val="134"/>
      </rPr>
      <t>击实试验</t>
    </r>
  </si>
  <si>
    <r>
      <rPr>
        <sz val="10"/>
        <rFont val="宋体"/>
        <charset val="134"/>
      </rPr>
      <t>组</t>
    </r>
  </si>
  <si>
    <r>
      <rPr>
        <sz val="10"/>
        <color indexed="8"/>
        <rFont val="宋体"/>
        <charset val="134"/>
      </rPr>
      <t>压实度</t>
    </r>
  </si>
  <si>
    <r>
      <rPr>
        <sz val="10"/>
        <color indexed="8"/>
        <rFont val="宋体"/>
        <charset val="134"/>
      </rPr>
      <t>点</t>
    </r>
  </si>
  <si>
    <t>路床弯沉
（不含加载车）</t>
  </si>
  <si>
    <t>水泥稳定碎石
底基层</t>
  </si>
  <si>
    <r>
      <rPr>
        <sz val="10"/>
        <rFont val="宋体"/>
        <charset val="134"/>
      </rPr>
      <t>压实度</t>
    </r>
  </si>
  <si>
    <r>
      <rPr>
        <sz val="10"/>
        <rFont val="宋体"/>
        <charset val="134"/>
      </rPr>
      <t>点</t>
    </r>
  </si>
  <si>
    <r>
      <rPr>
        <sz val="10"/>
        <color indexed="8"/>
        <rFont val="宋体"/>
        <charset val="134"/>
      </rPr>
      <t>水泥稳定</t>
    </r>
    <r>
      <rPr>
        <sz val="10"/>
        <color rgb="FF000000"/>
        <rFont val="宋体"/>
        <charset val="134"/>
      </rPr>
      <t>级配</t>
    </r>
    <r>
      <rPr>
        <sz val="10"/>
        <color indexed="8"/>
        <rFont val="宋体"/>
        <charset val="134"/>
      </rPr>
      <t>碎石
基层</t>
    </r>
  </si>
  <si>
    <t>击实试验</t>
  </si>
  <si>
    <t>中粒式改性沥青砼
下面层</t>
  </si>
  <si>
    <r>
      <rPr>
        <sz val="10"/>
        <color indexed="8"/>
        <rFont val="宋体"/>
        <charset val="134"/>
      </rPr>
      <t>厚度</t>
    </r>
  </si>
  <si>
    <r>
      <rPr>
        <sz val="10"/>
        <color indexed="8"/>
        <rFont val="宋体"/>
        <charset val="134"/>
      </rPr>
      <t xml:space="preserve">细粒式改性沥青砼
</t>
    </r>
    <r>
      <rPr>
        <sz val="10"/>
        <color rgb="FF000000"/>
        <rFont val="宋体"/>
        <charset val="134"/>
      </rPr>
      <t>上</t>
    </r>
    <r>
      <rPr>
        <sz val="10"/>
        <color indexed="8"/>
        <rFont val="宋体"/>
        <charset val="134"/>
      </rPr>
      <t>面层</t>
    </r>
  </si>
  <si>
    <r>
      <rPr>
        <sz val="10"/>
        <color rgb="FF000000"/>
        <rFont val="宋体"/>
        <charset val="134"/>
      </rPr>
      <t>摩擦系数
（摆式摩擦仪）</t>
    </r>
  </si>
  <si>
    <r>
      <rPr>
        <sz val="10"/>
        <color indexed="8"/>
        <rFont val="宋体"/>
        <charset val="134"/>
      </rPr>
      <t>构造深度</t>
    </r>
  </si>
  <si>
    <r>
      <rPr>
        <sz val="10"/>
        <color indexed="8"/>
        <rFont val="宋体"/>
        <charset val="134"/>
      </rPr>
      <t>平整度</t>
    </r>
  </si>
  <si>
    <r>
      <rPr>
        <sz val="10"/>
        <color indexed="8"/>
        <rFont val="宋体"/>
        <charset val="134"/>
      </rPr>
      <t>处</t>
    </r>
  </si>
  <si>
    <t>人行道</t>
  </si>
  <si>
    <r>
      <rPr>
        <sz val="10"/>
        <color rgb="FF000000"/>
        <rFont val="宋体"/>
        <charset val="134"/>
      </rPr>
      <t>组</t>
    </r>
  </si>
  <si>
    <t>合计</t>
  </si>
  <si>
    <t>第三方检测服务计价表-交通工程</t>
  </si>
  <si>
    <t>信号设备基础承载力-天然地基</t>
  </si>
  <si>
    <t>交通标线</t>
  </si>
  <si>
    <t>标线厚度</t>
  </si>
  <si>
    <t>反光标线逆反射系数</t>
  </si>
  <si>
    <t>交通标志</t>
  </si>
  <si>
    <t>反光膜等级及逆反射系数</t>
  </si>
  <si>
    <t>信号灯</t>
  </si>
  <si>
    <t>可变标志安装质量及性能测试</t>
  </si>
  <si>
    <t>套</t>
  </si>
  <si>
    <t>接地电阻</t>
  </si>
  <si>
    <t>测点</t>
  </si>
  <si>
    <t>电子警察设施</t>
  </si>
  <si>
    <t>闭路电视监视系统安装质量及性能测试</t>
  </si>
  <si>
    <t>台</t>
  </si>
  <si>
    <r>
      <rPr>
        <b/>
        <sz val="14"/>
        <color theme="1"/>
        <rFont val="宋体"/>
        <charset val="134"/>
      </rPr>
      <t>第三方检测服务计价表</t>
    </r>
    <r>
      <rPr>
        <b/>
        <sz val="14"/>
        <color theme="1"/>
        <rFont val="Times New Roman"/>
        <charset val="134"/>
      </rPr>
      <t>-</t>
    </r>
    <r>
      <rPr>
        <b/>
        <sz val="14"/>
        <color theme="1"/>
        <rFont val="宋体"/>
        <charset val="134"/>
      </rPr>
      <t>给排水工程</t>
    </r>
  </si>
  <si>
    <t>管道基础承载力-天然地基</t>
  </si>
  <si>
    <t>预制井</t>
  </si>
  <si>
    <t>回弹</t>
  </si>
  <si>
    <t>测区</t>
  </si>
  <si>
    <t>混凝土保护层厚度检测</t>
  </si>
  <si>
    <t>构件</t>
  </si>
  <si>
    <t>管道回填</t>
  </si>
  <si>
    <t>污水管道</t>
  </si>
  <si>
    <r>
      <rPr>
        <sz val="10"/>
        <rFont val="宋体"/>
        <charset val="134"/>
      </rPr>
      <t>闭水试验</t>
    </r>
  </si>
  <si>
    <r>
      <rPr>
        <sz val="10"/>
        <rFont val="Times New Roman"/>
        <charset val="134"/>
      </rPr>
      <t>CCTV</t>
    </r>
    <r>
      <rPr>
        <sz val="10"/>
        <rFont val="宋体"/>
        <charset val="134"/>
      </rPr>
      <t>检测</t>
    </r>
  </si>
  <si>
    <t>雨水管道</t>
  </si>
  <si>
    <t>给水管道</t>
  </si>
  <si>
    <r>
      <rPr>
        <sz val="10"/>
        <rFont val="宋体"/>
        <charset val="134"/>
      </rPr>
      <t>水压试验</t>
    </r>
  </si>
  <si>
    <t>第三方检测服务计价表-照明工程</t>
  </si>
  <si>
    <t>接地系统</t>
  </si>
  <si>
    <t>灯杆接地电阻</t>
  </si>
  <si>
    <t>照明质量</t>
  </si>
  <si>
    <t>机动车道平均照度</t>
  </si>
  <si>
    <t>处</t>
  </si>
  <si>
    <t>机动车道照度均匀度</t>
  </si>
  <si>
    <t>机动车道照明功率密度</t>
  </si>
  <si>
    <t>机动车道环境比</t>
  </si>
  <si>
    <t>机动车道路眩光限制阈值增量</t>
  </si>
  <si>
    <t>人行道平均照度</t>
  </si>
  <si>
    <t>人行道最小照度</t>
  </si>
  <si>
    <t>第三方检测服务计价表-电力管沟工程</t>
  </si>
  <si>
    <t>管沟回填</t>
  </si>
  <si>
    <t>第三方检测服务计价表-绿化工程</t>
  </si>
  <si>
    <t>种植土</t>
  </si>
  <si>
    <t>质地</t>
  </si>
  <si>
    <t>批次</t>
  </si>
  <si>
    <t>全盐量/电导率/EC值</t>
  </si>
  <si>
    <t>有机质</t>
  </si>
  <si>
    <t>pH</t>
  </si>
  <si>
    <t>有机肥</t>
  </si>
  <si>
    <t>水分质量分数</t>
  </si>
  <si>
    <t>有机质含量</t>
  </si>
  <si>
    <t>植物病虫害</t>
  </si>
  <si>
    <t>植物病害、虫害、寄生性种子植物</t>
  </si>
  <si>
    <t>第三方检测服务计价表-桥梁工程</t>
  </si>
  <si>
    <t>基桩承载力-混凝土桩</t>
  </si>
  <si>
    <t>竖向抗压静载荷试验</t>
  </si>
  <si>
    <t>根</t>
  </si>
  <si>
    <t>高应变检测</t>
  </si>
  <si>
    <t>基桩完整性-混凝土桩</t>
  </si>
  <si>
    <t>声波透射法</t>
  </si>
  <si>
    <t>管·米</t>
  </si>
  <si>
    <t>低应变法</t>
  </si>
  <si>
    <t>海棠沙涌1#桥</t>
  </si>
  <si>
    <t>无损检测</t>
  </si>
  <si>
    <t>钻芯法检测混凝土强度</t>
  </si>
  <si>
    <t>混凝土强度回弹法</t>
  </si>
  <si>
    <t>混凝土保护层厚度</t>
  </si>
  <si>
    <t>混凝土钢筋位置</t>
  </si>
  <si>
    <t>构件尺寸偏差</t>
  </si>
  <si>
    <t>桥梁外观检测</t>
  </si>
  <si>
    <t>简支梁</t>
  </si>
  <si>
    <t>平方米</t>
  </si>
  <si>
    <t>桥梁形体检测</t>
  </si>
  <si>
    <t>桥梁轴线位移</t>
  </si>
  <si>
    <t>桥宽</t>
  </si>
  <si>
    <t>长度</t>
  </si>
  <si>
    <t>引道中线与桥梁中线偏差</t>
  </si>
  <si>
    <t>桥头高程衔接</t>
  </si>
  <si>
    <t>桥梁使用功能检测</t>
  </si>
  <si>
    <t>静载试验</t>
  </si>
  <si>
    <t>孔</t>
  </si>
  <si>
    <t>动载试验</t>
  </si>
  <si>
    <t>海棠沙涌2#桥</t>
  </si>
  <si>
    <t>第三方检测服务计价表-材料检测</t>
  </si>
  <si>
    <t>沥青混凝土原材、配合比</t>
  </si>
  <si>
    <t>矿粉（筛分、相对密度、亲水系数）</t>
  </si>
  <si>
    <t>组</t>
  </si>
  <si>
    <t>石屑（表观密度、筛分、含水率）</t>
  </si>
  <si>
    <t>粗集料（密度表观密度、筛分、针片状颗粒含量、压碎值指标）</t>
  </si>
  <si>
    <t>乳化沥青（破乳速度、蒸发残留物残留分含量、与粗集料的粘附性）</t>
  </si>
  <si>
    <t>沥青试验（针入度、延度、软化点、密度）</t>
  </si>
  <si>
    <t>AC型沥青混凝土设计配合比</t>
  </si>
  <si>
    <t>沥青混合料（马歇尔稳定度、密度、沥青含量、矿料级配、车辙试验）</t>
  </si>
  <si>
    <t>沥青混合料芯样（压实密度）</t>
  </si>
  <si>
    <t>水泥稳定材料</t>
  </si>
  <si>
    <t>配比设计</t>
  </si>
  <si>
    <t>无侧限抗压</t>
  </si>
  <si>
    <t>水泥（标准稠度用水量、凝结时间、胶砂强度、安定性、氯离子）</t>
  </si>
  <si>
    <t>石屑（密度、表观密度、筛分、含水率）</t>
  </si>
  <si>
    <t>碎石（颗粒级配、表观密度、堆积密度、含泥量、针片状含量、压碎值指标)</t>
  </si>
  <si>
    <t>混凝土原材、配合比</t>
  </si>
  <si>
    <t>砂（筛分、表观密度、堆积密度、紧密密度、含泥量、含泥量、氯离子、硫化物及硫酸盐含量、碱化物）</t>
  </si>
  <si>
    <t>石（颗粒级配、表观密度、堆积密度、含泥量、针片状含量、压碎值指标)</t>
  </si>
  <si>
    <t>粉煤灰（细度、需水量比、烧失量、三氧化硫、含水量、游离氧化钙、安定性）</t>
  </si>
  <si>
    <t>矿粉(密度、比表面积、活度系数、流动度比、含水量、三氧化硫、烧失量)</t>
  </si>
  <si>
    <t>外加剂（减水率、泌水率比、含气量、凝结时间差、抗压强度比）</t>
  </si>
  <si>
    <t>混凝土配合比设计或验证</t>
  </si>
  <si>
    <t>混凝土抗压</t>
  </si>
  <si>
    <t>混凝土拌合物氯离子</t>
  </si>
  <si>
    <t>硬化混凝土氯离子含量</t>
  </si>
  <si>
    <t>水泥砂浆原材、配合比</t>
  </si>
  <si>
    <t>砂（筛分、表观密度、堆积密度、紧密密度、含泥量、含泥量、氯离子）</t>
  </si>
  <si>
    <t>水泥砂浆配合比</t>
  </si>
  <si>
    <t>砂浆抗压</t>
  </si>
  <si>
    <t>石材</t>
  </si>
  <si>
    <t>压缩强度</t>
  </si>
  <si>
    <t>体积密度</t>
  </si>
  <si>
    <t>吸水率</t>
  </si>
  <si>
    <t>路面透水砖</t>
  </si>
  <si>
    <t>抗压强度、透水系数</t>
  </si>
  <si>
    <t>实心砖</t>
  </si>
  <si>
    <t>抗压强度、抗折强度</t>
  </si>
  <si>
    <t>钢筋</t>
  </si>
  <si>
    <t>屈服强度、抗拉强度、弯曲、断后伸长率、反向弯曲、
重量偏差、最大力下总伸长率、强屈比、超屈比</t>
  </si>
  <si>
    <t>钢材（角钢、方钢、圆钢、钢板等）</t>
  </si>
  <si>
    <t>拉伸、弯曲、断后伸长率</t>
  </si>
  <si>
    <t>土工布</t>
  </si>
  <si>
    <t>单位面积质量、厚度、T型撕破张裂、CBR顶破张力、垂直渗透系数、断裂张力、伸长率</t>
  </si>
  <si>
    <t>土工格栅</t>
  </si>
  <si>
    <t>拉伸强度、断裂伸长率、2%伸长率时的拉伸强度</t>
  </si>
  <si>
    <t>钢筋混凝土管</t>
  </si>
  <si>
    <t>外压荷载、内水压力、外观质量、尺寸偏差</t>
  </si>
  <si>
    <t>HDPE电缆导管</t>
  </si>
  <si>
    <t>外观、尺寸、落锤冲击、扁平试验、环刚度、拉伸屈服强度、纵向回缩率</t>
  </si>
  <si>
    <t>电缆</t>
  </si>
  <si>
    <t>绝缘厚度、护套厚度、绝缘老化前机械性能、护套老化前机械性能、导体电阻、体积电阻率、绝缘电阻常数、成品电压</t>
  </si>
  <si>
    <t>电线</t>
  </si>
  <si>
    <t>标志、结构尺寸检查（绝缘厚度测量、护套厚度测量、外径测量等）、导体直流电阻、绝缘电阻、电压试验</t>
  </si>
  <si>
    <t>标线涂料</t>
  </si>
  <si>
    <t>抗压强度、不粘胎时间、色度性能、耐水性、耐碱性</t>
  </si>
  <si>
    <t>灯具</t>
  </si>
  <si>
    <t>光色参数（显色指数、相关色温、色品坐标、光通量、灯具效能、电参数（功率、电流、功率因数、谐波电流）</t>
  </si>
  <si>
    <t>玻璃钢管（电缆导管）</t>
  </si>
  <si>
    <t>外观、尺寸、巴氏硬度、落锤冲击</t>
  </si>
  <si>
    <t>回填材料</t>
  </si>
  <si>
    <t>击实试验（最大干密度、最
佳含水量）</t>
  </si>
  <si>
    <t>普通钢管</t>
  </si>
  <si>
    <t>屈服强度、抗拉强度、伸长率、弯曲</t>
  </si>
  <si>
    <t>铸铁管</t>
  </si>
  <si>
    <t>外观、尺寸、拉伸强度</t>
  </si>
  <si>
    <t>井盖和雨水篦</t>
  </si>
  <si>
    <t>承载能力、残余变形、安全性与便利性</t>
  </si>
  <si>
    <t>PVC-U排水管材</t>
  </si>
  <si>
    <t>外观</t>
  </si>
  <si>
    <t>尺寸</t>
  </si>
  <si>
    <t>纵向回缩率</t>
  </si>
  <si>
    <t>维卡软化温度</t>
  </si>
  <si>
    <t>拉伸性能</t>
  </si>
  <si>
    <t>落锤冲击试验</t>
  </si>
  <si>
    <t>铝单板</t>
  </si>
  <si>
    <t>涂镀层厚度、铅笔硬度、涂层附着力、涂层耐冲击性</t>
  </si>
  <si>
    <t>透水混凝土</t>
  </si>
  <si>
    <t>抗压强度</t>
  </si>
  <si>
    <t>透水系数</t>
  </si>
  <si>
    <t>标志反光膜</t>
  </si>
  <si>
    <t>光度性能、色度性能</t>
  </si>
  <si>
    <t>橡胶支座</t>
  </si>
  <si>
    <t>支座极限抗压强度、支座实测抗压弹性模量</t>
  </si>
  <si>
    <t>钢绞线</t>
  </si>
  <si>
    <t>力学性能</t>
  </si>
  <si>
    <t>锚具</t>
  </si>
  <si>
    <t>洛氏硬度</t>
  </si>
  <si>
    <t>个</t>
  </si>
  <si>
    <t>锚具夹片</t>
  </si>
  <si>
    <t>橡胶止水带</t>
  </si>
  <si>
    <t>拉伸强度、撕裂强度、硬度、压缩永久变形</t>
  </si>
  <si>
    <t>普通螺栓</t>
  </si>
  <si>
    <t>屈服强度、抗拉强度、伸长率</t>
  </si>
  <si>
    <t>第三方检测服务计价表-海绵城市检测及建设效果评估</t>
  </si>
  <si>
    <t>海绵城市</t>
  </si>
  <si>
    <t>海绵城市建设效果评估</t>
  </si>
  <si>
    <t>土壤渗透系数检测</t>
  </si>
  <si>
    <t>透水铺装渗透系数检测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</si>
</sst>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-804]General"/>
    <numFmt numFmtId="177" formatCode="0.00_ "/>
    <numFmt numFmtId="178" formatCode="0.00;[Red]0.00"/>
    <numFmt numFmtId="179" formatCode="0;[Red]0"/>
    <numFmt numFmtId="180" formatCode="#,##0.00;[Red]#,##0.00"/>
    <numFmt numFmtId="181" formatCode="0_);[Red]\(0\)"/>
    <numFmt numFmtId="182" formatCode="0_ "/>
    <numFmt numFmtId="183" formatCode="#,##0.00_);[Red]\(#,##0.00\)"/>
    <numFmt numFmtId="184" formatCode="000000"/>
  </numFmts>
  <fonts count="7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name val="宋体"/>
      <charset val="134"/>
    </font>
    <font>
      <b/>
      <sz val="14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  <scheme val="minor"/>
    </font>
    <font>
      <b/>
      <sz val="14"/>
      <name val="宋体"/>
      <charset val="134"/>
    </font>
    <font>
      <sz val="10"/>
      <color rgb="FFFF0000"/>
      <name val="宋体"/>
      <charset val="134"/>
    </font>
    <font>
      <sz val="11"/>
      <color theme="1"/>
      <name val="仿宋_GB2312"/>
      <charset val="134"/>
    </font>
    <font>
      <sz val="11"/>
      <color theme="1"/>
      <name val="黑体"/>
      <charset val="134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0"/>
      <name val="新宋体"/>
      <charset val="134"/>
    </font>
    <font>
      <b/>
      <sz val="10"/>
      <color theme="1"/>
      <name val="新宋体"/>
      <charset val="134"/>
    </font>
    <font>
      <sz val="10"/>
      <color theme="1"/>
      <name val="新宋体"/>
      <charset val="134"/>
    </font>
    <font>
      <sz val="10"/>
      <color rgb="FFFF0000"/>
      <name val="新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b/>
      <sz val="10"/>
      <color indexed="8"/>
      <name val="宋体"/>
      <charset val="134"/>
    </font>
    <font>
      <sz val="10"/>
      <name val="Times New Roman"/>
      <charset val="134"/>
    </font>
    <font>
      <sz val="10"/>
      <color rgb="FF000000"/>
      <name val="宋体"/>
      <charset val="134"/>
    </font>
    <font>
      <sz val="10"/>
      <name val="宋体"/>
      <charset val="0"/>
    </font>
    <font>
      <sz val="10"/>
      <color rgb="FFFF0000"/>
      <name val="Times New Roman"/>
      <charset val="134"/>
    </font>
    <font>
      <sz val="10"/>
      <color theme="1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u/>
      <sz val="16"/>
      <name val="宋体"/>
      <charset val="134"/>
    </font>
    <font>
      <b/>
      <u/>
      <sz val="17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4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15" applyNumberFormat="0" applyFill="0" applyAlignment="0" applyProtection="0">
      <alignment vertical="center"/>
    </xf>
    <xf numFmtId="0" fontId="51" fillId="0" borderId="15" applyNumberFormat="0" applyFill="0" applyAlignment="0" applyProtection="0">
      <alignment vertical="center"/>
    </xf>
    <xf numFmtId="0" fontId="52" fillId="0" borderId="16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5" borderId="17" applyNumberFormat="0" applyAlignment="0" applyProtection="0">
      <alignment vertical="center"/>
    </xf>
    <xf numFmtId="0" fontId="54" fillId="6" borderId="18" applyNumberFormat="0" applyAlignment="0" applyProtection="0">
      <alignment vertical="center"/>
    </xf>
    <xf numFmtId="0" fontId="55" fillId="6" borderId="17" applyNumberFormat="0" applyAlignment="0" applyProtection="0">
      <alignment vertical="center"/>
    </xf>
    <xf numFmtId="0" fontId="56" fillId="7" borderId="19" applyNumberFormat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8" fillId="0" borderId="21" applyNumberFormat="0" applyFill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60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2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3" fillId="17" borderId="0" applyNumberFormat="0" applyBorder="0" applyAlignment="0" applyProtection="0">
      <alignment vertical="center"/>
    </xf>
    <xf numFmtId="0" fontId="62" fillId="18" borderId="0" applyNumberFormat="0" applyBorder="0" applyAlignment="0" applyProtection="0">
      <alignment vertical="center"/>
    </xf>
    <xf numFmtId="0" fontId="62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62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2" fillId="30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29" fillId="0" borderId="0"/>
    <xf numFmtId="0" fontId="64" fillId="0" borderId="0">
      <alignment vertical="center"/>
    </xf>
    <xf numFmtId="0" fontId="64" fillId="0" borderId="0">
      <alignment vertical="center"/>
    </xf>
    <xf numFmtId="0" fontId="65" fillId="0" borderId="0">
      <alignment vertical="center"/>
    </xf>
    <xf numFmtId="0" fontId="0" fillId="0" borderId="0">
      <alignment vertical="center"/>
    </xf>
    <xf numFmtId="176" fontId="64" fillId="0" borderId="0">
      <alignment vertical="center"/>
    </xf>
    <xf numFmtId="0" fontId="64" fillId="0" borderId="0">
      <alignment vertical="center"/>
    </xf>
    <xf numFmtId="0" fontId="66" fillId="0" borderId="0"/>
    <xf numFmtId="0" fontId="0" fillId="0" borderId="0"/>
    <xf numFmtId="0" fontId="64" fillId="0" borderId="0">
      <alignment vertical="center"/>
    </xf>
    <xf numFmtId="0" fontId="64" fillId="0" borderId="0">
      <alignment vertical="center"/>
    </xf>
    <xf numFmtId="0" fontId="64" fillId="0" borderId="0">
      <alignment vertical="center"/>
    </xf>
    <xf numFmtId="0" fontId="64" fillId="0" borderId="0">
      <alignment vertical="center"/>
    </xf>
    <xf numFmtId="0" fontId="64" fillId="0" borderId="0">
      <alignment vertical="center"/>
    </xf>
    <xf numFmtId="0" fontId="64" fillId="0" borderId="0">
      <alignment vertical="center"/>
    </xf>
    <xf numFmtId="0" fontId="65" fillId="0" borderId="0">
      <alignment vertical="center"/>
    </xf>
    <xf numFmtId="0" fontId="67" fillId="0" borderId="0">
      <alignment vertical="center"/>
    </xf>
    <xf numFmtId="0" fontId="65" fillId="0" borderId="0">
      <alignment vertical="center"/>
    </xf>
    <xf numFmtId="0" fontId="0" fillId="0" borderId="0">
      <alignment vertical="center"/>
    </xf>
    <xf numFmtId="0" fontId="68" fillId="0" borderId="0"/>
  </cellStyleXfs>
  <cellXfs count="2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64" applyFont="1" applyBorder="1" applyAlignment="1">
      <alignment horizontal="center" vertical="center" wrapText="1"/>
    </xf>
    <xf numFmtId="0" fontId="4" fillId="0" borderId="1" xfId="64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center" vertical="center" wrapText="1"/>
    </xf>
    <xf numFmtId="179" fontId="8" fillId="0" borderId="0" xfId="0" applyNumberFormat="1" applyFont="1" applyFill="1" applyAlignment="1">
      <alignment horizontal="center" vertical="center"/>
    </xf>
    <xf numFmtId="0" fontId="9" fillId="0" borderId="0" xfId="65" applyFont="1" applyFill="1" applyBorder="1" applyAlignment="1">
      <alignment horizontal="center" vertical="center"/>
    </xf>
    <xf numFmtId="0" fontId="4" fillId="0" borderId="1" xfId="65" applyFont="1" applyFill="1" applyBorder="1" applyAlignment="1">
      <alignment horizontal="center" vertical="center" wrapText="1"/>
    </xf>
    <xf numFmtId="0" fontId="4" fillId="0" borderId="1" xfId="64" applyFont="1" applyFill="1" applyBorder="1" applyAlignment="1">
      <alignment horizontal="center" vertical="center" wrapText="1"/>
    </xf>
    <xf numFmtId="0" fontId="5" fillId="0" borderId="1" xfId="65" applyFont="1" applyFill="1" applyBorder="1" applyAlignment="1">
      <alignment horizontal="center" vertical="center" wrapText="1"/>
    </xf>
    <xf numFmtId="0" fontId="8" fillId="0" borderId="1" xfId="66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right" vertical="center" wrapText="1"/>
    </xf>
    <xf numFmtId="180" fontId="5" fillId="0" borderId="1" xfId="0" applyNumberFormat="1" applyFont="1" applyFill="1" applyBorder="1" applyAlignment="1">
      <alignment horizontal="right" vertical="center" wrapText="1"/>
    </xf>
    <xf numFmtId="180" fontId="5" fillId="0" borderId="1" xfId="52" applyNumberFormat="1" applyFont="1" applyFill="1" applyBorder="1" applyAlignment="1">
      <alignment horizontal="right" vertical="center" wrapText="1"/>
    </xf>
    <xf numFmtId="0" fontId="5" fillId="0" borderId="1" xfId="52" applyFont="1" applyFill="1" applyBorder="1" applyAlignment="1">
      <alignment horizontal="center" vertical="center" wrapText="1"/>
    </xf>
    <xf numFmtId="181" fontId="8" fillId="0" borderId="1" xfId="0" applyNumberFormat="1" applyFont="1" applyFill="1" applyBorder="1" applyAlignment="1">
      <alignment horizontal="center" vertical="center" wrapText="1"/>
    </xf>
    <xf numFmtId="0" fontId="8" fillId="0" borderId="1" xfId="65" applyFont="1" applyFill="1" applyBorder="1" applyAlignment="1">
      <alignment horizontal="center" vertical="center" wrapText="1"/>
    </xf>
    <xf numFmtId="180" fontId="5" fillId="0" borderId="1" xfId="65" applyNumberFormat="1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right" vertical="center"/>
    </xf>
    <xf numFmtId="0" fontId="5" fillId="0" borderId="1" xfId="49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4" fillId="0" borderId="4" xfId="64" applyFont="1" applyFill="1" applyBorder="1" applyAlignment="1">
      <alignment horizontal="center" vertical="center" wrapText="1"/>
    </xf>
    <xf numFmtId="0" fontId="4" fillId="0" borderId="5" xfId="64" applyFont="1" applyFill="1" applyBorder="1" applyAlignment="1">
      <alignment horizontal="center" vertical="center" wrapText="1"/>
    </xf>
    <xf numFmtId="0" fontId="4" fillId="3" borderId="1" xfId="65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6" xfId="54" applyFont="1" applyFill="1" applyBorder="1" applyAlignment="1">
      <alignment horizontal="center" vertical="center" wrapText="1"/>
    </xf>
    <xf numFmtId="176" fontId="5" fillId="0" borderId="7" xfId="54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right" vertical="center" wrapText="1"/>
    </xf>
    <xf numFmtId="176" fontId="5" fillId="0" borderId="8" xfId="54" applyFont="1" applyFill="1" applyBorder="1" applyAlignment="1">
      <alignment horizontal="center" vertical="center" wrapText="1"/>
    </xf>
    <xf numFmtId="176" fontId="5" fillId="0" borderId="9" xfId="5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right" vertical="center" wrapText="1"/>
    </xf>
    <xf numFmtId="0" fontId="5" fillId="0" borderId="10" xfId="64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0" fontId="0" fillId="0" borderId="0" xfId="0" applyFill="1" applyAlignment="1"/>
    <xf numFmtId="0" fontId="3" fillId="0" borderId="0" xfId="0" applyFont="1" applyFill="1" applyAlignment="1">
      <alignment horizontal="center" vertical="center" wrapText="1"/>
    </xf>
    <xf numFmtId="0" fontId="15" fillId="3" borderId="1" xfId="65" applyFont="1" applyFill="1" applyBorder="1" applyAlignment="1">
      <alignment horizontal="center" vertical="center" wrapText="1"/>
    </xf>
    <xf numFmtId="0" fontId="15" fillId="0" borderId="1" xfId="65" applyFont="1" applyFill="1" applyBorder="1" applyAlignment="1">
      <alignment horizontal="center" vertical="center" wrapText="1"/>
    </xf>
    <xf numFmtId="0" fontId="5" fillId="3" borderId="1" xfId="65" applyFont="1" applyFill="1" applyBorder="1" applyAlignment="1">
      <alignment horizontal="center" vertical="center" wrapText="1"/>
    </xf>
    <xf numFmtId="3" fontId="6" fillId="0" borderId="1" xfId="57" applyNumberFormat="1" applyFont="1" applyFill="1" applyBorder="1" applyAlignment="1">
      <alignment horizontal="center" vertical="center"/>
    </xf>
    <xf numFmtId="3" fontId="5" fillId="0" borderId="1" xfId="57" applyNumberFormat="1" applyFont="1" applyFill="1" applyBorder="1" applyAlignment="1">
      <alignment horizontal="center" vertical="center"/>
    </xf>
    <xf numFmtId="0" fontId="5" fillId="0" borderId="1" xfId="57" applyFont="1" applyFill="1" applyBorder="1" applyAlignment="1">
      <alignment horizontal="center" vertical="center"/>
    </xf>
    <xf numFmtId="183" fontId="5" fillId="0" borderId="1" xfId="57" applyNumberFormat="1" applyFont="1" applyFill="1" applyBorder="1" applyAlignment="1">
      <alignment horizontal="right" vertical="center" wrapText="1"/>
    </xf>
    <xf numFmtId="3" fontId="5" fillId="0" borderId="1" xfId="57" applyNumberFormat="1" applyFont="1" applyFill="1" applyBorder="1" applyAlignment="1">
      <alignment horizontal="center" vertical="center" wrapText="1"/>
    </xf>
    <xf numFmtId="3" fontId="6" fillId="0" borderId="1" xfId="57" applyNumberFormat="1" applyFont="1" applyFill="1" applyBorder="1" applyAlignment="1">
      <alignment horizontal="center" vertical="center" wrapText="1"/>
    </xf>
    <xf numFmtId="0" fontId="5" fillId="0" borderId="1" xfId="57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82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2" fillId="0" borderId="2" xfId="64" applyFont="1" applyBorder="1" applyAlignment="1">
      <alignment horizontal="center" vertical="center" wrapText="1"/>
    </xf>
    <xf numFmtId="176" fontId="5" fillId="0" borderId="1" xfId="54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182" fontId="23" fillId="0" borderId="1" xfId="61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vertical="center"/>
    </xf>
    <xf numFmtId="177" fontId="23" fillId="0" borderId="1" xfId="0" applyNumberFormat="1" applyFont="1" applyFill="1" applyBorder="1" applyAlignment="1">
      <alignment horizontal="center" vertical="center" wrapText="1"/>
    </xf>
    <xf numFmtId="0" fontId="23" fillId="0" borderId="1" xfId="65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2" fillId="0" borderId="1" xfId="64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64" applyFont="1" applyBorder="1" applyAlignment="1">
      <alignment horizontal="righ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76" fontId="5" fillId="0" borderId="3" xfId="54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vertical="center" wrapText="1"/>
    </xf>
    <xf numFmtId="176" fontId="5" fillId="0" borderId="11" xfId="54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84" fontId="5" fillId="0" borderId="3" xfId="0" applyNumberFormat="1" applyFont="1" applyFill="1" applyBorder="1" applyAlignment="1">
      <alignment horizontal="center" vertical="center" wrapText="1"/>
    </xf>
    <xf numFmtId="0" fontId="23" fillId="0" borderId="1" xfId="65" applyFont="1" applyFill="1" applyBorder="1" applyAlignment="1">
      <alignment horizontal="center" vertical="center" wrapText="1"/>
    </xf>
    <xf numFmtId="18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vertical="center"/>
    </xf>
    <xf numFmtId="182" fontId="5" fillId="0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84" fontId="5" fillId="0" borderId="1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18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right" vertical="center" wrapText="1"/>
    </xf>
    <xf numFmtId="181" fontId="5" fillId="0" borderId="3" xfId="0" applyNumberFormat="1" applyFont="1" applyFill="1" applyBorder="1" applyAlignment="1">
      <alignment horizontal="center" vertical="center" wrapText="1"/>
    </xf>
    <xf numFmtId="181" fontId="5" fillId="0" borderId="10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7" fontId="5" fillId="0" borderId="1" xfId="67" applyNumberFormat="1" applyFont="1" applyFill="1" applyBorder="1" applyAlignment="1">
      <alignment horizontal="center" vertical="center" wrapText="1"/>
    </xf>
    <xf numFmtId="0" fontId="8" fillId="0" borderId="1" xfId="68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right" vertical="center" wrapText="1"/>
    </xf>
    <xf numFmtId="0" fontId="28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0" fontId="31" fillId="0" borderId="1" xfId="64" applyFont="1" applyBorder="1" applyAlignment="1">
      <alignment horizontal="center" vertical="center" wrapText="1"/>
    </xf>
    <xf numFmtId="176" fontId="5" fillId="0" borderId="10" xfId="54" applyFont="1" applyFill="1" applyBorder="1" applyAlignment="1">
      <alignment horizontal="center" vertical="center" wrapText="1"/>
    </xf>
    <xf numFmtId="0" fontId="32" fillId="0" borderId="3" xfId="64" applyFont="1" applyBorder="1" applyAlignment="1">
      <alignment horizontal="center" vertical="center" wrapText="1"/>
    </xf>
    <xf numFmtId="182" fontId="5" fillId="0" borderId="1" xfId="0" applyNumberFormat="1" applyFont="1" applyBorder="1" applyAlignment="1">
      <alignment horizontal="center" vertical="center" wrapText="1"/>
    </xf>
    <xf numFmtId="0" fontId="32" fillId="0" borderId="10" xfId="64" applyFont="1" applyBorder="1" applyAlignment="1">
      <alignment horizontal="center" vertical="center" wrapText="1"/>
    </xf>
    <xf numFmtId="0" fontId="33" fillId="0" borderId="1" xfId="64" applyFont="1" applyFill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182" fontId="5" fillId="0" borderId="1" xfId="64" applyNumberFormat="1" applyFont="1" applyBorder="1" applyAlignment="1">
      <alignment horizontal="center" vertical="center" wrapText="1"/>
    </xf>
    <xf numFmtId="0" fontId="32" fillId="0" borderId="11" xfId="64" applyFont="1" applyBorder="1" applyAlignment="1">
      <alignment horizontal="center" vertical="center" wrapText="1"/>
    </xf>
    <xf numFmtId="0" fontId="24" fillId="0" borderId="1" xfId="64" applyFont="1" applyFill="1" applyBorder="1" applyAlignment="1">
      <alignment horizontal="center" vertical="center" wrapText="1"/>
    </xf>
    <xf numFmtId="0" fontId="5" fillId="0" borderId="10" xfId="64" applyFont="1" applyBorder="1" applyAlignment="1">
      <alignment horizontal="center" vertical="center" wrapText="1"/>
    </xf>
    <xf numFmtId="0" fontId="23" fillId="0" borderId="1" xfId="52" applyFont="1" applyFill="1" applyBorder="1" applyAlignment="1">
      <alignment horizontal="center" vertical="center" wrapText="1"/>
    </xf>
    <xf numFmtId="0" fontId="23" fillId="0" borderId="1" xfId="52" applyFont="1" applyBorder="1" applyAlignment="1">
      <alignment horizontal="center" vertical="center" wrapText="1"/>
    </xf>
    <xf numFmtId="182" fontId="5" fillId="0" borderId="1" xfId="52" applyNumberFormat="1" applyFont="1" applyBorder="1" applyAlignment="1">
      <alignment horizontal="center" vertical="center" wrapText="1"/>
    </xf>
    <xf numFmtId="0" fontId="23" fillId="0" borderId="1" xfId="64" applyFont="1" applyFill="1" applyBorder="1" applyAlignment="1">
      <alignment horizontal="center" vertical="center" wrapText="1"/>
    </xf>
    <xf numFmtId="0" fontId="23" fillId="0" borderId="1" xfId="64" applyFont="1" applyBorder="1" applyAlignment="1">
      <alignment horizontal="center" vertical="center" wrapText="1"/>
    </xf>
    <xf numFmtId="0" fontId="5" fillId="0" borderId="1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4" fillId="0" borderId="1" xfId="64" applyFont="1" applyFill="1" applyBorder="1" applyAlignment="1">
      <alignment horizontal="center" vertical="center" wrapText="1"/>
    </xf>
    <xf numFmtId="0" fontId="24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0" fontId="35" fillId="0" borderId="0" xfId="0" applyFont="1">
      <alignment vertical="center"/>
    </xf>
    <xf numFmtId="0" fontId="36" fillId="0" borderId="0" xfId="0" applyFont="1">
      <alignment vertical="center"/>
    </xf>
    <xf numFmtId="0" fontId="3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43" fontId="39" fillId="0" borderId="1" xfId="0" applyNumberFormat="1" applyFont="1" applyBorder="1" applyAlignment="1">
      <alignment horizontal="righ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43" fontId="36" fillId="0" borderId="1" xfId="0" applyNumberFormat="1" applyFont="1" applyBorder="1" applyAlignment="1">
      <alignment horizontal="right" vertical="center"/>
    </xf>
    <xf numFmtId="0" fontId="36" fillId="0" borderId="1" xfId="0" applyFont="1" applyBorder="1">
      <alignment vertical="center"/>
    </xf>
    <xf numFmtId="0" fontId="38" fillId="0" borderId="1" xfId="0" applyFont="1" applyFill="1" applyBorder="1" applyAlignment="1">
      <alignment horizontal="center" vertical="center"/>
    </xf>
    <xf numFmtId="43" fontId="38" fillId="0" borderId="1" xfId="0" applyNumberFormat="1" applyFont="1" applyFill="1" applyBorder="1" applyAlignment="1">
      <alignment horizontal="right" vertical="center"/>
    </xf>
    <xf numFmtId="43" fontId="39" fillId="0" borderId="1" xfId="0" applyNumberFormat="1" applyFont="1" applyBorder="1" applyAlignment="1">
      <alignment horizontal="right" vertical="center"/>
    </xf>
    <xf numFmtId="0" fontId="40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wrapText="1"/>
    </xf>
    <xf numFmtId="0" fontId="40" fillId="0" borderId="13" xfId="0" applyFont="1" applyFill="1" applyBorder="1" applyAlignment="1">
      <alignment horizont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13" xfId="50"/>
    <cellStyle name="常规 17" xfId="51"/>
    <cellStyle name="常规 2" xfId="52"/>
    <cellStyle name="常规 3" xfId="53"/>
    <cellStyle name="常规 3 2" xfId="54"/>
    <cellStyle name="常规 36" xfId="55"/>
    <cellStyle name="常规 4" xfId="56"/>
    <cellStyle name="常规 5" xfId="57"/>
    <cellStyle name="常规 58" xfId="58"/>
    <cellStyle name="常规 59" xfId="59"/>
    <cellStyle name="常规 6" xfId="60"/>
    <cellStyle name="常规 60" xfId="61"/>
    <cellStyle name="常规 62" xfId="62"/>
    <cellStyle name="常规 63" xfId="63"/>
    <cellStyle name="常规 8" xfId="64"/>
    <cellStyle name="常规_Sheet1" xfId="65"/>
    <cellStyle name="常规_检测台账" xfId="66"/>
    <cellStyle name="常规 37" xfId="67"/>
    <cellStyle name="常规 24" xfId="68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689;&#49688;\&#44277;&#50976;&#44277;&#50976;\&#44277;&#50976;\&#48169;&#48176;&#46041;&#45236;&#50669;&#49436;(&#52572;&#51333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표"/>
      <sheetName val="공통가설"/>
      <sheetName val="방배동내역 (총괄)"/>
      <sheetName val="현장경비"/>
      <sheetName val="방배동내역(한영)"/>
      <sheetName val="방배동내역(리라)"/>
      <sheetName val="부대공사총괄"/>
      <sheetName val="건축공사집계표"/>
      <sheetName val="건축공사집계"/>
      <sheetName val="삼환건축공사집계"/>
      <sheetName val="#REF"/>
      <sheetName val="휘경4공구"/>
      <sheetName val="부대입찰(원도급31공구)"/>
      <sheetName val="방배동내역서(최종)"/>
      <sheetName val="대비"/>
      <sheetName val="차액보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view="pageBreakPreview" zoomScaleNormal="100" workbookViewId="0">
      <selection activeCell="G8" sqref="G8"/>
    </sheetView>
  </sheetViews>
  <sheetFormatPr defaultColWidth="9" defaultRowHeight="14.25" outlineLevelCol="4"/>
  <cols>
    <col min="1" max="1" width="14.375" style="204" customWidth="1"/>
    <col min="2" max="2" width="22.625" style="204" customWidth="1"/>
    <col min="3" max="3" width="3.875" style="204" customWidth="1"/>
    <col min="4" max="4" width="14.375" style="204" customWidth="1"/>
    <col min="5" max="5" width="25.125" style="204" customWidth="1"/>
    <col min="6" max="6" width="9" style="204"/>
    <col min="7" max="7" width="14.5" style="204"/>
    <col min="8" max="16384" width="9" style="204"/>
  </cols>
  <sheetData>
    <row r="1" ht="50.1" customHeight="1"/>
    <row r="2" s="204" customFormat="1" ht="39.95" customHeight="1" spans="1:5">
      <c r="A2" s="209" t="s">
        <v>0</v>
      </c>
      <c r="B2" s="209"/>
      <c r="C2" s="209"/>
      <c r="D2" s="209"/>
      <c r="E2" s="209"/>
    </row>
    <row r="3" s="205" customFormat="1" ht="48.75" customHeight="1" spans="1:5">
      <c r="A3" s="210"/>
      <c r="B3" s="210"/>
      <c r="C3" s="210"/>
      <c r="D3" s="210"/>
      <c r="E3" s="210"/>
    </row>
    <row r="4" s="204" customFormat="1" ht="35.1" customHeight="1" spans="1:5">
      <c r="A4" s="211" t="s">
        <v>1</v>
      </c>
      <c r="B4" s="211"/>
      <c r="C4" s="211"/>
      <c r="D4" s="211"/>
      <c r="E4" s="211"/>
    </row>
    <row r="5" ht="35.1" customHeight="1"/>
    <row r="6" s="204" customFormat="1" ht="60" customHeight="1" spans="1:5">
      <c r="A6" s="212" t="s">
        <v>2</v>
      </c>
      <c r="B6" s="213"/>
      <c r="C6" s="206"/>
      <c r="D6" s="212" t="s">
        <v>3</v>
      </c>
      <c r="E6" s="213"/>
    </row>
    <row r="7" s="206" customFormat="1" ht="35.1" customHeight="1" spans="1:5">
      <c r="A7" s="207"/>
      <c r="B7" s="207" t="s">
        <v>4</v>
      </c>
      <c r="C7" s="207"/>
      <c r="D7" s="207"/>
      <c r="E7" s="207" t="s">
        <v>4</v>
      </c>
    </row>
    <row r="8" s="207" customFormat="1" ht="35.1" customHeight="1" spans="1:5">
      <c r="A8" s="204"/>
      <c r="B8" s="204"/>
      <c r="C8" s="204"/>
      <c r="D8" s="204"/>
      <c r="E8" s="204"/>
    </row>
    <row r="9" s="204" customFormat="1" ht="50.1" customHeight="1" spans="1:5">
      <c r="A9" s="212" t="s">
        <v>5</v>
      </c>
      <c r="B9" s="213"/>
      <c r="C9" s="206"/>
      <c r="D9" s="212" t="s">
        <v>5</v>
      </c>
      <c r="E9" s="213"/>
    </row>
    <row r="10" s="208" customFormat="1" ht="35.1" customHeight="1" spans="1:5">
      <c r="A10" s="207"/>
      <c r="B10" s="207" t="s">
        <v>6</v>
      </c>
      <c r="C10" s="207"/>
      <c r="D10" s="207"/>
      <c r="E10" s="207" t="s">
        <v>6</v>
      </c>
    </row>
    <row r="11" s="207" customFormat="1" ht="35.1" customHeight="1" spans="1:5">
      <c r="A11" s="204"/>
      <c r="B11" s="204"/>
      <c r="C11" s="204"/>
      <c r="D11" s="204"/>
      <c r="E11" s="204"/>
    </row>
    <row r="12" s="204" customFormat="1" ht="50.1" customHeight="1" spans="1:5">
      <c r="A12" s="212" t="s">
        <v>7</v>
      </c>
      <c r="B12" s="213"/>
      <c r="C12" s="206"/>
      <c r="D12" s="212" t="s">
        <v>8</v>
      </c>
      <c r="E12" s="213"/>
    </row>
    <row r="13" s="206" customFormat="1" ht="35.1" customHeight="1" spans="1:5">
      <c r="A13" s="207"/>
      <c r="B13" s="207" t="s">
        <v>9</v>
      </c>
      <c r="C13" s="207"/>
      <c r="D13" s="207"/>
      <c r="E13" s="207" t="s">
        <v>10</v>
      </c>
    </row>
    <row r="14" s="207" customFormat="1" ht="35.1" customHeight="1" spans="1:5">
      <c r="A14" s="204"/>
      <c r="B14" s="204"/>
      <c r="C14" s="204"/>
      <c r="D14" s="204"/>
      <c r="E14" s="204"/>
    </row>
    <row r="15" s="204" customFormat="1" ht="50.1" customHeight="1" spans="1:5">
      <c r="A15" s="212" t="s">
        <v>11</v>
      </c>
      <c r="B15" s="212"/>
      <c r="C15" s="206" t="s">
        <v>12</v>
      </c>
      <c r="D15" s="206"/>
      <c r="E15" s="206" t="s">
        <v>13</v>
      </c>
    </row>
    <row r="16" s="206" customFormat="1" ht="35.1" customHeight="1"/>
  </sheetData>
  <mergeCells count="4">
    <mergeCell ref="A2:E2"/>
    <mergeCell ref="A4:E4"/>
    <mergeCell ref="A15:B15"/>
    <mergeCell ref="C15:D15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I68"/>
  <sheetViews>
    <sheetView view="pageBreakPreview" zoomScaleNormal="100" workbookViewId="0">
      <pane ySplit="3" topLeftCell="A28" activePane="bottomLeft" state="frozen"/>
      <selection/>
      <selection pane="bottomLeft" activeCell="F9" sqref="F9"/>
    </sheetView>
  </sheetViews>
  <sheetFormatPr defaultColWidth="9" defaultRowHeight="12"/>
  <cols>
    <col min="1" max="1" width="6.375" style="18" customWidth="1"/>
    <col min="2" max="2" width="11.875" style="19" customWidth="1"/>
    <col min="3" max="3" width="30.25" style="19" customWidth="1"/>
    <col min="4" max="4" width="6.375" style="19" customWidth="1"/>
    <col min="5" max="5" width="7.375" style="20" customWidth="1"/>
    <col min="6" max="6" width="10" style="1" customWidth="1"/>
    <col min="7" max="8" width="11.625" style="1" customWidth="1"/>
    <col min="9" max="9" width="8.375" style="1" customWidth="1"/>
    <col min="10" max="16384" width="9" style="18"/>
  </cols>
  <sheetData>
    <row r="1" ht="30" customHeight="1" spans="1:9">
      <c r="A1" s="21" t="s">
        <v>158</v>
      </c>
      <c r="B1" s="21"/>
      <c r="C1" s="21"/>
      <c r="D1" s="21"/>
      <c r="E1" s="21"/>
      <c r="F1" s="21"/>
      <c r="G1" s="21"/>
      <c r="H1" s="21"/>
      <c r="I1" s="21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ht="39" customHeight="1" spans="1:9">
      <c r="A3" s="22" t="s">
        <v>15</v>
      </c>
      <c r="B3" s="22" t="s">
        <v>16</v>
      </c>
      <c r="C3" s="22" t="s">
        <v>35</v>
      </c>
      <c r="D3" s="23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ht="30" customHeight="1" spans="1:9">
      <c r="A4" s="24">
        <v>1</v>
      </c>
      <c r="B4" s="8" t="s">
        <v>159</v>
      </c>
      <c r="C4" s="25" t="s">
        <v>160</v>
      </c>
      <c r="D4" s="26" t="s">
        <v>161</v>
      </c>
      <c r="E4" s="27">
        <f t="shared" ref="E4:E9" si="0">2+2+2</f>
        <v>6</v>
      </c>
      <c r="F4" s="28"/>
      <c r="G4" s="28"/>
      <c r="H4" s="28">
        <v>400</v>
      </c>
      <c r="I4" s="17"/>
    </row>
    <row r="5" ht="30" customHeight="1" spans="1:9">
      <c r="A5" s="24">
        <v>2</v>
      </c>
      <c r="B5" s="8"/>
      <c r="C5" s="25" t="s">
        <v>162</v>
      </c>
      <c r="D5" s="26" t="s">
        <v>161</v>
      </c>
      <c r="E5" s="27">
        <f t="shared" si="0"/>
        <v>6</v>
      </c>
      <c r="F5" s="28"/>
      <c r="G5" s="28"/>
      <c r="H5" s="28">
        <v>200</v>
      </c>
      <c r="I5" s="46"/>
    </row>
    <row r="6" ht="30" customHeight="1" spans="1:9">
      <c r="A6" s="24">
        <v>3</v>
      </c>
      <c r="B6" s="8"/>
      <c r="C6" s="25" t="s">
        <v>163</v>
      </c>
      <c r="D6" s="26" t="s">
        <v>161</v>
      </c>
      <c r="E6" s="27">
        <f>6+6+6</f>
        <v>18</v>
      </c>
      <c r="F6" s="28"/>
      <c r="G6" s="28"/>
      <c r="H6" s="28">
        <v>400</v>
      </c>
      <c r="I6" s="17"/>
    </row>
    <row r="7" ht="30" customHeight="1" spans="1:9">
      <c r="A7" s="24">
        <v>4</v>
      </c>
      <c r="B7" s="8"/>
      <c r="C7" s="25" t="s">
        <v>164</v>
      </c>
      <c r="D7" s="26" t="s">
        <v>161</v>
      </c>
      <c r="E7" s="27">
        <f t="shared" si="0"/>
        <v>6</v>
      </c>
      <c r="F7" s="28"/>
      <c r="G7" s="28"/>
      <c r="H7" s="28">
        <v>325</v>
      </c>
      <c r="I7" s="46"/>
    </row>
    <row r="8" ht="30" customHeight="1" spans="1:9">
      <c r="A8" s="24">
        <v>5</v>
      </c>
      <c r="B8" s="8"/>
      <c r="C8" s="29" t="s">
        <v>165</v>
      </c>
      <c r="D8" s="26" t="s">
        <v>161</v>
      </c>
      <c r="E8" s="27">
        <f t="shared" si="0"/>
        <v>6</v>
      </c>
      <c r="F8" s="28"/>
      <c r="G8" s="28"/>
      <c r="H8" s="28">
        <v>365</v>
      </c>
      <c r="I8" s="17"/>
    </row>
    <row r="9" ht="30" customHeight="1" spans="1:9">
      <c r="A9" s="24">
        <v>6</v>
      </c>
      <c r="B9" s="8"/>
      <c r="C9" s="25" t="s">
        <v>166</v>
      </c>
      <c r="D9" s="26" t="s">
        <v>161</v>
      </c>
      <c r="E9" s="27">
        <f t="shared" si="0"/>
        <v>6</v>
      </c>
      <c r="F9" s="28"/>
      <c r="G9" s="28"/>
      <c r="H9" s="28">
        <v>5000</v>
      </c>
      <c r="I9" s="46"/>
    </row>
    <row r="10" ht="30" customHeight="1" spans="1:9">
      <c r="A10" s="24">
        <v>7</v>
      </c>
      <c r="B10" s="8"/>
      <c r="C10" s="25" t="s">
        <v>167</v>
      </c>
      <c r="D10" s="26" t="s">
        <v>161</v>
      </c>
      <c r="E10" s="27">
        <v>30</v>
      </c>
      <c r="F10" s="30"/>
      <c r="G10" s="28"/>
      <c r="H10" s="30">
        <v>4280</v>
      </c>
      <c r="I10" s="13"/>
    </row>
    <row r="11" ht="30" customHeight="1" spans="1:9">
      <c r="A11" s="24">
        <v>8</v>
      </c>
      <c r="B11" s="8"/>
      <c r="C11" s="25" t="s">
        <v>168</v>
      </c>
      <c r="D11" s="26" t="s">
        <v>161</v>
      </c>
      <c r="E11" s="27">
        <f>36+34+28</f>
        <v>98</v>
      </c>
      <c r="F11" s="31"/>
      <c r="G11" s="32"/>
      <c r="H11" s="31">
        <v>40</v>
      </c>
      <c r="I11" s="13"/>
    </row>
    <row r="12" ht="30" customHeight="1" spans="1:9">
      <c r="A12" s="24">
        <v>9</v>
      </c>
      <c r="B12" s="8" t="s">
        <v>169</v>
      </c>
      <c r="C12" s="26" t="s">
        <v>170</v>
      </c>
      <c r="D12" s="26" t="s">
        <v>161</v>
      </c>
      <c r="E12" s="27">
        <f t="shared" ref="E12:E17" si="1">2+2+2</f>
        <v>6</v>
      </c>
      <c r="F12" s="31"/>
      <c r="G12" s="32"/>
      <c r="H12" s="31">
        <v>1750</v>
      </c>
      <c r="I12" s="47"/>
    </row>
    <row r="13" ht="30" customHeight="1" spans="1:9">
      <c r="A13" s="24">
        <v>10</v>
      </c>
      <c r="B13" s="8"/>
      <c r="C13" s="26" t="s">
        <v>62</v>
      </c>
      <c r="D13" s="26" t="s">
        <v>161</v>
      </c>
      <c r="E13" s="27">
        <f>2+0+0</f>
        <v>2</v>
      </c>
      <c r="F13" s="31"/>
      <c r="G13" s="32"/>
      <c r="H13" s="31">
        <v>400</v>
      </c>
      <c r="I13" s="13"/>
    </row>
    <row r="14" ht="30" customHeight="1" spans="1:9">
      <c r="A14" s="24">
        <v>11</v>
      </c>
      <c r="B14" s="8"/>
      <c r="C14" s="26" t="s">
        <v>171</v>
      </c>
      <c r="D14" s="26" t="s">
        <v>161</v>
      </c>
      <c r="E14" s="27">
        <f>22+20+20</f>
        <v>62</v>
      </c>
      <c r="F14" s="31"/>
      <c r="G14" s="32"/>
      <c r="H14" s="31">
        <v>150</v>
      </c>
      <c r="I14" s="13"/>
    </row>
    <row r="15" ht="30" customHeight="1" spans="1:9">
      <c r="A15" s="24">
        <v>12</v>
      </c>
      <c r="B15" s="8"/>
      <c r="C15" s="25" t="s">
        <v>172</v>
      </c>
      <c r="D15" s="26" t="s">
        <v>161</v>
      </c>
      <c r="E15" s="27">
        <f t="shared" si="1"/>
        <v>6</v>
      </c>
      <c r="F15" s="31"/>
      <c r="G15" s="32"/>
      <c r="H15" s="31">
        <v>500</v>
      </c>
      <c r="I15" s="13"/>
    </row>
    <row r="16" ht="30" customHeight="1" spans="1:9">
      <c r="A16" s="24">
        <v>13</v>
      </c>
      <c r="B16" s="8"/>
      <c r="C16" s="25" t="s">
        <v>173</v>
      </c>
      <c r="D16" s="26" t="s">
        <v>161</v>
      </c>
      <c r="E16" s="27">
        <f t="shared" si="1"/>
        <v>6</v>
      </c>
      <c r="F16" s="31"/>
      <c r="G16" s="32"/>
      <c r="H16" s="31">
        <v>200</v>
      </c>
      <c r="I16" s="13"/>
    </row>
    <row r="17" ht="30" customHeight="1" spans="1:9">
      <c r="A17" s="24">
        <v>14</v>
      </c>
      <c r="B17" s="8"/>
      <c r="C17" s="25" t="s">
        <v>174</v>
      </c>
      <c r="D17" s="26" t="s">
        <v>161</v>
      </c>
      <c r="E17" s="27">
        <f t="shared" si="1"/>
        <v>6</v>
      </c>
      <c r="F17" s="31"/>
      <c r="G17" s="32"/>
      <c r="H17" s="31">
        <v>525</v>
      </c>
      <c r="I17" s="13"/>
    </row>
    <row r="18" ht="30" customHeight="1" spans="1:9">
      <c r="A18" s="24">
        <v>15</v>
      </c>
      <c r="B18" s="8" t="s">
        <v>175</v>
      </c>
      <c r="C18" s="25" t="s">
        <v>172</v>
      </c>
      <c r="D18" s="26" t="s">
        <v>161</v>
      </c>
      <c r="E18" s="27">
        <f t="shared" ref="E18:E24" si="2">3+3+3</f>
        <v>9</v>
      </c>
      <c r="F18" s="31"/>
      <c r="G18" s="32"/>
      <c r="H18" s="31">
        <v>500</v>
      </c>
      <c r="I18" s="13"/>
    </row>
    <row r="19" ht="45" customHeight="1" spans="1:9">
      <c r="A19" s="24">
        <v>16</v>
      </c>
      <c r="B19" s="8"/>
      <c r="C19" s="25" t="s">
        <v>176</v>
      </c>
      <c r="D19" s="26" t="s">
        <v>161</v>
      </c>
      <c r="E19" s="27">
        <f t="shared" si="2"/>
        <v>9</v>
      </c>
      <c r="F19" s="30"/>
      <c r="G19" s="32"/>
      <c r="H19" s="30">
        <v>550</v>
      </c>
      <c r="I19" s="13"/>
    </row>
    <row r="20" ht="30" customHeight="1" spans="1:9">
      <c r="A20" s="24">
        <v>17</v>
      </c>
      <c r="B20" s="8"/>
      <c r="C20" s="25" t="s">
        <v>177</v>
      </c>
      <c r="D20" s="26" t="s">
        <v>161</v>
      </c>
      <c r="E20" s="27">
        <f t="shared" si="2"/>
        <v>9</v>
      </c>
      <c r="F20" s="31"/>
      <c r="G20" s="32"/>
      <c r="H20" s="31">
        <v>525</v>
      </c>
      <c r="I20" s="13"/>
    </row>
    <row r="21" ht="30" customHeight="1" spans="1:9">
      <c r="A21" s="24">
        <v>18</v>
      </c>
      <c r="B21" s="8"/>
      <c r="C21" s="25" t="s">
        <v>178</v>
      </c>
      <c r="D21" s="26" t="s">
        <v>161</v>
      </c>
      <c r="E21" s="27">
        <f t="shared" si="2"/>
        <v>9</v>
      </c>
      <c r="F21" s="30"/>
      <c r="G21" s="32"/>
      <c r="H21" s="30">
        <v>750</v>
      </c>
      <c r="I21" s="13"/>
    </row>
    <row r="22" ht="30" customHeight="1" spans="1:9">
      <c r="A22" s="24">
        <v>19</v>
      </c>
      <c r="B22" s="8"/>
      <c r="C22" s="25" t="s">
        <v>179</v>
      </c>
      <c r="D22" s="26" t="s">
        <v>161</v>
      </c>
      <c r="E22" s="27">
        <f t="shared" si="2"/>
        <v>9</v>
      </c>
      <c r="F22" s="33"/>
      <c r="G22" s="32"/>
      <c r="H22" s="33">
        <v>1125</v>
      </c>
      <c r="I22" s="13"/>
    </row>
    <row r="23" ht="30" customHeight="1" spans="1:9">
      <c r="A23" s="24">
        <v>20</v>
      </c>
      <c r="B23" s="8"/>
      <c r="C23" s="25" t="s">
        <v>180</v>
      </c>
      <c r="D23" s="26" t="s">
        <v>161</v>
      </c>
      <c r="E23" s="27">
        <f t="shared" si="2"/>
        <v>9</v>
      </c>
      <c r="F23" s="33"/>
      <c r="G23" s="32"/>
      <c r="H23" s="33">
        <v>1300</v>
      </c>
      <c r="I23" s="13"/>
    </row>
    <row r="24" ht="30" customHeight="1" spans="1:9">
      <c r="A24" s="24">
        <v>21</v>
      </c>
      <c r="B24" s="8"/>
      <c r="C24" s="25" t="s">
        <v>181</v>
      </c>
      <c r="D24" s="26" t="s">
        <v>161</v>
      </c>
      <c r="E24" s="27">
        <f t="shared" si="2"/>
        <v>9</v>
      </c>
      <c r="F24" s="34"/>
      <c r="G24" s="32"/>
      <c r="H24" s="34">
        <v>500</v>
      </c>
      <c r="I24" s="13"/>
    </row>
    <row r="25" ht="30" customHeight="1" spans="1:9">
      <c r="A25" s="24">
        <v>22</v>
      </c>
      <c r="B25" s="8"/>
      <c r="C25" s="25" t="s">
        <v>182</v>
      </c>
      <c r="D25" s="26" t="s">
        <v>161</v>
      </c>
      <c r="E25" s="27">
        <f>10+10+10</f>
        <v>30</v>
      </c>
      <c r="F25" s="34"/>
      <c r="G25" s="32"/>
      <c r="H25" s="34">
        <v>30</v>
      </c>
      <c r="I25" s="13"/>
    </row>
    <row r="26" ht="30" customHeight="1" spans="1:9">
      <c r="A26" s="24">
        <v>23</v>
      </c>
      <c r="B26" s="8"/>
      <c r="C26" s="25" t="s">
        <v>183</v>
      </c>
      <c r="D26" s="26" t="s">
        <v>161</v>
      </c>
      <c r="E26" s="27">
        <f>3+3+3</f>
        <v>9</v>
      </c>
      <c r="F26" s="34"/>
      <c r="G26" s="32"/>
      <c r="H26" s="34">
        <v>1500</v>
      </c>
      <c r="I26" s="13"/>
    </row>
    <row r="27" ht="30" customHeight="1" spans="1:9">
      <c r="A27" s="24">
        <v>24</v>
      </c>
      <c r="B27" s="8"/>
      <c r="C27" s="29" t="s">
        <v>184</v>
      </c>
      <c r="D27" s="26" t="s">
        <v>161</v>
      </c>
      <c r="E27" s="27">
        <f>3+3+3</f>
        <v>9</v>
      </c>
      <c r="F27" s="34"/>
      <c r="G27" s="32"/>
      <c r="H27" s="34">
        <v>500</v>
      </c>
      <c r="I27" s="13"/>
    </row>
    <row r="28" ht="30" customHeight="1" spans="1:9">
      <c r="A28" s="24">
        <v>25</v>
      </c>
      <c r="B28" s="8" t="s">
        <v>185</v>
      </c>
      <c r="C28" s="25" t="s">
        <v>172</v>
      </c>
      <c r="D28" s="26" t="s">
        <v>161</v>
      </c>
      <c r="E28" s="27">
        <f t="shared" ref="E28:E30" si="3">1+1+1</f>
        <v>3</v>
      </c>
      <c r="F28" s="34"/>
      <c r="G28" s="32"/>
      <c r="H28" s="34">
        <v>500</v>
      </c>
      <c r="I28" s="13"/>
    </row>
    <row r="29" ht="30" customHeight="1" spans="1:9">
      <c r="A29" s="24">
        <v>26</v>
      </c>
      <c r="B29" s="8"/>
      <c r="C29" s="25" t="s">
        <v>186</v>
      </c>
      <c r="D29" s="26" t="s">
        <v>161</v>
      </c>
      <c r="E29" s="27">
        <f t="shared" si="3"/>
        <v>3</v>
      </c>
      <c r="F29" s="34"/>
      <c r="G29" s="32"/>
      <c r="H29" s="34">
        <v>550</v>
      </c>
      <c r="I29" s="13"/>
    </row>
    <row r="30" ht="30" customHeight="1" spans="1:9">
      <c r="A30" s="24">
        <v>27</v>
      </c>
      <c r="B30" s="8"/>
      <c r="C30" s="26" t="s">
        <v>187</v>
      </c>
      <c r="D30" s="26" t="s">
        <v>161</v>
      </c>
      <c r="E30" s="27">
        <f t="shared" si="3"/>
        <v>3</v>
      </c>
      <c r="F30" s="33"/>
      <c r="G30" s="32"/>
      <c r="H30" s="33">
        <v>300</v>
      </c>
      <c r="I30" s="13"/>
    </row>
    <row r="31" ht="30" customHeight="1" spans="1:9">
      <c r="A31" s="24">
        <v>28</v>
      </c>
      <c r="B31" s="8"/>
      <c r="C31" s="26" t="s">
        <v>188</v>
      </c>
      <c r="D31" s="26" t="s">
        <v>161</v>
      </c>
      <c r="E31" s="27">
        <f>10+10+10</f>
        <v>30</v>
      </c>
      <c r="F31" s="34"/>
      <c r="G31" s="32"/>
      <c r="H31" s="34">
        <v>25</v>
      </c>
      <c r="I31" s="13"/>
    </row>
    <row r="32" ht="30" customHeight="1" spans="1:9">
      <c r="A32" s="24">
        <v>29</v>
      </c>
      <c r="B32" s="8" t="s">
        <v>189</v>
      </c>
      <c r="C32" s="29" t="s">
        <v>190</v>
      </c>
      <c r="D32" s="26" t="s">
        <v>161</v>
      </c>
      <c r="E32" s="27">
        <f t="shared" ref="E32:E34" si="4">7+7+7</f>
        <v>21</v>
      </c>
      <c r="F32" s="34"/>
      <c r="G32" s="32"/>
      <c r="H32" s="34">
        <v>250</v>
      </c>
      <c r="I32" s="13"/>
    </row>
    <row r="33" ht="30" customHeight="1" spans="1:9">
      <c r="A33" s="24">
        <v>30</v>
      </c>
      <c r="B33" s="8"/>
      <c r="C33" s="29" t="s">
        <v>191</v>
      </c>
      <c r="D33" s="26"/>
      <c r="E33" s="27">
        <f t="shared" si="4"/>
        <v>21</v>
      </c>
      <c r="F33" s="34"/>
      <c r="G33" s="32"/>
      <c r="H33" s="34">
        <v>150</v>
      </c>
      <c r="I33" s="13"/>
    </row>
    <row r="34" ht="30" customHeight="1" spans="1:9">
      <c r="A34" s="24">
        <v>31</v>
      </c>
      <c r="B34" s="8"/>
      <c r="C34" s="29" t="s">
        <v>192</v>
      </c>
      <c r="D34" s="26"/>
      <c r="E34" s="27">
        <f t="shared" si="4"/>
        <v>21</v>
      </c>
      <c r="F34" s="34"/>
      <c r="G34" s="32"/>
      <c r="H34" s="34">
        <v>150</v>
      </c>
      <c r="I34" s="13"/>
    </row>
    <row r="35" s="18" customFormat="1" ht="30" customHeight="1" spans="1:9">
      <c r="A35" s="24">
        <v>32</v>
      </c>
      <c r="B35" s="35" t="s">
        <v>193</v>
      </c>
      <c r="C35" s="36" t="s">
        <v>194</v>
      </c>
      <c r="D35" s="26" t="s">
        <v>161</v>
      </c>
      <c r="E35" s="27">
        <f t="shared" ref="E35:E39" si="5">1+1+1</f>
        <v>3</v>
      </c>
      <c r="F35" s="34"/>
      <c r="G35" s="32"/>
      <c r="H35" s="34">
        <v>400</v>
      </c>
      <c r="I35" s="13"/>
    </row>
    <row r="36" ht="30" customHeight="1" spans="1:9">
      <c r="A36" s="24">
        <v>33</v>
      </c>
      <c r="B36" s="35" t="s">
        <v>195</v>
      </c>
      <c r="C36" s="26" t="s">
        <v>196</v>
      </c>
      <c r="D36" s="26" t="s">
        <v>161</v>
      </c>
      <c r="E36" s="27">
        <f t="shared" ref="E36:E40" si="6">2+2+2</f>
        <v>6</v>
      </c>
      <c r="F36" s="34"/>
      <c r="G36" s="32"/>
      <c r="H36" s="34">
        <v>300</v>
      </c>
      <c r="I36" s="13"/>
    </row>
    <row r="37" ht="50" customHeight="1" spans="1:9">
      <c r="A37" s="24">
        <v>34</v>
      </c>
      <c r="B37" s="8" t="s">
        <v>197</v>
      </c>
      <c r="C37" s="26" t="s">
        <v>198</v>
      </c>
      <c r="D37" s="26" t="s">
        <v>161</v>
      </c>
      <c r="E37" s="27">
        <f t="shared" si="6"/>
        <v>6</v>
      </c>
      <c r="F37" s="34"/>
      <c r="G37" s="32"/>
      <c r="H37" s="34">
        <v>190</v>
      </c>
      <c r="I37" s="13"/>
    </row>
    <row r="38" ht="30" customHeight="1" spans="1:9">
      <c r="A38" s="24">
        <v>35</v>
      </c>
      <c r="B38" s="8" t="s">
        <v>199</v>
      </c>
      <c r="C38" s="29" t="s">
        <v>200</v>
      </c>
      <c r="D38" s="26" t="s">
        <v>161</v>
      </c>
      <c r="E38" s="27">
        <v>9</v>
      </c>
      <c r="F38" s="34"/>
      <c r="G38" s="32"/>
      <c r="H38" s="34">
        <v>115</v>
      </c>
      <c r="I38" s="13"/>
    </row>
    <row r="39" ht="30" customHeight="1" spans="1:9">
      <c r="A39" s="24">
        <v>36</v>
      </c>
      <c r="B39" s="35" t="s">
        <v>201</v>
      </c>
      <c r="C39" s="26" t="s">
        <v>202</v>
      </c>
      <c r="D39" s="26" t="s">
        <v>161</v>
      </c>
      <c r="E39" s="27">
        <f t="shared" si="5"/>
        <v>3</v>
      </c>
      <c r="F39" s="34"/>
      <c r="G39" s="32"/>
      <c r="H39" s="34">
        <v>1250</v>
      </c>
      <c r="I39" s="13"/>
    </row>
    <row r="40" ht="30" customHeight="1" spans="1:9">
      <c r="A40" s="24">
        <v>37</v>
      </c>
      <c r="B40" s="35" t="s">
        <v>203</v>
      </c>
      <c r="C40" s="26" t="s">
        <v>204</v>
      </c>
      <c r="D40" s="26" t="s">
        <v>161</v>
      </c>
      <c r="E40" s="27">
        <f t="shared" si="6"/>
        <v>6</v>
      </c>
      <c r="F40" s="34"/>
      <c r="G40" s="32"/>
      <c r="H40" s="34">
        <v>550</v>
      </c>
      <c r="I40" s="13"/>
    </row>
    <row r="41" ht="30" customHeight="1" spans="1:9">
      <c r="A41" s="24">
        <v>38</v>
      </c>
      <c r="B41" s="35" t="s">
        <v>205</v>
      </c>
      <c r="C41" s="26" t="s">
        <v>206</v>
      </c>
      <c r="D41" s="37" t="s">
        <v>161</v>
      </c>
      <c r="E41" s="27">
        <f>4+4+4</f>
        <v>12</v>
      </c>
      <c r="F41" s="38"/>
      <c r="G41" s="32"/>
      <c r="H41" s="38">
        <v>2000</v>
      </c>
      <c r="I41" s="13"/>
    </row>
    <row r="42" ht="30" customHeight="1" spans="1:9">
      <c r="A42" s="24">
        <v>39</v>
      </c>
      <c r="B42" s="35" t="s">
        <v>207</v>
      </c>
      <c r="C42" s="26" t="s">
        <v>208</v>
      </c>
      <c r="D42" s="37" t="s">
        <v>161</v>
      </c>
      <c r="E42" s="27">
        <f>2+2+2</f>
        <v>6</v>
      </c>
      <c r="F42" s="38"/>
      <c r="G42" s="32"/>
      <c r="H42" s="38">
        <v>875</v>
      </c>
      <c r="I42" s="13"/>
    </row>
    <row r="43" s="18" customFormat="1" ht="48" customHeight="1" spans="1:9">
      <c r="A43" s="24">
        <v>40</v>
      </c>
      <c r="B43" s="35" t="s">
        <v>209</v>
      </c>
      <c r="C43" s="26" t="s">
        <v>210</v>
      </c>
      <c r="D43" s="37" t="s">
        <v>161</v>
      </c>
      <c r="E43" s="27">
        <f>4+4+4</f>
        <v>12</v>
      </c>
      <c r="F43" s="38"/>
      <c r="G43" s="32"/>
      <c r="H43" s="38">
        <v>1600</v>
      </c>
      <c r="I43" s="13"/>
    </row>
    <row r="44" s="18" customFormat="1" ht="57" customHeight="1" spans="1:9">
      <c r="A44" s="24">
        <v>41</v>
      </c>
      <c r="B44" s="8" t="s">
        <v>211</v>
      </c>
      <c r="C44" s="29" t="s">
        <v>212</v>
      </c>
      <c r="D44" s="37" t="s">
        <v>161</v>
      </c>
      <c r="E44" s="27">
        <f>1+1+1</f>
        <v>3</v>
      </c>
      <c r="F44" s="38"/>
      <c r="G44" s="32"/>
      <c r="H44" s="38">
        <v>290</v>
      </c>
      <c r="I44" s="13"/>
    </row>
    <row r="45" s="18" customFormat="1" ht="30" customHeight="1" spans="1:9">
      <c r="A45" s="24">
        <v>42</v>
      </c>
      <c r="B45" s="35" t="s">
        <v>213</v>
      </c>
      <c r="C45" s="26" t="s">
        <v>214</v>
      </c>
      <c r="D45" s="37" t="s">
        <v>161</v>
      </c>
      <c r="E45" s="27">
        <f>3+3+3</f>
        <v>9</v>
      </c>
      <c r="F45" s="33"/>
      <c r="G45" s="32"/>
      <c r="H45" s="33">
        <v>550</v>
      </c>
      <c r="I45" s="13"/>
    </row>
    <row r="46" s="18" customFormat="1" ht="45" customHeight="1" spans="1:9">
      <c r="A46" s="24">
        <v>43</v>
      </c>
      <c r="B46" s="8" t="s">
        <v>215</v>
      </c>
      <c r="C46" s="26" t="s">
        <v>216</v>
      </c>
      <c r="D46" s="37" t="s">
        <v>161</v>
      </c>
      <c r="E46" s="27">
        <f>2+2+2</f>
        <v>6</v>
      </c>
      <c r="F46" s="33"/>
      <c r="G46" s="32"/>
      <c r="H46" s="33">
        <v>1000</v>
      </c>
      <c r="I46" s="13"/>
    </row>
    <row r="47" s="18" customFormat="1" ht="30" customHeight="1" spans="1:9">
      <c r="A47" s="24">
        <v>44</v>
      </c>
      <c r="B47" s="8" t="s">
        <v>217</v>
      </c>
      <c r="C47" s="29" t="s">
        <v>218</v>
      </c>
      <c r="D47" s="37" t="s">
        <v>161</v>
      </c>
      <c r="E47" s="27">
        <f>1+1+1</f>
        <v>3</v>
      </c>
      <c r="F47" s="33"/>
      <c r="G47" s="32"/>
      <c r="H47" s="33">
        <v>325</v>
      </c>
      <c r="I47" s="13"/>
    </row>
    <row r="48" s="18" customFormat="1" ht="30" customHeight="1" spans="1:9">
      <c r="A48" s="24">
        <v>45</v>
      </c>
      <c r="B48" s="8" t="s">
        <v>219</v>
      </c>
      <c r="C48" s="39" t="s">
        <v>220</v>
      </c>
      <c r="D48" s="37" t="s">
        <v>161</v>
      </c>
      <c r="E48" s="27">
        <f>2+0+0</f>
        <v>2</v>
      </c>
      <c r="F48" s="33"/>
      <c r="G48" s="32"/>
      <c r="H48" s="33">
        <v>400</v>
      </c>
      <c r="I48" s="13"/>
    </row>
    <row r="49" s="18" customFormat="1" ht="30" customHeight="1" spans="1:9">
      <c r="A49" s="24">
        <v>46</v>
      </c>
      <c r="B49" s="8" t="s">
        <v>221</v>
      </c>
      <c r="C49" s="29" t="s">
        <v>222</v>
      </c>
      <c r="D49" s="37" t="s">
        <v>161</v>
      </c>
      <c r="E49" s="27">
        <f>4+4+4</f>
        <v>12</v>
      </c>
      <c r="F49" s="33"/>
      <c r="G49" s="32"/>
      <c r="H49" s="33">
        <v>250</v>
      </c>
      <c r="I49" s="13"/>
    </row>
    <row r="50" s="18" customFormat="1" ht="30" customHeight="1" spans="1:9">
      <c r="A50" s="24">
        <v>47</v>
      </c>
      <c r="B50" s="8" t="s">
        <v>223</v>
      </c>
      <c r="C50" s="29" t="s">
        <v>224</v>
      </c>
      <c r="D50" s="37" t="s">
        <v>161</v>
      </c>
      <c r="E50" s="27">
        <f>3+3+3</f>
        <v>9</v>
      </c>
      <c r="F50" s="33"/>
      <c r="G50" s="32"/>
      <c r="H50" s="33">
        <v>350</v>
      </c>
      <c r="I50" s="13"/>
    </row>
    <row r="51" s="18" customFormat="1" ht="30" customHeight="1" spans="1:9">
      <c r="A51" s="24">
        <v>48</v>
      </c>
      <c r="B51" s="35" t="s">
        <v>225</v>
      </c>
      <c r="C51" s="26" t="s">
        <v>226</v>
      </c>
      <c r="D51" s="37" t="s">
        <v>161</v>
      </c>
      <c r="E51" s="27">
        <f>2+2+2</f>
        <v>6</v>
      </c>
      <c r="F51" s="38"/>
      <c r="G51" s="32"/>
      <c r="H51" s="38">
        <v>800</v>
      </c>
      <c r="I51" s="13"/>
    </row>
    <row r="52" ht="30" customHeight="1" spans="1:9">
      <c r="A52" s="24">
        <v>49</v>
      </c>
      <c r="B52" s="8" t="s">
        <v>227</v>
      </c>
      <c r="C52" s="29" t="s">
        <v>228</v>
      </c>
      <c r="D52" s="40" t="s">
        <v>161</v>
      </c>
      <c r="E52" s="27">
        <f t="shared" ref="E52:E58" si="7">1+1+1</f>
        <v>3</v>
      </c>
      <c r="F52" s="33"/>
      <c r="G52" s="32"/>
      <c r="H52" s="33">
        <v>25</v>
      </c>
      <c r="I52" s="13"/>
    </row>
    <row r="53" ht="30" customHeight="1" spans="1:9">
      <c r="A53" s="24">
        <v>50</v>
      </c>
      <c r="B53" s="8"/>
      <c r="C53" s="29" t="s">
        <v>229</v>
      </c>
      <c r="D53" s="40"/>
      <c r="E53" s="27">
        <f t="shared" si="7"/>
        <v>3</v>
      </c>
      <c r="F53" s="33"/>
      <c r="G53" s="32"/>
      <c r="H53" s="33">
        <v>50</v>
      </c>
      <c r="I53" s="13"/>
    </row>
    <row r="54" ht="30" customHeight="1" spans="1:9">
      <c r="A54" s="24">
        <v>51</v>
      </c>
      <c r="B54" s="8"/>
      <c r="C54" s="29" t="s">
        <v>230</v>
      </c>
      <c r="D54" s="40"/>
      <c r="E54" s="27">
        <f t="shared" si="7"/>
        <v>3</v>
      </c>
      <c r="F54" s="33"/>
      <c r="G54" s="32"/>
      <c r="H54" s="33">
        <v>100</v>
      </c>
      <c r="I54" s="13"/>
    </row>
    <row r="55" ht="30" customHeight="1" spans="1:9">
      <c r="A55" s="24">
        <v>52</v>
      </c>
      <c r="B55" s="8"/>
      <c r="C55" s="29" t="s">
        <v>231</v>
      </c>
      <c r="D55" s="40"/>
      <c r="E55" s="27">
        <f t="shared" si="7"/>
        <v>3</v>
      </c>
      <c r="F55" s="33"/>
      <c r="G55" s="32"/>
      <c r="H55" s="33">
        <v>125</v>
      </c>
      <c r="I55" s="13"/>
    </row>
    <row r="56" ht="30" customHeight="1" spans="1:9">
      <c r="A56" s="24">
        <v>53</v>
      </c>
      <c r="B56" s="8"/>
      <c r="C56" s="29" t="s">
        <v>232</v>
      </c>
      <c r="D56" s="40"/>
      <c r="E56" s="27">
        <f t="shared" si="7"/>
        <v>3</v>
      </c>
      <c r="F56" s="33"/>
      <c r="G56" s="32"/>
      <c r="H56" s="33">
        <v>200</v>
      </c>
      <c r="I56" s="13"/>
    </row>
    <row r="57" ht="30" customHeight="1" spans="1:9">
      <c r="A57" s="24">
        <v>54</v>
      </c>
      <c r="B57" s="8"/>
      <c r="C57" s="29" t="s">
        <v>233</v>
      </c>
      <c r="D57" s="40"/>
      <c r="E57" s="27">
        <f t="shared" si="7"/>
        <v>3</v>
      </c>
      <c r="F57" s="33"/>
      <c r="G57" s="32"/>
      <c r="H57" s="33">
        <v>150</v>
      </c>
      <c r="I57" s="13"/>
    </row>
    <row r="58" ht="30" customHeight="1" spans="1:9">
      <c r="A58" s="24">
        <v>55</v>
      </c>
      <c r="B58" s="41" t="s">
        <v>234</v>
      </c>
      <c r="C58" s="39" t="s">
        <v>235</v>
      </c>
      <c r="D58" s="40" t="s">
        <v>161</v>
      </c>
      <c r="E58" s="27">
        <f t="shared" si="7"/>
        <v>3</v>
      </c>
      <c r="F58" s="42"/>
      <c r="G58" s="32"/>
      <c r="H58" s="42">
        <v>500</v>
      </c>
      <c r="I58" s="13"/>
    </row>
    <row r="59" ht="30" customHeight="1" spans="1:9">
      <c r="A59" s="24">
        <v>56</v>
      </c>
      <c r="B59" s="43" t="s">
        <v>236</v>
      </c>
      <c r="C59" s="40" t="s">
        <v>237</v>
      </c>
      <c r="D59" s="26" t="s">
        <v>161</v>
      </c>
      <c r="E59" s="27">
        <f>15+15+12</f>
        <v>42</v>
      </c>
      <c r="F59" s="44"/>
      <c r="G59" s="32"/>
      <c r="H59" s="44">
        <v>30</v>
      </c>
      <c r="I59" s="13"/>
    </row>
    <row r="60" ht="30" customHeight="1" spans="1:9">
      <c r="A60" s="24">
        <v>57</v>
      </c>
      <c r="B60" s="43"/>
      <c r="C60" s="29" t="s">
        <v>238</v>
      </c>
      <c r="D60" s="26" t="s">
        <v>161</v>
      </c>
      <c r="E60" s="27">
        <f>15+15+12</f>
        <v>42</v>
      </c>
      <c r="F60" s="44"/>
      <c r="G60" s="32"/>
      <c r="H60" s="44">
        <v>250</v>
      </c>
      <c r="I60" s="13"/>
    </row>
    <row r="61" ht="30" customHeight="1" spans="1:9">
      <c r="A61" s="24">
        <v>58</v>
      </c>
      <c r="B61" s="8" t="s">
        <v>239</v>
      </c>
      <c r="C61" s="29" t="s">
        <v>240</v>
      </c>
      <c r="D61" s="40" t="s">
        <v>161</v>
      </c>
      <c r="E61" s="27">
        <f>1+1+1</f>
        <v>3</v>
      </c>
      <c r="F61" s="45"/>
      <c r="G61" s="32"/>
      <c r="H61" s="45">
        <v>200</v>
      </c>
      <c r="I61" s="13"/>
    </row>
    <row r="62" s="18" customFormat="1" ht="30" customHeight="1" spans="1:9">
      <c r="A62" s="24">
        <v>59</v>
      </c>
      <c r="B62" s="8" t="s">
        <v>241</v>
      </c>
      <c r="C62" s="8" t="s">
        <v>242</v>
      </c>
      <c r="D62" s="7" t="s">
        <v>161</v>
      </c>
      <c r="E62" s="7">
        <v>1</v>
      </c>
      <c r="F62" s="42"/>
      <c r="G62" s="32"/>
      <c r="H62" s="42">
        <v>1500</v>
      </c>
      <c r="I62" s="13"/>
    </row>
    <row r="63" s="18" customFormat="1" ht="30" customHeight="1" spans="1:9">
      <c r="A63" s="24">
        <v>60</v>
      </c>
      <c r="B63" s="8" t="s">
        <v>243</v>
      </c>
      <c r="C63" s="8" t="s">
        <v>244</v>
      </c>
      <c r="D63" s="7" t="s">
        <v>161</v>
      </c>
      <c r="E63" s="7">
        <v>1</v>
      </c>
      <c r="F63" s="42"/>
      <c r="G63" s="32"/>
      <c r="H63" s="42">
        <v>375</v>
      </c>
      <c r="I63" s="13"/>
    </row>
    <row r="64" s="18" customFormat="1" ht="30" customHeight="1" spans="1:9">
      <c r="A64" s="24">
        <v>61</v>
      </c>
      <c r="B64" s="8" t="s">
        <v>245</v>
      </c>
      <c r="C64" s="8" t="s">
        <v>246</v>
      </c>
      <c r="D64" s="7" t="s">
        <v>247</v>
      </c>
      <c r="E64" s="7">
        <v>12</v>
      </c>
      <c r="F64" s="42"/>
      <c r="G64" s="32"/>
      <c r="H64" s="42">
        <v>25</v>
      </c>
      <c r="I64" s="13"/>
    </row>
    <row r="65" s="18" customFormat="1" ht="30" customHeight="1" spans="1:9">
      <c r="A65" s="24">
        <v>62</v>
      </c>
      <c r="B65" s="41" t="s">
        <v>248</v>
      </c>
      <c r="C65" s="41" t="s">
        <v>246</v>
      </c>
      <c r="D65" s="7" t="s">
        <v>247</v>
      </c>
      <c r="E65" s="7">
        <v>12</v>
      </c>
      <c r="F65" s="42"/>
      <c r="G65" s="32"/>
      <c r="H65" s="42">
        <v>25</v>
      </c>
      <c r="I65" s="13"/>
    </row>
    <row r="66" s="18" customFormat="1" ht="30" customHeight="1" spans="1:9">
      <c r="A66" s="24">
        <v>63</v>
      </c>
      <c r="B66" s="8" t="s">
        <v>249</v>
      </c>
      <c r="C66" s="41" t="s">
        <v>250</v>
      </c>
      <c r="D66" s="7" t="s">
        <v>161</v>
      </c>
      <c r="E66" s="7">
        <v>1</v>
      </c>
      <c r="F66" s="44"/>
      <c r="G66" s="32"/>
      <c r="H66" s="44">
        <v>600</v>
      </c>
      <c r="I66" s="13"/>
    </row>
    <row r="67" s="18" customFormat="1" ht="30" customHeight="1" spans="1:9">
      <c r="A67" s="24">
        <v>64</v>
      </c>
      <c r="B67" s="41" t="s">
        <v>251</v>
      </c>
      <c r="C67" s="41" t="s">
        <v>252</v>
      </c>
      <c r="D67" s="35" t="s">
        <v>161</v>
      </c>
      <c r="E67" s="35">
        <v>12</v>
      </c>
      <c r="F67" s="30"/>
      <c r="G67" s="32"/>
      <c r="H67" s="30">
        <v>450</v>
      </c>
      <c r="I67" s="13"/>
    </row>
    <row r="68" ht="25" customHeight="1" spans="1:9">
      <c r="A68" s="13" t="s">
        <v>72</v>
      </c>
      <c r="B68" s="13"/>
      <c r="C68" s="13"/>
      <c r="D68" s="13"/>
      <c r="E68" s="13"/>
      <c r="F68" s="30"/>
      <c r="G68" s="30"/>
      <c r="H68" s="30"/>
      <c r="I68" s="13"/>
    </row>
  </sheetData>
  <autoFilter ref="A3:E68">
    <extLst/>
  </autoFilter>
  <mergeCells count="12">
    <mergeCell ref="A1:I1"/>
    <mergeCell ref="A2:I2"/>
    <mergeCell ref="A68:E68"/>
    <mergeCell ref="B4:B11"/>
    <mergeCell ref="B12:B17"/>
    <mergeCell ref="B18:B27"/>
    <mergeCell ref="B28:B31"/>
    <mergeCell ref="B32:B34"/>
    <mergeCell ref="B52:B57"/>
    <mergeCell ref="B59:B60"/>
    <mergeCell ref="D32:D34"/>
    <mergeCell ref="D52:D57"/>
  </mergeCells>
  <printOptions horizontalCentered="1"/>
  <pageMargins left="0.472222222222222" right="0.472222222222222" top="0.751388888888889" bottom="0.590277777777778" header="0.298611111111111" footer="0.298611111111111"/>
  <pageSetup paperSize="9" scale="90" orientation="portrait" horizontalDpi="600"/>
  <headerFooter/>
  <ignoredErrors>
    <ignoredError sqref="E41:E42 E25 E6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I8"/>
  <sheetViews>
    <sheetView view="pageBreakPreview" zoomScaleNormal="100" workbookViewId="0">
      <selection activeCell="K8" sqref="K8"/>
    </sheetView>
  </sheetViews>
  <sheetFormatPr defaultColWidth="9" defaultRowHeight="13.5" outlineLevelRow="7"/>
  <cols>
    <col min="1" max="1" width="6.625" customWidth="1"/>
    <col min="2" max="2" width="8.625" customWidth="1"/>
    <col min="3" max="3" width="20.625" customWidth="1"/>
    <col min="4" max="4" width="6.625" customWidth="1"/>
    <col min="5" max="5" width="11.25" customWidth="1"/>
    <col min="6" max="6" width="10.25" style="1" customWidth="1"/>
    <col min="7" max="8" width="11.625" style="1" customWidth="1"/>
    <col min="9" max="9" width="7.625" style="1" customWidth="1"/>
  </cols>
  <sheetData>
    <row r="1" ht="30" customHeight="1" spans="1:9">
      <c r="A1" s="2" t="s">
        <v>253</v>
      </c>
      <c r="B1" s="2"/>
      <c r="C1" s="2"/>
      <c r="D1" s="2"/>
      <c r="E1" s="2"/>
      <c r="F1" s="2"/>
      <c r="G1" s="2"/>
      <c r="H1" s="2"/>
      <c r="I1" s="2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ht="41" customHeight="1" spans="1:9">
      <c r="A3" s="4" t="s">
        <v>15</v>
      </c>
      <c r="B3" s="4" t="s">
        <v>16</v>
      </c>
      <c r="C3" s="4" t="s">
        <v>35</v>
      </c>
      <c r="D3" s="4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ht="25" customHeight="1" spans="1:9">
      <c r="A4" s="7">
        <v>1</v>
      </c>
      <c r="B4" s="8" t="s">
        <v>254</v>
      </c>
      <c r="C4" s="8" t="s">
        <v>255</v>
      </c>
      <c r="D4" s="8" t="s">
        <v>146</v>
      </c>
      <c r="E4" s="9">
        <v>78928</v>
      </c>
      <c r="F4" s="10"/>
      <c r="G4" s="10"/>
      <c r="H4" s="10">
        <v>0.5</v>
      </c>
      <c r="I4" s="17"/>
    </row>
    <row r="5" ht="25" customHeight="1" spans="1:9">
      <c r="A5" s="7">
        <v>2</v>
      </c>
      <c r="B5" s="8"/>
      <c r="C5" s="8" t="s">
        <v>256</v>
      </c>
      <c r="D5" s="11" t="s">
        <v>107</v>
      </c>
      <c r="E5" s="12">
        <v>6</v>
      </c>
      <c r="F5" s="10"/>
      <c r="G5" s="10"/>
      <c r="H5" s="10">
        <v>250</v>
      </c>
      <c r="I5" s="17"/>
    </row>
    <row r="6" ht="25" customHeight="1" spans="1:9">
      <c r="A6" s="7">
        <v>3</v>
      </c>
      <c r="B6" s="8"/>
      <c r="C6" s="8" t="s">
        <v>257</v>
      </c>
      <c r="D6" s="11" t="s">
        <v>107</v>
      </c>
      <c r="E6" s="12">
        <v>6</v>
      </c>
      <c r="F6" s="10"/>
      <c r="G6" s="10"/>
      <c r="H6" s="10">
        <v>250</v>
      </c>
      <c r="I6" s="17"/>
    </row>
    <row r="7" ht="25" customHeight="1" spans="1:9">
      <c r="A7" s="13" t="s">
        <v>72</v>
      </c>
      <c r="B7" s="13"/>
      <c r="C7" s="13"/>
      <c r="D7" s="13"/>
      <c r="E7" s="13"/>
      <c r="F7" s="14"/>
      <c r="G7" s="14"/>
      <c r="H7" s="14"/>
      <c r="I7" s="13"/>
    </row>
    <row r="8" spans="6:8">
      <c r="F8" s="15"/>
      <c r="G8" s="15"/>
      <c r="H8" s="15"/>
    </row>
  </sheetData>
  <mergeCells count="4">
    <mergeCell ref="A1:I1"/>
    <mergeCell ref="A2:I2"/>
    <mergeCell ref="A7:E7"/>
    <mergeCell ref="B4:B6"/>
  </mergeCells>
  <printOptions horizontalCentered="1"/>
  <pageMargins left="0.472222222222222" right="0.472222222222222" top="0.802777777777778" bottom="0.60625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14"/>
  <sheetViews>
    <sheetView view="pageBreakPreview" zoomScaleNormal="100" workbookViewId="0">
      <selection activeCell="B14" sqref="B14"/>
    </sheetView>
  </sheetViews>
  <sheetFormatPr defaultColWidth="9" defaultRowHeight="13.5"/>
  <cols>
    <col min="1" max="1" width="11.25" customWidth="1"/>
    <col min="2" max="2" width="29" customWidth="1"/>
    <col min="3" max="3" width="22.625" customWidth="1"/>
    <col min="4" max="4" width="19.875" customWidth="1"/>
    <col min="7" max="7" width="12.625"/>
  </cols>
  <sheetData>
    <row r="1" s="190" customFormat="1" ht="60" customHeight="1" spans="1:4">
      <c r="A1" s="192" t="s">
        <v>14</v>
      </c>
      <c r="B1" s="192"/>
      <c r="C1" s="192"/>
      <c r="D1" s="192"/>
    </row>
    <row r="2" ht="36" customHeight="1" spans="1:14">
      <c r="A2" s="193" t="s">
        <v>15</v>
      </c>
      <c r="B2" s="193" t="s">
        <v>16</v>
      </c>
      <c r="C2" s="193" t="s">
        <v>17</v>
      </c>
      <c r="D2" s="193" t="s">
        <v>18</v>
      </c>
      <c r="N2" s="190"/>
    </row>
    <row r="3" s="191" customFormat="1" ht="36" customHeight="1" spans="1:4">
      <c r="A3" s="194" t="s">
        <v>19</v>
      </c>
      <c r="B3" s="194" t="s">
        <v>20</v>
      </c>
      <c r="C3" s="195"/>
      <c r="D3" s="196"/>
    </row>
    <row r="4" s="191" customFormat="1" ht="35" customHeight="1" spans="1:4">
      <c r="A4" s="197">
        <v>1</v>
      </c>
      <c r="B4" s="198" t="s">
        <v>21</v>
      </c>
      <c r="C4" s="199"/>
      <c r="D4" s="200"/>
    </row>
    <row r="5" s="191" customFormat="1" ht="35" customHeight="1" spans="1:4">
      <c r="A5" s="197">
        <v>2</v>
      </c>
      <c r="B5" s="198" t="s">
        <v>22</v>
      </c>
      <c r="C5" s="199"/>
      <c r="D5" s="200"/>
    </row>
    <row r="6" s="191" customFormat="1" ht="35" customHeight="1" spans="1:4">
      <c r="A6" s="197">
        <v>3</v>
      </c>
      <c r="B6" s="198" t="s">
        <v>23</v>
      </c>
      <c r="C6" s="199"/>
      <c r="D6" s="200"/>
    </row>
    <row r="7" s="191" customFormat="1" ht="35" customHeight="1" spans="1:4">
      <c r="A7" s="197">
        <v>4</v>
      </c>
      <c r="B7" s="198" t="s">
        <v>24</v>
      </c>
      <c r="C7" s="199"/>
      <c r="D7" s="200"/>
    </row>
    <row r="8" s="191" customFormat="1" ht="35" customHeight="1" spans="1:4">
      <c r="A8" s="197">
        <v>5</v>
      </c>
      <c r="B8" s="198" t="s">
        <v>25</v>
      </c>
      <c r="C8" s="199"/>
      <c r="D8" s="200"/>
    </row>
    <row r="9" s="191" customFormat="1" ht="35" customHeight="1" spans="1:4">
      <c r="A9" s="197">
        <v>6</v>
      </c>
      <c r="B9" s="198" t="s">
        <v>26</v>
      </c>
      <c r="C9" s="199"/>
      <c r="D9" s="200"/>
    </row>
    <row r="10" s="191" customFormat="1" ht="35" customHeight="1" spans="1:4">
      <c r="A10" s="197">
        <v>7</v>
      </c>
      <c r="B10" s="198" t="s">
        <v>27</v>
      </c>
      <c r="C10" s="199"/>
      <c r="D10" s="200"/>
    </row>
    <row r="11" s="191" customFormat="1" ht="35" customHeight="1" spans="1:4">
      <c r="A11" s="197">
        <v>8</v>
      </c>
      <c r="B11" s="198" t="s">
        <v>28</v>
      </c>
      <c r="C11" s="199"/>
      <c r="D11" s="200"/>
    </row>
    <row r="12" s="191" customFormat="1" ht="35" customHeight="1" spans="1:4">
      <c r="A12" s="197">
        <v>9</v>
      </c>
      <c r="B12" s="198" t="s">
        <v>29</v>
      </c>
      <c r="C12" s="199"/>
      <c r="D12" s="200"/>
    </row>
    <row r="13" s="191" customFormat="1" ht="35" customHeight="1" spans="1:4">
      <c r="A13" s="201" t="s">
        <v>30</v>
      </c>
      <c r="B13" s="201" t="s">
        <v>31</v>
      </c>
      <c r="C13" s="202">
        <v>385030.61</v>
      </c>
      <c r="D13" s="194"/>
    </row>
    <row r="14" s="191" customFormat="1" ht="35" customHeight="1" spans="1:4">
      <c r="A14" s="197">
        <v>10</v>
      </c>
      <c r="B14" s="201" t="s">
        <v>32</v>
      </c>
      <c r="C14" s="203"/>
      <c r="D14" s="200"/>
    </row>
  </sheetData>
  <mergeCells count="1">
    <mergeCell ref="A1:D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I30"/>
  <sheetViews>
    <sheetView view="pageBreakPreview" zoomScaleNormal="100" workbookViewId="0">
      <pane ySplit="3" topLeftCell="A4" activePane="bottomLeft" state="frozen"/>
      <selection/>
      <selection pane="bottomLeft" activeCell="H12" sqref="H12"/>
    </sheetView>
  </sheetViews>
  <sheetFormatPr defaultColWidth="9" defaultRowHeight="12"/>
  <cols>
    <col min="1" max="1" width="6" style="1" customWidth="1"/>
    <col min="2" max="2" width="12.25" style="1" customWidth="1"/>
    <col min="3" max="3" width="19.25" style="1" customWidth="1"/>
    <col min="4" max="4" width="6.375" style="1" customWidth="1"/>
    <col min="5" max="5" width="9.625" style="1" customWidth="1"/>
    <col min="6" max="6" width="10.375" style="167" customWidth="1"/>
    <col min="7" max="7" width="11" style="167" customWidth="1"/>
    <col min="8" max="8" width="11.625" style="167" customWidth="1"/>
    <col min="9" max="9" width="7.5" style="1" customWidth="1"/>
    <col min="10" max="16384" width="9" style="1"/>
  </cols>
  <sheetData>
    <row r="1" ht="30" customHeight="1" spans="1:9">
      <c r="A1" s="128" t="s">
        <v>33</v>
      </c>
      <c r="B1" s="128"/>
      <c r="C1" s="128"/>
      <c r="D1" s="128"/>
      <c r="E1" s="128"/>
      <c r="F1" s="168"/>
      <c r="G1" s="168"/>
      <c r="H1" s="168"/>
      <c r="I1" s="128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ht="36" customHeight="1" spans="1:9">
      <c r="A3" s="118" t="s">
        <v>15</v>
      </c>
      <c r="B3" s="169" t="s">
        <v>16</v>
      </c>
      <c r="C3" s="169" t="s">
        <v>35</v>
      </c>
      <c r="D3" s="103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s="50" customFormat="1" ht="30" customHeight="1" spans="1:9">
      <c r="A4" s="56">
        <v>1</v>
      </c>
      <c r="B4" s="104" t="s">
        <v>42</v>
      </c>
      <c r="C4" s="29" t="s">
        <v>43</v>
      </c>
      <c r="D4" s="26" t="s">
        <v>44</v>
      </c>
      <c r="E4" s="41">
        <v>1041</v>
      </c>
      <c r="F4" s="109"/>
      <c r="G4" s="109"/>
      <c r="H4" s="109">
        <v>150</v>
      </c>
      <c r="I4" s="17"/>
    </row>
    <row r="5" s="49" customFormat="1" ht="30" customHeight="1" spans="1:9">
      <c r="A5" s="56">
        <v>2</v>
      </c>
      <c r="B5" s="104"/>
      <c r="C5" s="29" t="s">
        <v>45</v>
      </c>
      <c r="D5" s="26" t="s">
        <v>46</v>
      </c>
      <c r="E5" s="59">
        <v>126</v>
      </c>
      <c r="F5" s="109"/>
      <c r="G5" s="109"/>
      <c r="H5" s="109">
        <v>3904</v>
      </c>
      <c r="I5" s="46"/>
    </row>
    <row r="6" s="50" customFormat="1" ht="30" customHeight="1" spans="1:9">
      <c r="A6" s="56">
        <v>3</v>
      </c>
      <c r="B6" s="132" t="s">
        <v>47</v>
      </c>
      <c r="C6" s="29" t="s">
        <v>48</v>
      </c>
      <c r="D6" s="26" t="s">
        <v>44</v>
      </c>
      <c r="E6" s="41">
        <v>540</v>
      </c>
      <c r="F6" s="109"/>
      <c r="G6" s="109"/>
      <c r="H6" s="109">
        <v>100</v>
      </c>
      <c r="I6" s="114"/>
    </row>
    <row r="7" s="49" customFormat="1" ht="30" customHeight="1" spans="1:9">
      <c r="A7" s="56">
        <v>4</v>
      </c>
      <c r="B7" s="170"/>
      <c r="C7" s="29" t="s">
        <v>49</v>
      </c>
      <c r="D7" s="26" t="s">
        <v>46</v>
      </c>
      <c r="E7" s="59">
        <v>103</v>
      </c>
      <c r="F7" s="109"/>
      <c r="G7" s="109"/>
      <c r="H7" s="109">
        <v>3904</v>
      </c>
      <c r="I7" s="46"/>
    </row>
    <row r="8" s="50" customFormat="1" ht="30" customHeight="1" spans="1:9">
      <c r="A8" s="56">
        <v>5</v>
      </c>
      <c r="B8" s="170"/>
      <c r="C8" s="29" t="s">
        <v>50</v>
      </c>
      <c r="D8" s="26" t="s">
        <v>46</v>
      </c>
      <c r="E8" s="59">
        <v>103</v>
      </c>
      <c r="F8" s="109"/>
      <c r="G8" s="109"/>
      <c r="H8" s="109">
        <v>3904</v>
      </c>
      <c r="I8" s="46"/>
    </row>
    <row r="9" s="49" customFormat="1" ht="30" customHeight="1" spans="1:9">
      <c r="A9" s="56">
        <v>6</v>
      </c>
      <c r="B9" s="170"/>
      <c r="C9" s="29" t="s">
        <v>51</v>
      </c>
      <c r="D9" s="26" t="s">
        <v>44</v>
      </c>
      <c r="E9" s="41">
        <v>961</v>
      </c>
      <c r="F9" s="109"/>
      <c r="G9" s="109"/>
      <c r="H9" s="109">
        <v>140</v>
      </c>
      <c r="I9" s="46"/>
    </row>
    <row r="10" ht="30" customHeight="1" spans="1:9">
      <c r="A10" s="56">
        <v>7</v>
      </c>
      <c r="B10" s="171" t="s">
        <v>52</v>
      </c>
      <c r="C10" s="111" t="s">
        <v>53</v>
      </c>
      <c r="D10" s="112" t="s">
        <v>54</v>
      </c>
      <c r="E10" s="172">
        <v>4</v>
      </c>
      <c r="F10" s="108"/>
      <c r="G10" s="109"/>
      <c r="H10" s="109">
        <v>400</v>
      </c>
      <c r="I10" s="13"/>
    </row>
    <row r="11" ht="30" customHeight="1" spans="1:9">
      <c r="A11" s="56">
        <v>8</v>
      </c>
      <c r="B11" s="173"/>
      <c r="C11" s="174" t="s">
        <v>55</v>
      </c>
      <c r="D11" s="175" t="s">
        <v>56</v>
      </c>
      <c r="E11" s="176">
        <v>1020</v>
      </c>
      <c r="F11" s="108"/>
      <c r="G11" s="109"/>
      <c r="H11" s="109">
        <v>75</v>
      </c>
      <c r="I11" s="13"/>
    </row>
    <row r="12" s="166" customFormat="1" ht="30" customHeight="1" spans="1:9">
      <c r="A12" s="56">
        <v>9</v>
      </c>
      <c r="B12" s="177"/>
      <c r="C12" s="178" t="s">
        <v>57</v>
      </c>
      <c r="D12" s="175" t="s">
        <v>56</v>
      </c>
      <c r="E12" s="176">
        <v>544</v>
      </c>
      <c r="F12" s="108"/>
      <c r="G12" s="109"/>
      <c r="H12" s="109">
        <v>28</v>
      </c>
      <c r="I12" s="47"/>
    </row>
    <row r="13" ht="30" customHeight="1" spans="1:9">
      <c r="A13" s="56">
        <v>10</v>
      </c>
      <c r="B13" s="179" t="s">
        <v>58</v>
      </c>
      <c r="C13" s="180" t="s">
        <v>53</v>
      </c>
      <c r="D13" s="181" t="s">
        <v>54</v>
      </c>
      <c r="E13" s="182">
        <v>4</v>
      </c>
      <c r="F13" s="108"/>
      <c r="G13" s="109"/>
      <c r="H13" s="109">
        <v>400</v>
      </c>
      <c r="I13" s="13"/>
    </row>
    <row r="14" ht="30" customHeight="1" spans="1:9">
      <c r="A14" s="56">
        <v>11</v>
      </c>
      <c r="B14" s="179"/>
      <c r="C14" s="183" t="s">
        <v>59</v>
      </c>
      <c r="D14" s="184" t="s">
        <v>60</v>
      </c>
      <c r="E14" s="176">
        <v>85</v>
      </c>
      <c r="F14" s="108"/>
      <c r="G14" s="109"/>
      <c r="H14" s="109">
        <v>75</v>
      </c>
      <c r="I14" s="13"/>
    </row>
    <row r="15" ht="30" customHeight="1" spans="1:9">
      <c r="A15" s="56">
        <v>12</v>
      </c>
      <c r="B15" s="185"/>
      <c r="C15" s="178" t="s">
        <v>57</v>
      </c>
      <c r="D15" s="175" t="s">
        <v>56</v>
      </c>
      <c r="E15" s="176">
        <v>544</v>
      </c>
      <c r="F15" s="108"/>
      <c r="G15" s="109"/>
      <c r="H15" s="109">
        <v>28</v>
      </c>
      <c r="I15" s="13"/>
    </row>
    <row r="16" ht="30" customHeight="1" spans="1:9">
      <c r="A16" s="56">
        <v>13</v>
      </c>
      <c r="B16" s="171" t="s">
        <v>61</v>
      </c>
      <c r="C16" s="35" t="s">
        <v>62</v>
      </c>
      <c r="D16" s="181" t="s">
        <v>54</v>
      </c>
      <c r="E16" s="182">
        <v>4</v>
      </c>
      <c r="F16" s="108"/>
      <c r="G16" s="109"/>
      <c r="H16" s="109">
        <v>400</v>
      </c>
      <c r="I16" s="13"/>
    </row>
    <row r="17" ht="30" customHeight="1" spans="1:9">
      <c r="A17" s="56">
        <v>14</v>
      </c>
      <c r="B17" s="173"/>
      <c r="C17" s="174" t="s">
        <v>55</v>
      </c>
      <c r="D17" s="175" t="s">
        <v>56</v>
      </c>
      <c r="E17" s="176">
        <v>170</v>
      </c>
      <c r="F17" s="108"/>
      <c r="G17" s="109"/>
      <c r="H17" s="109">
        <v>75</v>
      </c>
      <c r="I17" s="13"/>
    </row>
    <row r="18" ht="30" customHeight="1" spans="1:9">
      <c r="A18" s="56">
        <v>15</v>
      </c>
      <c r="B18" s="177"/>
      <c r="C18" s="178" t="s">
        <v>57</v>
      </c>
      <c r="D18" s="175" t="s">
        <v>56</v>
      </c>
      <c r="E18" s="176">
        <v>544</v>
      </c>
      <c r="F18" s="108"/>
      <c r="G18" s="109"/>
      <c r="H18" s="109">
        <v>28</v>
      </c>
      <c r="I18" s="13"/>
    </row>
    <row r="19" ht="30" customHeight="1" spans="1:9">
      <c r="A19" s="56">
        <v>16</v>
      </c>
      <c r="B19" s="186" t="s">
        <v>63</v>
      </c>
      <c r="C19" s="174" t="s">
        <v>55</v>
      </c>
      <c r="D19" s="175" t="s">
        <v>56</v>
      </c>
      <c r="E19" s="176">
        <v>56</v>
      </c>
      <c r="F19" s="108"/>
      <c r="G19" s="109"/>
      <c r="H19" s="109">
        <v>75</v>
      </c>
      <c r="I19" s="13"/>
    </row>
    <row r="20" ht="30" customHeight="1" spans="1:9">
      <c r="A20" s="56">
        <v>17</v>
      </c>
      <c r="B20" s="149"/>
      <c r="C20" s="174" t="s">
        <v>64</v>
      </c>
      <c r="D20" s="175" t="s">
        <v>56</v>
      </c>
      <c r="E20" s="176">
        <v>56</v>
      </c>
      <c r="F20" s="108"/>
      <c r="G20" s="109"/>
      <c r="H20" s="109">
        <v>250</v>
      </c>
      <c r="I20" s="13"/>
    </row>
    <row r="21" ht="30" customHeight="1" spans="1:9">
      <c r="A21" s="56">
        <v>18</v>
      </c>
      <c r="B21" s="149"/>
      <c r="C21" s="178" t="s">
        <v>57</v>
      </c>
      <c r="D21" s="175" t="s">
        <v>56</v>
      </c>
      <c r="E21" s="176">
        <v>544</v>
      </c>
      <c r="F21" s="108"/>
      <c r="G21" s="109"/>
      <c r="H21" s="109">
        <v>28</v>
      </c>
      <c r="I21" s="13"/>
    </row>
    <row r="22" ht="30" customHeight="1" spans="1:9">
      <c r="A22" s="56">
        <v>19</v>
      </c>
      <c r="B22" s="186" t="s">
        <v>65</v>
      </c>
      <c r="C22" s="174" t="s">
        <v>55</v>
      </c>
      <c r="D22" s="175" t="s">
        <v>56</v>
      </c>
      <c r="E22" s="176">
        <v>56</v>
      </c>
      <c r="F22" s="108"/>
      <c r="G22" s="109"/>
      <c r="H22" s="109">
        <v>75</v>
      </c>
      <c r="I22" s="13"/>
    </row>
    <row r="23" ht="30" customHeight="1" spans="1:9">
      <c r="A23" s="56">
        <v>20</v>
      </c>
      <c r="B23" s="186"/>
      <c r="C23" s="174" t="s">
        <v>64</v>
      </c>
      <c r="D23" s="175" t="s">
        <v>56</v>
      </c>
      <c r="E23" s="176">
        <v>56</v>
      </c>
      <c r="F23" s="108"/>
      <c r="G23" s="109"/>
      <c r="H23" s="109">
        <v>250</v>
      </c>
      <c r="I23" s="13"/>
    </row>
    <row r="24" ht="30" customHeight="1" spans="1:9">
      <c r="A24" s="56">
        <v>21</v>
      </c>
      <c r="B24" s="186"/>
      <c r="C24" s="178" t="s">
        <v>57</v>
      </c>
      <c r="D24" s="175" t="s">
        <v>56</v>
      </c>
      <c r="E24" s="176">
        <v>544</v>
      </c>
      <c r="F24" s="108"/>
      <c r="G24" s="109"/>
      <c r="H24" s="109">
        <v>28</v>
      </c>
      <c r="I24" s="13"/>
    </row>
    <row r="25" ht="30" customHeight="1" spans="1:9">
      <c r="A25" s="56">
        <v>22</v>
      </c>
      <c r="B25" s="186"/>
      <c r="C25" s="187" t="s">
        <v>66</v>
      </c>
      <c r="D25" s="175" t="s">
        <v>56</v>
      </c>
      <c r="E25" s="176">
        <v>26</v>
      </c>
      <c r="F25" s="108"/>
      <c r="G25" s="109"/>
      <c r="H25" s="109">
        <v>60</v>
      </c>
      <c r="I25" s="13"/>
    </row>
    <row r="26" ht="30" customHeight="1" spans="1:9">
      <c r="A26" s="56">
        <v>23</v>
      </c>
      <c r="B26" s="186"/>
      <c r="C26" s="174" t="s">
        <v>67</v>
      </c>
      <c r="D26" s="175" t="s">
        <v>56</v>
      </c>
      <c r="E26" s="176">
        <v>26</v>
      </c>
      <c r="F26" s="108"/>
      <c r="G26" s="109"/>
      <c r="H26" s="109">
        <v>25</v>
      </c>
      <c r="I26" s="13"/>
    </row>
    <row r="27" ht="30" customHeight="1" spans="1:9">
      <c r="A27" s="56">
        <v>24</v>
      </c>
      <c r="B27" s="186"/>
      <c r="C27" s="174" t="s">
        <v>68</v>
      </c>
      <c r="D27" s="175" t="s">
        <v>69</v>
      </c>
      <c r="E27" s="176">
        <v>324</v>
      </c>
      <c r="F27" s="108"/>
      <c r="G27" s="109"/>
      <c r="H27" s="109">
        <v>15</v>
      </c>
      <c r="I27" s="13"/>
    </row>
    <row r="28" ht="30" customHeight="1" spans="1:9">
      <c r="A28" s="56">
        <v>25</v>
      </c>
      <c r="B28" s="188" t="s">
        <v>70</v>
      </c>
      <c r="C28" s="180" t="s">
        <v>53</v>
      </c>
      <c r="D28" s="189" t="s">
        <v>71</v>
      </c>
      <c r="E28" s="176">
        <v>4</v>
      </c>
      <c r="F28" s="108"/>
      <c r="G28" s="109"/>
      <c r="H28" s="109">
        <v>400</v>
      </c>
      <c r="I28" s="13"/>
    </row>
    <row r="29" ht="30" customHeight="1" spans="1:9">
      <c r="A29" s="56">
        <v>26</v>
      </c>
      <c r="B29" s="188"/>
      <c r="C29" s="174" t="s">
        <v>55</v>
      </c>
      <c r="D29" s="175" t="s">
        <v>56</v>
      </c>
      <c r="E29" s="176">
        <v>172</v>
      </c>
      <c r="F29" s="108"/>
      <c r="G29" s="109"/>
      <c r="H29" s="109">
        <v>75</v>
      </c>
      <c r="I29" s="13"/>
    </row>
    <row r="30" ht="30" customHeight="1" spans="1:9">
      <c r="A30" s="13" t="s">
        <v>72</v>
      </c>
      <c r="B30" s="13"/>
      <c r="C30" s="13"/>
      <c r="D30" s="13"/>
      <c r="E30" s="13"/>
      <c r="F30" s="108"/>
      <c r="G30" s="108"/>
      <c r="H30" s="108"/>
      <c r="I30" s="13"/>
    </row>
  </sheetData>
  <mergeCells count="11">
    <mergeCell ref="A1:I1"/>
    <mergeCell ref="A2:I2"/>
    <mergeCell ref="A30:E30"/>
    <mergeCell ref="B4:B5"/>
    <mergeCell ref="B6:B9"/>
    <mergeCell ref="B10:B12"/>
    <mergeCell ref="B13:B15"/>
    <mergeCell ref="B16:B18"/>
    <mergeCell ref="B19:B21"/>
    <mergeCell ref="B22:B27"/>
    <mergeCell ref="B28:B29"/>
  </mergeCells>
  <printOptions horizontalCentered="1"/>
  <pageMargins left="0.503472222222222" right="0.503472222222222" top="0.590277777777778" bottom="0.590277777777778" header="0.298611111111111" footer="0.298611111111111"/>
  <pageSetup paperSize="9" scale="9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XDJ11"/>
  <sheetViews>
    <sheetView view="pageBreakPreview" zoomScale="115" zoomScaleNormal="100" workbookViewId="0">
      <selection activeCell="H4" sqref="H4"/>
    </sheetView>
  </sheetViews>
  <sheetFormatPr defaultColWidth="9" defaultRowHeight="13.5"/>
  <cols>
    <col min="1" max="1" width="5.28333333333333" style="51" customWidth="1"/>
    <col min="2" max="2" width="13.25" style="51" customWidth="1"/>
    <col min="3" max="3" width="21.625" style="51" customWidth="1"/>
    <col min="4" max="4" width="5.66666666666667" style="51" customWidth="1"/>
    <col min="5" max="5" width="9.125" style="151" customWidth="1"/>
    <col min="6" max="6" width="10.675" style="152" customWidth="1"/>
    <col min="7" max="7" width="10.8666666666667" style="152" customWidth="1"/>
    <col min="8" max="8" width="11.625" style="152" customWidth="1"/>
    <col min="9" max="9" width="7.10833333333333" style="1" customWidth="1"/>
    <col min="10" max="16384" width="9" style="51"/>
  </cols>
  <sheetData>
    <row r="1" ht="30" customHeight="1" spans="1:9">
      <c r="A1" s="153" t="s">
        <v>73</v>
      </c>
      <c r="B1" s="153"/>
      <c r="C1" s="153"/>
      <c r="D1" s="153"/>
      <c r="E1" s="153"/>
      <c r="F1" s="154"/>
      <c r="G1" s="154"/>
      <c r="H1" s="154"/>
      <c r="I1" s="153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ht="35" customHeight="1" spans="1:9">
      <c r="A3" s="118" t="s">
        <v>15</v>
      </c>
      <c r="B3" s="118" t="s">
        <v>16</v>
      </c>
      <c r="C3" s="118" t="s">
        <v>35</v>
      </c>
      <c r="D3" s="103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s="49" customFormat="1" ht="30" customHeight="1" spans="1:9">
      <c r="A4" s="56">
        <v>1</v>
      </c>
      <c r="B4" s="104" t="s">
        <v>74</v>
      </c>
      <c r="C4" s="29" t="s">
        <v>48</v>
      </c>
      <c r="D4" s="40" t="s">
        <v>44</v>
      </c>
      <c r="E4" s="41">
        <f>532+152+204</f>
        <v>888</v>
      </c>
      <c r="F4" s="109"/>
      <c r="G4" s="109"/>
      <c r="H4" s="109">
        <v>100</v>
      </c>
      <c r="I4" s="114"/>
    </row>
    <row r="5" s="150" customFormat="1" ht="30" customHeight="1" spans="1:9">
      <c r="A5" s="56">
        <v>2</v>
      </c>
      <c r="B5" s="155" t="s">
        <v>75</v>
      </c>
      <c r="C5" s="156" t="s">
        <v>76</v>
      </c>
      <c r="D5" s="156" t="s">
        <v>46</v>
      </c>
      <c r="E5" s="157">
        <f>72+72+72</f>
        <v>216</v>
      </c>
      <c r="F5" s="158"/>
      <c r="G5" s="60"/>
      <c r="H5" s="158">
        <v>10</v>
      </c>
      <c r="I5" s="46"/>
    </row>
    <row r="6" s="150" customFormat="1" ht="30" customHeight="1" spans="1:16338">
      <c r="A6" s="56">
        <v>3</v>
      </c>
      <c r="B6" s="155"/>
      <c r="C6" s="156" t="s">
        <v>77</v>
      </c>
      <c r="D6" s="156" t="s">
        <v>46</v>
      </c>
      <c r="E6" s="157">
        <f>108+108+108</f>
        <v>324</v>
      </c>
      <c r="F6" s="158"/>
      <c r="G6" s="60"/>
      <c r="H6" s="158">
        <v>100</v>
      </c>
      <c r="I6" s="17"/>
      <c r="XDI6" s="165"/>
      <c r="XDJ6" s="165"/>
    </row>
    <row r="7" ht="30" customHeight="1" spans="1:9">
      <c r="A7" s="56">
        <v>4</v>
      </c>
      <c r="B7" s="155" t="s">
        <v>78</v>
      </c>
      <c r="C7" s="156" t="s">
        <v>79</v>
      </c>
      <c r="D7" s="156" t="s">
        <v>46</v>
      </c>
      <c r="E7" s="157">
        <f>606+78+78</f>
        <v>762</v>
      </c>
      <c r="F7" s="158"/>
      <c r="G7" s="60"/>
      <c r="H7" s="158">
        <v>100</v>
      </c>
      <c r="I7" s="46"/>
    </row>
    <row r="8" ht="30" customHeight="1" spans="1:9">
      <c r="A8" s="56">
        <v>5</v>
      </c>
      <c r="B8" s="159" t="s">
        <v>80</v>
      </c>
      <c r="C8" s="8" t="s">
        <v>81</v>
      </c>
      <c r="D8" s="8" t="s">
        <v>82</v>
      </c>
      <c r="E8" s="8">
        <v>10</v>
      </c>
      <c r="F8" s="109"/>
      <c r="G8" s="60"/>
      <c r="H8" s="109">
        <v>750</v>
      </c>
      <c r="I8" s="17"/>
    </row>
    <row r="9" ht="30" customHeight="1" spans="1:9">
      <c r="A9" s="56">
        <v>6</v>
      </c>
      <c r="B9" s="160"/>
      <c r="C9" s="147" t="s">
        <v>83</v>
      </c>
      <c r="D9" s="161" t="s">
        <v>84</v>
      </c>
      <c r="E9" s="71">
        <v>10</v>
      </c>
      <c r="F9" s="72"/>
      <c r="G9" s="60"/>
      <c r="H9" s="72">
        <v>150</v>
      </c>
      <c r="I9" s="46"/>
    </row>
    <row r="10" ht="30" customHeight="1" spans="1:9">
      <c r="A10" s="56">
        <v>7</v>
      </c>
      <c r="B10" s="8" t="s">
        <v>85</v>
      </c>
      <c r="C10" s="162" t="s">
        <v>86</v>
      </c>
      <c r="D10" s="163" t="s">
        <v>87</v>
      </c>
      <c r="E10" s="8">
        <v>10</v>
      </c>
      <c r="F10" s="164"/>
      <c r="G10" s="60"/>
      <c r="H10" s="164">
        <v>500</v>
      </c>
      <c r="I10" s="13"/>
    </row>
    <row r="11" ht="30" customHeight="1" spans="1:9">
      <c r="A11" s="13" t="s">
        <v>72</v>
      </c>
      <c r="B11" s="13"/>
      <c r="C11" s="13"/>
      <c r="D11" s="13"/>
      <c r="E11" s="13"/>
      <c r="F11" s="77"/>
      <c r="G11" s="77"/>
      <c r="H11" s="77"/>
      <c r="I11" s="13"/>
    </row>
  </sheetData>
  <mergeCells count="5">
    <mergeCell ref="A1:I1"/>
    <mergeCell ref="A2:I2"/>
    <mergeCell ref="A11:E11"/>
    <mergeCell ref="B5:B6"/>
    <mergeCell ref="B8:B9"/>
  </mergeCells>
  <printOptions horizontalCentered="1"/>
  <pageMargins left="0.503472222222222" right="0.503472222222222" top="0.786805555555556" bottom="0.590277777777778" header="0.298611111111111" footer="0.298611111111111"/>
  <pageSetup paperSize="9" scale="9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I16"/>
  <sheetViews>
    <sheetView view="pageBreakPreview" zoomScaleNormal="100" workbookViewId="0">
      <selection activeCell="K4" sqref="K4"/>
    </sheetView>
  </sheetViews>
  <sheetFormatPr defaultColWidth="9" defaultRowHeight="12.75"/>
  <cols>
    <col min="1" max="1" width="6.375" style="126" customWidth="1"/>
    <col min="2" max="2" width="12.125" style="126" customWidth="1"/>
    <col min="3" max="3" width="18.125" style="126" customWidth="1"/>
    <col min="4" max="4" width="6.875" style="126" customWidth="1"/>
    <col min="5" max="5" width="9.25" style="126" customWidth="1"/>
    <col min="6" max="6" width="10.5" style="1" customWidth="1"/>
    <col min="7" max="7" width="11.25" style="1" customWidth="1"/>
    <col min="8" max="8" width="11.625" style="127" customWidth="1"/>
    <col min="9" max="9" width="8.875" style="1" customWidth="1"/>
    <col min="10" max="16384" width="9" style="126"/>
  </cols>
  <sheetData>
    <row r="1" ht="30" customHeight="1" spans="1:9">
      <c r="A1" s="128" t="s">
        <v>88</v>
      </c>
      <c r="B1" s="128"/>
      <c r="C1" s="128"/>
      <c r="D1" s="128"/>
      <c r="E1" s="128"/>
      <c r="F1" s="128"/>
      <c r="G1" s="128"/>
      <c r="H1" s="129"/>
      <c r="I1" s="128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129"/>
      <c r="I2" s="3"/>
    </row>
    <row r="3" ht="37" customHeight="1" spans="1:9">
      <c r="A3" s="118" t="s">
        <v>15</v>
      </c>
      <c r="B3" s="118" t="s">
        <v>16</v>
      </c>
      <c r="C3" s="118" t="s">
        <v>35</v>
      </c>
      <c r="D3" s="103" t="s">
        <v>36</v>
      </c>
      <c r="E3" s="5" t="s">
        <v>37</v>
      </c>
      <c r="F3" s="5" t="s">
        <v>38</v>
      </c>
      <c r="G3" s="5" t="s">
        <v>39</v>
      </c>
      <c r="H3" s="130" t="s">
        <v>40</v>
      </c>
      <c r="I3" s="16" t="s">
        <v>41</v>
      </c>
    </row>
    <row r="4" s="49" customFormat="1" ht="30" customHeight="1" spans="1:9">
      <c r="A4" s="131">
        <v>1</v>
      </c>
      <c r="B4" s="104" t="s">
        <v>89</v>
      </c>
      <c r="C4" s="29" t="s">
        <v>48</v>
      </c>
      <c r="D4" s="40" t="s">
        <v>44</v>
      </c>
      <c r="E4" s="41">
        <v>2160</v>
      </c>
      <c r="F4" s="109"/>
      <c r="G4" s="109"/>
      <c r="H4" s="109">
        <v>100</v>
      </c>
      <c r="I4" s="114"/>
    </row>
    <row r="5" s="50" customFormat="1" ht="30" customHeight="1" spans="1:9">
      <c r="A5" s="131">
        <v>2</v>
      </c>
      <c r="B5" s="132" t="s">
        <v>90</v>
      </c>
      <c r="C5" s="40" t="s">
        <v>91</v>
      </c>
      <c r="D5" s="40" t="s">
        <v>92</v>
      </c>
      <c r="E5" s="59">
        <f>450+600+390</f>
        <v>1440</v>
      </c>
      <c r="F5" s="133"/>
      <c r="G5" s="109"/>
      <c r="H5" s="60">
        <v>30</v>
      </c>
      <c r="I5" s="46"/>
    </row>
    <row r="6" s="50" customFormat="1" ht="30" customHeight="1" spans="1:9">
      <c r="A6" s="131">
        <v>3</v>
      </c>
      <c r="B6" s="134"/>
      <c r="C6" s="40" t="s">
        <v>93</v>
      </c>
      <c r="D6" s="40" t="s">
        <v>94</v>
      </c>
      <c r="E6" s="59">
        <f>5+10+3</f>
        <v>18</v>
      </c>
      <c r="F6" s="133"/>
      <c r="G6" s="109"/>
      <c r="H6" s="60">
        <v>250</v>
      </c>
      <c r="I6" s="17"/>
    </row>
    <row r="7" ht="30" customHeight="1" spans="1:9">
      <c r="A7" s="135">
        <v>4</v>
      </c>
      <c r="B7" s="136" t="s">
        <v>95</v>
      </c>
      <c r="C7" s="106" t="s">
        <v>53</v>
      </c>
      <c r="D7" s="137" t="s">
        <v>54</v>
      </c>
      <c r="E7" s="8">
        <v>4</v>
      </c>
      <c r="F7" s="108"/>
      <c r="G7" s="109"/>
      <c r="H7" s="108">
        <v>400</v>
      </c>
      <c r="I7" s="46"/>
    </row>
    <row r="8" ht="30" customHeight="1" spans="1:9">
      <c r="A8" s="113">
        <v>5</v>
      </c>
      <c r="B8" s="138" t="s">
        <v>96</v>
      </c>
      <c r="C8" s="106" t="s">
        <v>59</v>
      </c>
      <c r="D8" s="107" t="s">
        <v>60</v>
      </c>
      <c r="E8" s="7">
        <f>228+228+228</f>
        <v>684</v>
      </c>
      <c r="F8" s="108"/>
      <c r="G8" s="109"/>
      <c r="H8" s="108">
        <v>75</v>
      </c>
      <c r="I8" s="17"/>
    </row>
    <row r="9" ht="30" customHeight="1" spans="1:9">
      <c r="A9" s="113"/>
      <c r="B9" s="138"/>
      <c r="C9" s="139" t="s">
        <v>97</v>
      </c>
      <c r="D9" s="40" t="s">
        <v>44</v>
      </c>
      <c r="E9" s="140">
        <f>1578.6+1557+1215</f>
        <v>4350.6</v>
      </c>
      <c r="F9" s="133"/>
      <c r="G9" s="109"/>
      <c r="H9" s="60">
        <v>7.5</v>
      </c>
      <c r="I9" s="46"/>
    </row>
    <row r="10" s="125" customFormat="1" ht="30" customHeight="1" spans="1:9">
      <c r="A10" s="113"/>
      <c r="B10" s="138"/>
      <c r="C10" s="139" t="s">
        <v>98</v>
      </c>
      <c r="D10" s="40" t="s">
        <v>44</v>
      </c>
      <c r="E10" s="140">
        <f>1578.6+1557+1215</f>
        <v>4350.6</v>
      </c>
      <c r="F10" s="141"/>
      <c r="G10" s="109"/>
      <c r="H10" s="77">
        <v>34</v>
      </c>
      <c r="I10" s="149"/>
    </row>
    <row r="11" s="125" customFormat="1" ht="30" customHeight="1" spans="1:9">
      <c r="A11" s="135">
        <v>6</v>
      </c>
      <c r="B11" s="136" t="s">
        <v>99</v>
      </c>
      <c r="C11" s="106" t="s">
        <v>59</v>
      </c>
      <c r="D11" s="107" t="s">
        <v>60</v>
      </c>
      <c r="E11" s="142">
        <f>228+228+228</f>
        <v>684</v>
      </c>
      <c r="F11" s="108"/>
      <c r="G11" s="109"/>
      <c r="H11" s="108">
        <v>75</v>
      </c>
      <c r="I11" s="13"/>
    </row>
    <row r="12" ht="30" customHeight="1" spans="1:9">
      <c r="A12" s="143"/>
      <c r="B12" s="144"/>
      <c r="C12" s="139" t="s">
        <v>97</v>
      </c>
      <c r="D12" s="40" t="s">
        <v>44</v>
      </c>
      <c r="E12" s="140">
        <f>1732.8+1471.3+1129.5</f>
        <v>4333.6</v>
      </c>
      <c r="F12" s="133"/>
      <c r="G12" s="109"/>
      <c r="H12" s="60">
        <v>7.5</v>
      </c>
      <c r="I12" s="47"/>
    </row>
    <row r="13" ht="30" customHeight="1" spans="1:9">
      <c r="A13" s="145"/>
      <c r="B13" s="146"/>
      <c r="C13" s="139" t="s">
        <v>98</v>
      </c>
      <c r="D13" s="40" t="s">
        <v>44</v>
      </c>
      <c r="E13" s="140">
        <f>2288.8+1665.3+1398.5</f>
        <v>5352.6</v>
      </c>
      <c r="F13" s="141"/>
      <c r="G13" s="109"/>
      <c r="H13" s="77">
        <v>34</v>
      </c>
      <c r="I13" s="13"/>
    </row>
    <row r="14" ht="30" customHeight="1" spans="1:9">
      <c r="A14" s="135">
        <v>7</v>
      </c>
      <c r="B14" s="147" t="s">
        <v>100</v>
      </c>
      <c r="C14" s="106" t="s">
        <v>59</v>
      </c>
      <c r="D14" s="107" t="s">
        <v>60</v>
      </c>
      <c r="E14" s="142">
        <f>228+228+171</f>
        <v>627</v>
      </c>
      <c r="F14" s="108"/>
      <c r="G14" s="109"/>
      <c r="H14" s="108">
        <v>75</v>
      </c>
      <c r="I14" s="13"/>
    </row>
    <row r="15" ht="30" customHeight="1" spans="1:9">
      <c r="A15" s="145"/>
      <c r="B15" s="148"/>
      <c r="C15" s="106" t="s">
        <v>101</v>
      </c>
      <c r="D15" s="40" t="s">
        <v>44</v>
      </c>
      <c r="E15" s="140">
        <f>1306.2+1321.9+879</f>
        <v>3507.1</v>
      </c>
      <c r="F15" s="141"/>
      <c r="G15" s="109"/>
      <c r="H15" s="77">
        <v>12.5</v>
      </c>
      <c r="I15" s="13"/>
    </row>
    <row r="16" ht="30" customHeight="1" spans="1:9">
      <c r="A16" s="13" t="s">
        <v>72</v>
      </c>
      <c r="B16" s="13"/>
      <c r="C16" s="13"/>
      <c r="D16" s="13"/>
      <c r="E16" s="13"/>
      <c r="F16" s="141"/>
      <c r="G16" s="141"/>
      <c r="H16" s="77"/>
      <c r="I16" s="13"/>
    </row>
  </sheetData>
  <mergeCells count="10">
    <mergeCell ref="A1:I1"/>
    <mergeCell ref="A2:I2"/>
    <mergeCell ref="A16:E16"/>
    <mergeCell ref="A8:A10"/>
    <mergeCell ref="A11:A13"/>
    <mergeCell ref="A14:A15"/>
    <mergeCell ref="B5:B6"/>
    <mergeCell ref="B8:B10"/>
    <mergeCell ref="B11:B13"/>
    <mergeCell ref="B14:B15"/>
  </mergeCells>
  <printOptions horizontalCentered="1"/>
  <pageMargins left="0.503472222222222" right="0.503472222222222" top="0.590277777777778" bottom="0.590277777777778" header="0.298611111111111" footer="0.298611111111111"/>
  <pageSetup paperSize="9" scale="9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ummaryBelow="0" summaryRight="0"/>
    <pageSetUpPr fitToPage="1"/>
  </sheetPr>
  <dimension ref="A1:I13"/>
  <sheetViews>
    <sheetView view="pageBreakPreview" zoomScaleNormal="100" workbookViewId="0">
      <selection activeCell="K4" sqref="K4"/>
    </sheetView>
  </sheetViews>
  <sheetFormatPr defaultColWidth="9" defaultRowHeight="23.1" customHeight="1"/>
  <cols>
    <col min="1" max="1" width="7.375" style="97" customWidth="1"/>
    <col min="2" max="2" width="13" style="98" customWidth="1"/>
    <col min="3" max="3" width="25.625" style="115" customWidth="1"/>
    <col min="4" max="4" width="9.75" style="98" customWidth="1"/>
    <col min="5" max="5" width="9.875" style="99" customWidth="1"/>
    <col min="6" max="8" width="11.625" style="1" customWidth="1"/>
    <col min="9" max="9" width="9.5" style="1" customWidth="1"/>
    <col min="10" max="16384" width="9" style="96"/>
  </cols>
  <sheetData>
    <row r="1" s="96" customFormat="1" ht="30" customHeight="1" spans="1:9">
      <c r="A1" s="100" t="s">
        <v>102</v>
      </c>
      <c r="B1" s="100"/>
      <c r="C1" s="100"/>
      <c r="D1" s="100"/>
      <c r="E1" s="100"/>
      <c r="F1" s="100"/>
      <c r="G1" s="100"/>
      <c r="H1" s="100"/>
      <c r="I1" s="100"/>
    </row>
    <row r="2" s="96" customFormat="1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s="50" customFormat="1" ht="40" customHeight="1" spans="1:9">
      <c r="A3" s="116" t="s">
        <v>15</v>
      </c>
      <c r="B3" s="117" t="s">
        <v>16</v>
      </c>
      <c r="C3" s="117" t="s">
        <v>35</v>
      </c>
      <c r="D3" s="118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s="49" customFormat="1" ht="30" customHeight="1" spans="1:9">
      <c r="A4" s="56">
        <v>1</v>
      </c>
      <c r="B4" s="104" t="s">
        <v>89</v>
      </c>
      <c r="C4" s="29" t="s">
        <v>48</v>
      </c>
      <c r="D4" s="40" t="s">
        <v>44</v>
      </c>
      <c r="E4" s="41">
        <v>549</v>
      </c>
      <c r="F4" s="109"/>
      <c r="G4" s="109"/>
      <c r="H4" s="109">
        <v>100</v>
      </c>
      <c r="I4" s="114"/>
    </row>
    <row r="5" s="49" customFormat="1" ht="30" customHeight="1" spans="1:9">
      <c r="A5" s="56">
        <v>2</v>
      </c>
      <c r="B5" s="119" t="s">
        <v>103</v>
      </c>
      <c r="C5" s="120" t="s">
        <v>104</v>
      </c>
      <c r="D5" s="29" t="s">
        <v>84</v>
      </c>
      <c r="E5" s="8">
        <v>10</v>
      </c>
      <c r="F5" s="72"/>
      <c r="G5" s="60"/>
      <c r="H5" s="72">
        <v>150</v>
      </c>
      <c r="I5" s="123"/>
    </row>
    <row r="6" s="49" customFormat="1" ht="30" customHeight="1" spans="1:9">
      <c r="A6" s="56">
        <v>3</v>
      </c>
      <c r="B6" s="119" t="s">
        <v>105</v>
      </c>
      <c r="C6" s="56" t="s">
        <v>106</v>
      </c>
      <c r="D6" s="8" t="s">
        <v>107</v>
      </c>
      <c r="E6" s="121">
        <v>10</v>
      </c>
      <c r="F6" s="72"/>
      <c r="G6" s="60"/>
      <c r="H6" s="72">
        <v>400</v>
      </c>
      <c r="I6" s="124"/>
    </row>
    <row r="7" s="49" customFormat="1" ht="30" customHeight="1" spans="1:9">
      <c r="A7" s="56">
        <v>4</v>
      </c>
      <c r="B7" s="119"/>
      <c r="C7" s="56" t="s">
        <v>108</v>
      </c>
      <c r="D7" s="8" t="s">
        <v>107</v>
      </c>
      <c r="E7" s="121">
        <v>10</v>
      </c>
      <c r="F7" s="72"/>
      <c r="G7" s="60"/>
      <c r="H7" s="72">
        <v>400</v>
      </c>
      <c r="I7" s="123"/>
    </row>
    <row r="8" s="49" customFormat="1" ht="30" customHeight="1" spans="1:9">
      <c r="A8" s="56">
        <v>5</v>
      </c>
      <c r="B8" s="119"/>
      <c r="C8" s="56" t="s">
        <v>109</v>
      </c>
      <c r="D8" s="8" t="s">
        <v>107</v>
      </c>
      <c r="E8" s="121">
        <v>10</v>
      </c>
      <c r="F8" s="72"/>
      <c r="G8" s="60"/>
      <c r="H8" s="72">
        <v>250</v>
      </c>
      <c r="I8" s="124"/>
    </row>
    <row r="9" s="49" customFormat="1" ht="30" customHeight="1" spans="1:9">
      <c r="A9" s="56">
        <v>6</v>
      </c>
      <c r="B9" s="119"/>
      <c r="C9" s="56" t="s">
        <v>110</v>
      </c>
      <c r="D9" s="8" t="s">
        <v>107</v>
      </c>
      <c r="E9" s="122">
        <v>10</v>
      </c>
      <c r="F9" s="72"/>
      <c r="G9" s="60"/>
      <c r="H9" s="72">
        <v>400</v>
      </c>
      <c r="I9" s="123"/>
    </row>
    <row r="10" s="49" customFormat="1" ht="30" customHeight="1" spans="1:9">
      <c r="A10" s="56">
        <v>7</v>
      </c>
      <c r="B10" s="119"/>
      <c r="C10" s="56" t="s">
        <v>111</v>
      </c>
      <c r="D10" s="8" t="s">
        <v>107</v>
      </c>
      <c r="E10" s="122">
        <v>3</v>
      </c>
      <c r="F10" s="72"/>
      <c r="G10" s="60"/>
      <c r="H10" s="72">
        <v>7500</v>
      </c>
      <c r="I10" s="13"/>
    </row>
    <row r="11" s="49" customFormat="1" ht="30" customHeight="1" spans="1:9">
      <c r="A11" s="56">
        <v>8</v>
      </c>
      <c r="B11" s="119"/>
      <c r="C11" s="56" t="s">
        <v>112</v>
      </c>
      <c r="D11" s="8" t="s">
        <v>107</v>
      </c>
      <c r="E11" s="121">
        <v>10</v>
      </c>
      <c r="F11" s="72"/>
      <c r="G11" s="60"/>
      <c r="H11" s="72">
        <v>400</v>
      </c>
      <c r="I11" s="13"/>
    </row>
    <row r="12" s="49" customFormat="1" ht="30" customHeight="1" spans="1:9">
      <c r="A12" s="56">
        <v>9</v>
      </c>
      <c r="B12" s="119"/>
      <c r="C12" s="56" t="s">
        <v>113</v>
      </c>
      <c r="D12" s="8" t="s">
        <v>107</v>
      </c>
      <c r="E12" s="121">
        <v>10</v>
      </c>
      <c r="F12" s="72"/>
      <c r="G12" s="60"/>
      <c r="H12" s="72">
        <v>400</v>
      </c>
      <c r="I12" s="47"/>
    </row>
    <row r="13" s="96" customFormat="1" ht="30" customHeight="1" spans="1:9">
      <c r="A13" s="13" t="s">
        <v>72</v>
      </c>
      <c r="B13" s="13"/>
      <c r="C13" s="13"/>
      <c r="D13" s="13"/>
      <c r="E13" s="13"/>
      <c r="F13" s="77"/>
      <c r="G13" s="77"/>
      <c r="H13" s="77"/>
      <c r="I13" s="13"/>
    </row>
  </sheetData>
  <protectedRanges>
    <protectedRange sqref="F13" name="区域1_22"/>
    <protectedRange sqref="P13" name="区域1_24"/>
    <protectedRange sqref="X13" name="区域1_25"/>
    <protectedRange sqref="AF13" name="区域1_26"/>
    <protectedRange sqref="AN13" name="区域1_27"/>
    <protectedRange sqref="AV13" name="区域1_28"/>
    <protectedRange sqref="BD13" name="区域1_29"/>
    <protectedRange sqref="BL13" name="区域1_30"/>
    <protectedRange sqref="BT13" name="区域1_31"/>
    <protectedRange sqref="CB13" name="区域1_32"/>
  </protectedRanges>
  <mergeCells count="4">
    <mergeCell ref="A1:I1"/>
    <mergeCell ref="A2:I2"/>
    <mergeCell ref="A13:E13"/>
    <mergeCell ref="B6:B12"/>
  </mergeCells>
  <printOptions horizontalCentered="1"/>
  <pageMargins left="0.503472222222222" right="0.503472222222222" top="0.786805555555556" bottom="0.590277777777778" header="0.314583333333333" footer="0.314583333333333"/>
  <pageSetup paperSize="9" scale="85" fitToHeight="0" orientation="portrait" blackAndWhite="1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ummaryBelow="0" summaryRight="0"/>
    <pageSetUpPr fitToPage="1"/>
  </sheetPr>
  <dimension ref="A1:I7"/>
  <sheetViews>
    <sheetView view="pageBreakPreview" zoomScaleNormal="100" workbookViewId="0">
      <selection activeCell="K5" sqref="K5"/>
    </sheetView>
  </sheetViews>
  <sheetFormatPr defaultColWidth="9" defaultRowHeight="23.1" customHeight="1" outlineLevelRow="6"/>
  <cols>
    <col min="1" max="1" width="6.5" style="97" customWidth="1"/>
    <col min="2" max="2" width="14.75" style="98" customWidth="1"/>
    <col min="3" max="3" width="22.75" style="98" customWidth="1"/>
    <col min="4" max="4" width="10.625" style="98" customWidth="1"/>
    <col min="5" max="5" width="10.625" style="99" customWidth="1"/>
    <col min="6" max="8" width="11.625" style="1" customWidth="1"/>
    <col min="9" max="9" width="11.375" style="1" customWidth="1"/>
    <col min="10" max="16384" width="9" style="96"/>
  </cols>
  <sheetData>
    <row r="1" s="96" customFormat="1" ht="30" customHeight="1" spans="1:9">
      <c r="A1" s="100" t="s">
        <v>114</v>
      </c>
      <c r="B1" s="100"/>
      <c r="C1" s="100"/>
      <c r="D1" s="100"/>
      <c r="E1" s="100"/>
      <c r="F1" s="100"/>
      <c r="G1" s="100"/>
      <c r="H1" s="100"/>
      <c r="I1" s="100"/>
    </row>
    <row r="2" s="96" customFormat="1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s="50" customFormat="1" ht="40" customHeight="1" spans="1:9">
      <c r="A3" s="101" t="s">
        <v>15</v>
      </c>
      <c r="B3" s="102" t="s">
        <v>16</v>
      </c>
      <c r="C3" s="102" t="s">
        <v>35</v>
      </c>
      <c r="D3" s="103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16" t="s">
        <v>41</v>
      </c>
    </row>
    <row r="4" s="49" customFormat="1" ht="30" customHeight="1" spans="1:9">
      <c r="A4" s="56">
        <v>1</v>
      </c>
      <c r="B4" s="104" t="s">
        <v>89</v>
      </c>
      <c r="C4" s="29" t="s">
        <v>48</v>
      </c>
      <c r="D4" s="40" t="s">
        <v>44</v>
      </c>
      <c r="E4" s="41">
        <v>549</v>
      </c>
      <c r="F4" s="32"/>
      <c r="G4" s="32"/>
      <c r="H4" s="105">
        <v>100</v>
      </c>
      <c r="I4" s="114"/>
    </row>
    <row r="5" s="49" customFormat="1" ht="30" customHeight="1" spans="1:9">
      <c r="A5" s="56">
        <v>2</v>
      </c>
      <c r="B5" s="104" t="s">
        <v>115</v>
      </c>
      <c r="C5" s="106" t="s">
        <v>59</v>
      </c>
      <c r="D5" s="107" t="s">
        <v>60</v>
      </c>
      <c r="E5" s="7">
        <v>306</v>
      </c>
      <c r="F5" s="108"/>
      <c r="G5" s="109"/>
      <c r="H5" s="110">
        <v>75</v>
      </c>
      <c r="I5" s="46"/>
    </row>
    <row r="6" s="49" customFormat="1" ht="30" customHeight="1" spans="1:9">
      <c r="A6" s="56">
        <v>3</v>
      </c>
      <c r="B6" s="104"/>
      <c r="C6" s="111" t="s">
        <v>53</v>
      </c>
      <c r="D6" s="112" t="s">
        <v>54</v>
      </c>
      <c r="E6" s="113">
        <v>4</v>
      </c>
      <c r="F6" s="108"/>
      <c r="G6" s="109"/>
      <c r="H6" s="110">
        <v>400</v>
      </c>
      <c r="I6" s="17"/>
    </row>
    <row r="7" ht="30" customHeight="1" spans="1:9">
      <c r="A7" s="13" t="s">
        <v>72</v>
      </c>
      <c r="B7" s="13"/>
      <c r="C7" s="13"/>
      <c r="D7" s="13"/>
      <c r="E7" s="13"/>
      <c r="F7" s="30"/>
      <c r="G7" s="30"/>
      <c r="H7" s="30"/>
      <c r="I7" s="13"/>
    </row>
  </sheetData>
  <mergeCells count="4">
    <mergeCell ref="A1:I1"/>
    <mergeCell ref="A2:I2"/>
    <mergeCell ref="A7:E7"/>
    <mergeCell ref="B5:B6"/>
  </mergeCells>
  <printOptions horizontalCentered="1"/>
  <pageMargins left="0.491666666666667" right="0.503472222222222" top="0.786805555555556" bottom="0.590277777777778" header="0.314583333333333" footer="0.314583333333333"/>
  <pageSetup paperSize="9" scale="84" fitToHeight="0" orientation="portrait" blackAndWhite="1" horizontalDpi="600" verticalDpi="6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I12"/>
  <sheetViews>
    <sheetView view="pageBreakPreview" zoomScaleNormal="100" workbookViewId="0">
      <selection activeCell="K4" sqref="K4"/>
    </sheetView>
  </sheetViews>
  <sheetFormatPr defaultColWidth="9" defaultRowHeight="13.5"/>
  <cols>
    <col min="1" max="1" width="6.875" style="78" customWidth="1"/>
    <col min="2" max="2" width="13.5" style="78" customWidth="1"/>
    <col min="3" max="3" width="19.625" style="78" customWidth="1"/>
    <col min="4" max="4" width="8.375" style="78" customWidth="1"/>
    <col min="5" max="5" width="8.75" style="78" customWidth="1"/>
    <col min="6" max="8" width="11.625" style="1" customWidth="1"/>
    <col min="9" max="9" width="10" style="1" customWidth="1"/>
    <col min="10" max="16370" width="9" style="78"/>
  </cols>
  <sheetData>
    <row r="1" ht="30" customHeight="1" spans="1:9">
      <c r="A1" s="79" t="s">
        <v>116</v>
      </c>
      <c r="B1" s="79"/>
      <c r="C1" s="79"/>
      <c r="D1" s="79"/>
      <c r="E1" s="79"/>
      <c r="F1" s="79"/>
      <c r="G1" s="79"/>
      <c r="H1" s="79"/>
      <c r="I1" s="79"/>
    </row>
    <row r="2" ht="30" customHeight="1" spans="1:9">
      <c r="A2" s="3" t="s">
        <v>34</v>
      </c>
      <c r="B2" s="3"/>
      <c r="C2" s="3"/>
      <c r="D2" s="3"/>
      <c r="E2" s="3"/>
      <c r="F2" s="3"/>
      <c r="G2" s="3"/>
      <c r="H2" s="3"/>
      <c r="I2" s="3"/>
    </row>
    <row r="3" ht="41" customHeight="1" spans="1:9">
      <c r="A3" s="80" t="s">
        <v>15</v>
      </c>
      <c r="B3" s="81" t="s">
        <v>16</v>
      </c>
      <c r="C3" s="81" t="s">
        <v>35</v>
      </c>
      <c r="D3" s="80" t="s">
        <v>36</v>
      </c>
      <c r="E3" s="5" t="s">
        <v>37</v>
      </c>
      <c r="F3" s="5" t="s">
        <v>38</v>
      </c>
      <c r="G3" s="5" t="s">
        <v>39</v>
      </c>
      <c r="H3" s="6" t="s">
        <v>40</v>
      </c>
      <c r="I3" s="91" t="s">
        <v>41</v>
      </c>
    </row>
    <row r="4" ht="30" customHeight="1" spans="1:9">
      <c r="A4" s="82">
        <v>1</v>
      </c>
      <c r="B4" s="83" t="s">
        <v>117</v>
      </c>
      <c r="C4" s="84" t="s">
        <v>118</v>
      </c>
      <c r="D4" s="83" t="s">
        <v>119</v>
      </c>
      <c r="E4" s="85">
        <f t="shared" ref="E4:E10" si="0">1+1+1</f>
        <v>3</v>
      </c>
      <c r="F4" s="86"/>
      <c r="G4" s="28"/>
      <c r="H4" s="86">
        <v>125</v>
      </c>
      <c r="I4" s="92"/>
    </row>
    <row r="5" ht="30" customHeight="1" spans="1:9">
      <c r="A5" s="82">
        <v>2</v>
      </c>
      <c r="B5" s="84"/>
      <c r="C5" s="87" t="s">
        <v>120</v>
      </c>
      <c r="D5" s="84"/>
      <c r="E5" s="85">
        <f t="shared" si="0"/>
        <v>3</v>
      </c>
      <c r="F5" s="86"/>
      <c r="G5" s="28"/>
      <c r="H5" s="86">
        <v>125</v>
      </c>
      <c r="I5" s="93"/>
    </row>
    <row r="6" ht="30" customHeight="1" spans="1:9">
      <c r="A6" s="82">
        <v>3</v>
      </c>
      <c r="B6" s="84"/>
      <c r="C6" s="84" t="s">
        <v>121</v>
      </c>
      <c r="D6" s="84"/>
      <c r="E6" s="85">
        <f t="shared" si="0"/>
        <v>3</v>
      </c>
      <c r="F6" s="86"/>
      <c r="G6" s="28"/>
      <c r="H6" s="86">
        <v>250</v>
      </c>
      <c r="I6" s="92"/>
    </row>
    <row r="7" ht="30" customHeight="1" spans="1:9">
      <c r="A7" s="82">
        <v>4</v>
      </c>
      <c r="B7" s="84"/>
      <c r="C7" s="84" t="s">
        <v>122</v>
      </c>
      <c r="D7" s="84"/>
      <c r="E7" s="85">
        <f t="shared" si="0"/>
        <v>3</v>
      </c>
      <c r="F7" s="86"/>
      <c r="G7" s="28"/>
      <c r="H7" s="86">
        <v>250</v>
      </c>
      <c r="I7" s="93"/>
    </row>
    <row r="8" ht="30" customHeight="1" spans="1:9">
      <c r="A8" s="82">
        <v>5</v>
      </c>
      <c r="B8" s="84" t="s">
        <v>123</v>
      </c>
      <c r="C8" s="83" t="s">
        <v>124</v>
      </c>
      <c r="D8" s="84" t="s">
        <v>119</v>
      </c>
      <c r="E8" s="85">
        <f t="shared" si="0"/>
        <v>3</v>
      </c>
      <c r="F8" s="86"/>
      <c r="G8" s="28"/>
      <c r="H8" s="86">
        <v>250</v>
      </c>
      <c r="I8" s="92"/>
    </row>
    <row r="9" ht="30" customHeight="1" spans="1:9">
      <c r="A9" s="82">
        <v>6</v>
      </c>
      <c r="B9" s="84"/>
      <c r="C9" s="88" t="s">
        <v>122</v>
      </c>
      <c r="D9" s="84"/>
      <c r="E9" s="85">
        <f t="shared" si="0"/>
        <v>3</v>
      </c>
      <c r="F9" s="86"/>
      <c r="G9" s="28"/>
      <c r="H9" s="86">
        <v>250</v>
      </c>
      <c r="I9" s="93"/>
    </row>
    <row r="10" ht="30" customHeight="1" spans="1:9">
      <c r="A10" s="82">
        <v>7</v>
      </c>
      <c r="B10" s="84"/>
      <c r="C10" s="83" t="s">
        <v>125</v>
      </c>
      <c r="D10" s="84"/>
      <c r="E10" s="85">
        <f t="shared" si="0"/>
        <v>3</v>
      </c>
      <c r="F10" s="86"/>
      <c r="G10" s="28"/>
      <c r="H10" s="86">
        <v>125</v>
      </c>
      <c r="I10" s="94"/>
    </row>
    <row r="11" ht="43" customHeight="1" spans="1:9">
      <c r="A11" s="82">
        <v>8</v>
      </c>
      <c r="B11" s="88" t="s">
        <v>126</v>
      </c>
      <c r="C11" s="88" t="s">
        <v>127</v>
      </c>
      <c r="D11" s="83" t="s">
        <v>46</v>
      </c>
      <c r="E11" s="89">
        <f>74+116+59</f>
        <v>249</v>
      </c>
      <c r="F11" s="86"/>
      <c r="G11" s="28"/>
      <c r="H11" s="86">
        <v>50</v>
      </c>
      <c r="I11" s="94"/>
    </row>
    <row r="12" ht="30" customHeight="1" spans="1:9">
      <c r="A12" s="13" t="s">
        <v>72</v>
      </c>
      <c r="B12" s="13"/>
      <c r="C12" s="13"/>
      <c r="D12" s="13"/>
      <c r="E12" s="13"/>
      <c r="F12" s="90"/>
      <c r="G12" s="31"/>
      <c r="H12" s="31"/>
      <c r="I12" s="95"/>
    </row>
  </sheetData>
  <mergeCells count="7">
    <mergeCell ref="A1:I1"/>
    <mergeCell ref="A2:I2"/>
    <mergeCell ref="A12:E12"/>
    <mergeCell ref="B4:B7"/>
    <mergeCell ref="B8:B10"/>
    <mergeCell ref="D4:D7"/>
    <mergeCell ref="D8:D10"/>
  </mergeCells>
  <printOptions horizontalCentered="1"/>
  <pageMargins left="0.503472222222222" right="0.503472222222222" top="0.751388888888889" bottom="0.751388888888889" header="0.298611111111111" footer="0.298611111111111"/>
  <pageSetup paperSize="9" scale="90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J35"/>
  <sheetViews>
    <sheetView tabSelected="1" view="pageBreakPreview" zoomScaleNormal="100" workbookViewId="0">
      <pane ySplit="3" topLeftCell="A4" activePane="bottomLeft" state="frozen"/>
      <selection/>
      <selection pane="bottomLeft" activeCell="H8" sqref="H8"/>
    </sheetView>
  </sheetViews>
  <sheetFormatPr defaultColWidth="9" defaultRowHeight="13.5"/>
  <cols>
    <col min="1" max="1" width="6.125" style="51" customWidth="1"/>
    <col min="2" max="2" width="11" style="51" customWidth="1"/>
    <col min="3" max="3" width="7.25" style="51" customWidth="1"/>
    <col min="4" max="4" width="17.5" style="51" customWidth="1"/>
    <col min="5" max="5" width="7.375" style="51" customWidth="1"/>
    <col min="6" max="6" width="8.375" style="51" customWidth="1"/>
    <col min="7" max="7" width="10.75" style="1" customWidth="1"/>
    <col min="8" max="9" width="11.625" style="1" customWidth="1"/>
    <col min="10" max="10" width="10.25" style="1" customWidth="1"/>
  </cols>
  <sheetData>
    <row r="1" s="48" customFormat="1" ht="30" customHeight="1" spans="1:10">
      <c r="A1" s="52" t="s">
        <v>128</v>
      </c>
      <c r="B1" s="52"/>
      <c r="C1" s="52"/>
      <c r="D1" s="52"/>
      <c r="E1" s="52"/>
      <c r="F1" s="52"/>
      <c r="G1" s="52"/>
      <c r="H1" s="52"/>
      <c r="I1" s="52"/>
      <c r="J1" s="52"/>
    </row>
    <row r="2" s="48" customFormat="1" ht="30" customHeight="1" spans="1:10">
      <c r="A2" s="3" t="s">
        <v>34</v>
      </c>
      <c r="B2" s="3"/>
      <c r="C2" s="3"/>
      <c r="D2" s="3"/>
      <c r="E2" s="3"/>
      <c r="F2" s="3"/>
      <c r="G2" s="3"/>
      <c r="H2" s="3"/>
      <c r="I2" s="3"/>
      <c r="J2" s="52"/>
    </row>
    <row r="3" ht="46" customHeight="1" spans="1:10">
      <c r="A3" s="23" t="s">
        <v>15</v>
      </c>
      <c r="B3" s="53" t="s">
        <v>16</v>
      </c>
      <c r="C3" s="54"/>
      <c r="D3" s="23" t="s">
        <v>35</v>
      </c>
      <c r="E3" s="55" t="s">
        <v>36</v>
      </c>
      <c r="F3" s="5" t="s">
        <v>37</v>
      </c>
      <c r="G3" s="5" t="s">
        <v>38</v>
      </c>
      <c r="H3" s="5" t="s">
        <v>39</v>
      </c>
      <c r="I3" s="6" t="s">
        <v>40</v>
      </c>
      <c r="J3" s="16" t="s">
        <v>41</v>
      </c>
    </row>
    <row r="4" s="49" customFormat="1" ht="40" customHeight="1" spans="1:10">
      <c r="A4" s="56">
        <v>1</v>
      </c>
      <c r="B4" s="57" t="s">
        <v>129</v>
      </c>
      <c r="C4" s="58"/>
      <c r="D4" s="29" t="s">
        <v>130</v>
      </c>
      <c r="E4" s="26" t="s">
        <v>131</v>
      </c>
      <c r="F4" s="59">
        <v>4</v>
      </c>
      <c r="G4" s="60"/>
      <c r="H4" s="60"/>
      <c r="I4" s="60">
        <v>15250</v>
      </c>
      <c r="J4" s="17"/>
    </row>
    <row r="5" s="50" customFormat="1" ht="30" customHeight="1" spans="1:10">
      <c r="A5" s="56">
        <v>2</v>
      </c>
      <c r="B5" s="61"/>
      <c r="C5" s="62"/>
      <c r="D5" s="29" t="s">
        <v>132</v>
      </c>
      <c r="E5" s="26" t="s">
        <v>131</v>
      </c>
      <c r="F5" s="59">
        <v>10</v>
      </c>
      <c r="G5" s="60"/>
      <c r="H5" s="60"/>
      <c r="I5" s="60">
        <v>4000</v>
      </c>
      <c r="J5" s="46"/>
    </row>
    <row r="6" s="50" customFormat="1" ht="30" customHeight="1" spans="1:10">
      <c r="A6" s="56">
        <v>3</v>
      </c>
      <c r="B6" s="57" t="s">
        <v>133</v>
      </c>
      <c r="C6" s="58"/>
      <c r="D6" s="29" t="s">
        <v>51</v>
      </c>
      <c r="E6" s="26" t="s">
        <v>44</v>
      </c>
      <c r="F6" s="41">
        <v>200</v>
      </c>
      <c r="G6" s="60"/>
      <c r="H6" s="60"/>
      <c r="I6" s="60">
        <v>175</v>
      </c>
      <c r="J6" s="17"/>
    </row>
    <row r="7" s="49" customFormat="1" ht="30" customHeight="1" spans="1:10">
      <c r="A7" s="56">
        <v>4</v>
      </c>
      <c r="B7" s="61"/>
      <c r="C7" s="62"/>
      <c r="D7" s="29" t="s">
        <v>134</v>
      </c>
      <c r="E7" s="26" t="s">
        <v>135</v>
      </c>
      <c r="F7" s="59">
        <v>2331</v>
      </c>
      <c r="G7" s="60"/>
      <c r="H7" s="60"/>
      <c r="I7" s="60">
        <v>15</v>
      </c>
      <c r="J7" s="46"/>
    </row>
    <row r="8" s="49" customFormat="1" ht="30" customHeight="1" spans="1:10">
      <c r="A8" s="56">
        <v>5</v>
      </c>
      <c r="B8" s="61"/>
      <c r="C8" s="62"/>
      <c r="D8" s="29" t="s">
        <v>136</v>
      </c>
      <c r="E8" s="26" t="s">
        <v>131</v>
      </c>
      <c r="F8" s="59">
        <v>6</v>
      </c>
      <c r="G8" s="60"/>
      <c r="H8" s="60"/>
      <c r="I8" s="60">
        <v>250</v>
      </c>
      <c r="J8" s="17"/>
    </row>
    <row r="9" ht="30" customHeight="1" spans="1:10">
      <c r="A9" s="56">
        <v>6</v>
      </c>
      <c r="B9" s="63" t="s">
        <v>137</v>
      </c>
      <c r="C9" s="64" t="s">
        <v>138</v>
      </c>
      <c r="D9" s="65" t="s">
        <v>139</v>
      </c>
      <c r="E9" s="66" t="s">
        <v>94</v>
      </c>
      <c r="F9" s="17">
        <v>2</v>
      </c>
      <c r="G9" s="67"/>
      <c r="H9" s="60"/>
      <c r="I9" s="67">
        <v>250</v>
      </c>
      <c r="J9" s="46"/>
    </row>
    <row r="10" ht="30" customHeight="1" spans="1:10">
      <c r="A10" s="56">
        <v>7</v>
      </c>
      <c r="B10" s="68"/>
      <c r="C10" s="69"/>
      <c r="D10" s="66" t="s">
        <v>140</v>
      </c>
      <c r="E10" s="66" t="s">
        <v>94</v>
      </c>
      <c r="F10" s="17">
        <v>10</v>
      </c>
      <c r="G10" s="60"/>
      <c r="H10" s="60"/>
      <c r="I10" s="60">
        <v>300</v>
      </c>
      <c r="J10" s="13"/>
    </row>
    <row r="11" ht="30" customHeight="1" spans="1:10">
      <c r="A11" s="56">
        <v>8</v>
      </c>
      <c r="B11" s="68"/>
      <c r="C11" s="69"/>
      <c r="D11" s="66" t="s">
        <v>141</v>
      </c>
      <c r="E11" s="66" t="s">
        <v>94</v>
      </c>
      <c r="F11" s="17">
        <v>5</v>
      </c>
      <c r="G11" s="67"/>
      <c r="H11" s="60"/>
      <c r="I11" s="67">
        <v>150</v>
      </c>
      <c r="J11" s="13"/>
    </row>
    <row r="12" ht="30" customHeight="1" spans="1:10">
      <c r="A12" s="56">
        <v>9</v>
      </c>
      <c r="B12" s="68"/>
      <c r="C12" s="69"/>
      <c r="D12" s="66" t="s">
        <v>142</v>
      </c>
      <c r="E12" s="66" t="s">
        <v>94</v>
      </c>
      <c r="F12" s="17">
        <v>5</v>
      </c>
      <c r="G12" s="67"/>
      <c r="H12" s="60"/>
      <c r="I12" s="67">
        <v>150</v>
      </c>
      <c r="J12" s="47"/>
    </row>
    <row r="13" ht="30" customHeight="1" spans="1:10">
      <c r="A13" s="56">
        <v>10</v>
      </c>
      <c r="B13" s="68"/>
      <c r="C13" s="69"/>
      <c r="D13" s="66" t="s">
        <v>143</v>
      </c>
      <c r="E13" s="66" t="s">
        <v>94</v>
      </c>
      <c r="F13" s="17">
        <v>3</v>
      </c>
      <c r="G13" s="67"/>
      <c r="H13" s="60"/>
      <c r="I13" s="67">
        <v>75</v>
      </c>
      <c r="J13" s="13"/>
    </row>
    <row r="14" ht="30" customHeight="1" spans="1:10">
      <c r="A14" s="56">
        <v>11</v>
      </c>
      <c r="B14" s="68"/>
      <c r="C14" s="64" t="s">
        <v>144</v>
      </c>
      <c r="D14" s="66" t="s">
        <v>145</v>
      </c>
      <c r="E14" s="66" t="s">
        <v>146</v>
      </c>
      <c r="F14" s="70">
        <v>400</v>
      </c>
      <c r="G14" s="67"/>
      <c r="H14" s="60"/>
      <c r="I14" s="67">
        <v>5</v>
      </c>
      <c r="J14" s="13"/>
    </row>
    <row r="15" ht="30" customHeight="1" spans="1:10">
      <c r="A15" s="56">
        <v>12</v>
      </c>
      <c r="B15" s="68"/>
      <c r="C15" s="17" t="s">
        <v>147</v>
      </c>
      <c r="D15" s="66" t="s">
        <v>148</v>
      </c>
      <c r="E15" s="66" t="s">
        <v>46</v>
      </c>
      <c r="F15" s="17">
        <v>3</v>
      </c>
      <c r="G15" s="67"/>
      <c r="H15" s="60"/>
      <c r="I15" s="67">
        <v>250</v>
      </c>
      <c r="J15" s="13"/>
    </row>
    <row r="16" ht="30" customHeight="1" spans="1:10">
      <c r="A16" s="56">
        <v>13</v>
      </c>
      <c r="B16" s="68"/>
      <c r="C16" s="17"/>
      <c r="D16" s="66" t="s">
        <v>149</v>
      </c>
      <c r="E16" s="66" t="s">
        <v>46</v>
      </c>
      <c r="F16" s="17">
        <v>3</v>
      </c>
      <c r="G16" s="67"/>
      <c r="H16" s="60"/>
      <c r="I16" s="67">
        <v>75</v>
      </c>
      <c r="J16" s="13"/>
    </row>
    <row r="17" ht="30" customHeight="1" spans="1:10">
      <c r="A17" s="56">
        <v>14</v>
      </c>
      <c r="B17" s="68"/>
      <c r="C17" s="17"/>
      <c r="D17" s="66" t="s">
        <v>150</v>
      </c>
      <c r="E17" s="66" t="s">
        <v>46</v>
      </c>
      <c r="F17" s="17">
        <v>3</v>
      </c>
      <c r="G17" s="67"/>
      <c r="H17" s="60"/>
      <c r="I17" s="67">
        <v>100</v>
      </c>
      <c r="J17" s="13"/>
    </row>
    <row r="18" ht="30" customHeight="1" spans="1:10">
      <c r="A18" s="56">
        <v>15</v>
      </c>
      <c r="B18" s="68"/>
      <c r="C18" s="17"/>
      <c r="D18" s="66" t="s">
        <v>151</v>
      </c>
      <c r="E18" s="66" t="s">
        <v>46</v>
      </c>
      <c r="F18" s="17">
        <v>3</v>
      </c>
      <c r="G18" s="67"/>
      <c r="H18" s="60"/>
      <c r="I18" s="67">
        <v>250</v>
      </c>
      <c r="J18" s="13"/>
    </row>
    <row r="19" ht="30" customHeight="1" spans="1:10">
      <c r="A19" s="56">
        <v>16</v>
      </c>
      <c r="B19" s="68"/>
      <c r="C19" s="17"/>
      <c r="D19" s="66" t="s">
        <v>152</v>
      </c>
      <c r="E19" s="66" t="s">
        <v>46</v>
      </c>
      <c r="F19" s="17">
        <v>3</v>
      </c>
      <c r="G19" s="67"/>
      <c r="H19" s="60"/>
      <c r="I19" s="67">
        <v>250</v>
      </c>
      <c r="J19" s="13"/>
    </row>
    <row r="20" ht="30" customHeight="1" spans="1:10">
      <c r="A20" s="56">
        <v>17</v>
      </c>
      <c r="B20" s="68"/>
      <c r="C20" s="71" t="s">
        <v>153</v>
      </c>
      <c r="D20" s="29" t="s">
        <v>154</v>
      </c>
      <c r="E20" s="29" t="s">
        <v>155</v>
      </c>
      <c r="F20" s="8">
        <v>1</v>
      </c>
      <c r="G20" s="72"/>
      <c r="H20" s="60"/>
      <c r="I20" s="72">
        <v>25500</v>
      </c>
      <c r="J20" s="13"/>
    </row>
    <row r="21" ht="44" customHeight="1" spans="1:10">
      <c r="A21" s="56">
        <v>18</v>
      </c>
      <c r="B21" s="68"/>
      <c r="C21" s="73"/>
      <c r="D21" s="74" t="s">
        <v>156</v>
      </c>
      <c r="E21" s="74" t="s">
        <v>155</v>
      </c>
      <c r="F21" s="71">
        <v>1</v>
      </c>
      <c r="G21" s="72"/>
      <c r="H21" s="60"/>
      <c r="I21" s="72">
        <v>12500</v>
      </c>
      <c r="J21" s="13"/>
    </row>
    <row r="22" ht="30" customHeight="1" spans="1:10">
      <c r="A22" s="56">
        <v>19</v>
      </c>
      <c r="B22" s="75" t="s">
        <v>157</v>
      </c>
      <c r="C22" s="17" t="s">
        <v>138</v>
      </c>
      <c r="D22" s="76" t="s">
        <v>139</v>
      </c>
      <c r="E22" s="66" t="s">
        <v>94</v>
      </c>
      <c r="F22" s="17">
        <v>2</v>
      </c>
      <c r="G22" s="67"/>
      <c r="H22" s="60"/>
      <c r="I22" s="67">
        <v>250</v>
      </c>
      <c r="J22" s="13"/>
    </row>
    <row r="23" ht="30" customHeight="1" spans="1:10">
      <c r="A23" s="56">
        <v>20</v>
      </c>
      <c r="B23" s="75"/>
      <c r="C23" s="17"/>
      <c r="D23" s="66" t="s">
        <v>140</v>
      </c>
      <c r="E23" s="66" t="s">
        <v>94</v>
      </c>
      <c r="F23" s="17">
        <v>10</v>
      </c>
      <c r="G23" s="67"/>
      <c r="H23" s="60"/>
      <c r="I23" s="67">
        <v>300</v>
      </c>
      <c r="J23" s="13"/>
    </row>
    <row r="24" ht="30" customHeight="1" spans="1:10">
      <c r="A24" s="56">
        <v>21</v>
      </c>
      <c r="B24" s="75"/>
      <c r="C24" s="17"/>
      <c r="D24" s="66" t="s">
        <v>141</v>
      </c>
      <c r="E24" s="66" t="s">
        <v>94</v>
      </c>
      <c r="F24" s="17">
        <v>5</v>
      </c>
      <c r="G24" s="67"/>
      <c r="H24" s="60"/>
      <c r="I24" s="67">
        <v>150</v>
      </c>
      <c r="J24" s="13"/>
    </row>
    <row r="25" ht="30" customHeight="1" spans="1:10">
      <c r="A25" s="56">
        <v>22</v>
      </c>
      <c r="B25" s="75"/>
      <c r="C25" s="17"/>
      <c r="D25" s="66" t="s">
        <v>142</v>
      </c>
      <c r="E25" s="66" t="s">
        <v>94</v>
      </c>
      <c r="F25" s="17">
        <v>5</v>
      </c>
      <c r="G25" s="67"/>
      <c r="H25" s="60"/>
      <c r="I25" s="67">
        <v>150</v>
      </c>
      <c r="J25" s="13"/>
    </row>
    <row r="26" ht="30" customHeight="1" spans="1:10">
      <c r="A26" s="56">
        <v>23</v>
      </c>
      <c r="B26" s="75"/>
      <c r="C26" s="17"/>
      <c r="D26" s="66" t="s">
        <v>143</v>
      </c>
      <c r="E26" s="66" t="s">
        <v>94</v>
      </c>
      <c r="F26" s="17">
        <v>3</v>
      </c>
      <c r="G26" s="67"/>
      <c r="H26" s="60"/>
      <c r="I26" s="67">
        <v>75</v>
      </c>
      <c r="J26" s="13"/>
    </row>
    <row r="27" ht="30" customHeight="1" spans="1:10">
      <c r="A27" s="56">
        <v>24</v>
      </c>
      <c r="B27" s="75"/>
      <c r="C27" s="17" t="s">
        <v>144</v>
      </c>
      <c r="D27" s="66" t="s">
        <v>145</v>
      </c>
      <c r="E27" s="66" t="s">
        <v>146</v>
      </c>
      <c r="F27" s="70">
        <v>800</v>
      </c>
      <c r="G27" s="67"/>
      <c r="H27" s="60"/>
      <c r="I27" s="67">
        <v>5</v>
      </c>
      <c r="J27" s="13"/>
    </row>
    <row r="28" ht="30" customHeight="1" spans="1:10">
      <c r="A28" s="56">
        <v>25</v>
      </c>
      <c r="B28" s="75"/>
      <c r="C28" s="17" t="s">
        <v>147</v>
      </c>
      <c r="D28" s="66" t="s">
        <v>148</v>
      </c>
      <c r="E28" s="66" t="s">
        <v>46</v>
      </c>
      <c r="F28" s="17">
        <v>3</v>
      </c>
      <c r="G28" s="67"/>
      <c r="H28" s="60"/>
      <c r="I28" s="67">
        <v>250</v>
      </c>
      <c r="J28" s="13"/>
    </row>
    <row r="29" ht="30" customHeight="1" spans="1:10">
      <c r="A29" s="56">
        <v>26</v>
      </c>
      <c r="B29" s="75"/>
      <c r="C29" s="17"/>
      <c r="D29" s="66" t="s">
        <v>149</v>
      </c>
      <c r="E29" s="66" t="s">
        <v>46</v>
      </c>
      <c r="F29" s="17">
        <v>3</v>
      </c>
      <c r="G29" s="67"/>
      <c r="H29" s="60"/>
      <c r="I29" s="67">
        <v>75</v>
      </c>
      <c r="J29" s="13"/>
    </row>
    <row r="30" ht="30" customHeight="1" spans="1:10">
      <c r="A30" s="56">
        <v>27</v>
      </c>
      <c r="B30" s="75"/>
      <c r="C30" s="17"/>
      <c r="D30" s="66" t="s">
        <v>150</v>
      </c>
      <c r="E30" s="66" t="s">
        <v>46</v>
      </c>
      <c r="F30" s="17">
        <v>3</v>
      </c>
      <c r="G30" s="67"/>
      <c r="H30" s="60"/>
      <c r="I30" s="67">
        <v>100</v>
      </c>
      <c r="J30" s="13"/>
    </row>
    <row r="31" ht="30" customHeight="1" spans="1:10">
      <c r="A31" s="56">
        <v>28</v>
      </c>
      <c r="B31" s="75"/>
      <c r="C31" s="17"/>
      <c r="D31" s="66" t="s">
        <v>151</v>
      </c>
      <c r="E31" s="66" t="s">
        <v>46</v>
      </c>
      <c r="F31" s="17">
        <v>3</v>
      </c>
      <c r="G31" s="67"/>
      <c r="H31" s="60"/>
      <c r="I31" s="67">
        <v>250</v>
      </c>
      <c r="J31" s="13"/>
    </row>
    <row r="32" ht="30" customHeight="1" spans="1:10">
      <c r="A32" s="56">
        <v>29</v>
      </c>
      <c r="B32" s="75"/>
      <c r="C32" s="17"/>
      <c r="D32" s="66" t="s">
        <v>152</v>
      </c>
      <c r="E32" s="66" t="s">
        <v>46</v>
      </c>
      <c r="F32" s="17">
        <v>3</v>
      </c>
      <c r="G32" s="67"/>
      <c r="H32" s="60"/>
      <c r="I32" s="67">
        <v>250</v>
      </c>
      <c r="J32" s="13"/>
    </row>
    <row r="33" ht="48" customHeight="1" spans="1:10">
      <c r="A33" s="56">
        <v>30</v>
      </c>
      <c r="B33" s="75"/>
      <c r="C33" s="8" t="s">
        <v>153</v>
      </c>
      <c r="D33" s="29" t="s">
        <v>154</v>
      </c>
      <c r="E33" s="29" t="s">
        <v>155</v>
      </c>
      <c r="F33" s="8">
        <v>1</v>
      </c>
      <c r="G33" s="72"/>
      <c r="H33" s="60"/>
      <c r="I33" s="72">
        <v>25500</v>
      </c>
      <c r="J33" s="13"/>
    </row>
    <row r="34" ht="55" customHeight="1" spans="1:10">
      <c r="A34" s="56">
        <v>31</v>
      </c>
      <c r="B34" s="75"/>
      <c r="C34" s="8"/>
      <c r="D34" s="29" t="s">
        <v>156</v>
      </c>
      <c r="E34" s="29" t="s">
        <v>155</v>
      </c>
      <c r="F34" s="8">
        <v>1</v>
      </c>
      <c r="G34" s="72"/>
      <c r="H34" s="60"/>
      <c r="I34" s="72">
        <v>12500</v>
      </c>
      <c r="J34" s="13"/>
    </row>
    <row r="35" ht="25" customHeight="1" spans="1:10">
      <c r="A35" s="13" t="s">
        <v>72</v>
      </c>
      <c r="B35" s="13"/>
      <c r="C35" s="13"/>
      <c r="D35" s="13"/>
      <c r="E35" s="13"/>
      <c r="F35" s="13"/>
      <c r="G35" s="77"/>
      <c r="H35" s="77"/>
      <c r="I35" s="77"/>
      <c r="J35" s="13"/>
    </row>
  </sheetData>
  <sheetProtection formatCells="0" formatColumns="0" formatRows="0" insertRows="0" insertColumns="0" insertHyperlinks="0" deleteColumns="0" deleteRows="0" sort="0" autoFilter="0" pivotTables="0"/>
  <protectedRanges>
    <protectedRange sqref="M4" name="区域1_27_1"/>
    <protectedRange sqref="AC4" name="区域1_29_1"/>
    <protectedRange sqref="AS4" name="区域1_31_1"/>
    <protectedRange sqref="N4" name="区域1_27_1_1"/>
    <protectedRange sqref="V4" name="区域1_28_1"/>
    <protectedRange sqref="AD4" name="区域1_29_1_1"/>
    <protectedRange sqref="AL4" name="区域1_30_1"/>
    <protectedRange sqref="AT4" name="区域1_31_1_1"/>
    <protectedRange sqref="BB4" name="区域1_32_1"/>
    <protectedRange sqref="L4" name="区域1_27_1_2"/>
  </protectedRanges>
  <mergeCells count="14">
    <mergeCell ref="A1:J1"/>
    <mergeCell ref="A2:H2"/>
    <mergeCell ref="B3:C3"/>
    <mergeCell ref="A35:E35"/>
    <mergeCell ref="B9:B21"/>
    <mergeCell ref="B22:B34"/>
    <mergeCell ref="C9:C13"/>
    <mergeCell ref="C15:C19"/>
    <mergeCell ref="C20:C21"/>
    <mergeCell ref="C22:C26"/>
    <mergeCell ref="C28:C32"/>
    <mergeCell ref="C33:C34"/>
    <mergeCell ref="B6:C8"/>
    <mergeCell ref="B4:C5"/>
  </mergeCells>
  <printOptions horizontalCentered="1"/>
  <pageMargins left="0.503472222222222" right="0.503472222222222" top="0.802777777777778" bottom="0.590277777777778" header="0.5" footer="0.5"/>
  <pageSetup paperSize="9" scale="90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7" master=""/>
  <rangeList sheetStid="20" master=""/>
  <rangeList sheetStid="17" master=""/>
  <rangeList sheetStid="18" master=""/>
  <rangeList sheetStid="19" master=""/>
  <rangeList sheetStid="21" master="">
    <arrUserId title="区域1_22" rangeCreator="" othersAccessPermission="edit"/>
    <arrUserId title="区域1_24" rangeCreator="" othersAccessPermission="edit"/>
    <arrUserId title="区域1_25" rangeCreator="" othersAccessPermission="edit"/>
    <arrUserId title="区域1_26" rangeCreator="" othersAccessPermission="edit"/>
    <arrUserId title="区域1_27" rangeCreator="" othersAccessPermission="edit"/>
    <arrUserId title="区域1_28" rangeCreator="" othersAccessPermission="edit"/>
    <arrUserId title="区域1_29" rangeCreator="" othersAccessPermission="edit"/>
    <arrUserId title="区域1_30" rangeCreator="" othersAccessPermission="edit"/>
    <arrUserId title="区域1_31" rangeCreator="" othersAccessPermission="edit"/>
    <arrUserId title="区域1_32" rangeCreator="" othersAccessPermission="edit"/>
  </rangeList>
  <rangeList sheetStid="26" master=""/>
  <rangeList sheetStid="23" master=""/>
  <rangeList sheetStid="25" master="">
    <arrUserId title="区域1_27_1" rangeCreator="" othersAccessPermission="edit"/>
    <arrUserId title="区域1_29_1" rangeCreator="" othersAccessPermission="edit"/>
    <arrUserId title="区域1_31_1" rangeCreator="" othersAccessPermission="edit"/>
    <arrUserId title="区域1_27_1_1" rangeCreator="" othersAccessPermission="edit"/>
    <arrUserId title="区域1_28_1" rangeCreator="" othersAccessPermission="edit"/>
    <arrUserId title="区域1_29_1_1" rangeCreator="" othersAccessPermission="edit"/>
    <arrUserId title="区域1_30_1" rangeCreator="" othersAccessPermission="edit"/>
    <arrUserId title="区域1_31_1_1" rangeCreator="" othersAccessPermission="edit"/>
    <arrUserId title="区域1_32_1" rangeCreator="" othersAccessPermission="edit"/>
    <arrUserId title="区域1_27_1_2" rangeCreator="" othersAccessPermission="edit"/>
  </rangeList>
  <rangeList sheetStid="22" master=""/>
  <rangeList sheetStid="2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工程量清单封面</vt:lpstr>
      <vt:lpstr>汇总表</vt:lpstr>
      <vt:lpstr>道路工程</vt:lpstr>
      <vt:lpstr>交通工程</vt:lpstr>
      <vt:lpstr>给排水工程</vt:lpstr>
      <vt:lpstr>照明工程</vt:lpstr>
      <vt:lpstr>电力管沟工程</vt:lpstr>
      <vt:lpstr>绿化工程</vt:lpstr>
      <vt:lpstr>桥梁工程</vt:lpstr>
      <vt:lpstr>材料检测</vt:lpstr>
      <vt:lpstr>海绵城市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张丹</cp:lastModifiedBy>
  <dcterms:created xsi:type="dcterms:W3CDTF">2006-09-13T19:21:00Z</dcterms:created>
  <dcterms:modified xsi:type="dcterms:W3CDTF">2025-07-30T06:28:11Z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476DB766DA19498B9788586898E0ED23_13</vt:lpwstr>
  </property>
</Properties>
</file>