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tabRatio="883" activeTab="1"/>
  </bookViews>
  <sheets>
    <sheet name="招标控制价汇总表" sheetId="9" r:id="rId1"/>
    <sheet name="汇总表" sheetId="1" r:id="rId2"/>
    <sheet name="网络通信维护小计" sheetId="5" state="hidden" r:id="rId3"/>
    <sheet name="智能公交调度通信费用" sheetId="2" r:id="rId4"/>
    <sheet name="办公专线费用" sheetId="3" r:id="rId5"/>
    <sheet name="备用光纤维护费用" sheetId="4" r:id="rId6"/>
    <sheet name="信息系统后台维护" sheetId="7" r:id="rId7"/>
    <sheet name="自动售检票及智能交通系统" sheetId="6" r:id="rId8"/>
    <sheet name="老旧设施关键零部件升级更换费用" sheetId="8" r:id="rId9"/>
  </sheets>
  <calcPr calcId="144525" iterate="1" iterateCount="100" iterateDelta="0.001"/>
</workbook>
</file>

<file path=xl/comments1.xml><?xml version="1.0" encoding="utf-8"?>
<comments xmlns="http://schemas.openxmlformats.org/spreadsheetml/2006/main">
  <authors>
    <author>梁镜明</author>
  </authors>
  <commentList>
    <comment ref="B6" authorId="0">
      <text>
        <r>
          <rPr>
            <sz val="9"/>
            <rFont val="宋体"/>
            <charset val="134"/>
          </rPr>
          <t>在2025年6月报维护需求时，线路节点计划从天河南创展中心信息中心机房连接至先烈中路104号二楼，后来结合BRT调度搬迁实际，将天河南创展中心信息中心机房的节点调整至环市东路488号东兴大厦西座一楼机房。</t>
        </r>
      </text>
    </comment>
  </commentList>
</comments>
</file>

<file path=xl/comments2.xml><?xml version="1.0" encoding="utf-8"?>
<comments xmlns="http://schemas.openxmlformats.org/spreadsheetml/2006/main">
  <authors>
    <author>梁镜明</author>
  </authors>
  <commentList>
    <comment ref="D24" authorId="0">
      <text>
        <r>
          <rPr>
            <sz val="9"/>
            <rFont val="宋体"/>
            <charset val="134"/>
          </rPr>
          <t>增加定期巡检</t>
        </r>
      </text>
    </comment>
  </commentList>
</comments>
</file>

<file path=xl/comments3.xml><?xml version="1.0" encoding="utf-8"?>
<comments xmlns="http://schemas.openxmlformats.org/spreadsheetml/2006/main">
  <authors>
    <author>梁镜明</author>
  </authors>
  <commentList>
    <comment ref="G21" authorId="0">
      <text>
        <r>
          <rPr>
            <sz val="9"/>
            <rFont val="宋体"/>
            <charset val="134"/>
          </rPr>
          <t>将单价从0.12万元调增至0.156万元，理由是按站台目前使用的华三24口交换机采购。</t>
        </r>
      </text>
    </comment>
  </commentList>
</comments>
</file>

<file path=xl/sharedStrings.xml><?xml version="1.0" encoding="utf-8"?>
<sst xmlns="http://schemas.openxmlformats.org/spreadsheetml/2006/main" count="312" uniqueCount="200">
  <si>
    <t>招标控制价汇总表</t>
  </si>
  <si>
    <t>工程名称：（2025年-2028年）BRT快速公交项目-信息化系统运行维护项目</t>
  </si>
  <si>
    <t>序号</t>
  </si>
  <si>
    <t>项目名称</t>
  </si>
  <si>
    <t>招标控制价（元）</t>
  </si>
  <si>
    <t>投标限价（元）</t>
  </si>
  <si>
    <t>备注</t>
  </si>
  <si>
    <t>一</t>
  </si>
  <si>
    <t>（2025年-2028年）BRT快速公交项目-信息化系统运行维护项目（三年）</t>
  </si>
  <si>
    <t>1</t>
  </si>
  <si>
    <t>（2025年-2028年）BRT快速公交项目-信息化系统运行维护项目(年度）</t>
  </si>
  <si>
    <t>1.1</t>
  </si>
  <si>
    <t>常规服务项目</t>
  </si>
  <si>
    <t>按月度计取费用</t>
  </si>
  <si>
    <t>1.2</t>
  </si>
  <si>
    <t>按实清单项目</t>
  </si>
  <si>
    <t>按实际发生签证计量</t>
  </si>
  <si>
    <t>合计</t>
  </si>
  <si>
    <t>投标报价汇总表（年度）</t>
  </si>
  <si>
    <t>工程名称：（2025年-2028年）BRT快速公交项目-信息化系统运行维护项目(年度）</t>
  </si>
  <si>
    <t>维护项目</t>
  </si>
  <si>
    <t>运维内容</t>
  </si>
  <si>
    <t>网络通信维护</t>
  </si>
  <si>
    <t>智能交通系统网络租用</t>
  </si>
  <si>
    <t>办公专线租用（城域网专线100M）</t>
  </si>
  <si>
    <t>租用BRT沿线备用光纤系统</t>
  </si>
  <si>
    <t>信息系统后台维护</t>
  </si>
  <si>
    <t>BRT智能交通系统后台维护</t>
  </si>
  <si>
    <t>站台信息系统维护</t>
  </si>
  <si>
    <t>站台网络通信系统设备维护</t>
  </si>
  <si>
    <t>乘客信息显示系统（电子站牌系统）维护</t>
  </si>
  <si>
    <t>调度中心大屏显示系统维护</t>
  </si>
  <si>
    <t>站台数字广播系统设备维护</t>
  </si>
  <si>
    <t>站台语音集群调度系统设备维护</t>
  </si>
  <si>
    <t>UPS后备电源系统维护</t>
  </si>
  <si>
    <t>站务房窗口对讲系统设备维护</t>
  </si>
  <si>
    <t>站务房考勤门禁系统</t>
  </si>
  <si>
    <t>站台安全门维护</t>
  </si>
  <si>
    <t>站台闸机维护</t>
  </si>
  <si>
    <t>站台视频监控系统设备维护</t>
  </si>
  <si>
    <t>BRT道路高清监控系统维护</t>
  </si>
  <si>
    <t>老旧设施关键零部件升级更换</t>
  </si>
  <si>
    <t>合计（年度）</t>
  </si>
  <si>
    <r>
      <rPr>
        <b/>
        <sz val="12"/>
        <color theme="1"/>
        <rFont val="Times New Roman"/>
        <charset val="134"/>
      </rPr>
      <t>1.1.4 </t>
    </r>
    <r>
      <rPr>
        <b/>
        <sz val="14"/>
        <color theme="1"/>
        <rFont val="仿宋_GB2312"/>
        <charset val="134"/>
      </rPr>
      <t>网络通信运维费用一览表</t>
    </r>
  </si>
  <si>
    <t>项目</t>
  </si>
  <si>
    <t>费用（万元）</t>
  </si>
  <si>
    <t>智能公交调度通信费用</t>
  </si>
  <si>
    <t>办公通信费用</t>
  </si>
  <si>
    <t>站台备用光纤通信费用</t>
  </si>
  <si>
    <t>总价</t>
  </si>
  <si>
    <t xml:space="preserve"> </t>
  </si>
  <si>
    <t>网络通信运维费用</t>
  </si>
  <si>
    <t>1.智能公交调度通信费用</t>
  </si>
  <si>
    <t>名称</t>
  </si>
  <si>
    <t>数量</t>
  </si>
  <si>
    <t>数字电路/带宽（兆）</t>
  </si>
  <si>
    <t>租赁/服务时间</t>
  </si>
  <si>
    <t>招标控制价单价（元）</t>
  </si>
  <si>
    <t>招标控制价合价（元）</t>
  </si>
  <si>
    <t>投标控制价单价（元）</t>
  </si>
  <si>
    <t>投标控制价合价（元）</t>
  </si>
  <si>
    <t>智能交通系统网络租赁</t>
  </si>
  <si>
    <t>天河南创展中心信息中心机房至环市东路488号东兴大厦西座一楼机房BRT专线</t>
  </si>
  <si>
    <t>1条</t>
  </si>
  <si>
    <t>裸纤（全线1000多路视频高清监控，按每个摄像机4M高清码流，对带宽的需求达到4000M，为了保障视频查看流畅，包括其他语音广播、信息系统数据传输，总带宽超过4000M，本专线采用裸线才能满足以上带宽需求，原20M不能满足需求），两端配置传输设备，采用万兆光模块和万兆交换机，接入裸线实现万兆主干传输。</t>
  </si>
  <si>
    <t>1年</t>
  </si>
  <si>
    <t>环市东路488号东兴大厦西座一楼机房BRT专线至先烈中路104号二楼BRT专线</t>
  </si>
  <si>
    <t>裸纤（本专线主要是满足分公司查看视频，对带宽要求较高，为了保障视频流畅，需采用裸线，原20M不能满足需求），两端配置传输设备，采用千兆光电收发器，接入裸线实现千兆带宽传输。</t>
  </si>
  <si>
    <t>小计（年度）</t>
  </si>
  <si>
    <r>
      <rPr>
        <b/>
        <sz val="14"/>
        <color theme="1"/>
        <rFont val="Times New Roman"/>
        <charset val="134"/>
      </rPr>
      <t>2.</t>
    </r>
    <r>
      <rPr>
        <b/>
        <sz val="14"/>
        <color theme="1"/>
        <rFont val="仿宋_GB2312"/>
        <charset val="134"/>
      </rPr>
      <t>办公专线费用</t>
    </r>
  </si>
  <si>
    <t>办公专线租用</t>
  </si>
  <si>
    <r>
      <rPr>
        <sz val="11"/>
        <color theme="1"/>
        <rFont val="宋体"/>
        <charset val="134"/>
      </rPr>
      <t>先烈中路104号二楼</t>
    </r>
    <r>
      <rPr>
        <sz val="11"/>
        <color theme="1"/>
        <rFont val="宋体"/>
        <charset val="134"/>
      </rPr>
      <t>办公专线</t>
    </r>
  </si>
  <si>
    <t>3条</t>
  </si>
  <si>
    <t>1、办公网数字电路2条，带宽不低于1000兆；</t>
  </si>
  <si>
    <t>2、MSTP线路1条，带宽不低于20兆。</t>
  </si>
  <si>
    <r>
      <rPr>
        <b/>
        <sz val="12"/>
        <color theme="1"/>
        <rFont val="Times New Roman"/>
        <charset val="134"/>
      </rPr>
      <t>3.</t>
    </r>
    <r>
      <rPr>
        <b/>
        <sz val="14"/>
        <color theme="1"/>
        <rFont val="仿宋_GB2312"/>
        <charset val="134"/>
      </rPr>
      <t>备用光纤维护费用</t>
    </r>
  </si>
  <si>
    <t>26个站台裸纤租用（采用G.652的优质单模光纤（衰减系数为A级），支持带宽≥1000兆）</t>
  </si>
  <si>
    <r>
      <rPr>
        <b/>
        <sz val="12"/>
        <color theme="1"/>
        <rFont val="Times New Roman"/>
        <charset val="134"/>
      </rPr>
      <t>4. </t>
    </r>
    <r>
      <rPr>
        <b/>
        <sz val="15"/>
        <color theme="1"/>
        <rFont val="宋体"/>
        <charset val="134"/>
      </rPr>
      <t>信息系统后台维护</t>
    </r>
  </si>
  <si>
    <t>所属系统</t>
  </si>
  <si>
    <t>设备或系统名称</t>
  </si>
  <si>
    <t>品牌型号</t>
  </si>
  <si>
    <t>服务内容</t>
  </si>
  <si>
    <t>要求</t>
  </si>
  <si>
    <t>数量（人）</t>
  </si>
  <si>
    <t>投标控制价（元）</t>
  </si>
  <si>
    <t>BRT智能交通系统</t>
  </si>
  <si>
    <t>通信服务器</t>
  </si>
  <si>
    <t>HP DL380G5</t>
  </si>
  <si>
    <t>2台</t>
  </si>
  <si>
    <t>1、定期巡检；</t>
  </si>
  <si>
    <t>常驻维护</t>
  </si>
  <si>
    <t>3人（软件技术人员2名</t>
  </si>
  <si>
    <t>车辆应用服务器</t>
  </si>
  <si>
    <t>2、性能日常维护、定期巡检；</t>
  </si>
  <si>
    <t>B/S应用服务器</t>
  </si>
  <si>
    <t>3、系统版本升级，补丁更新，故障修复；</t>
  </si>
  <si>
    <t>数据前置服务器</t>
  </si>
  <si>
    <t>4、系统故障检测及排除；</t>
  </si>
  <si>
    <t>数据库服务器</t>
  </si>
  <si>
    <t>HP DL580G6</t>
  </si>
  <si>
    <t>5、设备系统重部署及调试；</t>
  </si>
  <si>
    <t>乘客信息显示系统服务器</t>
  </si>
  <si>
    <t>1台</t>
  </si>
  <si>
    <t>网络管理服务器</t>
  </si>
  <si>
    <t>语音集群调度服务器</t>
  </si>
  <si>
    <t>视频管理服务器</t>
  </si>
  <si>
    <t>H3C VM8000</t>
  </si>
  <si>
    <t>媒体转发服务器</t>
  </si>
  <si>
    <t>H3C MS8000</t>
  </si>
  <si>
    <t>数据管理服务器</t>
  </si>
  <si>
    <t>H3C DM8000</t>
  </si>
  <si>
    <t>IP SAN存储设备</t>
  </si>
  <si>
    <t>H3C NEOCEAN EX1540S</t>
  </si>
  <si>
    <t>8台</t>
  </si>
  <si>
    <t>磁盘阵列柜</t>
  </si>
  <si>
    <t>HP Storageworks MSA2000</t>
  </si>
  <si>
    <t>智能调度系统</t>
  </si>
  <si>
    <t>定制</t>
  </si>
  <si>
    <t>1套</t>
  </si>
  <si>
    <t>票务系统</t>
  </si>
  <si>
    <t>序号5-16.站台信息系统维护（12项）</t>
  </si>
  <si>
    <t>服务对象及范围</t>
  </si>
  <si>
    <t>人员要求</t>
  </si>
  <si>
    <t>投标报价（元）</t>
  </si>
  <si>
    <t>26个站的站台网络设备</t>
  </si>
  <si>
    <t>1、定期巡检和保养；</t>
  </si>
  <si>
    <t>网络工程师3名</t>
  </si>
  <si>
    <t>2、性能日常维护、故障修复；</t>
  </si>
  <si>
    <t>3、系统故障检测及排除。</t>
  </si>
  <si>
    <r>
      <rPr>
        <sz val="11"/>
        <color theme="1"/>
        <rFont val="宋体"/>
        <charset val="134"/>
      </rPr>
      <t>73块双基色LED显示屏、46块</t>
    </r>
    <r>
      <rPr>
        <sz val="11"/>
        <color theme="1"/>
        <rFont val="宋体"/>
        <charset val="134"/>
      </rPr>
      <t>LCD电子站牌高清显示屏</t>
    </r>
  </si>
  <si>
    <t>巡检维护人员3名、计算机硬件维护员1名</t>
  </si>
  <si>
    <t>调度大厅LCD拼接显示屏幕</t>
  </si>
  <si>
    <t>每月一次巡检维护</t>
  </si>
  <si>
    <t>52个站台数字广播设备及83个站务室配套设施</t>
  </si>
  <si>
    <t>1、定期巡检、定期保养；</t>
  </si>
  <si>
    <t>巡检维护员2名</t>
  </si>
  <si>
    <t>83个站务室语音集群设备</t>
  </si>
  <si>
    <t>2、性能日常维护</t>
  </si>
  <si>
    <t>83个站务室窗口对讲设备</t>
  </si>
  <si>
    <t>1、系统故障检测及排除；</t>
  </si>
  <si>
    <r>
      <rPr>
        <sz val="11"/>
        <color theme="1"/>
        <rFont val="宋体"/>
        <charset val="134"/>
      </rPr>
      <t xml:space="preserve">2、性能日常维护、故障修复； </t>
    </r>
    <r>
      <rPr>
        <sz val="11"/>
        <color theme="1"/>
        <rFont val="宋体"/>
        <charset val="134"/>
      </rPr>
      <t xml:space="preserve">                 </t>
    </r>
    <r>
      <rPr>
        <sz val="11"/>
        <color theme="1"/>
        <rFont val="宋体"/>
        <charset val="134"/>
      </rPr>
      <t>3、系统故障检测及排除。</t>
    </r>
  </si>
  <si>
    <t>30个站务房考勤门禁设备及系统</t>
  </si>
  <si>
    <t>站务房UPS系统维护</t>
  </si>
  <si>
    <t>52个站务房UPS系统</t>
  </si>
  <si>
    <t>1、定期巡检；
2、更换部分主机和电池；</t>
  </si>
  <si>
    <t>1632扇安全及83个站务室安全门配套设备</t>
  </si>
  <si>
    <t>随着设备使用时间增长且设备使用频率高，闸机及安全门设备出现故障率增高，需要加快维修和应急处理响应速度，需安排9名巡检维护人员。</t>
  </si>
  <si>
    <t>3、系统故障检测及排除；</t>
  </si>
  <si>
    <t>253台闸机及83个站务室配套设备</t>
  </si>
  <si>
    <t>2、系统性能日常维护、故障修复；</t>
  </si>
  <si>
    <t>1147个站台视频监控维护</t>
  </si>
  <si>
    <t>安排维护人员4名（含视频平台软硬件系统）</t>
  </si>
  <si>
    <t>BRT高清道路监控系统维护</t>
  </si>
  <si>
    <t>19个重点路口监控及配套设备</t>
  </si>
  <si>
    <r>
      <rPr>
        <sz val="11"/>
        <color theme="1"/>
        <rFont val="宋体"/>
        <charset val="134"/>
      </rPr>
      <t>1、</t>
    </r>
    <r>
      <rPr>
        <sz val="11"/>
        <color theme="1"/>
        <rFont val="宋体"/>
        <charset val="134"/>
      </rPr>
      <t>定期巡检和保养；</t>
    </r>
  </si>
  <si>
    <r>
      <rPr>
        <sz val="11"/>
        <color theme="1"/>
        <rFont val="宋体"/>
        <charset val="134"/>
      </rPr>
      <t>2、</t>
    </r>
    <r>
      <rPr>
        <sz val="11"/>
        <color theme="1"/>
        <rFont val="宋体"/>
        <charset val="134"/>
      </rPr>
      <t>性能日常维护、故障修复；</t>
    </r>
  </si>
  <si>
    <t>序号17.老旧设施关键零部件升级更换费用</t>
  </si>
  <si>
    <t>设备名称</t>
  </si>
  <si>
    <t>关键零部件</t>
  </si>
  <si>
    <t>规格参数</t>
  </si>
  <si>
    <t>单位</t>
  </si>
  <si>
    <t>安全门</t>
  </si>
  <si>
    <t>DCU控制器</t>
  </si>
  <si>
    <t>集成声光报警提示接口；集成多级控制方式，车辆级/站台级/后台级/应急级等；集成电子眼防夹接口；集成CAN总线组网控制；集成硬线开关控制；集成无刷电机驱动控制等；10W的语音功放，2路顶灯控制。</t>
  </si>
  <si>
    <t>套</t>
  </si>
  <si>
    <t>车辆控制器</t>
  </si>
  <si>
    <t>升级车辆控制器（江苏惠民GZ1-401）的硬件程序，关闭高频的开关应用，优化低频的接收处理程序，实现接收车辆射频编码控制信号并经解码后一定时间内触发屏蔽门的开关动作的功能。</t>
  </si>
  <si>
    <t>自动感应关门模块</t>
  </si>
  <si>
    <t>车用级激光检测，检测传感器采用车用级单点激光+控制器。</t>
  </si>
  <si>
    <t>控制面板</t>
  </si>
  <si>
    <t>电脑式联网操控，单机联网控制主机，可以接显示屏和鼠标，如电脑式的界面操控站台门，可以本站台门控制，也可联网控制其它站台的站台门。</t>
  </si>
  <si>
    <t>块</t>
  </si>
  <si>
    <t>安全门开关电源</t>
  </si>
  <si>
    <t>DC24V 100A</t>
  </si>
  <si>
    <t>台</t>
  </si>
  <si>
    <t>三辊闸机</t>
  </si>
  <si>
    <t>机芯</t>
  </si>
  <si>
    <t>改造闸机机芯、控制板、灯板、内部电源等。</t>
  </si>
  <si>
    <t>1.闸杆转向：单向</t>
  </si>
  <si>
    <t>2、计数功能：可增加计数器统计进出人数；</t>
  </si>
  <si>
    <t>3.环境温度:－15℃～70℃</t>
  </si>
  <si>
    <t>4.输入接口:+12V电平信号或脉宽＞100ms的DC12V 脉冲信号,驱动电流＞10mA</t>
  </si>
  <si>
    <t>5.工作电源:220VAC±10%，50/60Hz9.电机功率：直流电机100W/24V</t>
  </si>
  <si>
    <t>6.通信接口:RS485电器标准</t>
  </si>
  <si>
    <t>摆闸</t>
  </si>
  <si>
    <t>工控主机主板</t>
  </si>
  <si>
    <t>HW-SD02C</t>
  </si>
  <si>
    <t>机芯组件</t>
  </si>
  <si>
    <t>HW-GTU-3OO</t>
  </si>
  <si>
    <t>机芯控制板</t>
  </si>
  <si>
    <t>HW-K11V3OO</t>
  </si>
  <si>
    <t>控制器</t>
  </si>
  <si>
    <t>EPC2387</t>
  </si>
  <si>
    <t>个</t>
  </si>
  <si>
    <t>网络设备</t>
  </si>
  <si>
    <t>交换机</t>
  </si>
  <si>
    <t>1.上行端口速率：千兆</t>
  </si>
  <si>
    <t>2.下行端口速率：千兆</t>
  </si>
  <si>
    <t>3.端口数量：24口</t>
  </si>
  <si>
    <t>4.应用层级：三层</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</si>
</sst>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 numFmtId="178" formatCode="0_ "/>
  </numFmts>
  <fonts count="41">
    <font>
      <sz val="11"/>
      <color theme="1"/>
      <name val="宋体"/>
      <charset val="134"/>
      <scheme val="minor"/>
    </font>
    <font>
      <b/>
      <sz val="12"/>
      <color theme="1"/>
      <name val="宋体"/>
      <charset val="134"/>
    </font>
    <font>
      <sz val="11"/>
      <color theme="1"/>
      <name val="宋体"/>
      <charset val="134"/>
    </font>
    <font>
      <sz val="11"/>
      <color rgb="FF000000"/>
      <name val="宋体"/>
      <charset val="134"/>
    </font>
    <font>
      <sz val="11"/>
      <name val="宋体"/>
      <charset val="134"/>
    </font>
    <font>
      <sz val="12"/>
      <color theme="1"/>
      <name val="宋体"/>
      <charset val="134"/>
    </font>
    <font>
      <sz val="12"/>
      <color theme="1"/>
      <name val="Times New Roman"/>
      <charset val="134"/>
    </font>
    <font>
      <b/>
      <sz val="12"/>
      <color theme="1"/>
      <name val="Times New Roman"/>
      <charset val="134"/>
    </font>
    <font>
      <b/>
      <sz val="14"/>
      <color theme="1"/>
      <name val="Times New Roman"/>
      <charset val="134"/>
    </font>
    <font>
      <b/>
      <sz val="14"/>
      <color theme="1"/>
      <name val="仿宋_GB2312"/>
      <charset val="134"/>
    </font>
    <font>
      <sz val="10.5"/>
      <color theme="1"/>
      <name val="Times New Roman"/>
      <charset val="134"/>
    </font>
    <font>
      <b/>
      <sz val="15"/>
      <color theme="1"/>
      <name val="仿宋_GB2312"/>
      <charset val="134"/>
    </font>
    <font>
      <sz val="12"/>
      <color rgb="FF000000"/>
      <name val="Times New Roman"/>
      <charset val="134"/>
    </font>
    <font>
      <b/>
      <sz val="14"/>
      <color theme="1"/>
      <name val="宋体"/>
      <charset val="134"/>
      <scheme val="minor"/>
    </font>
    <font>
      <b/>
      <sz val="11"/>
      <color theme="1"/>
      <name val="宋体"/>
      <charset val="134"/>
    </font>
    <font>
      <sz val="10"/>
      <color theme="1"/>
      <name val="宋体"/>
      <charset val="134"/>
    </font>
    <font>
      <sz val="12"/>
      <name val="宋体"/>
      <charset val="134"/>
    </font>
    <font>
      <b/>
      <sz val="20"/>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theme="1"/>
      <name val="宋体"/>
      <charset val="134"/>
      <scheme val="minor"/>
    </font>
    <font>
      <b/>
      <sz val="15"/>
      <color theme="1"/>
      <name val="宋体"/>
      <charset val="134"/>
    </font>
    <font>
      <sz val="9"/>
      <name val="宋体"/>
      <charset val="134"/>
    </font>
  </fonts>
  <fills count="34">
    <fill>
      <patternFill patternType="none"/>
    </fill>
    <fill>
      <patternFill patternType="gray125"/>
    </fill>
    <fill>
      <patternFill patternType="solid">
        <fgColor indexed="9"/>
        <bgColor indexed="1"/>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2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8" borderId="24"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5" applyNumberFormat="0" applyFill="0" applyAlignment="0" applyProtection="0">
      <alignment vertical="center"/>
    </xf>
    <xf numFmtId="0" fontId="30" fillId="0" borderId="25" applyNumberFormat="0" applyFill="0" applyAlignment="0" applyProtection="0">
      <alignment vertical="center"/>
    </xf>
    <xf numFmtId="0" fontId="22" fillId="10" borderId="0" applyNumberFormat="0" applyBorder="0" applyAlignment="0" applyProtection="0">
      <alignment vertical="center"/>
    </xf>
    <xf numFmtId="0" fontId="25" fillId="0" borderId="26" applyNumberFormat="0" applyFill="0" applyAlignment="0" applyProtection="0">
      <alignment vertical="center"/>
    </xf>
    <xf numFmtId="0" fontId="22" fillId="11" borderId="0" applyNumberFormat="0" applyBorder="0" applyAlignment="0" applyProtection="0">
      <alignment vertical="center"/>
    </xf>
    <xf numFmtId="0" fontId="31" fillId="12" borderId="27" applyNumberFormat="0" applyAlignment="0" applyProtection="0">
      <alignment vertical="center"/>
    </xf>
    <xf numFmtId="0" fontId="32" fillId="12" borderId="23" applyNumberFormat="0" applyAlignment="0" applyProtection="0">
      <alignment vertical="center"/>
    </xf>
    <xf numFmtId="0" fontId="33" fillId="13" borderId="28" applyNumberFormat="0" applyAlignment="0" applyProtection="0">
      <alignment vertical="center"/>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29" applyNumberFormat="0" applyFill="0" applyAlignment="0" applyProtection="0">
      <alignment vertical="center"/>
    </xf>
    <xf numFmtId="0" fontId="35" fillId="0" borderId="30"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xf numFmtId="0" fontId="38" fillId="0" borderId="0"/>
  </cellStyleXfs>
  <cellXfs count="85">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77" fontId="3"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177" fontId="3" fillId="0" borderId="1" xfId="0" applyNumberFormat="1" applyFont="1" applyBorder="1" applyAlignment="1">
      <alignment horizontal="center" vertical="center"/>
    </xf>
    <xf numFmtId="177" fontId="3" fillId="0" borderId="1" xfId="0" applyNumberFormat="1" applyFont="1" applyFill="1" applyBorder="1" applyAlignment="1">
      <alignment horizontal="center" vertical="center" wrapText="1"/>
    </xf>
    <xf numFmtId="177" fontId="2"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1"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1" xfId="0" applyFont="1" applyFill="1" applyBorder="1" applyAlignment="1">
      <alignment horizontal="left" vertical="center" wrapText="1"/>
    </xf>
    <xf numFmtId="0" fontId="2" fillId="0" borderId="3" xfId="0" applyFont="1" applyBorder="1" applyAlignment="1">
      <alignment horizontal="center" vertical="center" wrapText="1"/>
    </xf>
    <xf numFmtId="177" fontId="2" fillId="0" borderId="1" xfId="0" applyNumberFormat="1"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justify" vertical="center" indent="2"/>
    </xf>
    <xf numFmtId="0" fontId="6" fillId="0" borderId="0" xfId="0" applyFont="1" applyAlignment="1">
      <alignment horizontal="justify" vertical="center"/>
    </xf>
    <xf numFmtId="0" fontId="7" fillId="0" borderId="0" xfId="0" applyFont="1" applyAlignment="1">
      <alignment horizontal="center" vertical="center"/>
    </xf>
    <xf numFmtId="0" fontId="2" fillId="0" borderId="1" xfId="0" applyFont="1" applyBorder="1" applyAlignment="1">
      <alignment horizontal="justify"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0" xfId="0" applyFont="1" applyAlignment="1">
      <alignment horizontal="left" vertical="center"/>
    </xf>
    <xf numFmtId="0" fontId="8" fillId="0" borderId="0" xfId="0" applyFont="1" applyAlignment="1">
      <alignment horizontal="justify" vertical="center"/>
    </xf>
    <xf numFmtId="178" fontId="2" fillId="0" borderId="1" xfId="0" applyNumberFormat="1" applyFont="1" applyBorder="1" applyAlignment="1">
      <alignment horizontal="center" vertical="center" wrapText="1"/>
    </xf>
    <xf numFmtId="0" fontId="2" fillId="0" borderId="7" xfId="0" applyFont="1" applyBorder="1" applyAlignment="1">
      <alignment vertical="center" wrapText="1"/>
    </xf>
    <xf numFmtId="0" fontId="9"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horizontal="justify" vertical="center"/>
    </xf>
    <xf numFmtId="0" fontId="2" fillId="0" borderId="1" xfId="0" applyNumberFormat="1" applyFont="1" applyBorder="1" applyAlignment="1">
      <alignment horizontal="center" vertical="center" wrapText="1"/>
    </xf>
    <xf numFmtId="177" fontId="2" fillId="0" borderId="1" xfId="0" applyNumberFormat="1" applyFont="1" applyBorder="1" applyAlignment="1">
      <alignment horizontal="justify" vertical="center" wrapText="1"/>
    </xf>
    <xf numFmtId="0" fontId="2" fillId="0" borderId="7" xfId="0" applyFont="1" applyBorder="1" applyAlignment="1">
      <alignment horizontal="center" vertical="center" wrapText="1"/>
    </xf>
    <xf numFmtId="0" fontId="11" fillId="0" borderId="0" xfId="0" applyFont="1" applyAlignment="1">
      <alignment horizontal="center" vertical="center"/>
    </xf>
    <xf numFmtId="177" fontId="4" fillId="0" borderId="1" xfId="0" applyNumberFormat="1" applyFont="1" applyFill="1" applyBorder="1" applyAlignment="1">
      <alignment horizontal="center" vertical="center" wrapText="1"/>
    </xf>
    <xf numFmtId="0" fontId="7" fillId="0" borderId="0" xfId="0" applyFont="1" applyAlignment="1">
      <alignment horizontal="left" vertical="center"/>
    </xf>
    <xf numFmtId="0" fontId="12" fillId="0" borderId="0" xfId="0" applyFont="1" applyAlignment="1">
      <alignment horizontal="left" vertical="center"/>
    </xf>
    <xf numFmtId="0" fontId="4" fillId="0" borderId="0" xfId="0" applyFont="1" applyFill="1" applyBorder="1" applyAlignment="1"/>
    <xf numFmtId="0" fontId="0" fillId="0" borderId="0" xfId="0" applyBorder="1">
      <alignment vertical="center"/>
    </xf>
    <xf numFmtId="0" fontId="13" fillId="0" borderId="0" xfId="0" applyFont="1" applyFill="1" applyAlignment="1">
      <alignment horizontal="center" vertical="center" wrapTex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4" fillId="0" borderId="1" xfId="0" applyFont="1" applyBorder="1" applyAlignment="1">
      <alignment horizontal="center" vertical="center" wrapText="1"/>
    </xf>
    <xf numFmtId="177" fontId="4" fillId="0" borderId="1" xfId="0" applyNumberFormat="1" applyFont="1" applyBorder="1" applyAlignment="1">
      <alignment horizontal="center" vertical="center" wrapText="1"/>
    </xf>
    <xf numFmtId="178" fontId="4" fillId="0" borderId="1" xfId="0" applyNumberFormat="1" applyFont="1" applyBorder="1" applyAlignment="1">
      <alignment horizontal="center" vertical="center" wrapText="1"/>
    </xf>
    <xf numFmtId="0" fontId="2" fillId="0" borderId="1" xfId="0" applyFont="1" applyBorder="1" applyAlignment="1">
      <alignment vertical="center" wrapText="1"/>
    </xf>
    <xf numFmtId="178" fontId="3" fillId="0" borderId="1" xfId="0" applyNumberFormat="1" applyFont="1" applyBorder="1" applyAlignment="1">
      <alignment horizontal="center" vertical="center" wrapText="1"/>
    </xf>
    <xf numFmtId="178" fontId="3"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15" fillId="0" borderId="1" xfId="0" applyFont="1" applyFill="1" applyBorder="1" applyAlignment="1">
      <alignment vertical="center" wrapText="1"/>
    </xf>
    <xf numFmtId="177" fontId="14" fillId="0" borderId="1" xfId="0" applyNumberFormat="1" applyFont="1" applyBorder="1" applyAlignment="1">
      <alignment horizontal="center" vertical="center" wrapText="1"/>
    </xf>
    <xf numFmtId="178" fontId="14" fillId="0" borderId="1" xfId="0" applyNumberFormat="1" applyFont="1" applyBorder="1" applyAlignment="1">
      <alignment horizontal="center" vertical="center" wrapText="1"/>
    </xf>
    <xf numFmtId="0" fontId="16" fillId="0" borderId="0" xfId="0" applyFont="1" applyFill="1" applyAlignment="1"/>
    <xf numFmtId="0" fontId="17" fillId="2" borderId="0" xfId="49" applyFont="1" applyFill="1" applyAlignment="1">
      <alignment horizontal="center" vertical="center" wrapText="1"/>
    </xf>
    <xf numFmtId="0" fontId="18" fillId="2" borderId="0" xfId="49" applyFont="1" applyFill="1" applyAlignment="1">
      <alignment vertical="center"/>
    </xf>
    <xf numFmtId="0" fontId="18" fillId="2" borderId="0" xfId="49" applyFont="1" applyFill="1" applyAlignment="1"/>
    <xf numFmtId="0" fontId="18" fillId="2" borderId="0" xfId="49" applyFont="1" applyFill="1" applyAlignment="1">
      <alignment wrapText="1"/>
    </xf>
    <xf numFmtId="0" fontId="4" fillId="2" borderId="8" xfId="49" applyFont="1" applyFill="1" applyBorder="1" applyAlignment="1">
      <alignment horizontal="center" vertical="center" wrapText="1"/>
    </xf>
    <xf numFmtId="0" fontId="4" fillId="2" borderId="9" xfId="49" applyFont="1" applyFill="1" applyBorder="1" applyAlignment="1">
      <alignment horizontal="center" vertical="center" wrapText="1"/>
    </xf>
    <xf numFmtId="0" fontId="4" fillId="2" borderId="10" xfId="49" applyFont="1" applyFill="1" applyBorder="1" applyAlignment="1">
      <alignment horizontal="center" vertical="center" wrapText="1"/>
    </xf>
    <xf numFmtId="0" fontId="4" fillId="2" borderId="11" xfId="49" applyFont="1" applyFill="1" applyBorder="1" applyAlignment="1">
      <alignment horizontal="center" vertical="center" wrapText="1"/>
    </xf>
    <xf numFmtId="0" fontId="4" fillId="2" borderId="12" xfId="49" applyFont="1" applyFill="1" applyBorder="1" applyAlignment="1">
      <alignment horizontal="center" vertical="center" wrapText="1"/>
    </xf>
    <xf numFmtId="0" fontId="4" fillId="2" borderId="13" xfId="49" applyFont="1" applyFill="1" applyBorder="1" applyAlignment="1">
      <alignment horizontal="left" vertical="center" wrapText="1"/>
    </xf>
    <xf numFmtId="177" fontId="4" fillId="2" borderId="14" xfId="49" applyNumberFormat="1" applyFont="1" applyFill="1" applyBorder="1" applyAlignment="1">
      <alignment horizontal="right" vertical="center" wrapText="1"/>
    </xf>
    <xf numFmtId="0" fontId="4" fillId="2" borderId="14" xfId="49" applyFont="1" applyFill="1" applyBorder="1" applyAlignment="1">
      <alignment horizontal="right" vertical="center" wrapText="1"/>
    </xf>
    <xf numFmtId="0" fontId="4" fillId="2" borderId="15" xfId="49" applyFont="1" applyFill="1" applyBorder="1" applyAlignment="1">
      <alignment horizontal="right" vertical="center" wrapText="1"/>
    </xf>
    <xf numFmtId="0" fontId="4" fillId="2" borderId="16" xfId="49" applyFont="1" applyFill="1" applyBorder="1" applyAlignment="1">
      <alignment horizontal="center" vertical="center" wrapText="1"/>
    </xf>
    <xf numFmtId="177" fontId="4" fillId="2" borderId="13" xfId="49" applyNumberFormat="1" applyFont="1" applyFill="1" applyBorder="1" applyAlignment="1">
      <alignment horizontal="right" vertical="center" wrapText="1"/>
    </xf>
    <xf numFmtId="176" fontId="4" fillId="2" borderId="17" xfId="49" applyNumberFormat="1" applyFont="1" applyFill="1" applyBorder="1" applyAlignment="1">
      <alignment horizontal="right" vertical="center" wrapText="1"/>
    </xf>
    <xf numFmtId="0" fontId="4" fillId="2" borderId="18" xfId="49" applyFont="1" applyFill="1" applyBorder="1" applyAlignment="1">
      <alignment horizontal="center" vertical="center" wrapText="1"/>
    </xf>
    <xf numFmtId="0" fontId="4" fillId="2" borderId="17" xfId="49" applyFont="1" applyFill="1" applyBorder="1" applyAlignment="1">
      <alignment horizontal="right" vertical="center" wrapText="1"/>
    </xf>
    <xf numFmtId="0" fontId="4" fillId="2" borderId="18" xfId="49" applyFont="1" applyFill="1" applyBorder="1" applyAlignment="1">
      <alignment horizontal="right" vertical="center" wrapText="1"/>
    </xf>
    <xf numFmtId="0" fontId="18" fillId="2" borderId="16" xfId="49" applyFont="1" applyFill="1" applyBorder="1" applyAlignment="1">
      <alignment horizontal="center" vertical="center" wrapText="1"/>
    </xf>
    <xf numFmtId="0" fontId="18" fillId="2" borderId="13" xfId="49" applyFont="1" applyFill="1" applyBorder="1" applyAlignment="1">
      <alignment horizontal="left" vertical="center" wrapText="1"/>
    </xf>
    <xf numFmtId="177" fontId="18" fillId="2" borderId="13" xfId="49" applyNumberFormat="1" applyFont="1" applyFill="1" applyBorder="1" applyAlignment="1">
      <alignment horizontal="right" vertical="center" wrapText="1"/>
    </xf>
    <xf numFmtId="0" fontId="18" fillId="2" borderId="17" xfId="49" applyFont="1" applyFill="1" applyBorder="1" applyAlignment="1">
      <alignment horizontal="right" vertical="center" wrapText="1"/>
    </xf>
    <xf numFmtId="0" fontId="18" fillId="2" borderId="18" xfId="49" applyFont="1" applyFill="1" applyBorder="1" applyAlignment="1">
      <alignment horizontal="right" vertical="center" wrapText="1"/>
    </xf>
    <xf numFmtId="0" fontId="18" fillId="2" borderId="19" xfId="49" applyFont="1" applyFill="1" applyBorder="1" applyAlignment="1">
      <alignment horizontal="left" vertical="center" wrapText="1"/>
    </xf>
    <xf numFmtId="0" fontId="4" fillId="2" borderId="20" xfId="49" applyFont="1" applyFill="1" applyBorder="1" applyAlignment="1">
      <alignment horizontal="center" vertical="center" wrapText="1"/>
    </xf>
    <xf numFmtId="177" fontId="4" fillId="2" borderId="20" xfId="49" applyNumberFormat="1" applyFont="1" applyFill="1" applyBorder="1" applyAlignment="1">
      <alignment horizontal="right" vertical="center" wrapText="1"/>
    </xf>
    <xf numFmtId="0" fontId="4" fillId="2" borderId="21" xfId="49" applyFont="1" applyFill="1" applyBorder="1" applyAlignment="1">
      <alignment horizontal="right" vertical="center" wrapText="1"/>
    </xf>
    <xf numFmtId="0" fontId="18" fillId="2" borderId="22" xfId="49" applyFont="1" applyFill="1" applyBorder="1" applyAlignment="1">
      <alignment horizontal="righ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F31"/>
  <sheetViews>
    <sheetView workbookViewId="0">
      <selection activeCell="A2" sqref="A2"/>
    </sheetView>
  </sheetViews>
  <sheetFormatPr defaultColWidth="9" defaultRowHeight="14.4" outlineLevelCol="5"/>
  <cols>
    <col min="1" max="1" width="17.3796296296296" customWidth="1"/>
    <col min="3" max="3" width="20.25" customWidth="1"/>
    <col min="4" max="5" width="18.75" customWidth="1"/>
    <col min="6" max="6" width="20.6296296296296" customWidth="1"/>
  </cols>
  <sheetData>
    <row r="1" ht="25.8" spans="1:6">
      <c r="A1" s="56" t="s">
        <v>0</v>
      </c>
      <c r="B1" s="56"/>
      <c r="C1" s="56"/>
      <c r="D1" s="56"/>
      <c r="E1" s="56"/>
      <c r="F1" s="56"/>
    </row>
    <row r="2" ht="31" customHeight="1" spans="1:6">
      <c r="A2" s="57" t="s">
        <v>1</v>
      </c>
      <c r="B2" s="58"/>
      <c r="C2" s="59"/>
      <c r="D2" s="59"/>
      <c r="E2" s="59"/>
      <c r="F2" s="59"/>
    </row>
    <row r="3" ht="29" customHeight="1" spans="1:6">
      <c r="A3" s="60" t="s">
        <v>2</v>
      </c>
      <c r="B3" s="61" t="s">
        <v>3</v>
      </c>
      <c r="C3" s="61"/>
      <c r="D3" s="61" t="s">
        <v>4</v>
      </c>
      <c r="E3" s="62" t="s">
        <v>5</v>
      </c>
      <c r="F3" s="63" t="s">
        <v>6</v>
      </c>
    </row>
    <row r="4" ht="45" customHeight="1" spans="1:6">
      <c r="A4" s="64" t="s">
        <v>7</v>
      </c>
      <c r="B4" s="65" t="s">
        <v>8</v>
      </c>
      <c r="C4" s="65"/>
      <c r="D4" s="66">
        <f>+D5*3</f>
        <v>12446964</v>
      </c>
      <c r="E4" s="67"/>
      <c r="F4" s="68"/>
    </row>
    <row r="5" ht="48" customHeight="1" spans="1:6">
      <c r="A5" s="69" t="s">
        <v>9</v>
      </c>
      <c r="B5" s="65" t="s">
        <v>10</v>
      </c>
      <c r="C5" s="65"/>
      <c r="D5" s="70">
        <f>+D6+D7</f>
        <v>4148988</v>
      </c>
      <c r="E5" s="71"/>
      <c r="F5" s="72"/>
    </row>
    <row r="6" ht="27" customHeight="1" spans="1:6">
      <c r="A6" s="69" t="s">
        <v>11</v>
      </c>
      <c r="B6" s="65" t="s">
        <v>12</v>
      </c>
      <c r="C6" s="65"/>
      <c r="D6" s="70">
        <f>+汇总表!D19+汇总表!D18+汇总表!D17+汇总表!D16+汇总表!D15+汇总表!D14+汇总表!D13+汇总表!D12+汇总表!D11+汇总表!D10+汇总表!D9+汇总表!D8+汇总表!D7+汇总表!D6+汇总表!D5+汇总表!D4</f>
        <v>3820748</v>
      </c>
      <c r="E6" s="73"/>
      <c r="F6" s="72" t="s">
        <v>13</v>
      </c>
    </row>
    <row r="7" ht="21" customHeight="1" spans="1:6">
      <c r="A7" s="69" t="s">
        <v>14</v>
      </c>
      <c r="B7" s="65" t="s">
        <v>15</v>
      </c>
      <c r="C7" s="65"/>
      <c r="D7" s="70">
        <f>+汇总表!D20</f>
        <v>328240</v>
      </c>
      <c r="E7" s="73"/>
      <c r="F7" s="72" t="s">
        <v>16</v>
      </c>
    </row>
    <row r="8" spans="1:6">
      <c r="A8" s="69"/>
      <c r="B8" s="65"/>
      <c r="C8" s="65"/>
      <c r="D8" s="70"/>
      <c r="E8" s="73"/>
      <c r="F8" s="72"/>
    </row>
    <row r="9" spans="1:6">
      <c r="A9" s="69"/>
      <c r="B9" s="65"/>
      <c r="C9" s="65"/>
      <c r="D9" s="70"/>
      <c r="E9" s="73"/>
      <c r="F9" s="74"/>
    </row>
    <row r="10" spans="1:6">
      <c r="A10" s="69"/>
      <c r="B10" s="65"/>
      <c r="C10" s="65"/>
      <c r="D10" s="70"/>
      <c r="E10" s="73"/>
      <c r="F10" s="74"/>
    </row>
    <row r="11" spans="1:6">
      <c r="A11" s="75"/>
      <c r="B11" s="76"/>
      <c r="C11" s="76"/>
      <c r="D11" s="77"/>
      <c r="E11" s="78"/>
      <c r="F11" s="79"/>
    </row>
    <row r="12" spans="1:6">
      <c r="A12" s="75"/>
      <c r="B12" s="76"/>
      <c r="C12" s="76"/>
      <c r="D12" s="77"/>
      <c r="E12" s="78"/>
      <c r="F12" s="79"/>
    </row>
    <row r="13" spans="1:6">
      <c r="A13" s="75"/>
      <c r="B13" s="76"/>
      <c r="C13" s="76"/>
      <c r="D13" s="77"/>
      <c r="E13" s="78"/>
      <c r="F13" s="79"/>
    </row>
    <row r="14" spans="1:6">
      <c r="A14" s="75"/>
      <c r="B14" s="76"/>
      <c r="C14" s="76"/>
      <c r="D14" s="77"/>
      <c r="E14" s="78"/>
      <c r="F14" s="79"/>
    </row>
    <row r="15" spans="1:6">
      <c r="A15" s="75"/>
      <c r="B15" s="76"/>
      <c r="C15" s="76"/>
      <c r="D15" s="77"/>
      <c r="E15" s="78"/>
      <c r="F15" s="79"/>
    </row>
    <row r="16" spans="1:6">
      <c r="A16" s="75"/>
      <c r="B16" s="76"/>
      <c r="C16" s="76"/>
      <c r="D16" s="77"/>
      <c r="E16" s="78"/>
      <c r="F16" s="79"/>
    </row>
    <row r="17" spans="1:6">
      <c r="A17" s="75"/>
      <c r="B17" s="76"/>
      <c r="C17" s="76"/>
      <c r="D17" s="77"/>
      <c r="E17" s="78"/>
      <c r="F17" s="79"/>
    </row>
    <row r="18" spans="1:6">
      <c r="A18" s="75"/>
      <c r="B18" s="76"/>
      <c r="C18" s="76"/>
      <c r="D18" s="77"/>
      <c r="E18" s="78"/>
      <c r="F18" s="79"/>
    </row>
    <row r="19" spans="1:6">
      <c r="A19" s="75"/>
      <c r="B19" s="76"/>
      <c r="C19" s="76"/>
      <c r="D19" s="77"/>
      <c r="E19" s="78"/>
      <c r="F19" s="79"/>
    </row>
    <row r="20" spans="1:6">
      <c r="A20" s="75"/>
      <c r="B20" s="76"/>
      <c r="C20" s="76"/>
      <c r="D20" s="77"/>
      <c r="E20" s="78"/>
      <c r="F20" s="79"/>
    </row>
    <row r="21" spans="1:6">
      <c r="A21" s="75"/>
      <c r="B21" s="76"/>
      <c r="C21" s="76"/>
      <c r="D21" s="77"/>
      <c r="E21" s="78"/>
      <c r="F21" s="79"/>
    </row>
    <row r="22" spans="1:6">
      <c r="A22" s="75"/>
      <c r="B22" s="76"/>
      <c r="C22" s="76"/>
      <c r="D22" s="77"/>
      <c r="E22" s="78"/>
      <c r="F22" s="79"/>
    </row>
    <row r="23" spans="1:6">
      <c r="A23" s="75"/>
      <c r="B23" s="76"/>
      <c r="C23" s="76"/>
      <c r="D23" s="77"/>
      <c r="E23" s="78"/>
      <c r="F23" s="79"/>
    </row>
    <row r="24" spans="1:6">
      <c r="A24" s="75"/>
      <c r="B24" s="76"/>
      <c r="C24" s="76"/>
      <c r="D24" s="77"/>
      <c r="E24" s="78"/>
      <c r="F24" s="79"/>
    </row>
    <row r="25" spans="1:6">
      <c r="A25" s="75"/>
      <c r="B25" s="76"/>
      <c r="C25" s="76"/>
      <c r="D25" s="77"/>
      <c r="E25" s="78"/>
      <c r="F25" s="79"/>
    </row>
    <row r="26" spans="1:6">
      <c r="A26" s="75"/>
      <c r="B26" s="76"/>
      <c r="C26" s="76"/>
      <c r="D26" s="77"/>
      <c r="E26" s="78"/>
      <c r="F26" s="79"/>
    </row>
    <row r="27" spans="1:6">
      <c r="A27" s="75"/>
      <c r="B27" s="76"/>
      <c r="C27" s="76"/>
      <c r="D27" s="77"/>
      <c r="E27" s="78"/>
      <c r="F27" s="79"/>
    </row>
    <row r="28" spans="1:6">
      <c r="A28" s="75"/>
      <c r="B28" s="76"/>
      <c r="C28" s="76"/>
      <c r="D28" s="77"/>
      <c r="E28" s="78"/>
      <c r="F28" s="79"/>
    </row>
    <row r="29" spans="1:6">
      <c r="A29" s="75"/>
      <c r="B29" s="76"/>
      <c r="C29" s="76"/>
      <c r="D29" s="77"/>
      <c r="E29" s="78"/>
      <c r="F29" s="79"/>
    </row>
    <row r="30" spans="1:6">
      <c r="A30" s="75"/>
      <c r="B30" s="65"/>
      <c r="C30" s="65"/>
      <c r="D30" s="70"/>
      <c r="E30" s="73"/>
      <c r="F30" s="79"/>
    </row>
    <row r="31" ht="28" customHeight="1" spans="1:6">
      <c r="A31" s="80"/>
      <c r="B31" s="81" t="s">
        <v>17</v>
      </c>
      <c r="C31" s="81"/>
      <c r="D31" s="82">
        <f>+D4</f>
        <v>12446964</v>
      </c>
      <c r="E31" s="83"/>
      <c r="F31" s="84"/>
    </row>
  </sheetData>
  <mergeCells count="30">
    <mergeCell ref="A1:F1"/>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D22"/>
  <sheetViews>
    <sheetView tabSelected="1" workbookViewId="0">
      <selection activeCell="F17" sqref="F17"/>
    </sheetView>
  </sheetViews>
  <sheetFormatPr defaultColWidth="9" defaultRowHeight="14.4"/>
  <cols>
    <col min="1" max="1" width="4.22222222222222" style="41" customWidth="1"/>
    <col min="2" max="2" width="16.8888888888889" style="41" customWidth="1"/>
    <col min="3" max="3" width="29.5555555555556" style="41" customWidth="1"/>
    <col min="4" max="5" width="15.5" style="41" customWidth="1"/>
    <col min="6" max="6" width="16.7777777777778" style="41" customWidth="1"/>
    <col min="7" max="16384" width="9" style="41"/>
  </cols>
  <sheetData>
    <row r="1" s="40" customFormat="1" ht="45" customHeight="1" spans="1:16384">
      <c r="A1" s="42" t="s">
        <v>18</v>
      </c>
      <c r="B1" s="42"/>
      <c r="C1" s="42"/>
      <c r="D1" s="42"/>
      <c r="E1" s="42"/>
      <c r="F1" s="42"/>
      <c r="XFC1" s="55"/>
      <c r="XFD1" s="55"/>
    </row>
    <row r="2" s="40" customFormat="1" ht="23" customHeight="1" spans="1:16384">
      <c r="A2" s="43" t="s">
        <v>19</v>
      </c>
      <c r="B2" s="44"/>
      <c r="C2" s="44"/>
      <c r="XFC2" s="55"/>
      <c r="XFD2" s="55"/>
    </row>
    <row r="3" ht="32" customHeight="1" spans="1:6">
      <c r="A3" s="45" t="s">
        <v>2</v>
      </c>
      <c r="B3" s="45" t="s">
        <v>20</v>
      </c>
      <c r="C3" s="45" t="s">
        <v>21</v>
      </c>
      <c r="D3" s="45" t="s">
        <v>4</v>
      </c>
      <c r="E3" s="45" t="s">
        <v>5</v>
      </c>
      <c r="F3" s="45" t="s">
        <v>6</v>
      </c>
    </row>
    <row r="4" ht="30" customHeight="1" spans="1:6">
      <c r="A4" s="2">
        <v>1</v>
      </c>
      <c r="B4" s="2" t="s">
        <v>22</v>
      </c>
      <c r="C4" s="3" t="s">
        <v>23</v>
      </c>
      <c r="D4" s="46">
        <f>网络通信维护小计!C3</f>
        <v>142000</v>
      </c>
      <c r="E4" s="47"/>
      <c r="F4" s="48"/>
    </row>
    <row r="5" ht="30" customHeight="1" spans="1:6">
      <c r="A5" s="2">
        <v>2</v>
      </c>
      <c r="B5" s="2"/>
      <c r="C5" s="3" t="s">
        <v>24</v>
      </c>
      <c r="D5" s="46">
        <f>网络通信维护小计!C4</f>
        <v>123000</v>
      </c>
      <c r="E5" s="47"/>
      <c r="F5" s="48"/>
    </row>
    <row r="6" ht="30" customHeight="1" spans="1:6">
      <c r="A6" s="2">
        <v>3</v>
      </c>
      <c r="B6" s="2"/>
      <c r="C6" s="3" t="s">
        <v>25</v>
      </c>
      <c r="D6" s="46">
        <f>网络通信维护小计!C5</f>
        <v>288000</v>
      </c>
      <c r="E6" s="47"/>
      <c r="F6" s="48"/>
    </row>
    <row r="7" ht="30" customHeight="1" spans="1:6">
      <c r="A7" s="2">
        <v>4</v>
      </c>
      <c r="B7" s="2" t="s">
        <v>26</v>
      </c>
      <c r="C7" s="3" t="s">
        <v>27</v>
      </c>
      <c r="D7" s="4">
        <f>信息系统后台维护!I18</f>
        <v>255000</v>
      </c>
      <c r="E7" s="49"/>
      <c r="F7" s="48"/>
    </row>
    <row r="8" ht="30" customHeight="1" spans="1:6">
      <c r="A8" s="2">
        <v>5</v>
      </c>
      <c r="B8" s="2" t="s">
        <v>28</v>
      </c>
      <c r="C8" s="3" t="s">
        <v>29</v>
      </c>
      <c r="D8" s="4">
        <f>自动售检票及智能交通系统!F4</f>
        <v>296700</v>
      </c>
      <c r="E8" s="49"/>
      <c r="F8" s="48"/>
    </row>
    <row r="9" ht="30" customHeight="1" spans="1:6">
      <c r="A9" s="2">
        <v>6</v>
      </c>
      <c r="B9" s="2"/>
      <c r="C9" s="3" t="s">
        <v>30</v>
      </c>
      <c r="D9" s="4">
        <f>自动售检票及智能交通系统!F7</f>
        <v>337830</v>
      </c>
      <c r="E9" s="49"/>
      <c r="F9" s="48"/>
    </row>
    <row r="10" ht="30" customHeight="1" spans="1:6">
      <c r="A10" s="2">
        <v>7</v>
      </c>
      <c r="B10" s="2"/>
      <c r="C10" s="3" t="s">
        <v>31</v>
      </c>
      <c r="D10" s="4">
        <f>自动售检票及智能交通系统!F10</f>
        <v>31600</v>
      </c>
      <c r="E10" s="49"/>
      <c r="F10" s="48"/>
    </row>
    <row r="11" ht="30" customHeight="1" spans="1:6">
      <c r="A11" s="2">
        <v>8</v>
      </c>
      <c r="B11" s="2"/>
      <c r="C11" s="3" t="s">
        <v>32</v>
      </c>
      <c r="D11" s="4">
        <f>自动售检票及智能交通系统!F13</f>
        <v>148400</v>
      </c>
      <c r="E11" s="49"/>
      <c r="F11" s="48"/>
    </row>
    <row r="12" ht="30" customHeight="1" spans="1:6">
      <c r="A12" s="2">
        <v>9</v>
      </c>
      <c r="B12" s="2"/>
      <c r="C12" s="3" t="s">
        <v>33</v>
      </c>
      <c r="D12" s="4">
        <f>自动售检票及智能交通系统!F16</f>
        <v>131600</v>
      </c>
      <c r="E12" s="49"/>
      <c r="F12" s="48"/>
    </row>
    <row r="13" ht="30" customHeight="1" spans="1:6">
      <c r="A13" s="2">
        <v>10</v>
      </c>
      <c r="B13" s="2"/>
      <c r="C13" s="3" t="s">
        <v>34</v>
      </c>
      <c r="D13" s="7">
        <f>自动售检票及智能交通系统!F24</f>
        <v>208450</v>
      </c>
      <c r="E13" s="50"/>
      <c r="F13" s="51"/>
    </row>
    <row r="14" ht="30" customHeight="1" spans="1:6">
      <c r="A14" s="2">
        <v>11</v>
      </c>
      <c r="B14" s="2"/>
      <c r="C14" s="3" t="s">
        <v>35</v>
      </c>
      <c r="D14" s="7">
        <f>自动售检票及智能交通系统!F19</f>
        <v>24960</v>
      </c>
      <c r="E14" s="50"/>
      <c r="F14" s="51"/>
    </row>
    <row r="15" ht="30" customHeight="1" spans="1:6">
      <c r="A15" s="2">
        <v>12</v>
      </c>
      <c r="B15" s="2"/>
      <c r="C15" s="3" t="s">
        <v>36</v>
      </c>
      <c r="D15" s="7">
        <f>自动售检票及智能交通系统!F21</f>
        <v>31500</v>
      </c>
      <c r="E15" s="50"/>
      <c r="F15" s="51"/>
    </row>
    <row r="16" ht="30" customHeight="1" spans="1:6">
      <c r="A16" s="2">
        <v>13</v>
      </c>
      <c r="B16" s="2"/>
      <c r="C16" s="3" t="s">
        <v>37</v>
      </c>
      <c r="D16" s="7">
        <f>自动售检票及智能交通系统!F25</f>
        <v>957508</v>
      </c>
      <c r="E16" s="50"/>
      <c r="F16" s="51"/>
    </row>
    <row r="17" ht="30" customHeight="1" spans="1:6">
      <c r="A17" s="2">
        <v>14</v>
      </c>
      <c r="B17" s="2"/>
      <c r="C17" s="3" t="s">
        <v>38</v>
      </c>
      <c r="D17" s="7">
        <f>自动售检票及智能交通系统!F28</f>
        <v>578000</v>
      </c>
      <c r="E17" s="50"/>
      <c r="F17" s="51"/>
    </row>
    <row r="18" ht="30" customHeight="1" spans="1:6">
      <c r="A18" s="2">
        <v>15</v>
      </c>
      <c r="B18" s="2"/>
      <c r="C18" s="3" t="s">
        <v>39</v>
      </c>
      <c r="D18" s="7">
        <f>自动售检票及智能交通系统!F31</f>
        <v>237500</v>
      </c>
      <c r="E18" s="50"/>
      <c r="F18" s="51"/>
    </row>
    <row r="19" ht="30" customHeight="1" spans="1:6">
      <c r="A19" s="2">
        <v>16</v>
      </c>
      <c r="B19" s="2"/>
      <c r="C19" s="3" t="s">
        <v>40</v>
      </c>
      <c r="D19" s="7">
        <f>自动售检票及智能交通系统!F34</f>
        <v>28700</v>
      </c>
      <c r="E19" s="50"/>
      <c r="F19" s="51"/>
    </row>
    <row r="20" ht="30" customHeight="1" spans="1:6">
      <c r="A20" s="2">
        <v>17</v>
      </c>
      <c r="B20" s="2"/>
      <c r="C20" s="3" t="s">
        <v>41</v>
      </c>
      <c r="D20" s="7">
        <f>老旧设施关键零部件升级更换费用!H25</f>
        <v>328240</v>
      </c>
      <c r="E20" s="50"/>
      <c r="F20" s="52"/>
    </row>
    <row r="21" ht="36" customHeight="1" spans="1:6">
      <c r="A21" s="45" t="s">
        <v>42</v>
      </c>
      <c r="B21" s="45"/>
      <c r="C21" s="45"/>
      <c r="D21" s="53">
        <f>SUM(D4:D20)</f>
        <v>4148988</v>
      </c>
      <c r="E21" s="54"/>
      <c r="F21" s="51"/>
    </row>
    <row r="22" ht="22" customHeight="1"/>
  </sheetData>
  <mergeCells count="4">
    <mergeCell ref="A1:F1"/>
    <mergeCell ref="A21:C21"/>
    <mergeCell ref="B4:B6"/>
    <mergeCell ref="B8:B20"/>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C7"/>
  <sheetViews>
    <sheetView workbookViewId="0">
      <selection activeCell="A1" sqref="A1"/>
    </sheetView>
  </sheetViews>
  <sheetFormatPr defaultColWidth="9" defaultRowHeight="14.4" outlineLevelRow="6" outlineLevelCol="2"/>
  <cols>
    <col min="1" max="1" width="6.5" customWidth="1"/>
    <col min="2" max="2" width="33.2222222222222" customWidth="1"/>
    <col min="3" max="3" width="24.25" customWidth="1"/>
  </cols>
  <sheetData>
    <row r="1" ht="24" customHeight="1" spans="1:1">
      <c r="A1" s="38" t="s">
        <v>43</v>
      </c>
    </row>
    <row r="2" ht="24" customHeight="1" spans="1:3">
      <c r="A2" s="2" t="s">
        <v>2</v>
      </c>
      <c r="B2" s="2" t="s">
        <v>44</v>
      </c>
      <c r="C2" s="2" t="s">
        <v>45</v>
      </c>
    </row>
    <row r="3" ht="23" customHeight="1" spans="1:3">
      <c r="A3" s="2">
        <v>1</v>
      </c>
      <c r="B3" s="2" t="s">
        <v>46</v>
      </c>
      <c r="C3" s="2">
        <f>智能公交调度通信费用!G7</f>
        <v>142000</v>
      </c>
    </row>
    <row r="4" ht="23" customHeight="1" spans="1:3">
      <c r="A4" s="2">
        <v>2</v>
      </c>
      <c r="B4" s="2" t="s">
        <v>47</v>
      </c>
      <c r="C4" s="2">
        <f>办公专线费用!G7</f>
        <v>123000</v>
      </c>
    </row>
    <row r="5" ht="23" customHeight="1" spans="1:3">
      <c r="A5" s="2">
        <v>3</v>
      </c>
      <c r="B5" s="2" t="s">
        <v>48</v>
      </c>
      <c r="C5" s="2">
        <f>备用光纤维护费用!G6</f>
        <v>288000</v>
      </c>
    </row>
    <row r="6" ht="23" customHeight="1" spans="1:3">
      <c r="A6" s="2"/>
      <c r="B6" s="2" t="s">
        <v>49</v>
      </c>
      <c r="C6" s="2">
        <f>SUM(C3:C5)</f>
        <v>553000</v>
      </c>
    </row>
    <row r="7" ht="15.6" spans="1:1">
      <c r="A7" s="39" t="s">
        <v>50</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7"/>
  <sheetViews>
    <sheetView workbookViewId="0">
      <selection activeCell="D23" sqref="D23"/>
    </sheetView>
  </sheetViews>
  <sheetFormatPr defaultColWidth="9" defaultRowHeight="14.4" outlineLevelRow="6"/>
  <cols>
    <col min="1" max="1" width="7.22222222222222" customWidth="1"/>
    <col min="2" max="2" width="22.1296296296296" customWidth="1"/>
    <col min="3" max="3" width="10.6296296296296" customWidth="1"/>
    <col min="4" max="4" width="29.3796296296296" customWidth="1"/>
    <col min="6" max="6" width="14.3796296296296" customWidth="1"/>
    <col min="7" max="7" width="14.6296296296296" customWidth="1"/>
    <col min="8" max="8" width="14.25" customWidth="1"/>
    <col min="9" max="9" width="13.5" customWidth="1"/>
  </cols>
  <sheetData>
    <row r="1" ht="19.2" spans="1:7">
      <c r="A1" s="36" t="s">
        <v>51</v>
      </c>
      <c r="B1" s="22"/>
      <c r="C1" s="22"/>
      <c r="D1" s="22"/>
      <c r="E1" s="22"/>
      <c r="F1" s="22"/>
      <c r="G1" s="22"/>
    </row>
    <row r="2" ht="17.4" spans="1:7">
      <c r="A2" s="30" t="s">
        <v>52</v>
      </c>
      <c r="B2" s="22"/>
      <c r="C2" s="22"/>
      <c r="D2" s="22"/>
      <c r="E2" s="22"/>
      <c r="F2" s="22"/>
      <c r="G2" s="22"/>
    </row>
    <row r="3" ht="28.8" spans="1:9">
      <c r="A3" s="2" t="s">
        <v>2</v>
      </c>
      <c r="B3" s="2" t="s">
        <v>53</v>
      </c>
      <c r="C3" s="2" t="s">
        <v>54</v>
      </c>
      <c r="D3" s="2" t="s">
        <v>55</v>
      </c>
      <c r="E3" s="2" t="s">
        <v>56</v>
      </c>
      <c r="F3" s="2" t="s">
        <v>57</v>
      </c>
      <c r="G3" s="2" t="s">
        <v>58</v>
      </c>
      <c r="H3" s="9" t="s">
        <v>59</v>
      </c>
      <c r="I3" s="9" t="s">
        <v>60</v>
      </c>
    </row>
    <row r="4" ht="25" customHeight="1" spans="1:9">
      <c r="A4" s="24" t="s">
        <v>61</v>
      </c>
      <c r="B4" s="25"/>
      <c r="C4" s="25"/>
      <c r="D4" s="25"/>
      <c r="E4" s="25"/>
      <c r="F4" s="25"/>
      <c r="G4" s="25"/>
      <c r="H4" s="25"/>
      <c r="I4" s="35"/>
    </row>
    <row r="5" ht="143" customHeight="1" spans="1:9">
      <c r="A5" s="18">
        <v>1</v>
      </c>
      <c r="B5" s="18" t="s">
        <v>62</v>
      </c>
      <c r="C5" s="18" t="s">
        <v>63</v>
      </c>
      <c r="D5" s="18" t="s">
        <v>64</v>
      </c>
      <c r="E5" s="18" t="s">
        <v>65</v>
      </c>
      <c r="F5" s="18">
        <v>142000</v>
      </c>
      <c r="G5" s="18">
        <f>F5</f>
        <v>142000</v>
      </c>
      <c r="H5" s="11"/>
      <c r="I5" s="11"/>
    </row>
    <row r="6" ht="119" customHeight="1" spans="1:9">
      <c r="A6" s="18">
        <v>2</v>
      </c>
      <c r="B6" s="37" t="s">
        <v>66</v>
      </c>
      <c r="C6" s="18" t="s">
        <v>63</v>
      </c>
      <c r="D6" s="18" t="s">
        <v>67</v>
      </c>
      <c r="E6" s="18" t="s">
        <v>65</v>
      </c>
      <c r="F6" s="18"/>
      <c r="G6" s="18"/>
      <c r="H6" s="13"/>
      <c r="I6" s="13"/>
    </row>
    <row r="7" ht="21" customHeight="1" spans="1:9">
      <c r="A7" s="18" t="s">
        <v>68</v>
      </c>
      <c r="B7" s="18"/>
      <c r="C7" s="18"/>
      <c r="D7" s="18"/>
      <c r="E7" s="18"/>
      <c r="F7" s="18"/>
      <c r="G7" s="18">
        <f>G5</f>
        <v>142000</v>
      </c>
      <c r="H7" s="10"/>
      <c r="I7" s="10"/>
    </row>
  </sheetData>
  <mergeCells count="8">
    <mergeCell ref="A1:G1"/>
    <mergeCell ref="A2:G2"/>
    <mergeCell ref="A4:I4"/>
    <mergeCell ref="A7:F7"/>
    <mergeCell ref="F5:F6"/>
    <mergeCell ref="G5:G6"/>
    <mergeCell ref="H5:H6"/>
    <mergeCell ref="I5:I6"/>
  </mergeCells>
  <pageMargins left="0.7" right="0.7" top="0.75" bottom="0.75" header="0.3" footer="0.3"/>
  <pageSetup paperSize="9"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7"/>
  <sheetViews>
    <sheetView workbookViewId="0">
      <selection activeCell="D16" sqref="D16"/>
    </sheetView>
  </sheetViews>
  <sheetFormatPr defaultColWidth="9" defaultRowHeight="14.4" outlineLevelRow="6"/>
  <cols>
    <col min="4" max="4" width="33.1296296296296" customWidth="1"/>
    <col min="6" max="7" width="11.5"/>
  </cols>
  <sheetData>
    <row r="1" ht="17.4" spans="1:7">
      <c r="A1" s="30" t="s">
        <v>51</v>
      </c>
      <c r="B1" s="31"/>
      <c r="C1" s="31"/>
      <c r="D1" s="31"/>
      <c r="E1" s="31"/>
      <c r="F1" s="31"/>
      <c r="G1" s="31"/>
    </row>
    <row r="2" ht="17.4" spans="1:7">
      <c r="A2" s="31" t="s">
        <v>69</v>
      </c>
      <c r="B2" s="31"/>
      <c r="C2" s="31"/>
      <c r="D2" s="31"/>
      <c r="E2" s="31"/>
      <c r="F2" s="31"/>
      <c r="G2" s="31"/>
    </row>
    <row r="3" ht="43.2" spans="1:9">
      <c r="A3" s="2" t="s">
        <v>2</v>
      </c>
      <c r="B3" s="2" t="s">
        <v>53</v>
      </c>
      <c r="C3" s="2" t="s">
        <v>54</v>
      </c>
      <c r="D3" s="2" t="s">
        <v>55</v>
      </c>
      <c r="E3" s="2" t="s">
        <v>56</v>
      </c>
      <c r="F3" s="2" t="s">
        <v>57</v>
      </c>
      <c r="G3" s="2" t="s">
        <v>58</v>
      </c>
      <c r="H3" s="9" t="s">
        <v>59</v>
      </c>
      <c r="I3" s="9" t="s">
        <v>60</v>
      </c>
    </row>
    <row r="4" ht="23" customHeight="1" spans="1:9">
      <c r="A4" s="24" t="s">
        <v>70</v>
      </c>
      <c r="B4" s="25"/>
      <c r="C4" s="25"/>
      <c r="D4" s="25"/>
      <c r="E4" s="25"/>
      <c r="F4" s="25"/>
      <c r="G4" s="25"/>
      <c r="H4" s="25"/>
      <c r="I4" s="35"/>
    </row>
    <row r="5" ht="82.5" customHeight="1" spans="1:9">
      <c r="A5" s="33">
        <v>1</v>
      </c>
      <c r="B5" s="18" t="s">
        <v>71</v>
      </c>
      <c r="C5" s="18" t="s">
        <v>72</v>
      </c>
      <c r="D5" s="34" t="s">
        <v>73</v>
      </c>
      <c r="E5" s="18" t="s">
        <v>65</v>
      </c>
      <c r="F5" s="18">
        <v>123000</v>
      </c>
      <c r="G5" s="18">
        <f>F5</f>
        <v>123000</v>
      </c>
      <c r="H5" s="11"/>
      <c r="I5" s="11"/>
    </row>
    <row r="6" ht="24" customHeight="1" spans="1:9">
      <c r="A6" s="33"/>
      <c r="B6" s="18"/>
      <c r="C6" s="18"/>
      <c r="D6" s="34" t="s">
        <v>74</v>
      </c>
      <c r="E6" s="18"/>
      <c r="F6" s="18"/>
      <c r="G6" s="18"/>
      <c r="H6" s="13"/>
      <c r="I6" s="13"/>
    </row>
    <row r="7" ht="15" customHeight="1" spans="1:9">
      <c r="A7" s="18" t="s">
        <v>68</v>
      </c>
      <c r="B7" s="18"/>
      <c r="C7" s="18"/>
      <c r="D7" s="18"/>
      <c r="E7" s="18"/>
      <c r="F7" s="18"/>
      <c r="G7" s="18">
        <f>G5</f>
        <v>123000</v>
      </c>
      <c r="H7" s="10"/>
      <c r="I7" s="10"/>
    </row>
  </sheetData>
  <mergeCells count="12">
    <mergeCell ref="A1:G1"/>
    <mergeCell ref="A2:G2"/>
    <mergeCell ref="A4:I4"/>
    <mergeCell ref="A7:F7"/>
    <mergeCell ref="A5:A6"/>
    <mergeCell ref="B5:B6"/>
    <mergeCell ref="C5:C6"/>
    <mergeCell ref="E5:E6"/>
    <mergeCell ref="F5:F6"/>
    <mergeCell ref="G5:G6"/>
    <mergeCell ref="H5:H6"/>
    <mergeCell ref="I5:I6"/>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7"/>
  <sheetViews>
    <sheetView workbookViewId="0">
      <selection activeCell="D16" sqref="D16"/>
    </sheetView>
  </sheetViews>
  <sheetFormatPr defaultColWidth="9" defaultRowHeight="14.4" outlineLevelRow="6"/>
  <cols>
    <col min="4" max="4" width="29.3796296296296" customWidth="1"/>
    <col min="6" max="7" width="11.5"/>
  </cols>
  <sheetData>
    <row r="1" ht="17.4" spans="1:7">
      <c r="A1" s="30" t="s">
        <v>51</v>
      </c>
      <c r="B1" s="31"/>
      <c r="C1" s="31"/>
      <c r="D1" s="31"/>
      <c r="E1" s="31"/>
      <c r="F1" s="31"/>
      <c r="G1" s="31"/>
    </row>
    <row r="2" ht="17.4" spans="1:7">
      <c r="A2" s="22" t="s">
        <v>75</v>
      </c>
      <c r="B2" s="22"/>
      <c r="C2" s="22"/>
      <c r="D2" s="22"/>
      <c r="E2" s="22"/>
      <c r="F2" s="22"/>
      <c r="G2" s="22"/>
    </row>
    <row r="3" ht="27" customHeight="1" spans="1:9">
      <c r="A3" s="2" t="s">
        <v>2</v>
      </c>
      <c r="B3" s="2" t="s">
        <v>53</v>
      </c>
      <c r="C3" s="2" t="s">
        <v>54</v>
      </c>
      <c r="D3" s="2" t="s">
        <v>55</v>
      </c>
      <c r="E3" s="2" t="s">
        <v>56</v>
      </c>
      <c r="F3" s="14" t="s">
        <v>57</v>
      </c>
      <c r="G3" s="2" t="s">
        <v>58</v>
      </c>
      <c r="H3" s="9" t="s">
        <v>59</v>
      </c>
      <c r="I3" s="9" t="s">
        <v>60</v>
      </c>
    </row>
    <row r="4" ht="21" customHeight="1" spans="1:9">
      <c r="A4" s="2"/>
      <c r="B4" s="2"/>
      <c r="C4" s="2"/>
      <c r="D4" s="2"/>
      <c r="E4" s="2"/>
      <c r="F4" s="15"/>
      <c r="G4" s="2"/>
      <c r="H4" s="9"/>
      <c r="I4" s="9"/>
    </row>
    <row r="5" ht="43.2" spans="1:9">
      <c r="A5" s="2">
        <v>1</v>
      </c>
      <c r="B5" s="2" t="s">
        <v>25</v>
      </c>
      <c r="C5" s="2" t="s">
        <v>63</v>
      </c>
      <c r="D5" s="2" t="s">
        <v>76</v>
      </c>
      <c r="E5" s="2" t="s">
        <v>65</v>
      </c>
      <c r="F5" s="18">
        <v>288000</v>
      </c>
      <c r="G5" s="18">
        <f>F5</f>
        <v>288000</v>
      </c>
      <c r="H5" s="10"/>
      <c r="I5" s="10"/>
    </row>
    <row r="6" ht="24" customHeight="1" spans="1:9">
      <c r="A6" s="2" t="s">
        <v>68</v>
      </c>
      <c r="B6" s="2"/>
      <c r="C6" s="2"/>
      <c r="D6" s="2"/>
      <c r="E6" s="2"/>
      <c r="F6" s="2"/>
      <c r="G6" s="18">
        <f>G5</f>
        <v>288000</v>
      </c>
      <c r="H6" s="10"/>
      <c r="I6" s="10"/>
    </row>
    <row r="7" spans="1:1">
      <c r="A7" s="32" t="s">
        <v>50</v>
      </c>
    </row>
  </sheetData>
  <mergeCells count="12">
    <mergeCell ref="A1:G1"/>
    <mergeCell ref="A2:G2"/>
    <mergeCell ref="A6:F6"/>
    <mergeCell ref="A3:A4"/>
    <mergeCell ref="B3:B4"/>
    <mergeCell ref="C3:C4"/>
    <mergeCell ref="D3:D4"/>
    <mergeCell ref="E3:E4"/>
    <mergeCell ref="F3:F4"/>
    <mergeCell ref="G3:G4"/>
    <mergeCell ref="H3:H4"/>
    <mergeCell ref="I3:I4"/>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20"/>
  <sheetViews>
    <sheetView workbookViewId="0">
      <selection activeCell="F25" sqref="F25"/>
    </sheetView>
  </sheetViews>
  <sheetFormatPr defaultColWidth="9" defaultRowHeight="14.4"/>
  <cols>
    <col min="3" max="3" width="22.6296296296296" customWidth="1"/>
    <col min="4" max="4" width="15" customWidth="1"/>
    <col min="5" max="5" width="13.6296296296296" customWidth="1"/>
    <col min="6" max="6" width="23.75" customWidth="1"/>
    <col min="7" max="7" width="14.5" customWidth="1"/>
    <col min="8" max="8" width="13.25" customWidth="1"/>
    <col min="9" max="9" width="13.8796296296296" customWidth="1"/>
    <col min="10" max="10" width="15.5" customWidth="1"/>
  </cols>
  <sheetData>
    <row r="1" ht="19.2" spans="1:9">
      <c r="A1" s="22" t="s">
        <v>77</v>
      </c>
      <c r="B1" s="22"/>
      <c r="C1" s="22"/>
      <c r="D1" s="22"/>
      <c r="E1" s="22"/>
      <c r="F1" s="22"/>
      <c r="G1" s="22"/>
      <c r="H1" s="22"/>
      <c r="I1" s="22"/>
    </row>
    <row r="2" ht="28.8" spans="1:10">
      <c r="A2" s="2" t="s">
        <v>2</v>
      </c>
      <c r="B2" s="2" t="s">
        <v>78</v>
      </c>
      <c r="C2" s="2" t="s">
        <v>79</v>
      </c>
      <c r="D2" s="2" t="s">
        <v>80</v>
      </c>
      <c r="E2" s="2" t="s">
        <v>54</v>
      </c>
      <c r="F2" s="2" t="s">
        <v>81</v>
      </c>
      <c r="G2" s="2" t="s">
        <v>82</v>
      </c>
      <c r="H2" s="2" t="s">
        <v>83</v>
      </c>
      <c r="I2" s="2" t="s">
        <v>4</v>
      </c>
      <c r="J2" s="9" t="s">
        <v>84</v>
      </c>
    </row>
    <row r="3" spans="1:10">
      <c r="A3" s="2">
        <v>1</v>
      </c>
      <c r="B3" s="2" t="s">
        <v>85</v>
      </c>
      <c r="C3" s="2" t="s">
        <v>86</v>
      </c>
      <c r="D3" s="2" t="s">
        <v>87</v>
      </c>
      <c r="E3" s="2" t="s">
        <v>88</v>
      </c>
      <c r="F3" s="23" t="s">
        <v>89</v>
      </c>
      <c r="G3" s="2" t="s">
        <v>90</v>
      </c>
      <c r="H3" s="2" t="s">
        <v>91</v>
      </c>
      <c r="I3" s="28">
        <v>255000</v>
      </c>
      <c r="J3" s="11"/>
    </row>
    <row r="4" ht="28.8" spans="1:10">
      <c r="A4" s="2">
        <v>2</v>
      </c>
      <c r="B4" s="2"/>
      <c r="C4" s="2" t="s">
        <v>92</v>
      </c>
      <c r="D4" s="2" t="s">
        <v>87</v>
      </c>
      <c r="E4" s="2" t="s">
        <v>88</v>
      </c>
      <c r="F4" s="23" t="s">
        <v>93</v>
      </c>
      <c r="G4" s="2"/>
      <c r="H4" s="2"/>
      <c r="I4" s="28"/>
      <c r="J4" s="12"/>
    </row>
    <row r="5" ht="28.8" spans="1:10">
      <c r="A5" s="2">
        <v>3</v>
      </c>
      <c r="B5" s="2"/>
      <c r="C5" s="2" t="s">
        <v>94</v>
      </c>
      <c r="D5" s="2" t="s">
        <v>87</v>
      </c>
      <c r="E5" s="2" t="s">
        <v>88</v>
      </c>
      <c r="F5" s="23" t="s">
        <v>95</v>
      </c>
      <c r="G5" s="2"/>
      <c r="H5" s="2"/>
      <c r="I5" s="28"/>
      <c r="J5" s="12"/>
    </row>
    <row r="6" ht="28.8" spans="1:10">
      <c r="A6" s="2">
        <v>4</v>
      </c>
      <c r="B6" s="2"/>
      <c r="C6" s="2" t="s">
        <v>96</v>
      </c>
      <c r="D6" s="2" t="s">
        <v>87</v>
      </c>
      <c r="E6" s="2" t="s">
        <v>88</v>
      </c>
      <c r="F6" s="23" t="s">
        <v>97</v>
      </c>
      <c r="G6" s="2"/>
      <c r="H6" s="2"/>
      <c r="I6" s="28"/>
      <c r="J6" s="12"/>
    </row>
    <row r="7" ht="28.8" spans="1:10">
      <c r="A7" s="2">
        <v>5</v>
      </c>
      <c r="B7" s="2"/>
      <c r="C7" s="2" t="s">
        <v>98</v>
      </c>
      <c r="D7" s="2" t="s">
        <v>99</v>
      </c>
      <c r="E7" s="2" t="s">
        <v>88</v>
      </c>
      <c r="F7" s="23" t="s">
        <v>100</v>
      </c>
      <c r="G7" s="2"/>
      <c r="H7" s="2"/>
      <c r="I7" s="28"/>
      <c r="J7" s="12"/>
    </row>
    <row r="8" ht="28.8" spans="1:10">
      <c r="A8" s="2">
        <v>6</v>
      </c>
      <c r="B8" s="2"/>
      <c r="C8" s="2" t="s">
        <v>101</v>
      </c>
      <c r="D8" s="2" t="s">
        <v>87</v>
      </c>
      <c r="E8" s="2" t="s">
        <v>102</v>
      </c>
      <c r="F8" s="10"/>
      <c r="G8" s="2"/>
      <c r="H8" s="2"/>
      <c r="I8" s="28"/>
      <c r="J8" s="12"/>
    </row>
    <row r="9" spans="1:10">
      <c r="A9" s="2">
        <v>7</v>
      </c>
      <c r="B9" s="2"/>
      <c r="C9" s="2" t="s">
        <v>103</v>
      </c>
      <c r="D9" s="2" t="s">
        <v>87</v>
      </c>
      <c r="E9" s="2" t="s">
        <v>102</v>
      </c>
      <c r="F9" s="10"/>
      <c r="G9" s="2"/>
      <c r="H9" s="2"/>
      <c r="I9" s="28"/>
      <c r="J9" s="12"/>
    </row>
    <row r="10" spans="1:10">
      <c r="A10" s="2">
        <v>8</v>
      </c>
      <c r="B10" s="2"/>
      <c r="C10" s="2" t="s">
        <v>104</v>
      </c>
      <c r="D10" s="2" t="s">
        <v>87</v>
      </c>
      <c r="E10" s="2" t="s">
        <v>102</v>
      </c>
      <c r="F10" s="10"/>
      <c r="G10" s="2"/>
      <c r="H10" s="2"/>
      <c r="I10" s="28"/>
      <c r="J10" s="12"/>
    </row>
    <row r="11" spans="1:10">
      <c r="A11" s="2">
        <v>9</v>
      </c>
      <c r="B11" s="2"/>
      <c r="C11" s="2" t="s">
        <v>105</v>
      </c>
      <c r="D11" s="2" t="s">
        <v>106</v>
      </c>
      <c r="E11" s="2" t="s">
        <v>102</v>
      </c>
      <c r="F11" s="10"/>
      <c r="G11" s="2"/>
      <c r="H11" s="2"/>
      <c r="I11" s="28"/>
      <c r="J11" s="12"/>
    </row>
    <row r="12" spans="1:10">
      <c r="A12" s="2">
        <v>10</v>
      </c>
      <c r="B12" s="2"/>
      <c r="C12" s="2" t="s">
        <v>107</v>
      </c>
      <c r="D12" s="2" t="s">
        <v>108</v>
      </c>
      <c r="E12" s="2" t="s">
        <v>102</v>
      </c>
      <c r="F12" s="10"/>
      <c r="G12" s="2"/>
      <c r="H12" s="2"/>
      <c r="I12" s="28"/>
      <c r="J12" s="12"/>
    </row>
    <row r="13" spans="1:10">
      <c r="A13" s="2">
        <v>11</v>
      </c>
      <c r="B13" s="2"/>
      <c r="C13" s="2" t="s">
        <v>109</v>
      </c>
      <c r="D13" s="2" t="s">
        <v>110</v>
      </c>
      <c r="E13" s="2" t="s">
        <v>102</v>
      </c>
      <c r="F13" s="10"/>
      <c r="G13" s="2"/>
      <c r="H13" s="2"/>
      <c r="I13" s="28"/>
      <c r="J13" s="12"/>
    </row>
    <row r="14" ht="28.8" spans="1:10">
      <c r="A14" s="2">
        <v>12</v>
      </c>
      <c r="B14" s="2"/>
      <c r="C14" s="2" t="s">
        <v>111</v>
      </c>
      <c r="D14" s="2" t="s">
        <v>112</v>
      </c>
      <c r="E14" s="2" t="s">
        <v>113</v>
      </c>
      <c r="F14" s="10"/>
      <c r="G14" s="2"/>
      <c r="H14" s="2"/>
      <c r="I14" s="28"/>
      <c r="J14" s="12"/>
    </row>
    <row r="15" ht="43.2" spans="1:10">
      <c r="A15" s="2">
        <v>13</v>
      </c>
      <c r="B15" s="2"/>
      <c r="C15" s="2" t="s">
        <v>114</v>
      </c>
      <c r="D15" s="2" t="s">
        <v>115</v>
      </c>
      <c r="E15" s="2" t="s">
        <v>102</v>
      </c>
      <c r="F15" s="10"/>
      <c r="G15" s="2"/>
      <c r="H15" s="2"/>
      <c r="I15" s="28"/>
      <c r="J15" s="12"/>
    </row>
    <row r="16" spans="1:10">
      <c r="A16" s="2">
        <v>14</v>
      </c>
      <c r="B16" s="2"/>
      <c r="C16" s="2" t="s">
        <v>116</v>
      </c>
      <c r="D16" s="2" t="s">
        <v>117</v>
      </c>
      <c r="E16" s="2" t="s">
        <v>118</v>
      </c>
      <c r="F16" s="10"/>
      <c r="G16" s="2"/>
      <c r="H16" s="2"/>
      <c r="I16" s="28"/>
      <c r="J16" s="12"/>
    </row>
    <row r="17" spans="1:10">
      <c r="A17" s="2">
        <v>15</v>
      </c>
      <c r="B17" s="2"/>
      <c r="C17" s="2" t="s">
        <v>119</v>
      </c>
      <c r="D17" s="2" t="s">
        <v>117</v>
      </c>
      <c r="E17" s="2" t="s">
        <v>118</v>
      </c>
      <c r="F17" s="10"/>
      <c r="G17" s="2"/>
      <c r="H17" s="2"/>
      <c r="I17" s="28"/>
      <c r="J17" s="13"/>
    </row>
    <row r="18" spans="1:10">
      <c r="A18" s="24" t="s">
        <v>68</v>
      </c>
      <c r="B18" s="25"/>
      <c r="C18" s="25"/>
      <c r="D18" s="25"/>
      <c r="E18" s="25"/>
      <c r="F18" s="25"/>
      <c r="G18" s="25"/>
      <c r="H18" s="25"/>
      <c r="I18" s="29">
        <f>+I3</f>
        <v>255000</v>
      </c>
      <c r="J18" s="10"/>
    </row>
    <row r="19" ht="15.6" spans="1:1">
      <c r="A19" s="26" t="s">
        <v>50</v>
      </c>
    </row>
    <row r="20" ht="17.4" spans="1:1">
      <c r="A20" s="27" t="s">
        <v>50</v>
      </c>
    </row>
  </sheetData>
  <mergeCells count="7">
    <mergeCell ref="A1:I1"/>
    <mergeCell ref="A18:H18"/>
    <mergeCell ref="B3:B17"/>
    <mergeCell ref="G3:G17"/>
    <mergeCell ref="H3:H17"/>
    <mergeCell ref="I3:I17"/>
    <mergeCell ref="J3:J1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G41"/>
  <sheetViews>
    <sheetView topLeftCell="A26" workbookViewId="0">
      <selection activeCell="D43" sqref="D43"/>
    </sheetView>
  </sheetViews>
  <sheetFormatPr defaultColWidth="9" defaultRowHeight="14.4" outlineLevelCol="6"/>
  <cols>
    <col min="1" max="1" width="10.1296296296296" customWidth="1"/>
    <col min="2" max="2" width="22.8796296296296" customWidth="1"/>
    <col min="3" max="3" width="25" customWidth="1"/>
    <col min="4" max="4" width="33.75" customWidth="1"/>
    <col min="5" max="5" width="27.3796296296296" customWidth="1"/>
    <col min="6" max="6" width="24.5" customWidth="1"/>
    <col min="7" max="7" width="21" customWidth="1"/>
  </cols>
  <sheetData>
    <row r="1" ht="30" customHeight="1" spans="1:6">
      <c r="A1" s="1" t="s">
        <v>120</v>
      </c>
      <c r="B1" s="1"/>
      <c r="C1" s="1"/>
      <c r="D1" s="1"/>
      <c r="E1" s="1"/>
      <c r="F1" s="1"/>
    </row>
    <row r="2" spans="1:7">
      <c r="A2" s="2" t="s">
        <v>2</v>
      </c>
      <c r="B2" s="2" t="s">
        <v>3</v>
      </c>
      <c r="C2" s="2" t="s">
        <v>121</v>
      </c>
      <c r="D2" s="2" t="s">
        <v>81</v>
      </c>
      <c r="E2" s="2" t="s">
        <v>122</v>
      </c>
      <c r="F2" s="14" t="s">
        <v>4</v>
      </c>
      <c r="G2" s="14" t="s">
        <v>123</v>
      </c>
    </row>
    <row r="3" spans="1:7">
      <c r="A3" s="2"/>
      <c r="B3" s="2"/>
      <c r="C3" s="2"/>
      <c r="D3" s="2"/>
      <c r="E3" s="2"/>
      <c r="F3" s="15"/>
      <c r="G3" s="15"/>
    </row>
    <row r="4" ht="32" customHeight="1" spans="1:7">
      <c r="A4" s="2">
        <v>1</v>
      </c>
      <c r="B4" s="3" t="s">
        <v>29</v>
      </c>
      <c r="C4" s="3" t="s">
        <v>124</v>
      </c>
      <c r="D4" s="3" t="s">
        <v>125</v>
      </c>
      <c r="E4" s="3" t="s">
        <v>126</v>
      </c>
      <c r="F4" s="4">
        <v>296700</v>
      </c>
      <c r="G4" s="11"/>
    </row>
    <row r="5" ht="32" customHeight="1" spans="1:7">
      <c r="A5" s="2"/>
      <c r="B5" s="3"/>
      <c r="C5" s="3"/>
      <c r="D5" s="3" t="s">
        <v>127</v>
      </c>
      <c r="E5" s="3"/>
      <c r="F5" s="4"/>
      <c r="G5" s="12"/>
    </row>
    <row r="6" ht="32" customHeight="1" spans="1:7">
      <c r="A6" s="2"/>
      <c r="B6" s="3"/>
      <c r="C6" s="3"/>
      <c r="D6" s="3" t="s">
        <v>128</v>
      </c>
      <c r="E6" s="3"/>
      <c r="F6" s="4"/>
      <c r="G6" s="13"/>
    </row>
    <row r="7" ht="32" customHeight="1" spans="1:7">
      <c r="A7" s="2">
        <v>2</v>
      </c>
      <c r="B7" s="3" t="s">
        <v>30</v>
      </c>
      <c r="C7" s="3" t="s">
        <v>129</v>
      </c>
      <c r="D7" s="3" t="s">
        <v>125</v>
      </c>
      <c r="E7" s="3" t="s">
        <v>130</v>
      </c>
      <c r="F7" s="4">
        <v>337830</v>
      </c>
      <c r="G7" s="11"/>
    </row>
    <row r="8" ht="32" customHeight="1" spans="1:7">
      <c r="A8" s="2"/>
      <c r="B8" s="3"/>
      <c r="C8" s="3"/>
      <c r="D8" s="3" t="s">
        <v>127</v>
      </c>
      <c r="E8" s="3"/>
      <c r="F8" s="4"/>
      <c r="G8" s="12"/>
    </row>
    <row r="9" ht="32" customHeight="1" spans="1:7">
      <c r="A9" s="2"/>
      <c r="B9" s="3"/>
      <c r="C9" s="3"/>
      <c r="D9" s="3" t="s">
        <v>128</v>
      </c>
      <c r="E9" s="3"/>
      <c r="F9" s="4"/>
      <c r="G9" s="13"/>
    </row>
    <row r="10" ht="32" customHeight="1" spans="1:7">
      <c r="A10" s="2">
        <v>3</v>
      </c>
      <c r="B10" s="3" t="s">
        <v>31</v>
      </c>
      <c r="C10" s="3" t="s">
        <v>131</v>
      </c>
      <c r="D10" s="3" t="s">
        <v>125</v>
      </c>
      <c r="E10" s="3" t="s">
        <v>132</v>
      </c>
      <c r="F10" s="4">
        <v>31600</v>
      </c>
      <c r="G10" s="11"/>
    </row>
    <row r="11" ht="32" customHeight="1" spans="1:7">
      <c r="A11" s="2"/>
      <c r="B11" s="3"/>
      <c r="C11" s="3"/>
      <c r="D11" s="3" t="s">
        <v>127</v>
      </c>
      <c r="E11" s="3"/>
      <c r="F11" s="4"/>
      <c r="G11" s="12"/>
    </row>
    <row r="12" ht="32" customHeight="1" spans="1:7">
      <c r="A12" s="2"/>
      <c r="B12" s="3"/>
      <c r="C12" s="3"/>
      <c r="D12" s="3" t="s">
        <v>128</v>
      </c>
      <c r="E12" s="3"/>
      <c r="F12" s="4"/>
      <c r="G12" s="13"/>
    </row>
    <row r="13" ht="32" customHeight="1" spans="1:7">
      <c r="A13" s="2">
        <v>4</v>
      </c>
      <c r="B13" s="3" t="s">
        <v>32</v>
      </c>
      <c r="C13" s="3" t="s">
        <v>133</v>
      </c>
      <c r="D13" s="3" t="s">
        <v>134</v>
      </c>
      <c r="E13" s="3" t="s">
        <v>135</v>
      </c>
      <c r="F13" s="4">
        <v>148400</v>
      </c>
      <c r="G13" s="11"/>
    </row>
    <row r="14" ht="32" customHeight="1" spans="1:7">
      <c r="A14" s="2"/>
      <c r="B14" s="3"/>
      <c r="C14" s="3"/>
      <c r="D14" s="3" t="s">
        <v>127</v>
      </c>
      <c r="E14" s="3"/>
      <c r="F14" s="4"/>
      <c r="G14" s="12"/>
    </row>
    <row r="15" ht="32" customHeight="1" spans="1:7">
      <c r="A15" s="2"/>
      <c r="B15" s="3"/>
      <c r="C15" s="3"/>
      <c r="D15" s="3" t="s">
        <v>128</v>
      </c>
      <c r="E15" s="3"/>
      <c r="F15" s="4"/>
      <c r="G15" s="13"/>
    </row>
    <row r="16" ht="32" customHeight="1" spans="1:7">
      <c r="A16" s="2">
        <v>5</v>
      </c>
      <c r="B16" s="3" t="s">
        <v>33</v>
      </c>
      <c r="C16" s="3" t="s">
        <v>136</v>
      </c>
      <c r="D16" s="3" t="s">
        <v>89</v>
      </c>
      <c r="E16" s="3" t="s">
        <v>135</v>
      </c>
      <c r="F16" s="4">
        <v>131600</v>
      </c>
      <c r="G16" s="11"/>
    </row>
    <row r="17" ht="32" customHeight="1" spans="1:7">
      <c r="A17" s="2"/>
      <c r="B17" s="3"/>
      <c r="C17" s="3"/>
      <c r="D17" s="3" t="s">
        <v>137</v>
      </c>
      <c r="E17" s="3"/>
      <c r="F17" s="4"/>
      <c r="G17" s="12"/>
    </row>
    <row r="18" ht="32" customHeight="1" spans="1:7">
      <c r="A18" s="2"/>
      <c r="B18" s="3"/>
      <c r="C18" s="3"/>
      <c r="D18" s="3" t="s">
        <v>128</v>
      </c>
      <c r="E18" s="3"/>
      <c r="F18" s="4"/>
      <c r="G18" s="13"/>
    </row>
    <row r="19" ht="32" customHeight="1" spans="1:7">
      <c r="A19" s="2">
        <v>6</v>
      </c>
      <c r="B19" s="3" t="s">
        <v>35</v>
      </c>
      <c r="C19" s="3" t="s">
        <v>138</v>
      </c>
      <c r="D19" s="3" t="s">
        <v>139</v>
      </c>
      <c r="E19" s="3"/>
      <c r="F19" s="4">
        <v>24960</v>
      </c>
      <c r="G19" s="11"/>
    </row>
    <row r="20" ht="32" customHeight="1" spans="1:7">
      <c r="A20" s="2"/>
      <c r="B20" s="3"/>
      <c r="C20" s="3"/>
      <c r="D20" s="3" t="s">
        <v>140</v>
      </c>
      <c r="E20" s="3"/>
      <c r="F20" s="4"/>
      <c r="G20" s="12"/>
    </row>
    <row r="21" ht="32" customHeight="1" spans="1:7">
      <c r="A21" s="2">
        <v>7</v>
      </c>
      <c r="B21" s="3" t="s">
        <v>36</v>
      </c>
      <c r="C21" s="3" t="s">
        <v>141</v>
      </c>
      <c r="D21" s="3" t="s">
        <v>125</v>
      </c>
      <c r="E21" s="3"/>
      <c r="F21" s="4">
        <v>31500</v>
      </c>
      <c r="G21" s="12"/>
    </row>
    <row r="22" ht="32" customHeight="1" spans="1:7">
      <c r="A22" s="2"/>
      <c r="B22" s="3"/>
      <c r="C22" s="3"/>
      <c r="D22" s="3" t="s">
        <v>127</v>
      </c>
      <c r="E22" s="3"/>
      <c r="F22" s="4"/>
      <c r="G22" s="12"/>
    </row>
    <row r="23" ht="32" customHeight="1" spans="1:7">
      <c r="A23" s="2"/>
      <c r="B23" s="3"/>
      <c r="C23" s="3"/>
      <c r="D23" s="3" t="s">
        <v>128</v>
      </c>
      <c r="E23" s="3"/>
      <c r="F23" s="4"/>
      <c r="G23" s="13"/>
    </row>
    <row r="24" ht="32" customHeight="1" spans="1:7">
      <c r="A24" s="2">
        <v>8</v>
      </c>
      <c r="B24" s="3" t="s">
        <v>142</v>
      </c>
      <c r="C24" s="3" t="s">
        <v>143</v>
      </c>
      <c r="D24" s="16" t="s">
        <v>144</v>
      </c>
      <c r="E24" s="3"/>
      <c r="F24" s="7">
        <v>208450</v>
      </c>
      <c r="G24" s="10"/>
    </row>
    <row r="25" ht="32" customHeight="1" spans="1:7">
      <c r="A25" s="14">
        <v>9</v>
      </c>
      <c r="B25" s="3" t="s">
        <v>37</v>
      </c>
      <c r="C25" s="3" t="s">
        <v>145</v>
      </c>
      <c r="D25" s="3" t="s">
        <v>125</v>
      </c>
      <c r="E25" s="3" t="s">
        <v>146</v>
      </c>
      <c r="F25" s="7">
        <v>957508</v>
      </c>
      <c r="G25" s="11"/>
    </row>
    <row r="26" ht="32" customHeight="1" spans="1:7">
      <c r="A26" s="17"/>
      <c r="B26" s="3"/>
      <c r="C26" s="3"/>
      <c r="D26" s="3" t="s">
        <v>127</v>
      </c>
      <c r="E26" s="3"/>
      <c r="F26" s="7"/>
      <c r="G26" s="12"/>
    </row>
    <row r="27" ht="32" customHeight="1" spans="1:7">
      <c r="A27" s="15"/>
      <c r="B27" s="3"/>
      <c r="C27" s="3"/>
      <c r="D27" s="3" t="s">
        <v>147</v>
      </c>
      <c r="E27" s="3"/>
      <c r="F27" s="7"/>
      <c r="G27" s="13"/>
    </row>
    <row r="28" ht="32" customHeight="1" spans="1:7">
      <c r="A28" s="2">
        <v>10</v>
      </c>
      <c r="B28" s="3" t="s">
        <v>38</v>
      </c>
      <c r="C28" s="3" t="s">
        <v>148</v>
      </c>
      <c r="D28" s="3" t="s">
        <v>125</v>
      </c>
      <c r="E28" s="3"/>
      <c r="F28" s="4">
        <v>578000</v>
      </c>
      <c r="G28" s="11"/>
    </row>
    <row r="29" ht="32" customHeight="1" spans="1:7">
      <c r="A29" s="2"/>
      <c r="B29" s="3"/>
      <c r="C29" s="3"/>
      <c r="D29" s="3" t="s">
        <v>149</v>
      </c>
      <c r="E29" s="3"/>
      <c r="F29" s="4"/>
      <c r="G29" s="12"/>
    </row>
    <row r="30" ht="32" customHeight="1" spans="1:7">
      <c r="A30" s="2"/>
      <c r="B30" s="3"/>
      <c r="C30" s="3"/>
      <c r="D30" s="3" t="s">
        <v>128</v>
      </c>
      <c r="E30" s="3"/>
      <c r="F30" s="4"/>
      <c r="G30" s="13"/>
    </row>
    <row r="31" ht="32" customHeight="1" spans="1:7">
      <c r="A31" s="2">
        <v>11</v>
      </c>
      <c r="B31" s="3" t="s">
        <v>39</v>
      </c>
      <c r="C31" s="3" t="s">
        <v>150</v>
      </c>
      <c r="D31" s="3" t="s">
        <v>125</v>
      </c>
      <c r="E31" s="3" t="s">
        <v>151</v>
      </c>
      <c r="F31" s="4">
        <v>237500</v>
      </c>
      <c r="G31" s="11"/>
    </row>
    <row r="32" ht="32" customHeight="1" spans="1:7">
      <c r="A32" s="2"/>
      <c r="B32" s="3"/>
      <c r="C32" s="3"/>
      <c r="D32" s="3" t="s">
        <v>127</v>
      </c>
      <c r="E32" s="3"/>
      <c r="F32" s="4"/>
      <c r="G32" s="12"/>
    </row>
    <row r="33" ht="32" customHeight="1" spans="1:7">
      <c r="A33" s="2"/>
      <c r="B33" s="3"/>
      <c r="C33" s="3"/>
      <c r="D33" s="3" t="s">
        <v>128</v>
      </c>
      <c r="E33" s="3"/>
      <c r="F33" s="4"/>
      <c r="G33" s="13"/>
    </row>
    <row r="34" ht="32" customHeight="1" spans="1:7">
      <c r="A34" s="2">
        <v>12</v>
      </c>
      <c r="B34" s="3" t="s">
        <v>152</v>
      </c>
      <c r="C34" s="3" t="s">
        <v>153</v>
      </c>
      <c r="D34" s="3" t="s">
        <v>154</v>
      </c>
      <c r="E34" s="3" t="s">
        <v>135</v>
      </c>
      <c r="F34" s="18">
        <v>28700</v>
      </c>
      <c r="G34" s="11"/>
    </row>
    <row r="35" ht="32" customHeight="1" spans="1:7">
      <c r="A35" s="2"/>
      <c r="B35" s="3"/>
      <c r="C35" s="3"/>
      <c r="D35" s="3" t="s">
        <v>155</v>
      </c>
      <c r="E35" s="3"/>
      <c r="F35" s="18"/>
      <c r="G35" s="12"/>
    </row>
    <row r="36" ht="31" customHeight="1" spans="1:7">
      <c r="A36" s="2"/>
      <c r="B36" s="3"/>
      <c r="C36" s="3"/>
      <c r="D36" s="3" t="s">
        <v>147</v>
      </c>
      <c r="E36" s="3"/>
      <c r="F36" s="18"/>
      <c r="G36" s="13"/>
    </row>
    <row r="37" ht="29" customHeight="1" spans="1:7">
      <c r="A37" s="2" t="s">
        <v>68</v>
      </c>
      <c r="B37" s="2"/>
      <c r="C37" s="2"/>
      <c r="D37" s="2"/>
      <c r="E37" s="2"/>
      <c r="F37" s="18">
        <f>SUM(F4:F36)</f>
        <v>3012748</v>
      </c>
      <c r="G37" s="10"/>
    </row>
    <row r="38" ht="22" customHeight="1" spans="1:6">
      <c r="A38" s="19"/>
      <c r="B38" s="19"/>
      <c r="C38" s="19"/>
      <c r="D38" s="19"/>
      <c r="E38" s="19"/>
      <c r="F38" s="19"/>
    </row>
    <row r="39" ht="15.6" spans="1:1">
      <c r="A39" s="20"/>
    </row>
    <row r="41" ht="15.6" spans="1:1">
      <c r="A41" s="21"/>
    </row>
  </sheetData>
  <mergeCells count="73">
    <mergeCell ref="A1:F1"/>
    <mergeCell ref="A37:E37"/>
    <mergeCell ref="A38:F38"/>
    <mergeCell ref="A2:A3"/>
    <mergeCell ref="A4:A6"/>
    <mergeCell ref="A7:A9"/>
    <mergeCell ref="A10:A12"/>
    <mergeCell ref="A13:A15"/>
    <mergeCell ref="A16:A18"/>
    <mergeCell ref="A19:A20"/>
    <mergeCell ref="A21:A23"/>
    <mergeCell ref="A25:A27"/>
    <mergeCell ref="A28:A30"/>
    <mergeCell ref="A31:A33"/>
    <mergeCell ref="A34:A36"/>
    <mergeCell ref="B2:B3"/>
    <mergeCell ref="B4:B6"/>
    <mergeCell ref="B7:B9"/>
    <mergeCell ref="B10:B12"/>
    <mergeCell ref="B13:B15"/>
    <mergeCell ref="B16:B18"/>
    <mergeCell ref="B19:B20"/>
    <mergeCell ref="B21:B23"/>
    <mergeCell ref="B25:B27"/>
    <mergeCell ref="B28:B30"/>
    <mergeCell ref="B31:B33"/>
    <mergeCell ref="B34:B36"/>
    <mergeCell ref="C2:C3"/>
    <mergeCell ref="C4:C6"/>
    <mergeCell ref="C7:C9"/>
    <mergeCell ref="C10:C12"/>
    <mergeCell ref="C13:C15"/>
    <mergeCell ref="C16:C18"/>
    <mergeCell ref="C19:C20"/>
    <mergeCell ref="C21:C23"/>
    <mergeCell ref="C25:C27"/>
    <mergeCell ref="C28:C30"/>
    <mergeCell ref="C31:C33"/>
    <mergeCell ref="C34:C36"/>
    <mergeCell ref="D2:D3"/>
    <mergeCell ref="E2:E3"/>
    <mergeCell ref="E4:E6"/>
    <mergeCell ref="E7:E9"/>
    <mergeCell ref="E10:E12"/>
    <mergeCell ref="E13:E15"/>
    <mergeCell ref="E16:E24"/>
    <mergeCell ref="E25:E30"/>
    <mergeCell ref="E31:E33"/>
    <mergeCell ref="E34:E36"/>
    <mergeCell ref="F2:F3"/>
    <mergeCell ref="F4:F6"/>
    <mergeCell ref="F7:F9"/>
    <mergeCell ref="F10:F12"/>
    <mergeCell ref="F13:F15"/>
    <mergeCell ref="F16:F18"/>
    <mergeCell ref="F19:F20"/>
    <mergeCell ref="F21:F23"/>
    <mergeCell ref="F25:F27"/>
    <mergeCell ref="F28:F30"/>
    <mergeCell ref="F31:F33"/>
    <mergeCell ref="F34:F36"/>
    <mergeCell ref="G2:G3"/>
    <mergeCell ref="G4:G6"/>
    <mergeCell ref="G7:G9"/>
    <mergeCell ref="G10:G12"/>
    <mergeCell ref="G13:G15"/>
    <mergeCell ref="G16:G18"/>
    <mergeCell ref="G19:G20"/>
    <mergeCell ref="G21:G23"/>
    <mergeCell ref="G25:G27"/>
    <mergeCell ref="G28:G30"/>
    <mergeCell ref="G31:G33"/>
    <mergeCell ref="G34:G36"/>
  </mergeCells>
  <pageMargins left="0.75" right="0.75" top="1" bottom="1" header="0.5" footer="0.5"/>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25"/>
  <sheetViews>
    <sheetView workbookViewId="0">
      <selection activeCell="F35" sqref="F34:F35"/>
    </sheetView>
  </sheetViews>
  <sheetFormatPr defaultColWidth="9" defaultRowHeight="14.4"/>
  <cols>
    <col min="3" max="3" width="17.8796296296296" customWidth="1"/>
    <col min="4" max="4" width="19.1296296296296" customWidth="1"/>
    <col min="6" max="6" width="10.75" customWidth="1"/>
    <col min="7" max="8" width="19.3796296296296" customWidth="1"/>
    <col min="9" max="9" width="15.3796296296296" customWidth="1"/>
    <col min="10" max="11" width="15.1296296296296" customWidth="1"/>
  </cols>
  <sheetData>
    <row r="1" ht="28" customHeight="1" spans="1:8">
      <c r="A1" s="1" t="s">
        <v>28</v>
      </c>
      <c r="B1" s="1"/>
      <c r="C1" s="1"/>
      <c r="D1" s="1"/>
      <c r="E1" s="1"/>
      <c r="F1" s="1"/>
      <c r="G1" s="1"/>
      <c r="H1" s="1"/>
    </row>
    <row r="2" ht="24" customHeight="1" spans="1:8">
      <c r="A2" s="1" t="s">
        <v>156</v>
      </c>
      <c r="B2" s="1"/>
      <c r="C2" s="1"/>
      <c r="D2" s="1"/>
      <c r="E2" s="1"/>
      <c r="F2" s="1"/>
      <c r="G2" s="1"/>
      <c r="H2" s="1"/>
    </row>
    <row r="3" ht="18" customHeight="1" spans="1:10">
      <c r="A3" s="2" t="s">
        <v>2</v>
      </c>
      <c r="B3" s="2" t="s">
        <v>157</v>
      </c>
      <c r="C3" s="2" t="s">
        <v>158</v>
      </c>
      <c r="D3" s="2" t="s">
        <v>159</v>
      </c>
      <c r="E3" s="2" t="s">
        <v>54</v>
      </c>
      <c r="F3" s="2" t="s">
        <v>160</v>
      </c>
      <c r="G3" s="2" t="s">
        <v>57</v>
      </c>
      <c r="H3" s="2" t="s">
        <v>58</v>
      </c>
      <c r="I3" s="9" t="s">
        <v>59</v>
      </c>
      <c r="J3" s="9" t="s">
        <v>60</v>
      </c>
    </row>
    <row r="4" ht="18" customHeight="1" spans="1:10">
      <c r="A4" s="2"/>
      <c r="B4" s="2"/>
      <c r="C4" s="2"/>
      <c r="D4" s="2"/>
      <c r="E4" s="2"/>
      <c r="F4" s="2"/>
      <c r="G4" s="2"/>
      <c r="H4" s="2"/>
      <c r="I4" s="9"/>
      <c r="J4" s="9"/>
    </row>
    <row r="5" ht="158.4" spans="1:10">
      <c r="A5" s="2">
        <v>1</v>
      </c>
      <c r="B5" s="2" t="s">
        <v>161</v>
      </c>
      <c r="C5" s="2" t="s">
        <v>162</v>
      </c>
      <c r="D5" s="3" t="s">
        <v>163</v>
      </c>
      <c r="E5" s="2">
        <v>56</v>
      </c>
      <c r="F5" s="2" t="s">
        <v>164</v>
      </c>
      <c r="G5" s="4">
        <v>1600</v>
      </c>
      <c r="H5" s="4">
        <f t="shared" ref="H5:H10" si="0">E5*G5</f>
        <v>89600</v>
      </c>
      <c r="I5" s="10"/>
      <c r="J5" s="10"/>
    </row>
    <row r="6" ht="144" spans="1:10">
      <c r="A6" s="2">
        <v>2</v>
      </c>
      <c r="B6" s="2"/>
      <c r="C6" s="2" t="s">
        <v>165</v>
      </c>
      <c r="D6" s="3" t="s">
        <v>166</v>
      </c>
      <c r="E6" s="2">
        <v>24</v>
      </c>
      <c r="F6" s="2" t="s">
        <v>164</v>
      </c>
      <c r="G6" s="4">
        <v>200</v>
      </c>
      <c r="H6" s="4">
        <f t="shared" si="0"/>
        <v>4800</v>
      </c>
      <c r="I6" s="10"/>
      <c r="J6" s="10"/>
    </row>
    <row r="7" ht="43.2" spans="1:10">
      <c r="A7" s="2">
        <v>3</v>
      </c>
      <c r="B7" s="2"/>
      <c r="C7" s="2" t="s">
        <v>167</v>
      </c>
      <c r="D7" s="3" t="s">
        <v>168</v>
      </c>
      <c r="E7" s="2">
        <v>24</v>
      </c>
      <c r="F7" s="2" t="s">
        <v>164</v>
      </c>
      <c r="G7" s="4">
        <v>1300</v>
      </c>
      <c r="H7" s="4">
        <f t="shared" si="0"/>
        <v>31200</v>
      </c>
      <c r="I7" s="10"/>
      <c r="J7" s="10"/>
    </row>
    <row r="8" ht="115.2" spans="1:10">
      <c r="A8" s="2">
        <v>4</v>
      </c>
      <c r="B8" s="2"/>
      <c r="C8" s="2" t="s">
        <v>169</v>
      </c>
      <c r="D8" s="3" t="s">
        <v>170</v>
      </c>
      <c r="E8" s="2">
        <v>12</v>
      </c>
      <c r="F8" s="2" t="s">
        <v>171</v>
      </c>
      <c r="G8" s="4">
        <v>3000</v>
      </c>
      <c r="H8" s="4">
        <f t="shared" si="0"/>
        <v>36000</v>
      </c>
      <c r="I8" s="10"/>
      <c r="J8" s="10"/>
    </row>
    <row r="9" spans="1:10">
      <c r="A9" s="2">
        <v>5</v>
      </c>
      <c r="B9" s="2"/>
      <c r="C9" s="2" t="s">
        <v>172</v>
      </c>
      <c r="D9" s="3" t="s">
        <v>173</v>
      </c>
      <c r="E9" s="2">
        <v>20</v>
      </c>
      <c r="F9" s="2" t="s">
        <v>174</v>
      </c>
      <c r="G9" s="4">
        <v>1550</v>
      </c>
      <c r="H9" s="4">
        <f t="shared" si="0"/>
        <v>31000</v>
      </c>
      <c r="I9" s="10"/>
      <c r="J9" s="10"/>
    </row>
    <row r="10" ht="43.2" spans="1:10">
      <c r="A10" s="2">
        <v>6</v>
      </c>
      <c r="B10" s="2" t="s">
        <v>175</v>
      </c>
      <c r="C10" s="5" t="s">
        <v>176</v>
      </c>
      <c r="D10" s="3" t="s">
        <v>177</v>
      </c>
      <c r="E10" s="2">
        <v>10</v>
      </c>
      <c r="F10" s="2" t="s">
        <v>164</v>
      </c>
      <c r="G10" s="4">
        <v>4000</v>
      </c>
      <c r="H10" s="4">
        <f t="shared" si="0"/>
        <v>40000</v>
      </c>
      <c r="I10" s="11"/>
      <c r="J10" s="11"/>
    </row>
    <row r="11" spans="1:10">
      <c r="A11" s="2"/>
      <c r="B11" s="2"/>
      <c r="C11" s="5"/>
      <c r="D11" s="3" t="s">
        <v>178</v>
      </c>
      <c r="E11" s="2"/>
      <c r="F11" s="2"/>
      <c r="G11" s="4"/>
      <c r="H11" s="4"/>
      <c r="I11" s="12"/>
      <c r="J11" s="12"/>
    </row>
    <row r="12" ht="43.2" spans="1:10">
      <c r="A12" s="2"/>
      <c r="B12" s="2"/>
      <c r="C12" s="5"/>
      <c r="D12" s="3" t="s">
        <v>179</v>
      </c>
      <c r="E12" s="2"/>
      <c r="F12" s="2"/>
      <c r="G12" s="4"/>
      <c r="H12" s="4"/>
      <c r="I12" s="12"/>
      <c r="J12" s="12"/>
    </row>
    <row r="13" ht="28.8" spans="1:10">
      <c r="A13" s="2"/>
      <c r="B13" s="2"/>
      <c r="C13" s="5"/>
      <c r="D13" s="3" t="s">
        <v>180</v>
      </c>
      <c r="E13" s="2"/>
      <c r="F13" s="2"/>
      <c r="G13" s="4"/>
      <c r="H13" s="4"/>
      <c r="I13" s="12"/>
      <c r="J13" s="12"/>
    </row>
    <row r="14" ht="72" spans="1:10">
      <c r="A14" s="2"/>
      <c r="B14" s="2"/>
      <c r="C14" s="5"/>
      <c r="D14" s="3" t="s">
        <v>181</v>
      </c>
      <c r="E14" s="2"/>
      <c r="F14" s="2"/>
      <c r="G14" s="4"/>
      <c r="H14" s="4"/>
      <c r="I14" s="12"/>
      <c r="J14" s="12"/>
    </row>
    <row r="15" ht="72" spans="1:10">
      <c r="A15" s="2"/>
      <c r="B15" s="2"/>
      <c r="C15" s="5"/>
      <c r="D15" s="3" t="s">
        <v>182</v>
      </c>
      <c r="E15" s="2"/>
      <c r="F15" s="2"/>
      <c r="G15" s="4"/>
      <c r="H15" s="4"/>
      <c r="I15" s="12"/>
      <c r="J15" s="12"/>
    </row>
    <row r="16" ht="28.8" spans="1:10">
      <c r="A16" s="2"/>
      <c r="B16" s="2"/>
      <c r="C16" s="5"/>
      <c r="D16" s="3" t="s">
        <v>183</v>
      </c>
      <c r="E16" s="2"/>
      <c r="F16" s="2"/>
      <c r="G16" s="4"/>
      <c r="H16" s="4"/>
      <c r="I16" s="13"/>
      <c r="J16" s="13"/>
    </row>
    <row r="17" spans="1:10">
      <c r="A17" s="2">
        <v>7</v>
      </c>
      <c r="B17" s="2" t="s">
        <v>184</v>
      </c>
      <c r="C17" s="2" t="s">
        <v>185</v>
      </c>
      <c r="D17" s="3" t="s">
        <v>186</v>
      </c>
      <c r="E17" s="2">
        <v>3</v>
      </c>
      <c r="F17" s="2" t="s">
        <v>171</v>
      </c>
      <c r="G17" s="6">
        <v>4600</v>
      </c>
      <c r="H17" s="4">
        <f>E17*G17</f>
        <v>13800</v>
      </c>
      <c r="I17" s="10"/>
      <c r="J17" s="10"/>
    </row>
    <row r="18" spans="1:10">
      <c r="A18" s="2">
        <v>8</v>
      </c>
      <c r="B18" s="2"/>
      <c r="C18" s="2" t="s">
        <v>187</v>
      </c>
      <c r="D18" s="3" t="s">
        <v>188</v>
      </c>
      <c r="E18" s="2">
        <v>3</v>
      </c>
      <c r="F18" s="2" t="s">
        <v>164</v>
      </c>
      <c r="G18" s="6">
        <v>11700</v>
      </c>
      <c r="H18" s="4">
        <f>E18*G18</f>
        <v>35100</v>
      </c>
      <c r="I18" s="10"/>
      <c r="J18" s="10"/>
    </row>
    <row r="19" spans="1:10">
      <c r="A19" s="2">
        <v>9</v>
      </c>
      <c r="B19" s="2"/>
      <c r="C19" s="2" t="s">
        <v>189</v>
      </c>
      <c r="D19" s="3" t="s">
        <v>190</v>
      </c>
      <c r="E19" s="2">
        <v>3</v>
      </c>
      <c r="F19" s="2" t="s">
        <v>171</v>
      </c>
      <c r="G19" s="6">
        <v>2440</v>
      </c>
      <c r="H19" s="4">
        <f>E19*G19</f>
        <v>7320</v>
      </c>
      <c r="I19" s="10"/>
      <c r="J19" s="10"/>
    </row>
    <row r="20" spans="1:10">
      <c r="A20" s="2">
        <v>10</v>
      </c>
      <c r="B20" s="2"/>
      <c r="C20" s="2" t="s">
        <v>191</v>
      </c>
      <c r="D20" s="3" t="s">
        <v>192</v>
      </c>
      <c r="E20" s="2">
        <v>3</v>
      </c>
      <c r="F20" s="2" t="s">
        <v>193</v>
      </c>
      <c r="G20" s="6">
        <v>2740</v>
      </c>
      <c r="H20" s="4">
        <f>E20*G20</f>
        <v>8220</v>
      </c>
      <c r="I20" s="10"/>
      <c r="J20" s="10"/>
    </row>
    <row r="21" ht="28.8" spans="1:10">
      <c r="A21" s="2">
        <v>11</v>
      </c>
      <c r="B21" s="2" t="s">
        <v>194</v>
      </c>
      <c r="C21" s="2" t="s">
        <v>195</v>
      </c>
      <c r="D21" s="3" t="s">
        <v>196</v>
      </c>
      <c r="E21" s="2">
        <v>20</v>
      </c>
      <c r="F21" s="2" t="s">
        <v>174</v>
      </c>
      <c r="G21" s="7">
        <v>1560</v>
      </c>
      <c r="H21" s="4">
        <f>E21*G21</f>
        <v>31200</v>
      </c>
      <c r="I21" s="11"/>
      <c r="J21" s="11"/>
    </row>
    <row r="22" ht="28.8" spans="1:10">
      <c r="A22" s="2"/>
      <c r="B22" s="2"/>
      <c r="C22" s="2"/>
      <c r="D22" s="3" t="s">
        <v>197</v>
      </c>
      <c r="E22" s="2"/>
      <c r="F22" s="2"/>
      <c r="G22" s="7"/>
      <c r="H22" s="4"/>
      <c r="I22" s="12"/>
      <c r="J22" s="12"/>
    </row>
    <row r="23" spans="1:10">
      <c r="A23" s="2"/>
      <c r="B23" s="2"/>
      <c r="C23" s="2"/>
      <c r="D23" s="3" t="s">
        <v>198</v>
      </c>
      <c r="E23" s="2"/>
      <c r="F23" s="2"/>
      <c r="G23" s="7"/>
      <c r="H23" s="4"/>
      <c r="I23" s="12"/>
      <c r="J23" s="12"/>
    </row>
    <row r="24" spans="1:10">
      <c r="A24" s="2"/>
      <c r="B24" s="2"/>
      <c r="C24" s="2"/>
      <c r="D24" s="3" t="s">
        <v>199</v>
      </c>
      <c r="E24" s="2"/>
      <c r="F24" s="2"/>
      <c r="G24" s="7"/>
      <c r="H24" s="4"/>
      <c r="I24" s="13"/>
      <c r="J24" s="13"/>
    </row>
    <row r="25" ht="38" customHeight="1" spans="1:10">
      <c r="A25" s="5" t="s">
        <v>68</v>
      </c>
      <c r="B25" s="5"/>
      <c r="C25" s="5"/>
      <c r="D25" s="5"/>
      <c r="E25" s="5"/>
      <c r="F25" s="5"/>
      <c r="G25" s="5"/>
      <c r="H25" s="8">
        <f>SUM(H5:H24)</f>
        <v>328240</v>
      </c>
      <c r="I25" s="10"/>
      <c r="J25" s="10"/>
    </row>
  </sheetData>
  <mergeCells count="33">
    <mergeCell ref="A1:H1"/>
    <mergeCell ref="A2:H2"/>
    <mergeCell ref="A25:G25"/>
    <mergeCell ref="A3:A4"/>
    <mergeCell ref="A10:A16"/>
    <mergeCell ref="A21:A24"/>
    <mergeCell ref="B3:B4"/>
    <mergeCell ref="B5:B9"/>
    <mergeCell ref="B10:B16"/>
    <mergeCell ref="B17:B20"/>
    <mergeCell ref="B21:B24"/>
    <mergeCell ref="C3:C4"/>
    <mergeCell ref="C10:C16"/>
    <mergeCell ref="C21:C24"/>
    <mergeCell ref="D3:D4"/>
    <mergeCell ref="E3:E4"/>
    <mergeCell ref="E10:E16"/>
    <mergeCell ref="E21:E24"/>
    <mergeCell ref="F3:F4"/>
    <mergeCell ref="F10:F16"/>
    <mergeCell ref="F21:F24"/>
    <mergeCell ref="G3:G4"/>
    <mergeCell ref="G10:G16"/>
    <mergeCell ref="G21:G24"/>
    <mergeCell ref="H3:H4"/>
    <mergeCell ref="H10:H16"/>
    <mergeCell ref="H21:H24"/>
    <mergeCell ref="I3:I4"/>
    <mergeCell ref="I10:I16"/>
    <mergeCell ref="I21:I24"/>
    <mergeCell ref="J3:J4"/>
    <mergeCell ref="J10:J16"/>
    <mergeCell ref="J21:J24"/>
  </mergeCells>
  <pageMargins left="0.75" right="0.75" top="1" bottom="1" header="0.5" footer="0.5"/>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招标控制价汇总表</vt:lpstr>
      <vt:lpstr>汇总表</vt:lpstr>
      <vt:lpstr>网络通信维护小计</vt:lpstr>
      <vt:lpstr>智能公交调度通信费用</vt:lpstr>
      <vt:lpstr>办公专线费用</vt:lpstr>
      <vt:lpstr>备用光纤维护费用</vt:lpstr>
      <vt:lpstr>信息系统后台维护</vt:lpstr>
      <vt:lpstr>自动售检票及智能交通系统</vt:lpstr>
      <vt:lpstr>老旧设施关键零部件升级更换费用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deqian zhou</dc:creator>
  <cp:lastModifiedBy>谭维思</cp:lastModifiedBy>
  <dcterms:created xsi:type="dcterms:W3CDTF">2023-05-12T11:15:00Z</dcterms:created>
  <dcterms:modified xsi:type="dcterms:W3CDTF">2025-07-30T09:43:39Z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0752CC171A2F49A1A0444A7E3D956E75</vt:lpwstr>
  </property>
</Properties>
</file>