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地基承载力和工程材料常规检测项目" sheetId="2" r:id="rId1"/>
  </sheets>
  <definedNames>
    <definedName name="_xlnm.Print_Titles" localSheetId="0">地基承载力和工程材料常规检测项目!$1:$1</definedName>
  </definedNames>
  <calcPr calcId="144525"/>
</workbook>
</file>

<file path=xl/sharedStrings.xml><?xml version="1.0" encoding="utf-8"?>
<sst xmlns="http://schemas.openxmlformats.org/spreadsheetml/2006/main" count="481" uniqueCount="233">
  <si>
    <t>南沙明珠湾区跨江通道工程（首期段）-地基承载力和工程材料常规检测项目清单</t>
  </si>
  <si>
    <t>一、主体结构地基基础检测费用清单</t>
  </si>
  <si>
    <t>分部工程位置</t>
  </si>
  <si>
    <t>工序名称</t>
  </si>
  <si>
    <t>检测项目</t>
  </si>
  <si>
    <t>检测频率</t>
  </si>
  <si>
    <t>单位</t>
  </si>
  <si>
    <t>检测数量</t>
  </si>
  <si>
    <t>单价</t>
  </si>
  <si>
    <t>下浮率</t>
  </si>
  <si>
    <t>综合单价限价（元）</t>
  </si>
  <si>
    <t>单价（元）</t>
  </si>
  <si>
    <t>合价（元）</t>
  </si>
  <si>
    <t>说明</t>
  </si>
  <si>
    <t>一</t>
  </si>
  <si>
    <t>基础工程</t>
  </si>
  <si>
    <t xml:space="preserve">灵山岛南端岸上段主线
</t>
  </si>
  <si>
    <t>抗拔桩</t>
  </si>
  <si>
    <t>单桩抗压静载</t>
  </si>
  <si>
    <t>不少于总桩数的1%，且不少于3根。</t>
  </si>
  <si>
    <t>根</t>
  </si>
  <si>
    <t>桩径800抗压承载力特征值4000KN</t>
  </si>
  <si>
    <t>桩径1000抗压承载力特征值8000KN</t>
  </si>
  <si>
    <t>单桩抗拔静载</t>
  </si>
  <si>
    <t>桩径800抗拔承载力特征值800KN</t>
  </si>
  <si>
    <t>桩径1000的抗拔承载力特征值按1000KN</t>
  </si>
  <si>
    <t>灵山岛南端岸上段匝道ZD56</t>
  </si>
  <si>
    <t>工程桩</t>
  </si>
  <si>
    <t>桩径800抗压4000KN</t>
  </si>
  <si>
    <t>横沥岛北端岸上段主线2910-3065</t>
  </si>
  <si>
    <t>横沥岛北端岸上段设备用房</t>
  </si>
  <si>
    <t>桩径1000的特征值按1000KN。</t>
  </si>
  <si>
    <t>横沥岛北端岸上段主线3065-3468</t>
  </si>
  <si>
    <t>二</t>
  </si>
  <si>
    <t>地基处理</t>
  </si>
  <si>
    <t>灵山岛南端岸上段主线</t>
  </si>
  <si>
    <t>/</t>
  </si>
  <si>
    <t>平板载荷试验</t>
  </si>
  <si>
    <t>抽检数量为每500m2不少于1个点，且不得少于3点。</t>
  </si>
  <si>
    <t>点</t>
  </si>
  <si>
    <t>按实际加载最大值Q≤500kN取费</t>
  </si>
  <si>
    <t>轻型动力触探试验</t>
  </si>
  <si>
    <t>抽检数量为每200m2不少于1个孔，且总数不得少于10孔，每个独立柱基下不得少于1孔，基槽每20延米不得少于1孔。</t>
  </si>
  <si>
    <t>孔</t>
  </si>
  <si>
    <t>按每孔15m计</t>
  </si>
  <si>
    <t>沉管段处理地基</t>
  </si>
  <si>
    <t>水中平板载荷试验</t>
  </si>
  <si>
    <t>承载力特征值按Q≤500kN考虑</t>
  </si>
  <si>
    <t>小计</t>
  </si>
  <si>
    <t>二、支护结构、加强护岸实体检测清单</t>
  </si>
  <si>
    <t>匝道5、6</t>
  </si>
  <si>
    <t>喷射混凝土</t>
  </si>
  <si>
    <t>喷射混凝土厚度</t>
  </si>
  <si>
    <t>每100㎡墙面积一组，每组不得少于3个点。</t>
  </si>
  <si>
    <t>组</t>
  </si>
  <si>
    <t>最大试验荷载≤500kN计算</t>
  </si>
  <si>
    <t>三、干坞围护体系检测费用清单</t>
  </si>
  <si>
    <t>坞内地基处理</t>
  </si>
  <si>
    <t>Φ850三轴水泥搅拌桩</t>
  </si>
  <si>
    <t>坞墩坞坎</t>
  </si>
  <si>
    <t>格构式地连墙</t>
  </si>
  <si>
    <t>声波透射法</t>
  </si>
  <si>
    <t>检测槽段数不少于总槽数的20%，且不得少于3个槽段</t>
  </si>
  <si>
    <t>槽段</t>
  </si>
  <si>
    <t>场地预压加固效果</t>
  </si>
  <si>
    <t>原位试验</t>
  </si>
  <si>
    <t>十字板剪切试验</t>
  </si>
  <si>
    <t>每个分区不少于6点</t>
  </si>
  <si>
    <t>四、隧道内道路、电气、给排水及消防、监控等实体清单</t>
  </si>
  <si>
    <t>隧道有线广播及紧急电话</t>
  </si>
  <si>
    <t xml:space="preserve">系统功能 </t>
  </si>
  <si>
    <t>项</t>
  </si>
  <si>
    <t>广播子系统</t>
  </si>
  <si>
    <t>扬声器</t>
  </si>
  <si>
    <t>区域</t>
  </si>
  <si>
    <t>隧道通风</t>
  </si>
  <si>
    <t>支承结构荷载试验</t>
  </si>
  <si>
    <t>-</t>
  </si>
  <si>
    <t>五、桥梁、地面道路、管道、管理用房、绿化等实体检测清单</t>
  </si>
  <si>
    <t>道路工程</t>
  </si>
  <si>
    <t>水泥搅拌桩复合地基承载力
（平板载荷试验）</t>
  </si>
  <si>
    <t>暂按：Q≤500kN 时，6400元记取</t>
  </si>
  <si>
    <t>水泥搅拌桩单桩地基承载力</t>
  </si>
  <si>
    <t>电力管沟</t>
  </si>
  <si>
    <t>抽检数量为每500m2不少于1个点，且总数不得少于3点</t>
  </si>
  <si>
    <t>给排水工程</t>
  </si>
  <si>
    <t>给排水管道
天然地基</t>
  </si>
  <si>
    <t>六、补充原材料检测检测费用清单</t>
  </si>
  <si>
    <t>序号</t>
  </si>
  <si>
    <t>钢材及钢筋</t>
  </si>
  <si>
    <t>屈服强度、抗拉强度、断后伸长率、弯曲</t>
  </si>
  <si>
    <t>60t/次</t>
  </si>
  <si>
    <t>重量偏差</t>
  </si>
  <si>
    <t>强屈比/超强比</t>
  </si>
  <si>
    <t>最大力下总伸长率</t>
  </si>
  <si>
    <t>钢筋接头</t>
  </si>
  <si>
    <t>抗拉强度</t>
  </si>
  <si>
    <t>300个/次</t>
  </si>
  <si>
    <t>伸长率</t>
  </si>
  <si>
    <t>钢筋接头套筒</t>
  </si>
  <si>
    <t>抗拉强度、最大力总伸长率（接头单向拉伸）</t>
  </si>
  <si>
    <t>500/次</t>
  </si>
  <si>
    <t>①每批次 3 个/组。
②极限抗拉强度：在不考虑灌浆套筒本身长
度时，两端外露的钢筋需要对称，单端长度
根据钢筋规格大小不同而不同：
A、钢筋公称直径 14-20 ㎜时，单端长度可取350mm;
B、钢筋公称直径 22-25 ㎜时可取 370 ㎜长;
C、钢筋公称直径 28-32 ㎜时可取 410 ㎜长;
D、钢筋公称直径≥32mm 时，大于 430 ㎜；
上述样品单根总长度不允许超过 1.3</t>
  </si>
  <si>
    <t>预应力钢绞线</t>
  </si>
  <si>
    <t>抗拉强度/最大力、屈服力、最大力总伸长率</t>
  </si>
  <si>
    <t>钢管</t>
  </si>
  <si>
    <t>抗拉强度、断后伸长率、弯曲</t>
  </si>
  <si>
    <t>C15、C20、C25、C30、C40、C60混凝土</t>
  </si>
  <si>
    <t>混凝土配合比验证（C15～C40）</t>
  </si>
  <si>
    <t>每工作班/100m3</t>
  </si>
  <si>
    <t>抗压强度</t>
  </si>
  <si>
    <t>抗折强度（抗弯拉强度）</t>
  </si>
  <si>
    <t>抗渗</t>
  </si>
  <si>
    <t>PVC排水管、DN160穿孔管、PE给水管、HDPE管、电缆排管（HDPE管）</t>
  </si>
  <si>
    <t>拉伸（屈服）强度、断裂伸长率</t>
  </si>
  <si>
    <t>3000m/次</t>
  </si>
  <si>
    <t>落锤冲击试验/冲击强度/冲击性能</t>
  </si>
  <si>
    <t>环刚度</t>
  </si>
  <si>
    <t>水泥砂浆</t>
  </si>
  <si>
    <t>200t/次</t>
  </si>
  <si>
    <t>砂浆配合比设计</t>
  </si>
  <si>
    <t xml:space="preserve">聚氨酯防水涂料 </t>
  </si>
  <si>
    <t>撕裂强度</t>
  </si>
  <si>
    <t>10t/次</t>
  </si>
  <si>
    <t>拉伸强度、伸长率</t>
  </si>
  <si>
    <t>抗渗性/渗透性</t>
  </si>
  <si>
    <t>土工格栅</t>
  </si>
  <si>
    <t>单向：每延米拉伸屈服力、屈服伸长率、纵横向 2％、5％伸长率时的拉伸力</t>
  </si>
  <si>
    <t>10000㎡/批次</t>
  </si>
  <si>
    <t>双向：纵横向每延米拉伸屈服力、屈服伸长率、纵横向 2％、5％伸长率时的拉伸力</t>
  </si>
  <si>
    <t>每一批次/检测一组</t>
  </si>
  <si>
    <t>地脚螺栓/连接螺栓</t>
  </si>
  <si>
    <t>3000套/次</t>
  </si>
  <si>
    <t>每种规格一组/3根</t>
  </si>
  <si>
    <t>电线电缆</t>
  </si>
  <si>
    <t>结构尺寸检查（绝缘厚度测量、护套厚度测量、外径测量等）</t>
  </si>
  <si>
    <t>导体直流电阻</t>
  </si>
  <si>
    <t>绝缘电阻</t>
  </si>
  <si>
    <t>电压试验</t>
  </si>
  <si>
    <t>安装后的电气试验</t>
  </si>
  <si>
    <t>沥青混合料</t>
  </si>
  <si>
    <t>配合比设计（AC、ATB、AM）</t>
  </si>
  <si>
    <t>1年/次</t>
  </si>
  <si>
    <t>沥青路面芯样马歇尔试验</t>
  </si>
  <si>
    <t>2000m³/次</t>
  </si>
  <si>
    <t>个</t>
  </si>
  <si>
    <t>车辙试验（动稳定度）</t>
  </si>
  <si>
    <t>劈裂试验</t>
  </si>
  <si>
    <t>渗水试验</t>
  </si>
  <si>
    <t>反滤土工布、防渗土工布</t>
  </si>
  <si>
    <t>CBR顶破强力</t>
  </si>
  <si>
    <t>10000㎡</t>
  </si>
  <si>
    <t>①抽取 3 ㎡样品；（水利工程为 10000 ㎡一批）
②注明：标称断裂强度；
③做单位面积质量和厚度时，需标明标称值；</t>
  </si>
  <si>
    <t>断裂强力</t>
  </si>
  <si>
    <t>纵、横向标称强度对应伸长率</t>
  </si>
  <si>
    <t>纵、横向撕破强力</t>
  </si>
  <si>
    <t>垂直渗透系数</t>
  </si>
  <si>
    <t>幅宽偏差</t>
  </si>
  <si>
    <t>浆砌片石</t>
  </si>
  <si>
    <t>母材抗压强度</t>
  </si>
  <si>
    <t>一个料源检一组</t>
  </si>
  <si>
    <t>花岗岩人行道、路缘石</t>
  </si>
  <si>
    <t>抗折强度</t>
  </si>
  <si>
    <t>井盖</t>
  </si>
  <si>
    <t>承载能力</t>
  </si>
  <si>
    <t>500套/次</t>
  </si>
  <si>
    <t>残余变形</t>
  </si>
  <si>
    <t>抗剪栓钉</t>
  </si>
  <si>
    <t>剪切</t>
  </si>
  <si>
    <t>每批次进场检验一次</t>
  </si>
  <si>
    <t>人行道砖</t>
  </si>
  <si>
    <t>抗压</t>
  </si>
  <si>
    <t>10000块/次</t>
  </si>
  <si>
    <t>同一产地10000块一组</t>
  </si>
  <si>
    <t>吸水率</t>
  </si>
  <si>
    <t>锚具</t>
  </si>
  <si>
    <t>静载锚固性能（锚具效率系数、总应变）</t>
  </si>
  <si>
    <t>同批号2000件/次</t>
  </si>
  <si>
    <t>硬度（布、洛、维）</t>
  </si>
  <si>
    <t>植筋胶</t>
  </si>
  <si>
    <t xml:space="preserve">抗压强度
</t>
  </si>
  <si>
    <t>5t/次</t>
  </si>
  <si>
    <t>结构胶必是双组分，应送主剂和固化
剂，应注明型号及配比;通常应送
800mL×2，检测用×1，留样用×1，
我方提供 HDPE 抗腐蚀样品罐，若为注
射式胶，则至少送样 3 条以上</t>
  </si>
  <si>
    <t>抗弯强度</t>
  </si>
  <si>
    <t>劈裂抗拉强度</t>
  </si>
  <si>
    <t>砌墙砖</t>
  </si>
  <si>
    <t>路面砖</t>
  </si>
  <si>
    <t>止水带</t>
  </si>
  <si>
    <t>硬度</t>
  </si>
  <si>
    <t>2000m/次</t>
  </si>
  <si>
    <t>拉伸强度、断裂伸长率</t>
  </si>
  <si>
    <t>压缩永久变形</t>
  </si>
  <si>
    <t>热空气老化</t>
  </si>
  <si>
    <t>金属粘接强度</t>
  </si>
  <si>
    <t>速凝剂</t>
  </si>
  <si>
    <t>凝结时间</t>
  </si>
  <si>
    <t>50t/次</t>
  </si>
  <si>
    <t>抗压强度比</t>
  </si>
  <si>
    <t>外加剂</t>
  </si>
  <si>
    <t>减水率</t>
  </si>
  <si>
    <t>半年/次（抽检）</t>
  </si>
  <si>
    <t>含气量</t>
  </si>
  <si>
    <t>坍落度1h经时变化量</t>
  </si>
  <si>
    <t>压力泌水</t>
  </si>
  <si>
    <t>防水卷材</t>
  </si>
  <si>
    <t>5000㎡/次</t>
  </si>
  <si>
    <t>低温弯折性试验</t>
  </si>
  <si>
    <t>尺寸偏差</t>
  </si>
  <si>
    <t>球墨管</t>
  </si>
  <si>
    <t>荷载试验</t>
  </si>
  <si>
    <t>各种型号/次</t>
  </si>
  <si>
    <t>砼管</t>
  </si>
  <si>
    <t>脚手架、扣件</t>
  </si>
  <si>
    <t>屈服强度</t>
  </si>
  <si>
    <t>一年/次</t>
  </si>
  <si>
    <t>钢管弯曲</t>
  </si>
  <si>
    <t>外观质量</t>
  </si>
  <si>
    <t>管径、壁厚</t>
  </si>
  <si>
    <t>网格</t>
  </si>
  <si>
    <t>厚度</t>
  </si>
  <si>
    <t>孔间距</t>
  </si>
  <si>
    <t>承载力</t>
  </si>
  <si>
    <t>砂</t>
  </si>
  <si>
    <t>细度模数</t>
  </si>
  <si>
    <t>5000立方米/次</t>
  </si>
  <si>
    <t>含泥量</t>
  </si>
  <si>
    <t>泥块含量</t>
  </si>
  <si>
    <t>颗粒级配</t>
  </si>
  <si>
    <t>有机物</t>
  </si>
  <si>
    <t>碎石</t>
  </si>
  <si>
    <t>针片状</t>
  </si>
  <si>
    <t>压碎值</t>
  </si>
  <si>
    <t>合计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</si>
</sst>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34">
    <font>
      <sz val="11"/>
      <color theme="1"/>
      <name val="宋体"/>
      <charset val="134"/>
      <scheme val="minor"/>
    </font>
    <font>
      <sz val="9"/>
      <name val="楷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000000"/>
      <name val="SimSun"/>
      <charset val="134"/>
    </font>
    <font>
      <sz val="10"/>
      <color rgb="FFFF0000"/>
      <name val="宋体"/>
      <charset val="134"/>
    </font>
    <font>
      <b/>
      <sz val="18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0" fontId="1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0" fontId="1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12" fillId="0" borderId="0">
      <protection locked="0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protection locked="0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1" borderId="25" applyNumberFormat="0" applyAlignment="0" applyProtection="0">
      <alignment vertical="center"/>
    </xf>
    <xf numFmtId="0" fontId="28" fillId="11" borderId="21" applyNumberFormat="0" applyAlignment="0" applyProtection="0">
      <alignment vertical="center"/>
    </xf>
    <xf numFmtId="0" fontId="29" fillId="12" borderId="2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protection locked="0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0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left" vertical="center" wrapText="1"/>
    </xf>
    <xf numFmtId="10" fontId="5" fillId="0" borderId="0" xfId="3" applyNumberFormat="1" applyFont="1" applyFill="1" applyBorder="1" applyAlignment="1">
      <alignment horizontal="left" vertical="center" wrapText="1"/>
    </xf>
    <xf numFmtId="176" fontId="6" fillId="0" borderId="1" xfId="17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0" fontId="2" fillId="0" borderId="2" xfId="71" applyFont="1" applyFill="1" applyBorder="1" applyAlignment="1">
      <alignment horizontal="center" vertical="center" wrapText="1"/>
    </xf>
    <xf numFmtId="176" fontId="2" fillId="0" borderId="2" xfId="17" applyNumberFormat="1" applyFont="1" applyFill="1" applyBorder="1" applyAlignment="1" applyProtection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0" fontId="2" fillId="0" borderId="2" xfId="3" applyNumberFormat="1" applyFont="1" applyFill="1" applyBorder="1" applyAlignment="1">
      <alignment horizontal="center" vertical="center" wrapText="1"/>
    </xf>
    <xf numFmtId="0" fontId="2" fillId="0" borderId="4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0" fontId="8" fillId="0" borderId="1" xfId="14" applyNumberFormat="1" applyFont="1" applyFill="1" applyBorder="1" applyAlignment="1" applyProtection="1">
      <alignment horizontal="center" vertical="center" wrapText="1"/>
    </xf>
    <xf numFmtId="0" fontId="2" fillId="0" borderId="6" xfId="57" applyFont="1" applyFill="1" applyBorder="1" applyAlignment="1">
      <alignment horizontal="center" vertical="center" wrapText="1"/>
    </xf>
    <xf numFmtId="0" fontId="2" fillId="0" borderId="2" xfId="57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0" fontId="2" fillId="0" borderId="1" xfId="14" applyNumberFormat="1" applyFont="1" applyFill="1" applyBorder="1" applyAlignment="1" applyProtection="1">
      <alignment horizontal="center" vertical="center" wrapText="1"/>
    </xf>
    <xf numFmtId="0" fontId="2" fillId="0" borderId="1" xfId="55" applyFont="1" applyFill="1" applyBorder="1" applyAlignment="1" applyProtection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/>
    </xf>
    <xf numFmtId="0" fontId="2" fillId="0" borderId="4" xfId="55" applyFont="1" applyFill="1" applyBorder="1" applyAlignment="1" applyProtection="1">
      <alignment horizontal="center" vertical="center" wrapText="1"/>
    </xf>
    <xf numFmtId="0" fontId="2" fillId="0" borderId="2" xfId="55" applyFont="1" applyFill="1" applyBorder="1" applyAlignment="1" applyProtection="1">
      <alignment horizontal="center" vertical="center" wrapText="1"/>
    </xf>
    <xf numFmtId="10" fontId="2" fillId="0" borderId="1" xfId="70" applyNumberFormat="1" applyFont="1" applyFill="1" applyBorder="1" applyAlignment="1">
      <alignment horizontal="center" vertical="center" wrapText="1"/>
    </xf>
    <xf numFmtId="0" fontId="2" fillId="0" borderId="6" xfId="55" applyFont="1" applyFill="1" applyBorder="1" applyAlignment="1" applyProtection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0" fontId="2" fillId="0" borderId="4" xfId="14" applyNumberFormat="1" applyFont="1" applyFill="1" applyBorder="1" applyAlignment="1" applyProtection="1">
      <alignment horizontal="center" vertical="center" wrapText="1"/>
    </xf>
    <xf numFmtId="176" fontId="2" fillId="0" borderId="8" xfId="58" applyNumberFormat="1" applyFont="1" applyFill="1" applyBorder="1" applyAlignment="1" applyProtection="1">
      <alignment horizontal="center" vertical="center" wrapText="1"/>
    </xf>
    <xf numFmtId="176" fontId="2" fillId="0" borderId="9" xfId="58" applyNumberFormat="1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>
      <alignment horizontal="left" vertical="center" wrapText="1"/>
    </xf>
    <xf numFmtId="0" fontId="5" fillId="0" borderId="11" xfId="3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10" xfId="58" applyNumberFormat="1" applyFont="1" applyFill="1" applyBorder="1" applyAlignment="1" applyProtection="1">
      <alignment horizontal="center" vertical="center" wrapText="1"/>
    </xf>
    <xf numFmtId="176" fontId="2" fillId="0" borderId="11" xfId="58" applyNumberFormat="1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>
      <alignment horizontal="left" vertical="center" wrapText="1"/>
    </xf>
    <xf numFmtId="0" fontId="9" fillId="0" borderId="11" xfId="3" applyFont="1" applyFill="1" applyBorder="1" applyAlignment="1">
      <alignment horizontal="left" vertical="center" wrapText="1"/>
    </xf>
    <xf numFmtId="0" fontId="2" fillId="0" borderId="4" xfId="21" applyNumberFormat="1" applyFont="1" applyFill="1" applyBorder="1" applyAlignment="1" applyProtection="1">
      <alignment horizontal="center" vertical="center" wrapText="1"/>
    </xf>
    <xf numFmtId="0" fontId="2" fillId="0" borderId="1" xfId="21" applyNumberFormat="1" applyFont="1" applyFill="1" applyBorder="1" applyAlignment="1" applyProtection="1">
      <alignment horizontal="center" vertical="center" wrapText="1"/>
    </xf>
    <xf numFmtId="176" fontId="2" fillId="0" borderId="1" xfId="21" applyNumberFormat="1" applyFont="1" applyFill="1" applyBorder="1" applyAlignment="1" applyProtection="1">
      <alignment horizontal="center" vertical="center" wrapText="1"/>
    </xf>
    <xf numFmtId="176" fontId="2" fillId="0" borderId="1" xfId="62" applyNumberFormat="1" applyFont="1" applyFill="1" applyBorder="1" applyAlignment="1" applyProtection="1">
      <alignment horizontal="center" vertical="center" wrapText="1"/>
    </xf>
    <xf numFmtId="10" fontId="2" fillId="0" borderId="1" xfId="57" applyNumberFormat="1" applyFont="1" applyFill="1" applyBorder="1" applyAlignment="1">
      <alignment horizontal="center" vertical="center" wrapText="1"/>
    </xf>
    <xf numFmtId="0" fontId="2" fillId="0" borderId="2" xfId="21" applyNumberFormat="1" applyFont="1" applyFill="1" applyBorder="1" applyAlignment="1" applyProtection="1">
      <alignment horizontal="center" vertical="center" wrapText="1"/>
    </xf>
    <xf numFmtId="0" fontId="2" fillId="0" borderId="1" xfId="21" applyNumberFormat="1" applyFont="1" applyFill="1" applyBorder="1" applyAlignment="1" applyProtection="1">
      <alignment vertical="center" wrapText="1"/>
    </xf>
    <xf numFmtId="176" fontId="2" fillId="0" borderId="1" xfId="58" applyNumberFormat="1" applyFont="1" applyFill="1" applyBorder="1" applyAlignment="1" applyProtection="1">
      <alignment horizontal="center" vertical="center" wrapText="1"/>
    </xf>
    <xf numFmtId="0" fontId="5" fillId="0" borderId="12" xfId="3" applyFont="1" applyFill="1" applyBorder="1" applyAlignment="1">
      <alignment horizontal="left" vertical="center" wrapText="1"/>
    </xf>
    <xf numFmtId="0" fontId="5" fillId="0" borderId="13" xfId="3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0" borderId="4" xfId="2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6" xfId="21" applyNumberFormat="1" applyFont="1" applyFill="1" applyBorder="1" applyAlignment="1" applyProtection="1">
      <alignment horizontal="center" vertical="center" wrapText="1"/>
    </xf>
    <xf numFmtId="176" fontId="2" fillId="0" borderId="2" xfId="21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7" fontId="8" fillId="0" borderId="1" xfId="14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8" fillId="0" borderId="4" xfId="14" applyNumberFormat="1" applyFont="1" applyFill="1" applyBorder="1" applyAlignment="1" applyProtection="1">
      <alignment horizontal="center" vertical="center" wrapText="1"/>
    </xf>
    <xf numFmtId="176" fontId="2" fillId="0" borderId="14" xfId="58" applyNumberFormat="1" applyFont="1" applyFill="1" applyBorder="1" applyAlignment="1" applyProtection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78" fontId="2" fillId="0" borderId="4" xfId="60" applyNumberFormat="1" applyFont="1" applyFill="1" applyBorder="1" applyAlignment="1" applyProtection="1">
      <alignment horizontal="center" vertical="center" wrapText="1"/>
    </xf>
    <xf numFmtId="176" fontId="2" fillId="0" borderId="15" xfId="58" applyNumberFormat="1" applyFont="1" applyFill="1" applyBorder="1" applyAlignment="1" applyProtection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8" fontId="2" fillId="0" borderId="1" xfId="60" applyNumberFormat="1" applyFont="1" applyFill="1" applyBorder="1" applyAlignment="1" applyProtection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 applyProtection="1">
      <alignment horizontal="center" vertical="center" wrapText="1"/>
    </xf>
    <xf numFmtId="178" fontId="2" fillId="0" borderId="16" xfId="0" applyNumberFormat="1" applyFont="1" applyFill="1" applyBorder="1" applyAlignment="1">
      <alignment horizontal="center" vertical="center" wrapText="1"/>
    </xf>
    <xf numFmtId="0" fontId="2" fillId="0" borderId="4" xfId="6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4" xfId="56" applyNumberFormat="1" applyFont="1" applyFill="1" applyBorder="1" applyAlignment="1">
      <alignment horizontal="center" vertical="center" wrapText="1"/>
    </xf>
    <xf numFmtId="0" fontId="2" fillId="0" borderId="10" xfId="60" applyFont="1" applyFill="1" applyBorder="1" applyAlignment="1">
      <alignment horizontal="center" vertical="center"/>
    </xf>
    <xf numFmtId="0" fontId="2" fillId="0" borderId="11" xfId="60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8" fillId="0" borderId="17" xfId="14" applyNumberFormat="1" applyFont="1" applyFill="1" applyBorder="1" applyAlignment="1" applyProtection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7" fontId="8" fillId="0" borderId="6" xfId="14" applyNumberFormat="1" applyFont="1" applyFill="1" applyBorder="1" applyAlignment="1" applyProtection="1">
      <alignment horizontal="center" vertical="center" wrapText="1"/>
    </xf>
    <xf numFmtId="177" fontId="8" fillId="0" borderId="18" xfId="14" applyNumberFormat="1" applyFont="1" applyFill="1" applyBorder="1" applyAlignment="1" applyProtection="1">
      <alignment horizontal="center" vertical="center" wrapText="1"/>
    </xf>
    <xf numFmtId="177" fontId="8" fillId="0" borderId="2" xfId="14" applyNumberFormat="1" applyFont="1" applyFill="1" applyBorder="1" applyAlignment="1" applyProtection="1">
      <alignment horizontal="center" vertical="center" wrapText="1"/>
    </xf>
    <xf numFmtId="177" fontId="8" fillId="0" borderId="19" xfId="14" applyNumberFormat="1" applyFont="1" applyFill="1" applyBorder="1" applyAlignment="1" applyProtection="1">
      <alignment horizontal="center" vertical="center" wrapText="1"/>
    </xf>
    <xf numFmtId="0" fontId="2" fillId="0" borderId="15" xfId="60" applyFont="1" applyFill="1" applyBorder="1" applyAlignment="1">
      <alignment horizontal="center" vertical="center"/>
    </xf>
    <xf numFmtId="0" fontId="2" fillId="0" borderId="20" xfId="0" applyFont="1" applyFill="1" applyBorder="1" applyAlignment="1" applyProtection="1">
      <alignment horizontal="center" vertical="center" wrapText="1"/>
    </xf>
    <xf numFmtId="7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72">
    <cellStyle name="常规" xfId="0" builtinId="0"/>
    <cellStyle name="常规 2 3 2 2 2 2 3" xfId="1"/>
    <cellStyle name="货币[0]" xfId="2" builtinId="7"/>
    <cellStyle name="常规 14 5 2" xfId="3"/>
    <cellStyle name="20% - 强调文字颜色 3" xfId="4" builtinId="38"/>
    <cellStyle name="输入" xfId="5" builtinId="20"/>
    <cellStyle name="常规 39" xfId="6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3 2 2 2 2" xfId="17"/>
    <cellStyle name="60% - 强调文字颜色 2" xfId="18" builtinId="36"/>
    <cellStyle name="标题 4" xfId="19" builtinId="19"/>
    <cellStyle name="警告文本" xfId="20" builtinId="11"/>
    <cellStyle name="常规 2 3 2 2 2 4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2 19 3 2" xfId="56"/>
    <cellStyle name="常规 2 3 2 2 2 2" xfId="57"/>
    <cellStyle name="常规 2 3 2 2 2 4 2 2" xfId="58"/>
    <cellStyle name="常规 2 3 2 2 2 2 15" xfId="59"/>
    <cellStyle name="常规 33 2" xfId="60"/>
    <cellStyle name="常规 2 3 2 2 2 2 16" xfId="61"/>
    <cellStyle name="常规 2 3 4 2 4" xfId="62"/>
    <cellStyle name="常规 2 4 2" xfId="63"/>
    <cellStyle name="常规 33" xfId="64"/>
    <cellStyle name="常规 42" xfId="65"/>
    <cellStyle name="常规 37" xfId="66"/>
    <cellStyle name="常规 4 4" xfId="67"/>
    <cellStyle name="常规 40" xfId="68"/>
    <cellStyle name="常规 45" xfId="69"/>
    <cellStyle name="常规 59 2 2" xfId="70"/>
    <cellStyle name="常规 98 2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8"/>
  <sheetViews>
    <sheetView tabSelected="1" view="pageBreakPreview" zoomScaleNormal="100" workbookViewId="0">
      <pane ySplit="3" topLeftCell="A44" activePane="bottomLeft" state="frozen"/>
      <selection/>
      <selection pane="bottomLeft" activeCell="K49" sqref="K49"/>
    </sheetView>
  </sheetViews>
  <sheetFormatPr defaultColWidth="9" defaultRowHeight="36.9" customHeight="1"/>
  <cols>
    <col min="1" max="1" width="12" style="2" customWidth="1"/>
    <col min="2" max="2" width="11.3333333333333" style="2" customWidth="1"/>
    <col min="3" max="3" width="14.3333333333333" style="2" customWidth="1"/>
    <col min="4" max="4" width="18.3333333333333" style="2" customWidth="1"/>
    <col min="5" max="5" width="6.88333333333333" style="2" customWidth="1"/>
    <col min="6" max="6" width="8.10833333333333" style="2" customWidth="1"/>
    <col min="7" max="7" width="13" style="8" hidden="1" customWidth="1"/>
    <col min="8" max="8" width="13.4416666666667" style="9" hidden="1" customWidth="1"/>
    <col min="9" max="10" width="13.4416666666667" style="9" customWidth="1"/>
    <col min="11" max="11" width="15" style="10" customWidth="1"/>
    <col min="12" max="12" width="11.8833333333333" style="4" customWidth="1"/>
  </cols>
  <sheetData>
    <row r="1" s="1" customFormat="1" ht="42" customHeight="1" spans="1:12">
      <c r="A1" s="11" t="s">
        <v>0</v>
      </c>
      <c r="B1" s="11"/>
      <c r="C1" s="11"/>
      <c r="D1" s="11"/>
      <c r="E1" s="11"/>
      <c r="F1" s="11"/>
      <c r="G1" s="12"/>
      <c r="H1" s="13"/>
      <c r="I1" s="13"/>
      <c r="J1" s="13"/>
      <c r="K1" s="72"/>
      <c r="L1" s="73"/>
    </row>
    <row r="2" s="2" customFormat="1" ht="22.5" spans="1:12">
      <c r="A2" s="14" t="s">
        <v>1</v>
      </c>
      <c r="B2" s="14"/>
      <c r="C2" s="14"/>
      <c r="D2" s="14"/>
      <c r="E2" s="14"/>
      <c r="F2" s="15"/>
      <c r="G2" s="16"/>
      <c r="H2" s="17"/>
      <c r="I2" s="17"/>
      <c r="J2" s="17"/>
      <c r="K2" s="74"/>
      <c r="L2" s="75"/>
    </row>
    <row r="3" s="2" customFormat="1" customHeight="1" spans="1:1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9" t="s">
        <v>8</v>
      </c>
      <c r="H3" s="20" t="s">
        <v>9</v>
      </c>
      <c r="I3" s="20" t="s">
        <v>10</v>
      </c>
      <c r="J3" s="20" t="s">
        <v>11</v>
      </c>
      <c r="K3" s="76" t="s">
        <v>12</v>
      </c>
      <c r="L3" s="18" t="s">
        <v>13</v>
      </c>
    </row>
    <row r="4" s="3" customFormat="1" ht="26.1" customHeight="1" spans="1:12">
      <c r="A4" s="21" t="s">
        <v>14</v>
      </c>
      <c r="B4" s="21" t="s">
        <v>15</v>
      </c>
      <c r="C4" s="22"/>
      <c r="D4" s="22"/>
      <c r="E4" s="22"/>
      <c r="F4" s="22"/>
      <c r="G4" s="23"/>
      <c r="H4" s="24"/>
      <c r="I4" s="24"/>
      <c r="J4" s="24"/>
      <c r="K4" s="77"/>
      <c r="L4" s="22"/>
    </row>
    <row r="5" s="3" customFormat="1" ht="59" customHeight="1" spans="1:12">
      <c r="A5" s="25" t="s">
        <v>16</v>
      </c>
      <c r="B5" s="25" t="s">
        <v>17</v>
      </c>
      <c r="C5" s="25" t="s">
        <v>18</v>
      </c>
      <c r="D5" s="25" t="s">
        <v>19</v>
      </c>
      <c r="E5" s="26" t="s">
        <v>20</v>
      </c>
      <c r="F5" s="26">
        <v>1</v>
      </c>
      <c r="G5" s="27">
        <f>25000</f>
        <v>25000</v>
      </c>
      <c r="H5" s="28">
        <v>0.3</v>
      </c>
      <c r="I5" s="78">
        <f t="shared" ref="I5:I25" si="0">G5*(1-H5)</f>
        <v>17500</v>
      </c>
      <c r="J5" s="78"/>
      <c r="K5" s="79"/>
      <c r="L5" s="80" t="s">
        <v>21</v>
      </c>
    </row>
    <row r="6" s="3" customFormat="1" ht="59" customHeight="1" spans="1:12">
      <c r="A6" s="29"/>
      <c r="B6" s="29"/>
      <c r="C6" s="30"/>
      <c r="D6" s="30"/>
      <c r="E6" s="26" t="s">
        <v>20</v>
      </c>
      <c r="F6" s="26">
        <v>2</v>
      </c>
      <c r="G6" s="27">
        <f>40000</f>
        <v>40000</v>
      </c>
      <c r="H6" s="28">
        <v>0.3</v>
      </c>
      <c r="I6" s="78">
        <f t="shared" si="0"/>
        <v>28000</v>
      </c>
      <c r="J6" s="78"/>
      <c r="K6" s="79"/>
      <c r="L6" s="80" t="s">
        <v>22</v>
      </c>
    </row>
    <row r="7" s="3" customFormat="1" ht="59" customHeight="1" spans="1:12">
      <c r="A7" s="29"/>
      <c r="B7" s="29"/>
      <c r="C7" s="25" t="s">
        <v>23</v>
      </c>
      <c r="D7" s="25" t="s">
        <v>19</v>
      </c>
      <c r="E7" s="26" t="s">
        <v>20</v>
      </c>
      <c r="F7" s="26">
        <v>1</v>
      </c>
      <c r="G7" s="27">
        <f t="shared" ref="G7:G10" si="1">10000</f>
        <v>10000</v>
      </c>
      <c r="H7" s="28">
        <v>0.3</v>
      </c>
      <c r="I7" s="78">
        <f t="shared" si="0"/>
        <v>7000</v>
      </c>
      <c r="J7" s="78"/>
      <c r="K7" s="79"/>
      <c r="L7" s="80" t="s">
        <v>24</v>
      </c>
    </row>
    <row r="8" s="3" customFormat="1" ht="59" customHeight="1" spans="1:12">
      <c r="A8" s="30"/>
      <c r="B8" s="30"/>
      <c r="C8" s="30"/>
      <c r="D8" s="30"/>
      <c r="E8" s="26" t="s">
        <v>20</v>
      </c>
      <c r="F8" s="26">
        <v>2</v>
      </c>
      <c r="G8" s="27">
        <f t="shared" si="1"/>
        <v>10000</v>
      </c>
      <c r="H8" s="28">
        <v>0.3</v>
      </c>
      <c r="I8" s="78">
        <f t="shared" si="0"/>
        <v>7000</v>
      </c>
      <c r="J8" s="78"/>
      <c r="K8" s="79"/>
      <c r="L8" s="80" t="s">
        <v>25</v>
      </c>
    </row>
    <row r="9" s="3" customFormat="1" ht="32.1" customHeight="1" spans="1:12">
      <c r="A9" s="26" t="s">
        <v>26</v>
      </c>
      <c r="B9" s="26" t="s">
        <v>27</v>
      </c>
      <c r="C9" s="26" t="s">
        <v>18</v>
      </c>
      <c r="D9" s="26" t="s">
        <v>19</v>
      </c>
      <c r="E9" s="26" t="s">
        <v>20</v>
      </c>
      <c r="F9" s="26">
        <f>3+3</f>
        <v>6</v>
      </c>
      <c r="G9" s="27">
        <f>25000</f>
        <v>25000</v>
      </c>
      <c r="H9" s="28">
        <v>0.3</v>
      </c>
      <c r="I9" s="78">
        <f t="shared" si="0"/>
        <v>17500</v>
      </c>
      <c r="J9" s="78"/>
      <c r="K9" s="79"/>
      <c r="L9" s="80" t="s">
        <v>28</v>
      </c>
    </row>
    <row r="10" s="3" customFormat="1" ht="39.9" customHeight="1" spans="1:12">
      <c r="A10" s="26"/>
      <c r="B10" s="26"/>
      <c r="C10" s="26" t="s">
        <v>23</v>
      </c>
      <c r="D10" s="26" t="s">
        <v>19</v>
      </c>
      <c r="E10" s="26" t="s">
        <v>20</v>
      </c>
      <c r="F10" s="26">
        <f>3+3</f>
        <v>6</v>
      </c>
      <c r="G10" s="27">
        <f t="shared" si="1"/>
        <v>10000</v>
      </c>
      <c r="H10" s="28">
        <v>0.3</v>
      </c>
      <c r="I10" s="78">
        <f t="shared" si="0"/>
        <v>7000</v>
      </c>
      <c r="J10" s="78"/>
      <c r="K10" s="79"/>
      <c r="L10" s="80" t="s">
        <v>24</v>
      </c>
    </row>
    <row r="11" s="3" customFormat="1" ht="52" customHeight="1" spans="1:12">
      <c r="A11" s="25" t="s">
        <v>29</v>
      </c>
      <c r="B11" s="25" t="s">
        <v>17</v>
      </c>
      <c r="C11" s="25" t="s">
        <v>18</v>
      </c>
      <c r="D11" s="25" t="s">
        <v>19</v>
      </c>
      <c r="E11" s="26" t="s">
        <v>20</v>
      </c>
      <c r="F11" s="26">
        <v>1</v>
      </c>
      <c r="G11" s="27">
        <f>25000</f>
        <v>25000</v>
      </c>
      <c r="H11" s="28">
        <v>0.3</v>
      </c>
      <c r="I11" s="78">
        <f t="shared" si="0"/>
        <v>17500</v>
      </c>
      <c r="J11" s="78"/>
      <c r="K11" s="79"/>
      <c r="L11" s="80" t="s">
        <v>21</v>
      </c>
    </row>
    <row r="12" s="3" customFormat="1" ht="52" customHeight="1" spans="1:12">
      <c r="A12" s="29"/>
      <c r="B12" s="29"/>
      <c r="C12" s="30"/>
      <c r="D12" s="30"/>
      <c r="E12" s="26" t="s">
        <v>20</v>
      </c>
      <c r="F12" s="26">
        <v>2</v>
      </c>
      <c r="G12" s="27">
        <f t="shared" ref="G12:G17" si="2">40000</f>
        <v>40000</v>
      </c>
      <c r="H12" s="28">
        <v>0.3</v>
      </c>
      <c r="I12" s="78">
        <f t="shared" si="0"/>
        <v>28000</v>
      </c>
      <c r="J12" s="78"/>
      <c r="K12" s="79"/>
      <c r="L12" s="80" t="s">
        <v>22</v>
      </c>
    </row>
    <row r="13" s="3" customFormat="1" ht="52" customHeight="1" spans="1:12">
      <c r="A13" s="29"/>
      <c r="B13" s="29"/>
      <c r="C13" s="25" t="s">
        <v>23</v>
      </c>
      <c r="D13" s="25" t="s">
        <v>19</v>
      </c>
      <c r="E13" s="26" t="s">
        <v>20</v>
      </c>
      <c r="F13" s="26">
        <v>1</v>
      </c>
      <c r="G13" s="27">
        <f t="shared" ref="G13:G16" si="3">10000</f>
        <v>10000</v>
      </c>
      <c r="H13" s="28">
        <v>0.3</v>
      </c>
      <c r="I13" s="78">
        <f t="shared" si="0"/>
        <v>7000</v>
      </c>
      <c r="J13" s="78"/>
      <c r="K13" s="79"/>
      <c r="L13" s="80" t="s">
        <v>24</v>
      </c>
    </row>
    <row r="14" s="3" customFormat="1" ht="52" customHeight="1" spans="1:12">
      <c r="A14" s="30"/>
      <c r="B14" s="30"/>
      <c r="C14" s="30"/>
      <c r="D14" s="30"/>
      <c r="E14" s="26" t="s">
        <v>20</v>
      </c>
      <c r="F14" s="26">
        <v>2</v>
      </c>
      <c r="G14" s="27">
        <f t="shared" si="3"/>
        <v>10000</v>
      </c>
      <c r="H14" s="28">
        <v>0.3</v>
      </c>
      <c r="I14" s="78">
        <f t="shared" si="0"/>
        <v>7000</v>
      </c>
      <c r="J14" s="78"/>
      <c r="K14" s="79"/>
      <c r="L14" s="80" t="s">
        <v>25</v>
      </c>
    </row>
    <row r="15" s="3" customFormat="1" ht="48.9" customHeight="1" spans="1:12">
      <c r="A15" s="25" t="s">
        <v>30</v>
      </c>
      <c r="B15" s="26" t="s">
        <v>17</v>
      </c>
      <c r="C15" s="26" t="s">
        <v>18</v>
      </c>
      <c r="D15" s="26" t="s">
        <v>19</v>
      </c>
      <c r="E15" s="26" t="s">
        <v>20</v>
      </c>
      <c r="F15" s="26">
        <v>3</v>
      </c>
      <c r="G15" s="31">
        <f t="shared" si="2"/>
        <v>40000</v>
      </c>
      <c r="H15" s="32">
        <v>0.3</v>
      </c>
      <c r="I15" s="78">
        <f t="shared" si="0"/>
        <v>28000</v>
      </c>
      <c r="J15" s="78"/>
      <c r="K15" s="81"/>
      <c r="L15" s="80" t="s">
        <v>22</v>
      </c>
    </row>
    <row r="16" s="3" customFormat="1" ht="60.9" customHeight="1" spans="1:12">
      <c r="A16" s="30"/>
      <c r="B16" s="26"/>
      <c r="C16" s="26" t="s">
        <v>23</v>
      </c>
      <c r="D16" s="26" t="s">
        <v>19</v>
      </c>
      <c r="E16" s="26" t="s">
        <v>20</v>
      </c>
      <c r="F16" s="26">
        <v>3</v>
      </c>
      <c r="G16" s="31">
        <f t="shared" si="3"/>
        <v>10000</v>
      </c>
      <c r="H16" s="32">
        <v>0.3</v>
      </c>
      <c r="I16" s="78">
        <f t="shared" si="0"/>
        <v>7000</v>
      </c>
      <c r="J16" s="78"/>
      <c r="K16" s="81"/>
      <c r="L16" s="80" t="s">
        <v>31</v>
      </c>
    </row>
    <row r="17" s="3" customFormat="1" ht="48.9" customHeight="1" spans="1:12">
      <c r="A17" s="25" t="s">
        <v>32</v>
      </c>
      <c r="B17" s="26" t="s">
        <v>17</v>
      </c>
      <c r="C17" s="26" t="s">
        <v>18</v>
      </c>
      <c r="D17" s="26" t="s">
        <v>19</v>
      </c>
      <c r="E17" s="26" t="s">
        <v>20</v>
      </c>
      <c r="F17" s="26">
        <v>5</v>
      </c>
      <c r="G17" s="31">
        <f t="shared" si="2"/>
        <v>40000</v>
      </c>
      <c r="H17" s="32">
        <v>0.3</v>
      </c>
      <c r="I17" s="78">
        <f t="shared" si="0"/>
        <v>28000</v>
      </c>
      <c r="J17" s="78"/>
      <c r="K17" s="81"/>
      <c r="L17" s="80" t="s">
        <v>22</v>
      </c>
    </row>
    <row r="18" s="3" customFormat="1" ht="48.9" customHeight="1" spans="1:12">
      <c r="A18" s="30"/>
      <c r="B18" s="26"/>
      <c r="C18" s="26" t="s">
        <v>23</v>
      </c>
      <c r="D18" s="26" t="s">
        <v>19</v>
      </c>
      <c r="E18" s="26" t="s">
        <v>20</v>
      </c>
      <c r="F18" s="26">
        <v>5</v>
      </c>
      <c r="G18" s="31">
        <f>10000</f>
        <v>10000</v>
      </c>
      <c r="H18" s="32">
        <v>0.3</v>
      </c>
      <c r="I18" s="78">
        <f t="shared" si="0"/>
        <v>7000</v>
      </c>
      <c r="J18" s="78"/>
      <c r="K18" s="81"/>
      <c r="L18" s="80" t="s">
        <v>31</v>
      </c>
    </row>
    <row r="19" s="3" customFormat="1" ht="36" customHeight="1" spans="1:12">
      <c r="A19" s="33" t="s">
        <v>33</v>
      </c>
      <c r="B19" s="33" t="s">
        <v>34</v>
      </c>
      <c r="C19" s="33"/>
      <c r="D19" s="34"/>
      <c r="E19" s="34"/>
      <c r="F19" s="35"/>
      <c r="G19" s="31"/>
      <c r="H19" s="32"/>
      <c r="I19" s="78"/>
      <c r="J19" s="78"/>
      <c r="K19" s="82"/>
      <c r="L19" s="80"/>
    </row>
    <row r="20" s="3" customFormat="1" ht="48.9" customHeight="1" spans="1:12">
      <c r="A20" s="36" t="s">
        <v>35</v>
      </c>
      <c r="B20" s="33" t="s">
        <v>36</v>
      </c>
      <c r="C20" s="26" t="s">
        <v>37</v>
      </c>
      <c r="D20" s="34" t="s">
        <v>38</v>
      </c>
      <c r="E20" s="26" t="s">
        <v>39</v>
      </c>
      <c r="F20" s="26">
        <v>3</v>
      </c>
      <c r="G20" s="31">
        <f t="shared" ref="G20:G25" si="4">6400</f>
        <v>6400</v>
      </c>
      <c r="H20" s="32">
        <v>0.3</v>
      </c>
      <c r="I20" s="78">
        <f t="shared" si="0"/>
        <v>4480</v>
      </c>
      <c r="J20" s="78"/>
      <c r="K20" s="81"/>
      <c r="L20" s="80" t="s">
        <v>40</v>
      </c>
    </row>
    <row r="21" s="3" customFormat="1" ht="51" customHeight="1" spans="1:12">
      <c r="A21" s="37"/>
      <c r="B21" s="33" t="s">
        <v>36</v>
      </c>
      <c r="C21" s="26" t="s">
        <v>41</v>
      </c>
      <c r="D21" s="38" t="s">
        <v>42</v>
      </c>
      <c r="E21" s="26" t="s">
        <v>43</v>
      </c>
      <c r="F21" s="26">
        <v>10</v>
      </c>
      <c r="G21" s="31">
        <f>200*15</f>
        <v>3000</v>
      </c>
      <c r="H21" s="32">
        <v>0.3</v>
      </c>
      <c r="I21" s="78">
        <f t="shared" si="0"/>
        <v>2100</v>
      </c>
      <c r="J21" s="78"/>
      <c r="K21" s="81"/>
      <c r="L21" s="80" t="s">
        <v>44</v>
      </c>
    </row>
    <row r="22" s="3" customFormat="1" ht="54" customHeight="1" spans="1:12">
      <c r="A22" s="36" t="s">
        <v>26</v>
      </c>
      <c r="B22" s="33" t="s">
        <v>36</v>
      </c>
      <c r="C22" s="26" t="s">
        <v>37</v>
      </c>
      <c r="D22" s="26" t="s">
        <v>38</v>
      </c>
      <c r="E22" s="26" t="s">
        <v>39</v>
      </c>
      <c r="F22" s="26">
        <v>9</v>
      </c>
      <c r="G22" s="31">
        <f t="shared" si="4"/>
        <v>6400</v>
      </c>
      <c r="H22" s="32">
        <v>0.3</v>
      </c>
      <c r="I22" s="78">
        <f t="shared" si="0"/>
        <v>4480</v>
      </c>
      <c r="J22" s="78"/>
      <c r="K22" s="81"/>
      <c r="L22" s="80" t="s">
        <v>40</v>
      </c>
    </row>
    <row r="23" s="3" customFormat="1" ht="62.1" customHeight="1" spans="1:12">
      <c r="A23" s="37"/>
      <c r="B23" s="33" t="s">
        <v>36</v>
      </c>
      <c r="C23" s="26" t="s">
        <v>41</v>
      </c>
      <c r="D23" s="38" t="s">
        <v>42</v>
      </c>
      <c r="E23" s="26" t="s">
        <v>43</v>
      </c>
      <c r="F23" s="26">
        <v>22</v>
      </c>
      <c r="G23" s="31">
        <f>200*15</f>
        <v>3000</v>
      </c>
      <c r="H23" s="32">
        <v>0.3</v>
      </c>
      <c r="I23" s="78">
        <f t="shared" si="0"/>
        <v>2100</v>
      </c>
      <c r="J23" s="78"/>
      <c r="K23" s="81"/>
      <c r="L23" s="80" t="s">
        <v>44</v>
      </c>
    </row>
    <row r="24" s="3" customFormat="1" ht="48" customHeight="1" spans="1:12">
      <c r="A24" s="36" t="s">
        <v>45</v>
      </c>
      <c r="B24" s="33" t="s">
        <v>36</v>
      </c>
      <c r="C24" s="26" t="s">
        <v>46</v>
      </c>
      <c r="D24" s="26"/>
      <c r="E24" s="26" t="s">
        <v>39</v>
      </c>
      <c r="F24" s="26">
        <v>2</v>
      </c>
      <c r="G24" s="31">
        <f t="shared" si="4"/>
        <v>6400</v>
      </c>
      <c r="H24" s="32">
        <v>0.3</v>
      </c>
      <c r="I24" s="78">
        <f t="shared" si="0"/>
        <v>4480</v>
      </c>
      <c r="J24" s="78"/>
      <c r="K24" s="81"/>
      <c r="L24" s="80" t="s">
        <v>40</v>
      </c>
    </row>
    <row r="25" s="3" customFormat="1" ht="48" customHeight="1" spans="1:12">
      <c r="A25" s="39"/>
      <c r="B25" s="36" t="s">
        <v>36</v>
      </c>
      <c r="C25" s="25" t="s">
        <v>18</v>
      </c>
      <c r="D25" s="25"/>
      <c r="E25" s="25" t="s">
        <v>20</v>
      </c>
      <c r="F25" s="25">
        <v>2</v>
      </c>
      <c r="G25" s="40">
        <f t="shared" si="4"/>
        <v>6400</v>
      </c>
      <c r="H25" s="41">
        <v>0.3</v>
      </c>
      <c r="I25" s="83">
        <f t="shared" si="0"/>
        <v>4480</v>
      </c>
      <c r="J25" s="83"/>
      <c r="K25" s="81"/>
      <c r="L25" s="80" t="s">
        <v>47</v>
      </c>
    </row>
    <row r="26" s="4" customFormat="1" customHeight="1" spans="1:12">
      <c r="A26" s="42" t="s">
        <v>48</v>
      </c>
      <c r="B26" s="43"/>
      <c r="C26" s="43"/>
      <c r="D26" s="43"/>
      <c r="E26" s="43"/>
      <c r="F26" s="43"/>
      <c r="G26" s="43"/>
      <c r="H26" s="43"/>
      <c r="I26" s="43"/>
      <c r="J26" s="84"/>
      <c r="K26" s="85"/>
      <c r="L26" s="86"/>
    </row>
    <row r="27" s="2" customFormat="1" customHeight="1" spans="1:12">
      <c r="A27" s="44" t="s">
        <v>49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="2" customFormat="1" customHeight="1" spans="1:12">
      <c r="A28" s="18" t="s">
        <v>2</v>
      </c>
      <c r="B28" s="18" t="s">
        <v>3</v>
      </c>
      <c r="C28" s="18" t="s">
        <v>4</v>
      </c>
      <c r="D28" s="18" t="s">
        <v>5</v>
      </c>
      <c r="E28" s="18" t="s">
        <v>6</v>
      </c>
      <c r="F28" s="18" t="s">
        <v>7</v>
      </c>
      <c r="G28" s="19" t="s">
        <v>8</v>
      </c>
      <c r="H28" s="20" t="s">
        <v>9</v>
      </c>
      <c r="I28" s="20" t="s">
        <v>10</v>
      </c>
      <c r="J28" s="20" t="s">
        <v>11</v>
      </c>
      <c r="K28" s="76" t="s">
        <v>12</v>
      </c>
      <c r="L28" s="18" t="s">
        <v>13</v>
      </c>
    </row>
    <row r="29" s="3" customFormat="1" ht="24" spans="1:12">
      <c r="A29" s="30" t="s">
        <v>50</v>
      </c>
      <c r="B29" s="26" t="s">
        <v>51</v>
      </c>
      <c r="C29" s="26" t="s">
        <v>52</v>
      </c>
      <c r="D29" s="26" t="s">
        <v>53</v>
      </c>
      <c r="E29" s="26" t="s">
        <v>54</v>
      </c>
      <c r="F29" s="26">
        <v>60</v>
      </c>
      <c r="G29" s="26">
        <v>250</v>
      </c>
      <c r="H29" s="26">
        <v>0.3</v>
      </c>
      <c r="I29" s="78">
        <f t="shared" ref="I29" si="5">G29*(1-H29)</f>
        <v>175</v>
      </c>
      <c r="J29" s="78"/>
      <c r="K29" s="26"/>
      <c r="L29" s="26" t="s">
        <v>55</v>
      </c>
    </row>
    <row r="30" s="4" customFormat="1" customHeight="1" spans="1:12">
      <c r="A30" s="42" t="s">
        <v>48</v>
      </c>
      <c r="B30" s="43"/>
      <c r="C30" s="43"/>
      <c r="D30" s="43"/>
      <c r="E30" s="43"/>
      <c r="F30" s="43"/>
      <c r="G30" s="43"/>
      <c r="H30" s="43"/>
      <c r="I30" s="43"/>
      <c r="J30" s="84"/>
      <c r="K30" s="85"/>
      <c r="L30" s="86"/>
    </row>
    <row r="31" s="5" customFormat="1" customHeight="1" spans="1:12">
      <c r="A31" s="44" t="s">
        <v>56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="2" customFormat="1" customHeight="1" spans="1:12">
      <c r="A32" s="18" t="s">
        <v>2</v>
      </c>
      <c r="B32" s="18" t="s">
        <v>3</v>
      </c>
      <c r="C32" s="18" t="s">
        <v>4</v>
      </c>
      <c r="D32" s="18" t="s">
        <v>5</v>
      </c>
      <c r="E32" s="18" t="s">
        <v>6</v>
      </c>
      <c r="F32" s="18" t="s">
        <v>7</v>
      </c>
      <c r="G32" s="19" t="s">
        <v>8</v>
      </c>
      <c r="H32" s="20" t="s">
        <v>9</v>
      </c>
      <c r="I32" s="20" t="s">
        <v>10</v>
      </c>
      <c r="J32" s="20" t="s">
        <v>11</v>
      </c>
      <c r="K32" s="76" t="s">
        <v>12</v>
      </c>
      <c r="L32" s="18" t="s">
        <v>13</v>
      </c>
    </row>
    <row r="33" s="6" customFormat="1" customHeight="1" spans="1:12">
      <c r="A33" s="46" t="s">
        <v>57</v>
      </c>
      <c r="B33" s="46" t="s">
        <v>58</v>
      </c>
      <c r="C33" s="46" t="s">
        <v>37</v>
      </c>
      <c r="D33" s="46" t="s">
        <v>38</v>
      </c>
      <c r="E33" s="46" t="s">
        <v>39</v>
      </c>
      <c r="F33" s="47">
        <v>41</v>
      </c>
      <c r="G33" s="31">
        <f>6400</f>
        <v>6400</v>
      </c>
      <c r="H33" s="32">
        <v>0.3</v>
      </c>
      <c r="I33" s="78">
        <f t="shared" ref="I33:I35" si="6">G33*(1-H33)</f>
        <v>4480</v>
      </c>
      <c r="J33" s="78"/>
      <c r="K33" s="81"/>
      <c r="L33" s="80" t="s">
        <v>40</v>
      </c>
    </row>
    <row r="34" s="6" customFormat="1" customHeight="1" spans="1:12">
      <c r="A34" s="47" t="s">
        <v>59</v>
      </c>
      <c r="B34" s="47" t="s">
        <v>60</v>
      </c>
      <c r="C34" s="46" t="s">
        <v>61</v>
      </c>
      <c r="D34" s="46" t="s">
        <v>62</v>
      </c>
      <c r="E34" s="46" t="s">
        <v>63</v>
      </c>
      <c r="F34" s="47">
        <v>30</v>
      </c>
      <c r="G34" s="31">
        <v>30</v>
      </c>
      <c r="H34" s="32">
        <v>0.3</v>
      </c>
      <c r="I34" s="78">
        <f t="shared" si="6"/>
        <v>21</v>
      </c>
      <c r="J34" s="78"/>
      <c r="K34" s="81"/>
      <c r="L34" s="80"/>
    </row>
    <row r="35" s="6" customFormat="1" customHeight="1" spans="1:12">
      <c r="A35" s="48" t="s">
        <v>64</v>
      </c>
      <c r="B35" s="48" t="s">
        <v>65</v>
      </c>
      <c r="C35" s="48" t="s">
        <v>66</v>
      </c>
      <c r="D35" s="49" t="s">
        <v>67</v>
      </c>
      <c r="E35" s="48" t="s">
        <v>39</v>
      </c>
      <c r="F35" s="48">
        <v>60</v>
      </c>
      <c r="G35" s="40">
        <v>206</v>
      </c>
      <c r="H35" s="41">
        <v>0.3</v>
      </c>
      <c r="I35" s="83">
        <f t="shared" si="6"/>
        <v>144.2</v>
      </c>
      <c r="J35" s="83"/>
      <c r="K35" s="81"/>
      <c r="L35" s="80"/>
    </row>
    <row r="36" s="6" customFormat="1" customHeight="1" spans="1:12">
      <c r="A36" s="50" t="s">
        <v>48</v>
      </c>
      <c r="B36" s="51"/>
      <c r="C36" s="51"/>
      <c r="D36" s="51"/>
      <c r="E36" s="51"/>
      <c r="F36" s="51"/>
      <c r="G36" s="51"/>
      <c r="H36" s="51"/>
      <c r="I36" s="51"/>
      <c r="J36" s="87"/>
      <c r="K36" s="88"/>
      <c r="L36" s="89"/>
    </row>
    <row r="37" s="5" customFormat="1" customHeight="1" spans="1:12">
      <c r="A37" s="52" t="s">
        <v>68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8" s="2" customFormat="1" customHeight="1" spans="1:12">
      <c r="A38" s="18" t="s">
        <v>2</v>
      </c>
      <c r="B38" s="18" t="s">
        <v>3</v>
      </c>
      <c r="C38" s="18" t="s">
        <v>4</v>
      </c>
      <c r="D38" s="18" t="s">
        <v>5</v>
      </c>
      <c r="E38" s="18" t="s">
        <v>6</v>
      </c>
      <c r="F38" s="18" t="s">
        <v>7</v>
      </c>
      <c r="G38" s="19" t="s">
        <v>8</v>
      </c>
      <c r="H38" s="20" t="s">
        <v>9</v>
      </c>
      <c r="I38" s="20" t="s">
        <v>10</v>
      </c>
      <c r="J38" s="20" t="s">
        <v>11</v>
      </c>
      <c r="K38" s="76" t="s">
        <v>12</v>
      </c>
      <c r="L38" s="18" t="s">
        <v>13</v>
      </c>
    </row>
    <row r="39" s="7" customFormat="1" customHeight="1" spans="1:12">
      <c r="A39" s="54" t="s">
        <v>69</v>
      </c>
      <c r="B39" s="55"/>
      <c r="C39" s="55" t="s">
        <v>70</v>
      </c>
      <c r="D39" s="56"/>
      <c r="E39" s="56" t="s">
        <v>71</v>
      </c>
      <c r="F39" s="57">
        <v>1</v>
      </c>
      <c r="G39" s="26">
        <v>1000</v>
      </c>
      <c r="H39" s="58">
        <v>0.2</v>
      </c>
      <c r="I39" s="78">
        <f t="shared" ref="I39:I41" si="7">G39*(1-H39)</f>
        <v>800</v>
      </c>
      <c r="J39" s="78"/>
      <c r="K39" s="26"/>
      <c r="L39" s="90"/>
    </row>
    <row r="40" s="7" customFormat="1" ht="34.05" customHeight="1" spans="1:12">
      <c r="A40" s="59"/>
      <c r="B40" s="60" t="s">
        <v>72</v>
      </c>
      <c r="C40" s="55" t="s">
        <v>73</v>
      </c>
      <c r="D40" s="56"/>
      <c r="E40" s="56" t="s">
        <v>74</v>
      </c>
      <c r="F40" s="57">
        <v>1</v>
      </c>
      <c r="G40" s="26">
        <v>4000</v>
      </c>
      <c r="H40" s="58">
        <v>0.2</v>
      </c>
      <c r="I40" s="78">
        <f t="shared" si="7"/>
        <v>3200</v>
      </c>
      <c r="J40" s="78"/>
      <c r="K40" s="26"/>
      <c r="L40" s="90"/>
    </row>
    <row r="41" s="7" customFormat="1" ht="28.05" customHeight="1" spans="1:12">
      <c r="A41" s="60" t="s">
        <v>75</v>
      </c>
      <c r="B41" s="55"/>
      <c r="C41" s="55" t="s">
        <v>76</v>
      </c>
      <c r="D41" s="56" t="s">
        <v>77</v>
      </c>
      <c r="E41" s="56" t="s">
        <v>39</v>
      </c>
      <c r="F41" s="57">
        <v>5</v>
      </c>
      <c r="G41" s="26">
        <f>25000+300</f>
        <v>25300</v>
      </c>
      <c r="H41" s="58">
        <v>0.2</v>
      </c>
      <c r="I41" s="78">
        <f t="shared" si="7"/>
        <v>20240</v>
      </c>
      <c r="J41" s="78"/>
      <c r="K41" s="26"/>
      <c r="L41" s="90"/>
    </row>
    <row r="42" s="6" customFormat="1" customHeight="1" spans="1:12">
      <c r="A42" s="61" t="s">
        <v>48</v>
      </c>
      <c r="B42" s="61"/>
      <c r="C42" s="61"/>
      <c r="D42" s="61"/>
      <c r="E42" s="61"/>
      <c r="F42" s="61"/>
      <c r="G42" s="61"/>
      <c r="H42" s="61"/>
      <c r="I42" s="61"/>
      <c r="J42" s="61"/>
      <c r="K42" s="91"/>
      <c r="L42" s="92"/>
    </row>
    <row r="43" s="5" customFormat="1" customHeight="1" spans="1:12">
      <c r="A43" s="62" t="s">
        <v>78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</row>
    <row r="44" s="2" customFormat="1" customHeight="1" spans="1:12">
      <c r="A44" s="18" t="s">
        <v>2</v>
      </c>
      <c r="B44" s="18" t="s">
        <v>3</v>
      </c>
      <c r="C44" s="18" t="s">
        <v>4</v>
      </c>
      <c r="D44" s="18" t="s">
        <v>5</v>
      </c>
      <c r="E44" s="18" t="s">
        <v>6</v>
      </c>
      <c r="F44" s="18" t="s">
        <v>7</v>
      </c>
      <c r="G44" s="19" t="s">
        <v>8</v>
      </c>
      <c r="H44" s="20" t="s">
        <v>9</v>
      </c>
      <c r="I44" s="20" t="s">
        <v>10</v>
      </c>
      <c r="J44" s="20" t="s">
        <v>11</v>
      </c>
      <c r="K44" s="76" t="s">
        <v>12</v>
      </c>
      <c r="L44" s="18" t="s">
        <v>13</v>
      </c>
    </row>
    <row r="45" s="7" customFormat="1" customHeight="1" spans="1:12">
      <c r="A45" s="64" t="s">
        <v>79</v>
      </c>
      <c r="B45" s="65" t="s">
        <v>34</v>
      </c>
      <c r="C45" s="56" t="s">
        <v>80</v>
      </c>
      <c r="D45" s="56">
        <v>0.005</v>
      </c>
      <c r="E45" s="56" t="s">
        <v>39</v>
      </c>
      <c r="F45" s="56">
        <v>26</v>
      </c>
      <c r="G45" s="26">
        <f t="shared" ref="G45:G48" si="8">6400</f>
        <v>6400</v>
      </c>
      <c r="H45" s="58">
        <v>0.3</v>
      </c>
      <c r="I45" s="78">
        <f t="shared" ref="I45:I48" si="9">G45*(1-H45)</f>
        <v>4480</v>
      </c>
      <c r="J45" s="78"/>
      <c r="K45" s="26"/>
      <c r="L45" s="79" t="s">
        <v>81</v>
      </c>
    </row>
    <row r="46" s="7" customFormat="1" ht="36" spans="1:12">
      <c r="A46" s="66"/>
      <c r="B46" s="67"/>
      <c r="C46" s="56" t="s">
        <v>82</v>
      </c>
      <c r="D46" s="56">
        <v>0.005</v>
      </c>
      <c r="E46" s="56" t="s">
        <v>20</v>
      </c>
      <c r="F46" s="56">
        <v>26</v>
      </c>
      <c r="G46" s="26">
        <f t="shared" si="8"/>
        <v>6400</v>
      </c>
      <c r="H46" s="58">
        <v>0.3</v>
      </c>
      <c r="I46" s="78">
        <f t="shared" si="9"/>
        <v>4480</v>
      </c>
      <c r="J46" s="78"/>
      <c r="K46" s="26"/>
      <c r="L46" s="79" t="s">
        <v>81</v>
      </c>
    </row>
    <row r="47" s="7" customFormat="1" ht="36" spans="1:12">
      <c r="A47" s="68" t="s">
        <v>83</v>
      </c>
      <c r="B47" s="56" t="s">
        <v>37</v>
      </c>
      <c r="C47" s="56"/>
      <c r="D47" s="56" t="s">
        <v>84</v>
      </c>
      <c r="E47" s="56" t="s">
        <v>39</v>
      </c>
      <c r="F47" s="56">
        <v>12</v>
      </c>
      <c r="G47" s="26">
        <f t="shared" si="8"/>
        <v>6400</v>
      </c>
      <c r="H47" s="58">
        <v>0.3</v>
      </c>
      <c r="I47" s="78">
        <f t="shared" si="9"/>
        <v>4480</v>
      </c>
      <c r="J47" s="78"/>
      <c r="K47" s="26"/>
      <c r="L47" s="79" t="s">
        <v>81</v>
      </c>
    </row>
    <row r="48" s="7" customFormat="1" customHeight="1" spans="1:12">
      <c r="A48" s="67" t="s">
        <v>85</v>
      </c>
      <c r="B48" s="65" t="s">
        <v>86</v>
      </c>
      <c r="C48" s="56" t="s">
        <v>37</v>
      </c>
      <c r="D48" s="56" t="s">
        <v>84</v>
      </c>
      <c r="E48" s="56" t="s">
        <v>39</v>
      </c>
      <c r="F48" s="56">
        <v>30</v>
      </c>
      <c r="G48" s="26">
        <f t="shared" si="8"/>
        <v>6400</v>
      </c>
      <c r="H48" s="58">
        <v>0.3</v>
      </c>
      <c r="I48" s="78">
        <f t="shared" si="9"/>
        <v>4480</v>
      </c>
      <c r="J48" s="78"/>
      <c r="K48" s="26"/>
      <c r="L48" s="79" t="s">
        <v>81</v>
      </c>
    </row>
    <row r="49" s="6" customFormat="1" customHeight="1" spans="1:12">
      <c r="A49" s="61" t="s">
        <v>48</v>
      </c>
      <c r="B49" s="61"/>
      <c r="C49" s="61"/>
      <c r="D49" s="61"/>
      <c r="E49" s="61"/>
      <c r="F49" s="61"/>
      <c r="G49" s="61"/>
      <c r="H49" s="61"/>
      <c r="I49" s="61"/>
      <c r="J49" s="61"/>
      <c r="K49" s="93"/>
      <c r="L49" s="94"/>
    </row>
    <row r="50" s="5" customFormat="1" customHeight="1" spans="1:12">
      <c r="A50" s="62" t="s">
        <v>87</v>
      </c>
      <c r="B50" s="63"/>
      <c r="C50" s="63"/>
      <c r="D50" s="63"/>
      <c r="E50" s="63"/>
      <c r="F50" s="63"/>
      <c r="G50" s="63"/>
      <c r="H50" s="63"/>
      <c r="I50" s="63"/>
      <c r="J50" s="63"/>
      <c r="K50" s="45"/>
      <c r="L50" s="45"/>
    </row>
    <row r="51" s="2" customFormat="1" customHeight="1" spans="1:12">
      <c r="A51" s="18" t="s">
        <v>88</v>
      </c>
      <c r="B51" s="18" t="s">
        <v>3</v>
      </c>
      <c r="C51" s="18" t="s">
        <v>4</v>
      </c>
      <c r="D51" s="18" t="s">
        <v>5</v>
      </c>
      <c r="E51" s="18" t="s">
        <v>6</v>
      </c>
      <c r="F51" s="18" t="s">
        <v>7</v>
      </c>
      <c r="G51" s="19" t="s">
        <v>8</v>
      </c>
      <c r="H51" s="20" t="s">
        <v>9</v>
      </c>
      <c r="I51" s="20" t="s">
        <v>10</v>
      </c>
      <c r="J51" s="20" t="s">
        <v>11</v>
      </c>
      <c r="K51" s="76" t="s">
        <v>12</v>
      </c>
      <c r="L51" s="18" t="s">
        <v>13</v>
      </c>
    </row>
    <row r="52" s="6" customFormat="1" customHeight="1" spans="1:12">
      <c r="A52" s="69">
        <v>1</v>
      </c>
      <c r="B52" s="70" t="s">
        <v>89</v>
      </c>
      <c r="C52" s="71" t="s">
        <v>90</v>
      </c>
      <c r="D52" s="46" t="s">
        <v>91</v>
      </c>
      <c r="E52" s="69" t="s">
        <v>54</v>
      </c>
      <c r="F52" s="46">
        <v>2555</v>
      </c>
      <c r="G52" s="31">
        <v>150</v>
      </c>
      <c r="H52" s="32">
        <v>0.2</v>
      </c>
      <c r="I52" s="78">
        <f t="shared" ref="I52:I114" si="10">G52*(1-H52)</f>
        <v>120</v>
      </c>
      <c r="J52" s="78"/>
      <c r="K52" s="81"/>
      <c r="L52" s="95"/>
    </row>
    <row r="53" s="6" customFormat="1" customHeight="1" spans="1:12">
      <c r="A53" s="69">
        <v>2</v>
      </c>
      <c r="B53" s="70"/>
      <c r="C53" s="71" t="s">
        <v>92</v>
      </c>
      <c r="D53" s="46"/>
      <c r="E53" s="69" t="s">
        <v>54</v>
      </c>
      <c r="F53" s="46">
        <v>2555</v>
      </c>
      <c r="G53" s="31">
        <v>50</v>
      </c>
      <c r="H53" s="32">
        <v>0.2</v>
      </c>
      <c r="I53" s="78">
        <f t="shared" si="10"/>
        <v>40</v>
      </c>
      <c r="J53" s="78"/>
      <c r="K53" s="81"/>
      <c r="L53" s="95"/>
    </row>
    <row r="54" s="6" customFormat="1" customHeight="1" spans="1:12">
      <c r="A54" s="69">
        <v>3</v>
      </c>
      <c r="B54" s="70"/>
      <c r="C54" s="71" t="s">
        <v>93</v>
      </c>
      <c r="D54" s="46"/>
      <c r="E54" s="69" t="s">
        <v>54</v>
      </c>
      <c r="F54" s="46">
        <v>2555</v>
      </c>
      <c r="G54" s="31">
        <v>50</v>
      </c>
      <c r="H54" s="32">
        <v>0.2</v>
      </c>
      <c r="I54" s="78">
        <f t="shared" si="10"/>
        <v>40</v>
      </c>
      <c r="J54" s="78"/>
      <c r="K54" s="81"/>
      <c r="L54" s="95"/>
    </row>
    <row r="55" s="6" customFormat="1" customHeight="1" spans="1:12">
      <c r="A55" s="69">
        <v>4</v>
      </c>
      <c r="B55" s="70"/>
      <c r="C55" s="71" t="s">
        <v>94</v>
      </c>
      <c r="D55" s="46"/>
      <c r="E55" s="69" t="s">
        <v>54</v>
      </c>
      <c r="F55" s="46">
        <v>2555</v>
      </c>
      <c r="G55" s="31">
        <v>50</v>
      </c>
      <c r="H55" s="32">
        <v>0.2</v>
      </c>
      <c r="I55" s="78">
        <f t="shared" si="10"/>
        <v>40</v>
      </c>
      <c r="J55" s="78"/>
      <c r="K55" s="81"/>
      <c r="L55" s="95"/>
    </row>
    <row r="56" s="6" customFormat="1" customHeight="1" spans="1:12">
      <c r="A56" s="69">
        <v>5</v>
      </c>
      <c r="B56" s="70" t="s">
        <v>95</v>
      </c>
      <c r="C56" s="71" t="s">
        <v>96</v>
      </c>
      <c r="D56" s="46" t="s">
        <v>97</v>
      </c>
      <c r="E56" s="69" t="s">
        <v>54</v>
      </c>
      <c r="F56" s="46">
        <v>90</v>
      </c>
      <c r="G56" s="31">
        <v>100</v>
      </c>
      <c r="H56" s="32">
        <v>0.2</v>
      </c>
      <c r="I56" s="78">
        <f t="shared" si="10"/>
        <v>80</v>
      </c>
      <c r="J56" s="78"/>
      <c r="K56" s="81"/>
      <c r="L56" s="95"/>
    </row>
    <row r="57" s="6" customFormat="1" customHeight="1" spans="1:12">
      <c r="A57" s="69">
        <v>6</v>
      </c>
      <c r="B57" s="70"/>
      <c r="C57" s="71" t="s">
        <v>98</v>
      </c>
      <c r="D57" s="46"/>
      <c r="E57" s="69" t="s">
        <v>54</v>
      </c>
      <c r="F57" s="46">
        <v>90</v>
      </c>
      <c r="G57" s="31">
        <v>50</v>
      </c>
      <c r="H57" s="32">
        <v>0.2</v>
      </c>
      <c r="I57" s="78">
        <f t="shared" si="10"/>
        <v>40</v>
      </c>
      <c r="J57" s="78"/>
      <c r="K57" s="81"/>
      <c r="L57" s="95"/>
    </row>
    <row r="58" s="6" customFormat="1" customHeight="1" spans="1:12">
      <c r="A58" s="69">
        <v>7</v>
      </c>
      <c r="B58" s="70" t="s">
        <v>99</v>
      </c>
      <c r="C58" s="71" t="s">
        <v>100</v>
      </c>
      <c r="D58" s="46" t="s">
        <v>101</v>
      </c>
      <c r="E58" s="69" t="s">
        <v>102</v>
      </c>
      <c r="F58" s="46">
        <v>60</v>
      </c>
      <c r="G58" s="31">
        <f>100+50</f>
        <v>150</v>
      </c>
      <c r="H58" s="32">
        <v>0.2</v>
      </c>
      <c r="I58" s="78">
        <f t="shared" si="10"/>
        <v>120</v>
      </c>
      <c r="J58" s="78"/>
      <c r="K58" s="81"/>
      <c r="L58" s="95"/>
    </row>
    <row r="59" s="6" customFormat="1" customHeight="1" spans="1:12">
      <c r="A59" s="69">
        <v>8</v>
      </c>
      <c r="B59" s="70" t="s">
        <v>103</v>
      </c>
      <c r="C59" s="71" t="s">
        <v>104</v>
      </c>
      <c r="D59" s="46" t="s">
        <v>91</v>
      </c>
      <c r="E59" s="69" t="s">
        <v>54</v>
      </c>
      <c r="F59" s="46">
        <v>310</v>
      </c>
      <c r="G59" s="31">
        <v>750</v>
      </c>
      <c r="H59" s="32">
        <v>0.2</v>
      </c>
      <c r="I59" s="78">
        <f t="shared" si="10"/>
        <v>600</v>
      </c>
      <c r="J59" s="78"/>
      <c r="K59" s="81"/>
      <c r="L59" s="95"/>
    </row>
    <row r="60" s="6" customFormat="1" customHeight="1" spans="1:12">
      <c r="A60" s="69">
        <v>9</v>
      </c>
      <c r="B60" s="70" t="s">
        <v>105</v>
      </c>
      <c r="C60" s="71" t="s">
        <v>106</v>
      </c>
      <c r="D60" s="46" t="s">
        <v>91</v>
      </c>
      <c r="E60" s="69" t="s">
        <v>71</v>
      </c>
      <c r="F60" s="46">
        <v>45</v>
      </c>
      <c r="G60" s="31">
        <v>500</v>
      </c>
      <c r="H60" s="32">
        <v>0.2</v>
      </c>
      <c r="I60" s="78">
        <f t="shared" si="10"/>
        <v>400</v>
      </c>
      <c r="J60" s="78"/>
      <c r="K60" s="81"/>
      <c r="L60" s="95"/>
    </row>
    <row r="61" s="6" customFormat="1" customHeight="1" spans="1:12">
      <c r="A61" s="69">
        <v>10</v>
      </c>
      <c r="B61" s="70" t="s">
        <v>107</v>
      </c>
      <c r="C61" s="71" t="s">
        <v>108</v>
      </c>
      <c r="D61" s="46" t="s">
        <v>109</v>
      </c>
      <c r="E61" s="69" t="s">
        <v>71</v>
      </c>
      <c r="F61" s="46">
        <v>10</v>
      </c>
      <c r="G61" s="31">
        <v>1000</v>
      </c>
      <c r="H61" s="32">
        <v>0.2</v>
      </c>
      <c r="I61" s="78">
        <f t="shared" si="10"/>
        <v>800</v>
      </c>
      <c r="J61" s="78"/>
      <c r="K61" s="81"/>
      <c r="L61" s="95"/>
    </row>
    <row r="62" s="6" customFormat="1" customHeight="1" spans="1:12">
      <c r="A62" s="69">
        <v>11</v>
      </c>
      <c r="B62" s="70"/>
      <c r="C62" s="71" t="s">
        <v>110</v>
      </c>
      <c r="D62" s="46"/>
      <c r="E62" s="69" t="s">
        <v>54</v>
      </c>
      <c r="F62" s="46">
        <v>5500</v>
      </c>
      <c r="G62" s="31">
        <v>60</v>
      </c>
      <c r="H62" s="32">
        <v>0.2</v>
      </c>
      <c r="I62" s="78">
        <f t="shared" si="10"/>
        <v>48</v>
      </c>
      <c r="J62" s="78"/>
      <c r="K62" s="81"/>
      <c r="L62" s="95"/>
    </row>
    <row r="63" s="6" customFormat="1" customHeight="1" spans="1:12">
      <c r="A63" s="69">
        <v>12</v>
      </c>
      <c r="B63" s="70"/>
      <c r="C63" s="71" t="s">
        <v>111</v>
      </c>
      <c r="D63" s="46"/>
      <c r="E63" s="69" t="s">
        <v>71</v>
      </c>
      <c r="F63" s="46">
        <v>5500</v>
      </c>
      <c r="G63" s="31">
        <v>300</v>
      </c>
      <c r="H63" s="32">
        <v>0.2</v>
      </c>
      <c r="I63" s="78">
        <f t="shared" si="10"/>
        <v>240</v>
      </c>
      <c r="J63" s="78"/>
      <c r="K63" s="81"/>
      <c r="L63" s="95"/>
    </row>
    <row r="64" s="6" customFormat="1" customHeight="1" spans="1:12">
      <c r="A64" s="69">
        <v>13</v>
      </c>
      <c r="B64" s="70"/>
      <c r="C64" s="71" t="s">
        <v>112</v>
      </c>
      <c r="D64" s="46"/>
      <c r="E64" s="69" t="s">
        <v>54</v>
      </c>
      <c r="F64" s="46">
        <v>5500</v>
      </c>
      <c r="G64" s="31">
        <v>500</v>
      </c>
      <c r="H64" s="32">
        <v>0.2</v>
      </c>
      <c r="I64" s="78">
        <f t="shared" si="10"/>
        <v>400</v>
      </c>
      <c r="J64" s="78"/>
      <c r="K64" s="81"/>
      <c r="L64" s="95"/>
    </row>
    <row r="65" s="6" customFormat="1" customHeight="1" spans="1:12">
      <c r="A65" s="69">
        <v>14</v>
      </c>
      <c r="B65" s="70" t="s">
        <v>113</v>
      </c>
      <c r="C65" s="71" t="s">
        <v>114</v>
      </c>
      <c r="D65" s="46" t="s">
        <v>115</v>
      </c>
      <c r="E65" s="69" t="s">
        <v>71</v>
      </c>
      <c r="F65" s="46">
        <v>15</v>
      </c>
      <c r="G65" s="31">
        <v>400</v>
      </c>
      <c r="H65" s="32">
        <v>0.2</v>
      </c>
      <c r="I65" s="78">
        <f t="shared" si="10"/>
        <v>320</v>
      </c>
      <c r="J65" s="78"/>
      <c r="K65" s="81"/>
      <c r="L65" s="95"/>
    </row>
    <row r="66" s="6" customFormat="1" customHeight="1" spans="1:12">
      <c r="A66" s="69">
        <v>15</v>
      </c>
      <c r="B66" s="70"/>
      <c r="C66" s="71" t="s">
        <v>116</v>
      </c>
      <c r="D66" s="46"/>
      <c r="E66" s="69" t="s">
        <v>71</v>
      </c>
      <c r="F66" s="46">
        <v>15</v>
      </c>
      <c r="G66" s="31">
        <v>300</v>
      </c>
      <c r="H66" s="32">
        <v>0.2</v>
      </c>
      <c r="I66" s="78">
        <f t="shared" si="10"/>
        <v>240</v>
      </c>
      <c r="J66" s="78"/>
      <c r="K66" s="81"/>
      <c r="L66" s="95"/>
    </row>
    <row r="67" s="6" customFormat="1" customHeight="1" spans="1:12">
      <c r="A67" s="69">
        <v>16</v>
      </c>
      <c r="B67" s="70"/>
      <c r="C67" s="71" t="s">
        <v>117</v>
      </c>
      <c r="D67" s="46"/>
      <c r="E67" s="69" t="s">
        <v>71</v>
      </c>
      <c r="F67" s="46">
        <v>15</v>
      </c>
      <c r="G67" s="31">
        <v>400</v>
      </c>
      <c r="H67" s="32">
        <v>0.2</v>
      </c>
      <c r="I67" s="78">
        <f t="shared" si="10"/>
        <v>320</v>
      </c>
      <c r="J67" s="78"/>
      <c r="K67" s="81"/>
      <c r="L67" s="95"/>
    </row>
    <row r="68" s="6" customFormat="1" customHeight="1" spans="1:12">
      <c r="A68" s="69">
        <v>17</v>
      </c>
      <c r="B68" s="70" t="s">
        <v>118</v>
      </c>
      <c r="C68" s="71" t="s">
        <v>110</v>
      </c>
      <c r="D68" s="46" t="s">
        <v>119</v>
      </c>
      <c r="E68" s="69" t="s">
        <v>54</v>
      </c>
      <c r="F68" s="46">
        <v>1800</v>
      </c>
      <c r="G68" s="31">
        <v>500</v>
      </c>
      <c r="H68" s="32">
        <v>0.2</v>
      </c>
      <c r="I68" s="78">
        <f t="shared" si="10"/>
        <v>400</v>
      </c>
      <c r="J68" s="78"/>
      <c r="K68" s="81"/>
      <c r="L68" s="95"/>
    </row>
    <row r="69" s="6" customFormat="1" customHeight="1" spans="1:12">
      <c r="A69" s="69">
        <v>18</v>
      </c>
      <c r="B69" s="70"/>
      <c r="C69" s="71" t="s">
        <v>120</v>
      </c>
      <c r="D69" s="46"/>
      <c r="E69" s="69" t="s">
        <v>71</v>
      </c>
      <c r="F69" s="46">
        <v>1800</v>
      </c>
      <c r="G69" s="31">
        <v>600</v>
      </c>
      <c r="H69" s="32">
        <v>0.2</v>
      </c>
      <c r="I69" s="78">
        <f t="shared" si="10"/>
        <v>480</v>
      </c>
      <c r="J69" s="78"/>
      <c r="K69" s="81"/>
      <c r="L69" s="95"/>
    </row>
    <row r="70" s="6" customFormat="1" customHeight="1" spans="1:12">
      <c r="A70" s="69">
        <v>19</v>
      </c>
      <c r="B70" s="70" t="s">
        <v>121</v>
      </c>
      <c r="C70" s="71" t="s">
        <v>122</v>
      </c>
      <c r="D70" s="46" t="s">
        <v>123</v>
      </c>
      <c r="E70" s="69" t="s">
        <v>71</v>
      </c>
      <c r="F70" s="46">
        <v>38</v>
      </c>
      <c r="G70" s="31">
        <v>300</v>
      </c>
      <c r="H70" s="32">
        <v>0.2</v>
      </c>
      <c r="I70" s="78">
        <f t="shared" si="10"/>
        <v>240</v>
      </c>
      <c r="J70" s="78"/>
      <c r="K70" s="81"/>
      <c r="L70" s="95"/>
    </row>
    <row r="71" s="6" customFormat="1" customHeight="1" spans="1:12">
      <c r="A71" s="69">
        <v>20</v>
      </c>
      <c r="B71" s="70"/>
      <c r="C71" s="71" t="s">
        <v>124</v>
      </c>
      <c r="D71" s="46"/>
      <c r="E71" s="69" t="s">
        <v>71</v>
      </c>
      <c r="F71" s="46">
        <v>38</v>
      </c>
      <c r="G71" s="31">
        <v>500</v>
      </c>
      <c r="H71" s="32">
        <v>0.2</v>
      </c>
      <c r="I71" s="78">
        <f t="shared" si="10"/>
        <v>400</v>
      </c>
      <c r="J71" s="78"/>
      <c r="K71" s="81"/>
      <c r="L71" s="95"/>
    </row>
    <row r="72" s="6" customFormat="1" customHeight="1" spans="1:12">
      <c r="A72" s="69">
        <v>21</v>
      </c>
      <c r="B72" s="70"/>
      <c r="C72" s="71" t="s">
        <v>125</v>
      </c>
      <c r="D72" s="46"/>
      <c r="E72" s="69" t="s">
        <v>71</v>
      </c>
      <c r="F72" s="46">
        <v>38</v>
      </c>
      <c r="G72" s="31">
        <v>400</v>
      </c>
      <c r="H72" s="32">
        <v>0.2</v>
      </c>
      <c r="I72" s="78">
        <f t="shared" si="10"/>
        <v>320</v>
      </c>
      <c r="J72" s="78"/>
      <c r="K72" s="81"/>
      <c r="L72" s="95"/>
    </row>
    <row r="73" s="6" customFormat="1" customHeight="1" spans="1:12">
      <c r="A73" s="69">
        <v>22</v>
      </c>
      <c r="B73" s="70" t="s">
        <v>126</v>
      </c>
      <c r="C73" s="71" t="s">
        <v>127</v>
      </c>
      <c r="D73" s="46" t="s">
        <v>128</v>
      </c>
      <c r="E73" s="69" t="s">
        <v>71</v>
      </c>
      <c r="F73" s="46">
        <v>21</v>
      </c>
      <c r="G73" s="31">
        <v>400</v>
      </c>
      <c r="H73" s="32">
        <v>0.2</v>
      </c>
      <c r="I73" s="78">
        <f t="shared" si="10"/>
        <v>320</v>
      </c>
      <c r="J73" s="78"/>
      <c r="K73" s="81"/>
      <c r="L73" s="95"/>
    </row>
    <row r="74" s="6" customFormat="1" customHeight="1" spans="1:12">
      <c r="A74" s="69">
        <v>23</v>
      </c>
      <c r="B74" s="70"/>
      <c r="C74" s="71" t="s">
        <v>129</v>
      </c>
      <c r="D74" s="46"/>
      <c r="E74" s="69" t="s">
        <v>130</v>
      </c>
      <c r="F74" s="46">
        <v>21</v>
      </c>
      <c r="G74" s="31">
        <f>G73*2</f>
        <v>800</v>
      </c>
      <c r="H74" s="32">
        <v>0.2</v>
      </c>
      <c r="I74" s="78">
        <f t="shared" si="10"/>
        <v>640</v>
      </c>
      <c r="J74" s="78"/>
      <c r="K74" s="81"/>
      <c r="L74" s="95"/>
    </row>
    <row r="75" s="6" customFormat="1" customHeight="1" spans="1:12">
      <c r="A75" s="69">
        <v>24</v>
      </c>
      <c r="B75" s="70" t="s">
        <v>131</v>
      </c>
      <c r="C75" s="71" t="s">
        <v>96</v>
      </c>
      <c r="D75" s="46" t="s">
        <v>132</v>
      </c>
      <c r="E75" s="69" t="s">
        <v>133</v>
      </c>
      <c r="F75" s="46">
        <v>4</v>
      </c>
      <c r="G75" s="31">
        <v>900</v>
      </c>
      <c r="H75" s="32">
        <v>0.2</v>
      </c>
      <c r="I75" s="78">
        <f t="shared" si="10"/>
        <v>720</v>
      </c>
      <c r="J75" s="78"/>
      <c r="K75" s="81"/>
      <c r="L75" s="95"/>
    </row>
    <row r="76" s="6" customFormat="1" customHeight="1" spans="1:12">
      <c r="A76" s="69">
        <v>25</v>
      </c>
      <c r="B76" s="70" t="s">
        <v>134</v>
      </c>
      <c r="C76" s="71" t="s">
        <v>135</v>
      </c>
      <c r="D76" s="46">
        <v>15000</v>
      </c>
      <c r="E76" s="69" t="s">
        <v>71</v>
      </c>
      <c r="F76" s="46">
        <v>1</v>
      </c>
      <c r="G76" s="31">
        <v>80</v>
      </c>
      <c r="H76" s="32">
        <v>0.2</v>
      </c>
      <c r="I76" s="78">
        <f t="shared" si="10"/>
        <v>64</v>
      </c>
      <c r="J76" s="78"/>
      <c r="K76" s="81"/>
      <c r="L76" s="95"/>
    </row>
    <row r="77" s="6" customFormat="1" customHeight="1" spans="1:12">
      <c r="A77" s="69">
        <v>26</v>
      </c>
      <c r="B77" s="70"/>
      <c r="C77" s="71" t="s">
        <v>136</v>
      </c>
      <c r="D77" s="46"/>
      <c r="E77" s="69" t="s">
        <v>71</v>
      </c>
      <c r="F77" s="46">
        <v>1</v>
      </c>
      <c r="G77" s="31">
        <v>150</v>
      </c>
      <c r="H77" s="32">
        <v>0.2</v>
      </c>
      <c r="I77" s="78">
        <f t="shared" si="10"/>
        <v>120</v>
      </c>
      <c r="J77" s="78"/>
      <c r="K77" s="81"/>
      <c r="L77" s="95"/>
    </row>
    <row r="78" s="6" customFormat="1" customHeight="1" spans="1:12">
      <c r="A78" s="69">
        <v>27</v>
      </c>
      <c r="B78" s="70"/>
      <c r="C78" s="71" t="s">
        <v>137</v>
      </c>
      <c r="D78" s="46"/>
      <c r="E78" s="69" t="s">
        <v>71</v>
      </c>
      <c r="F78" s="46">
        <v>1</v>
      </c>
      <c r="G78" s="31">
        <v>150</v>
      </c>
      <c r="H78" s="32">
        <v>0.2</v>
      </c>
      <c r="I78" s="78">
        <f t="shared" si="10"/>
        <v>120</v>
      </c>
      <c r="J78" s="78"/>
      <c r="K78" s="81"/>
      <c r="L78" s="95"/>
    </row>
    <row r="79" s="6" customFormat="1" customHeight="1" spans="1:12">
      <c r="A79" s="69">
        <v>28</v>
      </c>
      <c r="B79" s="70"/>
      <c r="C79" s="71" t="s">
        <v>138</v>
      </c>
      <c r="D79" s="46"/>
      <c r="E79" s="69" t="s">
        <v>71</v>
      </c>
      <c r="F79" s="46">
        <v>1</v>
      </c>
      <c r="G79" s="31">
        <v>150</v>
      </c>
      <c r="H79" s="32">
        <v>0.2</v>
      </c>
      <c r="I79" s="78">
        <f t="shared" si="10"/>
        <v>120</v>
      </c>
      <c r="J79" s="78"/>
      <c r="K79" s="81"/>
      <c r="L79" s="95"/>
    </row>
    <row r="80" s="6" customFormat="1" customHeight="1" spans="1:12">
      <c r="A80" s="69">
        <v>29</v>
      </c>
      <c r="B80" s="70"/>
      <c r="C80" s="71" t="s">
        <v>139</v>
      </c>
      <c r="D80" s="46"/>
      <c r="E80" s="69" t="s">
        <v>71</v>
      </c>
      <c r="F80" s="46">
        <v>1</v>
      </c>
      <c r="G80" s="31">
        <v>1000</v>
      </c>
      <c r="H80" s="32">
        <v>0.2</v>
      </c>
      <c r="I80" s="78">
        <f t="shared" si="10"/>
        <v>800</v>
      </c>
      <c r="J80" s="78"/>
      <c r="K80" s="81"/>
      <c r="L80" s="95"/>
    </row>
    <row r="81" s="6" customFormat="1" customHeight="1" spans="1:12">
      <c r="A81" s="69">
        <v>30</v>
      </c>
      <c r="B81" s="70" t="s">
        <v>140</v>
      </c>
      <c r="C81" s="71" t="s">
        <v>141</v>
      </c>
      <c r="D81" s="46" t="s">
        <v>142</v>
      </c>
      <c r="E81" s="69" t="s">
        <v>71</v>
      </c>
      <c r="F81" s="46">
        <v>3</v>
      </c>
      <c r="G81" s="31">
        <v>10000</v>
      </c>
      <c r="H81" s="32">
        <v>0.2</v>
      </c>
      <c r="I81" s="78">
        <f t="shared" si="10"/>
        <v>8000</v>
      </c>
      <c r="J81" s="78"/>
      <c r="K81" s="81"/>
      <c r="L81" s="95"/>
    </row>
    <row r="82" s="6" customFormat="1" customHeight="1" spans="1:12">
      <c r="A82" s="69">
        <v>31</v>
      </c>
      <c r="B82" s="70"/>
      <c r="C82" s="71" t="s">
        <v>143</v>
      </c>
      <c r="D82" s="46" t="s">
        <v>144</v>
      </c>
      <c r="E82" s="69" t="s">
        <v>145</v>
      </c>
      <c r="F82" s="46">
        <v>36</v>
      </c>
      <c r="G82" s="31">
        <v>80</v>
      </c>
      <c r="H82" s="32">
        <v>0.2</v>
      </c>
      <c r="I82" s="78">
        <f t="shared" si="10"/>
        <v>64</v>
      </c>
      <c r="J82" s="78"/>
      <c r="K82" s="81"/>
      <c r="L82" s="95"/>
    </row>
    <row r="83" s="6" customFormat="1" customHeight="1" spans="1:12">
      <c r="A83" s="69">
        <v>32</v>
      </c>
      <c r="B83" s="70"/>
      <c r="C83" s="71" t="s">
        <v>146</v>
      </c>
      <c r="D83" s="46"/>
      <c r="E83" s="69" t="s">
        <v>71</v>
      </c>
      <c r="F83" s="46">
        <v>36</v>
      </c>
      <c r="G83" s="31">
        <v>6000</v>
      </c>
      <c r="H83" s="32">
        <v>0.2</v>
      </c>
      <c r="I83" s="78">
        <f t="shared" si="10"/>
        <v>4800</v>
      </c>
      <c r="J83" s="78"/>
      <c r="K83" s="81"/>
      <c r="L83" s="95"/>
    </row>
    <row r="84" s="6" customFormat="1" customHeight="1" spans="1:12">
      <c r="A84" s="69">
        <v>33</v>
      </c>
      <c r="B84" s="70"/>
      <c r="C84" s="71" t="s">
        <v>147</v>
      </c>
      <c r="D84" s="46"/>
      <c r="E84" s="69" t="s">
        <v>71</v>
      </c>
      <c r="F84" s="46">
        <v>36</v>
      </c>
      <c r="G84" s="31">
        <v>1000</v>
      </c>
      <c r="H84" s="32">
        <v>0.2</v>
      </c>
      <c r="I84" s="78">
        <f t="shared" si="10"/>
        <v>800</v>
      </c>
      <c r="J84" s="78"/>
      <c r="K84" s="81"/>
      <c r="L84" s="95"/>
    </row>
    <row r="85" s="6" customFormat="1" customHeight="1" spans="1:12">
      <c r="A85" s="69">
        <v>34</v>
      </c>
      <c r="B85" s="70"/>
      <c r="C85" s="71" t="s">
        <v>148</v>
      </c>
      <c r="D85" s="46"/>
      <c r="E85" s="69" t="s">
        <v>71</v>
      </c>
      <c r="F85" s="46">
        <v>36</v>
      </c>
      <c r="G85" s="31">
        <v>2000</v>
      </c>
      <c r="H85" s="32">
        <v>0.2</v>
      </c>
      <c r="I85" s="78">
        <f t="shared" si="10"/>
        <v>1600</v>
      </c>
      <c r="J85" s="78"/>
      <c r="K85" s="81"/>
      <c r="L85" s="95"/>
    </row>
    <row r="86" s="6" customFormat="1" customHeight="1" spans="1:12">
      <c r="A86" s="69">
        <v>35</v>
      </c>
      <c r="B86" s="70" t="s">
        <v>149</v>
      </c>
      <c r="C86" s="71" t="s">
        <v>150</v>
      </c>
      <c r="D86" s="46" t="s">
        <v>151</v>
      </c>
      <c r="E86" s="69" t="s">
        <v>152</v>
      </c>
      <c r="F86" s="46">
        <v>10</v>
      </c>
      <c r="G86" s="31">
        <v>500</v>
      </c>
      <c r="H86" s="32">
        <v>0.2</v>
      </c>
      <c r="I86" s="78">
        <f t="shared" si="10"/>
        <v>400</v>
      </c>
      <c r="J86" s="78"/>
      <c r="K86" s="81"/>
      <c r="L86" s="95"/>
    </row>
    <row r="87" s="6" customFormat="1" customHeight="1" spans="1:12">
      <c r="A87" s="69">
        <v>36</v>
      </c>
      <c r="B87" s="70"/>
      <c r="C87" s="71" t="s">
        <v>153</v>
      </c>
      <c r="D87" s="46"/>
      <c r="E87" s="69" t="s">
        <v>54</v>
      </c>
      <c r="F87" s="46">
        <v>10</v>
      </c>
      <c r="G87" s="31">
        <v>400</v>
      </c>
      <c r="H87" s="32">
        <v>0.2</v>
      </c>
      <c r="I87" s="78">
        <f t="shared" si="10"/>
        <v>320</v>
      </c>
      <c r="J87" s="78"/>
      <c r="K87" s="81"/>
      <c r="L87" s="95"/>
    </row>
    <row r="88" s="6" customFormat="1" customHeight="1" spans="1:12">
      <c r="A88" s="69">
        <v>37</v>
      </c>
      <c r="B88" s="70"/>
      <c r="C88" s="71" t="s">
        <v>154</v>
      </c>
      <c r="D88" s="46"/>
      <c r="E88" s="69" t="s">
        <v>54</v>
      </c>
      <c r="F88" s="46">
        <v>10</v>
      </c>
      <c r="G88" s="31">
        <v>300</v>
      </c>
      <c r="H88" s="32">
        <v>0.2</v>
      </c>
      <c r="I88" s="78">
        <f t="shared" si="10"/>
        <v>240</v>
      </c>
      <c r="J88" s="78"/>
      <c r="K88" s="81"/>
      <c r="L88" s="95"/>
    </row>
    <row r="89" s="6" customFormat="1" customHeight="1" spans="1:12">
      <c r="A89" s="69">
        <v>38</v>
      </c>
      <c r="B89" s="70"/>
      <c r="C89" s="71" t="s">
        <v>155</v>
      </c>
      <c r="D89" s="46"/>
      <c r="E89" s="69" t="s">
        <v>54</v>
      </c>
      <c r="F89" s="46">
        <v>10</v>
      </c>
      <c r="G89" s="31">
        <v>500</v>
      </c>
      <c r="H89" s="32">
        <v>0.2</v>
      </c>
      <c r="I89" s="78">
        <f t="shared" si="10"/>
        <v>400</v>
      </c>
      <c r="J89" s="78"/>
      <c r="K89" s="81"/>
      <c r="L89" s="95"/>
    </row>
    <row r="90" s="6" customFormat="1" customHeight="1" spans="1:12">
      <c r="A90" s="69">
        <v>39</v>
      </c>
      <c r="B90" s="70"/>
      <c r="C90" s="71" t="s">
        <v>156</v>
      </c>
      <c r="D90" s="46"/>
      <c r="E90" s="69" t="s">
        <v>54</v>
      </c>
      <c r="F90" s="46">
        <v>10</v>
      </c>
      <c r="G90" s="31">
        <v>600</v>
      </c>
      <c r="H90" s="32">
        <v>0.2</v>
      </c>
      <c r="I90" s="78">
        <f t="shared" si="10"/>
        <v>480</v>
      </c>
      <c r="J90" s="78"/>
      <c r="K90" s="81"/>
      <c r="L90" s="95"/>
    </row>
    <row r="91" s="6" customFormat="1" customHeight="1" spans="1:12">
      <c r="A91" s="69">
        <v>40</v>
      </c>
      <c r="B91" s="70"/>
      <c r="C91" s="71" t="s">
        <v>157</v>
      </c>
      <c r="D91" s="46"/>
      <c r="E91" s="69" t="s">
        <v>54</v>
      </c>
      <c r="F91" s="46">
        <v>10</v>
      </c>
      <c r="G91" s="31">
        <v>100</v>
      </c>
      <c r="H91" s="32">
        <v>0.2</v>
      </c>
      <c r="I91" s="78">
        <f t="shared" si="10"/>
        <v>80</v>
      </c>
      <c r="J91" s="78"/>
      <c r="K91" s="81"/>
      <c r="L91" s="95"/>
    </row>
    <row r="92" s="6" customFormat="1" customHeight="1" spans="1:12">
      <c r="A92" s="69">
        <v>41</v>
      </c>
      <c r="B92" s="70" t="s">
        <v>158</v>
      </c>
      <c r="C92" s="71" t="s">
        <v>159</v>
      </c>
      <c r="D92" s="46"/>
      <c r="E92" s="69" t="s">
        <v>160</v>
      </c>
      <c r="F92" s="46">
        <v>160</v>
      </c>
      <c r="G92" s="31">
        <v>500</v>
      </c>
      <c r="H92" s="32">
        <v>0.2</v>
      </c>
      <c r="I92" s="78">
        <f t="shared" si="10"/>
        <v>400</v>
      </c>
      <c r="J92" s="78"/>
      <c r="K92" s="81"/>
      <c r="L92" s="95"/>
    </row>
    <row r="93" s="6" customFormat="1" customHeight="1" spans="1:12">
      <c r="A93" s="69">
        <v>42</v>
      </c>
      <c r="B93" s="70" t="s">
        <v>161</v>
      </c>
      <c r="C93" s="71" t="s">
        <v>110</v>
      </c>
      <c r="D93" s="46"/>
      <c r="E93" s="69" t="s">
        <v>71</v>
      </c>
      <c r="F93" s="46">
        <v>4</v>
      </c>
      <c r="G93" s="31">
        <v>300</v>
      </c>
      <c r="H93" s="32">
        <v>0.2</v>
      </c>
      <c r="I93" s="78">
        <f t="shared" si="10"/>
        <v>240</v>
      </c>
      <c r="J93" s="78"/>
      <c r="K93" s="81"/>
      <c r="L93" s="95"/>
    </row>
    <row r="94" s="6" customFormat="1" customHeight="1" spans="1:12">
      <c r="A94" s="69">
        <v>43</v>
      </c>
      <c r="B94" s="70"/>
      <c r="C94" s="71" t="s">
        <v>162</v>
      </c>
      <c r="D94" s="46"/>
      <c r="E94" s="69" t="s">
        <v>71</v>
      </c>
      <c r="F94" s="46">
        <v>4</v>
      </c>
      <c r="G94" s="31">
        <v>200</v>
      </c>
      <c r="H94" s="32">
        <v>0.2</v>
      </c>
      <c r="I94" s="78">
        <f t="shared" si="10"/>
        <v>160</v>
      </c>
      <c r="J94" s="78"/>
      <c r="K94" s="81"/>
      <c r="L94" s="95"/>
    </row>
    <row r="95" s="6" customFormat="1" customHeight="1" spans="1:12">
      <c r="A95" s="69">
        <v>44</v>
      </c>
      <c r="B95" s="70" t="s">
        <v>163</v>
      </c>
      <c r="C95" s="71" t="s">
        <v>164</v>
      </c>
      <c r="D95" s="46" t="s">
        <v>165</v>
      </c>
      <c r="E95" s="69" t="s">
        <v>71</v>
      </c>
      <c r="F95" s="46">
        <v>2</v>
      </c>
      <c r="G95" s="31">
        <v>900</v>
      </c>
      <c r="H95" s="32">
        <v>0.2</v>
      </c>
      <c r="I95" s="78">
        <f t="shared" si="10"/>
        <v>720</v>
      </c>
      <c r="J95" s="78"/>
      <c r="K95" s="81"/>
      <c r="L95" s="95"/>
    </row>
    <row r="96" s="6" customFormat="1" customHeight="1" spans="1:12">
      <c r="A96" s="69">
        <v>45</v>
      </c>
      <c r="B96" s="70"/>
      <c r="C96" s="71" t="s">
        <v>166</v>
      </c>
      <c r="D96" s="46"/>
      <c r="E96" s="69" t="s">
        <v>71</v>
      </c>
      <c r="F96" s="46"/>
      <c r="G96" s="31">
        <v>500</v>
      </c>
      <c r="H96" s="32">
        <v>0.2</v>
      </c>
      <c r="I96" s="78">
        <f t="shared" si="10"/>
        <v>400</v>
      </c>
      <c r="J96" s="78"/>
      <c r="K96" s="81"/>
      <c r="L96" s="95"/>
    </row>
    <row r="97" s="6" customFormat="1" customHeight="1" spans="1:12">
      <c r="A97" s="69">
        <v>46</v>
      </c>
      <c r="B97" s="70" t="s">
        <v>167</v>
      </c>
      <c r="C97" s="71" t="s">
        <v>168</v>
      </c>
      <c r="D97" s="46" t="s">
        <v>91</v>
      </c>
      <c r="E97" s="69" t="s">
        <v>169</v>
      </c>
      <c r="F97" s="46">
        <v>5</v>
      </c>
      <c r="G97" s="31">
        <v>500</v>
      </c>
      <c r="H97" s="32">
        <v>0.2</v>
      </c>
      <c r="I97" s="78">
        <f t="shared" si="10"/>
        <v>400</v>
      </c>
      <c r="J97" s="78"/>
      <c r="K97" s="81"/>
      <c r="L97" s="95"/>
    </row>
    <row r="98" s="6" customFormat="1" customHeight="1" spans="1:12">
      <c r="A98" s="69">
        <v>47</v>
      </c>
      <c r="B98" s="70" t="s">
        <v>170</v>
      </c>
      <c r="C98" s="71" t="s">
        <v>171</v>
      </c>
      <c r="D98" s="46" t="s">
        <v>172</v>
      </c>
      <c r="E98" s="69" t="s">
        <v>173</v>
      </c>
      <c r="F98" s="46">
        <v>5</v>
      </c>
      <c r="G98" s="96">
        <v>60</v>
      </c>
      <c r="H98" s="32">
        <v>0.2</v>
      </c>
      <c r="I98" s="78">
        <f t="shared" si="10"/>
        <v>48</v>
      </c>
      <c r="J98" s="78"/>
      <c r="K98" s="81"/>
      <c r="L98" s="95"/>
    </row>
    <row r="99" s="6" customFormat="1" customHeight="1" spans="1:12">
      <c r="A99" s="69">
        <v>48</v>
      </c>
      <c r="B99" s="70"/>
      <c r="C99" s="71" t="s">
        <v>162</v>
      </c>
      <c r="D99" s="46"/>
      <c r="E99" s="69" t="s">
        <v>54</v>
      </c>
      <c r="F99" s="46">
        <v>5</v>
      </c>
      <c r="G99" s="96">
        <v>60</v>
      </c>
      <c r="H99" s="32">
        <v>0.2</v>
      </c>
      <c r="I99" s="78">
        <f t="shared" si="10"/>
        <v>48</v>
      </c>
      <c r="J99" s="78"/>
      <c r="K99" s="81"/>
      <c r="L99" s="95"/>
    </row>
    <row r="100" s="6" customFormat="1" customHeight="1" spans="1:12">
      <c r="A100" s="69">
        <v>49</v>
      </c>
      <c r="B100" s="70"/>
      <c r="C100" s="71" t="s">
        <v>174</v>
      </c>
      <c r="D100" s="46"/>
      <c r="E100" s="69" t="s">
        <v>54</v>
      </c>
      <c r="F100" s="46">
        <v>5</v>
      </c>
      <c r="G100" s="96">
        <v>60</v>
      </c>
      <c r="H100" s="32">
        <v>0.2</v>
      </c>
      <c r="I100" s="78">
        <f t="shared" si="10"/>
        <v>48</v>
      </c>
      <c r="J100" s="78"/>
      <c r="K100" s="81"/>
      <c r="L100" s="95"/>
    </row>
    <row r="101" s="6" customFormat="1" customHeight="1" spans="1:12">
      <c r="A101" s="69">
        <v>50</v>
      </c>
      <c r="B101" s="70" t="s">
        <v>175</v>
      </c>
      <c r="C101" s="71" t="s">
        <v>176</v>
      </c>
      <c r="D101" s="46" t="s">
        <v>177</v>
      </c>
      <c r="E101" s="69" t="s">
        <v>54</v>
      </c>
      <c r="F101" s="46">
        <v>20</v>
      </c>
      <c r="G101" s="96">
        <v>1500</v>
      </c>
      <c r="H101" s="32">
        <v>0.2</v>
      </c>
      <c r="I101" s="78">
        <f t="shared" si="10"/>
        <v>1200</v>
      </c>
      <c r="J101" s="78"/>
      <c r="K101" s="81"/>
      <c r="L101" s="95"/>
    </row>
    <row r="102" s="6" customFormat="1" customHeight="1" spans="1:12">
      <c r="A102" s="69">
        <v>51</v>
      </c>
      <c r="B102" s="70"/>
      <c r="C102" s="71" t="s">
        <v>178</v>
      </c>
      <c r="D102" s="46"/>
      <c r="E102" s="69" t="s">
        <v>54</v>
      </c>
      <c r="F102" s="46">
        <v>20</v>
      </c>
      <c r="G102" s="96">
        <v>50</v>
      </c>
      <c r="H102" s="32">
        <v>0.2</v>
      </c>
      <c r="I102" s="78">
        <f t="shared" si="10"/>
        <v>40</v>
      </c>
      <c r="J102" s="78"/>
      <c r="K102" s="81"/>
      <c r="L102" s="95"/>
    </row>
    <row r="103" s="6" customFormat="1" customHeight="1" spans="1:12">
      <c r="A103" s="69">
        <v>52</v>
      </c>
      <c r="B103" s="70" t="s">
        <v>179</v>
      </c>
      <c r="C103" s="71" t="s">
        <v>180</v>
      </c>
      <c r="D103" s="46" t="s">
        <v>181</v>
      </c>
      <c r="E103" s="69" t="s">
        <v>182</v>
      </c>
      <c r="F103" s="46">
        <v>2</v>
      </c>
      <c r="G103" s="96">
        <v>500</v>
      </c>
      <c r="H103" s="32">
        <v>0.2</v>
      </c>
      <c r="I103" s="78">
        <f t="shared" si="10"/>
        <v>400</v>
      </c>
      <c r="J103" s="78"/>
      <c r="K103" s="81"/>
      <c r="L103" s="95"/>
    </row>
    <row r="104" s="6" customFormat="1" customHeight="1" spans="1:12">
      <c r="A104" s="69">
        <v>53</v>
      </c>
      <c r="B104" s="70"/>
      <c r="C104" s="71" t="s">
        <v>183</v>
      </c>
      <c r="D104" s="46"/>
      <c r="E104" s="69"/>
      <c r="F104" s="46">
        <v>2</v>
      </c>
      <c r="G104" s="96">
        <v>500</v>
      </c>
      <c r="H104" s="32">
        <v>0.2</v>
      </c>
      <c r="I104" s="78">
        <f t="shared" si="10"/>
        <v>400</v>
      </c>
      <c r="J104" s="78"/>
      <c r="K104" s="81"/>
      <c r="L104" s="95"/>
    </row>
    <row r="105" s="6" customFormat="1" customHeight="1" spans="1:12">
      <c r="A105" s="69">
        <v>54</v>
      </c>
      <c r="B105" s="70"/>
      <c r="C105" s="71" t="s">
        <v>184</v>
      </c>
      <c r="D105" s="46"/>
      <c r="E105" s="69"/>
      <c r="F105" s="46">
        <v>2</v>
      </c>
      <c r="G105" s="96">
        <v>500</v>
      </c>
      <c r="H105" s="32">
        <v>0.2</v>
      </c>
      <c r="I105" s="78">
        <f t="shared" si="10"/>
        <v>400</v>
      </c>
      <c r="J105" s="78"/>
      <c r="K105" s="81"/>
      <c r="L105" s="95"/>
    </row>
    <row r="106" s="6" customFormat="1" customHeight="1" spans="1:12">
      <c r="A106" s="69">
        <v>55</v>
      </c>
      <c r="B106" s="70" t="s">
        <v>185</v>
      </c>
      <c r="C106" s="71" t="s">
        <v>162</v>
      </c>
      <c r="D106" s="46" t="s">
        <v>172</v>
      </c>
      <c r="E106" s="69" t="s">
        <v>71</v>
      </c>
      <c r="F106" s="46">
        <v>4</v>
      </c>
      <c r="G106" s="96">
        <v>300</v>
      </c>
      <c r="H106" s="32">
        <v>0.2</v>
      </c>
      <c r="I106" s="78">
        <f t="shared" si="10"/>
        <v>240</v>
      </c>
      <c r="J106" s="78"/>
      <c r="K106" s="81"/>
      <c r="L106" s="95"/>
    </row>
    <row r="107" s="6" customFormat="1" customHeight="1" spans="1:12">
      <c r="A107" s="69">
        <v>56</v>
      </c>
      <c r="B107" s="70"/>
      <c r="C107" s="71" t="s">
        <v>110</v>
      </c>
      <c r="D107" s="46"/>
      <c r="E107" s="69" t="s">
        <v>71</v>
      </c>
      <c r="F107" s="46">
        <v>4</v>
      </c>
      <c r="G107" s="96">
        <v>300</v>
      </c>
      <c r="H107" s="32">
        <v>0.2</v>
      </c>
      <c r="I107" s="78">
        <f t="shared" si="10"/>
        <v>240</v>
      </c>
      <c r="J107" s="78"/>
      <c r="K107" s="81"/>
      <c r="L107" s="95"/>
    </row>
    <row r="108" s="6" customFormat="1" customHeight="1" spans="1:12">
      <c r="A108" s="69">
        <v>57</v>
      </c>
      <c r="B108" s="70" t="s">
        <v>186</v>
      </c>
      <c r="C108" s="71" t="s">
        <v>110</v>
      </c>
      <c r="D108" s="46" t="s">
        <v>172</v>
      </c>
      <c r="E108" s="69" t="s">
        <v>71</v>
      </c>
      <c r="F108" s="46">
        <v>6</v>
      </c>
      <c r="G108" s="96">
        <v>300</v>
      </c>
      <c r="H108" s="32">
        <v>0.2</v>
      </c>
      <c r="I108" s="78">
        <f t="shared" si="10"/>
        <v>240</v>
      </c>
      <c r="J108" s="78"/>
      <c r="K108" s="81"/>
      <c r="L108" s="95"/>
    </row>
    <row r="109" s="6" customFormat="1" customHeight="1" spans="1:12">
      <c r="A109" s="69">
        <v>58</v>
      </c>
      <c r="B109" s="70"/>
      <c r="C109" s="71" t="s">
        <v>162</v>
      </c>
      <c r="D109" s="46"/>
      <c r="E109" s="69" t="s">
        <v>71</v>
      </c>
      <c r="F109" s="46">
        <v>6</v>
      </c>
      <c r="G109" s="96">
        <v>200</v>
      </c>
      <c r="H109" s="32">
        <v>0.2</v>
      </c>
      <c r="I109" s="78">
        <f t="shared" si="10"/>
        <v>160</v>
      </c>
      <c r="J109" s="78"/>
      <c r="K109" s="81"/>
      <c r="L109" s="95"/>
    </row>
    <row r="110" s="6" customFormat="1" customHeight="1" spans="1:12">
      <c r="A110" s="69">
        <v>59</v>
      </c>
      <c r="B110" s="70" t="s">
        <v>187</v>
      </c>
      <c r="C110" s="71" t="s">
        <v>188</v>
      </c>
      <c r="D110" s="46" t="s">
        <v>189</v>
      </c>
      <c r="E110" s="69" t="s">
        <v>54</v>
      </c>
      <c r="F110" s="46">
        <v>17</v>
      </c>
      <c r="G110" s="96">
        <v>200</v>
      </c>
      <c r="H110" s="32">
        <v>0.2</v>
      </c>
      <c r="I110" s="78">
        <f t="shared" si="10"/>
        <v>160</v>
      </c>
      <c r="J110" s="78"/>
      <c r="K110" s="81"/>
      <c r="L110" s="95"/>
    </row>
    <row r="111" s="6" customFormat="1" customHeight="1" spans="1:12">
      <c r="A111" s="69">
        <v>60</v>
      </c>
      <c r="B111" s="70"/>
      <c r="C111" s="71" t="s">
        <v>190</v>
      </c>
      <c r="D111" s="46"/>
      <c r="E111" s="69" t="s">
        <v>54</v>
      </c>
      <c r="F111" s="46">
        <v>17</v>
      </c>
      <c r="G111" s="96">
        <v>400</v>
      </c>
      <c r="H111" s="32">
        <v>0.2</v>
      </c>
      <c r="I111" s="78">
        <f t="shared" si="10"/>
        <v>320</v>
      </c>
      <c r="J111" s="78"/>
      <c r="K111" s="81"/>
      <c r="L111" s="95"/>
    </row>
    <row r="112" s="6" customFormat="1" customHeight="1" spans="1:12">
      <c r="A112" s="69">
        <v>61</v>
      </c>
      <c r="B112" s="70"/>
      <c r="C112" s="71" t="s">
        <v>122</v>
      </c>
      <c r="D112" s="46"/>
      <c r="E112" s="69" t="s">
        <v>54</v>
      </c>
      <c r="F112" s="46">
        <v>17</v>
      </c>
      <c r="G112" s="96">
        <v>300</v>
      </c>
      <c r="H112" s="32">
        <v>0.2</v>
      </c>
      <c r="I112" s="78">
        <f t="shared" si="10"/>
        <v>240</v>
      </c>
      <c r="J112" s="78"/>
      <c r="K112" s="81"/>
      <c r="L112" s="95"/>
    </row>
    <row r="113" s="6" customFormat="1" customHeight="1" spans="1:12">
      <c r="A113" s="69">
        <v>62</v>
      </c>
      <c r="B113" s="70"/>
      <c r="C113" s="71" t="s">
        <v>191</v>
      </c>
      <c r="D113" s="46"/>
      <c r="E113" s="69" t="s">
        <v>54</v>
      </c>
      <c r="F113" s="46">
        <v>17</v>
      </c>
      <c r="G113" s="96">
        <v>300</v>
      </c>
      <c r="H113" s="32">
        <v>0.2</v>
      </c>
      <c r="I113" s="78">
        <f t="shared" si="10"/>
        <v>240</v>
      </c>
      <c r="J113" s="78"/>
      <c r="K113" s="81"/>
      <c r="L113" s="95"/>
    </row>
    <row r="114" s="6" customFormat="1" customHeight="1" spans="1:12">
      <c r="A114" s="69">
        <v>63</v>
      </c>
      <c r="B114" s="70"/>
      <c r="C114" s="71" t="s">
        <v>192</v>
      </c>
      <c r="D114" s="46"/>
      <c r="E114" s="69" t="s">
        <v>54</v>
      </c>
      <c r="F114" s="46">
        <v>17</v>
      </c>
      <c r="G114" s="96">
        <v>500</v>
      </c>
      <c r="H114" s="32">
        <v>0.2</v>
      </c>
      <c r="I114" s="78">
        <f t="shared" si="10"/>
        <v>400</v>
      </c>
      <c r="J114" s="78"/>
      <c r="K114" s="81"/>
      <c r="L114" s="95"/>
    </row>
    <row r="115" s="6" customFormat="1" customHeight="1" spans="1:12">
      <c r="A115" s="69">
        <v>64</v>
      </c>
      <c r="B115" s="70"/>
      <c r="C115" s="71" t="s">
        <v>193</v>
      </c>
      <c r="D115" s="46"/>
      <c r="E115" s="69" t="s">
        <v>54</v>
      </c>
      <c r="F115" s="46">
        <v>17</v>
      </c>
      <c r="G115" s="96">
        <v>300</v>
      </c>
      <c r="H115" s="32">
        <v>0.2</v>
      </c>
      <c r="I115" s="78">
        <f t="shared" ref="I115:I146" si="11">G115*(1-H115)</f>
        <v>240</v>
      </c>
      <c r="J115" s="78"/>
      <c r="K115" s="81"/>
      <c r="L115" s="95"/>
    </row>
    <row r="116" s="6" customFormat="1" customHeight="1" spans="1:12">
      <c r="A116" s="69">
        <v>65</v>
      </c>
      <c r="B116" s="70" t="s">
        <v>194</v>
      </c>
      <c r="C116" s="71" t="s">
        <v>195</v>
      </c>
      <c r="D116" s="46" t="s">
        <v>196</v>
      </c>
      <c r="E116" s="69" t="s">
        <v>54</v>
      </c>
      <c r="F116" s="46">
        <v>10</v>
      </c>
      <c r="G116" s="96">
        <v>200</v>
      </c>
      <c r="H116" s="32">
        <v>0.2</v>
      </c>
      <c r="I116" s="78">
        <f t="shared" si="11"/>
        <v>160</v>
      </c>
      <c r="J116" s="78"/>
      <c r="K116" s="81"/>
      <c r="L116" s="95"/>
    </row>
    <row r="117" s="6" customFormat="1" customHeight="1" spans="1:12">
      <c r="A117" s="69">
        <v>66</v>
      </c>
      <c r="B117" s="70"/>
      <c r="C117" s="71" t="s">
        <v>197</v>
      </c>
      <c r="D117" s="46"/>
      <c r="E117" s="69" t="s">
        <v>54</v>
      </c>
      <c r="F117" s="46">
        <v>10</v>
      </c>
      <c r="G117" s="96">
        <v>800</v>
      </c>
      <c r="H117" s="32">
        <v>0.2</v>
      </c>
      <c r="I117" s="78">
        <f t="shared" si="11"/>
        <v>640</v>
      </c>
      <c r="J117" s="78"/>
      <c r="K117" s="81"/>
      <c r="L117" s="95"/>
    </row>
    <row r="118" s="6" customFormat="1" customHeight="1" spans="1:12">
      <c r="A118" s="69">
        <v>67</v>
      </c>
      <c r="B118" s="70" t="s">
        <v>198</v>
      </c>
      <c r="C118" s="71" t="s">
        <v>199</v>
      </c>
      <c r="D118" s="46" t="s">
        <v>200</v>
      </c>
      <c r="E118" s="69" t="s">
        <v>54</v>
      </c>
      <c r="F118" s="46">
        <v>8</v>
      </c>
      <c r="G118" s="96">
        <v>200</v>
      </c>
      <c r="H118" s="32">
        <v>0.2</v>
      </c>
      <c r="I118" s="78">
        <f t="shared" si="11"/>
        <v>160</v>
      </c>
      <c r="J118" s="78"/>
      <c r="K118" s="81"/>
      <c r="L118" s="95"/>
    </row>
    <row r="119" s="6" customFormat="1" customHeight="1" spans="1:12">
      <c r="A119" s="69">
        <v>68</v>
      </c>
      <c r="B119" s="70"/>
      <c r="C119" s="71" t="s">
        <v>201</v>
      </c>
      <c r="D119" s="46"/>
      <c r="E119" s="69" t="s">
        <v>54</v>
      </c>
      <c r="F119" s="46">
        <v>8</v>
      </c>
      <c r="G119" s="96">
        <v>500</v>
      </c>
      <c r="H119" s="32">
        <v>0.2</v>
      </c>
      <c r="I119" s="78">
        <f t="shared" si="11"/>
        <v>400</v>
      </c>
      <c r="J119" s="78"/>
      <c r="K119" s="81"/>
      <c r="L119" s="95"/>
    </row>
    <row r="120" s="6" customFormat="1" customHeight="1" spans="1:12">
      <c r="A120" s="69">
        <v>69</v>
      </c>
      <c r="B120" s="70"/>
      <c r="C120" s="71" t="s">
        <v>202</v>
      </c>
      <c r="D120" s="46"/>
      <c r="E120" s="69" t="s">
        <v>54</v>
      </c>
      <c r="F120" s="46">
        <v>8</v>
      </c>
      <c r="G120" s="96">
        <v>300</v>
      </c>
      <c r="H120" s="32">
        <v>0.2</v>
      </c>
      <c r="I120" s="78">
        <f t="shared" si="11"/>
        <v>240</v>
      </c>
      <c r="J120" s="78"/>
      <c r="K120" s="81"/>
      <c r="L120" s="95"/>
    </row>
    <row r="121" s="6" customFormat="1" customHeight="1" spans="1:12">
      <c r="A121" s="69">
        <v>70</v>
      </c>
      <c r="B121" s="70"/>
      <c r="C121" s="71" t="s">
        <v>203</v>
      </c>
      <c r="D121" s="46"/>
      <c r="E121" s="69" t="s">
        <v>54</v>
      </c>
      <c r="F121" s="46">
        <v>8</v>
      </c>
      <c r="G121" s="96">
        <v>800</v>
      </c>
      <c r="H121" s="32">
        <v>0.2</v>
      </c>
      <c r="I121" s="78">
        <f t="shared" si="11"/>
        <v>640</v>
      </c>
      <c r="J121" s="78"/>
      <c r="K121" s="81"/>
      <c r="L121" s="95"/>
    </row>
    <row r="122" s="6" customFormat="1" customHeight="1" spans="1:12">
      <c r="A122" s="69">
        <v>71</v>
      </c>
      <c r="B122" s="70"/>
      <c r="C122" s="71" t="s">
        <v>197</v>
      </c>
      <c r="D122" s="46"/>
      <c r="E122" s="69" t="s">
        <v>54</v>
      </c>
      <c r="F122" s="46">
        <v>8</v>
      </c>
      <c r="G122" s="96">
        <v>800</v>
      </c>
      <c r="H122" s="32">
        <v>0.2</v>
      </c>
      <c r="I122" s="78">
        <f t="shared" si="11"/>
        <v>640</v>
      </c>
      <c r="J122" s="78"/>
      <c r="K122" s="81"/>
      <c r="L122" s="95"/>
    </row>
    <row r="123" s="6" customFormat="1" customHeight="1" spans="1:12">
      <c r="A123" s="69">
        <v>72</v>
      </c>
      <c r="B123" s="70" t="s">
        <v>204</v>
      </c>
      <c r="C123" s="71" t="s">
        <v>190</v>
      </c>
      <c r="D123" s="46" t="s">
        <v>205</v>
      </c>
      <c r="E123" s="69" t="s">
        <v>54</v>
      </c>
      <c r="F123" s="46">
        <v>32</v>
      </c>
      <c r="G123" s="31">
        <f>400</f>
        <v>400</v>
      </c>
      <c r="H123" s="32">
        <v>0.2</v>
      </c>
      <c r="I123" s="78">
        <f t="shared" si="11"/>
        <v>320</v>
      </c>
      <c r="J123" s="78"/>
      <c r="K123" s="81"/>
      <c r="L123" s="95"/>
    </row>
    <row r="124" s="6" customFormat="1" customHeight="1" spans="1:12">
      <c r="A124" s="69">
        <v>73</v>
      </c>
      <c r="B124" s="70"/>
      <c r="C124" s="71" t="s">
        <v>206</v>
      </c>
      <c r="D124" s="46"/>
      <c r="E124" s="69" t="s">
        <v>54</v>
      </c>
      <c r="F124" s="46">
        <v>32</v>
      </c>
      <c r="G124" s="31">
        <f>300</f>
        <v>300</v>
      </c>
      <c r="H124" s="32">
        <v>0.2</v>
      </c>
      <c r="I124" s="78">
        <f t="shared" si="11"/>
        <v>240</v>
      </c>
      <c r="J124" s="78"/>
      <c r="K124" s="81"/>
      <c r="L124" s="95"/>
    </row>
    <row r="125" s="6" customFormat="1" customHeight="1" spans="1:12">
      <c r="A125" s="69">
        <v>74</v>
      </c>
      <c r="B125" s="70"/>
      <c r="C125" s="71" t="s">
        <v>192</v>
      </c>
      <c r="D125" s="46"/>
      <c r="E125" s="69" t="s">
        <v>54</v>
      </c>
      <c r="F125" s="46">
        <v>32</v>
      </c>
      <c r="G125" s="31">
        <f>800</f>
        <v>800</v>
      </c>
      <c r="H125" s="32">
        <v>0.2</v>
      </c>
      <c r="I125" s="78">
        <f t="shared" si="11"/>
        <v>640</v>
      </c>
      <c r="J125" s="78"/>
      <c r="K125" s="81"/>
      <c r="L125" s="95"/>
    </row>
    <row r="126" s="6" customFormat="1" customHeight="1" spans="1:12">
      <c r="A126" s="69">
        <v>75</v>
      </c>
      <c r="B126" s="70"/>
      <c r="C126" s="71" t="s">
        <v>207</v>
      </c>
      <c r="D126" s="46"/>
      <c r="E126" s="69" t="s">
        <v>54</v>
      </c>
      <c r="F126" s="46">
        <v>32</v>
      </c>
      <c r="G126" s="31">
        <f>100</f>
        <v>100</v>
      </c>
      <c r="H126" s="32">
        <v>0.2</v>
      </c>
      <c r="I126" s="78">
        <f t="shared" si="11"/>
        <v>80</v>
      </c>
      <c r="J126" s="78"/>
      <c r="K126" s="81"/>
      <c r="L126" s="95"/>
    </row>
    <row r="127" s="6" customFormat="1" customHeight="1" spans="1:12">
      <c r="A127" s="69">
        <v>76</v>
      </c>
      <c r="B127" s="70" t="s">
        <v>208</v>
      </c>
      <c r="C127" s="71" t="s">
        <v>209</v>
      </c>
      <c r="D127" s="46" t="s">
        <v>210</v>
      </c>
      <c r="E127" s="69" t="s">
        <v>39</v>
      </c>
      <c r="F127" s="46">
        <v>4</v>
      </c>
      <c r="G127" s="31">
        <v>250</v>
      </c>
      <c r="H127" s="32">
        <v>0.2</v>
      </c>
      <c r="I127" s="78">
        <f t="shared" si="11"/>
        <v>200</v>
      </c>
      <c r="J127" s="78"/>
      <c r="K127" s="81"/>
      <c r="L127" s="95"/>
    </row>
    <row r="128" s="6" customFormat="1" customHeight="1" spans="1:12">
      <c r="A128" s="69">
        <v>77</v>
      </c>
      <c r="B128" s="70" t="s">
        <v>211</v>
      </c>
      <c r="C128" s="71" t="s">
        <v>209</v>
      </c>
      <c r="D128" s="46" t="s">
        <v>210</v>
      </c>
      <c r="E128" s="69" t="s">
        <v>39</v>
      </c>
      <c r="F128" s="46">
        <v>4</v>
      </c>
      <c r="G128" s="40">
        <v>2000</v>
      </c>
      <c r="H128" s="32">
        <v>0.2</v>
      </c>
      <c r="I128" s="78">
        <f t="shared" si="11"/>
        <v>1600</v>
      </c>
      <c r="J128" s="78"/>
      <c r="K128" s="81"/>
      <c r="L128" s="95"/>
    </row>
    <row r="129" s="6" customFormat="1" customHeight="1" spans="1:12">
      <c r="A129" s="69">
        <v>78</v>
      </c>
      <c r="B129" s="70" t="s">
        <v>212</v>
      </c>
      <c r="C129" s="71" t="s">
        <v>213</v>
      </c>
      <c r="D129" s="46" t="s">
        <v>214</v>
      </c>
      <c r="E129" s="69" t="s">
        <v>54</v>
      </c>
      <c r="F129" s="46">
        <v>4</v>
      </c>
      <c r="G129" s="31">
        <v>500</v>
      </c>
      <c r="H129" s="32">
        <v>0.2</v>
      </c>
      <c r="I129" s="83">
        <f t="shared" si="11"/>
        <v>400</v>
      </c>
      <c r="J129" s="106"/>
      <c r="K129" s="107"/>
      <c r="L129" s="95"/>
    </row>
    <row r="130" s="6" customFormat="1" customHeight="1" spans="1:12">
      <c r="A130" s="69">
        <v>79</v>
      </c>
      <c r="B130" s="70"/>
      <c r="C130" s="71" t="s">
        <v>98</v>
      </c>
      <c r="D130" s="46"/>
      <c r="E130" s="69" t="s">
        <v>54</v>
      </c>
      <c r="F130" s="46">
        <v>4</v>
      </c>
      <c r="G130" s="97"/>
      <c r="H130" s="32"/>
      <c r="I130" s="108"/>
      <c r="J130" s="109"/>
      <c r="K130" s="107"/>
      <c r="L130" s="95"/>
    </row>
    <row r="131" s="6" customFormat="1" customHeight="1" spans="1:12">
      <c r="A131" s="69">
        <v>80</v>
      </c>
      <c r="B131" s="70"/>
      <c r="C131" s="71" t="s">
        <v>215</v>
      </c>
      <c r="D131" s="46"/>
      <c r="E131" s="69" t="s">
        <v>54</v>
      </c>
      <c r="F131" s="46">
        <v>4</v>
      </c>
      <c r="G131" s="97"/>
      <c r="H131" s="32"/>
      <c r="I131" s="110"/>
      <c r="J131" s="111"/>
      <c r="K131" s="107"/>
      <c r="L131" s="95"/>
    </row>
    <row r="132" s="6" customFormat="1" customHeight="1" spans="1:12">
      <c r="A132" s="69">
        <v>81</v>
      </c>
      <c r="B132" s="70"/>
      <c r="C132" s="71" t="s">
        <v>216</v>
      </c>
      <c r="D132" s="46"/>
      <c r="E132" s="69" t="s">
        <v>54</v>
      </c>
      <c r="F132" s="46">
        <v>4</v>
      </c>
      <c r="G132" s="23">
        <v>100</v>
      </c>
      <c r="H132" s="32">
        <v>0.2</v>
      </c>
      <c r="I132" s="78">
        <f t="shared" si="11"/>
        <v>80</v>
      </c>
      <c r="J132" s="78"/>
      <c r="K132" s="81"/>
      <c r="L132" s="95"/>
    </row>
    <row r="133" s="6" customFormat="1" customHeight="1" spans="1:12">
      <c r="A133" s="69">
        <v>82</v>
      </c>
      <c r="B133" s="70"/>
      <c r="C133" s="71" t="s">
        <v>217</v>
      </c>
      <c r="D133" s="46"/>
      <c r="E133" s="69" t="s">
        <v>54</v>
      </c>
      <c r="F133" s="46">
        <v>4</v>
      </c>
      <c r="G133" s="31">
        <v>50</v>
      </c>
      <c r="H133" s="32">
        <v>0.2</v>
      </c>
      <c r="I133" s="78">
        <f t="shared" si="11"/>
        <v>40</v>
      </c>
      <c r="J133" s="78"/>
      <c r="K133" s="81"/>
      <c r="L133" s="95"/>
    </row>
    <row r="134" s="6" customFormat="1" customHeight="1" spans="1:12">
      <c r="A134" s="69">
        <v>83</v>
      </c>
      <c r="B134" s="70" t="s">
        <v>218</v>
      </c>
      <c r="C134" s="71" t="s">
        <v>219</v>
      </c>
      <c r="D134" s="46" t="s">
        <v>196</v>
      </c>
      <c r="E134" s="69" t="s">
        <v>54</v>
      </c>
      <c r="F134" s="46">
        <v>20</v>
      </c>
      <c r="G134" s="31">
        <v>100</v>
      </c>
      <c r="H134" s="32">
        <v>0.2</v>
      </c>
      <c r="I134" s="78">
        <f t="shared" si="11"/>
        <v>80</v>
      </c>
      <c r="J134" s="78"/>
      <c r="K134" s="81"/>
      <c r="L134" s="95"/>
    </row>
    <row r="135" s="6" customFormat="1" customHeight="1" spans="1:12">
      <c r="A135" s="69">
        <v>84</v>
      </c>
      <c r="B135" s="70"/>
      <c r="C135" s="71" t="s">
        <v>220</v>
      </c>
      <c r="D135" s="46"/>
      <c r="E135" s="69" t="s">
        <v>54</v>
      </c>
      <c r="F135" s="46">
        <v>20</v>
      </c>
      <c r="G135" s="31">
        <v>100</v>
      </c>
      <c r="H135" s="32">
        <v>0.2</v>
      </c>
      <c r="I135" s="78">
        <f t="shared" si="11"/>
        <v>80</v>
      </c>
      <c r="J135" s="78"/>
      <c r="K135" s="81"/>
      <c r="L135" s="95"/>
    </row>
    <row r="136" s="6" customFormat="1" customHeight="1" spans="1:12">
      <c r="A136" s="69">
        <v>85</v>
      </c>
      <c r="B136" s="70"/>
      <c r="C136" s="71" t="s">
        <v>221</v>
      </c>
      <c r="D136" s="46"/>
      <c r="E136" s="69" t="s">
        <v>54</v>
      </c>
      <c r="F136" s="46">
        <v>20</v>
      </c>
      <c r="G136" s="31">
        <v>500</v>
      </c>
      <c r="H136" s="32">
        <v>0.2</v>
      </c>
      <c r="I136" s="78">
        <f t="shared" si="11"/>
        <v>400</v>
      </c>
      <c r="J136" s="78"/>
      <c r="K136" s="81"/>
      <c r="L136" s="95"/>
    </row>
    <row r="137" s="6" customFormat="1" customHeight="1" spans="1:12">
      <c r="A137" s="69">
        <v>86</v>
      </c>
      <c r="B137" s="70" t="s">
        <v>222</v>
      </c>
      <c r="C137" s="71" t="s">
        <v>223</v>
      </c>
      <c r="D137" s="46" t="s">
        <v>224</v>
      </c>
      <c r="E137" s="69" t="s">
        <v>54</v>
      </c>
      <c r="F137" s="46">
        <v>270</v>
      </c>
      <c r="G137" s="31">
        <v>200</v>
      </c>
      <c r="H137" s="32">
        <v>0.2</v>
      </c>
      <c r="I137" s="78">
        <f t="shared" si="11"/>
        <v>160</v>
      </c>
      <c r="J137" s="78"/>
      <c r="K137" s="81"/>
      <c r="L137" s="95"/>
    </row>
    <row r="138" s="6" customFormat="1" customHeight="1" spans="1:12">
      <c r="A138" s="69">
        <v>87</v>
      </c>
      <c r="B138" s="70"/>
      <c r="C138" s="71" t="s">
        <v>225</v>
      </c>
      <c r="D138" s="46"/>
      <c r="E138" s="69" t="s">
        <v>54</v>
      </c>
      <c r="F138" s="46">
        <v>270</v>
      </c>
      <c r="G138" s="31">
        <v>150</v>
      </c>
      <c r="H138" s="32">
        <v>0.2</v>
      </c>
      <c r="I138" s="78">
        <f t="shared" si="11"/>
        <v>120</v>
      </c>
      <c r="J138" s="78"/>
      <c r="K138" s="81"/>
      <c r="L138" s="95"/>
    </row>
    <row r="139" s="6" customFormat="1" customHeight="1" spans="1:12">
      <c r="A139" s="69">
        <v>88</v>
      </c>
      <c r="B139" s="70"/>
      <c r="C139" s="71" t="s">
        <v>226</v>
      </c>
      <c r="D139" s="46"/>
      <c r="E139" s="69" t="s">
        <v>54</v>
      </c>
      <c r="F139" s="46">
        <v>270</v>
      </c>
      <c r="G139" s="31">
        <v>150</v>
      </c>
      <c r="H139" s="32">
        <v>0.2</v>
      </c>
      <c r="I139" s="78">
        <f t="shared" si="11"/>
        <v>120</v>
      </c>
      <c r="J139" s="78"/>
      <c r="K139" s="81"/>
      <c r="L139" s="95"/>
    </row>
    <row r="140" s="6" customFormat="1" customHeight="1" spans="1:12">
      <c r="A140" s="69">
        <v>89</v>
      </c>
      <c r="B140" s="70"/>
      <c r="C140" s="71" t="s">
        <v>227</v>
      </c>
      <c r="D140" s="46"/>
      <c r="E140" s="69" t="s">
        <v>54</v>
      </c>
      <c r="F140" s="46">
        <v>270</v>
      </c>
      <c r="G140" s="31">
        <v>200</v>
      </c>
      <c r="H140" s="32">
        <v>0.2</v>
      </c>
      <c r="I140" s="78">
        <f t="shared" si="11"/>
        <v>160</v>
      </c>
      <c r="J140" s="78"/>
      <c r="K140" s="81"/>
      <c r="L140" s="95"/>
    </row>
    <row r="141" s="6" customFormat="1" customHeight="1" spans="1:12">
      <c r="A141" s="69">
        <v>90</v>
      </c>
      <c r="B141" s="70"/>
      <c r="C141" s="71" t="s">
        <v>228</v>
      </c>
      <c r="D141" s="46"/>
      <c r="E141" s="69" t="s">
        <v>54</v>
      </c>
      <c r="F141" s="46">
        <v>270</v>
      </c>
      <c r="G141" s="31">
        <v>200</v>
      </c>
      <c r="H141" s="32">
        <v>0.2</v>
      </c>
      <c r="I141" s="78">
        <f t="shared" si="11"/>
        <v>160</v>
      </c>
      <c r="J141" s="78"/>
      <c r="K141" s="81"/>
      <c r="L141" s="95"/>
    </row>
    <row r="142" s="6" customFormat="1" customHeight="1" spans="1:12">
      <c r="A142" s="69">
        <v>91</v>
      </c>
      <c r="B142" s="70" t="s">
        <v>229</v>
      </c>
      <c r="C142" s="71" t="s">
        <v>225</v>
      </c>
      <c r="D142" s="46"/>
      <c r="E142" s="69" t="s">
        <v>54</v>
      </c>
      <c r="F142" s="46">
        <v>160</v>
      </c>
      <c r="G142" s="31">
        <v>150</v>
      </c>
      <c r="H142" s="32">
        <v>0.2</v>
      </c>
      <c r="I142" s="78">
        <f t="shared" si="11"/>
        <v>120</v>
      </c>
      <c r="J142" s="78"/>
      <c r="K142" s="81"/>
      <c r="L142" s="95"/>
    </row>
    <row r="143" s="6" customFormat="1" customHeight="1" spans="1:12">
      <c r="A143" s="69">
        <v>92</v>
      </c>
      <c r="B143" s="70"/>
      <c r="C143" s="71" t="s">
        <v>226</v>
      </c>
      <c r="D143" s="46"/>
      <c r="E143" s="69" t="s">
        <v>54</v>
      </c>
      <c r="F143" s="46">
        <v>160</v>
      </c>
      <c r="G143" s="31">
        <v>150</v>
      </c>
      <c r="H143" s="32">
        <v>0.2</v>
      </c>
      <c r="I143" s="78">
        <f t="shared" si="11"/>
        <v>120</v>
      </c>
      <c r="J143" s="78"/>
      <c r="K143" s="81"/>
      <c r="L143" s="95"/>
    </row>
    <row r="144" s="6" customFormat="1" customHeight="1" spans="1:12">
      <c r="A144" s="69">
        <v>93</v>
      </c>
      <c r="B144" s="70"/>
      <c r="C144" s="71" t="s">
        <v>227</v>
      </c>
      <c r="D144" s="46"/>
      <c r="E144" s="69" t="s">
        <v>54</v>
      </c>
      <c r="F144" s="46">
        <v>160</v>
      </c>
      <c r="G144" s="31">
        <v>200</v>
      </c>
      <c r="H144" s="32">
        <v>0.2</v>
      </c>
      <c r="I144" s="78">
        <f t="shared" si="11"/>
        <v>160</v>
      </c>
      <c r="J144" s="78"/>
      <c r="K144" s="81"/>
      <c r="L144" s="95"/>
    </row>
    <row r="145" s="6" customFormat="1" customHeight="1" spans="1:12">
      <c r="A145" s="69">
        <v>94</v>
      </c>
      <c r="B145" s="70"/>
      <c r="C145" s="71" t="s">
        <v>230</v>
      </c>
      <c r="D145" s="46"/>
      <c r="E145" s="69" t="s">
        <v>54</v>
      </c>
      <c r="F145" s="46">
        <v>160</v>
      </c>
      <c r="G145" s="31">
        <v>200</v>
      </c>
      <c r="H145" s="32">
        <v>0.2</v>
      </c>
      <c r="I145" s="78">
        <f t="shared" si="11"/>
        <v>160</v>
      </c>
      <c r="J145" s="78"/>
      <c r="K145" s="81"/>
      <c r="L145" s="95"/>
    </row>
    <row r="146" s="6" customFormat="1" customHeight="1" spans="1:12">
      <c r="A146" s="98">
        <v>95</v>
      </c>
      <c r="B146" s="99"/>
      <c r="C146" s="100" t="s">
        <v>231</v>
      </c>
      <c r="D146" s="49"/>
      <c r="E146" s="98" t="s">
        <v>54</v>
      </c>
      <c r="F146" s="49">
        <v>160</v>
      </c>
      <c r="G146" s="40">
        <v>300</v>
      </c>
      <c r="H146" s="41">
        <v>0.2</v>
      </c>
      <c r="I146" s="83">
        <f t="shared" si="11"/>
        <v>240</v>
      </c>
      <c r="J146" s="83"/>
      <c r="K146" s="81"/>
      <c r="L146" s="95"/>
    </row>
    <row r="147" s="6" customFormat="1" customHeight="1" spans="1:12">
      <c r="A147" s="101" t="s">
        <v>48</v>
      </c>
      <c r="B147" s="102"/>
      <c r="C147" s="102"/>
      <c r="D147" s="102"/>
      <c r="E147" s="102"/>
      <c r="F147" s="102"/>
      <c r="G147" s="102"/>
      <c r="H147" s="102"/>
      <c r="I147" s="102"/>
      <c r="J147" s="112"/>
      <c r="K147" s="81"/>
      <c r="L147" s="95"/>
    </row>
    <row r="148" s="6" customFormat="1" customHeight="1" spans="1:12">
      <c r="A148" s="103" t="s">
        <v>232</v>
      </c>
      <c r="B148" s="104"/>
      <c r="C148" s="104"/>
      <c r="D148" s="104"/>
      <c r="E148" s="104"/>
      <c r="F148" s="104"/>
      <c r="G148" s="104"/>
      <c r="H148" s="104"/>
      <c r="I148" s="104"/>
      <c r="J148" s="113"/>
      <c r="K148" s="114"/>
      <c r="L148" s="115"/>
    </row>
    <row r="149" customHeight="1" spans="7:11">
      <c r="G149" s="105"/>
      <c r="K149" s="116"/>
    </row>
    <row r="150" customHeight="1" spans="7:11">
      <c r="G150" s="105"/>
      <c r="K150" s="116"/>
    </row>
    <row r="151" customHeight="1" spans="7:11">
      <c r="G151" s="105"/>
      <c r="K151" s="116"/>
    </row>
    <row r="152" customHeight="1" spans="7:11">
      <c r="G152" s="105"/>
      <c r="K152" s="116"/>
    </row>
    <row r="153" customHeight="1" spans="7:11">
      <c r="G153" s="105"/>
      <c r="K153" s="116"/>
    </row>
    <row r="154" customHeight="1" spans="7:11">
      <c r="G154" s="105"/>
      <c r="K154" s="116"/>
    </row>
    <row r="155" customHeight="1" spans="7:11">
      <c r="G155" s="105"/>
      <c r="K155" s="116"/>
    </row>
    <row r="156" customHeight="1" spans="7:11">
      <c r="G156" s="105"/>
      <c r="K156" s="116"/>
    </row>
    <row r="157" customHeight="1" spans="7:11">
      <c r="G157" s="105"/>
      <c r="K157" s="116"/>
    </row>
    <row r="158" customHeight="1" spans="7:11">
      <c r="G158" s="105"/>
      <c r="K158" s="116"/>
    </row>
    <row r="159" customHeight="1" spans="7:11">
      <c r="G159" s="105"/>
      <c r="K159" s="116"/>
    </row>
    <row r="160" customHeight="1" spans="7:11">
      <c r="G160" s="105"/>
      <c r="K160" s="116"/>
    </row>
    <row r="161" customHeight="1" spans="7:11">
      <c r="G161" s="105"/>
      <c r="K161" s="116"/>
    </row>
    <row r="162" customHeight="1" spans="7:11">
      <c r="G162" s="105"/>
      <c r="K162" s="116"/>
    </row>
    <row r="163" customHeight="1" spans="7:11">
      <c r="G163" s="105"/>
      <c r="K163" s="116"/>
    </row>
    <row r="164" customHeight="1" spans="7:11">
      <c r="G164" s="105"/>
      <c r="K164" s="116"/>
    </row>
    <row r="165" customHeight="1" spans="7:11">
      <c r="G165" s="105"/>
      <c r="K165" s="116"/>
    </row>
    <row r="166" customHeight="1" spans="7:11">
      <c r="G166" s="105"/>
      <c r="K166" s="116"/>
    </row>
    <row r="167" customHeight="1" spans="7:11">
      <c r="G167" s="105"/>
      <c r="K167" s="116"/>
    </row>
    <row r="168" customHeight="1" spans="7:11">
      <c r="G168" s="105"/>
      <c r="K168" s="116"/>
    </row>
    <row r="169" customHeight="1" spans="7:11">
      <c r="G169" s="105"/>
      <c r="K169" s="116"/>
    </row>
    <row r="170" customHeight="1" spans="7:11">
      <c r="G170" s="105"/>
      <c r="K170" s="116"/>
    </row>
    <row r="171" customHeight="1" spans="7:11">
      <c r="G171" s="105"/>
      <c r="K171" s="116"/>
    </row>
    <row r="172" customHeight="1" spans="7:11">
      <c r="G172" s="105"/>
      <c r="K172" s="116"/>
    </row>
    <row r="173" customHeight="1" spans="7:11">
      <c r="G173" s="105"/>
      <c r="K173" s="116"/>
    </row>
    <row r="174" customHeight="1" spans="7:11">
      <c r="G174" s="105"/>
      <c r="K174" s="116"/>
    </row>
    <row r="175" customHeight="1" spans="7:11">
      <c r="G175" s="105"/>
      <c r="K175" s="116"/>
    </row>
    <row r="176" customHeight="1" spans="7:11">
      <c r="G176" s="105"/>
      <c r="K176" s="116"/>
    </row>
    <row r="177" customHeight="1" spans="7:11">
      <c r="G177" s="105"/>
      <c r="K177" s="116"/>
    </row>
    <row r="178" customHeight="1" spans="7:11">
      <c r="G178" s="105"/>
      <c r="K178" s="116"/>
    </row>
    <row r="179" customHeight="1" spans="7:11">
      <c r="G179" s="105"/>
      <c r="K179" s="116"/>
    </row>
    <row r="180" customHeight="1" spans="7:11">
      <c r="G180" s="105"/>
      <c r="K180" s="116"/>
    </row>
    <row r="181" customHeight="1" spans="7:11">
      <c r="G181" s="105"/>
      <c r="K181" s="116"/>
    </row>
    <row r="182" customHeight="1" spans="7:11">
      <c r="G182" s="105"/>
      <c r="K182" s="116"/>
    </row>
    <row r="183" customHeight="1" spans="7:11">
      <c r="G183" s="105"/>
      <c r="K183" s="116"/>
    </row>
    <row r="184" customHeight="1" spans="7:11">
      <c r="G184" s="105"/>
      <c r="K184" s="116"/>
    </row>
    <row r="185" customHeight="1" spans="7:11">
      <c r="G185" s="105"/>
      <c r="K185" s="116"/>
    </row>
    <row r="186" customHeight="1" spans="7:11">
      <c r="G186" s="105"/>
      <c r="K186" s="116"/>
    </row>
    <row r="187" customHeight="1" spans="7:11">
      <c r="G187" s="105"/>
      <c r="K187" s="116"/>
    </row>
    <row r="188" customHeight="1" spans="7:11">
      <c r="G188" s="105"/>
      <c r="K188" s="116"/>
    </row>
    <row r="189" customHeight="1" spans="7:11">
      <c r="G189" s="105"/>
      <c r="K189" s="116"/>
    </row>
    <row r="190" customHeight="1" spans="7:11">
      <c r="G190" s="105"/>
      <c r="K190" s="116"/>
    </row>
    <row r="191" customHeight="1" spans="7:11">
      <c r="G191" s="105"/>
      <c r="K191" s="116"/>
    </row>
    <row r="192" customHeight="1" spans="7:11">
      <c r="G192" s="105"/>
      <c r="K192" s="116"/>
    </row>
    <row r="193" customHeight="1" spans="7:11">
      <c r="G193" s="105"/>
      <c r="K193" s="116"/>
    </row>
    <row r="194" customHeight="1" spans="7:11">
      <c r="G194" s="105"/>
      <c r="K194" s="116"/>
    </row>
    <row r="195" customHeight="1" spans="7:11">
      <c r="G195" s="105"/>
      <c r="K195" s="116"/>
    </row>
    <row r="196" customHeight="1" spans="7:11">
      <c r="G196" s="105"/>
      <c r="K196" s="116"/>
    </row>
    <row r="197" customHeight="1" spans="7:11">
      <c r="G197" s="105"/>
      <c r="K197" s="116"/>
    </row>
    <row r="198" customHeight="1" spans="7:11">
      <c r="G198" s="105"/>
      <c r="K198" s="116"/>
    </row>
    <row r="199" customHeight="1" spans="7:11">
      <c r="G199" s="105"/>
      <c r="K199" s="116"/>
    </row>
    <row r="200" customHeight="1" spans="7:11">
      <c r="G200" s="105"/>
      <c r="K200" s="116"/>
    </row>
    <row r="201" customHeight="1" spans="7:11">
      <c r="G201" s="105"/>
      <c r="K201" s="116"/>
    </row>
    <row r="202" customHeight="1" spans="7:11">
      <c r="G202" s="105"/>
      <c r="K202" s="116"/>
    </row>
    <row r="203" customHeight="1" spans="7:11">
      <c r="G203" s="105"/>
      <c r="K203" s="116"/>
    </row>
    <row r="204" customHeight="1" spans="7:11">
      <c r="G204" s="105"/>
      <c r="K204" s="116"/>
    </row>
    <row r="205" customHeight="1" spans="7:11">
      <c r="G205" s="105"/>
      <c r="K205" s="116"/>
    </row>
    <row r="206" customHeight="1" spans="7:11">
      <c r="G206" s="105"/>
      <c r="K206" s="116"/>
    </row>
    <row r="207" customHeight="1" spans="7:11">
      <c r="G207" s="105"/>
      <c r="K207" s="116"/>
    </row>
    <row r="208" customHeight="1" spans="7:11">
      <c r="G208" s="105"/>
      <c r="K208" s="116"/>
    </row>
  </sheetData>
  <mergeCells count="93">
    <mergeCell ref="A1:L1"/>
    <mergeCell ref="A2:L2"/>
    <mergeCell ref="A26:J26"/>
    <mergeCell ref="A27:L27"/>
    <mergeCell ref="A30:J30"/>
    <mergeCell ref="A31:L31"/>
    <mergeCell ref="A36:J36"/>
    <mergeCell ref="A37:L37"/>
    <mergeCell ref="A42:J42"/>
    <mergeCell ref="A43:L43"/>
    <mergeCell ref="A49:J49"/>
    <mergeCell ref="A50:L50"/>
    <mergeCell ref="A147:J147"/>
    <mergeCell ref="A148:J148"/>
    <mergeCell ref="A5:A8"/>
    <mergeCell ref="A9:A10"/>
    <mergeCell ref="A11:A14"/>
    <mergeCell ref="A15:A16"/>
    <mergeCell ref="A17:A18"/>
    <mergeCell ref="A20:A21"/>
    <mergeCell ref="A22:A23"/>
    <mergeCell ref="A24:A25"/>
    <mergeCell ref="A39:A40"/>
    <mergeCell ref="A45:A46"/>
    <mergeCell ref="B5:B8"/>
    <mergeCell ref="B9:B10"/>
    <mergeCell ref="B11:B14"/>
    <mergeCell ref="B15:B16"/>
    <mergeCell ref="B17:B18"/>
    <mergeCell ref="B45:B46"/>
    <mergeCell ref="B52:B55"/>
    <mergeCell ref="B56:B57"/>
    <mergeCell ref="B61:B64"/>
    <mergeCell ref="B65:B67"/>
    <mergeCell ref="B68:B69"/>
    <mergeCell ref="B70:B72"/>
    <mergeCell ref="B73:B74"/>
    <mergeCell ref="B76:B80"/>
    <mergeCell ref="B81:B85"/>
    <mergeCell ref="B86:B91"/>
    <mergeCell ref="B93:B94"/>
    <mergeCell ref="B95:B96"/>
    <mergeCell ref="B98:B100"/>
    <mergeCell ref="B101:B102"/>
    <mergeCell ref="B103:B105"/>
    <mergeCell ref="B106:B107"/>
    <mergeCell ref="B108:B109"/>
    <mergeCell ref="B110:B115"/>
    <mergeCell ref="B116:B117"/>
    <mergeCell ref="B118:B122"/>
    <mergeCell ref="B123:B126"/>
    <mergeCell ref="B129:B133"/>
    <mergeCell ref="B134:B136"/>
    <mergeCell ref="B137:B141"/>
    <mergeCell ref="B142:B146"/>
    <mergeCell ref="C5:C6"/>
    <mergeCell ref="C7:C8"/>
    <mergeCell ref="C11:C12"/>
    <mergeCell ref="C13:C14"/>
    <mergeCell ref="D5:D6"/>
    <mergeCell ref="D7:D8"/>
    <mergeCell ref="D11:D12"/>
    <mergeCell ref="D13:D14"/>
    <mergeCell ref="D52:D55"/>
    <mergeCell ref="D56:D57"/>
    <mergeCell ref="D61:D64"/>
    <mergeCell ref="D65:D67"/>
    <mergeCell ref="D68:D69"/>
    <mergeCell ref="D70:D72"/>
    <mergeCell ref="D73:D74"/>
    <mergeCell ref="D76:D80"/>
    <mergeCell ref="D82:D85"/>
    <mergeCell ref="D86:D91"/>
    <mergeCell ref="D95:D96"/>
    <mergeCell ref="D98:D100"/>
    <mergeCell ref="D101:D102"/>
    <mergeCell ref="D103:D105"/>
    <mergeCell ref="D106:D107"/>
    <mergeCell ref="D108:D109"/>
    <mergeCell ref="D110:D115"/>
    <mergeCell ref="D116:D117"/>
    <mergeCell ref="D118:D122"/>
    <mergeCell ref="D123:D126"/>
    <mergeCell ref="D129:D133"/>
    <mergeCell ref="D134:D136"/>
    <mergeCell ref="D137:D141"/>
    <mergeCell ref="E103:E105"/>
    <mergeCell ref="F95:F96"/>
    <mergeCell ref="G129:G131"/>
    <mergeCell ref="H129:H131"/>
    <mergeCell ref="I129:I131"/>
    <mergeCell ref="J129:J131"/>
    <mergeCell ref="K129:K131"/>
  </mergeCells>
  <pageMargins left="0.751388888888889" right="0.751388888888889" top="1" bottom="1" header="0.5" footer="0.5"/>
  <pageSetup paperSize="9" scale="70" fitToHeight="0" orientation="portrait"/>
  <headerFooter/>
  <rowBreaks count="5" manualBreakCount="5">
    <brk id="21" max="16383" man="1"/>
    <brk id="42" max="16383" man="1"/>
    <brk id="67" max="16383" man="1"/>
    <brk id="92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地基承载力和工程材料常规检测项目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004140</dc:creator>
  <cp:lastModifiedBy>I</cp:lastModifiedBy>
  <dcterms:created xsi:type="dcterms:W3CDTF">2022-10-17T11:59:00Z</dcterms:created>
  <dcterms:modified xsi:type="dcterms:W3CDTF">2022-11-25T13:53:57Z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07AD9C0C485F4F44A2BDD24159C37F85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