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tabRatio="967" firstSheet="1" activeTab="8"/>
  </bookViews>
  <sheets>
    <sheet name="封面" sheetId="9" state="hidden" r:id="rId1"/>
    <sheet name="单位工程汇总表-机电" sheetId="1" r:id="rId2"/>
    <sheet name="分部分项工程清单与计价表-机电" sheetId="2" r:id="rId3"/>
    <sheet name="总价措施项目清单与计价表-机电" sheetId="7" r:id="rId4"/>
    <sheet name="其他项目清单与计价汇总表-机电" sheetId="4" r:id="rId5"/>
    <sheet name="人工、机械、材料汇总表-机电" sheetId="8" r:id="rId6"/>
    <sheet name="单位工程汇总表-土建" sheetId="11" r:id="rId7"/>
    <sheet name="分部分项工程清单与计价表-土建" sheetId="12" r:id="rId8"/>
    <sheet name="单价措施项目清单与计价表-土建" sheetId="13" r:id="rId9"/>
    <sheet name="总价措施项目清单与计价表-土建" sheetId="14" r:id="rId10"/>
    <sheet name="其他项目清单与计价汇总表-土建" sheetId="15" r:id="rId11"/>
    <sheet name="专业工程暂估价及结算价表-土建" sheetId="16" r:id="rId12"/>
    <sheet name="人工、机械、材料汇总表-土建" sheetId="17" r:id="rId13"/>
  </sheets>
  <definedNames>
    <definedName name="_xlnm._FilterDatabase" localSheetId="2" hidden="1">'分部分项工程清单与计价表-机电'!$A$1:$I$345</definedName>
    <definedName name="\a">#REF!</definedName>
    <definedName name="_xlnm.Print_Area" localSheetId="2">'分部分项工程清单与计价表-机电'!$A$1:$I$345</definedName>
    <definedName name="_xlnm.Print_Area" localSheetId="4">'其他项目清单与计价汇总表-机电'!$A$1:$E$21</definedName>
    <definedName name="__ys3">#REF!</definedName>
    <definedName name="_xlnm.Print_Titles" localSheetId="2">'分部分项工程清单与计价表-机电'!$1:$3</definedName>
    <definedName name="\a" localSheetId="6">#REF!</definedName>
    <definedName name="\a" localSheetId="7">#REF!</definedName>
    <definedName name="_xlnm.Print_Area" localSheetId="7">'分部分项工程清单与计价表-土建'!$A$1:$J$239</definedName>
    <definedName name="_xlnm.Print_Titles" localSheetId="7">'分部分项工程清单与计价表-土建'!$1:$3</definedName>
    <definedName name="\a" localSheetId="8">#REF!</definedName>
    <definedName name="_xlnm.Print_Area" localSheetId="8">'单价措施项目清单与计价表-土建'!$A$1:$J$39</definedName>
    <definedName name="_xlnm.Print_Titles" localSheetId="8">'单价措施项目清单与计价表-土建'!$1:$3</definedName>
    <definedName name="\a" localSheetId="9">#REF!</definedName>
    <definedName name="\a" localSheetId="10">#REF!</definedName>
    <definedName name="_xlnm.Print_Area" localSheetId="10">'其他项目清单与计价汇总表-土建'!$A$1:$E$21</definedName>
    <definedName name="\a" localSheetId="11">#REF!</definedName>
    <definedName name="_xlnm.Print_Area" localSheetId="11">'专业工程暂估价及结算价表-土建'!$A$1:$F$13</definedName>
    <definedName name="\a" localSheetId="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<sst xmlns="http://schemas.openxmlformats.org/spreadsheetml/2006/main" count="2965" uniqueCount="1380">
  <si>
    <t>华美牧场员工宿舍和食堂工程-机电部分</t>
  </si>
  <si>
    <t>工程量清单</t>
  </si>
  <si>
    <t xml:space="preserve">             招  标  人：广州市从化青龙科技基地有限公司</t>
  </si>
  <si>
    <t xml:space="preserve">             招标代理人：广州城建开发工程造价咨询有限公司</t>
  </si>
  <si>
    <t xml:space="preserve">             日     期：二〇二五年四月 </t>
  </si>
  <si>
    <t>单位工程汇总表</t>
  </si>
  <si>
    <t>工程名称：华美牧场员工宿舍和食堂工程-机电部分</t>
  </si>
  <si>
    <t>序号</t>
  </si>
  <si>
    <t>汇总内容</t>
  </si>
  <si>
    <t>金额:(元)</t>
  </si>
  <si>
    <t>1</t>
  </si>
  <si>
    <t>分部分项合计</t>
  </si>
  <si>
    <t>1.1</t>
  </si>
  <si>
    <t>员工宿舍</t>
  </si>
  <si>
    <t>1.2</t>
  </si>
  <si>
    <t>食堂</t>
  </si>
  <si>
    <t>1.3</t>
  </si>
  <si>
    <t>室外工程</t>
  </si>
  <si>
    <t>2</t>
  </si>
  <si>
    <t>措施合计</t>
  </si>
  <si>
    <t>绿色施工安全防护措施费</t>
  </si>
  <si>
    <t>其他措施费</t>
  </si>
  <si>
    <t>3</t>
  </si>
  <si>
    <t>其他项目</t>
  </si>
  <si>
    <t>3.1</t>
  </si>
  <si>
    <t>暂列金额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</si>
  <si>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</si>
  <si>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</si>
  <si>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</si>
  <si>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</si>
  <si>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</si>
  <si>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</si>
  <si>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</si>
  <si>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</si>
  <si>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</si>
  <si>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</si>
  <si>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</si>
  <si>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</si>
  <si>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</si>
  <si>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</si>
  <si>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</si>
  <si>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</si>
  <si>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</si>
  <si>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</si>
  <si>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</si>
  <si>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</si>
  <si>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</si>
  <si>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</si>
  <si>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6</t>
  </si>
  <si>
    <t>总造价</t>
  </si>
  <si>
    <t>分部分项工程量清单与计价表</t>
  </si>
  <si>
    <t>项目编码</t>
  </si>
  <si>
    <t>项目名称</t>
  </si>
  <si>
    <t>项目特征描述</t>
  </si>
  <si>
    <t>单位</t>
  </si>
  <si>
    <t>工程量</t>
  </si>
  <si>
    <t>综合单价
（元）</t>
  </si>
  <si>
    <t>综合合价（元）</t>
  </si>
  <si>
    <t>备注</t>
  </si>
  <si>
    <t>一</t>
  </si>
  <si>
    <t>暖通工程</t>
  </si>
  <si>
    <t>排油烟系统</t>
  </si>
  <si>
    <t>030108001001</t>
  </si>
  <si>
    <t>低噪音柜式离心排油烟风机PYY-1-RF-1</t>
  </si>
  <si>
    <t>[项目特征]
1.名称:低噪音柜式离心排油烟风机
2.型号:PYY-1-RF-1
3.规格:风量：16000m³/h，机外余压：600Pa，功率：11KW(380V)，风机效率：65%，转速：＜800rpm，噪音≤70dB(A)
4.质量:满足设计及规范要求
5.材质:满足设计及规范要求
6.减振底座形式、数量:满足设计及规范要求
7.灌浆配合比:满足设计及规范要求
8.单机试运转要求:满足设计及规范要求
[工作内容]
1.本体安装
2.拆装检查
3.减振台座制作、安装
4.二次灌浆
5.单机试运转
6.补刷(喷)油漆
7.其他</t>
  </si>
  <si>
    <t>台</t>
  </si>
  <si>
    <t>030703020001</t>
  </si>
  <si>
    <t>消声器800*800*1500</t>
  </si>
  <si>
    <t>[项目特征]
1.名称:消声器800*800*1500
2.材质:满足设计及规范要求
3.规格:L=1.5m
4.质量:满足设计及规范要求
5.材质:满足设计及规范要求
6.支架形式、材质:满足设计及规范要求
[工作内容]
1.消声器制作
2.消声器安装
3.支架制作安装</t>
  </si>
  <si>
    <t>个</t>
  </si>
  <si>
    <t>030702003001</t>
  </si>
  <si>
    <t>SUS304不锈钢板风管δ=1.0mm</t>
  </si>
  <si>
    <t>[项目特征]
1.材质:SUS304不锈钢板风管
2.形状：矩形  
3.规格：1000mm以下
4.板材厚度:δ=1.0mm 
5.管件、法兰等附件及支架设计要求:满足设计及规范要求
6.接口形式:满足设计及规范要求
[工作内容]
1.风管、管件、法兰、零件、支吊架制作、安装
2.过跨风管落地支架制作、安装
3.其他</t>
  </si>
  <si>
    <t>m2</t>
  </si>
  <si>
    <t>030703019001</t>
  </si>
  <si>
    <t>柔性接口</t>
  </si>
  <si>
    <t>[项目特征]
1.材质:柔性接口
2.形状：满足设计及规范要求
3.规格：满足设计及规范要求
4.厚度:满足设计及规范要求
5.其他：满足设计及规范要求
[工作内容]
1.柔性接口制作、安装
2.其他</t>
  </si>
  <si>
    <t>030703001001</t>
  </si>
  <si>
    <t>150°防火阀1000*500</t>
  </si>
  <si>
    <t>[项目特征]
1.名称:150°防火阀
2.型号:满足设计及规范要求
3.规格:1000*500
4.质量:满足设计及规范要求
5.类型:防火阀
6.支架形式、材质:满足设计及规范要求
[工作内容]
1.阀体制作
2.阀体安装
3.支架制作、安装
4.检查接线
5.调试
6.其他</t>
  </si>
  <si>
    <t>030703001002</t>
  </si>
  <si>
    <t>手动对开式多叶调节阀1000*500</t>
  </si>
  <si>
    <t>[项目特征]
1.名称:手动对开式多叶调节阀
2.型号:满足设计及规范要求
3.规格:1000*500
4.质量:满足设计及规范要求
5.类型:防火阀
6.支架形式、材质:满足设计及规范要求
[工作内容]
1.阀体制作
2.阀体安装
3.支架制作、安装
4.检查接线
5.调试
6.其他</t>
  </si>
  <si>
    <t>030703001003</t>
  </si>
  <si>
    <t>手动对开式多叶调节阀400*500</t>
  </si>
  <si>
    <t>[项目特征]
1.名称:手动对开式多叶调节阀
2.型号:满足设计及规范要求
3.规格:400*500
4.质量:满足设计及规范要求
5.类型:防火阀
6.支架形式、材质:满足设计及规范要求
[工作内容]
1.阀体制作
2.阀体安装
3.支架制作、安装
4.检查接线
5.调试
6.其他</t>
  </si>
  <si>
    <t>030703001004</t>
  </si>
  <si>
    <t>45°防雨弯头设置不锈钢防虫网</t>
  </si>
  <si>
    <t>[项目特征]
1.名称:45°防雨弯头设置不锈钢防虫网
2.型号:满足设计及规范要求
3.规格:满足设计及规范要求
4.质量:满足设计及规范要求
5.支架形式、材质:满足设计及规范要求
[工作内容]
1.弯头制作
2.弯头安装
3.支架制作、安装
4.检查接线
5.调试
6.其他</t>
  </si>
  <si>
    <t>排风系统</t>
  </si>
  <si>
    <t>030108001003</t>
  </si>
  <si>
    <t>轴流风机（防爆型）PF-1-1F-1</t>
  </si>
  <si>
    <t>[项目特征]
1.名称:轴流风机（防爆型）PF-1-1F-1
2.型号:PF-1-1F-1
3.规格:风量：7000m³/h，机外余压：150Pa，功率：0.75KW(380V)，风机效率：≥75%，转速：1450rpm，噪音 75dB(A)
4.质量:满足设计及规范要求
5.材质:满足设计及规范要求
6.减振底座形式、数量:满足设计及规范要求
7.灌浆配合比:满足设计及规范要求
8.单机试运转要求:满足设计及规范要求
[工作内容]
1.本体安装
2.拆装检查
3.减振台座制作、安装
4.二次灌浆
5.单机试运转
6.补刷(喷)油漆
7.其他</t>
  </si>
  <si>
    <t>030404033001</t>
  </si>
  <si>
    <t>百叶窗式排气扇PF-200</t>
  </si>
  <si>
    <t>[项目特征]
1.名称:百叶窗式排气扇PF-200
2.型号:PF-200
3.规格:风量：200m³/h，功率：25W(220V)
4.安装方式:满足设计及规范要求
[工作内容]
1.本体安装
2.调速开关安装
3.其他</t>
  </si>
  <si>
    <t>030404033002</t>
  </si>
  <si>
    <t>百叶窗式排气扇PF-700</t>
  </si>
  <si>
    <t>[项目特征]
1.名称:百叶窗式排气扇PF-700
2.型号:PF-700
3.规格:风量：700m³/h，功率：75W(220V)
4.安装方式:满足设计及规范要求
[工作内容]
1.本体安装
2.调速开关安装
3.其他</t>
  </si>
  <si>
    <t>030404033003</t>
  </si>
  <si>
    <t>天花式排气扇 TP-180</t>
  </si>
  <si>
    <t>[项目特征]
1.名称:天花式排气扇 TP-180
2.型号:TP-180
3.规格:风量：180m³/h，功率：30W(220V)
4.安装方式:满足设计及规范要求
5.其他：含铝箔软管及防火阀，满足设计及规范要求
[工作内容]
1.本体安装
2.调速开关安装
3.其他</t>
  </si>
  <si>
    <t>天花式排气扇 TP-390</t>
  </si>
  <si>
    <t>[项目特征]
1.名称:天花式排气扇 TP-390
2.型号:TP-390
3.规格:风量：390m³/h，功率：50W(220V)
4.安装方式:满足设计及规范要求
5.其他：含铝箔软管及防火阀，满足设计及规范要求
[工作内容]
1.本体安装
2.调速开关安装
3.其他</t>
  </si>
  <si>
    <t>030703007006</t>
  </si>
  <si>
    <t>不锈钢防雨风帽 Φ125</t>
  </si>
  <si>
    <t>[项目特征]
1.名称:不锈钢防雨风帽 
2.型号:满足设计及规范要求
3.规格:Φ125
4.其他:满足设计及规范要求
[工作内容]
1.风帽制作、安装
3.其他</t>
  </si>
  <si>
    <t>不锈钢防雨风帽 Φ200</t>
  </si>
  <si>
    <t>[项目特征]
1.名称:不锈钢防雨风帽 
2.型号:满足设计及规范要求
3.规格:Φ200
4.其他:满足设计及规范要求
[工作内容]
1.风帽制作、安装
3.其他</t>
  </si>
  <si>
    <t>031002003001</t>
  </si>
  <si>
    <t>塑料套管Φ75</t>
  </si>
  <si>
    <t>[项目特征]
1.名称、类型:塑料套管
2.材质:塑料
3.规格:Φ75
4.填料材质：满足设计及规范要求
[工作内容]
1.制作、安装
2.其他</t>
  </si>
  <si>
    <t>031002003002</t>
  </si>
  <si>
    <t>钢套管DN200</t>
  </si>
  <si>
    <t>[项目特征]
1.名称、类型:钢套管
2.材质:焊接钢管
3.规格:DN200
4.填料材质：满足设计及规范要求
[工作内容]
1.制作、安装
2.其他
3.除锈、刷油</t>
  </si>
  <si>
    <t>给排水工程</t>
  </si>
  <si>
    <t>2.1</t>
  </si>
  <si>
    <t>给水系统</t>
  </si>
  <si>
    <t>031001003001</t>
  </si>
  <si>
    <t>S30408薄壁不锈钢管DN80</t>
  </si>
  <si>
    <t>[项目特征]
1.安装部位:室内
2.介质:热给水
3.材质、规格:S30408薄壁不锈钢管DN80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</si>
  <si>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m</t>
  </si>
  <si>
    <t>031001003002</t>
  </si>
  <si>
    <t>S30408薄壁不锈钢管DN65</t>
  </si>
  <si>
    <t>[项目特征]
1.安装部位:室内
2.介质:热给水
3.材质、规格:S30408薄壁不锈钢管DN65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</si>
  <si>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031001003003</t>
  </si>
  <si>
    <t>S30408薄壁不锈钢管DN50</t>
  </si>
  <si>
    <t>[项目特征]
1.安装部位:室内
2.介质:热给水
3.材质、规格:S30408薄壁不锈钢管DN50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</si>
  <si>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031001003005</t>
  </si>
  <si>
    <t>S30408薄壁不锈钢管DN25</t>
  </si>
  <si>
    <t>[项目特征]
1.安装部位:室内
2.介质:热给水
3.材质、规格:S30408薄壁不锈钢管DN25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</si>
  <si>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031001003006</t>
  </si>
  <si>
    <t>PP-R给水管 DN50</t>
  </si>
  <si>
    <t>[项目特征]
1.安装部位:室内
2.介质:热给水
3.材质、规格:PP-R给水管DN50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7.警示带铺设</t>
  </si>
  <si>
    <t>031001003007</t>
  </si>
  <si>
    <t>PP-R给水管 DN25</t>
  </si>
  <si>
    <t>[项目特征]
1.安装部位:室内
2.介质:热给水
3.材质、规格:PP-R给水管DN25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7.警示带铺设</t>
  </si>
  <si>
    <t>031001006001</t>
  </si>
  <si>
    <t>PP-R给水管 DN15</t>
  </si>
  <si>
    <t>[项目特征]
1.安装部位:室内
2.介质:热给水
3.材质、规格:PP-R给水管 DN15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8.警示带铺设</t>
  </si>
  <si>
    <t>031003003001</t>
  </si>
  <si>
    <t>闸阀DN80</t>
  </si>
  <si>
    <t>[项目特征]
1.类型:闸阀
2.材质:满足设计及规范要求
3.型号、规格:DN80
4.连接形式:满足设计及规范要求
[工作内容]
1.安装
2.电气接线
3.调试
4.其他</t>
  </si>
  <si>
    <t>031003003002</t>
  </si>
  <si>
    <t>减压阀DN80</t>
  </si>
  <si>
    <t>[项目特征]
1.类型:减压阀
2.材质:满足设计及规范要求
3.型号、规格:DN80
4.连接形式:满足设计及规范要求
[工作内容]
1.安装
2.电气接线
3.调试
4.其他</t>
  </si>
  <si>
    <t>031003003003</t>
  </si>
  <si>
    <t>水表DN80</t>
  </si>
  <si>
    <t>[项目特征]
1.类型:水表
2.材质:满足设计及规范要求
3.型号、规格:DN80
4.连接形式:满足设计及规范要求
[工作内容]
1.安装
2.电气接线
3.调试
4.其他</t>
  </si>
  <si>
    <t>031003003004</t>
  </si>
  <si>
    <t>水表DN50</t>
  </si>
  <si>
    <t>[项目特征]
1.类型:水表
2.材质:满足设计及规范要求
3.型号、规格:DN50
4.连接形式:满足设计及规范要求
[工作内容]
1.安装
2.电气接线
3.调试
4.其他</t>
  </si>
  <si>
    <t>031003003007</t>
  </si>
  <si>
    <t>截止阀DN50</t>
  </si>
  <si>
    <t>[项目特征]
1.类型:截止阀
2.材质:满足设计及规范要求
3.型号、规格:DN50
4.连接形式:满足设计及规范要求
[工作内容]
1.安装
2.电气接线
3.调试
4.其他</t>
  </si>
  <si>
    <t>031003003009</t>
  </si>
  <si>
    <t>截止阀DN25</t>
  </si>
  <si>
    <t>[项目特征]
1.类型:截止阀
2.材质:满足设计及规范要求
3.型号、规格:DN25
4.连接形式:满足设计及规范要求
[工作内容]
1.安装
2.电气接线
3.调试
4.其他</t>
  </si>
  <si>
    <t>031003003010</t>
  </si>
  <si>
    <t>止回阀DN50</t>
  </si>
  <si>
    <t>[项目特征]
1.类型:止回阀
2.材质:满足设计及规范要求
3.型号、规格:DN50
4.连接形式:满足设计及规范要求
[工作内容]
1.安装
2.电气接线
3.调试
4.其他</t>
  </si>
  <si>
    <t>2.2</t>
  </si>
  <si>
    <t>排水系统</t>
  </si>
  <si>
    <t>031001006002</t>
  </si>
  <si>
    <t>PVC-U排水管DN100</t>
  </si>
  <si>
    <t>[项目特征]
1.安装部位:室内
2.介质:排水
3.材质、规格:PVC-U DN100
4.连接形式:粘接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</si>
  <si>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031001006003</t>
  </si>
  <si>
    <t>PVC-U排水管DN75</t>
  </si>
  <si>
    <t>[项目特征]
1.安装部位:室内
2.介质:排水
3.材质、规格:PVC-U DN75
4.连接形式:粘接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</si>
  <si>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031001006004</t>
  </si>
  <si>
    <t>PVC-U排水管DN50</t>
  </si>
  <si>
    <t>031001006005</t>
  </si>
  <si>
    <t>PVC-U排水管DN25</t>
  </si>
  <si>
    <t>[项目特征]
1.安装部位:室内
2.介质:排水
3.材质、规格:PVC-U DN25
4.连接形式:粘接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</si>
  <si>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031001005001</t>
  </si>
  <si>
    <t>柔性接口铸铁排水管 DN150</t>
  </si>
  <si>
    <t>[项目特征]
1.安装部位:室内
2.介质:污废水排水
3.材质、规格:柔性接口铸铁排水管 DN150
4.连接形式:橡胶圈密封W型不锈钢卡箍连接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</si>
  <si>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031004014002</t>
  </si>
  <si>
    <t>地漏DN100</t>
  </si>
  <si>
    <t>[项目特征]
1.名称：地漏
2.材质：塑料
3.型号、规格：DN100
4.安装方式：满足设计及规范要求
[工作内容]
1.安装
2.其他</t>
  </si>
  <si>
    <t>031004014004</t>
  </si>
  <si>
    <t>网框式地漏DN150</t>
  </si>
  <si>
    <t>[项目特征]
1.名称：网框式地漏
2.材质：塑料
3.型号、规格：DN150
4.安装方式：满足设计及规范要求
[工作内容]
1.安装
2.其他</t>
  </si>
  <si>
    <t>031004014005</t>
  </si>
  <si>
    <t>带格栅侧排雨水斗 DN100</t>
  </si>
  <si>
    <t>[项目特征]
1.名称:带格栅侧排雨水斗
2.材质：铸铁
3.型号、规格:DN100
4.安装方式:满足设计及规范要求
[工作内容]
1.安装
2.其他</t>
  </si>
  <si>
    <t>031004014006</t>
  </si>
  <si>
    <t>清扫口DN100</t>
  </si>
  <si>
    <t>[项目特征]
1.材质:清扫口
2.型号、规格:DN100
3.安装方式:满足设计及规范要求
[工作内容]
1.安装
2.其他</t>
  </si>
  <si>
    <t>031004014014</t>
  </si>
  <si>
    <t>沉箱排水地漏DN75</t>
  </si>
  <si>
    <t>[项目特征]
1.名称：沉箱排水地漏
2.材质：塑料
3.型号、规格：DN75
4.安装方式：满足设计及规范要求
[工作内容]
1.安装
2.其他</t>
  </si>
  <si>
    <t>031004006007</t>
  </si>
  <si>
    <t>洗脸盆及龙头</t>
  </si>
  <si>
    <t>[项目特征]
1.材质:洗脸盆及龙头
2.规格类型:满足设计及规范要求
3.组装形式:满足设计及规范要求
4.附件名称、数量:满足设计及规范要求
[工作内容]
1.器具安装
2.附件安装
3.其他</t>
  </si>
  <si>
    <t>组</t>
  </si>
  <si>
    <t>031004006008</t>
  </si>
  <si>
    <t>蹲便器</t>
  </si>
  <si>
    <t>[项目特征]
1.材质:蹲便器
2.规格类型:满足设计及规范要求
3.组装形式:满足设计及规范要求
4.附件名称、数量:满足设计及规范要求
[工作内容]
1.器具安装
2.附件安装
3.其他</t>
  </si>
  <si>
    <t>消防工程</t>
  </si>
  <si>
    <t>031001001001</t>
  </si>
  <si>
    <t>内外壁热浸镀锌钢管DN100</t>
  </si>
  <si>
    <t>[项目特征]
1.安装部位:室内
2.介质:消火栓给水
3.材质、规格:内外壁热浸镀锌钢管DN100
4.连接形式:卡箍连接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</si>
  <si>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031001001002</t>
  </si>
  <si>
    <t>内外壁热浸镀锌钢管DN65</t>
  </si>
  <si>
    <t>[项目特征]
1.安装部位:室内
2.介质:消火栓给水
3.材质、规格:内外壁热浸镀锌钢管DN65
4.连接形式:卡箍连接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</si>
  <si>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030901010001</t>
  </si>
  <si>
    <t>SN65单栓组合式消火栓柜1000*700*240</t>
  </si>
  <si>
    <t>[项目特征]
1.名称:SN65单栓组合式消火栓柜
2.型号、规格:箱体尺寸：1000*700*240（高*宽*厚）
3.附件材质、规格:箱内配φ65栓口一个，φ65x19直流水枪一支，DN65衬胶水龙带一条，长25米，消防软管卷盘一套，配内径φ19消防软管，管长30米，喷嘴直径6mm,栓口离地1.1米高；箱体材质采用钢质箱，单开门，MFZ/ABC5手提灭火器两套、自救面具2套
[工作内容]
1.箱体及消火栓安装
2.配件安装
3.其他</t>
  </si>
  <si>
    <t>套</t>
  </si>
  <si>
    <t>030901013001</t>
  </si>
  <si>
    <t>MFZ/ABC5手提灭火器</t>
  </si>
  <si>
    <t>[项目特征]
1.形式:满足设计及规范要求
2.规格、型号:手提式灭火器MFZ/ABC5
3.灭火器箱安装:满足设计及规范要求
4.防毒面具：满足设计及规范要求
[工作内容]
1.设置
2.其他</t>
  </si>
  <si>
    <t>具</t>
  </si>
  <si>
    <t>智能化工程</t>
  </si>
  <si>
    <t>030502001001</t>
  </si>
  <si>
    <t>成品弱电机箱</t>
  </si>
  <si>
    <t>[项目特征]
1.名称：机箱
2.材质：满足设计及规范要求
3.规格型号：满足设计及规范要求
4.安装方式：满足设计及规范要求
[工程内容]
1.本体安装 
2.相关固定件的连接</t>
  </si>
  <si>
    <t>030404035001</t>
  </si>
  <si>
    <t>吸顶式AP</t>
  </si>
  <si>
    <t>[项目特征]
1.名称：吸顶式AP
2.规格型号：满足设计及规范要求
3.安装方式：满足设计及规范要求
[工程内容]
1.本体安装 
2.单体调试</t>
  </si>
  <si>
    <t>030404035002</t>
  </si>
  <si>
    <t>高密吸顶AP</t>
  </si>
  <si>
    <t>[项目特征]
1.名称：高密吸顶AP
2.规格型号：满足设计及规范要求
3.安装方式：满足设计及规范要求
[工程内容]
1.本体安装 
2.单体调试</t>
  </si>
  <si>
    <t>030404035003</t>
  </si>
  <si>
    <t>电视插座TV</t>
  </si>
  <si>
    <t>[项目特征]
1.名称：电视插座TV
2.规格型号：满足设计及规范要求
3.安装方式：满足设计及规范要求
[工程内容]
1.本体安装 
2.单体调试</t>
  </si>
  <si>
    <t>030411006001</t>
  </si>
  <si>
    <t>塑料接线盒</t>
  </si>
  <si>
    <t>[项目特征]
1.名称:塑料接线盒
2.材质:满足设计及规范要求
3.规格:满足设计及规范要求
4.安装形式:满足设计及规范要求
[工作内容]
1.本体安装
2.其他</t>
  </si>
  <si>
    <t>030502005001</t>
  </si>
  <si>
    <t>电视线SYWV-75-5</t>
  </si>
  <si>
    <t>[项目特征]
1.名称：电视线
2.规格型号：SYWV-75-5
3.敷设方式：满足设计及规范要求
[工程内容]
1.敷设
2.标记
3.卡接</t>
  </si>
  <si>
    <t>030502005002</t>
  </si>
  <si>
    <t>网络线Cat.5E</t>
  </si>
  <si>
    <t>[项目特征]
1.名称：网络线
2.规格型号：Cat.5E
3.敷设方式：满足设计及规范要求
[工程内容]
1.敷设
2.标记
3.卡接</t>
  </si>
  <si>
    <t>030411002001</t>
  </si>
  <si>
    <t>金属线槽MR100*50</t>
  </si>
  <si>
    <t>[项目特征]
1.名称:线槽
2.材质:金属
3.规格:MR100*50
4.接地方式:满足设计及规范要求
5.其他:满足设计及规范要求
[工程内容]
1.本体安装
2.补刷(喷)油漆</t>
  </si>
  <si>
    <t>030411001001</t>
  </si>
  <si>
    <t>电气配管PC20</t>
  </si>
  <si>
    <t>[项目特征]
1.名称:电线管
2.材质:PVC
3.规格:PC20
4.敷设方式：明敷、暗敷综合考虑
5.其他:满足设计及规范要求
[工程内容]
1.电线管路敷设
2.钢索架设(拉紧装置安装)
3.预留沟槽
4.接地</t>
  </si>
  <si>
    <t>030411001002</t>
  </si>
  <si>
    <t>电气配管PC25</t>
  </si>
  <si>
    <t>[项目特征]
1.名称:电线管
2.材质:PVC
3.规格:PC25
4.敷设方式：明敷、暗敷综合考虑
5.其他:满足设计及规范要求
[工程内容]
1.电线管路敷设
2.钢索架设(拉紧装置安装)
3.预留沟槽
4.接地</t>
  </si>
  <si>
    <t>电气工程</t>
  </si>
  <si>
    <t>030404017001</t>
  </si>
  <si>
    <t>配电箱APCF</t>
  </si>
  <si>
    <t>[项目特征]
1.名称:普通动力配电箱APCF
2.型号:按设计图示
3.规格:满足设计及规范要求
4.基础形式、材质、规格:满足设计及规范要求
5.接线端子材质、规格:满足设计及规范要求
6.端子板外部接线材质、规格:满足设计及规范要求
7.安装方式:满足设计及规范要求
[工作内容]
1.本体安装
2.基础型钢制作、安装
3.焊、压接线端子
4.补刷(喷)油漆
5.接地</t>
  </si>
  <si>
    <t>030404017002</t>
  </si>
  <si>
    <t>配电箱APQB</t>
  </si>
  <si>
    <t>[项目特征]
1.名称:消防动力配电箱APQB
2.型号:按设计图示
3.规格:满足设计及规范要求
4.基础形式、材质、规格:满足设计及规范要求
5.接线端子材质、规格:满足设计及规范要求
6.端子板外部接线材质、规格:满足设计及规范要求
7.安装方式:满足设计及规范要求
[工作内容]
1.本体安装
2.基础型钢制作、安装
3.焊、压接线端子
4.补刷(喷)油漆
5.接地</t>
  </si>
  <si>
    <t>030404017003</t>
  </si>
  <si>
    <t>配电箱APSB</t>
  </si>
  <si>
    <t>030404017004</t>
  </si>
  <si>
    <t>配电箱ALBF1</t>
  </si>
  <si>
    <t>[项目特征]
1.名称:照明配电箱ALBF1
2.型号:按设计图示
3.规格:满足设计及规范要求
4.基础形式、材质、规格:满足设计及规范要求
5.接线端子材质、规格:满足设计及规范要求
6.端子板外部接线材质、规格:满足设计及规范要求
7.安装方式:满足设计及规范要求
[工作内容]
1.本体安装
2.基础型钢制作、安装
3.焊、压接线端子
4.补刷(喷)油漆
5.接地</t>
  </si>
  <si>
    <t>030404017005</t>
  </si>
  <si>
    <t>配电箱ALBF2</t>
  </si>
  <si>
    <t>[项目特征]
1.名称:照明配电箱ALBF2
2.型号:按设计图示
3.规格:满足设计及规范要求
4.基础形式、材质、规格:满足设计及规范要求
5.接线端子材质、规格:满足设计及规范要求
6.端子板外部接线材质、规格:满足设计及规范要求
7.安装方式:满足设计及规范要求
[工作内容]
1.本体安装
2.基础型钢制作、安装
3.焊、压接线端子
4.补刷(喷)油漆
5.接地</t>
  </si>
  <si>
    <t>030404017007</t>
  </si>
  <si>
    <t>配电箱APYY</t>
  </si>
  <si>
    <t>[项目特征]
1.名称:照明配电箱APYY
2.型号:按设计图示
3.规格:满足设计及规范要求
4.基础形式、材质、规格:满足设计及规范要求
5.接线端子材质、规格:满足设计及规范要求
6.端子板外部接线材质、规格:满足设计及规范要求
7.安装方式:满足设计及规范要求
[工作内容]
1.本体安装
2.基础型钢制作、安装
3.焊、压接线端子
4.补刷(喷)油漆
5.接地</t>
  </si>
  <si>
    <t>030404017008</t>
  </si>
  <si>
    <t>配电箱1ALE2</t>
  </si>
  <si>
    <t>[项目特征]
1.名称:照明配电箱1ALE2
2.型号:按设计图示
3.规格:满足设计及规范要求
4.基础形式、材质、规格:满足设计及规范要求
5.接线端子材质、规格:满足设计及规范要求
6.端子板外部接线材质、规格:满足设计及规范要求
7.安装方式:满足设计及规范要求
[工作内容]
1.本体安装
2.基础型钢制作、安装
3.焊、压接线端子
4.补刷(喷)油漆
5.接地</t>
  </si>
  <si>
    <t>030404017009</t>
  </si>
  <si>
    <t>配电箱RFAPbw</t>
  </si>
  <si>
    <t>[项目特征]
1.名称:照明配电箱RFAPbw
2.型号:按设计图示
3.规格:满足设计及规范要求
4.基础形式、材质、规格:满足设计及规范要求
5.接线端子材质、规格:满足设计及规范要求
6.端子板外部接线材质、规格:满足设计及规范要求
7.安装方式:满足设计及规范要求
[工作内容]
1.本体安装
2.基础型钢制作、安装
3.焊、压接线端子
4.补刷(喷)油漆
5.接地</t>
  </si>
  <si>
    <t>030404018003</t>
  </si>
  <si>
    <t>应急照明集中电源PD</t>
  </si>
  <si>
    <t>[项目特征]
1.名称:应急照明集中电源
2.型号:满足设计及规范要求
3.规格:满足设计及规范要求
4.安装方式:满足设计及规范要求
[工作内容]
1.本体安装
2.基础型钢制作、安装
3.焊、压接线端子
4.补刷(喷)油漆
5.接地</t>
  </si>
  <si>
    <t>030404018001</t>
  </si>
  <si>
    <t>隔离开关箱IP55</t>
  </si>
  <si>
    <t>[项目特征]
1.名称:隔离开关箱IP55
2.型号:满足设计及规范要求
3.规格:满足设计及规范要求
4.安装方式:满足设计及规范要求
[工作内容]
1.本体安装
2.接地
3.其他</t>
  </si>
  <si>
    <t>030411001003</t>
  </si>
  <si>
    <t>030411001004</t>
  </si>
  <si>
    <t>030411001005</t>
  </si>
  <si>
    <t>电气配管PC32</t>
  </si>
  <si>
    <t>[项目特征]
1.名称:电线管
2.材质:PVC
3.规格:PC32
4.敷设方式：明敷、暗敷综合考虑
5.其他:满足设计及规范要求
[工程内容]
1.电线管路敷设
2.钢索架设(拉紧装置安装)
3.预留沟槽
4.接地</t>
  </si>
  <si>
    <t>030411001006</t>
  </si>
  <si>
    <t>电气配管JDG20</t>
  </si>
  <si>
    <t>[项目特征]
1.名称:电线管
2.材质:JDG
3.规格:20
4.敷设方式：明敷、暗敷综合考虑
5.其他:满足设计及规范要求
[工程内容]
1.电线管路敷设
2.钢索架设(拉紧装置安装)
3.预留沟槽
4.接地</t>
  </si>
  <si>
    <t>030411001007</t>
  </si>
  <si>
    <t>电气配管JDG25</t>
  </si>
  <si>
    <t>[项目特征]
1.名称:电线管
2.材质:JDG
3.规格:25
4.敷设方式：明敷、暗敷综合考虑
5.其他:满足设计及规范要求
[工程内容]
1.电线管路敷设
2.钢索架设(拉紧装置安装)
3.预留沟槽
4.接地</t>
  </si>
  <si>
    <t>030411001008</t>
  </si>
  <si>
    <t>电气配管JDG32</t>
  </si>
  <si>
    <t>[项目特征]
1.名称:电线管
2.材质:JDG
3.规格:32
4.敷设方式：明敷、暗敷综合考虑
5.其他:满足设计及规范要求
[工程内容]
1.电线管路敷设
2.钢索架设(拉紧装置安装)
3.预留沟槽
4.接地</t>
  </si>
  <si>
    <t>030411001009</t>
  </si>
  <si>
    <t>电气配管JDG40</t>
  </si>
  <si>
    <t>[项目特征]
1.名称:电线管
2.材质:JDG
3.规格:40
4.敷设方式：明敷、暗敷综合考虑
5.其他:满足设计及规范要求
[工程内容]
1.电线管路敷设
2.钢索架设(拉紧装置安装)
3.预留沟槽
4.接地</t>
  </si>
  <si>
    <t>030411001010</t>
  </si>
  <si>
    <t>电气配管SC20</t>
  </si>
  <si>
    <t>[项目特征]
1.名称:电线管
2.材质:SC
3.规格:20
4.敷设方式：明敷、暗敷综合考虑
5.其他:满足设计及规范要求
[工程内容]
1.电线管路敷设
2.钢索架设(拉紧装置安装)
3.预留沟槽
4.接地</t>
  </si>
  <si>
    <t>030411001011</t>
  </si>
  <si>
    <t>电气配管SC32</t>
  </si>
  <si>
    <t>[项目特征]
1.名称:电线管
2.材质:SC
3.规格:32
4.敷设方式：明敷、暗敷综合考虑
5.其他:满足设计及规范要求
[工程内容]
1.电线管路敷设
2.钢索架设(拉紧装置安装)
3.预留沟槽
4.接地</t>
  </si>
  <si>
    <t>030411002002</t>
  </si>
  <si>
    <t>不锈钢桥架CT-200*100</t>
  </si>
  <si>
    <t>[项目特征]
1.名称:桥架
2.材质:不锈钢
3.规格:CT-200*100
4.接地方式:满足设计及规范要求
5.其他:满足设计及规范要求
[工程内容]
1.本体安装
2.补刷(喷)油漆</t>
  </si>
  <si>
    <t>030408001001</t>
  </si>
  <si>
    <t>电力电缆WDZ-YJY-3*4mm2</t>
  </si>
  <si>
    <t>[项目特征]
1.名称:电力电缆
2.型号:WDZ-YJY
3.规格:3*4mm2
4.材质:铜芯
5.敷设方式、部位:支架、托架敷设
6.电压等级(kV):满足设计及规范要求
[工作内容]
1.电缆敷设
2.揭(盖)盖板
3.其他</t>
  </si>
  <si>
    <t>030408001002</t>
  </si>
  <si>
    <t>电力电缆WDZ-YJY-3*6mm2</t>
  </si>
  <si>
    <t>[项目特征]
1.名称:电力电缆
2.型号:WDZ-YJY
3.规格:3*6mm2
4.材质:铜芯
5.敷设方式、部位:支架、托架敷设
6.电压等级(kV):满足设计及规范要求
[工作内容]
1.电缆敷设
2.揭(盖)盖板
3.其他</t>
  </si>
  <si>
    <t>电力电缆WDZ-YJY-4*2.5mm2</t>
  </si>
  <si>
    <t>[项目特征]
1.名称:电力电缆
2.型号:WDZ-YJY
3.规格:4*2.5mm2
4.材质:铜芯
5.敷设方式、部位:支架、托架敷设
6.电压等级(kV):满足设计及规范要求
[工作内容]
1.电缆敷设
2.揭(盖)盖板
3.其他</t>
  </si>
  <si>
    <t>电力电缆WDZ-YJY-4*6mm2</t>
  </si>
  <si>
    <t>[项目特征]
1.名称:电力电缆
2.型号:WDZ-YJY
3.规格:4*6mm2
4.材质:铜芯
5.敷设方式、部位:支架、托架敷设
6.电压等级(kV):满足设计及规范要求
[工作内容]
1.电缆敷设
2.揭(盖)盖板
3.其他</t>
  </si>
  <si>
    <t>030408001003</t>
  </si>
  <si>
    <t>电力电缆ZR-YJV-4*70mm2</t>
  </si>
  <si>
    <t>[项目特征]
1.名称:电力电缆
2.型号:ZR-YJV
3.规格:4*70mm2
4.材质:铜芯
5.敷设方式、部位:支架、托架敷设
6.电压等级(kV):满足设计及规范要求
[工作内容]
1.电缆敷设
2.揭(盖)盖板
3.其他</t>
  </si>
  <si>
    <t>030408001004</t>
  </si>
  <si>
    <t>电力电缆WDZ-YJY-5*4mm2</t>
  </si>
  <si>
    <t>[项目特征]
1.名称:电力电缆
2.型号:WDZ-YJY
3.规格:5*4mm2
4.材质:铜芯
5.敷设方式、部位:支架、托架敷设
6.电压等级(kV):满足设计及规范要求
[工作内容]
1.电缆敷设
2.揭(盖)盖板
3.其他</t>
  </si>
  <si>
    <t>030408001005</t>
  </si>
  <si>
    <t>电力电缆WDZ-YJY-5*6mm2</t>
  </si>
  <si>
    <t>[项目特征]
1.名称:电力电缆
2.型号:WDZ-YJY
3.规格:5*6mm2
4.材质:铜芯
5.敷设方式、部位:支架、托架敷设
6.电压等级(kV):满足设计及规范要求
[工作内容]
1.电缆敷设
2.揭(盖)盖板
3.其他</t>
  </si>
  <si>
    <t>030408001006</t>
  </si>
  <si>
    <t>电力电缆WDZ-YJY-5*10mm2</t>
  </si>
  <si>
    <t>[项目特征]
1.名称:电力电缆
2.型号:WDZ-YJY
3.规格:5*10mm2
4.材质:铜芯
5.敷设方式、部位:支架、托架敷设
6.电压等级(kV):满足设计及规范要求
[工作内容]
1.电缆敷设
2.揭(盖)盖板
3.其他</t>
  </si>
  <si>
    <t>电力电缆WDZ-YJY-5*16mm2</t>
  </si>
  <si>
    <t>[项目特征]
1.名称:电力电缆
2.型号:WDZ-YJY
3.规格:5*16mm2
4.材质:铜芯
5.敷设方式、部位:支架、托架敷设
6.电压等级(kV):满足设计及规范要求
[工作内容]
1.电缆敷设
2.揭(盖)盖板
3.其他</t>
  </si>
  <si>
    <t>030408001007</t>
  </si>
  <si>
    <t>矿物质电缆NW-BTLY-3*2.5mm2</t>
  </si>
  <si>
    <t>[项目特征]
1.名称:矿物质电缆
2.型号:NW-BTLY
3.规格:3*2.5mm2
4.材质:铜芯
5.敷设方式、部位:支架、托架敷设
6.电压等级(kV):满足设计及规范要求
[工作内容]
1.电缆敷设
2.揭(盖)盖板
3.其他</t>
  </si>
  <si>
    <t>030408001008</t>
  </si>
  <si>
    <t>矿物质电缆NW-BTLY-5*4mm2</t>
  </si>
  <si>
    <t>[项目特征]
1.名称:矿物质电缆
2.型号:NW-BTLY
3.规格:5*4mm2
4.材质:铜芯
5.敷设方式、部位:支架、托架敷设
6.电压等级(kV):满足设计及规范要求
[工作内容]
1.电缆敷设
2.揭(盖)盖板
3.其他</t>
  </si>
  <si>
    <t>030408001009</t>
  </si>
  <si>
    <t>电气配线WDZ-BYJ-2.5mm2</t>
  </si>
  <si>
    <t>[项目特征]
1.名称:电气配线
2.配线形式:照明线路
3.型号:WDZ-BYJ
4.规格:2.5mm2
5.材质:铜芯
6.配线部位:管内穿线
7.配线线制:满足设计及规范要求
8.钢索材质、规格:满足设计及规范要求
[工作内容]
1.配线
2.钢索架设(拉紧装置安装)
3.支持体(夹板、绝缘子、槽板等)安装</t>
  </si>
  <si>
    <t>030408001010</t>
  </si>
  <si>
    <t>电气配线WDZ-BYJ-4mm2</t>
  </si>
  <si>
    <t>[项目特征]
1.名称:电气配线
2.配线形式:照明线路
3.型号:WDZ-BYJ
4.规格:4mm2
5.材质:铜芯
6.配线部位:管内穿线
7.配线线制:满足设计及规范要求
8.钢索材质、规格:满足设计及规范要求
[工作内容]
1.配线
2.钢索架设(拉紧装置安装)
3.支持体(夹板、绝缘子、槽板等)安装</t>
  </si>
  <si>
    <t>电气配线WDZ-BYJ-6mm2</t>
  </si>
  <si>
    <t>[项目特征]
1.名称:电气配线
2.配线形式:照明线路
3.型号:WDZ-BYJ
4.规格:6mm2
5.材质:铜芯
6.配线部位:管内穿线
7.配线线制:满足设计及规范要求
8.钢索材质、规格:满足设计及规范要求
[工作内容]
1.配线
2.钢索架设(拉紧装置安装)
3.支持体(夹板、绝缘子、槽板等)安装</t>
  </si>
  <si>
    <t>030411004001</t>
  </si>
  <si>
    <t>电气配线WDZN-RYJS-2*2.5mm2</t>
  </si>
  <si>
    <t>[项目特征]
1.名称:电气配线
2.配线形式:照明线路
3.型号:WDZN-RYJS
4.规格:2*2.5mm2
5.材质:铜芯
6.配线部位:管内穿线
7.配线线制:满足设计及规范要求
8.钢索材质、规格:满足设计及规范要求
[工作内容]
1.配线
2.钢索架设(拉紧装置安装)
3.支持体(夹板、绝缘子、槽板等)安装</t>
  </si>
  <si>
    <t>030411004002</t>
  </si>
  <si>
    <t>电气配线WDZN-RYJS-4*1.5mm2</t>
  </si>
  <si>
    <t>[项目特征]
1.名称:电气配线
2.配线形式:照明线路
3.型号:WDZN-RYJS
4.规格:4*1.5mm2
5.材质:铜芯
6.配线部位:管内穿线
7.配线线制:满足设计及规范要求
8.钢索材质、规格:满足设计及规范要求
[工作内容]
1.配线
2.钢索架设(拉紧装置安装)
3.支持体(夹板、绝缘子、槽板等)安装</t>
  </si>
  <si>
    <t>030412005001</t>
  </si>
  <si>
    <t>单管荧光灯</t>
  </si>
  <si>
    <t>[项目特征]
1.名称:单管荧光灯
2.型号:单管
3.规格:T5/T8单管,三基色,28W/LED,15W
4.安装形式:吸顶
[工作内容]
1.本体安装
2.接线</t>
  </si>
  <si>
    <t>030412005002</t>
  </si>
  <si>
    <t>吸顶灯</t>
  </si>
  <si>
    <t>[项目特征]
1.名称:吸顶灯
2.型号:吸顶灯 
3.规格:22W环形节能灯、LED 12W
4.安装形式:吸顶
[工作内容]
1.本体安装
2.接线</t>
  </si>
  <si>
    <t>030412005003</t>
  </si>
  <si>
    <t>明装墙上壁灯</t>
  </si>
  <si>
    <t>[项目特征]
1.名称:明装墙上壁灯
2.型号:壁灯
3.规格:22W环形节能灯、LED 12W
4.安装形式:壁装
[工作内容]
1.本体安装
2.接线</t>
  </si>
  <si>
    <t>030412005004</t>
  </si>
  <si>
    <t>300*1200光管格栅LED灯盘</t>
  </si>
  <si>
    <t>[项目特征]
1.名称:300*1200光管格栅LED灯盘
2.型号:格栅灯
3.规格:2*15W
4.安装形式:吸顶
[工作内容]
1.本体安装
2.接线</t>
  </si>
  <si>
    <t>030412005005</t>
  </si>
  <si>
    <t>600*600光管格栅灯盘</t>
  </si>
  <si>
    <t>[项目特征]
1.名称:600*600光管格栅灯盘
2.型号:格栅灯
3.规格:3*10W
4.安装形式:吸顶
[工作内容]
1.本体安装
2.接线</t>
  </si>
  <si>
    <t>030412005014</t>
  </si>
  <si>
    <t>单管紫外线消毒灯</t>
  </si>
  <si>
    <t>[项目特征]
1.名称:1200mm单管紫外线消毒灯
2.型号:格栅灯
3.规格:40W
4.安装形式:吸顶
[工作内容]
1.本体安装
2.接线</t>
  </si>
  <si>
    <t>030404033004</t>
  </si>
  <si>
    <t>饭堂吊扇</t>
  </si>
  <si>
    <t>[项目特征]
1.名称:饭堂吊扇
2.型号:满足设计及规范要求
3.规格:风量：满足设计及规范要求
4.安装方式:满足设计及规范要求
[工作内容]
1.本体安装
2.其他</t>
  </si>
  <si>
    <t>030412005006</t>
  </si>
  <si>
    <t>集中电源疏散照明灯</t>
  </si>
  <si>
    <t>[项目特征]
1.名称:集中电源疏散照明灯
2.型号:满足设计及规范要求
3.规格:满足设计及规范要求
4.安装形式:壁式
[工作内容]
1.本体安装
2.接线</t>
  </si>
  <si>
    <t>030412005007</t>
  </si>
  <si>
    <t>集中电源疏散照明灯 IP67</t>
  </si>
  <si>
    <t>[项目特征]
1.名称:集中电源疏散照明灯 IP67
2.型号:满足设计及规范要求
3.规格:满足设计及规范要求
4.安装形式:壁式
[工作内容]
1.本体安装
2.接线</t>
  </si>
  <si>
    <t>030412005008</t>
  </si>
  <si>
    <t>安全出口标志灯</t>
  </si>
  <si>
    <t>[项目特征]
1.名称:安全出口标志灯
2.型号:满足设计及规范要求
3.规格:满足设计及规范要求
4.安装形式:壁式
[工作内容]
1.本体安装
2.接线</t>
  </si>
  <si>
    <t>030412004001</t>
  </si>
  <si>
    <t>事故风机控制按钮</t>
  </si>
  <si>
    <t>[项目特征]
1.名称:事故风机控制按钮
2.型号:满足设计及规范要求
3.规格:满足设计及规范要求
4.安装形式:吸顶/吊装
[工作内容]
1.本体安装
2.接线</t>
  </si>
  <si>
    <t>030404034001</t>
  </si>
  <si>
    <t>单联单控开关</t>
  </si>
  <si>
    <t>[项目特征]
1.名称:单联单控开关
2.材质:满足设计及规范要求
3.规格:250V,10A
4.安装方式:满足设计及规范要求
[工作内容]
1.本体安装
2.接线</t>
  </si>
  <si>
    <t>030404034002</t>
  </si>
  <si>
    <t>双联单控开关</t>
  </si>
  <si>
    <t>[项目特征]
1.名称:双联单控开关
2.材质:满足设计及规范要求
3.规格:250V,10A
4.安装方式:满足设计及规范要求
[工作内容]
1.本体安装
2.接线</t>
  </si>
  <si>
    <t>030404034003</t>
  </si>
  <si>
    <t>三联单控开关</t>
  </si>
  <si>
    <t>[项目特征]
1.名称:三联单控开关
2.材质:满足设计及规范要求
3.规格:250V,10A
4.安装方式:满足设计及规范要求
[工作内容]
1.本体安装
2.接线</t>
  </si>
  <si>
    <t>030404034004</t>
  </si>
  <si>
    <t>四联单控开关</t>
  </si>
  <si>
    <t>[项目特征]
1.名称:四联单控开关
2.材质:满足设计及规范要求
3.规格:250V,10A
4.安装方式:满足设计及规范要求
[工作内容]
1.本体安装
2.接线</t>
  </si>
  <si>
    <t>紫外线灯开关</t>
  </si>
  <si>
    <t>[项目特征]
1.名称:紫外线灯开关
2.材质:满足设计及规范要求
3.规格:250V,10A
4.安装方式:满足设计及规范要求
[工作内容]
1.本体安装
2.接线</t>
  </si>
  <si>
    <t>030404034005</t>
  </si>
  <si>
    <t>吊扇开关</t>
  </si>
  <si>
    <t>[项目特征]
1.名称:吊扇开关
2.材质:满足设计及规范要求
3.规格:250V,10A
4.安装方式:满足设计及规范要求
[工作内容]
1.本体安装
2.接线</t>
  </si>
  <si>
    <t>030404035004</t>
  </si>
  <si>
    <t>单相二、三孔插座</t>
  </si>
  <si>
    <t>[项目特征]
1.名称:单相二、三孔插座
2.材质:满足设计及规范要求
3.规格:250V,10A
4.安装方式:满足设计及规范要求
[工作内容]
1.本体安装
2.接线</t>
  </si>
  <si>
    <t>030404035005</t>
  </si>
  <si>
    <t>单相带开关三孔插座（空调）</t>
  </si>
  <si>
    <t>[项目特征]
1.名称:单相带开关三孔插座
2.材质:满足设计及规范要求
3.规格:250V,16A
4.安装方式:满足设计及规范要求
[工作内容]
1.本体安装
2.接线</t>
  </si>
  <si>
    <t>030404035006</t>
  </si>
  <si>
    <t>餐厅灭蝇灯安全型插座</t>
  </si>
  <si>
    <t>[项目特征]
1.名称:餐厅灭蝇灯安全型插座
2.材质:满足设计及规范要求
3.规格:250V,10A
4.安装方式:满足设计及规范要求
[工作内容]
1.本体安装
2.接线</t>
  </si>
  <si>
    <t>030411006002</t>
  </si>
  <si>
    <t>金属接线盒</t>
  </si>
  <si>
    <t>[项目特征]
1.名称:金属接线盒
2.材质:满足设计及规范要求
3.规格:满足设计及规范要求
4.安装形式:满足设计及规范要求
[工作内容]
1.本体安装
2.其他</t>
  </si>
  <si>
    <t>030411006003</t>
  </si>
  <si>
    <t>031002001001</t>
  </si>
  <si>
    <t>桥架支架制作安装</t>
  </si>
  <si>
    <t>[项目特征]
1.材质:桥架支架制作安装(型钢)
2.桥架形式:满足设计及规范要求
[工作内容]
1.制作
2.安装</t>
  </si>
  <si>
    <t>kg</t>
  </si>
  <si>
    <t>030414002001</t>
  </si>
  <si>
    <t>送配电装置系统</t>
  </si>
  <si>
    <t>[项目特征]
1.名称:1KV以下送配电装置系统
2.备注:满足设计使用要求及验收要求
[工作内容]
1.系统调试
2.完成本项所需的一切工作</t>
  </si>
  <si>
    <t>系统</t>
  </si>
  <si>
    <t>防雷工程</t>
  </si>
  <si>
    <t>030409005001</t>
  </si>
  <si>
    <t>暗装接闪带</t>
  </si>
  <si>
    <t>[项目特征]
1.名称:接闪带
2.规格:Φ10热镀锌圆钢
3.安装形式:暗装
4.其他:满足设计及规范要求
[工作内容]
1.避雷网制作、安装
2.跨接
3.补刷(喷)油漆</t>
  </si>
  <si>
    <t>030409003001</t>
  </si>
  <si>
    <t>避雷引下线</t>
  </si>
  <si>
    <t>[项目特征]
1.名称:避雷引下线
2.规格:利用建筑物钢结构或结构柱的钢筋焊接连通
3.断接卡子、箱材质、规格：满足设计及规范要求
4.其他:满足设计及规范要求
[工作内容]
1.避雷引下线制作、安装
2.断接卡子、箱制作、安装
3.利用主钢筋焊接
4.补刷(喷)油漆</t>
  </si>
  <si>
    <t>030409002001</t>
  </si>
  <si>
    <t>接地母线</t>
  </si>
  <si>
    <t>[项目特征]
1.名称:接地母线
2.规格:利用结构主钢筋、地下层各层周边梁主筋焊接
3.备注:满足设计使用要求及验收要求
[工作内容]
1.接地母线制作、安装
2.补刷(喷)油漆</t>
  </si>
  <si>
    <t>030409008001</t>
  </si>
  <si>
    <t>等电位端子箱、测试板</t>
  </si>
  <si>
    <t>[项目特征]
1.名称:等电位端子箱、测试板
2.规格:满足设计及规范要求
3.材质：满足设计及规范要求
4.其他:满足设计及规范要求
[工作内容]
1.本体安装
2.其他</t>
  </si>
  <si>
    <t>030409001001</t>
  </si>
  <si>
    <t>接地连接板</t>
  </si>
  <si>
    <t>[项目特征]
1.名称:接地连接板
2.规格:满足设计及规范要求
3.其他:满足设计及规范要求
[工作内容]
1.接地极(板、桩)制作、安装
2.基础接地网安装
3.补刷(喷)油漆</t>
  </si>
  <si>
    <t>块</t>
  </si>
  <si>
    <t>030409001002</t>
  </si>
  <si>
    <t>测试点</t>
  </si>
  <si>
    <t>[项目特征]
1.名称:测试点
2.其他:满足设计及规范要求
[工作内容]
1.本体安装
2.其他</t>
  </si>
  <si>
    <t>030409005002</t>
  </si>
  <si>
    <t>金属门窗接地</t>
  </si>
  <si>
    <t>[项目特征]
1.名称:金属门窗接地
2.规格:≥Φ10热镀锌圆钢
3.其他:满足设计及规范要求
[工作内容]
1.金属门窗接地制作、安装
2.补刷(喷)油漆</t>
  </si>
  <si>
    <t>处</t>
  </si>
  <si>
    <t>030409001003</t>
  </si>
  <si>
    <t>接地端子</t>
  </si>
  <si>
    <t>[项目特征]
1.名称:接地端子
2.其他:满足设计及规范要求
[工作内容]
1.本体安装
2.其他</t>
  </si>
  <si>
    <t>二</t>
  </si>
  <si>
    <t>宿舍</t>
  </si>
  <si>
    <t>通风空调排烟</t>
  </si>
  <si>
    <t>030404033005</t>
  </si>
  <si>
    <t>031002003004</t>
  </si>
  <si>
    <t>010803002001</t>
  </si>
  <si>
    <t>挡烟垂壁</t>
  </si>
  <si>
    <t>[项目特征]
1.名称:固定式挡烟垂壁
2.材质:硅酸盖板
3.其他:具体做法及施工详见设计图纸和规范要求
4.完成本清单项目所需的一切相关工作
[工作内容]
1.制作、安装
2.其他</t>
  </si>
  <si>
    <t>031001003008</t>
  </si>
  <si>
    <t>031001003009</t>
  </si>
  <si>
    <t>031001003010</t>
  </si>
  <si>
    <t>S30408薄壁不锈钢管DN40</t>
  </si>
  <si>
    <t>[项目特征]
1.安装部位:室内
2.介质:热给水
3.材质、规格:S30408薄壁不锈钢管DN40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</si>
  <si>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031001003011</t>
  </si>
  <si>
    <t>031001003012</t>
  </si>
  <si>
    <t>S30408薄壁不锈钢管DN20</t>
  </si>
  <si>
    <t>[项目特征]
1.安装部位:室内
2.介质:热给水
3.材质、规格:S30408薄壁不锈钢管DN20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</si>
  <si>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031003003014</t>
  </si>
  <si>
    <t>水表DN25</t>
  </si>
  <si>
    <t>[项目特征]
1.类型:水表
2.材质:满足设计及规范要求
3.型号、规格:DN25
4.连接形式:满足设计及规范要求
[工作内容]
1.安装
2.电气接线
3.调试
4.其他</t>
  </si>
  <si>
    <t>031003003015</t>
  </si>
  <si>
    <t>031003003016</t>
  </si>
  <si>
    <t>止回阀DN25</t>
  </si>
  <si>
    <t>[项目特征]
1.类型:止回阀
2.材质:满足设计及规范要求
3.型号、规格:DN25
4.连接形式:满足设计及规范要求
[工作内容]
1.安装
2.电气接线
3.调试
4.其他</t>
  </si>
  <si>
    <t>031003003017</t>
  </si>
  <si>
    <t>减压阀DN25</t>
  </si>
  <si>
    <t>[项目特征]
1.类型:减压阀
2.材质:满足设计及规范要求
3.型号、规格:DN25
4.连接形式:满足设计及规范要求
[工作内容]
1.安装
2.电气接线
3.调试
4.其他</t>
  </si>
  <si>
    <t>031002003005</t>
  </si>
  <si>
    <t>刚性防水套管DN100</t>
  </si>
  <si>
    <t>[项目特征]
1.名称、类型:刚性防水套管
2.材质:焊接钢管
3.规格:DN100
4.填料材质：满足设计及规范要求
[工作内容]
1.制作、安装
2.其他
3.除锈、刷油</t>
  </si>
  <si>
    <t>031002003006</t>
  </si>
  <si>
    <t>刚性防水套管DN65</t>
  </si>
  <si>
    <t>[项目特征]
1.名称、类型:刚性防水套管
2.材质:焊接钢管
3.规格:DN65
4.填料材质：满足设计及规范要求
[工作内容]
1.制作、安装
2.其他
3.除锈、刷油</t>
  </si>
  <si>
    <t>031001006006</t>
  </si>
  <si>
    <t>031001006007</t>
  </si>
  <si>
    <t>[项目特征]
1.安装部位:室内
2.介质:排水
3.材质、规格:PVC-U DN50
4.连接形式:粘接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</si>
  <si>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031001006008</t>
  </si>
  <si>
    <t>031004014007</t>
  </si>
  <si>
    <t>[项目特征]
1.名称：淋浴地漏
2.材质：塑料
3.型号、规格：DN75
4.安装方式：满足设计及规范要求
[工作内容]
1.安装
2.其他</t>
  </si>
  <si>
    <t>031004014008</t>
  </si>
  <si>
    <t>侧排地漏 DN100</t>
  </si>
  <si>
    <t>[项目特征]
1.名称：侧排地漏
2.材质：塑料
3.型号、规格：DN100
4.安装方式：满足设计及规范要求
[工作内容]
1.安装
2.其他</t>
  </si>
  <si>
    <t>031004014009</t>
  </si>
  <si>
    <t>031002003007</t>
  </si>
  <si>
    <t>钢套管DN150</t>
  </si>
  <si>
    <t>[项目特征]
1.名称、类型:钢套管
2.材质:焊接钢管
3.规格:DN150
4.填料材质：满足设计及规范要求
[工作内容]
1.制作、安装
2.其他
3.除锈、刷油</t>
  </si>
  <si>
    <t>031002003008</t>
  </si>
  <si>
    <t>刚性防水套管DN150</t>
  </si>
  <si>
    <t>[项目特征]
1.名称、类型:刚性防水套管
2.材质:焊接钢管
3.规格:DN150
4.填料材质：满足设计及规范要求
[工作内容]
1.制作、安装
2.其他
3.除锈、刷油</t>
  </si>
  <si>
    <t>消防水工程</t>
  </si>
  <si>
    <t>031001001003</t>
  </si>
  <si>
    <t>031001001004</t>
  </si>
  <si>
    <t>030901010002</t>
  </si>
  <si>
    <t>[项目特征]
1.名称:SN65单栓组合式消火栓柜
2.型号、规格:箱体尺寸：1000*700*240（高*宽*厚）
3.附件材质、规格:箱内配φ65栓口一个，φ65x19直流水枪一支，DN65衬胶水龙带一条，长25米，消防软管卷盘一套，配内径φ19消防软管，管长30米，喷嘴直径6mm,栓口离地1.1米高；箱体材质采用钢质箱，单开门，含两具灭火器
[工作内容]
1.箱体及消火栓安装
2.配件安装
3.其他</t>
  </si>
  <si>
    <t>031003003027</t>
  </si>
  <si>
    <t>蝶阀DN100</t>
  </si>
  <si>
    <t>[项目特征]
1.类型:蝶阀
2.材质:满足设计及规范要求
3.规格、压力等级:DN100
4.连接形式:满足设计及规范要求
[工作内容]
1.安装
2.其他</t>
  </si>
  <si>
    <t>030601002002</t>
  </si>
  <si>
    <t>031003003018</t>
  </si>
  <si>
    <t>031002001002</t>
  </si>
  <si>
    <t>管道支架制作安装</t>
  </si>
  <si>
    <t>[项目特征]
1.材质:管道支架制作安装(型钢)
2.桥架形式:满足设计及规范要求
[工作内容]
1.制作
2.安装</t>
  </si>
  <si>
    <t>031003003019</t>
  </si>
  <si>
    <t>真空破坏器DN20</t>
  </si>
  <si>
    <t>[项目特征]
1.类型:真空破坏器
2.材质:满足设计及规范要求
3.型号、规格:DN20
4.连接形式:满足设计及规范要求
[工作内容]
1.安装
2.电气接线
3.调试
4.其他</t>
  </si>
  <si>
    <t>030901013002</t>
  </si>
  <si>
    <t>截止阀DN20</t>
  </si>
  <si>
    <t>[项目特征]
1.类型:截止阀
2.材质:满足设计及规范要求
3.型号、规格:DN20
4.连接形式:满足设计及规范要求
[工作内容]
1.安装
2.电气接线
3.调试
4.其他</t>
  </si>
  <si>
    <t>030501004001</t>
  </si>
  <si>
    <t>4T硬盘</t>
  </si>
  <si>
    <t>[项目特征]
1.名称：4T硬盘
2.规格型号：满足设计及规范要求
[工程内容]
1.本体安装 
2.单体调试</t>
  </si>
  <si>
    <t>030501004002</t>
  </si>
  <si>
    <t>110配线架</t>
  </si>
  <si>
    <t>[项目特征]
1.名称：110配线架
2.规格型号：满足设计及规范要求
[工程内容]
1.本体安装 
2.单体调试</t>
  </si>
  <si>
    <t>030501004003</t>
  </si>
  <si>
    <t>22''显示器</t>
  </si>
  <si>
    <t>[项目特征]
1.名称：22''显示器
2.规格型号：满足设计及规范要求
3.支架：满足设计及规范要求
[工程内容]
1.本体安装 
2.单体调试</t>
  </si>
  <si>
    <t>030501004004</t>
  </si>
  <si>
    <t>24口光纤配线架</t>
  </si>
  <si>
    <t>[项目特征]
1.名称：24口光纤配线架
2.规格型号：满足设计及规范要求
[工程内容]
1.本体安装 
2.单体调试</t>
  </si>
  <si>
    <t>030501004005</t>
  </si>
  <si>
    <t>24口配线架</t>
  </si>
  <si>
    <t>[项目特征]
1.名称：24口配线架
2.规格型号：满足设计及规范要求
[工程内容]
1.本体安装 
2.单体调试</t>
  </si>
  <si>
    <t>030501004006</t>
  </si>
  <si>
    <t>24口网络配线架</t>
  </si>
  <si>
    <t>[项目特征]
1.名称：24口网络配线架
2.规格型号：满足设计及规范要求
[工程内容]
1.本体安装 
2.单体调试</t>
  </si>
  <si>
    <t>030501004007</t>
  </si>
  <si>
    <t>32路硬盘录像机</t>
  </si>
  <si>
    <t>[项目特征]
1.名称：32路硬盘录像机
2.规格型号：满足设计及规范要求
[工程内容]
1.本体安装 
2.单体调试</t>
  </si>
  <si>
    <t>030501004008</t>
  </si>
  <si>
    <t>四分支器</t>
  </si>
  <si>
    <t>[项目特征]
1.名称：四分支器
2.规格型号：满足设计及规范要求
[工程内容]
1.本体安装 
2.单体调试</t>
  </si>
  <si>
    <t>030501004009</t>
  </si>
  <si>
    <t>八分支器</t>
  </si>
  <si>
    <t>[项目特征]
1.名称：八分支器
2.规格型号：满足设计及规范要求
[工程内容]
1.本体安装 
2.单体调试</t>
  </si>
  <si>
    <t>030501004010</t>
  </si>
  <si>
    <t>超五类跳线</t>
  </si>
  <si>
    <t>[项目特征]
1.名称：超五类跳线
2.规格型号：满足设计及规范要求
[工程内容]
1.本体安装 
2.单体调试</t>
  </si>
  <si>
    <t>条</t>
  </si>
  <si>
    <t>030501004011</t>
  </si>
  <si>
    <t>光模块SFP</t>
  </si>
  <si>
    <t>[项目特征]
1.名称：光模块SFP
2.规格型号：满足设计及规范要求
[工程内容]
1.本体安装 
2.单体调试</t>
  </si>
  <si>
    <t>030501004012</t>
  </si>
  <si>
    <t>光纤跳线</t>
  </si>
  <si>
    <t>[项目特征]
1.名称：光纤跳线
2.规格型号：满足设计及规范要求
[工程内容]
1.本体安装 
2.单体调试</t>
  </si>
  <si>
    <t>030501004013</t>
  </si>
  <si>
    <t>理线架</t>
  </si>
  <si>
    <t>[项目特征]
1.名称：理线架
2.规格型号：满足设计及规范要求
[工程内容]
1.本体安装 
2.单体调试</t>
  </si>
  <si>
    <t>030501004014</t>
  </si>
  <si>
    <t>双向放大器</t>
  </si>
  <si>
    <t>[项目特征]
1.名称：双向放大器
2.规格型号：满足设计及规范要求
[工程内容]
1.本体安装 
2.单体调试</t>
  </si>
  <si>
    <t>030501004015</t>
  </si>
  <si>
    <t>双向四分配器</t>
  </si>
  <si>
    <t>[项目特征]
1.名称：双向四分配器
2.规格型号：满足设计及规范要求
[工程内容]
1.本体安装 
2.单体调试</t>
  </si>
  <si>
    <t>030501004016</t>
  </si>
  <si>
    <t>跳线</t>
  </si>
  <si>
    <t>[项目特征]
1.名称：跳线
2.规格型号：满足设计及规范要求
[工程内容]
1.本体安装 
2.单体调试</t>
  </si>
  <si>
    <t>030501004017</t>
  </si>
  <si>
    <t>尾纤</t>
  </si>
  <si>
    <t>[项目特征]
1.名称：尾纤
2.规格型号：满足设计及规范要求
[工程内容]
1.本体安装 
2.单体调试</t>
  </si>
  <si>
    <t>030501004018</t>
  </si>
  <si>
    <t>终端电阻</t>
  </si>
  <si>
    <t>[项目特征]
1.名称：终端电阻
2.规格型号：满足设计及规范要求
[工程内容]
1.本体安装 
2.单体调试</t>
  </si>
  <si>
    <t>030501012001</t>
  </si>
  <si>
    <t>24口千兆核心交换机</t>
  </si>
  <si>
    <t>[项目特征]
1.名称：24口千兆核心交换机
2.规格型号：满足设计及规范要求
[工程内容]
1.本体安装 
2.单体调试</t>
  </si>
  <si>
    <t>030501012002</t>
  </si>
  <si>
    <t>48口百兆POE交换机</t>
  </si>
  <si>
    <t>[项目特征]
1.名称：48口百兆POE交换机
2.规格型号：满足设计及规范要求
[工程内容]
1.本体安装 
2.单体调试</t>
  </si>
  <si>
    <t>030501012003</t>
  </si>
  <si>
    <t>48口百兆交换机</t>
  </si>
  <si>
    <t>[项目特征]
1.名称：48口百兆交换机
2.规格型号：满足设计及规范要求
[工程内容]
1.本体安装 
2.单体调试</t>
  </si>
  <si>
    <t>030501012004</t>
  </si>
  <si>
    <t>6进48出电话交换机</t>
  </si>
  <si>
    <t>[项目特征]
1.名称：6进48出电话交换机
2.规格型号：满足设计及规范要求
[工程内容]
1.本体安装 
2.单体调试</t>
  </si>
  <si>
    <t>030501012005</t>
  </si>
  <si>
    <t>8口百兆POE交换机</t>
  </si>
  <si>
    <t>[项目特征]
1.名称：8口百兆POE交换机
2.规格型号：满足设计及规范要求
[工程内容]
1.本体安装 
2.单体调试</t>
  </si>
  <si>
    <t>030502001002</t>
  </si>
  <si>
    <t>综合布线壁挂机柜</t>
  </si>
  <si>
    <t>[项目特征]
1.名称：综合布线壁挂机柜
2.材质：满足设计及规范要求
3.规格型号：满足设计及规范要求
4.安装方式：满足设计及规范要求
[工程内容]
1.本体安装 
2.相关固定件的连接</t>
  </si>
  <si>
    <t>030502001003</t>
  </si>
  <si>
    <t>030507008001</t>
  </si>
  <si>
    <t>广角摄像头（1/3英寸）</t>
  </si>
  <si>
    <t>[项目特征]
1.名称：广角摄像头（1/3英寸）
2.规格型号：满足设计及规范要求
3.安装方式：满足设计及规范要求
[工程内容]
1.本体安装 
2.单体调试</t>
  </si>
  <si>
    <t>030404035007</t>
  </si>
  <si>
    <t>030404035008</t>
  </si>
  <si>
    <t>面板AP</t>
  </si>
  <si>
    <t>[项目特征]
1.名称：面板AP
2.规格型号：满足设计及规范要求
3.安装方式：满足设计及规范要求
[工程内容]
1.本体安装 
2.单体调试</t>
  </si>
  <si>
    <t>030502007001</t>
  </si>
  <si>
    <t>12芯单模光纤</t>
  </si>
  <si>
    <t>[项目特征]
1.名称：12芯单模光纤
2.规格型号：12芯单模光纤
3.敷设方式：满足设计及规范要求
[工程内容]
1.敷设
2.标记
3.卡接</t>
  </si>
  <si>
    <t>030502007002</t>
  </si>
  <si>
    <t>8芯单模光纤</t>
  </si>
  <si>
    <t>[项目特征]
1.名称：8芯单模光纤
2.规格型号：8芯单模光纤
3.敷设方式：满足设计及规范要求
[工程内容]
1.敷设
2.标记
3.卡接</t>
  </si>
  <si>
    <t>030502005003</t>
  </si>
  <si>
    <t>电视线SYWV-75-7</t>
  </si>
  <si>
    <t>[项目特征]
1.名称：电视线
2.规格型号：SYWV-75-7
3.敷设方式：满足设计及规范要求
[工程内容]
1.敷设
2.标记
3.卡接</t>
  </si>
  <si>
    <t>030502005004</t>
  </si>
  <si>
    <t>030502005005</t>
  </si>
  <si>
    <t>030411002003</t>
  </si>
  <si>
    <t>金属线槽MR200*100</t>
  </si>
  <si>
    <t>[项目特征]
1.名称:线槽
2.材质:金属
3.规格:MR200*100
4.接地方式:满足设计及规范要求
5.其他:满足设计及规范要求
[工程内容]
1.本体安装
2.补刷(喷)油漆</t>
  </si>
  <si>
    <t>030411002004</t>
  </si>
  <si>
    <t>金属线槽MR100*100</t>
  </si>
  <si>
    <t>[项目特征]
1.名称:线槽
2.材质:金属
3.规格:MR100*100
4.接地方式:满足设计及规范要求
5.其他:满足设计及规范要求
[工程内容]
1.本体安装
2.补刷(喷)油漆</t>
  </si>
  <si>
    <t>030411001012</t>
  </si>
  <si>
    <t>030411001013</t>
  </si>
  <si>
    <t>030411006004</t>
  </si>
  <si>
    <t>030404017010</t>
  </si>
  <si>
    <t>配电箱1APZ1</t>
  </si>
  <si>
    <t>[项目特征]
1.名称:普通动力配电箱1APZ1
2.型号:按设计图示
3.规格:满足设计及规范要求
4.基础形式、材质、规格:满足设计及规范要求
5.接线端子材质、规格:满足设计及规范要求
6.端子板外部接线材质、规格:满足设计及规范要求
7.安装方式:满足设计及规范要求
[工作内容]
1.本体安装
2.基础型钢制作、安装
3.焊、压接线端子
4.补刷(喷)油漆
5.接地</t>
  </si>
  <si>
    <t>030404017011</t>
  </si>
  <si>
    <t>配电箱1APZ2</t>
  </si>
  <si>
    <t>[项目特征]
1.名称:普通动力配电箱1APZ2
2.型号:按设计图示
3.规格:满足设计及规范要求
4.基础形式、材质、规格:满足设计及规范要求
5.接线端子材质、规格:满足设计及规范要求
6.端子板外部接线材质、规格:满足设计及规范要求
7.安装方式:满足设计及规范要求
[工作内容]
1.本体安装
2.基础型钢制作、安装
3.焊、压接线端子
4.补刷(喷)油漆
5.接地</t>
  </si>
  <si>
    <t>030404017012</t>
  </si>
  <si>
    <t>配电箱ALGG</t>
  </si>
  <si>
    <t>[项目特征]
1.名称:照明配电箱ALGG
2.型号:按设计图示
3.规格:满足设计及规范要求
4.基础形式、材质、规格:满足设计及规范要求
5.接线端子材质、规格:满足设计及规范要求
6.端子板外部接线材质、规格:满足设计及规范要求
7.安装方式:满足设计及规范要求
[工作内容]
1.本体安装
2.基础型钢制作、安装
3.焊、压接线端子
4.补刷(喷)油漆
5.接地</t>
  </si>
  <si>
    <t>030404017013</t>
  </si>
  <si>
    <t>配电箱1~4ALE</t>
  </si>
  <si>
    <t>[项目特征]
1.名称:应急照明配电箱1~4ALE
2.型号:按设计图示
3.规格:满足设计及规范要求
4.基础形式、材质、规格:满足设计及规范要求
5.接线端子材质、规格:满足设计及规范要求
6.端子板外部接线材质、规格:满足设计及规范要求
7.安装方式:满足设计及规范要求
[工作内容]
1.本体安装
2.基础型钢制作、安装
3.焊、压接线端子
4.补刷(喷)油漆
5.接地</t>
  </si>
  <si>
    <t>030404017014</t>
  </si>
  <si>
    <t>配电箱ALSS</t>
  </si>
  <si>
    <t>[项目特征]
1.名称:户内配电箱ALSS
2.型号:按设计图示
3.规格:满足设计及规范要求
4.基础形式、材质、规格:满足设计及规范要求
5.接线端子材质、规格:满足设计及规范要求
6.端子板外部接线材质、规格:满足设计及规范要求
7.安装方式:满足设计及规范要求
[工作内容]
1.本体安装
2.基础型钢制作、安装
3.焊、压接线端子
4.补刷(喷)油漆
5.接地</t>
  </si>
  <si>
    <t>030404017015</t>
  </si>
  <si>
    <t>电表箱1~4AW1~2</t>
  </si>
  <si>
    <t>[项目特征]
1.名称:电表箱1~4AW1~2
2.型号:按设计图示
3.规格:满足设计及规范要求
4.基础形式、材质、规格:满足设计及规范要求
5.接线端子材质、规格:满足设计及规范要求
6.端子板外部接线材质、规格:满足设计及规范要求
7.安装方式:满足设计及规范要求
[工作内容]
1.本体安装
2.基础型钢制作、安装
3.焊、压接线端子
4.补刷(喷)油漆
5.接地</t>
  </si>
  <si>
    <t>030404018002</t>
  </si>
  <si>
    <t>T接箱</t>
  </si>
  <si>
    <t>[项目特征]
1.名称:T接箱
2.型号:满足设计及规范要求
3.规格:满足设计及规范要求
4.安装方式:满足设计及规范要求
[工作内容]
1.本体安装
2.接地
3.其他</t>
  </si>
  <si>
    <t>030411002005</t>
  </si>
  <si>
    <t>桥架CTJ300*100</t>
  </si>
  <si>
    <t>[项目特征]
1.名称:桥架
2.材质:金属
3.规格:CTJ300*100
4.接地方式:满足设计及规范要求
5.其他:满足设计及规范要求
[工程内容]
1.本体安装
2.补刷(喷)油漆</t>
  </si>
  <si>
    <t>030411002006</t>
  </si>
  <si>
    <t>桥架CTJ200*100</t>
  </si>
  <si>
    <t>[项目特征]
1.名称:桥架
2.材质:金属
3.规格:CTJ200*100
4.接地方式:满足设计及规范要求
5.其他:满足设计及规范要求
[工程内容]
1.本体安装
2.补刷(喷)油漆</t>
  </si>
  <si>
    <t>030411002007</t>
  </si>
  <si>
    <t>桥架CT150*100</t>
  </si>
  <si>
    <t>[项目特征]
1.名称:桥架
2.材质:金属
3.规格:CT150*100
4.接地方式:满足设计及规范要求
5.其他:满足设计及规范要求
[工程内容]
1.本体安装
2.补刷(喷)油漆</t>
  </si>
  <si>
    <t>030411002008</t>
  </si>
  <si>
    <t>桥架CT100*50</t>
  </si>
  <si>
    <t>[项目特征]
1.名称:桥架
2.材质:金属
3.规格:CT100*50
4.接地方式:满足设计及规范要求
5.其他:满足设计及规范要求
[工程内容]
1.本体安装
2.补刷(喷)油漆</t>
  </si>
  <si>
    <t>030411001014</t>
  </si>
  <si>
    <t>030411001015</t>
  </si>
  <si>
    <t>030411001016</t>
  </si>
  <si>
    <t>030411001017</t>
  </si>
  <si>
    <t>030411001018</t>
  </si>
  <si>
    <t>030408001011</t>
  </si>
  <si>
    <t>电力电缆ZR-YJV-4*185mm2</t>
  </si>
  <si>
    <t>[项目特征]
1.名称:电力电缆
2.型号:ZR-YJV
3.规格:4*185mm2
4.材质:铜芯
5.敷设方式、部位:支架、托架敷设
6.电压等级(kV):满足设计及规范要求
[工作内容]
1.电缆敷设
2.揭(盖)盖板
3.其他</t>
  </si>
  <si>
    <t>030408001012</t>
  </si>
  <si>
    <t>电力电缆WDZN-YJY-5*6mm2</t>
  </si>
  <si>
    <t>[项目特征]
1.名称:电力电缆
2.型号:WDZN-YJY
3.规格:5*6mm2
4.材质:铜芯
5.敷设方式、部位:支架、托架敷设
6.电压等级(kV):满足设计及规范要求
[工作内容]
1.电缆敷设
2.揭(盖)盖板
3.其他</t>
  </si>
  <si>
    <t>030408001013</t>
  </si>
  <si>
    <t>030408001014</t>
  </si>
  <si>
    <t>电力电缆WDZ-YJY-4*35+1*16mm2</t>
  </si>
  <si>
    <t>[项目特征]
1.名称:电力电缆
2.型号:WDZ-YJY
3.规格:4*35+1*16mm2
4.材质:铜芯
5.敷设方式、部位:支架、托架敷设
6.电压等级(kV):满足设计及规范要求
[工作内容]
1.电缆敷设
2.揭(盖)盖板
3.其他</t>
  </si>
  <si>
    <t>030408001015</t>
  </si>
  <si>
    <t>矿物质电缆NW-BTLY-3*2.5</t>
  </si>
  <si>
    <t>030411004003</t>
  </si>
  <si>
    <t>030411004004</t>
  </si>
  <si>
    <t>030411004005</t>
  </si>
  <si>
    <t>030411004006</t>
  </si>
  <si>
    <t>030412005009</t>
  </si>
  <si>
    <t>030412005010</t>
  </si>
  <si>
    <t>030412005011</t>
  </si>
  <si>
    <t>自带光控红外感应开关的吸顶灯</t>
  </si>
  <si>
    <t>[项目特征]
1.名称:自带光控红外感应开关的吸顶灯
2.型号:吸顶灯 
3.规格:22W环形节能灯、LED 12W
4.安装形式:吸顶
[工作内容]
1.本体安装
2.接线</t>
  </si>
  <si>
    <t>030404034006</t>
  </si>
  <si>
    <t>030404034007</t>
  </si>
  <si>
    <t>030404035009</t>
  </si>
  <si>
    <t>030412004002</t>
  </si>
  <si>
    <t>030412004003</t>
  </si>
  <si>
    <t>疏散出口标志灯</t>
  </si>
  <si>
    <t>[项目特征]
1.名称:疏散出口标志灯
2.型号:满足设计及规范要求
3.规格:满足设计及规范要求
4.安装形式:壁式
[工作内容]
1.本体安装
2.接线</t>
  </si>
  <si>
    <t>030412004004</t>
  </si>
  <si>
    <t>楼层标志灯</t>
  </si>
  <si>
    <t>[项目特征]
1.名称:楼层标志灯
2.型号:满足设计及规范要求
3.规格:满足设计及规范要求
4.安装形式:壁式
[工作内容]
1.本体安装
2.接线</t>
  </si>
  <si>
    <t>030412004005</t>
  </si>
  <si>
    <t>单向方向标志灯</t>
  </si>
  <si>
    <t>[项目特征]
1.名称:单向方向标志灯
2.型号:满足设计及规范要求
3.规格:满足设计及规范要求
4.安装形式:壁式
[工作内容]
1.本体安装
2.接线</t>
  </si>
  <si>
    <t>030412004006</t>
  </si>
  <si>
    <t>双面多信息复合标志灯</t>
  </si>
  <si>
    <t>[项目特征]
1.名称:双面多信息复合标志灯
2.型号:满足设计及规范要求
3.规格:满足设计及规范要求
4.安装形式:吸顶/吊装
[工作内容]
1.本体安装
2.接线</t>
  </si>
  <si>
    <t>030904005001</t>
  </si>
  <si>
    <t>声光报警器</t>
  </si>
  <si>
    <t>[项目特征]
1.类型:声光报警器
2.接线盒至声光报警器之间的金属软管、普利卡管、其它类型软管的安装
3.安装
4.校接线
5.编码
6.调试
[工作内容]
1.本体及附件安装及调试
2.完成本项所需的一切工作</t>
  </si>
  <si>
    <t>030411006005</t>
  </si>
  <si>
    <t>030411006006</t>
  </si>
  <si>
    <t>031002001003</t>
  </si>
  <si>
    <t>030414002002</t>
  </si>
  <si>
    <t>[项目特征]
1.名称:IKV以下送配电装置系统
2.备注:满足设计使用要求及验收要求
[工作内容]
1.系统调试</t>
  </si>
  <si>
    <t>030409006001</t>
  </si>
  <si>
    <t>接闪杆</t>
  </si>
  <si>
    <t>[项目特征]
1.名称:接闪杆
2.规格:Φ20热镀锌圆钢
3.安装形式、高度:300mm
4.其他:满足设计及规范要求
[工作内容]
1.避雷针制作、安装
2.跨接
3.补刷(喷)油漆</t>
  </si>
  <si>
    <t>根</t>
  </si>
  <si>
    <t>030409005003</t>
  </si>
  <si>
    <t>接闪带</t>
  </si>
  <si>
    <t>[项目特征]
1.名称:接闪带
2.规格:Φ10热镀锌圆钢
3.安装形式:明装
4.其他:满足设计及规范要求
[工作内容]
1.避雷网制作、安装
2.跨接
3.混凝土块制作
4.补刷(喷)油漆</t>
  </si>
  <si>
    <t>030409005004</t>
  </si>
  <si>
    <t>030409003002</t>
  </si>
  <si>
    <t>030409002002</t>
  </si>
  <si>
    <t>030409008002</t>
  </si>
  <si>
    <t>030409005005</t>
  </si>
  <si>
    <t>设备接地干线</t>
  </si>
  <si>
    <t>[项目特征]
1.名称:设备接地干线
2.规格:40*4热镀锌扁钢
3.其他:满足设计及规范要求
[工作内容]
1.设备接地干线制作、安装
2.跨接
3.补刷(喷)油漆</t>
  </si>
  <si>
    <t>030409001004</t>
  </si>
  <si>
    <t>030409001005</t>
  </si>
  <si>
    <t>030409005006</t>
  </si>
  <si>
    <t>030409001006</t>
  </si>
  <si>
    <t>030409004001</t>
  </si>
  <si>
    <t>均压环</t>
  </si>
  <si>
    <t>1.名称:均压环
2.备注:满足设计使用要求及验收要求
[工作内容]
1.均压环制作、安装
2.利用主钢筋焊接
3.补刷(喷)油漆</t>
  </si>
  <si>
    <t>7</t>
  </si>
  <si>
    <t>机电精装工程</t>
  </si>
  <si>
    <t>7.1</t>
  </si>
  <si>
    <t>030412005012</t>
  </si>
  <si>
    <t>030412005013</t>
  </si>
  <si>
    <t>030404034008</t>
  </si>
  <si>
    <t>030404034009</t>
  </si>
  <si>
    <t>030404035010</t>
  </si>
  <si>
    <t>030404035011</t>
  </si>
  <si>
    <t>030412004007</t>
  </si>
  <si>
    <t>残疾人报警按钮</t>
  </si>
  <si>
    <t>[项目特征]
1.名称:残疾人报警按钮
2.型号:满足设计及规范要求
3.规格:满足设计及规范要求
4.安装形式:吸顶/吊装
[工作内容]
1.本体安装
2.接线</t>
  </si>
  <si>
    <t>030411006007</t>
  </si>
  <si>
    <t>030409008003</t>
  </si>
  <si>
    <t>[项目特征]
1.名称:局部等电位端子箱
2.规格:满足设计及规范要求
3.材质：满足设计及规范要求
4.其他:满足设计及规范要求
[工作内容]
1.本体安装
2.其他</t>
  </si>
  <si>
    <t>030411001019</t>
  </si>
  <si>
    <t>030411001020</t>
  </si>
  <si>
    <t>030411004007</t>
  </si>
  <si>
    <t>030411004008</t>
  </si>
  <si>
    <t>7.2</t>
  </si>
  <si>
    <t>031001006009</t>
  </si>
  <si>
    <t>031001006010</t>
  </si>
  <si>
    <t>031001006011</t>
  </si>
  <si>
    <t>031001003013</t>
  </si>
  <si>
    <t>031001006012</t>
  </si>
  <si>
    <t>031004010001</t>
  </si>
  <si>
    <t>洗衣机龙头DN15</t>
  </si>
  <si>
    <t>[项目特征]
1.类型:洗衣机龙头
2.材质:满足设计及规范要求
3.型号、规格:DN15
4.连接形式:满足设计及规范要求
[工作内容]
1.安装
2.电气接线
3.调试
4.其他</t>
  </si>
  <si>
    <t>031004006002</t>
  </si>
  <si>
    <t>031004006003</t>
  </si>
  <si>
    <t>座便器</t>
  </si>
  <si>
    <t>[项目特征]
1.材质:座便器
2.规格类型:满足设计及规范要求
3.组装形式:满足设计及规范要求
4.附件名称、数量:满足设计及规范要求
[工作内容]
1.器具安装
2.附件安装
3.其他</t>
  </si>
  <si>
    <t>031004010002</t>
  </si>
  <si>
    <t>淋浴器</t>
  </si>
  <si>
    <t>[项目特征]
1.材质:淋浴器
2.规格类型:满足设计及规范要求
3.组装形式:满足设计及规范要求
4.附件名称、数量:满足设计及规范要求
[工作内容]
1.器具安装
2.附件安装
3.其他</t>
  </si>
  <si>
    <t>031004014010</t>
  </si>
  <si>
    <t>防干涸地漏 DN75</t>
  </si>
  <si>
    <t>[项目特征]
1.名称：防干涸地漏
2.材质：塑料
3.型号、规格：DN75
4.安装方式：满足设计及规范要求
[工作内容]
1.安装
2.其他</t>
  </si>
  <si>
    <t>031004014011</t>
  </si>
  <si>
    <t>直通地漏 DN75</t>
  </si>
  <si>
    <t>[项目特征]
1.名称：直通地漏
2.材质：塑料
3.型号、规格：DN75
4.安装方式：满足设计及规范要求
[工作内容]
1.安装
2.其他</t>
  </si>
  <si>
    <t>031004014012</t>
  </si>
  <si>
    <t>洗衣机地漏 DN75</t>
  </si>
  <si>
    <t>[项目特征]
1.名称：洗衣机地漏
2.材质：塑料
3.型号、规格：DN75
4.安装方式：满足设计及规范要求
[工作内容]
1.安装
2.其他</t>
  </si>
  <si>
    <t>031004014013</t>
  </si>
  <si>
    <t>沉箱排水地漏DN50</t>
  </si>
  <si>
    <t>[项目特征]
1.名称：沉箱排水地漏
2.材质：塑料
3.型号、规格：DN50
4.安装方式：满足设计及规范要求
[工作内容]
1.安装
2.其他</t>
  </si>
  <si>
    <t>三</t>
  </si>
  <si>
    <t>室外电气</t>
  </si>
  <si>
    <t>030411001021</t>
  </si>
  <si>
    <t>电气配管1*PC160+2*PC100</t>
  </si>
  <si>
    <t>[项目特征]
1.名称:电线管
2.材质:PC
3.规格:1*PC160+2*PC100
4.敷设方式：埋地暗敷
5.穿引线：满足设计及规范要求
6.其他:满足设计及规范要求
[工程内容]
1.电线管路敷设
2.其他</t>
  </si>
  <si>
    <t>030411001022</t>
  </si>
  <si>
    <t>电气配管1*SC150+1*SC100+2*SC50</t>
  </si>
  <si>
    <t>[项目特征]
1.名称:电线管
2.材质:SC
3.规格:1*SC150+1*SC100+2*SC50
4.敷设方式：埋地暗敷
5.穿引线：满足设计及规范要求
6.其他:满足设计及规范要求
[工程内容]
1.电线管路敷设
2.其他</t>
  </si>
  <si>
    <t>030411001023</t>
  </si>
  <si>
    <t>电气配管2*PC160+1*PC100</t>
  </si>
  <si>
    <t>[项目特征]
1.名称:电线管
2.材质:PC
3.规格:2*PC160+1*PC100
4.敷设方式：埋地暗敷
5.穿引线：满足设计及规范要求
6.其他:满足设计及规范要求
[工程内容]
1.电线管路敷设
2.其他</t>
  </si>
  <si>
    <t>030411001024</t>
  </si>
  <si>
    <t>电气配管2*SC150</t>
  </si>
  <si>
    <t>[项目特征]
1.名称:电线管
2.材质:SC
3.规格:2*SC150
4.敷设方式：埋地暗敷
5.穿引线：满足设计及规范要求
6.其他:满足设计及规范要求
[工程内容]
1.电线管路敷设
2.其他</t>
  </si>
  <si>
    <t>030411001025</t>
  </si>
  <si>
    <t>电气配管3*PC160+2*PC100</t>
  </si>
  <si>
    <t>[项目特征]
1.名称:电线管
2.材质:PC
3.规格:3*PC160+2*PC100
4.敷设方式：埋地暗敷
5.穿引线：满足设计及规范要求
6.其他:满足设计及规范要求
[工程内容]
1.电线管路敷设
2.其他</t>
  </si>
  <si>
    <t>030413005001</t>
  </si>
  <si>
    <t>手孔井600*600*1000</t>
  </si>
  <si>
    <t>[项目特征]
1.名称:手孔井
2.规格:600*600*1000
3.类型:满足设计及规范要求
[工程内容]
1.砌筑
2.其他</t>
  </si>
  <si>
    <t>座</t>
  </si>
  <si>
    <t>010101007001</t>
  </si>
  <si>
    <t>管沟土方</t>
  </si>
  <si>
    <t>[项目特征]
1.土壤类别:满足设计及规范要求
2.管外径:满足设计及规范要求
3.挖沟深度:满足设计及规范要求
[工作内容]
1.土方开挖
2.围护(挡土板）、支撑
3.场内运输
4.回填
5.其他</t>
  </si>
  <si>
    <t>m3</t>
  </si>
  <si>
    <t>010103001001</t>
  </si>
  <si>
    <t>原土回填方</t>
  </si>
  <si>
    <t>[项目特征]
1.土壤类别:满足设计及规范要求
2.管外径:满足设计及规范要求
3.回填要求:满足设计及规范要求
[工作内容]
1.回填
2.碾压、夯实
3.场内运输
4.其他</t>
  </si>
  <si>
    <t>室外给水</t>
  </si>
  <si>
    <t>031001005002</t>
  </si>
  <si>
    <t>球墨铸铁给水管DN100</t>
  </si>
  <si>
    <t>[项目特征]
1.安装部位:室外
2.介质:给水
3.材质、规格:球墨铸铁给水管DN1100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</si>
  <si>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031001003014</t>
  </si>
  <si>
    <t>[项目特征]
1.安装部位:室外
2.介质:热给水
3.材质、规格:S30408薄壁不锈钢管DN80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</si>
  <si>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031001003015</t>
  </si>
  <si>
    <t>[项目特征]
1.安装部位:室外
2.介质:热给水
3.材质、规格:S30408薄壁不锈钢管DN65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</si>
  <si>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031003003020</t>
  </si>
  <si>
    <t>闸阀DN100</t>
  </si>
  <si>
    <t>[项目特征]
1.类型:闸阀
2.材质:满足设计及规范要求
3.规格、压力等级:DN100
4.连接形式:满足设计及规范要求
[工作内容]
1.安装
2.其他</t>
  </si>
  <si>
    <t>031003003021</t>
  </si>
  <si>
    <t>止回阀DN100</t>
  </si>
  <si>
    <t>[项目特征]
1.类型:止回阀
2.材质:满足设计及规范要求
3.型号、规格:DN100
4.连接形式:满足设计及规范要求
[工作内容]
1.安装
2.电气接线
3.调试
4.其他</t>
  </si>
  <si>
    <t>031003003022</t>
  </si>
  <si>
    <t>水表DN100</t>
  </si>
  <si>
    <t>[项目特征]
1.类型:水表
2.材质:满足设计及规范要求
3.型号、规格:DN100
4.连接形式:满足设计及规范要求
[工作内容]
1.安装
2.电气接线
3.调试
4.其他</t>
  </si>
  <si>
    <t>030413005002</t>
  </si>
  <si>
    <t>阀门井</t>
  </si>
  <si>
    <t>[项目特征]
1.名称:阀门井
2.规格:满足设计及规范要求
3.类型:满足设计及规范要求
[工程内容]
1.砌筑
2.其他</t>
  </si>
  <si>
    <t>010101007002</t>
  </si>
  <si>
    <t>010103001002</t>
  </si>
  <si>
    <t>室外排水</t>
  </si>
  <si>
    <t>031001006013</t>
  </si>
  <si>
    <t>HDPE双壁波纹排水管DN300(SN4级）</t>
  </si>
  <si>
    <t>[项目特征]
1.安装部位:室外
2.介质:排水
3.材质、压力等级:HDPE双壁波纹排水管DN300（SN4级）
4.连接形式:满足设计及规范要求
5.压力试验及吹、洗设计要求：满足设计及规范要求
[工程内容]
1.管道安装
2.管件安装
3.塑料卡固定
4.压力试验
5.吹扫、冲洗
6.警示带铺设</t>
  </si>
  <si>
    <t>031001006014</t>
  </si>
  <si>
    <t>PVC-U排水管DN250（S20)</t>
  </si>
  <si>
    <t>[项目特征]
1.安装部位:室外
2.介质:排水
3.材质、压力等级:PVC-U排水管DN250（S20)
4.连接形式:满足设计及规范要求
5.压力试验及吹、洗设计要求：满足设计及规范要求
[工程内容]
1.管道安装
2.管件安装
3.塑料卡固定
4.压力试验
5.吹扫、冲洗
6.警示带铺设</t>
  </si>
  <si>
    <t>031001006015</t>
  </si>
  <si>
    <t>PVC-U排水管DN250（S16)</t>
  </si>
  <si>
    <t>[项目特征]
1.安装部位:室外
2.介质:排水
3.材质、压力等级:PVC-U排水管DN250（S16)
4.连接形式:满足设计及规范要求
5.压力试验及吹、洗设计要求：满足设计及规范要求
[工程内容]
1.管道安装
2.管件安装
3.塑料卡固定
4.压力试验
5.吹扫、冲洗
6.警示带铺设</t>
  </si>
  <si>
    <t>031001006016</t>
  </si>
  <si>
    <t>[项目特征]
1.安装部位:室外
2.介质:排水
3.材质、压力等级:PVC-U排水管DN250
4.连接形式:满足设计及规范要求
5.压力试验及吹、洗设计要求：满足设计及规范要求
[工程内容]
1.管道安装
2.管件安装
3.塑料卡固定
4.压力试验
5.吹扫、冲洗
6.警示带铺设</t>
  </si>
  <si>
    <t>031001005003</t>
  </si>
  <si>
    <t>[项目特征]
1.安装部位:室外
2.介质:污废水排水
3.材质、规格:柔性接口铸铁排水管 DN150
4.连接形式:橡胶圈密封W型不锈钢卡箍连接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</si>
  <si>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040504003001</t>
  </si>
  <si>
    <t>排水检查井</t>
  </si>
  <si>
    <t>[项目特征]
1.名称:排水检查井
2.做法：详《建筑小区塑料排水检查井》08SS523
3.井深、尺寸、连管数量:按设计要求综合考虑
4.井座:采用一次注塑成型的PPB材质塑料检查井座
5.井盖:当检查井设置在绿化带时，采用复合树脂井盖；设置在机动车车行道时，根据路面承载要求选择相配套的防护井盖或铸铁井盖
[工程内容]
1.管道安装
2.管件安装
3.塑料卡固定
4.压力试验
5.吹扫、冲洗
6.警示带铺设</t>
  </si>
  <si>
    <t>010101007003</t>
  </si>
  <si>
    <t>[项目特征]
1.土壤类别:满足设计及规范要求
2.管外径:满足设计及规范要求
3.挖沟深度:满足设计及规范要求
[工程内容]
1.混凝土垫层
2.成套雨水口安装
3.其它完成本项工程所需的一切工作</t>
  </si>
  <si>
    <t>010103001003</t>
  </si>
  <si>
    <t>[项目特征]
1.土壤类别:满足设计及规范要求
2.管外径:满足设计及规范要求
3.回填要求:满足设计及规范要求
[工作内容]
1.土方开挖
2.围护(挡土板）、支撑
3.场内运输
4.回填
5.其他</t>
  </si>
  <si>
    <t>010103002001</t>
  </si>
  <si>
    <t>余方弃置</t>
  </si>
  <si>
    <t>[项目特征]
1.废弃料品种:满足设计及规范要求
2.运距:满足设计及规范要求
[工作内容]
1.土方外运
2.淤泥外运
3.石方外运</t>
  </si>
  <si>
    <t>室外消火栓</t>
  </si>
  <si>
    <t>031001005004</t>
  </si>
  <si>
    <t>钢丝网骨架(PE)塑料复合管DN65</t>
  </si>
  <si>
    <t>[项目特征]
1.安装部位:室外
2.介质:给水
3.材质、规格:钢丝网骨架(PE)塑料复合管DN65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</si>
  <si>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钢丝网骨架(PE)塑料复合管DN100</t>
  </si>
  <si>
    <t>[项目特征]
1.安装部位:室外
2.介质:给水
3.材质、规格:钢丝网骨架(PE)塑料复合管DN100
4.连接形式:满足设计及规范要求
5.阻火圈设计要求:满足设计及规范要求
5.压力试验及吹、洗设计要求:满足设计及规范要求
6.警示带形式:满足设计及规范要求
[工作内容]
1.管道安装
2.管件安装
3.塑料卡固定
4.压力试验
5.吹扫、冲洗
6.警示带铺设</t>
  </si>
  <si>
    <t>030901010003</t>
  </si>
  <si>
    <t>室外地上式消火栓SS150/65型</t>
  </si>
  <si>
    <t>[项目特征]
1.安装方式:明装
2.型号、规格:SS150/65型
3.附件材质、规格:满足设计及使用要求
[工作内容]
1.安装
2.配件安装</t>
  </si>
  <si>
    <t>031003003026</t>
  </si>
  <si>
    <t>室内消火栓泵</t>
  </si>
  <si>
    <t>[项目特征]
1.名称:消火栓给水泵组（含控制柜）（一用一备，两台）
2.型号:Q1=15L/S,H=50m
3.参数: Q1=15L/S,H=50m/台；一用一备,机械密封,单出口水泵
4.附件:地脚螺栓，减震装置、台座、异径弯管、垫块及其它材料，水泵控制柜，从控制柜到电机、控制柜到液位装置的电缆、电线、电气管道、桥架线槽、机械应急启泵装置及配件。附件满足设计及规范要求
5.基础施工要求:设备基础尺寸满足设计及规范要求
6.型钢基础除锈、制作、安装、刷油满足设计及规范要求
7.本体及附件的接地连接满足设计及规范要求
8.电气接线前检查、配合\负责电机及控制柜接线满足设计及规范要求
9.单机试运转、调试满足设计及规范要求
[工程内容]
1.本体及附件的供应及安装
2.完成本项所需的一切工作</t>
  </si>
  <si>
    <t>合计</t>
  </si>
  <si>
    <t xml:space="preserve">                 投标人： </t>
  </si>
  <si>
    <t xml:space="preserve">                                           法定代表人或委托代理人：（签字或盖章）</t>
  </si>
  <si>
    <t xml:space="preserve">              日期： </t>
  </si>
  <si>
    <t>措施项目清单与计价表</t>
  </si>
  <si>
    <t>计算基数/工程量</t>
  </si>
  <si>
    <t>不含税金额（元）</t>
  </si>
  <si>
    <t>备  注</t>
  </si>
  <si>
    <t>费率(%)/综合单价（元）</t>
  </si>
  <si>
    <t>金额（元）</t>
  </si>
  <si>
    <t>按费率计算的绿色施工安全防护措施费</t>
  </si>
  <si>
    <t>项</t>
  </si>
  <si>
    <t>其他措施项目</t>
  </si>
  <si>
    <t>垂直运输工程</t>
  </si>
  <si>
    <t>施工抽排水、降水费</t>
  </si>
  <si>
    <t>已完工程及设备设施保护费</t>
  </si>
  <si>
    <t>材料进场检验及送检检测费</t>
  </si>
  <si>
    <t>材料及小型构件二次水平运输</t>
  </si>
  <si>
    <t>成品保护工程</t>
  </si>
  <si>
    <t>大型机械设备安拆费用</t>
  </si>
  <si>
    <t>脚手架搭拆费</t>
  </si>
  <si>
    <t>其他（投标人自报）</t>
  </si>
  <si>
    <t>其他项目清单与计价汇总表</t>
  </si>
  <si>
    <t>材料暂估价</t>
  </si>
  <si>
    <t>专业工程暂估价</t>
  </si>
  <si>
    <t>8</t>
  </si>
  <si>
    <t>9</t>
  </si>
  <si>
    <t>10</t>
  </si>
  <si>
    <t>合  计</t>
  </si>
  <si>
    <t>—</t>
  </si>
  <si>
    <t>注：材料（工程设备）暂估单价进入清单项目综合单价，此处不汇总。</t>
  </si>
  <si>
    <t>主要人工、材料价格及设备选用表</t>
  </si>
  <si>
    <t>材料名称</t>
  </si>
  <si>
    <t>数量</t>
  </si>
  <si>
    <t>不含税报价（元）</t>
  </si>
  <si>
    <t>单价</t>
  </si>
  <si>
    <t>合价</t>
  </si>
  <si>
    <t>人工费（如）</t>
  </si>
  <si>
    <t/>
  </si>
  <si>
    <t>元</t>
  </si>
  <si>
    <t>工程名称：华美牧场员工宿舍和食堂工程-土建部分</t>
  </si>
  <si>
    <t>其中：暂估价(元)</t>
  </si>
  <si>
    <t>单价措施费</t>
  </si>
  <si>
    <t>总价措施费</t>
  </si>
  <si>
    <t>2.2.1</t>
  </si>
  <si>
    <t>－</t>
  </si>
  <si>
    <t>2.2.2</t>
  </si>
  <si>
    <t>拆除</t>
  </si>
  <si>
    <t>041001001001</t>
  </si>
  <si>
    <t>拆除路面</t>
  </si>
  <si>
    <t>[项目特征]
1.拆除部位:原有室外楼地面300mm
2.废料清运：旧料废渣清运到场外，运距综合考虑
[工作内容]
1.拆除
2.控制扬尘
3.清理
4.建渣场内、外运输
5.其他完成本项所需的一切工作</t>
  </si>
  <si>
    <t>土石方工程</t>
  </si>
  <si>
    <t>010101004002</t>
  </si>
  <si>
    <t>挖基坑土方</t>
  </si>
  <si>
    <t>[项目特征]
1.土壤类别:根据岩土工程勘察报告及现场情况综合考虑
2.挖土深度:综合考虑
3.土方等垂直运输:结合现场情况自行考虑
4.场内运距:结合现场情况综合考虑
5.其他:综合单价中综合考虑桩间挖土增加费
[工作内容]
1.排地表水
2.土方开挖
3.基底钎探
4.场内运输及施工转堆
5.其他完成本项所需的一切工作</t>
  </si>
  <si>
    <t>回填方 场内取土（槽、坑）</t>
  </si>
  <si>
    <t>[项目特征]
1.密实度要求:满足设计和规范的要求
2.填方材料品种:土质满足设计和规范的要求
3.填方粒径要求:综合考虑
4.填方来源、运距:挖方预留土，场内运距综合考虑
[工作内容]
1.取土、运输、卸土
2.回填
3.分层碾压、夯实
4.其他完成本项所需的一切工作</t>
  </si>
  <si>
    <t>[项目特征]
1.废弃料品种:包括土石方、淤泥、流砂、旧基础、余泥、废渣、凿桩外运等
2.弃置运距:结合现场情况综合考虑
[工作内容]
1.装卸、运输
2.余方点装料运输至弃置点
3.其他完成本项所需的一切工作</t>
  </si>
  <si>
    <t>桩基工程</t>
  </si>
  <si>
    <t>010301002001</t>
  </si>
  <si>
    <t>预制钢筋混凝土管桩 静压（设计桩径500mm）</t>
  </si>
  <si>
    <t>[项目特征]
1.地层情况:综合考虑
2.单桩长度、根数:综合考虑
3.桩型号:C80高强混凝土预应力管桩AB型，PHC-AB500-125型
4.桩截面:桩外径500mm、壁厚125mm
5.桩尖类型:综合考虑
6.桩倾斜度:满足设计及施工规范
7.防护材料种类:满足设计及施工规范
8.接桩:综合考虑
9.施打方式:静压
[工作内容]
1.工作平台搭拆
2.桩机竖拆、移位
3.沉桩
4.接桩
5.桩尖制作安装
6.刷防护材料
7.其他完成本项所需的一切工作</t>
  </si>
  <si>
    <t>010301002003</t>
  </si>
  <si>
    <t>预制钢筋混凝土管桩 静压送桩（设计桩径500mm）</t>
  </si>
  <si>
    <t>[项目特征]
1.地层情况:综合考虑
2.送桩深度:综合考虑
3.桩截面:桩外径500mm
3.沉桩方式:静压（送桩）
[工作内容]
1.送桩
2.清理
3.其他完成本项所需的一切工作</t>
  </si>
  <si>
    <t>010301002004</t>
  </si>
  <si>
    <t>预制钢筋混凝土管桩 静压（设计桩径500mm） 试验桩</t>
  </si>
  <si>
    <t>[项目特征]
1.地层情况:综合考虑
2.单桩长度、根数:综合考虑
3.桩型号:C80高强混凝土预应力管桩B型，PHC-AB500-125型
4.桩截面:桩外径500mm、壁厚125mm
5.桩尖类型:综合考虑
6.桩倾斜度:满足设计及施工规范
7.防护材料种类:满足设计及施工规范
8.接桩:综合考虑
9.施打方式:静压
[工作内容]
1.工作平台搭拆
2.桩机竖拆、移位
3.沉桩
4.接桩
5.桩尖制作安装
6.刷防护材料
7.其他完成本项所需的一切工作</t>
  </si>
  <si>
    <t>010301004001</t>
  </si>
  <si>
    <t>截(凿)桩头</t>
  </si>
  <si>
    <t>[项目特征]
1.桩类型:管桩、方桩
2.凿桩头平均高度:综合考虑
[工作内容]
1.截（切割）桩头
2.桩头钢筋截断、整理
3.凿平
4.其他完成本项所需的一切工作</t>
  </si>
  <si>
    <t>010507007001</t>
  </si>
  <si>
    <t>管桩桩底填芯</t>
  </si>
  <si>
    <t>[项目特征]
1.管桩填芯材料种类:填充C30微膨细石混凝土，满足设计及施工规范
[工作内容]
1.填芯
2.混凝土制作、运输、灌注、振捣
3.其他完成本项所需的一切工作</t>
  </si>
  <si>
    <t>010507007002</t>
  </si>
  <si>
    <t>管桩桩顶填芯</t>
  </si>
  <si>
    <t>[项目特征]
1.管桩填芯材料种类:填充C35微膨混凝土，满足设计及施工规范
[工作内容]
1.填芯
2.混凝土制作、运输、灌注、振捣
3.其他完成本项所需的一切工作</t>
  </si>
  <si>
    <t>010515001001</t>
  </si>
  <si>
    <t>桩头插筋 Ф25内Ⅲ级钢</t>
  </si>
  <si>
    <t>[项目特征]
1.钢筋种类、规格:现浇构件Ф25Ⅲ级钢
[工作内容]
1.钢筋运输
2.钢筋制安
3.其它完成本项所需的一切工作</t>
  </si>
  <si>
    <t>t</t>
  </si>
  <si>
    <t>010515001002</t>
  </si>
  <si>
    <t>桩头插筋 Ф10内Ⅰ级钢</t>
  </si>
  <si>
    <t>[项目特征]
1.钢筋种类、规格:现浇构件Ф10内Ⅰ级钢
2.钢板种类、规格:3厚圆钢板
[工作内容]
1.钢筋、钢板运输
2.钢筋、钢板制安
3.其它完成本项所需的一切工作</t>
  </si>
  <si>
    <t>砌筑工程</t>
  </si>
  <si>
    <t>010401003001</t>
  </si>
  <si>
    <t>砌块墙 普通砌块 内墙 100mm</t>
  </si>
  <si>
    <t>[项目特征]
1.砌块品种、规格、强度等级:A5.0蒸压加气混凝土砌块（普通砌块）
2.墙体类型：内墙 100mm
3.砂浆强度等级:预拌砂浆（湿拌）M5砌筑砂浆
[工作内容]
1.砂浆制作、运输
2.砌砖、砌块
3.勾缝
4.材料运输
5.其他完成本项所需的一切工作</t>
  </si>
  <si>
    <t>010401003003</t>
  </si>
  <si>
    <t>砌块墙 普通砌块 内墙 200mm</t>
  </si>
  <si>
    <t>[项目特征]
1.砌块品种、规格、强度等级:A5.0蒸压加气混凝土砌块（普通砌块）
2.墙体类型：内墙 200mm
3.砂浆强度等级:预拌砂浆（湿拌）M5砌筑砂浆
[工作内容]
1.砂浆制作、运输
2.砌砖、砌块
3.勾缝
4.材料运输
5.其他完成本项所需的一切工作</t>
  </si>
  <si>
    <t>010402001006</t>
  </si>
  <si>
    <t>砌块墙 普通砌块 外墙 100mm</t>
  </si>
  <si>
    <t>[项目特征]
1.砌块品种、规格、强度等级:A5.0蒸压加气混凝土砌块（普通砌块）
2.墙体类型：外墙 100mm
3.砂浆强度等级:预拌砂浆（湿拌）M5砌筑砂浆
[工作内容]
1.砂浆制作、运输
2.砌砖、砌块
3.勾缝
4.材料运输
5.其他完成本项所需的一切工作</t>
  </si>
  <si>
    <t>010402001004</t>
  </si>
  <si>
    <t>砌块墙 普通砌块 外墙 200mm</t>
  </si>
  <si>
    <t>[项目特征]
1.砌块品种、规格、强度等级:A5.0蒸压加气混凝土砌块（普通砌块）
2.墙体类型：外墙 200mm
3.砂浆强度等级:预拌砂浆（湿拌）M5砌筑砂浆
[工作内容]
1.砂浆制作、运输
2.砌砖、砌块
3.勾缝
4.材料运输
5.其他完成本项所需的一切工作</t>
  </si>
  <si>
    <t>010402001007</t>
  </si>
  <si>
    <t>砖砌栏板</t>
  </si>
  <si>
    <t>[项目特征]
1.砌块品种、规格、强度等级:A5.0蒸压加气混凝土砌块（普通砌块）
2.墙体类型：砖砌栏板 200mm
3.砂浆强度等级:预拌砂浆（湿拌）M5砌筑砂浆
4.压顶混凝土强度等级、配筋信息:商品混凝土C25，纵筋2C10,插筋C6@200
[工作内容]
1.砂浆制作、运输
2.砌砖、砌块
3.勾缝
4.混凝土制作、运输、泵送、浇筑、振捣、养护
5.材料运输
6.其他完成本项所需的一切工作</t>
  </si>
  <si>
    <t>混凝土及钢筋混凝土工程（基础工程）</t>
  </si>
  <si>
    <t>混凝土工程（基础工程）</t>
  </si>
  <si>
    <t>010501001001</t>
  </si>
  <si>
    <t>垫层 C15 泵送高度50m内</t>
  </si>
  <si>
    <t>[项目特征]
1.混凝土种类:商品混凝土
2.混凝土强度等级:C15
[工作内容]
1.混凝土制作、运输、泵送、浇筑、振捣、养护
2.其他完成本项所需的一切工作</t>
  </si>
  <si>
    <t>010501005001</t>
  </si>
  <si>
    <t>桩承台基础 C30 P8 泵送高度50m内</t>
  </si>
  <si>
    <t>[项目特征]
1.混凝土种类:商品混凝土
2.混凝土强度等级:C30 P8
[工作内容]
1.混凝土制作、运输、泵送、浇筑、振捣、养护
2.其他完成本项所需的一切工作</t>
  </si>
  <si>
    <t>010503001001</t>
  </si>
  <si>
    <t>基础梁 C30 泵送高度50m内</t>
  </si>
  <si>
    <t>[项目特征]
1.混凝土种类:商品混凝土
2.混凝土强度等级:C30
[工作内容]
1.混凝土制作、运输、泵送、浇筑、振捣、养护
2.其他完成本项所需的一切工作</t>
  </si>
  <si>
    <t>010501001002</t>
  </si>
  <si>
    <t>填素混凝土（首层梁与承台） 泵送高度50m内</t>
  </si>
  <si>
    <t>[项目特征]
1.混凝土种类:素混凝土
2.混凝土强度等级:C30
[工作内容]
1.混凝土制作、运输、泵送、浇筑、振捣、养护
2.其他完成本项所需的一切工作</t>
  </si>
  <si>
    <t>040201022001</t>
  </si>
  <si>
    <t>排水沟、截水沟</t>
  </si>
  <si>
    <t>[项目特征]
1.混凝土排水沟尺寸:详见图纸综合考虑
2.混凝土垫层：100厚C15混凝土垫层
3.排水沟材质:MU7.5砂浆砌MU10砖
4.底板及侧壁砂浆强度等级、配合比:20厚1：2.5水泥砂浆，原浆压光
5.盖板、金属网种类、尺寸、规格:复合树脂排水沟篦子（尺寸详图纸）
6.模板类型：综合考虑
7.固定方式、技术要求:30x50X3厚镀锌角钢，通长Ф8鱼尾锚@400与角钢焊接，其他详图集16S518-62页，满足招标文件及相关规范要求
[工程内容]
1.盖板、金属网制作及安装
2.混凝土浇筑、抹灰等
3.基层夯实
4.模板制作、安装、拆除、整理堆放及场内外运输
5.清理模板粘结物及模内杂物、刷隔离剂等
6.其他完成本项目所需的一切工作内容</t>
  </si>
  <si>
    <t>钢筋工程（基础工程）</t>
  </si>
  <si>
    <t>010515001006</t>
  </si>
  <si>
    <t>现浇混凝土钢筋 Ф10内 Ⅲ级钢</t>
  </si>
  <si>
    <t>[项目特征]
1.钢筋种类、规格:现浇构件 螺纹钢Ф10内 Ⅲ级钢
[工作内容]
1.钢筋制安
2.钢筋运输
3.焊接、绑扎
4.其他完成本项所需的一切工作</t>
  </si>
  <si>
    <t>010515001009</t>
  </si>
  <si>
    <t>现浇混凝土钢筋 Ф12-25内 Ⅲ级钢</t>
  </si>
  <si>
    <t>[项目特征]
1.钢筋种类、规格:现浇构件 螺纹钢Ф12-25内 Ⅲ级钢
[工作内容]
1.钢筋制安
2.钢筋运输
3.焊接、绑扎
4.其他完成本项所需的一切工作</t>
  </si>
  <si>
    <t>010515001021</t>
  </si>
  <si>
    <t>现浇混凝土钢筋  Ф10内 Ⅲ级钢 箍筋</t>
  </si>
  <si>
    <t>[项目特征]
1.钢筋种类、规格:现浇构件 螺纹钢Ф10内 Ⅲ级钢 箍筋
[工作内容]
1.钢筋制安
2.钢筋运输
3.焊接、绑扎
4.其他完成本项所需的一切工作</t>
  </si>
  <si>
    <t>010515001012</t>
  </si>
  <si>
    <t>现浇混凝土钢筋 Ф10外 Ⅲ级钢 箍筋</t>
  </si>
  <si>
    <t>[项目特征]
1.钢筋种类、规格:现浇构件 螺纹钢Ф10外 Ⅲ级钢 箍筋
[工作内容]
1.钢筋制安
2.钢筋运输
3.焊接、绑扎
4.其他完成本项所需的一切工作</t>
  </si>
  <si>
    <t>010516003002</t>
  </si>
  <si>
    <t>电渣压力焊接头 Φ18以内</t>
  </si>
  <si>
    <t>[项目特征]
1.连接方式:电渣压力焊
2.接头种类:电渣压力焊接头
3.接头规格:Φ18以内
[工作内容]
1.安装埋设、焊接固定
2.磨光、固定安装
3.清理
4.其他完成本项所需的一切工作</t>
  </si>
  <si>
    <t>混凝土及钢筋混凝土工程（地上部分）</t>
  </si>
  <si>
    <t>混凝土工程（地上部分）</t>
  </si>
  <si>
    <t>010502001001</t>
  </si>
  <si>
    <t>混凝土柱 C30 泵送高度50m内</t>
  </si>
  <si>
    <t>010502001005</t>
  </si>
  <si>
    <t>混凝土柱 C35 泵送高度50m内</t>
  </si>
  <si>
    <t>[项目特征]
1.混凝土种类:商品混凝土
2.混凝土强度等级:C35
[工作内容]
1.混凝土制作、运输、泵送、浇筑、振捣、养护
2.其他完成本项所需的一切工作</t>
  </si>
  <si>
    <t>010505002001</t>
  </si>
  <si>
    <t>有梁板/无梁板 C30 泵送高度50m内</t>
  </si>
  <si>
    <t>010506001001</t>
  </si>
  <si>
    <t>直形楼梯 C30 泵送高度50m内</t>
  </si>
  <si>
    <t>010502001002</t>
  </si>
  <si>
    <t>构造柱 C25</t>
  </si>
  <si>
    <t>[项目特征]
1.混凝土种类:商品混凝土
2.混凝土强度等级:C25
[工作内容]
1.混凝土制作、运输、泵送、浇筑、振捣、养护
2.其他完成本项所需的一切工作</t>
  </si>
  <si>
    <t>010503005001</t>
  </si>
  <si>
    <t>圈、过梁 C25</t>
  </si>
  <si>
    <t>010507001001</t>
  </si>
  <si>
    <t>坡道</t>
  </si>
  <si>
    <t>[项目特征]
1.厚度:60厚
2.混凝土强度等级、种类:C15商品混凝土
[工作内容]
1.基层清理
2.混凝土制作、运输、浇筑、振捣、养护
3.其他完成本项目一切工作内容"</t>
  </si>
  <si>
    <t>010505006005</t>
  </si>
  <si>
    <t>栏板、反檐 C20 泵送高度50m内</t>
  </si>
  <si>
    <t>[项目特征]
1.混凝土种类:商品混凝土
2.混凝土强度等级:C20
[工作内容]
1.混凝土制作、运输、泵送、浇筑、振捣、养护
2.其他完成本项所需的一切工作</t>
  </si>
  <si>
    <t>010508001001</t>
  </si>
  <si>
    <t>后浇带 C35</t>
  </si>
  <si>
    <t>010103001008</t>
  </si>
  <si>
    <t>粗砂褥垫层</t>
  </si>
  <si>
    <t>[项目特征]
1.密实度要求:满足设计和规范的要求
2.填方材料品种:粗砂褥垫层
3.填方粒径要求:综合考虑
4.填方来源、运距:挖方预留土，场内运距综合考虑
[工作内容]
1.取土、运输、卸土
2.回填
3.分层碾压、夯实
4.其他完成本项所需的一切工作</t>
  </si>
  <si>
    <t>钢筋工程（地上部分）</t>
  </si>
  <si>
    <t>010515001013</t>
  </si>
  <si>
    <t>现浇混凝土钢筋  Ф10内Ⅰ级钢</t>
  </si>
  <si>
    <t>[项目特征]
1.钢筋种类、规格:现浇构件 圆钢Ф10内Ⅰ级钢
[工作内容]
1.钢筋制安
2.钢筋运输
3.焊接、绑扎
4.其他完成本项所需的一切工作</t>
  </si>
  <si>
    <t>010515001015</t>
  </si>
  <si>
    <t>010515001017</t>
  </si>
  <si>
    <t>010515001022</t>
  </si>
  <si>
    <t>010516003004</t>
  </si>
  <si>
    <t>金属结构工程</t>
  </si>
  <si>
    <t>门窗工程</t>
  </si>
  <si>
    <t>010802001001</t>
  </si>
  <si>
    <t>玻璃门（单扇）</t>
  </si>
  <si>
    <t>[项目特征]
1.门代号及材质:铝合金玻璃门（单扇）（M1022）
2.洞口尺寸:综合考虑
3.材质、规格:铝合金玻璃门
4.五金材料、品种、规格:门锁等配套优质五金等
5.其他:报价考虑门窗框与墙接触位及门窗框周边缝隙的填塞、修补费用，其他按设计或规范要求
[工程内容]
1.门运输、门及门套安装
2.门洞塞缝、灌浆
3.门锁及特殊五金安装
4.其他完成本项所需的一切工作</t>
  </si>
  <si>
    <t>010802001002</t>
  </si>
  <si>
    <t>木质夹板平开门（单扇）</t>
  </si>
  <si>
    <t>[项目特征]
1.门代号及材质:单扇木质夹板平开门（M0822、M0922、M1022a、M1122、M1522）
2.洞口尺寸:综合考虑
3.五金材料、品种、规格:门锁等配套优质五金等
4.其他:报价考虑门窗框与墙接触位及门窗框周边缝隙的填塞、修补费用，其他按设计或规范要求
[工程内容]
1.门运输、门及门套安装
2.门洞塞缝、灌浆
3.门锁及特殊五金安装
4.其他完成本项所需的一切工作</t>
  </si>
  <si>
    <t>010807001002</t>
  </si>
  <si>
    <t>铝合金带亮平开窗（单扇）-宿舍</t>
  </si>
  <si>
    <t>[项目特征]
1.窗类型:铝合金带亮单扇平开窗（GC1204）
2.材质、规格:深灰色铝合金型材,铝材厚度不小于1.8mm
3.玻璃品种、厚度:6mm单层玻璃
4.五金材料、品种、规格:配套优质五金等
5.其他要求:报价考虑门窗框与墙接触位及门窗框周边缝隙的填塞、修补费用，其他按设计或规范要求
[工程内容]
1.窗运输、窗及窗套安装
2.窗洞塞缝、灌浆
3.特殊五金安装
4.其他完成本项所需的一切工作</t>
  </si>
  <si>
    <t>010807001014</t>
  </si>
  <si>
    <t>铝合金平开窗（双扇）</t>
  </si>
  <si>
    <t>[项目特征]
1.窗类型:铝合金双扇平开窗（C1210）
2.材质、规格:深灰色铝合金型材,铝材厚度不小于1.8mm
3.玻璃品种、厚度:6mm厚普通透明玻璃
4.五金材料、品种、规格:配套优质五金等
5.其他要求:报价考虑门窗框与墙接触位及门窗框周边缝隙的填塞、修补费用，其他按设计或规范要求
[工程内容]
1.窗运输、窗及窗套安装
2.窗洞塞缝、灌浆
3.特殊五金安装
4.其他完成本项所需的一切工作</t>
  </si>
  <si>
    <t>010802003012</t>
  </si>
  <si>
    <t>乙级钢质防火门（单扇）</t>
  </si>
  <si>
    <t>[项目特征]
1.门代号及材质:乙级钢质单扇防火门（FM乙0817）
2.洞口尺寸:综合考虑
3.五金材料、品种、规格:门锁、闭门器等配套优质五金等
4.其他:报价考虑门窗框与墙接触位及门窗框周边缝隙的填塞、修补费用，其他按设计或规范要求
[工程内容]
1.门运输、门及门套安装
2.门洞塞缝、灌浆
3.闭门器及特殊五金安装
4.其他完成本项所需的一切工作</t>
  </si>
  <si>
    <t>010802003013</t>
  </si>
  <si>
    <t>推拉门</t>
  </si>
  <si>
    <t>[项目特征]
1.门代号及材质:木质夹板推拉门（TLM1022）
2.洞口尺寸:综合考虑
3.五金材料、品种、规格:门锁、闭门器等配套优质五金等
4.其他:报价考虑门窗框与墙接触位及门窗框周边缝隙的填塞、修补费用，其他按设计或规范要求
[工程内容]
1.门运输、门及门套安装
2.门洞塞缝、灌浆
3.闭门器及特殊五金安装
4.其他完成本项所需的一切工作</t>
  </si>
  <si>
    <t>屋面及防水工程</t>
  </si>
  <si>
    <t>有隔热 上人面砖面平屋面、露台</t>
  </si>
  <si>
    <t>011101006002</t>
  </si>
  <si>
    <t>细石混凝土找坡层</t>
  </si>
  <si>
    <t>[项目特征]
1.找坡层厚度、混凝土强度等级：最薄处30厚C15细石混凝土找坡层，找坡2%，随捣随压实抹平
[工作内容]
1.基层清理
2.找坡层铺设
3.材料运输
4.其他完成本项所需的一切工作</t>
  </si>
  <si>
    <t>011003001003</t>
  </si>
  <si>
    <t>隔离层</t>
  </si>
  <si>
    <t>[项目特征]
1.隔离层材料品种：聚酯无纺布隔离层(200g/m2)
[工作内容]
1.基层清理
2.隔离层铺设
3.其他完成本项所需的一切工作</t>
  </si>
  <si>
    <t>010902003002</t>
  </si>
  <si>
    <t>屋面保护层</t>
  </si>
  <si>
    <t>[项目特征]
1.保护层厚度：40mm
2.混凝土种类、强度等级：细石混凝土 C20
3.嵌缝材料：平面内不大于4m*4m分仓设缩缝，用切割机切缝深15mm，缝宽10mm，缝采用单组份聚氨酯密封胶密封，随捣随压实抹平
4.钢筋规格、型号：配Φ4@100双向
[工作内容]
1.基层清理
2.钢筋制作、运输、安装
3.混凝土制作、运输、铺筑、养护
4.设缩缝及填缝
5.其他完成本项所需的一切工作</t>
  </si>
  <si>
    <t>防水及其他</t>
  </si>
  <si>
    <t>屋面、露台</t>
  </si>
  <si>
    <t>010902002004</t>
  </si>
  <si>
    <t>屋面涂膜防水</t>
  </si>
  <si>
    <t>[项目特征]
1.防水膜品种：非固化橡胶沥青防水涂料
2.涂膜厚度：2厚
[工作内容] 
1.基层处理
2.刷基层处理剂
3.铺布、喷涂防水层
4.其他完成本项所需的一切工作</t>
  </si>
  <si>
    <t>010902001001</t>
  </si>
  <si>
    <t>屋面卷材防水</t>
  </si>
  <si>
    <t>[项目特征]
1.卷材品种、规格、厚度：3厚自粘聚合物改性沥青防水卷材（聚酯胎 Ⅰ型）
[工作内容]
1.基层清理
2.刷粘接剂
3.铺防水卷材
4.接缝、嵌缝
5.其他完成本项所需的一切工作</t>
  </si>
  <si>
    <t>卫生间、厨房</t>
  </si>
  <si>
    <t>010903002001</t>
  </si>
  <si>
    <t>楼地面涂膜防水</t>
  </si>
  <si>
    <t>[项目特征]
1.防水膜品种：JSⅡ聚合物水泥防水涂料
2.涂膜厚度：1.5厚
[工作内容]
1.基层处理
2.刷基层处理剂
3.铺布、喷涂防水层
4.其他完成本项所需的一切工作</t>
  </si>
  <si>
    <t>其他</t>
  </si>
  <si>
    <t>010902002003</t>
  </si>
  <si>
    <t>天棚面涂膜防水</t>
  </si>
  <si>
    <t>[项目特征]
1.界面剂遍数：刷Ⅰ型双组份界面剂一遍
2.防水膜品种：JSⅡ聚合物水泥防水涂料
3.涂膜厚度：1厚
[工作内容]
1.基层处理
2.刷基层处理剂
3.铺布、喷涂防水层
4.其他完成本项所需的一切工作</t>
  </si>
  <si>
    <t>010903002013</t>
  </si>
  <si>
    <t>保温、隔热、防腐工程</t>
  </si>
  <si>
    <t>011001001001</t>
  </si>
  <si>
    <t>保温隔热屋面</t>
  </si>
  <si>
    <t>[项目特征]：
1.保温隔热材料品种、规格:80厚挤塑聚苯板，燃烧性能等级≥B2级（导热系数λ=0.03W/m.k）
[工作内容]：
[工作内容]
1.基层清理
2.铺保温层
3.填缝
4.其他完成本项所需的一切工作</t>
  </si>
  <si>
    <t>楼地面装饰工程</t>
  </si>
  <si>
    <t>011101001037</t>
  </si>
  <si>
    <t>块料楼地面</t>
  </si>
  <si>
    <t>[项目特征]
1.结合层厚度、砂浆配合比:10厚水泥膏掺108胶（水泥：水：胶配比1：1：0.1））
2.面层材料品种、规格：8~12mm防滑陶瓷地砖，地砖铺实拍平，水泥浆擦缝
[工作内容]
1.基层清理
2.抹结合层
3.面层铺设、磨边
4.嵌缝
5.材料运输
6.其他完成本项所需的一切工作</t>
  </si>
  <si>
    <t>011101001039</t>
  </si>
  <si>
    <t>水泥砂浆楼地面</t>
  </si>
  <si>
    <t>[项目特征]
1.砂浆厚度、配合比：20厚预拌砂浆（湿拌）M20防水砂浆防水兼保护层
[工作内容]
1.基层清理
2.抹找平层
3.材料运输
4.其他完成本项所需的一切工作</t>
  </si>
  <si>
    <t>011101006014</t>
  </si>
  <si>
    <t>平面砂浆找平层</t>
  </si>
  <si>
    <t>[项目特征]
1.砂浆厚度、配合比：最薄处20厚预拌砂浆（湿拌）M20水泥砂浆找平找坡,坡找i=2%,坡向泄水口
[工作内容]
1.基层清理
2.找坡层铺设
3.材料运输
4.其他完成本项所需的一切工作</t>
  </si>
  <si>
    <t>011101006015</t>
  </si>
  <si>
    <t>[项目特征]
1.砂浆厚度、配合比：最薄处20厚预拌砂浆（湿拌）M20防水砂浆找平找坡层,坡找i=1%,坡向排水口
[工作内容]
1.基层清理
2.找坡层铺设
3.材料运输
4.其他完成本项所需的一切工作</t>
  </si>
  <si>
    <t>011101001009</t>
  </si>
  <si>
    <t>[项目特征]
1.砂浆厚度、配合比：30厚预拌砂浆（湿拌）M20水泥砂浆找平层
[工作内容]
1.基层清理
2.抹找平层
3.材料运输
4.其他完成本项所需的一切工作</t>
  </si>
  <si>
    <t>011101001010</t>
  </si>
  <si>
    <t>[项目特征]
1.结合层厚度、砂浆配合比:10厚预拌砂浆（湿拌）M20水泥砂浆结合层
2.面层材料品种、规格：8~12mm防滑陶瓷地砖，地砖铺实拍平，水泥浆擦缝
[工作内容]
1.基层清理
2.抹结合层
3.面层铺设、磨边
4.材料运输
5.其他完成本项所需的一切工作</t>
  </si>
  <si>
    <t>011106004002</t>
  </si>
  <si>
    <t>楼梯块料面层</t>
  </si>
  <si>
    <t>[项目特征]
1.找平层厚度、砂浆配合比：20厚预拌砂浆（湿拌）M20水泥砂浆
2.结合层厚度、砂浆配合比:10厚水泥膏掺108胶（水泥：水：胶配比1：1：0.1）
3.面层材料品种、规格：8~12厚防滑陶瓷地砖
1.基层清理
2.抹结合层
3.面层铺设、磨边
4.材料运输
5.其他完成本项所需的一切工作</t>
  </si>
  <si>
    <t>011101001011</t>
  </si>
  <si>
    <t>[项目特征]
1.砂浆厚度、配合比：20mm厚水泥砂浆（30mm厚隔声砂浆优化）
[工作内容]
1.基层清理
2.抹找平层
3.材料运输
4.其他完成本项所需的一切工作</t>
  </si>
  <si>
    <t>011101001002</t>
  </si>
  <si>
    <t>[项目特征]
1.素水泥浆遍数：素水泥浆结合层一遍
2.砂浆厚度、配合比：20厚预拌砂浆（湿拌）M20水泥砂浆抹面压光
[工作内容]
1.基层清理
2.抹找平层
3.材料运输
4.其他完成本项所需的一切工作</t>
  </si>
  <si>
    <t>011105003001</t>
  </si>
  <si>
    <t>块料踢脚线</t>
  </si>
  <si>
    <t>[项目特征]
1.结合层厚度、砂浆配合比:10厚水泥膏粘接层
2.面层材料品种、规格：60mm高陶瓷面砖脚线砖
[工作内容]
1.基层清理
2.抹结合层
3.面层铺设、磨边
4.材料运输
5.其他完成本项所需的一切工作</t>
  </si>
  <si>
    <t>011102001001</t>
  </si>
  <si>
    <t>阳台石材楼地面</t>
  </si>
  <si>
    <t>[项目特征]
1.结合层厚度、砂浆配合比:5厚聚合物水泥防水砂浆
2.面层材料品种、规格：门槛石，直边切割、海棠角切割、拉槽、拉坑、倒边、磨角综合考虑
3.嵌缝材料种类:用接近石材颜色的填缝剂擦缝
4.防护层材料种类:刷石材养护液及保护液,抛光处理,六面防水、防腐、防锈背涂处理
5.酸洗、打蜡要求:按设计要求
6.其他技术要求:满足设计图纸及国家规范要求
[工程内容]
1.基层、找平层、结合层
2.面层铺设、磨边
3.刷防护材料
4.酸洗、打蜡
5.其他完成本项所需的一切工作</t>
  </si>
  <si>
    <t>011101006023</t>
  </si>
  <si>
    <t>[项目特征]
1.混凝土种类、强度等级：最薄处30厚C30细石混凝土找坡层，找坡i=1%，坡向地漏
2.钢筋规格、型号：配Φ4@200双向
[工作内容]
1.基层清理
2.钢筋制作、运输、安装
3.混凝土制作、运输、铺筑、养护
4.其他完成本项所需的一切工作</t>
  </si>
  <si>
    <t>011001001004</t>
  </si>
  <si>
    <t>陶粒混凝土回填</t>
  </si>
  <si>
    <t>[项目特征]
1.陶粒混凝土强度等级：CL10
2.回填厚度：350mm
[工作内容]
1.陶粒混凝土回填
2.材料运输
3.其他完成本项所需一切工作</t>
  </si>
  <si>
    <t>墙、柱面装饰与隔断、幕墙工程</t>
  </si>
  <si>
    <t>内墙</t>
  </si>
  <si>
    <t>010607005001</t>
  </si>
  <si>
    <t>钉(贴)网片 内墙</t>
  </si>
  <si>
    <t>[项目特征]
1.钢(铁)网品种、材质:Ф0.7热镀锌电焊网，网孔12.7*12.7mm
2.加固方式:用金属片挂网钉（混凝土墙）或普通钢钉（砖墙）
[工作内容]
1.钉(挂)钢(铁)网
2.其他完成本项所需的一切工作</t>
  </si>
  <si>
    <t>011201001011</t>
  </si>
  <si>
    <t>墙柱（梁）面一般抹灰 内墙</t>
  </si>
  <si>
    <t>[项目特征]
1.墙基：普通土砌块+非铝模混凝土
2.基层处理：刷素水泥浆一遍(内掺108胶:水=1:4)
3.底层厚度、砂浆配合比：15厚预拌砂浆（湿拌）M10水泥石灰砂浆,分层抹平
4.综合考虑挂网增加费
[工作内容]
1.基层处理
2.砂浆制作、运输
3.底层抹灰、面层抹灰
4.其他完成本项所需的一切工作</t>
  </si>
  <si>
    <t>011204003002</t>
  </si>
  <si>
    <t>块料墙柱（梁）面 内墙</t>
  </si>
  <si>
    <t>[项目特征]：
1.结合层厚度、砂浆配合比：8厚水泥膏掺108胶（水泥：水：胶配比1：1：0.1）
2.面层材料品种、规格：8~12mm陶瓷面砖，填缝剂或美缝剂填缝
[工作内容]
1.基层清理
2.抹结合层
3.面层铺设、磨边
4.嵌缝
5.材料运输
6.其他完成本项所需的一切工作</t>
  </si>
  <si>
    <t>011201001006</t>
  </si>
  <si>
    <t>卫生间抹灰</t>
  </si>
  <si>
    <t>[项目特征]
1.基层处理：刷素水泥浆一遍(内掺108胶:水=1:4)
2.底层厚度、砂浆配合比：15厚预拌砂浆（湿拌）M15水泥石灰砂浆,分层抹平
3.面层厚度、砂浆配合比：5厚涂刮型聚合物水泥防水砂浆
[工作内容]
1.底层抹灰
2.砂浆制作、运输
3.其他完成本项所需的一切工作</t>
  </si>
  <si>
    <t>外墙</t>
  </si>
  <si>
    <t>010607005002</t>
  </si>
  <si>
    <t>钉(贴)网片 外墙</t>
  </si>
  <si>
    <t>[项目特征]
1.钢(铁)网品种、材质:Ф0.9热镀锌电焊网，网孔12.7*12.7mm
2.加固方式:用金属片挂网钉（混凝土墙）或普通钢钉（砖墙），网钉中距400*400
[工作内容]
1.钉(挂)钢(铁)网
2.其他完成本项所需的一切工作</t>
  </si>
  <si>
    <t>011201001009</t>
  </si>
  <si>
    <t>墙柱（梁）面一般抹灰 外墙</t>
  </si>
  <si>
    <t>[项目特征]
1.墙基：普通土砌块+非铝模混凝土
2.基层处理：刷素水泥浆一遍(内掺108胶:水=1:4)
3.底层厚度、砂浆配合比：15厚预拌砂浆（湿拌）M20普通防水砂浆找平兼防水层,分层抹平
4.面层厚度、砂浆配合比：5厚预拌砂浆（湿拌）DWS M20涂刮型聚合物水泥防水砂浆
[工作内容]
1.基层处理
2.砂浆制作、运输
3.底层抹灰、面层抹灰
4.其他完成本项所需的一切工作</t>
  </si>
  <si>
    <t>011201001010</t>
  </si>
  <si>
    <t>[项目特征]
1.找平层厚度、配合比：10厚预拌砂浆（湿拌）M20普通防水砂浆,分层抹平
2.超高增厚用量综合考虑
[工作内容]
1.基层清理
2.砂浆制作、运输
3.抹找平层
4.其他完成本项所需的一切工作</t>
  </si>
  <si>
    <t>011301001001</t>
  </si>
  <si>
    <t>天棚抹灰</t>
  </si>
  <si>
    <t>[项目特征]
1.基层清理：钢筋混凝土板底面打磨平整，清理干净
2.基层处理：刷素水泥浆一遍(内掺108胶:水=1:4)
3.抹灰厚度、砂浆配合比：10厚预拌砂浆（湿拌）M20普通防水砂浆,分层抹平
[工作内容]
1.基层清理
2.砂浆制作、运输
3.抹找平层
4.其他完成本项所需的一切工作</t>
  </si>
  <si>
    <t>011101001016</t>
  </si>
  <si>
    <t>水泥砂浆找平层</t>
  </si>
  <si>
    <t>[项目特征]
1.找平层厚度、砂浆配合比：20厚预拌砂浆（湿拌）M20普通防水砂浆找平兼找坡层,找坡i=6%
[工作内容]
1.基层清理
2.抹找平层
3.其他完成本项所需的一切工作</t>
  </si>
  <si>
    <t>011101001033</t>
  </si>
  <si>
    <t>[项目特征]
1.找平层厚度、砂浆配合比：20厚WW M20普通防水砂浆找平兼找坡层,找坡i=5%坡向室外
[工作内容]
1.基层清理
2.抹找平层
3.其他完成本项所需的一切工作</t>
  </si>
  <si>
    <t>天棚工程</t>
  </si>
  <si>
    <t>油漆、涂料、裱糊工程</t>
  </si>
  <si>
    <t>油漆、涂料、裱糊工程（除外墙）</t>
  </si>
  <si>
    <t>011406001007</t>
  </si>
  <si>
    <t>抹灰面油漆 内墙面</t>
  </si>
  <si>
    <t>[项目特征]
1.腻子种类、刮腻子遍数：2厚刮腻子2遍,砂纸磨平
2.油漆品种、刷漆遍数：乳胶漆一底两面(燃烧性能等级B1级)
[工作内容]
1.基层清理
2.刮腻子
3.刷油漆
4.其他完成本项所需的一切工作</t>
  </si>
  <si>
    <t>011406001009</t>
  </si>
  <si>
    <t>[项目特征]
1.腻子种类、刮腻子遍数：防霉腻子2遍,砂纸磨平
2.油漆品种、刷漆遍数：面涂防霉耐水无机涂料，一底两面（燃烧性能等级A级）
[工作内容]
1.基层清理
2.刮腻子
3.刷油漆
4.其他完成本项所需的一切工作</t>
  </si>
  <si>
    <t>011406003003</t>
  </si>
  <si>
    <t>满刮腻子 天棚面</t>
  </si>
  <si>
    <t>[项目特征]
1.腻子种类、刮腻子遍数：2厚面层防霉腻子,分二遍刮平
[工作内容]
1.基层清理
2.刮腻子
3.其他完成本项所需的一切工作</t>
  </si>
  <si>
    <t>011406003004</t>
  </si>
  <si>
    <t>[项目特征]
1.腻子种类、刮腻子遍数：2厚耐水腻子,分二遍刮平
[工作内容]
1.基层清理
2.刮腻子
3.其他完成本项所需的一切工作</t>
  </si>
  <si>
    <t>011406001014</t>
  </si>
  <si>
    <t>天棚喷刷涂料</t>
  </si>
  <si>
    <t>[项目特征]
1.基层处理：现浇钢筋混凝土板打磨平整,清理干净
2.腻子种类、刮腻子遍数：2厚腻子,分二遍刮平
3.油漆品种、刷漆遍数：防霉耐水无机涂料，一底两面（燃烧性能等级A级）
[工作内容]
1.基层清理
2.刮腻子
3.刷油漆
4.其他完成本项所需的一切工作</t>
  </si>
  <si>
    <t>外墙油漆、涂料、裱糊工程</t>
  </si>
  <si>
    <t>011407001001</t>
  </si>
  <si>
    <t>墙面喷刷弹性涂料 外墙面</t>
  </si>
  <si>
    <t>[项目特征]                                                                                                                    
1.基层类型：外墙面
2.腻子种类：刮弹性外墙腻子,打磨平整
3.腻子遍数：2遍以内（含2遍）
4.涂料品种、喷刷遍数：外墙弹性涂料，底漆一遍，面漆两遍(腻子、底漆、中漆、面漆等工艺要求详厂家及设计效果满足业主要求)
5.喷刷方式：综合考虑
[工作内容]
1.基层清理
2.刮腻子
3.喷刷涂料
4.其他完成本项所需的一切工作</t>
  </si>
  <si>
    <t>其他装饰工程</t>
  </si>
  <si>
    <t>011503001001</t>
  </si>
  <si>
    <t>金属扶手、栏杆</t>
  </si>
  <si>
    <t>[项目特征]
1.栏杆材料种类、规格:40×40×1.5mm镀锌钢管；高度950mm
2.扶手材料种类、规格:60×60×3mm镀锌钢管
3.固定配件种类:综合考虑
4.防护材料:哑光黑色漆
[工作内容]
1.制作
2.运输
3.安装
4.刷防护材料
5.其他完成本项所需的一切工作</t>
  </si>
  <si>
    <t>011503001003</t>
  </si>
  <si>
    <t>外廊栏杆</t>
  </si>
  <si>
    <t>[项目特征]
1.栏杆高度：1100mm
2.扶手材料规格：40×80×2mm腰圆锌钢面管
3.栏杆材料规格：40×40×3mm方管锌钢立柱，32×32×1.5mm方管钢横杆，19×19×1.2mm方管锌钢坚杆
4.管材及固定配件种类：综合考虑，详图纸A-T-N13通用大样二
5.管材及连接件涂装处理要求：有机富锌环氧粉末喷涂（涂层厚度不少于40μm），聚酯彩色粉末喷涂（涂层厚度不少于80μm）
[工作内容]
1.制作
2.运输
3.安装
4.刷防护材料
5.其他完成本项所需的一切工作</t>
  </si>
  <si>
    <t>011505001001</t>
  </si>
  <si>
    <t>洗漱台</t>
  </si>
  <si>
    <t>[项目特征]
1.构件类型：员工宿舍成品洗漱台
2.规格尺寸、材料种类：1700×600mm，大理石
3.配件、支架品种、规格：含洗手盆、水龙头、成品镜，L50*5镀锌角钢支架
4.嵌缝材料种类:用接近石材颜色的填缝剂擦缝
5.防护层材料种类:刷石材养护液及保护液,抛光处理,防水、防腐、防锈背涂处理
6.酸洗、打蜡要求:按设计要求
7.包含石材的切割、磨边、打磨、拉坑、加厚边等加工费及排版损耗、运费
8.其他技术要求:满足招标文件，设计图纸及国家规范要求
[工作内容]
1.制作
2.运输
3.安装
4.其他完成本项所需的一切工作</t>
  </si>
  <si>
    <t>010101004004</t>
  </si>
  <si>
    <t>010103001011</t>
  </si>
  <si>
    <t>010103002003</t>
  </si>
  <si>
    <t>010401003005</t>
  </si>
  <si>
    <t>010401003006</t>
  </si>
  <si>
    <t>010402001010</t>
  </si>
  <si>
    <t>010401012003</t>
  </si>
  <si>
    <t>砖砌台阶</t>
  </si>
  <si>
    <t>[项目特征]
1.砌砖部位:台阶
2.砖品种、规格、强度等级:MU10灰砂砖
3.砂浆强度等级、配合比:预拌砂浆（湿拌）M5砌筑砂浆
4.勾缝要求:综合考虑
[工作内容]
1.砂浆制作、运输
2.砌砖
3.刮缝
4.材料运输
5.其他完成本项所需的一切工作</t>
  </si>
  <si>
    <t>010501001004</t>
  </si>
  <si>
    <t>010501005003</t>
  </si>
  <si>
    <t>010503001003</t>
  </si>
  <si>
    <t>040201022003</t>
  </si>
  <si>
    <t>[项目特征]
1.混凝土排水沟尺寸:详见图纸综合考虑
2.混凝土垫层：100厚C15混凝土垫层
3.排水沟材质:MU7.5砂浆砌MU10砖
4.底板及侧壁砂浆强度等级、配合比:20厚1：2.5水泥砂浆，原浆压光
5.盖板、金属网种类、尺寸、规格:复合树脂排水沟篦子及（尺寸详图纸）
6.模板类型：综合考虑
7.固定方式、技术要求:30x50X3厚镀锌角钢，通长Ф8鱼尾锚@400与角钢焊接，其他详图集16S518-62页，满足招标文件及相关规范要求
[工程内容]
1.盖板、金属网制作及安装
2.混凝土浇筑、抹灰等
3.基层夯实
4.模板制作、安装、拆除、整理堆放及场内外运输
5.清理模板粘结物及模内杂物、刷隔离剂等
6.其他完成本项目所需的一切工作内容</t>
  </si>
  <si>
    <t>010515001036</t>
  </si>
  <si>
    <t>010515001037</t>
  </si>
  <si>
    <t>010515001038</t>
  </si>
  <si>
    <t>010516003007</t>
  </si>
  <si>
    <t>010502001007</t>
  </si>
  <si>
    <t>010502001008</t>
  </si>
  <si>
    <t>010505002003</t>
  </si>
  <si>
    <t>010502001009</t>
  </si>
  <si>
    <t>010503005003</t>
  </si>
  <si>
    <t>010507001003</t>
  </si>
  <si>
    <t>010505006006</t>
  </si>
  <si>
    <t>010103001012</t>
  </si>
  <si>
    <t>010505002004</t>
  </si>
  <si>
    <t>混凝土地面 C25</t>
  </si>
  <si>
    <t>[项目特征]
1.找平层厚度、混凝土强度等级：220厚C25细石混凝土分块捣制，随打随抹平，每块长度不大于6m，缝宽20，沥青沙子或沥青处理，松木条嵌缝
2.钢筋规格、型号：配Φ8@200双向
[工作内容]
1.基层清理
2.混凝土制作、运输、铺筑、养护
3.其他完成本项所需的一切工作</t>
  </si>
  <si>
    <t>010515001039</t>
  </si>
  <si>
    <t>010515001040</t>
  </si>
  <si>
    <t>010515001041</t>
  </si>
  <si>
    <t>现浇混凝土钢筋 Ф25外 Ⅲ级钢</t>
  </si>
  <si>
    <t>[项目特征]
1.钢筋种类、规格:现浇构件 螺纹钢Ф25外 Ⅲ级钢
[工作内容]
1.钢筋制安
2.钢筋运输
3.焊接、绑扎
4.其他完成本项所需的一切工作</t>
  </si>
  <si>
    <t>010515001043</t>
  </si>
  <si>
    <t>010516003008</t>
  </si>
  <si>
    <t>010802001008</t>
  </si>
  <si>
    <t>[项目特征]
1.门代号及材质:单扇木质夹板平开门（M0822、M0922、M1122）
2.洞口尺寸:综合考虑
3.五金材料、品种、规格:门锁等配套优质五金等
4.其他:报价考虑门窗框与墙接触位及门窗框周边缝隙的填塞、修补费用，其他按设计或规范要求
[工程内容]
1.门运输、门及门套安装
2.门洞塞缝、灌浆
3.门锁及特殊五金安装
4.其他完成本项所需的一切工作</t>
  </si>
  <si>
    <t>010802001010</t>
  </si>
  <si>
    <t>铝合金门联窗</t>
  </si>
  <si>
    <t>[项目特征]
1.门、窗类型:铝合金门联窗（M1530,M10'30）
2.材质、规格:深灰色铝合金型材,铝材厚度不小于1.8mm
3.玻璃品种、厚度:6mm透光玻璃
4.五金材料、品种、规格:配套优质五金等
5.其他要求:报价考虑门窗框与墙接触位及门窗框周边缝隙的填塞、修补费用，其他按设计或规范要求
[工程内容]
1.门、窗运输、窗及窗套安装
2.门、窗洞塞缝、灌浆
3.特殊五金安装
4.其他完成本项所需的一切工作</t>
  </si>
  <si>
    <t>010802003017</t>
  </si>
  <si>
    <t>[项目特征]
1.门代号及材质:乙级钢质单扇防火门（FM乙0922、FM乙0822、FM乙0817）
2.洞口尺寸:综合考虑
3.五金材料、品种、规格:门锁、闭门器等配套优质五金等
4.其他:报价考虑门窗框与墙接触位及门窗框周边缝隙的填塞、修补费用，其他按设计或规范要求
[工程内容]
1.门运输、门及门套安装
2.门洞塞缝、灌浆
3.闭门器及特殊五金安装
4.其他完成本项所需的一切工作</t>
  </si>
  <si>
    <t>010807001015</t>
  </si>
  <si>
    <t>铝合金上悬窗（单扇）</t>
  </si>
  <si>
    <t>[项目特征]
1.窗类型:铝合金单扇平开窗（GC0609）
2.材质、规格:深灰色铝合金型材,铝材厚度不小于1.8mm
3.玻璃品种、厚度:6mm单层玻璃
4.五金材料、品种、规格:配套优质五金等
5.其他要求:报价考虑门窗框与墙接触位及门窗框周边缝隙的填塞、修补费用，其他按设计或规范要求
[工程内容]
1.窗运输、窗及窗套安装
2.窗洞塞缝、灌浆
3.特殊五金安装
4.其他完成本项所需的一切工作</t>
  </si>
  <si>
    <t>010807001016</t>
  </si>
  <si>
    <t>铝合金上悬窗（双扇）</t>
  </si>
  <si>
    <t>[项目特征]
1.窗类型:铝合金单扇上悬窗（GC1509）
2.材质、规格:深灰色铝合金型材,铝材厚度不小于1.8mm
3.玻璃品种、厚度:6mm单层玻璃
4.五金材料、品种、规格:配套优质五金等
5.其他要求:报价考虑门窗框与墙接触位及门窗框周边缝隙的填塞、修补费用，其他按设计或规范要求
[工程内容]
1.窗运输、窗及窗套安装
2.窗洞塞缝、灌浆
3.特殊五金安装
4.其他完成本项所需的一切工作</t>
  </si>
  <si>
    <t>010807001017</t>
  </si>
  <si>
    <t>铝合金上悬窗（四扇）</t>
  </si>
  <si>
    <t>[项目特征]
1.窗类型:铝合金四扇上悬窗（GC1518）
2.材质、规格:深灰色铝合金型材,铝材厚度不小于1.8mm
3.玻璃品种、厚度:6mm单层玻璃
4.五金材料、品种、规格:高位开启扇距地1.3m设置手动开启装置，配套优质五金等
5.其他要求:报价考虑门窗框与墙接触位及门窗框周边缝隙的填塞、修补费用，其他按设计或规范要求
[工程内容]
1.窗运输、窗及窗套安装
2.窗洞塞缝、灌浆
3.特殊五金安装
4.其他完成本项所需的一切工作</t>
  </si>
  <si>
    <t>010807001018</t>
  </si>
  <si>
    <t>铝合金组合窗(双扇平开）</t>
  </si>
  <si>
    <t>[项目特征]
1.窗类型:铝合金组合窗（C3621）
2.材质、规格:深灰色铝合金型材,铝材厚度不小于1.8mm
3.玻璃品种、厚度:6mm单层玻璃
4.五金材料、品种、规格:高位开启扇距地1.3m设置手动开启装置，配套优质五金等
5.其他要求:报价考虑门窗框与墙接触位及门窗框周边缝隙的填塞、修补费用，其他按设计或规范要求
[工程内容]
1.窗运输、窗及窗套安装
2.窗洞塞缝、灌浆
3.特殊五金安装
4.其他完成本项所需的一切工作</t>
  </si>
  <si>
    <t>010807001019</t>
  </si>
  <si>
    <t>铝合金推拉窗</t>
  </si>
  <si>
    <t>[项目特征]
1.窗类型:铝合金推拉窗（TLC2421、TLC2121）
2.材质、规格:深灰色铝合金型材,铝材厚度不小于1.8mm
3.玻璃品种、厚度:6mm单层玻璃
4.五金材料、品种、规格:高位开启扇距地1.3m设置手动开启装置，配套优质五金等
5.其他要求:报价考虑门窗框与墙接触位及门窗框周边缝隙的填塞、修补费用，其他按设计或规范要求
[工程内容]
1.窗运输、窗及窗套安装
2.窗洞塞缝、灌浆
3.特殊五金安装
4.其他完成本项所需的一切工作</t>
  </si>
  <si>
    <t>010807001020</t>
  </si>
  <si>
    <t>防火窗</t>
  </si>
  <si>
    <t>[项目特征]
1.窗类型:防火窗 FC乙1115
2.材质、规格:深灰色铝合金型材,铝材厚度不小于1.8mm
3.玻璃品种、厚度:6mm单层玻璃
4.五金材料、品种、规格:高位开启扇距地1.3m设置手动开启装置，配套优质五金等
5.其他要求:报价考虑门窗框与墙接触位及门窗框周边缝隙的填塞、修补费用，其他按设计或规范要求
[工程内容]
1.窗运输、窗及窗套安装
2.窗洞塞缝、灌浆
3.特殊五金安装
4.其他完成本项所需的一切工作</t>
  </si>
  <si>
    <t>010807003002</t>
  </si>
  <si>
    <t>金属百叶窗</t>
  </si>
  <si>
    <t>[项目特征]
1.窗类型:铝合金百叶窗
2.材质、规格:深灰色铝合金型材,铝材厚度不小于1.8mm
3.五金材料、品种、规格:配套优质五金等
4.其他要求:报价考虑门窗框与墙接触位及门窗框周边缝隙的填塞、修补费用，其他按设计或规范要求
[工程内容]
1.窗运输、窗及窗套安装
2.窗洞塞缝、灌浆
3.特殊五金安装
4.其他完成本项所需的一切工作</t>
  </si>
  <si>
    <t>011502001001</t>
  </si>
  <si>
    <t>不锈钢包边</t>
  </si>
  <si>
    <t>[项目特征]
1.线条材料品种、规格、颜色:50mm宽不锈钢包边
2.包含不锈钢的切割、折边等加工费
3.其他技术要求:满足招标文件，设计图纸及国家规范要求</t>
  </si>
  <si>
    <t>有隔热 不上人面砖面平屋面、露台</t>
  </si>
  <si>
    <t>011101006027</t>
  </si>
  <si>
    <t>011003001009</t>
  </si>
  <si>
    <t>010902003005</t>
  </si>
  <si>
    <t>010902002008</t>
  </si>
  <si>
    <t>010902001003</t>
  </si>
  <si>
    <t>010903002017</t>
  </si>
  <si>
    <t>010902002007</t>
  </si>
  <si>
    <t>011001001006</t>
  </si>
  <si>
    <t>011101006025</t>
  </si>
  <si>
    <t>[项目特征]
1.砂浆厚度、砂浆配合比：30~40厚M15干硬性水泥砂浆
[工作内容]
1.基层清理
2.抹找平层
3.材料运输
4.其他完成本项所需的一切工作</t>
  </si>
  <si>
    <t>011101001049</t>
  </si>
  <si>
    <t>011101001055</t>
  </si>
  <si>
    <t>[项目特征]
1.砂浆厚度、配合比：20厚预拌砂浆（湿拌）M20防水砂浆防水兼找平层
[工作内容]
1.基层清理
2.抹找平层
3.材料运输
4.其他完成本项所需的一切工作</t>
  </si>
  <si>
    <t>011101003005</t>
  </si>
  <si>
    <t>细石混凝土楼地面</t>
  </si>
  <si>
    <t>011001001007</t>
  </si>
  <si>
    <t>陶粒混凝土回填（食堂厨房）</t>
  </si>
  <si>
    <t>[项目特征]
1.陶粒混凝土强度等级：CL10
2.回填厚度：20mm
[工作内容]
1.陶粒混凝土回填
2.材料运输
3.其他完成本项所需一切工作</t>
  </si>
  <si>
    <t>011003001010</t>
  </si>
  <si>
    <t>[项目特征]
1.隔离层材料品种：空铺土工布隔离层(200g/m)
[工作内容]
1.基层清理
2.隔离层铺设
3.其他完成本项所需的一切工作</t>
  </si>
  <si>
    <t>011101006026</t>
  </si>
  <si>
    <t>水泥砂浆保护层</t>
  </si>
  <si>
    <t>[项目特征]
1.砂浆厚度、配合比：20厚WS M20水泥砂浆保护层
[工作内容]
1.基层清理
2.找坡层铺设
3.材料运输
4.其他完成本项所需的一切工作</t>
  </si>
  <si>
    <t>011101006028</t>
  </si>
  <si>
    <t>[项目特征]
1.砂浆厚度、配合比：最薄处20厚预拌砂浆（湿拌）M20防水砂浆找平找坡层,坡找i=2%,坡向排水口
[工作内容]
1.基层清理
2.找坡层铺设
3.材料运输
4.其他完成本项所需的一切工作</t>
  </si>
  <si>
    <t>011101003003</t>
  </si>
  <si>
    <t>细石混凝土楼地面（地-1底板）</t>
  </si>
  <si>
    <t>[项目特征]
1.混凝土种类、强度等级：100厚C25混凝土楼地面
2.钢筋规格、型号：配Φ6@200双向
[工作内容]
1.基层清理
2.钢筋制作、运输、安装
3.混凝土制作、运输、铺筑、养护
4.其他完成本项所需的一切工作</t>
  </si>
  <si>
    <t>011101003004</t>
  </si>
  <si>
    <t>细石混凝土楼地面（地-3底板）</t>
  </si>
  <si>
    <t>[项目特征]
1.混凝土种类、强度等级：80厚C25混凝土楼地面
2.钢筋规格、型号：配Φ6@200双向
[工作内容]
1.基层清理
2.钢筋制作、运输、安装
3.混凝土制作、运输、铺筑、养护
4.其他完成本项所需的一切工作</t>
  </si>
  <si>
    <t>011101001052</t>
  </si>
  <si>
    <t>011105003005</t>
  </si>
  <si>
    <t>011101001053</t>
  </si>
  <si>
    <t>水泥砂浆楼地面（台阶面层）</t>
  </si>
  <si>
    <t>[项目特征]
1.砂浆厚度、配合比：20厚预拌砂浆（湿拌）M20防水砂浆找平兼防水层
[工作内容]
1.基层清理
2.抹找平层
3.材料运输
4.其他完成本项所需的一切工作</t>
  </si>
  <si>
    <t>010607005005</t>
  </si>
  <si>
    <t>011201001026</t>
  </si>
  <si>
    <t>011204003004</t>
  </si>
  <si>
    <t>011201001027</t>
  </si>
  <si>
    <t>011201001028</t>
  </si>
  <si>
    <t>010607005006</t>
  </si>
  <si>
    <t>011201001029</t>
  </si>
  <si>
    <t>[项目特征]
1.墙基：普通土砌块+非铝模混凝土
2.基层处理：刷素水泥浆一遍(内掺108胶:水=1:4)
3.底层厚度、砂浆配合比：10厚预拌砂浆（湿拌）M20普通防水砂浆找平兼防水层,分层抹平
4.面层厚度、砂浆配合比：10厚预拌砂浆（湿拌）M20普通防水砂浆找平兼防水层,分层抹平
[工作内容]
1.基层处理
2.砂浆制作、运输
3.底层抹灰、面层抹灰
4.其他完成本项所需的一切工作</t>
  </si>
  <si>
    <t>011201001030</t>
  </si>
  <si>
    <t>011301001003</t>
  </si>
  <si>
    <t>011101001054</t>
  </si>
  <si>
    <t>011406001018</t>
  </si>
  <si>
    <t>011406001019</t>
  </si>
  <si>
    <t>011406003006</t>
  </si>
  <si>
    <t>011406003007</t>
  </si>
  <si>
    <t>[项目特征]
1.腻子种类、刮腻子遍数：2厚防水腻子,分二遍刮平
[工作内容]
1.基层清理
2.刮腻子
3.其他完成本项所需的一切工作</t>
  </si>
  <si>
    <t>011406001020</t>
  </si>
  <si>
    <t>抹灰面油漆 天棚面</t>
  </si>
  <si>
    <t>[项目特征]
1.腻子种类、刮腻子遍数：腻子2遍,砂纸磨平
2.油漆品种、刷漆遍数：面涂防霉耐水无机涂料，一底两面（燃烧性能等级A级）
[工作内容]
1.基层清理
2.刮腻子
3.刷油漆
4.其他完成本项所需的一切工作</t>
  </si>
  <si>
    <t>011407001003</t>
  </si>
  <si>
    <t>011503001007</t>
  </si>
  <si>
    <t>无障碍坡道栏杆</t>
  </si>
  <si>
    <t>[项目特征]
1.栏杆高度：750~900mm
2.扶手材料规格：40×2mm钢管
3.栏杆材料规格：40×3mm钢管立柱，20×2mm钢管，30×2mm钢管
4.管材及固定配件种类：综合考虑，详图集12j926大样H4
5.管材及连接件涂装处理要求：有机富锌环氧粉末喷涂（涂层厚度不少于40μm），聚酯彩色粉末喷涂（涂层厚度不少于80μm）
[工作内容]
1.制作
2.运输
3.安装
4.刷防护材料
5.其他完成本项所需的一切工作</t>
  </si>
  <si>
    <t>011505001002</t>
  </si>
  <si>
    <t>洗手盆</t>
  </si>
  <si>
    <t>[项目特征]
1.构件类型：食堂成品洗手盆
2.规格尺寸、材料种类：750×400mm，不锈钢
3.配件、支架品种、规格：含洗手盆、水龙头，L50*5镀锌角钢支架
4.其他技术要求:满足招标文件，设计图纸及国家规范要求
[工作内容]
1.制作
2.运输
3.安装
4.其他完成本项所需的一切工作</t>
  </si>
  <si>
    <t>隔油池、化粪池</t>
  </si>
  <si>
    <t>010507006003</t>
  </si>
  <si>
    <t>隔油池</t>
  </si>
  <si>
    <t>[项目特征]
1.挖土深度、场内运距:综合考虑
2.垫层材料种类、厚度:C15混凝土垫层
3.钢筋种类、规格:综合考虑
4.隔油池材料种类:C25商品混凝土，模板综合考虑
5.隔油池尺寸L*B*H：3100×1600×2000mm
6.混凝土盖板、井圈：预制混凝土C25
7.铸铁盖板材料品种、规格:Φ800铸铁井盖及盖座
8.钢板盖板材料品种、规格:1100mm×420mm×4mm花纹Q235-B钢板（GB-2），底漆环氧富锌漆，中层云铁氯化橡胶，面漆氯化橡胶丙烯酸磁漆
9.隔板品种、规格:30mm厚聚苯板，外贴玻璃钢护面，三层玻璃布四层树脂，总厚度：36mm
10.池底及池壁砂浆厚度、配合比：20厚1：2水泥砂浆找平层
11.其他:详图集04S519型号GG-3SF，满足图集规范及设计要求
[工作内容]
1.原土夯实
2.铺设垫层
3.垫层混凝土制作、运输、浇筑、振捣、养护
4.砌砖
5.刮缝抹灰
6.盖板铺设
7.其他完成本项所需的一切工作</t>
  </si>
  <si>
    <t>010507006004</t>
  </si>
  <si>
    <t>化粪池</t>
  </si>
  <si>
    <t>[项目特征]
1.挖土深度、场内运距:综合考虑
2.垫层材料种类、厚度:C15混凝土垫层
3.钢筋种类、规格:综合考虑
4.化粪池材料种类:C25商品混凝土
5.化粪池尺寸L*B*H：7400×3100×2850mm
6.混凝土盖板、井圈：预制混凝土C30，模板综合考虑
7.铸铁盖板材料品种、规格:Φ700铸铁井盖及盖座
8.池底及池壁砂浆厚度、配合比：20厚1：2水泥砂浆找平层
9.其他：详图集03S702型号G10-40SQF，满足图集规范及设计要求
[工作内容]
1.原土夯实
2.铺设垫层
3.垫层混凝土制作、运输、浇筑、振捣、养护
4.砌砖
5.刮缝抹灰
6.盖板铺设
7.其他完成本项所需的一切工作</t>
  </si>
  <si>
    <t>消防道路</t>
  </si>
  <si>
    <t>010505002005</t>
  </si>
  <si>
    <t>040202015002</t>
  </si>
  <si>
    <t>7%水泥石粉垫层</t>
  </si>
  <si>
    <t>[项目特征]
1.垫层材料种类、配合比:200mm厚7%水泥石粉垫层
2.技术要求:满足招标文件及相关规范要求
[工程内容]
1.基层夯实、垫层铺筑
2.其他为完成本项工作所需一切工作内容内容</t>
  </si>
  <si>
    <t>单价措施项目</t>
  </si>
  <si>
    <t>综合脚手架（宿舍）</t>
  </si>
  <si>
    <t>粤011701008001</t>
  </si>
  <si>
    <t>综合钢脚手架（20.5m内）-宿舍</t>
  </si>
  <si>
    <t>[项目特征]
1.建筑结构形式:详图纸要求
2.檐口高度:20.5m
[工程内容]
1.场内外材料运输
2.搭、拆脚手架、斜道、上料平台
3.安全网的铺设
4.选择附墙点与主体连接
5.测试电动装置、安全锁等
6.拆除脚手架后材料的堆放</t>
  </si>
  <si>
    <t>粤011701011003</t>
  </si>
  <si>
    <t>里脚手架（3.6m内）-宿舍+食堂</t>
  </si>
  <si>
    <t>[项目特征]
1.搭设高度:3.6米以内
[工程内容]
1.场内外材料运输
2.搭、拆脚手架
3.拆除脚手架后材料的堆放</t>
  </si>
  <si>
    <t>粤011701009002</t>
  </si>
  <si>
    <t>单排脚手架（10m内）-宿舍</t>
  </si>
  <si>
    <t>[项目特征]
1.搭设高度:10米以内
[工程内容]
1.场内外材料运输
2.搭、拆脚手架
3.拆除脚手架后材料的堆放</t>
  </si>
  <si>
    <t>综合脚手架（食堂）</t>
  </si>
  <si>
    <t>021001001001</t>
  </si>
  <si>
    <t>综合钢脚手架（12.5m内）-食堂</t>
  </si>
  <si>
    <t>[项目特征]
1.建筑结构形式:详图纸要求
2.檐口高度:12.5m
[工程内容]
1.场内外材料运输
2.搭、拆脚手架、斜道、上料平台
3.安全网的铺设
4.选择附墙点与主体连接
5.测试电动装置、安全锁等
6.拆除脚手架后材料的堆放</t>
  </si>
  <si>
    <t>粤011701010001</t>
  </si>
  <si>
    <t>满堂脚手架（5.2m内）-食堂</t>
  </si>
  <si>
    <t>[项目特征]
1.搭设高度:5.2米以内
[工程内容]
1.场内外材料运输
2.搭、拆脚手架
3.拆除脚手架后材料的堆放</t>
  </si>
  <si>
    <t>粤011701011005</t>
  </si>
  <si>
    <t>里脚手架（5.6m内）-食堂</t>
  </si>
  <si>
    <t>施工现场围挡和临时占地围挡</t>
  </si>
  <si>
    <t>010606009001</t>
  </si>
  <si>
    <t>彩钢板围蔽</t>
  </si>
  <si>
    <t>1.名称:彩钢板围蔽
3.类型:标准化，符合业主及当地政府要求</t>
  </si>
  <si>
    <t>模板及支架费</t>
  </si>
  <si>
    <t>模板工程（宿舍）</t>
  </si>
  <si>
    <t>010401001001</t>
  </si>
  <si>
    <t>砖胎膜</t>
  </si>
  <si>
    <t>[项目特征]
1.模板类型:砖胎模
2.砖品种、规格：灰砂砖，规格、厚度综合考虑
3.砂浆强度等级、配合比:WM M10水泥砂浆
[工作内容]
1.砂浆制作、运输
2.砌砖、砌块
3.勾缝
4.材料运输
5.其他完成本项所需的一切工作</t>
  </si>
  <si>
    <t>011201001024</t>
  </si>
  <si>
    <t>砖胎膜抹灰</t>
  </si>
  <si>
    <t>[项目特征]
1.墙基：普通土砌块+非铝模混凝土
2.基层处理：刷素水泥浆一遍(内掺108胶:水=1:4)
3.底层厚度、砂浆配合比：20厚预拌砂浆（湿拌）M20水泥石灰砂浆,分层抹平
[工作内容]
1.基层处理
2.砂浆制作、运输
3.底层抹灰、面层抹灰
4.其他完成本项所需的一切工作</t>
  </si>
  <si>
    <t>011702001001</t>
  </si>
  <si>
    <t>基础垫层模板</t>
  </si>
  <si>
    <t>[项目特征]
1.模板类型:基础垫层模板
2.其他:综合单价已经考虑定额工程量，其他按国家规范中的相关规定
[工程内容]
1.模板制作
2.模板安装、拆除、整理堆放及场内外运输
3.清理模板粘结物及模内杂物、刷隔离剂等
4.其他完成本项所需的一切工作</t>
  </si>
  <si>
    <t>011702006001</t>
  </si>
  <si>
    <t>单梁、连续梁模板(梁宽cm) 25以内 支模高度3.6m</t>
  </si>
  <si>
    <t>[项目特征]
1.模板类型:单梁、连续梁模板
2.实际高度:3.6m以内 25内
[工程内容]
1.模板制作
2.模板安装、拆除、整理堆放及场内外运输
3.清理模板粘结物及模内杂物、刷隔离剂等
4.其他完成本项所需的一切工作</t>
  </si>
  <si>
    <t>011702008001</t>
  </si>
  <si>
    <t>圈过梁模板</t>
  </si>
  <si>
    <t>[项目特征]
1.模板类型:圈过梁模板
2.实际高度:3.6m以内
[工程内容]
1.模板制作
2.模板安装、拆除、整理堆放及场内外运输
3.清理模板粘结物及模内杂物、刷隔离剂等
4.其他完成本项所需的一切工作</t>
  </si>
  <si>
    <t>011702014005</t>
  </si>
  <si>
    <t>有梁板模板 支模高度3.6m</t>
  </si>
  <si>
    <t>[项目特征]
1.模板类型:有梁板模板
2.实际高度:3.6m以内 
[工程内容]
1.模板制作
2.模板安装、拆除、整理堆放及场内外运输
3.清理模板粘结物及模内杂物、刷隔离剂等
4.其他完成本项所需的一切工作</t>
  </si>
  <si>
    <t>011702024001</t>
  </si>
  <si>
    <t>楼梯模板</t>
  </si>
  <si>
    <t>[项目特征]
1.模板类型：楼梯模板
2.实际高度:3.6m以内
[工程内容]
1.模板制作
2.模板安装、拆除、整理堆放及场内外运输
3.清理模板粘结物及模内杂物、刷隔离剂等
4.其他完成本项所需的一切工作</t>
  </si>
  <si>
    <t>011702002005</t>
  </si>
  <si>
    <t>构造柱模板(周长m) 支模高度3.6m内 1.2内</t>
  </si>
  <si>
    <t>[项目特征]
1.模板类型：构造柱模板
2.实际高度:3.6m以内 1.2内
[工程内容]
1.模板制作
2.模板安装、拆除、整理堆放及场内外运输
3.清理模板粘结物及模内杂物、刷隔离剂等
4.其他完成本项所需的一切工作</t>
  </si>
  <si>
    <t>011702002015</t>
  </si>
  <si>
    <t>矩形柱模板(周长m) 支模高度3.6m内 1.8内</t>
  </si>
  <si>
    <t>[项目特征]
1.模板类型:矩形柱模板
2.实际高度:3.6m以内 1.8内
[工程内容]
1.模板制作
2.模板安装、拆除、整理堆放及场内外运输
3.清理模板粘结物及模内杂物、刷隔离剂等
4.其他完成本项所需的一切工作</t>
  </si>
  <si>
    <t>011702002016</t>
  </si>
  <si>
    <t>矩形柱模板(周长m) 支模高度3.6m内 1.8外</t>
  </si>
  <si>
    <t>模板工程（食堂）</t>
  </si>
  <si>
    <t>010401001002</t>
  </si>
  <si>
    <t>011201001025</t>
  </si>
  <si>
    <t>011702001002</t>
  </si>
  <si>
    <t>011702002021</t>
  </si>
  <si>
    <t>011702006022</t>
  </si>
  <si>
    <t>011702008002</t>
  </si>
  <si>
    <t>011702014006</t>
  </si>
  <si>
    <t>011702002018</t>
  </si>
  <si>
    <t>土建工程</t>
  </si>
  <si>
    <t>按招标人要求的现状板房拆卸及板房新建</t>
  </si>
  <si>
    <t>专业工程暂估价及结算价表</t>
  </si>
  <si>
    <t>工程名称</t>
  </si>
  <si>
    <t>工程内容</t>
  </si>
  <si>
    <t>暂估金额
（元）</t>
  </si>
  <si>
    <t>合    计</t>
  </si>
  <si>
    <t>63400.00</t>
  </si>
  <si>
    <t>注：此表“暂估金额”由招标人填写，投标人应将“暂估金额”计入投标总价中。结算时按合同约定结算金额填写。</t>
  </si>
  <si>
    <t xml:space="preserve">                                    法定代表人或委托代理人：（签字或盖章）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</si>
</sst>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0_ "/>
  </numFmts>
  <fonts count="52">
    <font>
      <sz val="9"/>
      <color theme="1"/>
      <name val="??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??"/>
      <charset val="134"/>
      <scheme val="minor"/>
    </font>
    <font>
      <sz val="10"/>
      <color rgb="FF000000"/>
      <name val="??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9"/>
      <name val="宋体"/>
      <charset val="0"/>
    </font>
    <font>
      <sz val="9"/>
      <name val="SimSun"/>
      <charset val="0"/>
    </font>
    <font>
      <sz val="9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</font>
    <font>
      <sz val="12"/>
      <color rgb="FF000000"/>
      <name val="??"/>
      <charset val="134"/>
    </font>
    <font>
      <sz val="12"/>
      <name val="??"/>
      <charset val="134"/>
      <scheme val="minor"/>
    </font>
    <font>
      <sz val="12"/>
      <color rgb="FF000000"/>
      <name val="等线"/>
      <charset val="134"/>
    </font>
    <font>
      <strike/>
      <sz val="10"/>
      <color rgb="FF000000"/>
      <name val="宋体"/>
      <charset val="134"/>
    </font>
    <font>
      <sz val="11"/>
      <name val="宋体"/>
      <charset val="134"/>
    </font>
    <font>
      <sz val="9"/>
      <name val="??"/>
      <charset val="134"/>
      <scheme val="minor"/>
    </font>
    <font>
      <sz val="12"/>
      <name val="??"/>
      <charset val="134"/>
    </font>
    <font>
      <sz val="10"/>
      <name val="??"/>
      <charset val="134"/>
    </font>
    <font>
      <sz val="11"/>
      <name val="??"/>
      <charset val="134"/>
      <scheme val="minor"/>
    </font>
    <font>
      <b/>
      <sz val="11"/>
      <name val="宋体"/>
      <charset val="134"/>
    </font>
    <font>
      <sz val="11"/>
      <color theme="1"/>
      <name val="??"/>
      <charset val="134"/>
      <scheme val="minor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??"/>
      <charset val="134"/>
    </font>
    <font>
      <b/>
      <sz val="24"/>
      <color rgb="FF000000"/>
      <name val="宋体"/>
      <charset val="134"/>
    </font>
    <font>
      <b/>
      <sz val="24"/>
      <color rgb="FFFF0000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" borderId="2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32" applyNumberFormat="0" applyAlignment="0" applyProtection="0">
      <alignment vertical="center"/>
    </xf>
    <xf numFmtId="0" fontId="42" fillId="5" borderId="33" applyNumberFormat="0" applyAlignment="0" applyProtection="0">
      <alignment vertical="center"/>
    </xf>
    <xf numFmtId="0" fontId="43" fillId="5" borderId="32" applyNumberFormat="0" applyAlignment="0" applyProtection="0">
      <alignment vertical="center"/>
    </xf>
    <xf numFmtId="0" fontId="44" fillId="6" borderId="34" applyNumberFormat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/>
  </cellStyleXfs>
  <cellXfs count="221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1" xfId="0" applyFont="1" applyFill="1" applyBorder="1" applyAlignment="1" applyProtection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>
      <alignment vertical="center"/>
    </xf>
    <xf numFmtId="0" fontId="6" fillId="0" borderId="0" xfId="49" applyFont="1" applyFill="1" applyAlignment="1">
      <alignment horizontal="center" vertical="center" wrapText="1"/>
    </xf>
    <xf numFmtId="43" fontId="6" fillId="0" borderId="0" xfId="49" applyNumberFormat="1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43" fontId="5" fillId="0" borderId="0" xfId="0" applyNumberFormat="1" applyFont="1" applyFill="1" applyAlignment="1" applyProtection="1">
      <alignment horizontal="center" vertical="center" wrapText="1"/>
    </xf>
    <xf numFmtId="0" fontId="10" fillId="2" borderId="0" xfId="49" applyFont="1" applyFill="1" applyAlignment="1">
      <alignment horizontal="left" vertical="center" wrapText="1"/>
    </xf>
    <xf numFmtId="0" fontId="10" fillId="2" borderId="0" xfId="49" applyFont="1" applyFill="1" applyAlignment="1">
      <alignment horizontal="right" vertical="center" wrapText="1"/>
    </xf>
    <xf numFmtId="0" fontId="11" fillId="2" borderId="0" xfId="49" applyFont="1" applyFill="1" applyAlignment="1">
      <alignment horizontal="center" vertical="center" wrapText="1"/>
    </xf>
    <xf numFmtId="0" fontId="6" fillId="2" borderId="0" xfId="49" applyFont="1" applyFill="1" applyAlignment="1">
      <alignment vertical="center" wrapText="1"/>
    </xf>
    <xf numFmtId="0" fontId="6" fillId="2" borderId="0" xfId="49" applyFont="1" applyFill="1" applyAlignment="1">
      <alignment wrapText="1"/>
    </xf>
    <xf numFmtId="0" fontId="6" fillId="2" borderId="0" xfId="49" applyFont="1" applyFill="1" applyAlignment="1">
      <alignment horizontal="right" wrapText="1"/>
    </xf>
    <xf numFmtId="0" fontId="6" fillId="2" borderId="9" xfId="49" applyFont="1" applyFill="1" applyBorder="1" applyAlignment="1">
      <alignment horizontal="center" vertical="center" wrapText="1"/>
    </xf>
    <xf numFmtId="0" fontId="6" fillId="2" borderId="10" xfId="49" applyFont="1" applyFill="1" applyBorder="1" applyAlignment="1">
      <alignment horizontal="center" vertical="center" wrapText="1"/>
    </xf>
    <xf numFmtId="0" fontId="6" fillId="2" borderId="11" xfId="49" applyFont="1" applyFill="1" applyBorder="1" applyAlignment="1">
      <alignment horizontal="center" vertical="center" wrapText="1"/>
    </xf>
    <xf numFmtId="0" fontId="6" fillId="2" borderId="12" xfId="49" applyFont="1" applyFill="1" applyBorder="1" applyAlignment="1">
      <alignment horizontal="center" vertical="center" wrapText="1"/>
    </xf>
    <xf numFmtId="0" fontId="6" fillId="2" borderId="13" xfId="49" applyFont="1" applyFill="1" applyBorder="1" applyAlignment="1">
      <alignment horizontal="left" vertical="center" wrapText="1"/>
    </xf>
    <xf numFmtId="0" fontId="6" fillId="2" borderId="13" xfId="49" applyFont="1" applyFill="1" applyBorder="1" applyAlignment="1">
      <alignment horizontal="right" vertical="center" wrapText="1"/>
    </xf>
    <xf numFmtId="0" fontId="6" fillId="2" borderId="14" xfId="49" applyFont="1" applyFill="1" applyBorder="1" applyAlignment="1">
      <alignment horizontal="center" vertical="center" wrapText="1"/>
    </xf>
    <xf numFmtId="0" fontId="6" fillId="2" borderId="15" xfId="49" applyFont="1" applyFill="1" applyBorder="1" applyAlignment="1">
      <alignment horizontal="center" vertical="center" wrapText="1"/>
    </xf>
    <xf numFmtId="0" fontId="12" fillId="2" borderId="16" xfId="49" applyFont="1" applyFill="1" applyBorder="1" applyAlignment="1">
      <alignment horizontal="center" vertical="center" wrapText="1"/>
    </xf>
    <xf numFmtId="0" fontId="6" fillId="2" borderId="16" xfId="49" applyFont="1" applyFill="1" applyBorder="1" applyAlignment="1">
      <alignment horizontal="center" vertical="center" wrapText="1"/>
    </xf>
    <xf numFmtId="0" fontId="6" fillId="2" borderId="16" xfId="49" applyFont="1" applyFill="1" applyBorder="1" applyAlignment="1">
      <alignment horizontal="right" vertical="center" wrapText="1"/>
    </xf>
    <xf numFmtId="0" fontId="6" fillId="2" borderId="17" xfId="49" applyFont="1" applyFill="1" applyBorder="1" applyAlignment="1">
      <alignment horizontal="center" vertical="center" wrapText="1"/>
    </xf>
    <xf numFmtId="0" fontId="13" fillId="2" borderId="0" xfId="49" applyFont="1" applyFill="1" applyAlignment="1">
      <alignment horizontal="center" vertical="center" wrapText="1"/>
    </xf>
    <xf numFmtId="0" fontId="13" fillId="2" borderId="0" xfId="49" applyFont="1" applyFill="1" applyAlignment="1">
      <alignment horizontal="left" vertical="center" wrapText="1"/>
    </xf>
    <xf numFmtId="0" fontId="6" fillId="2" borderId="0" xfId="49" applyFont="1" applyFill="1" applyAlignment="1">
      <alignment horizontal="left" wrapText="1"/>
    </xf>
    <xf numFmtId="176" fontId="6" fillId="2" borderId="13" xfId="49" applyNumberFormat="1" applyFont="1" applyFill="1" applyBorder="1" applyAlignment="1">
      <alignment horizontal="right" vertical="center" wrapText="1"/>
    </xf>
    <xf numFmtId="0" fontId="6" fillId="2" borderId="14" xfId="49" applyFont="1" applyFill="1" applyBorder="1" applyAlignment="1">
      <alignment horizontal="left" vertical="center" wrapText="1"/>
    </xf>
    <xf numFmtId="4" fontId="6" fillId="2" borderId="13" xfId="49" applyNumberFormat="1" applyFont="1" applyFill="1" applyBorder="1" applyAlignment="1">
      <alignment horizontal="right" vertical="center" wrapText="1"/>
    </xf>
    <xf numFmtId="0" fontId="10" fillId="2" borderId="15" xfId="49" applyFont="1" applyFill="1" applyBorder="1" applyAlignment="1">
      <alignment horizontal="left" vertical="center" wrapText="1"/>
    </xf>
    <xf numFmtId="0" fontId="6" fillId="2" borderId="16" xfId="49" applyFont="1" applyFill="1" applyBorder="1" applyAlignment="1">
      <alignment horizontal="left" vertical="center" wrapText="1"/>
    </xf>
    <xf numFmtId="176" fontId="6" fillId="2" borderId="16" xfId="49" applyNumberFormat="1" applyFont="1" applyFill="1" applyBorder="1" applyAlignment="1">
      <alignment horizontal="right" vertical="center" wrapText="1"/>
    </xf>
    <xf numFmtId="0" fontId="10" fillId="2" borderId="17" xfId="49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43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43" fontId="5" fillId="0" borderId="0" xfId="0" applyNumberFormat="1" applyFont="1" applyFill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18" xfId="0" applyNumberFormat="1" applyFont="1" applyFill="1" applyBorder="1" applyAlignment="1" applyProtection="1">
      <alignment horizontal="center" vertical="center" wrapText="1"/>
    </xf>
    <xf numFmtId="43" fontId="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justify" vertical="center" wrapText="1"/>
    </xf>
    <xf numFmtId="177" fontId="2" fillId="0" borderId="2" xfId="0" applyNumberFormat="1" applyFont="1" applyFill="1" applyBorder="1" applyAlignment="1" applyProtection="1">
      <alignment horizontal="justify" vertical="center" wrapText="1"/>
    </xf>
    <xf numFmtId="43" fontId="2" fillId="0" borderId="20" xfId="0" applyNumberFormat="1" applyFont="1" applyFill="1" applyBorder="1" applyAlignment="1" applyProtection="1">
      <alignment horizontal="justify" vertical="center" wrapText="1"/>
    </xf>
    <xf numFmtId="177" fontId="2" fillId="0" borderId="20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177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0" fontId="19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3" fontId="5" fillId="0" borderId="2" xfId="0" applyNumberFormat="1" applyFont="1" applyFill="1" applyBorder="1" applyAlignment="1" applyProtection="1">
      <alignment horizontal="right" vertical="center" wrapText="1"/>
    </xf>
    <xf numFmtId="43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/>
    </xf>
    <xf numFmtId="176" fontId="11" fillId="2" borderId="0" xfId="49" applyNumberFormat="1" applyFont="1" applyFill="1" applyAlignment="1">
      <alignment horizontal="center" vertical="center" wrapText="1"/>
    </xf>
    <xf numFmtId="176" fontId="6" fillId="2" borderId="0" xfId="49" applyNumberFormat="1" applyFont="1" applyFill="1" applyAlignment="1">
      <alignment horizontal="left" wrapText="1"/>
    </xf>
    <xf numFmtId="0" fontId="6" fillId="2" borderId="13" xfId="49" applyFont="1" applyFill="1" applyBorder="1" applyAlignment="1">
      <alignment horizontal="center" vertical="center" wrapText="1"/>
    </xf>
    <xf numFmtId="176" fontId="6" fillId="2" borderId="13" xfId="49" applyNumberFormat="1" applyFont="1" applyFill="1" applyBorder="1" applyAlignment="1">
      <alignment horizontal="center" vertical="center" wrapText="1"/>
    </xf>
    <xf numFmtId="0" fontId="6" fillId="2" borderId="21" xfId="49" applyFont="1" applyFill="1" applyBorder="1" applyAlignment="1">
      <alignment horizontal="center" vertical="center" wrapText="1"/>
    </xf>
    <xf numFmtId="0" fontId="6" fillId="2" borderId="22" xfId="49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6" fillId="0" borderId="0" xfId="49" applyFont="1" applyFill="1" applyAlignment="1">
      <alignment vertical="center" wrapText="1"/>
    </xf>
    <xf numFmtId="0" fontId="5" fillId="0" borderId="0" xfId="0" applyFont="1" applyFill="1" applyAlignment="1" applyProtection="1">
      <alignment vertical="center" wrapText="1"/>
    </xf>
    <xf numFmtId="176" fontId="11" fillId="2" borderId="0" xfId="49" applyNumberFormat="1" applyFont="1" applyFill="1" applyAlignment="1">
      <alignment horizontal="right" vertical="center" wrapText="1"/>
    </xf>
    <xf numFmtId="0" fontId="11" fillId="2" borderId="0" xfId="49" applyFont="1" applyFill="1" applyAlignment="1">
      <alignment horizontal="right" vertical="center" wrapText="1"/>
    </xf>
    <xf numFmtId="176" fontId="6" fillId="2" borderId="0" xfId="49" applyNumberFormat="1" applyFont="1" applyFill="1" applyAlignment="1">
      <alignment horizontal="right" wrapText="1"/>
    </xf>
    <xf numFmtId="0" fontId="6" fillId="2" borderId="0" xfId="49" applyFont="1" applyFill="1" applyBorder="1" applyAlignment="1">
      <alignment horizontal="center" vertical="center" wrapText="1"/>
    </xf>
    <xf numFmtId="0" fontId="6" fillId="2" borderId="14" xfId="49" applyFont="1" applyFill="1" applyBorder="1" applyAlignment="1">
      <alignment horizontal="right" vertical="center" wrapText="1"/>
    </xf>
    <xf numFmtId="177" fontId="6" fillId="2" borderId="13" xfId="49" applyNumberFormat="1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vertical="center"/>
    </xf>
    <xf numFmtId="0" fontId="20" fillId="0" borderId="0" xfId="49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0" fillId="0" borderId="0" xfId="49" applyBorder="1"/>
    <xf numFmtId="0" fontId="21" fillId="0" borderId="0" xfId="49" applyFont="1" applyFill="1"/>
    <xf numFmtId="0" fontId="22" fillId="0" borderId="0" xfId="0" applyFont="1" applyFill="1" applyAlignment="1">
      <alignment vertical="center"/>
    </xf>
    <xf numFmtId="0" fontId="23" fillId="0" borderId="0" xfId="0" applyFont="1" applyFill="1" applyAlignment="1"/>
    <xf numFmtId="0" fontId="6" fillId="0" borderId="1" xfId="0" applyFont="1" applyFill="1" applyBorder="1" applyAlignment="1" applyProtection="1"/>
    <xf numFmtId="176" fontId="21" fillId="0" borderId="0" xfId="49" applyNumberFormat="1" applyFont="1" applyFill="1"/>
    <xf numFmtId="177" fontId="21" fillId="0" borderId="0" xfId="49" applyNumberFormat="1" applyFont="1" applyFill="1"/>
    <xf numFmtId="0" fontId="24" fillId="0" borderId="0" xfId="49" applyFont="1" applyFill="1"/>
    <xf numFmtId="0" fontId="11" fillId="0" borderId="0" xfId="49" applyFont="1" applyFill="1" applyAlignment="1">
      <alignment horizontal="center" vertical="center" wrapText="1"/>
    </xf>
    <xf numFmtId="176" fontId="11" fillId="0" borderId="0" xfId="49" applyNumberFormat="1" applyFont="1" applyFill="1" applyAlignment="1">
      <alignment horizontal="center" vertical="center" wrapText="1"/>
    </xf>
    <xf numFmtId="0" fontId="6" fillId="0" borderId="0" xfId="49" applyFont="1" applyFill="1" applyAlignment="1">
      <alignment horizontal="left" wrapText="1"/>
    </xf>
    <xf numFmtId="176" fontId="6" fillId="0" borderId="0" xfId="49" applyNumberFormat="1" applyFont="1" applyFill="1" applyAlignment="1">
      <alignment horizontal="left" wrapText="1"/>
    </xf>
    <xf numFmtId="0" fontId="6" fillId="0" borderId="12" xfId="49" applyFont="1" applyFill="1" applyBorder="1" applyAlignment="1">
      <alignment horizontal="center" vertical="center" wrapText="1"/>
    </xf>
    <xf numFmtId="0" fontId="6" fillId="0" borderId="13" xfId="49" applyFont="1" applyFill="1" applyBorder="1" applyAlignment="1">
      <alignment horizontal="center" vertical="center" wrapText="1"/>
    </xf>
    <xf numFmtId="176" fontId="6" fillId="0" borderId="13" xfId="49" applyNumberFormat="1" applyFont="1" applyFill="1" applyBorder="1" applyAlignment="1">
      <alignment horizontal="center" vertical="center" wrapText="1"/>
    </xf>
    <xf numFmtId="0" fontId="6" fillId="0" borderId="13" xfId="49" applyFont="1" applyFill="1" applyBorder="1" applyAlignment="1">
      <alignment horizontal="left" vertical="center" wrapText="1"/>
    </xf>
    <xf numFmtId="176" fontId="6" fillId="0" borderId="13" xfId="49" applyNumberFormat="1" applyFont="1" applyFill="1" applyBorder="1" applyAlignment="1">
      <alignment horizontal="right" vertical="center" wrapText="1"/>
    </xf>
    <xf numFmtId="178" fontId="6" fillId="0" borderId="13" xfId="49" applyNumberFormat="1" applyFont="1" applyFill="1" applyBorder="1" applyAlignment="1">
      <alignment horizontal="right" vertical="center" wrapText="1"/>
    </xf>
    <xf numFmtId="177" fontId="11" fillId="0" borderId="0" xfId="49" applyNumberFormat="1" applyFont="1" applyFill="1" applyAlignment="1">
      <alignment horizontal="right" vertical="center" wrapText="1"/>
    </xf>
    <xf numFmtId="0" fontId="11" fillId="0" borderId="0" xfId="49" applyFont="1" applyFill="1" applyAlignment="1">
      <alignment horizontal="right" vertical="center" wrapText="1"/>
    </xf>
    <xf numFmtId="0" fontId="25" fillId="0" borderId="0" xfId="49" applyFont="1" applyFill="1" applyAlignment="1">
      <alignment horizontal="center" vertical="center" wrapText="1"/>
    </xf>
    <xf numFmtId="177" fontId="6" fillId="0" borderId="0" xfId="49" applyNumberFormat="1" applyFont="1" applyFill="1" applyAlignment="1">
      <alignment horizontal="right" wrapText="1"/>
    </xf>
    <xf numFmtId="0" fontId="6" fillId="0" borderId="0" xfId="49" applyFont="1" applyFill="1" applyAlignment="1">
      <alignment horizontal="right" wrapText="1"/>
    </xf>
    <xf numFmtId="0" fontId="20" fillId="0" borderId="0" xfId="49" applyFont="1" applyFill="1" applyAlignment="1">
      <alignment horizontal="left" wrapText="1"/>
    </xf>
    <xf numFmtId="177" fontId="6" fillId="0" borderId="13" xfId="49" applyNumberFormat="1" applyFont="1" applyFill="1" applyBorder="1" applyAlignment="1">
      <alignment horizontal="center" vertical="center" wrapText="1"/>
    </xf>
    <xf numFmtId="0" fontId="6" fillId="0" borderId="14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20" fillId="0" borderId="13" xfId="49" applyFont="1" applyFill="1" applyBorder="1" applyAlignment="1">
      <alignment horizontal="center" vertical="center" wrapText="1"/>
    </xf>
    <xf numFmtId="177" fontId="6" fillId="0" borderId="13" xfId="49" applyNumberFormat="1" applyFont="1" applyFill="1" applyBorder="1" applyAlignment="1">
      <alignment horizontal="right" vertical="center" wrapText="1"/>
    </xf>
    <xf numFmtId="0" fontId="6" fillId="0" borderId="14" xfId="49" applyFont="1" applyFill="1" applyBorder="1" applyAlignment="1">
      <alignment horizontal="right" vertical="center" wrapText="1"/>
    </xf>
    <xf numFmtId="0" fontId="20" fillId="0" borderId="13" xfId="49" applyFont="1" applyFill="1" applyBorder="1" applyAlignment="1">
      <alignment horizontal="left" vertical="center" wrapText="1"/>
    </xf>
    <xf numFmtId="0" fontId="21" fillId="0" borderId="0" xfId="49" applyFont="1" applyFill="1" applyBorder="1"/>
    <xf numFmtId="0" fontId="6" fillId="0" borderId="21" xfId="49" applyFont="1" applyFill="1" applyBorder="1" applyAlignment="1">
      <alignment horizontal="left" vertical="center" wrapText="1"/>
    </xf>
    <xf numFmtId="0" fontId="6" fillId="0" borderId="22" xfId="49" applyFont="1" applyFill="1" applyBorder="1" applyAlignment="1">
      <alignment horizontal="left" vertical="center" wrapText="1"/>
    </xf>
    <xf numFmtId="0" fontId="20" fillId="0" borderId="21" xfId="49" applyFont="1" applyFill="1" applyBorder="1" applyAlignment="1">
      <alignment horizontal="left" vertical="center" wrapText="1"/>
    </xf>
    <xf numFmtId="0" fontId="6" fillId="0" borderId="23" xfId="49" applyFont="1" applyFill="1" applyBorder="1" applyAlignment="1">
      <alignment horizontal="center" vertical="center" wrapText="1"/>
    </xf>
    <xf numFmtId="0" fontId="6" fillId="0" borderId="23" xfId="49" applyFont="1" applyFill="1" applyBorder="1" applyAlignment="1">
      <alignment horizontal="left" vertical="center" wrapText="1"/>
    </xf>
    <xf numFmtId="176" fontId="6" fillId="0" borderId="23" xfId="49" applyNumberFormat="1" applyFont="1" applyFill="1" applyBorder="1" applyAlignment="1">
      <alignment horizontal="right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left" vertical="center" wrapText="1"/>
    </xf>
    <xf numFmtId="176" fontId="6" fillId="0" borderId="8" xfId="49" applyNumberFormat="1" applyFont="1" applyFill="1" applyBorder="1" applyAlignment="1">
      <alignment horizontal="right" vertical="center" wrapText="1"/>
    </xf>
    <xf numFmtId="0" fontId="13" fillId="0" borderId="24" xfId="0" applyFont="1" applyFill="1" applyBorder="1" applyAlignment="1" applyProtection="1">
      <alignment horizontal="center" vertical="center"/>
    </xf>
    <xf numFmtId="176" fontId="13" fillId="0" borderId="24" xfId="0" applyNumberFormat="1" applyFont="1" applyFill="1" applyBorder="1" applyAlignment="1" applyProtection="1">
      <alignment horizontal="center" vertical="center"/>
    </xf>
    <xf numFmtId="176" fontId="6" fillId="0" borderId="0" xfId="49" applyNumberFormat="1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43" fontId="6" fillId="0" borderId="0" xfId="0" applyNumberFormat="1" applyFont="1" applyFill="1" applyAlignment="1" applyProtection="1">
      <alignment horizontal="center" vertical="center" wrapText="1"/>
    </xf>
    <xf numFmtId="176" fontId="6" fillId="0" borderId="0" xfId="0" applyNumberFormat="1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177" fontId="6" fillId="0" borderId="23" xfId="49" applyNumberFormat="1" applyFont="1" applyFill="1" applyBorder="1" applyAlignment="1">
      <alignment horizontal="right" vertical="center" wrapText="1"/>
    </xf>
    <xf numFmtId="0" fontId="6" fillId="0" borderId="23" xfId="49" applyFont="1" applyFill="1" applyBorder="1" applyAlignment="1">
      <alignment horizontal="right" vertical="center" wrapText="1"/>
    </xf>
    <xf numFmtId="0" fontId="20" fillId="0" borderId="25" xfId="49" applyFont="1" applyFill="1" applyBorder="1" applyAlignment="1">
      <alignment horizontal="left" vertical="center" wrapText="1"/>
    </xf>
    <xf numFmtId="177" fontId="6" fillId="0" borderId="8" xfId="49" applyNumberFormat="1" applyFont="1" applyFill="1" applyBorder="1" applyAlignment="1">
      <alignment horizontal="right" vertical="center" wrapText="1"/>
    </xf>
    <xf numFmtId="0" fontId="6" fillId="0" borderId="8" xfId="49" applyFont="1" applyFill="1" applyBorder="1" applyAlignment="1">
      <alignment horizontal="right" vertical="center" wrapText="1"/>
    </xf>
    <xf numFmtId="0" fontId="20" fillId="0" borderId="26" xfId="49" applyFont="1" applyFill="1" applyBorder="1" applyAlignment="1">
      <alignment horizontal="center" vertical="center" wrapText="1"/>
    </xf>
    <xf numFmtId="0" fontId="20" fillId="0" borderId="26" xfId="49" applyFont="1" applyFill="1" applyBorder="1" applyAlignment="1">
      <alignment horizontal="left" vertical="center" wrapText="1"/>
    </xf>
    <xf numFmtId="177" fontId="6" fillId="0" borderId="27" xfId="49" applyNumberFormat="1" applyFont="1" applyFill="1" applyBorder="1" applyAlignment="1">
      <alignment horizontal="right" vertical="center" wrapText="1"/>
    </xf>
    <xf numFmtId="0" fontId="22" fillId="0" borderId="24" xfId="0" applyFont="1" applyFill="1" applyBorder="1" applyAlignment="1">
      <alignment vertical="center"/>
    </xf>
    <xf numFmtId="0" fontId="25" fillId="0" borderId="8" xfId="0" applyFont="1" applyFill="1" applyBorder="1" applyAlignment="1" applyProtection="1">
      <alignment horizontal="center" vertical="center"/>
    </xf>
    <xf numFmtId="0" fontId="20" fillId="0" borderId="0" xfId="49" applyFont="1" applyFill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0" fillId="0" borderId="0" xfId="49" applyFont="1" applyFill="1" applyAlignment="1"/>
    <xf numFmtId="0" fontId="6" fillId="2" borderId="0" xfId="49" applyFont="1" applyFill="1" applyAlignment="1">
      <alignment horizontal="left" vertical="center" wrapText="1"/>
    </xf>
    <xf numFmtId="177" fontId="6" fillId="2" borderId="13" xfId="49" applyNumberFormat="1" applyFont="1" applyFill="1" applyBorder="1" applyAlignment="1">
      <alignment horizontal="center" vertical="center" wrapText="1"/>
    </xf>
    <xf numFmtId="0" fontId="6" fillId="2" borderId="17" xfId="49" applyFont="1" applyFill="1" applyBorder="1" applyAlignment="1">
      <alignment horizontal="right" vertical="center" wrapText="1"/>
    </xf>
    <xf numFmtId="0" fontId="10" fillId="2" borderId="0" xfId="49" applyFont="1" applyFill="1" applyAlignment="1">
      <alignment horizontal="left" vertical="top" wrapText="1"/>
    </xf>
    <xf numFmtId="0" fontId="10" fillId="2" borderId="0" xfId="49" applyFont="1" applyFill="1" applyAlignment="1">
      <alignment horizontal="right" wrapText="1"/>
    </xf>
    <xf numFmtId="0" fontId="0" fillId="0" borderId="0" xfId="49" applyFill="1"/>
    <xf numFmtId="0" fontId="13" fillId="0" borderId="0" xfId="49" applyFont="1" applyFill="1" applyAlignment="1">
      <alignment horizontal="center" vertical="center" wrapText="1"/>
    </xf>
    <xf numFmtId="0" fontId="13" fillId="0" borderId="0" xfId="49" applyFont="1" applyFill="1" applyAlignment="1">
      <alignment horizontal="left" vertical="center" wrapText="1"/>
    </xf>
    <xf numFmtId="0" fontId="10" fillId="0" borderId="0" xfId="49" applyFont="1" applyFill="1" applyAlignment="1">
      <alignment horizontal="right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6" fillId="0" borderId="14" xfId="49" applyFont="1" applyFill="1" applyBorder="1" applyAlignment="1">
      <alignment horizontal="left" vertical="center" wrapText="1"/>
    </xf>
    <xf numFmtId="0" fontId="10" fillId="0" borderId="15" xfId="49" applyFont="1" applyFill="1" applyBorder="1" applyAlignment="1">
      <alignment horizontal="left" vertical="center" wrapText="1"/>
    </xf>
    <xf numFmtId="0" fontId="6" fillId="0" borderId="16" xfId="49" applyFont="1" applyFill="1" applyBorder="1" applyAlignment="1">
      <alignment horizontal="left" vertical="center" wrapText="1"/>
    </xf>
    <xf numFmtId="176" fontId="6" fillId="0" borderId="16" xfId="49" applyNumberFormat="1" applyFont="1" applyFill="1" applyBorder="1" applyAlignment="1">
      <alignment horizontal="right" vertical="center" wrapText="1"/>
    </xf>
    <xf numFmtId="0" fontId="10" fillId="0" borderId="17" xfId="49" applyFont="1" applyFill="1" applyBorder="1" applyAlignment="1">
      <alignment horizontal="center" vertical="center" wrapText="1"/>
    </xf>
    <xf numFmtId="0" fontId="10" fillId="0" borderId="0" xfId="49" applyFont="1" applyFill="1" applyAlignment="1">
      <alignment horizontal="left" vertical="center" wrapText="1"/>
    </xf>
    <xf numFmtId="0" fontId="0" fillId="0" borderId="0" xfId="49" applyFill="1" applyAlignment="1">
      <alignment horizontal="center"/>
    </xf>
    <xf numFmtId="176" fontId="0" fillId="0" borderId="0" xfId="49" applyNumberFormat="1" applyFill="1"/>
    <xf numFmtId="177" fontId="0" fillId="0" borderId="0" xfId="49" applyNumberFormat="1" applyFill="1"/>
    <xf numFmtId="0" fontId="26" fillId="0" borderId="0" xfId="49" applyFont="1" applyFill="1"/>
    <xf numFmtId="0" fontId="6" fillId="0" borderId="0" xfId="49" applyFont="1" applyFill="1" applyAlignment="1">
      <alignment horizontal="center" wrapText="1"/>
    </xf>
    <xf numFmtId="176" fontId="6" fillId="0" borderId="8" xfId="49" applyNumberFormat="1" applyFont="1" applyFill="1" applyBorder="1" applyAlignment="1">
      <alignment horizontal="center" vertical="center" wrapText="1"/>
    </xf>
    <xf numFmtId="177" fontId="6" fillId="0" borderId="8" xfId="49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2" fontId="27" fillId="0" borderId="8" xfId="0" applyNumberFormat="1" applyFont="1" applyFill="1" applyBorder="1" applyAlignment="1">
      <alignment horizontal="right" vertical="center" wrapText="1"/>
    </xf>
    <xf numFmtId="0" fontId="20" fillId="0" borderId="8" xfId="49" applyFont="1" applyFill="1" applyBorder="1" applyAlignment="1">
      <alignment horizontal="center" vertical="center" wrapText="1"/>
    </xf>
    <xf numFmtId="0" fontId="20" fillId="0" borderId="8" xfId="49" applyFont="1" applyFill="1" applyBorder="1" applyAlignment="1">
      <alignment horizontal="left" vertical="center" wrapText="1"/>
    </xf>
    <xf numFmtId="0" fontId="0" fillId="0" borderId="0" xfId="49" applyFill="1" applyBorder="1"/>
    <xf numFmtId="0" fontId="28" fillId="0" borderId="8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 wrapText="1"/>
    </xf>
    <xf numFmtId="0" fontId="6" fillId="0" borderId="0" xfId="49" applyFont="1" applyFill="1" applyAlignment="1">
      <alignment horizontal="left" vertical="center" wrapText="1"/>
    </xf>
    <xf numFmtId="0" fontId="10" fillId="0" borderId="0" xfId="49" applyFont="1" applyFill="1" applyAlignment="1">
      <alignment horizontal="left" vertical="top" wrapText="1"/>
    </xf>
    <xf numFmtId="0" fontId="29" fillId="0" borderId="0" xfId="0" applyFont="1" applyFill="1" applyAlignment="1">
      <alignment vertical="center"/>
    </xf>
    <xf numFmtId="0" fontId="27" fillId="0" borderId="0" xfId="0" applyFont="1" applyFill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left" vertical="center" wrapText="1"/>
    </xf>
    <xf numFmtId="0" fontId="6" fillId="0" borderId="8" xfId="49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1461135</xdr:colOff>
      <xdr:row>4</xdr:row>
      <xdr:rowOff>374015</xdr:rowOff>
    </xdr:from>
    <xdr:ext cx="2973070" cy="254127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1461135" y="3822065"/>
          <a:ext cx="2973070" cy="25412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"/>
  <sheetViews>
    <sheetView workbookViewId="0">
      <selection activeCell="F5" sqref="F5"/>
    </sheetView>
  </sheetViews>
  <sheetFormatPr defaultColWidth="11.6020408163265" defaultRowHeight="14.25" customHeight="1"/>
  <cols>
    <col min="1" max="1" width="101.30612244898" style="216" customWidth="1"/>
    <col min="2" max="40" width="11.6020408163265" style="216"/>
    <col min="41" max="16384" width="11.6020408163265" style="4"/>
  </cols>
  <sheetData>
    <row r="1" s="4" customFormat="1" ht="62.5" customHeight="1" spans="1:40">
      <c r="A1" s="217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</row>
    <row r="2" s="4" customFormat="1" ht="106" customHeight="1" spans="1:40">
      <c r="A2" s="218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</row>
    <row r="3" s="4" customFormat="1" ht="49" customHeight="1" spans="1:40">
      <c r="A3" s="219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</row>
    <row r="4" s="4" customFormat="1" ht="54" customHeight="1" spans="1:40">
      <c r="A4" s="218" t="s">
        <v>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</row>
    <row r="5" s="4" customFormat="1" ht="80.5" customHeight="1" spans="1:40">
      <c r="A5" s="217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</row>
    <row r="6" s="4" customFormat="1" ht="80.5" customHeight="1" spans="1:40">
      <c r="A6" s="217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</row>
    <row r="7" s="4" customFormat="1" ht="80.5" customHeight="1" spans="1:40">
      <c r="A7" s="217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</row>
    <row r="8" s="4" customFormat="1" ht="33" customHeight="1" spans="1:40">
      <c r="A8" s="217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</row>
    <row r="9" s="4" customFormat="1" ht="40" customHeight="1" spans="1:40">
      <c r="A9" s="217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</row>
    <row r="10" s="4" customFormat="1" ht="34.9" customHeight="1" spans="1:40">
      <c r="A10" s="220" t="s">
        <v>2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</row>
    <row r="11" s="4" customFormat="1" ht="34.9" customHeight="1" spans="1:40">
      <c r="A11" s="220" t="s">
        <v>3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</row>
    <row r="12" s="4" customFormat="1" ht="34.9" customHeight="1" spans="1:40">
      <c r="A12" s="220" t="s">
        <v>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</row>
  </sheetData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view="pageBreakPreview" zoomScaleNormal="100" workbookViewId="0">
      <selection activeCell="B20" sqref="B20"/>
    </sheetView>
  </sheetViews>
  <sheetFormatPr defaultColWidth="9" defaultRowHeight="11.6" outlineLevelCol="2"/>
  <cols>
    <col min="1" max="1" width="12.8265306122449" style="187" customWidth="1"/>
    <col min="2" max="2" width="53" style="187" customWidth="1"/>
    <col min="3" max="3" width="21" style="187" customWidth="1"/>
    <col min="4" max="16384" width="9" style="187"/>
  </cols>
  <sheetData>
    <row r="1" ht="39.75" customHeight="1" spans="1:3">
      <c r="A1" s="127" t="s">
        <v>5</v>
      </c>
      <c r="B1" s="127"/>
      <c r="C1" s="127"/>
    </row>
    <row r="2" ht="28.5" customHeight="1" spans="1:3">
      <c r="A2" s="214" t="s">
        <v>6</v>
      </c>
      <c r="B2" s="214"/>
      <c r="C2" s="214"/>
    </row>
    <row r="3" ht="18.75" customHeight="1" spans="1:3">
      <c r="A3" s="191" t="s">
        <v>7</v>
      </c>
      <c r="B3" s="192" t="s">
        <v>8</v>
      </c>
      <c r="C3" s="192" t="s">
        <v>9</v>
      </c>
    </row>
    <row r="4" ht="18" customHeight="1" spans="1:3">
      <c r="A4" s="131" t="s">
        <v>10</v>
      </c>
      <c r="B4" s="134" t="s">
        <v>11</v>
      </c>
      <c r="C4" s="143">
        <f>+C5+C6+C7</f>
        <v>0</v>
      </c>
    </row>
    <row r="5" ht="18" customHeight="1" spans="1:3">
      <c r="A5" s="131" t="s">
        <v>12</v>
      </c>
      <c r="B5" s="134" t="s">
        <v>13</v>
      </c>
      <c r="C5" s="143">
        <f>'分部分项工程清单与计价表-机电'!H140</f>
        <v>0</v>
      </c>
    </row>
    <row r="6" ht="18" customHeight="1" spans="1:3">
      <c r="A6" s="131" t="s">
        <v>14</v>
      </c>
      <c r="B6" s="134" t="s">
        <v>15</v>
      </c>
      <c r="C6" s="143">
        <f>'分部分项工程清单与计价表-机电'!H4</f>
        <v>0</v>
      </c>
    </row>
    <row r="7" ht="18" customHeight="1" spans="1:3">
      <c r="A7" s="131" t="s">
        <v>16</v>
      </c>
      <c r="B7" s="134" t="s">
        <v>17</v>
      </c>
      <c r="C7" s="143">
        <f>'分部分项工程清单与计价表-机电'!H302</f>
        <v>0</v>
      </c>
    </row>
    <row r="8" ht="18" customHeight="1" spans="1:3">
      <c r="A8" s="131" t="s">
        <v>18</v>
      </c>
      <c r="B8" s="134" t="s">
        <v>19</v>
      </c>
      <c r="C8" s="143">
        <f>C9+C10</f>
        <v>0</v>
      </c>
    </row>
    <row r="9" ht="18" customHeight="1" spans="1:3">
      <c r="A9" s="131">
        <v>2.1</v>
      </c>
      <c r="B9" s="134" t="s">
        <v>20</v>
      </c>
      <c r="C9" s="143">
        <f>'总价措施项目清单与计价表-机电'!F6</f>
        <v>0</v>
      </c>
    </row>
    <row r="10" ht="18" customHeight="1" spans="1:3">
      <c r="A10" s="131">
        <v>2.2</v>
      </c>
      <c r="B10" s="134" t="s">
        <v>21</v>
      </c>
      <c r="C10" s="143">
        <f>'总价措施项目清单与计价表-机电'!F7</f>
        <v>0</v>
      </c>
    </row>
    <row r="11" ht="18" customHeight="1" spans="1:3">
      <c r="A11" s="131" t="s">
        <v>22</v>
      </c>
      <c r="B11" s="134" t="s">
        <v>23</v>
      </c>
      <c r="C11" s="143">
        <f>+C12+C13+C14+C15+C16+C17+C18+C19+C20+C21</f>
        <v>0</v>
      </c>
    </row>
    <row r="12" ht="18" customHeight="1" spans="1:3">
      <c r="A12" s="131" t="s">
        <v>24</v>
      </c>
      <c r="B12" s="134" t="s">
        <v>25</v>
      </c>
      <c r="C12" s="143">
        <f>+'其他项目清单与计价汇总表-机电'!C5</f>
        <v>0</v>
      </c>
    </row>
    <row r="13" ht="18" customHeight="1" spans="1:3">
      <c r="A13" s="131" t="s">
        <v>26</v>
      </c>
      <c r="B13" s="134" t="s">
        <v>27</v>
      </c>
      <c r="C13" s="143">
        <v>0</v>
      </c>
    </row>
    <row r="14" ht="18" customHeight="1" spans="1:3">
      <c r="A14" s="131" t="s">
        <v>28</v>
      </c>
      <c r="B14" s="134" t="s">
        <v>29</v>
      </c>
      <c r="C14" s="143">
        <f>+'其他项目清单与计价汇总表-机电'!C9</f>
        <v>0</v>
      </c>
    </row>
    <row r="15" ht="18" customHeight="1" spans="1:3">
      <c r="A15" s="131" t="s">
        <v>30</v>
      </c>
      <c r="B15" s="134" t="s">
        <v>31</v>
      </c>
      <c r="C15" s="143">
        <f>+'其他项目清单与计价汇总表-机电'!C10</f>
        <v>0</v>
      </c>
    </row>
    <row r="16" ht="18" customHeight="1" spans="1:3">
      <c r="A16" s="131" t="s">
        <v>32</v>
      </c>
      <c r="B16" s="134" t="s">
        <v>33</v>
      </c>
      <c r="C16" s="143">
        <f>+'其他项目清单与计价汇总表-机电'!C11</f>
        <v>0</v>
      </c>
    </row>
    <row r="17" ht="18" customHeight="1" spans="1:3">
      <c r="A17" s="131" t="s">
        <v>34</v>
      </c>
      <c r="B17" s="134" t="s">
        <v>35</v>
      </c>
      <c r="C17" s="143">
        <f>+'其他项目清单与计价汇总表-机电'!C12</f>
        <v>0</v>
      </c>
    </row>
    <row r="18" ht="18" customHeight="1" spans="1:3">
      <c r="A18" s="131" t="s">
        <v>36</v>
      </c>
      <c r="B18" s="134" t="s">
        <v>37</v>
      </c>
      <c r="C18" s="143">
        <f>+'其他项目清单与计价汇总表-机电'!C13</f>
        <v>0</v>
      </c>
    </row>
    <row r="19" ht="18" customHeight="1" spans="1:3">
      <c r="A19" s="131" t="s">
        <v>38</v>
      </c>
      <c r="B19" s="134" t="s">
        <v>39</v>
      </c>
      <c r="C19" s="143">
        <f>+'其他项目清单与计价汇总表-机电'!C15</f>
        <v>0</v>
      </c>
    </row>
    <row r="20" ht="18" customHeight="1" spans="1:3">
      <c r="A20" s="131" t="s">
        <v>40</v>
      </c>
      <c r="B20" s="134" t="s">
        <v>41</v>
      </c>
      <c r="C20" s="143">
        <f>+'其他项目清单与计价汇总表-机电'!C14</f>
        <v>0</v>
      </c>
    </row>
    <row r="21" ht="18" customHeight="1" spans="1:3">
      <c r="A21" s="131" t="s">
        <v>42</v>
      </c>
      <c r="B21" s="134" t="s">
        <v>43</v>
      </c>
      <c r="C21" s="143">
        <f>+'其他项目清单与计价汇总表-机电'!C16</f>
        <v>0</v>
      </c>
    </row>
    <row r="22" ht="18" customHeight="1" spans="1:3">
      <c r="A22" s="131" t="s">
        <v>44</v>
      </c>
      <c r="B22" s="134" t="s">
        <v>45</v>
      </c>
      <c r="C22" s="143">
        <f>+C4+C8+C11</f>
        <v>0</v>
      </c>
    </row>
    <row r="23" ht="18" customHeight="1" spans="1:3">
      <c r="A23" s="131" t="s">
        <v>46</v>
      </c>
      <c r="B23" s="134" t="s">
        <v>47</v>
      </c>
      <c r="C23" s="143">
        <f>ROUND(C22*9%,2)</f>
        <v>0</v>
      </c>
    </row>
    <row r="24" ht="18" customHeight="1" spans="1:3">
      <c r="A24" s="131" t="s">
        <v>48</v>
      </c>
      <c r="B24" s="134" t="s">
        <v>49</v>
      </c>
      <c r="C24" s="143">
        <f>+C22+C23</f>
        <v>0</v>
      </c>
    </row>
    <row r="25" ht="18" customHeight="1" spans="1:3">
      <c r="A25" s="215"/>
      <c r="B25" s="215"/>
      <c r="C25" s="215"/>
    </row>
    <row r="26" ht="18" customHeight="1" spans="1:3">
      <c r="A26" s="199"/>
      <c r="B26" s="199"/>
      <c r="C26" s="199"/>
    </row>
  </sheetData>
  <mergeCells count="4">
    <mergeCell ref="A1:C1"/>
    <mergeCell ref="A2:C2"/>
    <mergeCell ref="A25:C25"/>
    <mergeCell ref="A26:C2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346"/>
  <sheetViews>
    <sheetView showGridLines="0" view="pageBreakPreview" zoomScale="130" zoomScaleNormal="100" workbookViewId="0">
      <pane ySplit="3" topLeftCell="A8" activePane="bottomLeft" state="frozen"/>
      <selection/>
      <selection pane="bottomLeft" activeCell="Q10" sqref="Q10"/>
    </sheetView>
  </sheetViews>
  <sheetFormatPr defaultColWidth="9" defaultRowHeight="20" customHeight="1"/>
  <cols>
    <col min="1" max="1" width="8.1734693877551" style="187" customWidth="1"/>
    <col min="2" max="2" width="14.0714285714286" style="187" customWidth="1"/>
    <col min="3" max="3" width="20.4387755102041" style="187" customWidth="1"/>
    <col min="4" max="4" width="34.8265306122449" style="187" customWidth="1"/>
    <col min="5" max="5" width="5.66326530612245" style="200" customWidth="1"/>
    <col min="6" max="6" width="9.56122448979592" style="201" customWidth="1"/>
    <col min="7" max="7" width="14.4285714285714" style="201" customWidth="1"/>
    <col min="8" max="8" width="19.8571428571429" style="202" customWidth="1"/>
    <col min="9" max="9" width="13.1428571428571" style="187" customWidth="1"/>
    <col min="10" max="14" width="9" style="187"/>
    <col min="15" max="15" width="34.8265306122449" style="203" hidden="1" customWidth="1"/>
    <col min="16" max="16384" width="9" style="187"/>
  </cols>
  <sheetData>
    <row r="1" customHeight="1" spans="1:15">
      <c r="A1" s="127" t="s">
        <v>50</v>
      </c>
      <c r="B1" s="127"/>
      <c r="C1" s="127"/>
      <c r="D1" s="127"/>
      <c r="E1" s="127"/>
      <c r="F1" s="128"/>
      <c r="G1" s="128"/>
      <c r="H1" s="137"/>
      <c r="I1" s="138"/>
      <c r="O1" s="139"/>
    </row>
    <row r="2" customHeight="1" spans="1:15">
      <c r="A2" s="129" t="str">
        <f>'单位工程汇总表-机电'!A2</f>
        <v>工程名称：华美牧场员工宿舍和食堂工程-机电部分</v>
      </c>
      <c r="B2" s="129"/>
      <c r="C2" s="129"/>
      <c r="D2" s="129"/>
      <c r="E2" s="204"/>
      <c r="F2" s="130"/>
      <c r="G2" s="130"/>
      <c r="H2" s="140"/>
      <c r="I2" s="141"/>
      <c r="O2" s="142"/>
    </row>
    <row r="3" ht="31" customHeight="1" spans="1:22">
      <c r="A3" s="157" t="s">
        <v>7</v>
      </c>
      <c r="B3" s="157" t="s">
        <v>51</v>
      </c>
      <c r="C3" s="157" t="s">
        <v>52</v>
      </c>
      <c r="D3" s="157" t="s">
        <v>53</v>
      </c>
      <c r="E3" s="157" t="s">
        <v>54</v>
      </c>
      <c r="F3" s="205" t="s">
        <v>55</v>
      </c>
      <c r="G3" s="205" t="s">
        <v>56</v>
      </c>
      <c r="H3" s="206" t="s">
        <v>57</v>
      </c>
      <c r="I3" s="157" t="s">
        <v>58</v>
      </c>
      <c r="L3" s="145"/>
      <c r="M3" s="145"/>
      <c r="N3" s="145"/>
      <c r="O3" s="209" t="s">
        <v>53</v>
      </c>
      <c r="P3" s="145"/>
      <c r="Q3" s="211"/>
      <c r="R3" s="211"/>
      <c r="S3" s="211"/>
      <c r="T3" s="211"/>
      <c r="U3" s="211"/>
      <c r="V3" s="211"/>
    </row>
    <row r="4" customHeight="1" spans="1:22">
      <c r="A4" s="157"/>
      <c r="B4" s="158" t="s">
        <v>59</v>
      </c>
      <c r="C4" s="158" t="s">
        <v>15</v>
      </c>
      <c r="D4" s="158"/>
      <c r="E4" s="157"/>
      <c r="F4" s="159"/>
      <c r="G4" s="159"/>
      <c r="H4" s="170">
        <f>H5+H25+H54+H59+H70+H131</f>
        <v>0</v>
      </c>
      <c r="I4" s="171"/>
      <c r="L4" s="145"/>
      <c r="M4" s="145"/>
      <c r="N4" s="145"/>
      <c r="O4" s="210"/>
      <c r="P4" s="145"/>
      <c r="Q4" s="211"/>
      <c r="R4" s="211"/>
      <c r="S4" s="211"/>
      <c r="T4" s="211"/>
      <c r="U4" s="211"/>
      <c r="V4" s="211"/>
    </row>
    <row r="5" customHeight="1" outlineLevel="1" spans="1:22">
      <c r="A5" s="157"/>
      <c r="B5" s="158" t="s">
        <v>10</v>
      </c>
      <c r="C5" s="158" t="s">
        <v>60</v>
      </c>
      <c r="D5" s="158"/>
      <c r="E5" s="157"/>
      <c r="F5" s="159"/>
      <c r="G5" s="159"/>
      <c r="H5" s="170">
        <f>H6+H15</f>
        <v>0</v>
      </c>
      <c r="I5" s="171"/>
      <c r="L5" s="211"/>
      <c r="M5" s="211"/>
      <c r="N5" s="211"/>
      <c r="O5" s="210"/>
      <c r="P5" s="211"/>
      <c r="Q5" s="211"/>
      <c r="R5" s="145"/>
      <c r="S5" s="145"/>
      <c r="T5" s="145"/>
      <c r="U5" s="145"/>
      <c r="V5" s="145"/>
    </row>
    <row r="6" ht="13.5" outlineLevel="1" spans="1:22">
      <c r="A6" s="157"/>
      <c r="B6" s="158" t="s">
        <v>12</v>
      </c>
      <c r="C6" s="158" t="s">
        <v>61</v>
      </c>
      <c r="D6" s="158"/>
      <c r="E6" s="157"/>
      <c r="F6" s="159"/>
      <c r="G6" s="159"/>
      <c r="H6" s="170">
        <f>SUM(H7:H14)</f>
        <v>0</v>
      </c>
      <c r="I6" s="171"/>
      <c r="L6" s="211"/>
      <c r="M6" s="211"/>
      <c r="N6" s="211"/>
      <c r="O6" s="210"/>
      <c r="P6" s="211"/>
      <c r="Q6" s="211"/>
      <c r="R6" s="145"/>
      <c r="S6" s="145"/>
      <c r="T6" s="145"/>
      <c r="U6" s="145"/>
      <c r="V6" s="145"/>
    </row>
    <row r="7" ht="324" outlineLevel="1" spans="1:22">
      <c r="A7" s="207">
        <f>IF(D7="","",COUNTA($D$6:D7))</f>
        <v>1</v>
      </c>
      <c r="B7" s="158" t="s">
        <v>62</v>
      </c>
      <c r="C7" s="158" t="s">
        <v>63</v>
      </c>
      <c r="D7" s="158" t="s">
        <v>64</v>
      </c>
      <c r="E7" s="157" t="s">
        <v>65</v>
      </c>
      <c r="F7" s="159">
        <v>1</v>
      </c>
      <c r="G7" s="159"/>
      <c r="H7" s="170">
        <f t="shared" ref="H7:H14" si="0">ROUND(F7*G7,2)</f>
        <v>0</v>
      </c>
      <c r="I7" s="171"/>
      <c r="L7" s="211"/>
      <c r="M7" s="211"/>
      <c r="N7" s="211"/>
      <c r="O7" s="210" t="s">
        <v>64</v>
      </c>
      <c r="P7" s="211"/>
      <c r="Q7" s="211"/>
      <c r="R7" s="145"/>
      <c r="S7" s="145"/>
      <c r="T7" s="145"/>
      <c r="U7" s="145"/>
      <c r="V7" s="145"/>
    </row>
    <row r="8" ht="162" outlineLevel="1" spans="1:15">
      <c r="A8" s="207">
        <f>IF(D8="","",COUNTA($D$6:D8))</f>
        <v>2</v>
      </c>
      <c r="B8" s="158" t="s">
        <v>66</v>
      </c>
      <c r="C8" s="158" t="s">
        <v>67</v>
      </c>
      <c r="D8" s="158" t="s">
        <v>68</v>
      </c>
      <c r="E8" s="157" t="s">
        <v>69</v>
      </c>
      <c r="F8" s="159">
        <v>1</v>
      </c>
      <c r="G8" s="159"/>
      <c r="H8" s="170">
        <f t="shared" si="0"/>
        <v>0</v>
      </c>
      <c r="I8" s="171"/>
      <c r="O8" s="210" t="s">
        <v>68</v>
      </c>
    </row>
    <row r="9" ht="175.5" outlineLevel="1" spans="1:15">
      <c r="A9" s="207">
        <f>IF(D9="","",COUNTA($D$6:D9))</f>
        <v>3</v>
      </c>
      <c r="B9" s="158" t="s">
        <v>70</v>
      </c>
      <c r="C9" s="158" t="s">
        <v>71</v>
      </c>
      <c r="D9" s="158" t="s">
        <v>72</v>
      </c>
      <c r="E9" s="157" t="s">
        <v>73</v>
      </c>
      <c r="F9" s="159">
        <v>54.28</v>
      </c>
      <c r="G9" s="159"/>
      <c r="H9" s="170">
        <f t="shared" si="0"/>
        <v>0</v>
      </c>
      <c r="I9" s="171"/>
      <c r="O9" s="210" t="s">
        <v>72</v>
      </c>
    </row>
    <row r="10" ht="121.5" outlineLevel="1" spans="1:15">
      <c r="A10" s="207">
        <f>IF(D10="","",COUNTA($D$6:D10))</f>
        <v>4</v>
      </c>
      <c r="B10" s="158" t="s">
        <v>74</v>
      </c>
      <c r="C10" s="158" t="s">
        <v>75</v>
      </c>
      <c r="D10" s="158" t="s">
        <v>76</v>
      </c>
      <c r="E10" s="157" t="s">
        <v>73</v>
      </c>
      <c r="F10" s="159">
        <v>1.84</v>
      </c>
      <c r="G10" s="159"/>
      <c r="H10" s="170">
        <f t="shared" si="0"/>
        <v>0</v>
      </c>
      <c r="I10" s="171"/>
      <c r="O10" s="210" t="s">
        <v>76</v>
      </c>
    </row>
    <row r="11" ht="202.5" outlineLevel="1" spans="1:15">
      <c r="A11" s="207">
        <f>IF(D11="","",COUNTA($D$6:D11))</f>
        <v>5</v>
      </c>
      <c r="B11" s="158" t="s">
        <v>77</v>
      </c>
      <c r="C11" s="158" t="s">
        <v>78</v>
      </c>
      <c r="D11" s="158" t="s">
        <v>79</v>
      </c>
      <c r="E11" s="157" t="s">
        <v>69</v>
      </c>
      <c r="F11" s="159">
        <v>1</v>
      </c>
      <c r="G11" s="159"/>
      <c r="H11" s="170">
        <f t="shared" si="0"/>
        <v>0</v>
      </c>
      <c r="I11" s="171"/>
      <c r="O11" s="210" t="s">
        <v>79</v>
      </c>
    </row>
    <row r="12" ht="202.5" outlineLevel="1" spans="1:15">
      <c r="A12" s="207">
        <f>IF(D12="","",COUNTA($D$6:D12))</f>
        <v>6</v>
      </c>
      <c r="B12" s="158" t="s">
        <v>80</v>
      </c>
      <c r="C12" s="158" t="s">
        <v>81</v>
      </c>
      <c r="D12" s="158" t="s">
        <v>82</v>
      </c>
      <c r="E12" s="157" t="s">
        <v>69</v>
      </c>
      <c r="F12" s="159">
        <v>1</v>
      </c>
      <c r="G12" s="159"/>
      <c r="H12" s="170">
        <f t="shared" si="0"/>
        <v>0</v>
      </c>
      <c r="I12" s="171"/>
      <c r="O12" s="210" t="s">
        <v>82</v>
      </c>
    </row>
    <row r="13" ht="202.5" outlineLevel="1" spans="1:15">
      <c r="A13" s="207">
        <f>IF(D13="","",COUNTA($D$6:D13))</f>
        <v>7</v>
      </c>
      <c r="B13" s="158" t="s">
        <v>83</v>
      </c>
      <c r="C13" s="158" t="s">
        <v>84</v>
      </c>
      <c r="D13" s="158" t="s">
        <v>85</v>
      </c>
      <c r="E13" s="157" t="s">
        <v>69</v>
      </c>
      <c r="F13" s="159">
        <v>1</v>
      </c>
      <c r="G13" s="159"/>
      <c r="H13" s="170">
        <f t="shared" si="0"/>
        <v>0</v>
      </c>
      <c r="I13" s="171"/>
      <c r="O13" s="210" t="s">
        <v>85</v>
      </c>
    </row>
    <row r="14" ht="202.5" outlineLevel="1" spans="1:15">
      <c r="A14" s="207">
        <f>IF(D14="","",COUNTA($D$6:D14))</f>
        <v>8</v>
      </c>
      <c r="B14" s="158" t="s">
        <v>86</v>
      </c>
      <c r="C14" s="158" t="s">
        <v>87</v>
      </c>
      <c r="D14" s="158" t="s">
        <v>88</v>
      </c>
      <c r="E14" s="157" t="s">
        <v>69</v>
      </c>
      <c r="F14" s="159">
        <v>1</v>
      </c>
      <c r="G14" s="159"/>
      <c r="H14" s="170">
        <f t="shared" si="0"/>
        <v>0</v>
      </c>
      <c r="I14" s="171"/>
      <c r="O14" s="210" t="s">
        <v>88</v>
      </c>
    </row>
    <row r="15" ht="13.5" outlineLevel="1" spans="1:15">
      <c r="A15" s="207" t="str">
        <f>IF(D15="","",COUNTA($D$6:D15))</f>
        <v/>
      </c>
      <c r="B15" s="158" t="s">
        <v>14</v>
      </c>
      <c r="C15" s="158" t="s">
        <v>89</v>
      </c>
      <c r="D15" s="158"/>
      <c r="E15" s="157"/>
      <c r="F15" s="159"/>
      <c r="G15" s="159"/>
      <c r="H15" s="170">
        <f>SUM(H16:H24)</f>
        <v>0</v>
      </c>
      <c r="I15" s="171"/>
      <c r="O15" s="210"/>
    </row>
    <row r="16" ht="324" outlineLevel="1" spans="1:15">
      <c r="A16" s="207">
        <f>IF(D16="","",COUNTA($D$6:D16))</f>
        <v>9</v>
      </c>
      <c r="B16" s="158" t="s">
        <v>90</v>
      </c>
      <c r="C16" s="158" t="s">
        <v>91</v>
      </c>
      <c r="D16" s="158" t="s">
        <v>92</v>
      </c>
      <c r="E16" s="157" t="s">
        <v>65</v>
      </c>
      <c r="F16" s="159">
        <v>1</v>
      </c>
      <c r="G16" s="159"/>
      <c r="H16" s="170">
        <f t="shared" ref="H16:H24" si="1">ROUND(F16*G16,2)</f>
        <v>0</v>
      </c>
      <c r="I16" s="171"/>
      <c r="O16" s="210" t="s">
        <v>92</v>
      </c>
    </row>
    <row r="17" ht="135" outlineLevel="1" spans="1:15">
      <c r="A17" s="207">
        <f>IF(D17="","",COUNTA($D$6:D17))</f>
        <v>10</v>
      </c>
      <c r="B17" s="158" t="s">
        <v>93</v>
      </c>
      <c r="C17" s="158" t="s">
        <v>94</v>
      </c>
      <c r="D17" s="158" t="s">
        <v>95</v>
      </c>
      <c r="E17" s="157" t="s">
        <v>65</v>
      </c>
      <c r="F17" s="159">
        <v>6</v>
      </c>
      <c r="G17" s="159"/>
      <c r="H17" s="170">
        <f t="shared" si="1"/>
        <v>0</v>
      </c>
      <c r="I17" s="171"/>
      <c r="O17" s="210" t="s">
        <v>95</v>
      </c>
    </row>
    <row r="18" ht="135" outlineLevel="1" spans="1:15">
      <c r="A18" s="207">
        <f>IF(D18="","",COUNTA($D$6:D18))</f>
        <v>11</v>
      </c>
      <c r="B18" s="158" t="s">
        <v>96</v>
      </c>
      <c r="C18" s="158" t="s">
        <v>97</v>
      </c>
      <c r="D18" s="158" t="s">
        <v>98</v>
      </c>
      <c r="E18" s="157" t="s">
        <v>65</v>
      </c>
      <c r="F18" s="159">
        <v>1</v>
      </c>
      <c r="G18" s="159"/>
      <c r="H18" s="170">
        <f t="shared" si="1"/>
        <v>0</v>
      </c>
      <c r="I18" s="171"/>
      <c r="O18" s="210" t="s">
        <v>98</v>
      </c>
    </row>
    <row r="19" ht="162" outlineLevel="1" spans="1:15">
      <c r="A19" s="207">
        <f>IF(D19="","",COUNTA($D$6:D19))</f>
        <v>12</v>
      </c>
      <c r="B19" s="158" t="s">
        <v>99</v>
      </c>
      <c r="C19" s="158" t="s">
        <v>100</v>
      </c>
      <c r="D19" s="158" t="s">
        <v>101</v>
      </c>
      <c r="E19" s="157" t="s">
        <v>65</v>
      </c>
      <c r="F19" s="159">
        <v>3</v>
      </c>
      <c r="G19" s="159"/>
      <c r="H19" s="170">
        <f t="shared" si="1"/>
        <v>0</v>
      </c>
      <c r="I19" s="171"/>
      <c r="O19" s="210" t="s">
        <v>101</v>
      </c>
    </row>
    <row r="20" ht="162" outlineLevel="1" spans="1:15">
      <c r="A20" s="207">
        <f>IF(D20="","",COUNTA($D$6:D20))</f>
        <v>13</v>
      </c>
      <c r="B20" s="158" t="s">
        <v>99</v>
      </c>
      <c r="C20" s="158" t="s">
        <v>102</v>
      </c>
      <c r="D20" s="158" t="s">
        <v>103</v>
      </c>
      <c r="E20" s="157" t="s">
        <v>65</v>
      </c>
      <c r="F20" s="159">
        <v>4</v>
      </c>
      <c r="G20" s="159"/>
      <c r="H20" s="170">
        <f t="shared" si="1"/>
        <v>0</v>
      </c>
      <c r="I20" s="171"/>
      <c r="O20" s="210" t="s">
        <v>103</v>
      </c>
    </row>
    <row r="21" ht="108" outlineLevel="1" spans="1:15">
      <c r="A21" s="207">
        <f>IF(D21="","",COUNTA($D$6:D21))</f>
        <v>14</v>
      </c>
      <c r="B21" s="158" t="s">
        <v>104</v>
      </c>
      <c r="C21" s="158" t="s">
        <v>105</v>
      </c>
      <c r="D21" s="158" t="s">
        <v>106</v>
      </c>
      <c r="E21" s="157" t="s">
        <v>69</v>
      </c>
      <c r="F21" s="159">
        <v>3</v>
      </c>
      <c r="G21" s="159"/>
      <c r="H21" s="170">
        <f t="shared" si="1"/>
        <v>0</v>
      </c>
      <c r="I21" s="171"/>
      <c r="O21" s="210" t="s">
        <v>106</v>
      </c>
    </row>
    <row r="22" ht="108" outlineLevel="1" spans="1:15">
      <c r="A22" s="207">
        <f>IF(D22="","",COUNTA($D$6:D22))</f>
        <v>15</v>
      </c>
      <c r="B22" s="158" t="s">
        <v>104</v>
      </c>
      <c r="C22" s="158" t="s">
        <v>107</v>
      </c>
      <c r="D22" s="158" t="s">
        <v>108</v>
      </c>
      <c r="E22" s="157" t="s">
        <v>69</v>
      </c>
      <c r="F22" s="159">
        <v>4</v>
      </c>
      <c r="G22" s="159"/>
      <c r="H22" s="170">
        <f t="shared" si="1"/>
        <v>0</v>
      </c>
      <c r="I22" s="171"/>
      <c r="O22" s="210" t="s">
        <v>108</v>
      </c>
    </row>
    <row r="23" ht="108" outlineLevel="1" spans="1:15">
      <c r="A23" s="207">
        <f>IF(D23="","",COUNTA($D$6:D23))</f>
        <v>16</v>
      </c>
      <c r="B23" s="158" t="s">
        <v>109</v>
      </c>
      <c r="C23" s="158" t="s">
        <v>110</v>
      </c>
      <c r="D23" s="158" t="s">
        <v>111</v>
      </c>
      <c r="E23" s="157" t="s">
        <v>69</v>
      </c>
      <c r="F23" s="159">
        <v>5</v>
      </c>
      <c r="G23" s="159"/>
      <c r="H23" s="170">
        <f t="shared" si="1"/>
        <v>0</v>
      </c>
      <c r="I23" s="171"/>
      <c r="O23" s="210" t="s">
        <v>111</v>
      </c>
    </row>
    <row r="24" ht="121.5" outlineLevel="1" spans="1:15">
      <c r="A24" s="207">
        <f>IF(D24="","",COUNTA($D$6:D24))</f>
        <v>17</v>
      </c>
      <c r="B24" s="158" t="s">
        <v>112</v>
      </c>
      <c r="C24" s="158" t="s">
        <v>113</v>
      </c>
      <c r="D24" s="158" t="s">
        <v>114</v>
      </c>
      <c r="E24" s="157" t="s">
        <v>69</v>
      </c>
      <c r="F24" s="159">
        <v>1</v>
      </c>
      <c r="G24" s="159"/>
      <c r="H24" s="170">
        <f t="shared" si="1"/>
        <v>0</v>
      </c>
      <c r="I24" s="171"/>
      <c r="O24" s="210" t="s">
        <v>114</v>
      </c>
    </row>
    <row r="25" ht="13.5" outlineLevel="1" spans="1:15">
      <c r="A25" s="207" t="str">
        <f>IF(D25="","",COUNTA($D$6:D25))</f>
        <v/>
      </c>
      <c r="B25" s="158" t="s">
        <v>18</v>
      </c>
      <c r="C25" s="158" t="s">
        <v>115</v>
      </c>
      <c r="D25" s="158"/>
      <c r="E25" s="157"/>
      <c r="F25" s="159"/>
      <c r="G25" s="159"/>
      <c r="H25" s="170">
        <f>H26+H41</f>
        <v>0</v>
      </c>
      <c r="I25" s="171"/>
      <c r="O25" s="210"/>
    </row>
    <row r="26" ht="13.5" outlineLevel="1" spans="1:15">
      <c r="A26" s="207" t="str">
        <f>IF(D26="","",COUNTA($D$6:D26))</f>
        <v/>
      </c>
      <c r="B26" s="158" t="s">
        <v>116</v>
      </c>
      <c r="C26" s="158" t="s">
        <v>117</v>
      </c>
      <c r="D26" s="158"/>
      <c r="E26" s="157"/>
      <c r="F26" s="159"/>
      <c r="G26" s="159"/>
      <c r="H26" s="170">
        <f>SUM(H27:H40)</f>
        <v>0</v>
      </c>
      <c r="I26" s="171"/>
      <c r="O26" s="210"/>
    </row>
    <row r="27" ht="256.5" outlineLevel="1" spans="1:15">
      <c r="A27" s="207">
        <f>IF(D27="","",COUNTA($D$6:D27))</f>
        <v>18</v>
      </c>
      <c r="B27" s="158" t="s">
        <v>118</v>
      </c>
      <c r="C27" s="158" t="s">
        <v>119</v>
      </c>
      <c r="D27" s="158" t="s">
        <v>120</v>
      </c>
      <c r="E27" s="157" t="s">
        <v>121</v>
      </c>
      <c r="F27" s="159">
        <v>20.53</v>
      </c>
      <c r="G27" s="159"/>
      <c r="H27" s="170">
        <f t="shared" ref="H27:H40" si="2">ROUND(F27*G27,2)</f>
        <v>0</v>
      </c>
      <c r="I27" s="171"/>
      <c r="O27" s="210" t="s">
        <v>120</v>
      </c>
    </row>
    <row r="28" ht="256.5" outlineLevel="1" spans="1:15">
      <c r="A28" s="207">
        <f>IF(D28="","",COUNTA($D$6:D28))</f>
        <v>19</v>
      </c>
      <c r="B28" s="158" t="s">
        <v>122</v>
      </c>
      <c r="C28" s="158" t="s">
        <v>123</v>
      </c>
      <c r="D28" s="158" t="s">
        <v>124</v>
      </c>
      <c r="E28" s="157" t="s">
        <v>121</v>
      </c>
      <c r="F28" s="159">
        <v>6.35</v>
      </c>
      <c r="G28" s="159"/>
      <c r="H28" s="170">
        <f t="shared" si="2"/>
        <v>0</v>
      </c>
      <c r="I28" s="171"/>
      <c r="O28" s="210" t="s">
        <v>124</v>
      </c>
    </row>
    <row r="29" ht="256.5" outlineLevel="1" spans="1:15">
      <c r="A29" s="207">
        <f>IF(D29="","",COUNTA($D$6:D29))</f>
        <v>20</v>
      </c>
      <c r="B29" s="158" t="s">
        <v>125</v>
      </c>
      <c r="C29" s="158" t="s">
        <v>126</v>
      </c>
      <c r="D29" s="158" t="s">
        <v>127</v>
      </c>
      <c r="E29" s="157" t="s">
        <v>121</v>
      </c>
      <c r="F29" s="159">
        <v>17.21</v>
      </c>
      <c r="G29" s="159"/>
      <c r="H29" s="170">
        <f t="shared" si="2"/>
        <v>0</v>
      </c>
      <c r="I29" s="171"/>
      <c r="O29" s="210" t="s">
        <v>127</v>
      </c>
    </row>
    <row r="30" ht="256.5" outlineLevel="1" spans="1:15">
      <c r="A30" s="207">
        <f>IF(D30="","",COUNTA($D$6:D30))</f>
        <v>21</v>
      </c>
      <c r="B30" s="158" t="s">
        <v>128</v>
      </c>
      <c r="C30" s="158" t="s">
        <v>129</v>
      </c>
      <c r="D30" s="158" t="s">
        <v>130</v>
      </c>
      <c r="E30" s="157" t="s">
        <v>121</v>
      </c>
      <c r="F30" s="159">
        <v>31.48</v>
      </c>
      <c r="G30" s="159"/>
      <c r="H30" s="170">
        <f t="shared" si="2"/>
        <v>0</v>
      </c>
      <c r="I30" s="171"/>
      <c r="O30" s="210" t="s">
        <v>130</v>
      </c>
    </row>
    <row r="31" ht="243" outlineLevel="1" spans="1:15">
      <c r="A31" s="207">
        <f>IF(D31="","",COUNTA($D$6:D31))</f>
        <v>22</v>
      </c>
      <c r="B31" s="158" t="s">
        <v>131</v>
      </c>
      <c r="C31" s="158" t="s">
        <v>132</v>
      </c>
      <c r="D31" s="158" t="s">
        <v>133</v>
      </c>
      <c r="E31" s="157" t="s">
        <v>121</v>
      </c>
      <c r="F31" s="159">
        <v>4.5</v>
      </c>
      <c r="G31" s="159"/>
      <c r="H31" s="170">
        <f t="shared" si="2"/>
        <v>0</v>
      </c>
      <c r="I31" s="171"/>
      <c r="O31" s="210" t="s">
        <v>133</v>
      </c>
    </row>
    <row r="32" ht="243" outlineLevel="1" spans="1:15">
      <c r="A32" s="207">
        <f>IF(D32="","",COUNTA($D$6:D32))</f>
        <v>23</v>
      </c>
      <c r="B32" s="158" t="s">
        <v>134</v>
      </c>
      <c r="C32" s="158" t="s">
        <v>135</v>
      </c>
      <c r="D32" s="158" t="s">
        <v>136</v>
      </c>
      <c r="E32" s="157" t="s">
        <v>121</v>
      </c>
      <c r="F32" s="159">
        <v>2.6</v>
      </c>
      <c r="G32" s="159"/>
      <c r="H32" s="170">
        <f t="shared" si="2"/>
        <v>0</v>
      </c>
      <c r="I32" s="171"/>
      <c r="O32" s="210" t="s">
        <v>136</v>
      </c>
    </row>
    <row r="33" ht="243" outlineLevel="1" spans="1:15">
      <c r="A33" s="207">
        <f>IF(D33="","",COUNTA($D$6:D33))</f>
        <v>24</v>
      </c>
      <c r="B33" s="158" t="s">
        <v>137</v>
      </c>
      <c r="C33" s="158" t="s">
        <v>138</v>
      </c>
      <c r="D33" s="158" t="s">
        <v>139</v>
      </c>
      <c r="E33" s="157" t="s">
        <v>121</v>
      </c>
      <c r="F33" s="159">
        <v>19.37</v>
      </c>
      <c r="G33" s="159"/>
      <c r="H33" s="170">
        <f t="shared" si="2"/>
        <v>0</v>
      </c>
      <c r="I33" s="171"/>
      <c r="O33" s="210" t="s">
        <v>139</v>
      </c>
    </row>
    <row r="34" ht="135" outlineLevel="1" spans="1:15">
      <c r="A34" s="207">
        <f>IF(D34="","",COUNTA($D$6:D34))</f>
        <v>25</v>
      </c>
      <c r="B34" s="158" t="s">
        <v>140</v>
      </c>
      <c r="C34" s="158" t="s">
        <v>141</v>
      </c>
      <c r="D34" s="158" t="s">
        <v>142</v>
      </c>
      <c r="E34" s="157" t="s">
        <v>69</v>
      </c>
      <c r="F34" s="159">
        <v>1</v>
      </c>
      <c r="G34" s="159"/>
      <c r="H34" s="170">
        <f t="shared" si="2"/>
        <v>0</v>
      </c>
      <c r="I34" s="171"/>
      <c r="O34" s="210" t="s">
        <v>142</v>
      </c>
    </row>
    <row r="35" ht="135" outlineLevel="1" spans="1:15">
      <c r="A35" s="207">
        <f>IF(D35="","",COUNTA($D$6:D35))</f>
        <v>26</v>
      </c>
      <c r="B35" s="158" t="s">
        <v>143</v>
      </c>
      <c r="C35" s="158" t="s">
        <v>144</v>
      </c>
      <c r="D35" s="158" t="s">
        <v>145</v>
      </c>
      <c r="E35" s="157" t="s">
        <v>69</v>
      </c>
      <c r="F35" s="159">
        <v>1</v>
      </c>
      <c r="G35" s="159"/>
      <c r="H35" s="170">
        <f t="shared" si="2"/>
        <v>0</v>
      </c>
      <c r="I35" s="171"/>
      <c r="O35" s="210" t="s">
        <v>145</v>
      </c>
    </row>
    <row r="36" ht="135" outlineLevel="1" spans="1:15">
      <c r="A36" s="207">
        <f>IF(D36="","",COUNTA($D$6:D36))</f>
        <v>27</v>
      </c>
      <c r="B36" s="158" t="s">
        <v>146</v>
      </c>
      <c r="C36" s="158" t="s">
        <v>147</v>
      </c>
      <c r="D36" s="158" t="s">
        <v>148</v>
      </c>
      <c r="E36" s="157" t="s">
        <v>69</v>
      </c>
      <c r="F36" s="159">
        <v>1</v>
      </c>
      <c r="G36" s="159"/>
      <c r="H36" s="170">
        <f t="shared" si="2"/>
        <v>0</v>
      </c>
      <c r="I36" s="171"/>
      <c r="O36" s="210" t="s">
        <v>148</v>
      </c>
    </row>
    <row r="37" ht="135" outlineLevel="1" spans="1:15">
      <c r="A37" s="207">
        <f>IF(D37="","",COUNTA($D$6:D37))</f>
        <v>28</v>
      </c>
      <c r="B37" s="158" t="s">
        <v>149</v>
      </c>
      <c r="C37" s="158" t="s">
        <v>150</v>
      </c>
      <c r="D37" s="158" t="s">
        <v>151</v>
      </c>
      <c r="E37" s="157" t="s">
        <v>69</v>
      </c>
      <c r="F37" s="159">
        <v>1</v>
      </c>
      <c r="G37" s="159"/>
      <c r="H37" s="170">
        <f t="shared" si="2"/>
        <v>0</v>
      </c>
      <c r="I37" s="171"/>
      <c r="O37" s="210" t="s">
        <v>151</v>
      </c>
    </row>
    <row r="38" ht="135" outlineLevel="1" spans="1:15">
      <c r="A38" s="207">
        <f>IF(D38="","",COUNTA($D$6:D38))</f>
        <v>29</v>
      </c>
      <c r="B38" s="158" t="s">
        <v>152</v>
      </c>
      <c r="C38" s="158" t="s">
        <v>153</v>
      </c>
      <c r="D38" s="158" t="s">
        <v>154</v>
      </c>
      <c r="E38" s="157" t="s">
        <v>69</v>
      </c>
      <c r="F38" s="159">
        <v>1</v>
      </c>
      <c r="G38" s="159"/>
      <c r="H38" s="170">
        <f t="shared" si="2"/>
        <v>0</v>
      </c>
      <c r="I38" s="171"/>
      <c r="O38" s="210" t="s">
        <v>154</v>
      </c>
    </row>
    <row r="39" ht="135" outlineLevel="1" spans="1:15">
      <c r="A39" s="207">
        <f>IF(D39="","",COUNTA($D$6:D39))</f>
        <v>30</v>
      </c>
      <c r="B39" s="158" t="s">
        <v>155</v>
      </c>
      <c r="C39" s="158" t="s">
        <v>156</v>
      </c>
      <c r="D39" s="158" t="s">
        <v>157</v>
      </c>
      <c r="E39" s="157" t="s">
        <v>69</v>
      </c>
      <c r="F39" s="159">
        <v>3</v>
      </c>
      <c r="G39" s="159"/>
      <c r="H39" s="170">
        <f t="shared" si="2"/>
        <v>0</v>
      </c>
      <c r="I39" s="171"/>
      <c r="O39" s="210" t="s">
        <v>157</v>
      </c>
    </row>
    <row r="40" ht="135" outlineLevel="1" spans="1:15">
      <c r="A40" s="207">
        <f>IF(D40="","",COUNTA($D$6:D40))</f>
        <v>31</v>
      </c>
      <c r="B40" s="158" t="s">
        <v>158</v>
      </c>
      <c r="C40" s="158" t="s">
        <v>159</v>
      </c>
      <c r="D40" s="158" t="s">
        <v>160</v>
      </c>
      <c r="E40" s="157" t="s">
        <v>69</v>
      </c>
      <c r="F40" s="159">
        <v>1</v>
      </c>
      <c r="G40" s="159"/>
      <c r="H40" s="170">
        <f t="shared" si="2"/>
        <v>0</v>
      </c>
      <c r="I40" s="171"/>
      <c r="O40" s="210" t="s">
        <v>160</v>
      </c>
    </row>
    <row r="41" ht="13.5" outlineLevel="1" spans="1:15">
      <c r="A41" s="207" t="str">
        <f>IF(D41="","",COUNTA($D$6:D41))</f>
        <v/>
      </c>
      <c r="B41" s="158" t="s">
        <v>161</v>
      </c>
      <c r="C41" s="158" t="s">
        <v>162</v>
      </c>
      <c r="D41" s="158"/>
      <c r="E41" s="157"/>
      <c r="F41" s="159"/>
      <c r="G41" s="159"/>
      <c r="H41" s="170">
        <f>SUM(H42:H53)</f>
        <v>0</v>
      </c>
      <c r="I41" s="171"/>
      <c r="O41" s="210"/>
    </row>
    <row r="42" ht="243" outlineLevel="1" spans="1:15">
      <c r="A42" s="207">
        <f>IF(D42="","",COUNTA($D$6:D42))</f>
        <v>32</v>
      </c>
      <c r="B42" s="158" t="s">
        <v>163</v>
      </c>
      <c r="C42" s="158" t="s">
        <v>164</v>
      </c>
      <c r="D42" s="158" t="s">
        <v>165</v>
      </c>
      <c r="E42" s="157" t="s">
        <v>121</v>
      </c>
      <c r="F42" s="159">
        <v>46.7</v>
      </c>
      <c r="G42" s="159"/>
      <c r="H42" s="170">
        <f t="shared" ref="H42:H53" si="3">ROUND(F42*G42,2)</f>
        <v>0</v>
      </c>
      <c r="I42" s="171"/>
      <c r="O42" s="210" t="s">
        <v>165</v>
      </c>
    </row>
    <row r="43" ht="243" outlineLevel="1" spans="1:15">
      <c r="A43" s="207">
        <f>IF(D43="","",COUNTA($D$6:D43))</f>
        <v>33</v>
      </c>
      <c r="B43" s="158" t="s">
        <v>166</v>
      </c>
      <c r="C43" s="158" t="s">
        <v>167</v>
      </c>
      <c r="D43" s="158" t="s">
        <v>168</v>
      </c>
      <c r="E43" s="157" t="s">
        <v>121</v>
      </c>
      <c r="F43" s="159">
        <v>0.82</v>
      </c>
      <c r="G43" s="159"/>
      <c r="H43" s="170">
        <f t="shared" si="3"/>
        <v>0</v>
      </c>
      <c r="I43" s="171"/>
      <c r="O43" s="210" t="s">
        <v>168</v>
      </c>
    </row>
    <row r="44" ht="243" outlineLevel="1" spans="1:15">
      <c r="A44" s="207">
        <f>IF(D44="","",COUNTA($D$6:D44))</f>
        <v>34</v>
      </c>
      <c r="B44" s="158" t="s">
        <v>169</v>
      </c>
      <c r="C44" s="158" t="s">
        <v>170</v>
      </c>
      <c r="D44" s="158" t="s">
        <v>168</v>
      </c>
      <c r="E44" s="157" t="s">
        <v>121</v>
      </c>
      <c r="F44" s="159">
        <v>10.51</v>
      </c>
      <c r="G44" s="159"/>
      <c r="H44" s="170">
        <f t="shared" si="3"/>
        <v>0</v>
      </c>
      <c r="I44" s="171"/>
      <c r="O44" s="210" t="s">
        <v>168</v>
      </c>
    </row>
    <row r="45" ht="243" outlineLevel="1" spans="1:15">
      <c r="A45" s="207">
        <f>IF(D45="","",COUNTA($D$6:D45))</f>
        <v>35</v>
      </c>
      <c r="B45" s="158" t="s">
        <v>171</v>
      </c>
      <c r="C45" s="158" t="s">
        <v>172</v>
      </c>
      <c r="D45" s="158" t="s">
        <v>173</v>
      </c>
      <c r="E45" s="157" t="s">
        <v>121</v>
      </c>
      <c r="F45" s="159">
        <v>18.66</v>
      </c>
      <c r="G45" s="159"/>
      <c r="H45" s="170">
        <f t="shared" si="3"/>
        <v>0</v>
      </c>
      <c r="I45" s="171"/>
      <c r="O45" s="210" t="s">
        <v>173</v>
      </c>
    </row>
    <row r="46" ht="270" outlineLevel="1" spans="1:15">
      <c r="A46" s="207">
        <f>IF(D46="","",COUNTA($D$6:D46))</f>
        <v>36</v>
      </c>
      <c r="B46" s="158" t="s">
        <v>174</v>
      </c>
      <c r="C46" s="158" t="s">
        <v>175</v>
      </c>
      <c r="D46" s="158" t="s">
        <v>176</v>
      </c>
      <c r="E46" s="157" t="s">
        <v>121</v>
      </c>
      <c r="F46" s="159">
        <v>16.82</v>
      </c>
      <c r="G46" s="159"/>
      <c r="H46" s="170">
        <f t="shared" si="3"/>
        <v>0</v>
      </c>
      <c r="I46" s="171"/>
      <c r="O46" s="210" t="s">
        <v>176</v>
      </c>
    </row>
    <row r="47" ht="108" outlineLevel="1" spans="1:15">
      <c r="A47" s="207">
        <f>IF(D47="","",COUNTA($D$6:D47))</f>
        <v>37</v>
      </c>
      <c r="B47" s="158" t="s">
        <v>177</v>
      </c>
      <c r="C47" s="158" t="s">
        <v>178</v>
      </c>
      <c r="D47" s="158" t="s">
        <v>179</v>
      </c>
      <c r="E47" s="157" t="s">
        <v>69</v>
      </c>
      <c r="F47" s="159">
        <v>3</v>
      </c>
      <c r="G47" s="159"/>
      <c r="H47" s="170">
        <f t="shared" si="3"/>
        <v>0</v>
      </c>
      <c r="I47" s="171"/>
      <c r="O47" s="210" t="s">
        <v>179</v>
      </c>
    </row>
    <row r="48" ht="108" outlineLevel="1" spans="1:15">
      <c r="A48" s="207">
        <f>IF(D48="","",COUNTA($D$6:D48))</f>
        <v>38</v>
      </c>
      <c r="B48" s="158" t="s">
        <v>180</v>
      </c>
      <c r="C48" s="158" t="s">
        <v>181</v>
      </c>
      <c r="D48" s="158" t="s">
        <v>182</v>
      </c>
      <c r="E48" s="157" t="s">
        <v>69</v>
      </c>
      <c r="F48" s="159">
        <v>4</v>
      </c>
      <c r="G48" s="159"/>
      <c r="H48" s="170">
        <f t="shared" si="3"/>
        <v>0</v>
      </c>
      <c r="I48" s="171"/>
      <c r="O48" s="210" t="s">
        <v>182</v>
      </c>
    </row>
    <row r="49" ht="108" outlineLevel="1" spans="1:15">
      <c r="A49" s="207">
        <f>IF(D49="","",COUNTA($D$6:D49))</f>
        <v>39</v>
      </c>
      <c r="B49" s="158" t="s">
        <v>183</v>
      </c>
      <c r="C49" s="158" t="s">
        <v>184</v>
      </c>
      <c r="D49" s="158" t="s">
        <v>185</v>
      </c>
      <c r="E49" s="157" t="s">
        <v>69</v>
      </c>
      <c r="F49" s="159">
        <v>4</v>
      </c>
      <c r="G49" s="159"/>
      <c r="H49" s="170">
        <f t="shared" si="3"/>
        <v>0</v>
      </c>
      <c r="I49" s="171"/>
      <c r="O49" s="210" t="s">
        <v>185</v>
      </c>
    </row>
    <row r="50" ht="94.5" outlineLevel="1" spans="1:15">
      <c r="A50" s="207">
        <f>IF(D50="","",COUNTA($D$6:D50))</f>
        <v>40</v>
      </c>
      <c r="B50" s="158" t="s">
        <v>186</v>
      </c>
      <c r="C50" s="158" t="s">
        <v>187</v>
      </c>
      <c r="D50" s="158" t="s">
        <v>188</v>
      </c>
      <c r="E50" s="157" t="s">
        <v>69</v>
      </c>
      <c r="F50" s="159">
        <v>1</v>
      </c>
      <c r="G50" s="159"/>
      <c r="H50" s="170">
        <f t="shared" si="3"/>
        <v>0</v>
      </c>
      <c r="I50" s="171"/>
      <c r="O50" s="210" t="s">
        <v>188</v>
      </c>
    </row>
    <row r="51" ht="108" outlineLevel="1" spans="1:15">
      <c r="A51" s="207">
        <f>IF(D51="","",COUNTA($D$6:D51))</f>
        <v>41</v>
      </c>
      <c r="B51" s="158" t="s">
        <v>189</v>
      </c>
      <c r="C51" s="158" t="s">
        <v>190</v>
      </c>
      <c r="D51" s="158" t="s">
        <v>191</v>
      </c>
      <c r="E51" s="157" t="s">
        <v>69</v>
      </c>
      <c r="F51" s="159">
        <v>1</v>
      </c>
      <c r="G51" s="159"/>
      <c r="H51" s="170">
        <f t="shared" si="3"/>
        <v>0</v>
      </c>
      <c r="I51" s="171"/>
      <c r="O51" s="210" t="s">
        <v>191</v>
      </c>
    </row>
    <row r="52" ht="135" outlineLevel="1" spans="1:15">
      <c r="A52" s="207">
        <f>IF(D52="","",COUNTA($D$6:D52))</f>
        <v>42</v>
      </c>
      <c r="B52" s="158" t="s">
        <v>192</v>
      </c>
      <c r="C52" s="158" t="s">
        <v>193</v>
      </c>
      <c r="D52" s="158" t="s">
        <v>194</v>
      </c>
      <c r="E52" s="157" t="s">
        <v>195</v>
      </c>
      <c r="F52" s="159">
        <v>2</v>
      </c>
      <c r="G52" s="159"/>
      <c r="H52" s="170">
        <f t="shared" si="3"/>
        <v>0</v>
      </c>
      <c r="I52" s="171"/>
      <c r="O52" s="210" t="s">
        <v>194</v>
      </c>
    </row>
    <row r="53" ht="135" outlineLevel="1" spans="1:15">
      <c r="A53" s="207">
        <f>IF(D53="","",COUNTA($D$6:D53))</f>
        <v>43</v>
      </c>
      <c r="B53" s="158" t="s">
        <v>196</v>
      </c>
      <c r="C53" s="158" t="s">
        <v>197</v>
      </c>
      <c r="D53" s="158" t="s">
        <v>198</v>
      </c>
      <c r="E53" s="157" t="s">
        <v>195</v>
      </c>
      <c r="F53" s="159">
        <v>1</v>
      </c>
      <c r="G53" s="159"/>
      <c r="H53" s="170">
        <f t="shared" si="3"/>
        <v>0</v>
      </c>
      <c r="I53" s="171"/>
      <c r="O53" s="210" t="s">
        <v>198</v>
      </c>
    </row>
    <row r="54" ht="13.5" outlineLevel="1" spans="1:15">
      <c r="A54" s="207" t="str">
        <f>IF(D54="","",COUNTA($D$6:D54))</f>
        <v/>
      </c>
      <c r="B54" s="158" t="s">
        <v>22</v>
      </c>
      <c r="C54" s="158" t="s">
        <v>199</v>
      </c>
      <c r="D54" s="158"/>
      <c r="E54" s="157"/>
      <c r="F54" s="159"/>
      <c r="G54" s="159"/>
      <c r="H54" s="170">
        <f>SUM(H55:H58)</f>
        <v>0</v>
      </c>
      <c r="I54" s="171"/>
      <c r="O54" s="210"/>
    </row>
    <row r="55" ht="256.5" outlineLevel="1" spans="1:15">
      <c r="A55" s="207">
        <f>IF(D55="","",COUNTA($D$6:D55))</f>
        <v>44</v>
      </c>
      <c r="B55" s="158" t="s">
        <v>200</v>
      </c>
      <c r="C55" s="158" t="s">
        <v>201</v>
      </c>
      <c r="D55" s="158" t="s">
        <v>202</v>
      </c>
      <c r="E55" s="157" t="s">
        <v>121</v>
      </c>
      <c r="F55" s="208">
        <v>47.6</v>
      </c>
      <c r="G55" s="159"/>
      <c r="H55" s="170">
        <f>ROUND(F55*G55,2)</f>
        <v>0</v>
      </c>
      <c r="I55" s="171"/>
      <c r="O55" s="210" t="s">
        <v>202</v>
      </c>
    </row>
    <row r="56" ht="256.5" outlineLevel="1" spans="1:15">
      <c r="A56" s="207">
        <f>IF(D56="","",COUNTA($D$6:D56))</f>
        <v>45</v>
      </c>
      <c r="B56" s="158" t="s">
        <v>203</v>
      </c>
      <c r="C56" s="158" t="s">
        <v>204</v>
      </c>
      <c r="D56" s="158" t="s">
        <v>205</v>
      </c>
      <c r="E56" s="157" t="s">
        <v>121</v>
      </c>
      <c r="F56" s="208">
        <v>22.1</v>
      </c>
      <c r="G56" s="159"/>
      <c r="H56" s="170">
        <f>ROUND(F56*G56,2)</f>
        <v>0</v>
      </c>
      <c r="I56" s="171"/>
      <c r="O56" s="210" t="s">
        <v>205</v>
      </c>
    </row>
    <row r="57" ht="216" outlineLevel="1" spans="1:15">
      <c r="A57" s="207">
        <f>IF(D57="","",COUNTA($D$6:D57))</f>
        <v>46</v>
      </c>
      <c r="B57" s="158" t="s">
        <v>206</v>
      </c>
      <c r="C57" s="158" t="s">
        <v>207</v>
      </c>
      <c r="D57" s="158" t="s">
        <v>208</v>
      </c>
      <c r="E57" s="157" t="s">
        <v>209</v>
      </c>
      <c r="F57" s="159">
        <v>3</v>
      </c>
      <c r="G57" s="159"/>
      <c r="H57" s="170">
        <f>ROUND(F57*G57,2)</f>
        <v>0</v>
      </c>
      <c r="I57" s="171"/>
      <c r="O57" s="210" t="s">
        <v>208</v>
      </c>
    </row>
    <row r="58" ht="135" outlineLevel="1" spans="1:15">
      <c r="A58" s="207">
        <f>IF(D58="","",COUNTA($D$6:D58))</f>
        <v>47</v>
      </c>
      <c r="B58" s="158" t="s">
        <v>210</v>
      </c>
      <c r="C58" s="158" t="s">
        <v>211</v>
      </c>
      <c r="D58" s="158" t="s">
        <v>212</v>
      </c>
      <c r="E58" s="157" t="s">
        <v>213</v>
      </c>
      <c r="F58" s="159">
        <v>2</v>
      </c>
      <c r="G58" s="159"/>
      <c r="H58" s="170">
        <f>ROUND(F58*G58,2)</f>
        <v>0</v>
      </c>
      <c r="I58" s="171"/>
      <c r="O58" s="210" t="s">
        <v>212</v>
      </c>
    </row>
    <row r="59" ht="13.5" outlineLevel="1" spans="1:15">
      <c r="A59" s="207" t="str">
        <f>IF(D59="","",COUNTA($D$6:D59))</f>
        <v/>
      </c>
      <c r="B59" s="158" t="s">
        <v>44</v>
      </c>
      <c r="C59" s="158" t="s">
        <v>214</v>
      </c>
      <c r="D59" s="158"/>
      <c r="E59" s="157"/>
      <c r="F59" s="159"/>
      <c r="G59" s="159"/>
      <c r="H59" s="170">
        <f>SUM(H60:H69)</f>
        <v>0</v>
      </c>
      <c r="I59" s="171"/>
      <c r="O59" s="210"/>
    </row>
    <row r="60" ht="108" outlineLevel="1" spans="1:15">
      <c r="A60" s="207">
        <f>IF(D60="","",COUNTA($D$6:D60))</f>
        <v>48</v>
      </c>
      <c r="B60" s="158" t="s">
        <v>215</v>
      </c>
      <c r="C60" s="158" t="s">
        <v>216</v>
      </c>
      <c r="D60" s="158" t="s">
        <v>217</v>
      </c>
      <c r="E60" s="157" t="s">
        <v>65</v>
      </c>
      <c r="F60" s="159">
        <v>1</v>
      </c>
      <c r="G60" s="159"/>
      <c r="H60" s="170">
        <f t="shared" ref="H60:H69" si="4">ROUND(F60*G60,2)</f>
        <v>0</v>
      </c>
      <c r="I60" s="171"/>
      <c r="O60" s="210" t="s">
        <v>217</v>
      </c>
    </row>
    <row r="61" ht="94.5" outlineLevel="1" spans="1:15">
      <c r="A61" s="207">
        <f>IF(D61="","",COUNTA($D$6:D61))</f>
        <v>49</v>
      </c>
      <c r="B61" s="158" t="s">
        <v>218</v>
      </c>
      <c r="C61" s="158" t="s">
        <v>219</v>
      </c>
      <c r="D61" s="158" t="s">
        <v>220</v>
      </c>
      <c r="E61" s="157" t="s">
        <v>69</v>
      </c>
      <c r="F61" s="159">
        <v>1</v>
      </c>
      <c r="G61" s="159"/>
      <c r="H61" s="170">
        <f t="shared" si="4"/>
        <v>0</v>
      </c>
      <c r="I61" s="171"/>
      <c r="O61" s="210" t="s">
        <v>220</v>
      </c>
    </row>
    <row r="62" ht="94.5" outlineLevel="1" spans="1:15">
      <c r="A62" s="207">
        <f>IF(D62="","",COUNTA($D$6:D62))</f>
        <v>50</v>
      </c>
      <c r="B62" s="158" t="s">
        <v>221</v>
      </c>
      <c r="C62" s="158" t="s">
        <v>222</v>
      </c>
      <c r="D62" s="158" t="s">
        <v>223</v>
      </c>
      <c r="E62" s="157" t="s">
        <v>69</v>
      </c>
      <c r="F62" s="159">
        <v>1</v>
      </c>
      <c r="G62" s="159"/>
      <c r="H62" s="170">
        <f t="shared" si="4"/>
        <v>0</v>
      </c>
      <c r="I62" s="171"/>
      <c r="O62" s="210" t="s">
        <v>223</v>
      </c>
    </row>
    <row r="63" ht="94.5" outlineLevel="1" spans="1:15">
      <c r="A63" s="207">
        <f>IF(D63="","",COUNTA($D$6:D63))</f>
        <v>51</v>
      </c>
      <c r="B63" s="158" t="s">
        <v>224</v>
      </c>
      <c r="C63" s="158" t="s">
        <v>225</v>
      </c>
      <c r="D63" s="158" t="s">
        <v>226</v>
      </c>
      <c r="E63" s="157" t="s">
        <v>69</v>
      </c>
      <c r="F63" s="159">
        <v>2</v>
      </c>
      <c r="G63" s="159"/>
      <c r="H63" s="170">
        <f t="shared" si="4"/>
        <v>0</v>
      </c>
      <c r="I63" s="171"/>
      <c r="O63" s="210" t="s">
        <v>226</v>
      </c>
    </row>
    <row r="64" ht="108" outlineLevel="1" spans="1:15">
      <c r="A64" s="207">
        <f>IF(D64="","",COUNTA($D$6:D64))</f>
        <v>52</v>
      </c>
      <c r="B64" s="158" t="s">
        <v>227</v>
      </c>
      <c r="C64" s="158" t="s">
        <v>228</v>
      </c>
      <c r="D64" s="158" t="s">
        <v>229</v>
      </c>
      <c r="E64" s="157" t="s">
        <v>69</v>
      </c>
      <c r="F64" s="159">
        <v>4</v>
      </c>
      <c r="G64" s="159"/>
      <c r="H64" s="170">
        <f t="shared" si="4"/>
        <v>0</v>
      </c>
      <c r="I64" s="171"/>
      <c r="O64" s="210" t="s">
        <v>229</v>
      </c>
    </row>
    <row r="65" ht="108" outlineLevel="1" spans="1:15">
      <c r="A65" s="207">
        <f>IF(D65="","",COUNTA($D$6:D65))</f>
        <v>53</v>
      </c>
      <c r="B65" s="158" t="s">
        <v>230</v>
      </c>
      <c r="C65" s="158" t="s">
        <v>231</v>
      </c>
      <c r="D65" s="158" t="s">
        <v>232</v>
      </c>
      <c r="E65" s="157" t="s">
        <v>121</v>
      </c>
      <c r="F65" s="159">
        <v>45.03</v>
      </c>
      <c r="G65" s="159"/>
      <c r="H65" s="170">
        <f t="shared" si="4"/>
        <v>0</v>
      </c>
      <c r="I65" s="171"/>
      <c r="O65" s="210" t="s">
        <v>232</v>
      </c>
    </row>
    <row r="66" ht="108" outlineLevel="1" spans="1:15">
      <c r="A66" s="207">
        <f>IF(D66="","",COUNTA($D$6:D66))</f>
        <v>54</v>
      </c>
      <c r="B66" s="158" t="s">
        <v>233</v>
      </c>
      <c r="C66" s="158" t="s">
        <v>234</v>
      </c>
      <c r="D66" s="158" t="s">
        <v>235</v>
      </c>
      <c r="E66" s="157" t="s">
        <v>121</v>
      </c>
      <c r="F66" s="159">
        <v>35.86</v>
      </c>
      <c r="G66" s="159"/>
      <c r="H66" s="170">
        <f t="shared" si="4"/>
        <v>0</v>
      </c>
      <c r="I66" s="171"/>
      <c r="O66" s="210" t="s">
        <v>235</v>
      </c>
    </row>
    <row r="67" ht="121.5" outlineLevel="1" spans="1:15">
      <c r="A67" s="207">
        <f>IF(D67="","",COUNTA($D$6:D67))</f>
        <v>55</v>
      </c>
      <c r="B67" s="158" t="s">
        <v>236</v>
      </c>
      <c r="C67" s="158" t="s">
        <v>237</v>
      </c>
      <c r="D67" s="158" t="s">
        <v>238</v>
      </c>
      <c r="E67" s="157" t="s">
        <v>121</v>
      </c>
      <c r="F67" s="159">
        <v>14</v>
      </c>
      <c r="G67" s="159"/>
      <c r="H67" s="170">
        <f t="shared" si="4"/>
        <v>0</v>
      </c>
      <c r="I67" s="171"/>
      <c r="O67" s="210" t="s">
        <v>238</v>
      </c>
    </row>
    <row r="68" ht="148.5" outlineLevel="1" spans="1:15">
      <c r="A68" s="207">
        <f>IF(D68="","",COUNTA($D$6:D68))</f>
        <v>56</v>
      </c>
      <c r="B68" s="158" t="s">
        <v>239</v>
      </c>
      <c r="C68" s="158" t="s">
        <v>240</v>
      </c>
      <c r="D68" s="158" t="s">
        <v>241</v>
      </c>
      <c r="E68" s="157" t="s">
        <v>121</v>
      </c>
      <c r="F68" s="159">
        <v>8.98</v>
      </c>
      <c r="G68" s="159"/>
      <c r="H68" s="170">
        <f t="shared" si="4"/>
        <v>0</v>
      </c>
      <c r="I68" s="171"/>
      <c r="O68" s="210" t="s">
        <v>241</v>
      </c>
    </row>
    <row r="69" ht="148.5" outlineLevel="1" spans="1:15">
      <c r="A69" s="207">
        <f>IF(D69="","",COUNTA($D$6:D69))</f>
        <v>57</v>
      </c>
      <c r="B69" s="158" t="s">
        <v>242</v>
      </c>
      <c r="C69" s="158" t="s">
        <v>243</v>
      </c>
      <c r="D69" s="158" t="s">
        <v>244</v>
      </c>
      <c r="E69" s="157" t="s">
        <v>121</v>
      </c>
      <c r="F69" s="159">
        <v>21.09</v>
      </c>
      <c r="G69" s="159"/>
      <c r="H69" s="170">
        <f t="shared" si="4"/>
        <v>0</v>
      </c>
      <c r="I69" s="171"/>
      <c r="O69" s="210" t="s">
        <v>244</v>
      </c>
    </row>
    <row r="70" ht="13.5" outlineLevel="1" spans="1:15">
      <c r="A70" s="207" t="str">
        <f>IF(D70="","",COUNTA($D$6:D70))</f>
        <v/>
      </c>
      <c r="B70" s="158" t="s">
        <v>46</v>
      </c>
      <c r="C70" s="158" t="s">
        <v>245</v>
      </c>
      <c r="D70" s="158"/>
      <c r="E70" s="157"/>
      <c r="F70" s="159"/>
      <c r="G70" s="159"/>
      <c r="H70" s="170">
        <f>SUM(H71:H130)</f>
        <v>0</v>
      </c>
      <c r="I70" s="171"/>
      <c r="O70" s="210"/>
    </row>
    <row r="71" ht="229.5" outlineLevel="1" spans="1:15">
      <c r="A71" s="207">
        <f>IF(D71="","",COUNTA($D$6:D71))</f>
        <v>58</v>
      </c>
      <c r="B71" s="158" t="s">
        <v>246</v>
      </c>
      <c r="C71" s="158" t="s">
        <v>247</v>
      </c>
      <c r="D71" s="158" t="s">
        <v>248</v>
      </c>
      <c r="E71" s="157" t="s">
        <v>65</v>
      </c>
      <c r="F71" s="159">
        <v>1</v>
      </c>
      <c r="G71" s="159"/>
      <c r="H71" s="170">
        <f t="shared" ref="H71:H90" si="5">ROUND(F71*G71,2)</f>
        <v>0</v>
      </c>
      <c r="I71" s="171"/>
      <c r="O71" s="210" t="s">
        <v>248</v>
      </c>
    </row>
    <row r="72" ht="229.5" outlineLevel="1" spans="1:15">
      <c r="A72" s="207">
        <f>IF(D72="","",COUNTA($D$6:D72))</f>
        <v>59</v>
      </c>
      <c r="B72" s="158" t="s">
        <v>249</v>
      </c>
      <c r="C72" s="158" t="s">
        <v>250</v>
      </c>
      <c r="D72" s="158" t="s">
        <v>251</v>
      </c>
      <c r="E72" s="157" t="s">
        <v>65</v>
      </c>
      <c r="F72" s="159">
        <v>1</v>
      </c>
      <c r="G72" s="159"/>
      <c r="H72" s="170">
        <f t="shared" si="5"/>
        <v>0</v>
      </c>
      <c r="I72" s="171"/>
      <c r="O72" s="210" t="s">
        <v>251</v>
      </c>
    </row>
    <row r="73" ht="229.5" outlineLevel="1" spans="1:15">
      <c r="A73" s="207">
        <f>IF(D73="","",COUNTA($D$6:D73))</f>
        <v>60</v>
      </c>
      <c r="B73" s="158" t="s">
        <v>252</v>
      </c>
      <c r="C73" s="158" t="s">
        <v>253</v>
      </c>
      <c r="D73" s="158" t="s">
        <v>251</v>
      </c>
      <c r="E73" s="157" t="s">
        <v>65</v>
      </c>
      <c r="F73" s="159">
        <v>1</v>
      </c>
      <c r="G73" s="159"/>
      <c r="H73" s="170">
        <f t="shared" si="5"/>
        <v>0</v>
      </c>
      <c r="I73" s="171"/>
      <c r="O73" s="210" t="s">
        <v>251</v>
      </c>
    </row>
    <row r="74" ht="229.5" outlineLevel="1" spans="1:15">
      <c r="A74" s="207">
        <f>IF(D74="","",COUNTA($D$6:D74))</f>
        <v>61</v>
      </c>
      <c r="B74" s="158" t="s">
        <v>254</v>
      </c>
      <c r="C74" s="158" t="s">
        <v>255</v>
      </c>
      <c r="D74" s="158" t="s">
        <v>256</v>
      </c>
      <c r="E74" s="157" t="s">
        <v>65</v>
      </c>
      <c r="F74" s="159">
        <v>1</v>
      </c>
      <c r="G74" s="159"/>
      <c r="H74" s="170">
        <f t="shared" si="5"/>
        <v>0</v>
      </c>
      <c r="I74" s="171"/>
      <c r="O74" s="210" t="s">
        <v>256</v>
      </c>
    </row>
    <row r="75" ht="229.5" outlineLevel="1" spans="1:15">
      <c r="A75" s="207">
        <f>IF(D75="","",COUNTA($D$6:D75))</f>
        <v>62</v>
      </c>
      <c r="B75" s="158" t="s">
        <v>257</v>
      </c>
      <c r="C75" s="158" t="s">
        <v>258</v>
      </c>
      <c r="D75" s="158" t="s">
        <v>259</v>
      </c>
      <c r="E75" s="157" t="s">
        <v>65</v>
      </c>
      <c r="F75" s="159">
        <v>1</v>
      </c>
      <c r="G75" s="159"/>
      <c r="H75" s="170">
        <f t="shared" si="5"/>
        <v>0</v>
      </c>
      <c r="I75" s="171"/>
      <c r="O75" s="210" t="s">
        <v>259</v>
      </c>
    </row>
    <row r="76" ht="229.5" outlineLevel="1" spans="1:15">
      <c r="A76" s="207">
        <f>IF(D76="","",COUNTA($D$6:D76))</f>
        <v>63</v>
      </c>
      <c r="B76" s="158" t="s">
        <v>260</v>
      </c>
      <c r="C76" s="158" t="s">
        <v>261</v>
      </c>
      <c r="D76" s="158" t="s">
        <v>262</v>
      </c>
      <c r="E76" s="157" t="s">
        <v>65</v>
      </c>
      <c r="F76" s="159">
        <v>1</v>
      </c>
      <c r="G76" s="159"/>
      <c r="H76" s="170">
        <f t="shared" si="5"/>
        <v>0</v>
      </c>
      <c r="I76" s="171"/>
      <c r="O76" s="210" t="s">
        <v>262</v>
      </c>
    </row>
    <row r="77" ht="229.5" outlineLevel="1" spans="1:15">
      <c r="A77" s="207">
        <f>IF(D77="","",COUNTA($D$6:D77))</f>
        <v>64</v>
      </c>
      <c r="B77" s="158" t="s">
        <v>263</v>
      </c>
      <c r="C77" s="158" t="s">
        <v>264</v>
      </c>
      <c r="D77" s="158" t="s">
        <v>265</v>
      </c>
      <c r="E77" s="157" t="s">
        <v>65</v>
      </c>
      <c r="F77" s="159">
        <v>1</v>
      </c>
      <c r="G77" s="159"/>
      <c r="H77" s="170">
        <f t="shared" si="5"/>
        <v>0</v>
      </c>
      <c r="I77" s="171"/>
      <c r="O77" s="210" t="s">
        <v>265</v>
      </c>
    </row>
    <row r="78" ht="229.5" outlineLevel="1" spans="1:15">
      <c r="A78" s="207">
        <f>IF(D78="","",COUNTA($D$6:D78))</f>
        <v>65</v>
      </c>
      <c r="B78" s="158" t="s">
        <v>266</v>
      </c>
      <c r="C78" s="158" t="s">
        <v>267</v>
      </c>
      <c r="D78" s="158" t="s">
        <v>268</v>
      </c>
      <c r="E78" s="157" t="s">
        <v>65</v>
      </c>
      <c r="F78" s="159">
        <v>1</v>
      </c>
      <c r="G78" s="159"/>
      <c r="H78" s="170">
        <f t="shared" si="5"/>
        <v>0</v>
      </c>
      <c r="I78" s="171"/>
      <c r="O78" s="210" t="s">
        <v>268</v>
      </c>
    </row>
    <row r="79" ht="148.5" outlineLevel="1" spans="1:15">
      <c r="A79" s="207">
        <f>IF(D79="","",COUNTA($D$6:D79))</f>
        <v>66</v>
      </c>
      <c r="B79" s="158" t="s">
        <v>269</v>
      </c>
      <c r="C79" s="158" t="s">
        <v>270</v>
      </c>
      <c r="D79" s="158" t="s">
        <v>271</v>
      </c>
      <c r="E79" s="157" t="s">
        <v>65</v>
      </c>
      <c r="F79" s="159">
        <v>1</v>
      </c>
      <c r="G79" s="159"/>
      <c r="H79" s="170">
        <f t="shared" si="5"/>
        <v>0</v>
      </c>
      <c r="I79" s="171"/>
      <c r="O79" s="210" t="s">
        <v>271</v>
      </c>
    </row>
    <row r="80" ht="121.5" outlineLevel="1" spans="1:15">
      <c r="A80" s="207">
        <f>IF(D80="","",COUNTA($D$6:D80))</f>
        <v>67</v>
      </c>
      <c r="B80" s="158" t="s">
        <v>272</v>
      </c>
      <c r="C80" s="158" t="s">
        <v>273</v>
      </c>
      <c r="D80" s="158" t="s">
        <v>274</v>
      </c>
      <c r="E80" s="157" t="s">
        <v>65</v>
      </c>
      <c r="F80" s="159">
        <v>2</v>
      </c>
      <c r="G80" s="159"/>
      <c r="H80" s="170">
        <f t="shared" si="5"/>
        <v>0</v>
      </c>
      <c r="I80" s="171"/>
      <c r="O80" s="210" t="s">
        <v>274</v>
      </c>
    </row>
    <row r="81" ht="148.5" outlineLevel="1" spans="1:15">
      <c r="A81" s="207">
        <f>IF(D81="","",COUNTA($D$6:D81))</f>
        <v>68</v>
      </c>
      <c r="B81" s="158" t="s">
        <v>275</v>
      </c>
      <c r="C81" s="158" t="s">
        <v>240</v>
      </c>
      <c r="D81" s="158" t="s">
        <v>241</v>
      </c>
      <c r="E81" s="157" t="s">
        <v>121</v>
      </c>
      <c r="F81" s="159">
        <v>567.49</v>
      </c>
      <c r="G81" s="159"/>
      <c r="H81" s="170">
        <f t="shared" si="5"/>
        <v>0</v>
      </c>
      <c r="I81" s="171"/>
      <c r="O81" s="210" t="s">
        <v>241</v>
      </c>
    </row>
    <row r="82" ht="148.5" outlineLevel="1" spans="1:15">
      <c r="A82" s="207">
        <f>IF(D82="","",COUNTA($D$6:D82))</f>
        <v>69</v>
      </c>
      <c r="B82" s="158" t="s">
        <v>276</v>
      </c>
      <c r="C82" s="158" t="s">
        <v>243</v>
      </c>
      <c r="D82" s="158" t="s">
        <v>244</v>
      </c>
      <c r="E82" s="157" t="s">
        <v>121</v>
      </c>
      <c r="F82" s="159">
        <v>7.64</v>
      </c>
      <c r="G82" s="159"/>
      <c r="H82" s="170">
        <f t="shared" si="5"/>
        <v>0</v>
      </c>
      <c r="I82" s="171"/>
      <c r="O82" s="210" t="s">
        <v>244</v>
      </c>
    </row>
    <row r="83" ht="148.5" outlineLevel="1" spans="1:15">
      <c r="A83" s="207">
        <f>IF(D83="","",COUNTA($D$6:D83))</f>
        <v>70</v>
      </c>
      <c r="B83" s="158" t="s">
        <v>277</v>
      </c>
      <c r="C83" s="158" t="s">
        <v>278</v>
      </c>
      <c r="D83" s="158" t="s">
        <v>279</v>
      </c>
      <c r="E83" s="157" t="s">
        <v>121</v>
      </c>
      <c r="F83" s="159">
        <v>8.45</v>
      </c>
      <c r="G83" s="159"/>
      <c r="H83" s="170">
        <f t="shared" si="5"/>
        <v>0</v>
      </c>
      <c r="I83" s="171"/>
      <c r="O83" s="210" t="s">
        <v>279</v>
      </c>
    </row>
    <row r="84" ht="148.5" outlineLevel="1" spans="1:15">
      <c r="A84" s="207">
        <f>IF(D84="","",COUNTA($D$6:D84))</f>
        <v>71</v>
      </c>
      <c r="B84" s="158" t="s">
        <v>280</v>
      </c>
      <c r="C84" s="158" t="s">
        <v>281</v>
      </c>
      <c r="D84" s="158" t="s">
        <v>282</v>
      </c>
      <c r="E84" s="157" t="s">
        <v>121</v>
      </c>
      <c r="F84" s="159">
        <v>378.21</v>
      </c>
      <c r="G84" s="159"/>
      <c r="H84" s="170">
        <f t="shared" si="5"/>
        <v>0</v>
      </c>
      <c r="I84" s="171"/>
      <c r="O84" s="210" t="s">
        <v>282</v>
      </c>
    </row>
    <row r="85" ht="148.5" outlineLevel="1" spans="1:15">
      <c r="A85" s="207">
        <f>IF(D85="","",COUNTA($D$6:D85))</f>
        <v>72</v>
      </c>
      <c r="B85" s="158" t="s">
        <v>283</v>
      </c>
      <c r="C85" s="158" t="s">
        <v>284</v>
      </c>
      <c r="D85" s="158" t="s">
        <v>285</v>
      </c>
      <c r="E85" s="157" t="s">
        <v>121</v>
      </c>
      <c r="F85" s="159">
        <v>12.32</v>
      </c>
      <c r="G85" s="159"/>
      <c r="H85" s="170">
        <f t="shared" si="5"/>
        <v>0</v>
      </c>
      <c r="I85" s="171"/>
      <c r="O85" s="210" t="s">
        <v>285</v>
      </c>
    </row>
    <row r="86" ht="148.5" outlineLevel="1" spans="1:15">
      <c r="A86" s="207">
        <f>IF(D86="","",COUNTA($D$6:D86))</f>
        <v>73</v>
      </c>
      <c r="B86" s="158" t="s">
        <v>286</v>
      </c>
      <c r="C86" s="158" t="s">
        <v>287</v>
      </c>
      <c r="D86" s="158" t="s">
        <v>288</v>
      </c>
      <c r="E86" s="157" t="s">
        <v>121</v>
      </c>
      <c r="F86" s="159">
        <v>24.31</v>
      </c>
      <c r="G86" s="159"/>
      <c r="H86" s="170">
        <f t="shared" si="5"/>
        <v>0</v>
      </c>
      <c r="I86" s="171"/>
      <c r="O86" s="210" t="s">
        <v>288</v>
      </c>
    </row>
    <row r="87" ht="148.5" outlineLevel="1" spans="1:15">
      <c r="A87" s="207">
        <f>IF(D87="","",COUNTA($D$6:D87))</f>
        <v>74</v>
      </c>
      <c r="B87" s="158" t="s">
        <v>289</v>
      </c>
      <c r="C87" s="158" t="s">
        <v>290</v>
      </c>
      <c r="D87" s="158" t="s">
        <v>291</v>
      </c>
      <c r="E87" s="157" t="s">
        <v>121</v>
      </c>
      <c r="F87" s="159">
        <v>32.67</v>
      </c>
      <c r="G87" s="159"/>
      <c r="H87" s="170">
        <f t="shared" si="5"/>
        <v>0</v>
      </c>
      <c r="I87" s="171"/>
      <c r="O87" s="210" t="s">
        <v>291</v>
      </c>
    </row>
    <row r="88" ht="148.5" outlineLevel="1" spans="1:15">
      <c r="A88" s="207">
        <f>IF(D88="","",COUNTA($D$6:D88))</f>
        <v>75</v>
      </c>
      <c r="B88" s="158" t="s">
        <v>292</v>
      </c>
      <c r="C88" s="158" t="s">
        <v>293</v>
      </c>
      <c r="D88" s="158" t="s">
        <v>294</v>
      </c>
      <c r="E88" s="157" t="s">
        <v>121</v>
      </c>
      <c r="F88" s="159">
        <v>30.47</v>
      </c>
      <c r="G88" s="159"/>
      <c r="H88" s="170">
        <f t="shared" si="5"/>
        <v>0</v>
      </c>
      <c r="I88" s="171"/>
      <c r="O88" s="210" t="s">
        <v>294</v>
      </c>
    </row>
    <row r="89" ht="148.5" outlineLevel="1" spans="1:15">
      <c r="A89" s="207">
        <f>IF(D89="","",COUNTA($D$6:D89))</f>
        <v>76</v>
      </c>
      <c r="B89" s="158" t="s">
        <v>295</v>
      </c>
      <c r="C89" s="158" t="s">
        <v>296</v>
      </c>
      <c r="D89" s="158" t="s">
        <v>297</v>
      </c>
      <c r="E89" s="157" t="s">
        <v>121</v>
      </c>
      <c r="F89" s="159">
        <v>19.39</v>
      </c>
      <c r="G89" s="159"/>
      <c r="H89" s="170">
        <f t="shared" si="5"/>
        <v>0</v>
      </c>
      <c r="I89" s="171"/>
      <c r="O89" s="210" t="s">
        <v>297</v>
      </c>
    </row>
    <row r="90" ht="121.5" outlineLevel="1" spans="1:15">
      <c r="A90" s="207">
        <f>IF(D90="","",COUNTA($D$6:D90))</f>
        <v>77</v>
      </c>
      <c r="B90" s="158" t="s">
        <v>298</v>
      </c>
      <c r="C90" s="158" t="s">
        <v>299</v>
      </c>
      <c r="D90" s="158" t="s">
        <v>300</v>
      </c>
      <c r="E90" s="157" t="s">
        <v>121</v>
      </c>
      <c r="F90" s="159">
        <v>27.03</v>
      </c>
      <c r="G90" s="159"/>
      <c r="H90" s="170">
        <f t="shared" si="5"/>
        <v>0</v>
      </c>
      <c r="I90" s="171"/>
      <c r="O90" s="210" t="s">
        <v>300</v>
      </c>
    </row>
    <row r="91" ht="175.5" outlineLevel="1" spans="1:15">
      <c r="A91" s="207">
        <f>IF(D91="","",COUNTA($D$6:D91))</f>
        <v>78</v>
      </c>
      <c r="B91" s="158" t="s">
        <v>301</v>
      </c>
      <c r="C91" s="158" t="s">
        <v>302</v>
      </c>
      <c r="D91" s="158" t="s">
        <v>303</v>
      </c>
      <c r="E91" s="157" t="s">
        <v>121</v>
      </c>
      <c r="F91" s="159">
        <v>104.51</v>
      </c>
      <c r="G91" s="159"/>
      <c r="H91" s="170">
        <f t="shared" ref="H91:H130" si="6">ROUND(F91*G91,2)</f>
        <v>0</v>
      </c>
      <c r="I91" s="171"/>
      <c r="O91" s="210" t="s">
        <v>303</v>
      </c>
    </row>
    <row r="92" ht="175.5" outlineLevel="1" spans="1:15">
      <c r="A92" s="207">
        <f>IF(D92="","",COUNTA($D$6:D92))</f>
        <v>79</v>
      </c>
      <c r="B92" s="158" t="s">
        <v>304</v>
      </c>
      <c r="C92" s="158" t="s">
        <v>305</v>
      </c>
      <c r="D92" s="158" t="s">
        <v>306</v>
      </c>
      <c r="E92" s="157" t="s">
        <v>121</v>
      </c>
      <c r="F92" s="159">
        <v>49.54</v>
      </c>
      <c r="G92" s="159"/>
      <c r="H92" s="170">
        <f t="shared" si="6"/>
        <v>0</v>
      </c>
      <c r="I92" s="171"/>
      <c r="O92" s="210" t="s">
        <v>306</v>
      </c>
    </row>
    <row r="93" ht="175.5" outlineLevel="1" spans="1:15">
      <c r="A93" s="207">
        <f>IF(D93="","",COUNTA($D$6:D93))</f>
        <v>80</v>
      </c>
      <c r="B93" s="158" t="s">
        <v>301</v>
      </c>
      <c r="C93" s="158" t="s">
        <v>307</v>
      </c>
      <c r="D93" s="158" t="s">
        <v>308</v>
      </c>
      <c r="E93" s="157" t="s">
        <v>121</v>
      </c>
      <c r="F93" s="159">
        <v>30.85</v>
      </c>
      <c r="G93" s="159"/>
      <c r="H93" s="170">
        <f t="shared" si="6"/>
        <v>0</v>
      </c>
      <c r="I93" s="171"/>
      <c r="O93" s="210" t="s">
        <v>308</v>
      </c>
    </row>
    <row r="94" ht="175.5" outlineLevel="1" spans="1:15">
      <c r="A94" s="207">
        <f>IF(D94="","",COUNTA($D$6:D94))</f>
        <v>81</v>
      </c>
      <c r="B94" s="158" t="s">
        <v>304</v>
      </c>
      <c r="C94" s="158" t="s">
        <v>309</v>
      </c>
      <c r="D94" s="158" t="s">
        <v>310</v>
      </c>
      <c r="E94" s="157" t="s">
        <v>121</v>
      </c>
      <c r="F94" s="159">
        <v>32.1</v>
      </c>
      <c r="G94" s="159"/>
      <c r="H94" s="170">
        <f t="shared" si="6"/>
        <v>0</v>
      </c>
      <c r="I94" s="171"/>
      <c r="O94" s="210" t="s">
        <v>310</v>
      </c>
    </row>
    <row r="95" ht="175.5" outlineLevel="1" spans="1:15">
      <c r="A95" s="207">
        <f>IF(D95="","",COUNTA($D$6:D95))</f>
        <v>82</v>
      </c>
      <c r="B95" s="158" t="s">
        <v>311</v>
      </c>
      <c r="C95" s="158" t="s">
        <v>312</v>
      </c>
      <c r="D95" s="158" t="s">
        <v>313</v>
      </c>
      <c r="E95" s="157" t="s">
        <v>121</v>
      </c>
      <c r="F95" s="159">
        <v>123.08</v>
      </c>
      <c r="G95" s="159"/>
      <c r="H95" s="170">
        <f t="shared" si="6"/>
        <v>0</v>
      </c>
      <c r="I95" s="171"/>
      <c r="O95" s="210" t="s">
        <v>313</v>
      </c>
    </row>
    <row r="96" ht="175.5" outlineLevel="1" spans="1:15">
      <c r="A96" s="207">
        <f>IF(D96="","",COUNTA($D$6:D96))</f>
        <v>83</v>
      </c>
      <c r="B96" s="158" t="s">
        <v>314</v>
      </c>
      <c r="C96" s="158" t="s">
        <v>315</v>
      </c>
      <c r="D96" s="158" t="s">
        <v>316</v>
      </c>
      <c r="E96" s="157" t="s">
        <v>121</v>
      </c>
      <c r="F96" s="159">
        <v>33.54</v>
      </c>
      <c r="G96" s="159"/>
      <c r="H96" s="170">
        <f t="shared" si="6"/>
        <v>0</v>
      </c>
      <c r="I96" s="171"/>
      <c r="O96" s="210" t="s">
        <v>316</v>
      </c>
    </row>
    <row r="97" ht="175.5" outlineLevel="1" spans="1:15">
      <c r="A97" s="207">
        <f>IF(D97="","",COUNTA($D$6:D97))</f>
        <v>84</v>
      </c>
      <c r="B97" s="158" t="s">
        <v>317</v>
      </c>
      <c r="C97" s="158" t="s">
        <v>318</v>
      </c>
      <c r="D97" s="158" t="s">
        <v>319</v>
      </c>
      <c r="E97" s="157" t="s">
        <v>121</v>
      </c>
      <c r="F97" s="159">
        <v>27.95</v>
      </c>
      <c r="G97" s="159"/>
      <c r="H97" s="170">
        <f t="shared" si="6"/>
        <v>0</v>
      </c>
      <c r="I97" s="171"/>
      <c r="O97" s="210" t="s">
        <v>319</v>
      </c>
    </row>
    <row r="98" ht="175.5" outlineLevel="1" spans="1:15">
      <c r="A98" s="207">
        <f>IF(D98="","",COUNTA($D$6:D98))</f>
        <v>85</v>
      </c>
      <c r="B98" s="158" t="s">
        <v>320</v>
      </c>
      <c r="C98" s="158" t="s">
        <v>321</v>
      </c>
      <c r="D98" s="158" t="s">
        <v>322</v>
      </c>
      <c r="E98" s="157" t="s">
        <v>121</v>
      </c>
      <c r="F98" s="159">
        <v>19.31</v>
      </c>
      <c r="G98" s="159"/>
      <c r="H98" s="170">
        <f t="shared" si="6"/>
        <v>0</v>
      </c>
      <c r="I98" s="171"/>
      <c r="O98" s="210" t="s">
        <v>322</v>
      </c>
    </row>
    <row r="99" ht="175.5" outlineLevel="1" spans="1:15">
      <c r="A99" s="207">
        <f>IF(D99="","",COUNTA($D$6:D99))</f>
        <v>86</v>
      </c>
      <c r="B99" s="158" t="s">
        <v>320</v>
      </c>
      <c r="C99" s="158" t="s">
        <v>323</v>
      </c>
      <c r="D99" s="158" t="s">
        <v>324</v>
      </c>
      <c r="E99" s="157" t="s">
        <v>121</v>
      </c>
      <c r="F99" s="159">
        <v>65.4</v>
      </c>
      <c r="G99" s="159"/>
      <c r="H99" s="170">
        <f t="shared" si="6"/>
        <v>0</v>
      </c>
      <c r="I99" s="171"/>
      <c r="O99" s="210" t="s">
        <v>324</v>
      </c>
    </row>
    <row r="100" ht="175.5" outlineLevel="1" spans="1:15">
      <c r="A100" s="207">
        <f>IF(D100="","",COUNTA($D$6:D100))</f>
        <v>87</v>
      </c>
      <c r="B100" s="158" t="s">
        <v>325</v>
      </c>
      <c r="C100" s="158" t="s">
        <v>326</v>
      </c>
      <c r="D100" s="158" t="s">
        <v>327</v>
      </c>
      <c r="E100" s="157" t="s">
        <v>121</v>
      </c>
      <c r="F100" s="159">
        <v>5.82</v>
      </c>
      <c r="G100" s="159"/>
      <c r="H100" s="170">
        <f t="shared" si="6"/>
        <v>0</v>
      </c>
      <c r="I100" s="171"/>
      <c r="O100" s="210" t="s">
        <v>327</v>
      </c>
    </row>
    <row r="101" ht="175.5" outlineLevel="1" spans="1:15">
      <c r="A101" s="207">
        <f>IF(D101="","",COUNTA($D$6:D101))</f>
        <v>88</v>
      </c>
      <c r="B101" s="158" t="s">
        <v>328</v>
      </c>
      <c r="C101" s="158" t="s">
        <v>329</v>
      </c>
      <c r="D101" s="158" t="s">
        <v>330</v>
      </c>
      <c r="E101" s="157" t="s">
        <v>121</v>
      </c>
      <c r="F101" s="159">
        <v>12.88</v>
      </c>
      <c r="G101" s="159"/>
      <c r="H101" s="170">
        <f t="shared" si="6"/>
        <v>0</v>
      </c>
      <c r="I101" s="171"/>
      <c r="O101" s="210" t="s">
        <v>330</v>
      </c>
    </row>
    <row r="102" ht="202.5" outlineLevel="1" spans="1:15">
      <c r="A102" s="207">
        <f>IF(D102="","",COUNTA($D$6:D102))</f>
        <v>89</v>
      </c>
      <c r="B102" s="158" t="s">
        <v>331</v>
      </c>
      <c r="C102" s="158" t="s">
        <v>332</v>
      </c>
      <c r="D102" s="158" t="s">
        <v>333</v>
      </c>
      <c r="E102" s="157" t="s">
        <v>121</v>
      </c>
      <c r="F102" s="159">
        <v>2142.3</v>
      </c>
      <c r="G102" s="159"/>
      <c r="H102" s="170">
        <f t="shared" si="6"/>
        <v>0</v>
      </c>
      <c r="I102" s="171"/>
      <c r="O102" s="210" t="s">
        <v>333</v>
      </c>
    </row>
    <row r="103" ht="202.5" outlineLevel="1" spans="1:15">
      <c r="A103" s="207">
        <f>IF(D103="","",COUNTA($D$6:D103))</f>
        <v>90</v>
      </c>
      <c r="B103" s="158" t="s">
        <v>334</v>
      </c>
      <c r="C103" s="158" t="s">
        <v>335</v>
      </c>
      <c r="D103" s="158" t="s">
        <v>336</v>
      </c>
      <c r="E103" s="157" t="s">
        <v>121</v>
      </c>
      <c r="F103" s="159">
        <v>726.12</v>
      </c>
      <c r="G103" s="159"/>
      <c r="H103" s="170">
        <f t="shared" si="6"/>
        <v>0</v>
      </c>
      <c r="I103" s="171"/>
      <c r="O103" s="210" t="s">
        <v>336</v>
      </c>
    </row>
    <row r="104" ht="202.5" outlineLevel="1" spans="1:15">
      <c r="A104" s="207">
        <f>IF(D104="","",COUNTA($D$6:D104))</f>
        <v>91</v>
      </c>
      <c r="B104" s="158" t="s">
        <v>334</v>
      </c>
      <c r="C104" s="158" t="s">
        <v>337</v>
      </c>
      <c r="D104" s="158" t="s">
        <v>338</v>
      </c>
      <c r="E104" s="157" t="s">
        <v>121</v>
      </c>
      <c r="F104" s="159">
        <v>83.07</v>
      </c>
      <c r="G104" s="159"/>
      <c r="H104" s="170">
        <f t="shared" si="6"/>
        <v>0</v>
      </c>
      <c r="I104" s="171"/>
      <c r="O104" s="210" t="s">
        <v>338</v>
      </c>
    </row>
    <row r="105" ht="202.5" outlineLevel="1" spans="1:15">
      <c r="A105" s="207">
        <f>IF(D105="","",COUNTA($D$6:D105))</f>
        <v>92</v>
      </c>
      <c r="B105" s="158" t="s">
        <v>339</v>
      </c>
      <c r="C105" s="158" t="s">
        <v>340</v>
      </c>
      <c r="D105" s="158" t="s">
        <v>341</v>
      </c>
      <c r="E105" s="157" t="s">
        <v>121</v>
      </c>
      <c r="F105" s="159">
        <v>201.89</v>
      </c>
      <c r="G105" s="159"/>
      <c r="H105" s="170">
        <f t="shared" si="6"/>
        <v>0</v>
      </c>
      <c r="I105" s="171"/>
      <c r="O105" s="210" t="s">
        <v>341</v>
      </c>
    </row>
    <row r="106" ht="202.5" outlineLevel="1" spans="1:15">
      <c r="A106" s="207">
        <f>IF(D106="","",COUNTA($D$6:D106))</f>
        <v>93</v>
      </c>
      <c r="B106" s="158" t="s">
        <v>342</v>
      </c>
      <c r="C106" s="158" t="s">
        <v>343</v>
      </c>
      <c r="D106" s="158" t="s">
        <v>344</v>
      </c>
      <c r="E106" s="157" t="s">
        <v>121</v>
      </c>
      <c r="F106" s="159">
        <v>38.58</v>
      </c>
      <c r="G106" s="159"/>
      <c r="H106" s="170">
        <f t="shared" si="6"/>
        <v>0</v>
      </c>
      <c r="I106" s="171"/>
      <c r="O106" s="210" t="s">
        <v>344</v>
      </c>
    </row>
    <row r="107" ht="121.5" outlineLevel="1" spans="1:15">
      <c r="A107" s="207">
        <f>IF(D107="","",COUNTA($D$6:D107))</f>
        <v>94</v>
      </c>
      <c r="B107" s="158" t="s">
        <v>345</v>
      </c>
      <c r="C107" s="158" t="s">
        <v>346</v>
      </c>
      <c r="D107" s="158" t="s">
        <v>347</v>
      </c>
      <c r="E107" s="157" t="s">
        <v>209</v>
      </c>
      <c r="F107" s="159">
        <v>2</v>
      </c>
      <c r="G107" s="159"/>
      <c r="H107" s="170">
        <f t="shared" si="6"/>
        <v>0</v>
      </c>
      <c r="I107" s="171"/>
      <c r="O107" s="210" t="s">
        <v>347</v>
      </c>
    </row>
    <row r="108" ht="108" outlineLevel="1" spans="1:15">
      <c r="A108" s="207">
        <f>IF(D108="","",COUNTA($D$6:D108))</f>
        <v>95</v>
      </c>
      <c r="B108" s="158" t="s">
        <v>348</v>
      </c>
      <c r="C108" s="158" t="s">
        <v>349</v>
      </c>
      <c r="D108" s="158" t="s">
        <v>350</v>
      </c>
      <c r="E108" s="157" t="s">
        <v>209</v>
      </c>
      <c r="F108" s="159">
        <v>2</v>
      </c>
      <c r="G108" s="159"/>
      <c r="H108" s="170">
        <f t="shared" si="6"/>
        <v>0</v>
      </c>
      <c r="I108" s="171"/>
      <c r="O108" s="210" t="s">
        <v>350</v>
      </c>
    </row>
    <row r="109" ht="108" outlineLevel="1" spans="1:15">
      <c r="A109" s="207">
        <f>IF(D109="","",COUNTA($D$6:D109))</f>
        <v>96</v>
      </c>
      <c r="B109" s="158" t="s">
        <v>351</v>
      </c>
      <c r="C109" s="158" t="s">
        <v>352</v>
      </c>
      <c r="D109" s="158" t="s">
        <v>353</v>
      </c>
      <c r="E109" s="157" t="s">
        <v>209</v>
      </c>
      <c r="F109" s="159">
        <v>1</v>
      </c>
      <c r="G109" s="159"/>
      <c r="H109" s="170">
        <f t="shared" si="6"/>
        <v>0</v>
      </c>
      <c r="I109" s="171"/>
      <c r="O109" s="210" t="s">
        <v>353</v>
      </c>
    </row>
    <row r="110" ht="108" outlineLevel="1" spans="1:15">
      <c r="A110" s="207">
        <f>IF(D110="","",COUNTA($D$6:D110))</f>
        <v>97</v>
      </c>
      <c r="B110" s="158" t="s">
        <v>354</v>
      </c>
      <c r="C110" s="158" t="s">
        <v>355</v>
      </c>
      <c r="D110" s="158" t="s">
        <v>356</v>
      </c>
      <c r="E110" s="157" t="s">
        <v>209</v>
      </c>
      <c r="F110" s="159">
        <v>14</v>
      </c>
      <c r="G110" s="159"/>
      <c r="H110" s="170">
        <f t="shared" si="6"/>
        <v>0</v>
      </c>
      <c r="I110" s="171"/>
      <c r="O110" s="210" t="s">
        <v>356</v>
      </c>
    </row>
    <row r="111" ht="108" outlineLevel="1" spans="1:15">
      <c r="A111" s="207">
        <f>IF(D111="","",COUNTA($D$6:D111))</f>
        <v>98</v>
      </c>
      <c r="B111" s="158" t="s">
        <v>357</v>
      </c>
      <c r="C111" s="158" t="s">
        <v>358</v>
      </c>
      <c r="D111" s="158" t="s">
        <v>359</v>
      </c>
      <c r="E111" s="157" t="s">
        <v>209</v>
      </c>
      <c r="F111" s="159">
        <v>29</v>
      </c>
      <c r="G111" s="159"/>
      <c r="H111" s="170">
        <f t="shared" si="6"/>
        <v>0</v>
      </c>
      <c r="I111" s="171"/>
      <c r="O111" s="210" t="s">
        <v>359</v>
      </c>
    </row>
    <row r="112" ht="108" outlineLevel="1" spans="1:15">
      <c r="A112" s="207">
        <f>IF(D112="","",COUNTA($D$6:D112))</f>
        <v>99</v>
      </c>
      <c r="B112" s="221" t="s">
        <v>360</v>
      </c>
      <c r="C112" s="158" t="s">
        <v>361</v>
      </c>
      <c r="D112" s="158" t="s">
        <v>362</v>
      </c>
      <c r="E112" s="157" t="s">
        <v>209</v>
      </c>
      <c r="F112" s="159">
        <v>2</v>
      </c>
      <c r="G112" s="159"/>
      <c r="H112" s="170">
        <f t="shared" si="6"/>
        <v>0</v>
      </c>
      <c r="I112" s="171"/>
      <c r="O112" s="210" t="s">
        <v>362</v>
      </c>
    </row>
    <row r="113" ht="121.5" outlineLevel="1" spans="1:15">
      <c r="A113" s="207">
        <f>IF(D113="","",COUNTA($D$6:D113))</f>
        <v>100</v>
      </c>
      <c r="B113" s="158" t="s">
        <v>363</v>
      </c>
      <c r="C113" s="158" t="s">
        <v>364</v>
      </c>
      <c r="D113" s="158" t="s">
        <v>365</v>
      </c>
      <c r="E113" s="157" t="s">
        <v>65</v>
      </c>
      <c r="F113" s="159">
        <v>9</v>
      </c>
      <c r="G113" s="159"/>
      <c r="H113" s="170">
        <f t="shared" si="6"/>
        <v>0</v>
      </c>
      <c r="I113" s="171"/>
      <c r="O113" s="210" t="s">
        <v>365</v>
      </c>
    </row>
    <row r="114" ht="108" outlineLevel="1" spans="1:15">
      <c r="A114" s="207">
        <f>IF(D114="","",COUNTA($D$6:D114))</f>
        <v>101</v>
      </c>
      <c r="B114" s="158" t="s">
        <v>366</v>
      </c>
      <c r="C114" s="158" t="s">
        <v>367</v>
      </c>
      <c r="D114" s="158" t="s">
        <v>368</v>
      </c>
      <c r="E114" s="157" t="s">
        <v>209</v>
      </c>
      <c r="F114" s="159">
        <v>14</v>
      </c>
      <c r="G114" s="159"/>
      <c r="H114" s="170">
        <f t="shared" si="6"/>
        <v>0</v>
      </c>
      <c r="I114" s="171"/>
      <c r="O114" s="210" t="s">
        <v>368</v>
      </c>
    </row>
    <row r="115" ht="108" outlineLevel="1" spans="1:15">
      <c r="A115" s="207">
        <f>IF(D115="","",COUNTA($D$6:D115))</f>
        <v>102</v>
      </c>
      <c r="B115" s="158" t="s">
        <v>369</v>
      </c>
      <c r="C115" s="158" t="s">
        <v>370</v>
      </c>
      <c r="D115" s="158" t="s">
        <v>371</v>
      </c>
      <c r="E115" s="157" t="s">
        <v>209</v>
      </c>
      <c r="F115" s="159">
        <v>5</v>
      </c>
      <c r="G115" s="159"/>
      <c r="H115" s="170">
        <f t="shared" si="6"/>
        <v>0</v>
      </c>
      <c r="I115" s="171"/>
      <c r="O115" s="210" t="s">
        <v>371</v>
      </c>
    </row>
    <row r="116" ht="108" outlineLevel="1" spans="1:15">
      <c r="A116" s="207">
        <f>IF(D116="","",COUNTA($D$6:D116))</f>
        <v>103</v>
      </c>
      <c r="B116" s="158" t="s">
        <v>372</v>
      </c>
      <c r="C116" s="158" t="s">
        <v>373</v>
      </c>
      <c r="D116" s="158" t="s">
        <v>374</v>
      </c>
      <c r="E116" s="157" t="s">
        <v>209</v>
      </c>
      <c r="F116" s="159">
        <v>4</v>
      </c>
      <c r="G116" s="159"/>
      <c r="H116" s="170">
        <f t="shared" si="6"/>
        <v>0</v>
      </c>
      <c r="I116" s="171"/>
      <c r="O116" s="210" t="s">
        <v>374</v>
      </c>
    </row>
    <row r="117" ht="108" outlineLevel="1" spans="1:15">
      <c r="A117" s="207">
        <f>IF(D117="","",COUNTA($D$6:D117))</f>
        <v>104</v>
      </c>
      <c r="B117" s="158" t="s">
        <v>375</v>
      </c>
      <c r="C117" s="158" t="s">
        <v>376</v>
      </c>
      <c r="D117" s="158" t="s">
        <v>377</v>
      </c>
      <c r="E117" s="157" t="s">
        <v>209</v>
      </c>
      <c r="F117" s="159">
        <v>2</v>
      </c>
      <c r="G117" s="159"/>
      <c r="H117" s="170">
        <f t="shared" si="6"/>
        <v>0</v>
      </c>
      <c r="I117" s="171"/>
      <c r="O117" s="210" t="s">
        <v>377</v>
      </c>
    </row>
    <row r="118" ht="108" outlineLevel="1" spans="1:15">
      <c r="A118" s="207">
        <f>IF(D118="","",COUNTA($D$6:D118))</f>
        <v>105</v>
      </c>
      <c r="B118" s="158" t="s">
        <v>378</v>
      </c>
      <c r="C118" s="158" t="s">
        <v>379</v>
      </c>
      <c r="D118" s="158" t="s">
        <v>380</v>
      </c>
      <c r="E118" s="157" t="s">
        <v>69</v>
      </c>
      <c r="F118" s="159">
        <v>1</v>
      </c>
      <c r="G118" s="159"/>
      <c r="H118" s="170">
        <f t="shared" si="6"/>
        <v>0</v>
      </c>
      <c r="I118" s="171"/>
      <c r="O118" s="210" t="s">
        <v>380</v>
      </c>
    </row>
    <row r="119" ht="108" outlineLevel="1" spans="1:15">
      <c r="A119" s="207">
        <f>IF(D119="","",COUNTA($D$6:D119))</f>
        <v>106</v>
      </c>
      <c r="B119" s="158" t="s">
        <v>381</v>
      </c>
      <c r="C119" s="158" t="s">
        <v>382</v>
      </c>
      <c r="D119" s="158" t="s">
        <v>383</v>
      </c>
      <c r="E119" s="157" t="s">
        <v>69</v>
      </c>
      <c r="F119" s="159">
        <v>10</v>
      </c>
      <c r="G119" s="159"/>
      <c r="H119" s="170">
        <f t="shared" si="6"/>
        <v>0</v>
      </c>
      <c r="I119" s="171"/>
      <c r="O119" s="210" t="s">
        <v>383</v>
      </c>
    </row>
    <row r="120" ht="108" outlineLevel="1" spans="1:15">
      <c r="A120" s="207">
        <f>IF(D120="","",COUNTA($D$6:D120))</f>
        <v>107</v>
      </c>
      <c r="B120" s="158" t="s">
        <v>384</v>
      </c>
      <c r="C120" s="158" t="s">
        <v>385</v>
      </c>
      <c r="D120" s="158" t="s">
        <v>386</v>
      </c>
      <c r="E120" s="157" t="s">
        <v>69</v>
      </c>
      <c r="F120" s="159">
        <v>4</v>
      </c>
      <c r="G120" s="159"/>
      <c r="H120" s="170">
        <f t="shared" si="6"/>
        <v>0</v>
      </c>
      <c r="I120" s="171"/>
      <c r="O120" s="210" t="s">
        <v>386</v>
      </c>
    </row>
    <row r="121" ht="108" outlineLevel="1" spans="1:15">
      <c r="A121" s="207">
        <f>IF(D121="","",COUNTA($D$6:D121))</f>
        <v>108</v>
      </c>
      <c r="B121" s="158" t="s">
        <v>387</v>
      </c>
      <c r="C121" s="158" t="s">
        <v>388</v>
      </c>
      <c r="D121" s="158" t="s">
        <v>389</v>
      </c>
      <c r="E121" s="157" t="s">
        <v>69</v>
      </c>
      <c r="F121" s="159">
        <v>1</v>
      </c>
      <c r="G121" s="159"/>
      <c r="H121" s="170">
        <f t="shared" si="6"/>
        <v>0</v>
      </c>
      <c r="I121" s="171"/>
      <c r="O121" s="210" t="s">
        <v>389</v>
      </c>
    </row>
    <row r="122" ht="108" outlineLevel="1" spans="1:15">
      <c r="A122" s="207">
        <f>IF(D122="","",COUNTA($D$6:D122))</f>
        <v>109</v>
      </c>
      <c r="B122" s="158" t="s">
        <v>387</v>
      </c>
      <c r="C122" s="158" t="s">
        <v>390</v>
      </c>
      <c r="D122" s="158" t="s">
        <v>391</v>
      </c>
      <c r="E122" s="157" t="s">
        <v>69</v>
      </c>
      <c r="F122" s="159">
        <v>1</v>
      </c>
      <c r="G122" s="159"/>
      <c r="H122" s="170">
        <f t="shared" si="6"/>
        <v>0</v>
      </c>
      <c r="I122" s="171"/>
      <c r="O122" s="210" t="s">
        <v>391</v>
      </c>
    </row>
    <row r="123" ht="108" outlineLevel="1" spans="1:15">
      <c r="A123" s="207">
        <f>IF(D123="","",COUNTA($D$6:D123))</f>
        <v>110</v>
      </c>
      <c r="B123" s="158" t="s">
        <v>392</v>
      </c>
      <c r="C123" s="158" t="s">
        <v>393</v>
      </c>
      <c r="D123" s="158" t="s">
        <v>394</v>
      </c>
      <c r="E123" s="157" t="s">
        <v>69</v>
      </c>
      <c r="F123" s="159">
        <v>3</v>
      </c>
      <c r="G123" s="159"/>
      <c r="H123" s="170">
        <f t="shared" si="6"/>
        <v>0</v>
      </c>
      <c r="I123" s="171"/>
      <c r="O123" s="210" t="s">
        <v>394</v>
      </c>
    </row>
    <row r="124" ht="108" outlineLevel="1" spans="1:15">
      <c r="A124" s="207">
        <f>IF(D124="","",COUNTA($D$6:D124))</f>
        <v>111</v>
      </c>
      <c r="B124" s="158" t="s">
        <v>395</v>
      </c>
      <c r="C124" s="158" t="s">
        <v>396</v>
      </c>
      <c r="D124" s="158" t="s">
        <v>397</v>
      </c>
      <c r="E124" s="157" t="s">
        <v>69</v>
      </c>
      <c r="F124" s="159">
        <v>47</v>
      </c>
      <c r="G124" s="159"/>
      <c r="H124" s="170">
        <f t="shared" si="6"/>
        <v>0</v>
      </c>
      <c r="I124" s="171"/>
      <c r="O124" s="210" t="s">
        <v>397</v>
      </c>
    </row>
    <row r="125" ht="108" outlineLevel="1" spans="1:15">
      <c r="A125" s="207">
        <f>IF(D125="","",COUNTA($D$6:D125))</f>
        <v>112</v>
      </c>
      <c r="B125" s="158" t="s">
        <v>398</v>
      </c>
      <c r="C125" s="158" t="s">
        <v>399</v>
      </c>
      <c r="D125" s="158" t="s">
        <v>400</v>
      </c>
      <c r="E125" s="157" t="s">
        <v>69</v>
      </c>
      <c r="F125" s="159">
        <v>9</v>
      </c>
      <c r="G125" s="159"/>
      <c r="H125" s="170">
        <f t="shared" si="6"/>
        <v>0</v>
      </c>
      <c r="I125" s="171"/>
      <c r="O125" s="210" t="s">
        <v>400</v>
      </c>
    </row>
    <row r="126" ht="108" outlineLevel="1" spans="1:15">
      <c r="A126" s="207">
        <f>IF(D126="","",COUNTA($D$6:D126))</f>
        <v>113</v>
      </c>
      <c r="B126" s="158" t="s">
        <v>401</v>
      </c>
      <c r="C126" s="158" t="s">
        <v>402</v>
      </c>
      <c r="D126" s="158" t="s">
        <v>403</v>
      </c>
      <c r="E126" s="157" t="s">
        <v>69</v>
      </c>
      <c r="F126" s="159">
        <v>5</v>
      </c>
      <c r="G126" s="159"/>
      <c r="H126" s="170">
        <f t="shared" si="6"/>
        <v>0</v>
      </c>
      <c r="I126" s="171"/>
      <c r="O126" s="210" t="s">
        <v>403</v>
      </c>
    </row>
    <row r="127" ht="108" outlineLevel="1" spans="1:15">
      <c r="A127" s="207">
        <f>IF(D127="","",COUNTA($D$6:D127))</f>
        <v>114</v>
      </c>
      <c r="B127" s="158" t="s">
        <v>404</v>
      </c>
      <c r="C127" s="158" t="s">
        <v>405</v>
      </c>
      <c r="D127" s="158" t="s">
        <v>406</v>
      </c>
      <c r="E127" s="157" t="s">
        <v>69</v>
      </c>
      <c r="F127" s="159">
        <v>24</v>
      </c>
      <c r="G127" s="159"/>
      <c r="H127" s="170">
        <f t="shared" si="6"/>
        <v>0</v>
      </c>
      <c r="I127" s="171"/>
      <c r="O127" s="210" t="s">
        <v>406</v>
      </c>
    </row>
    <row r="128" ht="108" outlineLevel="1" spans="1:15">
      <c r="A128" s="207">
        <f>IF(D128="","",COUNTA($D$6:D128))</f>
        <v>115</v>
      </c>
      <c r="B128" s="158" t="s">
        <v>407</v>
      </c>
      <c r="C128" s="158" t="s">
        <v>228</v>
      </c>
      <c r="D128" s="158" t="s">
        <v>229</v>
      </c>
      <c r="E128" s="157" t="s">
        <v>69</v>
      </c>
      <c r="F128" s="159">
        <v>140</v>
      </c>
      <c r="G128" s="159"/>
      <c r="H128" s="170">
        <f t="shared" si="6"/>
        <v>0</v>
      </c>
      <c r="I128" s="171"/>
      <c r="O128" s="210" t="s">
        <v>229</v>
      </c>
    </row>
    <row r="129" ht="81" outlineLevel="1" spans="1:15">
      <c r="A129" s="207">
        <f>IF(D129="","",COUNTA($D$6:D129))</f>
        <v>116</v>
      </c>
      <c r="B129" s="158" t="s">
        <v>408</v>
      </c>
      <c r="C129" s="158" t="s">
        <v>409</v>
      </c>
      <c r="D129" s="158" t="s">
        <v>410</v>
      </c>
      <c r="E129" s="157" t="s">
        <v>411</v>
      </c>
      <c r="F129" s="159">
        <v>28.16</v>
      </c>
      <c r="G129" s="159"/>
      <c r="H129" s="170">
        <f t="shared" si="6"/>
        <v>0</v>
      </c>
      <c r="I129" s="171"/>
      <c r="O129" s="210" t="s">
        <v>410</v>
      </c>
    </row>
    <row r="130" ht="94.5" outlineLevel="1" spans="1:15">
      <c r="A130" s="207">
        <f>IF(D130="","",COUNTA($D$6:D130))</f>
        <v>117</v>
      </c>
      <c r="B130" s="158" t="s">
        <v>412</v>
      </c>
      <c r="C130" s="158" t="s">
        <v>413</v>
      </c>
      <c r="D130" s="158" t="s">
        <v>414</v>
      </c>
      <c r="E130" s="157" t="s">
        <v>415</v>
      </c>
      <c r="F130" s="159">
        <v>1</v>
      </c>
      <c r="G130" s="159"/>
      <c r="H130" s="170">
        <f t="shared" si="6"/>
        <v>0</v>
      </c>
      <c r="I130" s="171"/>
      <c r="O130" s="210" t="s">
        <v>414</v>
      </c>
    </row>
    <row r="131" ht="13.5" outlineLevel="1" spans="1:15">
      <c r="A131" s="207" t="str">
        <f>IF(D131="","",COUNTA($D$6:D131))</f>
        <v/>
      </c>
      <c r="B131" s="158" t="s">
        <v>48</v>
      </c>
      <c r="C131" s="158" t="s">
        <v>416</v>
      </c>
      <c r="D131" s="158"/>
      <c r="E131" s="157"/>
      <c r="F131" s="159"/>
      <c r="G131" s="159"/>
      <c r="H131" s="170">
        <f>SUM(H132:H139)</f>
        <v>0</v>
      </c>
      <c r="I131" s="171"/>
      <c r="O131" s="210"/>
    </row>
    <row r="132" ht="121.5" outlineLevel="1" spans="1:15">
      <c r="A132" s="207">
        <f>IF(D132="","",COUNTA($D$6:D132))</f>
        <v>118</v>
      </c>
      <c r="B132" s="158" t="s">
        <v>417</v>
      </c>
      <c r="C132" s="158" t="s">
        <v>418</v>
      </c>
      <c r="D132" s="158" t="s">
        <v>419</v>
      </c>
      <c r="E132" s="157" t="s">
        <v>121</v>
      </c>
      <c r="F132" s="159">
        <v>124.93</v>
      </c>
      <c r="G132" s="159"/>
      <c r="H132" s="170">
        <f t="shared" ref="H132:H138" si="7">ROUND(F132*G132,2)</f>
        <v>0</v>
      </c>
      <c r="I132" s="171"/>
      <c r="O132" s="210" t="s">
        <v>419</v>
      </c>
    </row>
    <row r="133" ht="162" outlineLevel="1" spans="1:15">
      <c r="A133" s="207">
        <f>IF(D133="","",COUNTA($D$6:D133))</f>
        <v>119</v>
      </c>
      <c r="B133" s="158" t="s">
        <v>420</v>
      </c>
      <c r="C133" s="158" t="s">
        <v>421</v>
      </c>
      <c r="D133" s="158" t="s">
        <v>422</v>
      </c>
      <c r="E133" s="157" t="s">
        <v>121</v>
      </c>
      <c r="F133" s="159">
        <v>43.79</v>
      </c>
      <c r="G133" s="159"/>
      <c r="H133" s="170">
        <f t="shared" si="7"/>
        <v>0</v>
      </c>
      <c r="I133" s="171"/>
      <c r="O133" s="210" t="s">
        <v>422</v>
      </c>
    </row>
    <row r="134" ht="121.5" outlineLevel="1" spans="1:15">
      <c r="A134" s="207">
        <f>IF(D134="","",COUNTA($D$6:D134))</f>
        <v>120</v>
      </c>
      <c r="B134" s="158" t="s">
        <v>423</v>
      </c>
      <c r="C134" s="158" t="s">
        <v>424</v>
      </c>
      <c r="D134" s="158" t="s">
        <v>425</v>
      </c>
      <c r="E134" s="157" t="s">
        <v>121</v>
      </c>
      <c r="F134" s="159">
        <v>132.95</v>
      </c>
      <c r="G134" s="159"/>
      <c r="H134" s="170">
        <f t="shared" si="7"/>
        <v>0</v>
      </c>
      <c r="I134" s="171"/>
      <c r="O134" s="210" t="s">
        <v>425</v>
      </c>
    </row>
    <row r="135" ht="108" outlineLevel="1" spans="1:15">
      <c r="A135" s="207">
        <f>IF(D135="","",COUNTA($D$6:D135))</f>
        <v>121</v>
      </c>
      <c r="B135" s="158" t="s">
        <v>426</v>
      </c>
      <c r="C135" s="158" t="s">
        <v>427</v>
      </c>
      <c r="D135" s="158" t="s">
        <v>428</v>
      </c>
      <c r="E135" s="157" t="s">
        <v>69</v>
      </c>
      <c r="F135" s="159">
        <v>3</v>
      </c>
      <c r="G135" s="159"/>
      <c r="H135" s="170">
        <f t="shared" si="7"/>
        <v>0</v>
      </c>
      <c r="I135" s="171"/>
      <c r="O135" s="210" t="s">
        <v>428</v>
      </c>
    </row>
    <row r="136" ht="108" outlineLevel="1" spans="1:15">
      <c r="A136" s="207">
        <f>IF(D136="","",COUNTA($D$6:D136))</f>
        <v>122</v>
      </c>
      <c r="B136" s="158" t="s">
        <v>429</v>
      </c>
      <c r="C136" s="158" t="s">
        <v>430</v>
      </c>
      <c r="D136" s="158" t="s">
        <v>431</v>
      </c>
      <c r="E136" s="157" t="s">
        <v>432</v>
      </c>
      <c r="F136" s="159">
        <v>5</v>
      </c>
      <c r="G136" s="159"/>
      <c r="H136" s="170">
        <f t="shared" si="7"/>
        <v>0</v>
      </c>
      <c r="I136" s="171"/>
      <c r="O136" s="210" t="s">
        <v>431</v>
      </c>
    </row>
    <row r="137" ht="81" outlineLevel="1" spans="1:15">
      <c r="A137" s="207">
        <f>IF(D137="","",COUNTA($D$6:D137))</f>
        <v>123</v>
      </c>
      <c r="B137" s="158" t="s">
        <v>433</v>
      </c>
      <c r="C137" s="158" t="s">
        <v>434</v>
      </c>
      <c r="D137" s="158" t="s">
        <v>435</v>
      </c>
      <c r="E137" s="157" t="s">
        <v>69</v>
      </c>
      <c r="F137" s="159">
        <v>3</v>
      </c>
      <c r="G137" s="159"/>
      <c r="H137" s="170">
        <f t="shared" si="7"/>
        <v>0</v>
      </c>
      <c r="I137" s="171"/>
      <c r="O137" s="210" t="s">
        <v>435</v>
      </c>
    </row>
    <row r="138" ht="94.5" outlineLevel="1" spans="1:15">
      <c r="A138" s="207">
        <f>IF(D138="","",COUNTA($D$6:D138))</f>
        <v>124</v>
      </c>
      <c r="B138" s="158" t="s">
        <v>436</v>
      </c>
      <c r="C138" s="158" t="s">
        <v>437</v>
      </c>
      <c r="D138" s="158" t="s">
        <v>438</v>
      </c>
      <c r="E138" s="157" t="s">
        <v>439</v>
      </c>
      <c r="F138" s="159">
        <v>26</v>
      </c>
      <c r="G138" s="159"/>
      <c r="H138" s="170">
        <f t="shared" si="7"/>
        <v>0</v>
      </c>
      <c r="I138" s="171"/>
      <c r="O138" s="210" t="s">
        <v>438</v>
      </c>
    </row>
    <row r="139" ht="81" outlineLevel="1" spans="1:15">
      <c r="A139" s="207">
        <f>IF(D139="","",COUNTA($D$6:D139))</f>
        <v>125</v>
      </c>
      <c r="B139" s="158" t="s">
        <v>440</v>
      </c>
      <c r="C139" s="158" t="s">
        <v>441</v>
      </c>
      <c r="D139" s="158" t="s">
        <v>442</v>
      </c>
      <c r="E139" s="157" t="s">
        <v>69</v>
      </c>
      <c r="F139" s="159">
        <v>1</v>
      </c>
      <c r="G139" s="159"/>
      <c r="H139" s="170">
        <f t="shared" ref="H139:H144" si="8">ROUND(F139*G139,2)</f>
        <v>0</v>
      </c>
      <c r="I139" s="171"/>
      <c r="O139" s="210" t="s">
        <v>442</v>
      </c>
    </row>
    <row r="140" ht="13.5" spans="1:15">
      <c r="A140" s="207" t="str">
        <f>IF(D140="","",COUNTA($D$6:D140))</f>
        <v/>
      </c>
      <c r="B140" s="158" t="s">
        <v>443</v>
      </c>
      <c r="C140" s="158" t="s">
        <v>444</v>
      </c>
      <c r="D140" s="158"/>
      <c r="E140" s="157"/>
      <c r="F140" s="159"/>
      <c r="G140" s="159"/>
      <c r="H140" s="170">
        <f>H141+H145+H167+H177+H217+H260+H273</f>
        <v>0</v>
      </c>
      <c r="I140" s="171"/>
      <c r="O140" s="210"/>
    </row>
    <row r="141" ht="13.5" outlineLevel="1" spans="1:15">
      <c r="A141" s="207" t="str">
        <f>IF(D141="","",COUNTA($D$6:D141))</f>
        <v/>
      </c>
      <c r="B141" s="158" t="s">
        <v>10</v>
      </c>
      <c r="C141" s="158" t="s">
        <v>445</v>
      </c>
      <c r="D141" s="158"/>
      <c r="E141" s="157"/>
      <c r="F141" s="159"/>
      <c r="G141" s="159"/>
      <c r="H141" s="170">
        <f>SUM(H142:H144)</f>
        <v>0</v>
      </c>
      <c r="I141" s="171"/>
      <c r="O141" s="210"/>
    </row>
    <row r="142" ht="135" outlineLevel="1" spans="1:15">
      <c r="A142" s="207">
        <f>IF(D142="","",COUNTA($D$6:D142))</f>
        <v>126</v>
      </c>
      <c r="B142" s="158" t="s">
        <v>446</v>
      </c>
      <c r="C142" s="158" t="s">
        <v>94</v>
      </c>
      <c r="D142" s="158" t="s">
        <v>95</v>
      </c>
      <c r="E142" s="157" t="s">
        <v>65</v>
      </c>
      <c r="F142" s="159">
        <v>80</v>
      </c>
      <c r="G142" s="159"/>
      <c r="H142" s="170">
        <f t="shared" si="8"/>
        <v>0</v>
      </c>
      <c r="I142" s="171"/>
      <c r="O142" s="210" t="s">
        <v>95</v>
      </c>
    </row>
    <row r="143" ht="108" outlineLevel="1" spans="1:15">
      <c r="A143" s="207">
        <f>IF(D143="","",COUNTA($D$6:D143))</f>
        <v>127</v>
      </c>
      <c r="B143" s="158" t="s">
        <v>447</v>
      </c>
      <c r="C143" s="158" t="s">
        <v>110</v>
      </c>
      <c r="D143" s="158" t="s">
        <v>111</v>
      </c>
      <c r="E143" s="157" t="s">
        <v>69</v>
      </c>
      <c r="F143" s="159">
        <v>160</v>
      </c>
      <c r="G143" s="159"/>
      <c r="H143" s="170">
        <f t="shared" si="8"/>
        <v>0</v>
      </c>
      <c r="I143" s="171"/>
      <c r="O143" s="210" t="s">
        <v>111</v>
      </c>
    </row>
    <row r="144" ht="135" outlineLevel="1" spans="1:15">
      <c r="A144" s="207">
        <f>IF(D144="","",COUNTA($D$6:D144))</f>
        <v>128</v>
      </c>
      <c r="B144" s="221" t="s">
        <v>448</v>
      </c>
      <c r="C144" s="158" t="s">
        <v>449</v>
      </c>
      <c r="D144" s="158" t="s">
        <v>450</v>
      </c>
      <c r="E144" s="157" t="s">
        <v>73</v>
      </c>
      <c r="F144" s="159">
        <v>4.24</v>
      </c>
      <c r="G144" s="159"/>
      <c r="H144" s="170">
        <f t="shared" si="8"/>
        <v>0</v>
      </c>
      <c r="I144" s="171"/>
      <c r="O144" s="210" t="s">
        <v>450</v>
      </c>
    </row>
    <row r="145" ht="13.5" outlineLevel="1" spans="1:15">
      <c r="A145" s="207" t="str">
        <f>IF(D145="","",COUNTA($D$6:D145))</f>
        <v/>
      </c>
      <c r="B145" s="158" t="s">
        <v>18</v>
      </c>
      <c r="C145" s="158" t="s">
        <v>115</v>
      </c>
      <c r="D145" s="158"/>
      <c r="E145" s="157"/>
      <c r="F145" s="159"/>
      <c r="G145" s="159"/>
      <c r="H145" s="170">
        <f>H146+H158</f>
        <v>0</v>
      </c>
      <c r="I145" s="171"/>
      <c r="O145" s="210"/>
    </row>
    <row r="146" ht="13.5" outlineLevel="1" spans="1:15">
      <c r="A146" s="207" t="str">
        <f>IF(D146="","",COUNTA($D$6:D146))</f>
        <v/>
      </c>
      <c r="B146" s="158" t="s">
        <v>116</v>
      </c>
      <c r="C146" s="158" t="s">
        <v>117</v>
      </c>
      <c r="D146" s="158"/>
      <c r="E146" s="157"/>
      <c r="F146" s="159"/>
      <c r="G146" s="159"/>
      <c r="H146" s="170">
        <f>SUM(H147:H157)</f>
        <v>0</v>
      </c>
      <c r="I146" s="171"/>
      <c r="O146" s="210"/>
    </row>
    <row r="147" ht="256.5" outlineLevel="1" spans="1:15">
      <c r="A147" s="207">
        <f>IF(D147="","",COUNTA($D$6:D147))</f>
        <v>129</v>
      </c>
      <c r="B147" s="158" t="s">
        <v>451</v>
      </c>
      <c r="C147" s="158" t="s">
        <v>119</v>
      </c>
      <c r="D147" s="158" t="s">
        <v>120</v>
      </c>
      <c r="E147" s="157" t="s">
        <v>121</v>
      </c>
      <c r="F147" s="159">
        <v>128.19</v>
      </c>
      <c r="G147" s="159"/>
      <c r="H147" s="170">
        <f t="shared" ref="H147:H157" si="9">ROUND(F147*G147,2)</f>
        <v>0</v>
      </c>
      <c r="I147" s="171"/>
      <c r="O147" s="210" t="s">
        <v>120</v>
      </c>
    </row>
    <row r="148" ht="256.5" outlineLevel="1" spans="1:15">
      <c r="A148" s="207">
        <f>IF(D148="","",COUNTA($D$6:D148))</f>
        <v>130</v>
      </c>
      <c r="B148" s="158" t="s">
        <v>452</v>
      </c>
      <c r="C148" s="158" t="s">
        <v>126</v>
      </c>
      <c r="D148" s="158" t="s">
        <v>127</v>
      </c>
      <c r="E148" s="157" t="s">
        <v>121</v>
      </c>
      <c r="F148" s="159">
        <v>65.29</v>
      </c>
      <c r="G148" s="159"/>
      <c r="H148" s="170">
        <f t="shared" si="9"/>
        <v>0</v>
      </c>
      <c r="I148" s="171"/>
      <c r="O148" s="210" t="s">
        <v>127</v>
      </c>
    </row>
    <row r="149" ht="256.5" outlineLevel="1" spans="1:15">
      <c r="A149" s="207">
        <f>IF(D149="","",COUNTA($D$6:D149))</f>
        <v>131</v>
      </c>
      <c r="B149" s="158" t="s">
        <v>453</v>
      </c>
      <c r="C149" s="158" t="s">
        <v>454</v>
      </c>
      <c r="D149" s="158" t="s">
        <v>455</v>
      </c>
      <c r="E149" s="157" t="s">
        <v>121</v>
      </c>
      <c r="F149" s="159">
        <v>59</v>
      </c>
      <c r="G149" s="159"/>
      <c r="H149" s="170">
        <f t="shared" si="9"/>
        <v>0</v>
      </c>
      <c r="I149" s="171"/>
      <c r="O149" s="210" t="s">
        <v>455</v>
      </c>
    </row>
    <row r="150" ht="256.5" outlineLevel="1" spans="1:15">
      <c r="A150" s="207">
        <f>IF(D150="","",COUNTA($D$6:D150))</f>
        <v>132</v>
      </c>
      <c r="B150" s="158" t="s">
        <v>456</v>
      </c>
      <c r="C150" s="158" t="s">
        <v>129</v>
      </c>
      <c r="D150" s="158" t="s">
        <v>130</v>
      </c>
      <c r="E150" s="157" t="s">
        <v>121</v>
      </c>
      <c r="F150" s="159">
        <v>116.9</v>
      </c>
      <c r="G150" s="159"/>
      <c r="H150" s="170">
        <f t="shared" si="9"/>
        <v>0</v>
      </c>
      <c r="I150" s="171"/>
      <c r="O150" s="210" t="s">
        <v>130</v>
      </c>
    </row>
    <row r="151" ht="256.5" outlineLevel="1" spans="1:15">
      <c r="A151" s="207">
        <f>IF(D151="","",COUNTA($D$6:D151))</f>
        <v>133</v>
      </c>
      <c r="B151" s="158" t="s">
        <v>457</v>
      </c>
      <c r="C151" s="158" t="s">
        <v>458</v>
      </c>
      <c r="D151" s="158" t="s">
        <v>459</v>
      </c>
      <c r="E151" s="157" t="s">
        <v>121</v>
      </c>
      <c r="F151" s="159">
        <v>39</v>
      </c>
      <c r="G151" s="159"/>
      <c r="H151" s="170">
        <f t="shared" si="9"/>
        <v>0</v>
      </c>
      <c r="I151" s="171"/>
      <c r="O151" s="210" t="s">
        <v>459</v>
      </c>
    </row>
    <row r="152" ht="135" outlineLevel="1" spans="1:15">
      <c r="A152" s="207">
        <f>IF(D152="","",COUNTA($D$6:D152))</f>
        <v>134</v>
      </c>
      <c r="B152" s="158" t="s">
        <v>460</v>
      </c>
      <c r="C152" s="158" t="s">
        <v>461</v>
      </c>
      <c r="D152" s="158" t="s">
        <v>462</v>
      </c>
      <c r="E152" s="157" t="s">
        <v>69</v>
      </c>
      <c r="F152" s="159">
        <v>40</v>
      </c>
      <c r="G152" s="159"/>
      <c r="H152" s="170">
        <f t="shared" si="9"/>
        <v>0</v>
      </c>
      <c r="I152" s="171"/>
      <c r="O152" s="210" t="s">
        <v>462</v>
      </c>
    </row>
    <row r="153" ht="135" outlineLevel="1" spans="1:15">
      <c r="A153" s="207">
        <f>IF(D153="","",COUNTA($D$6:D153))</f>
        <v>135</v>
      </c>
      <c r="B153" s="158" t="s">
        <v>463</v>
      </c>
      <c r="C153" s="158" t="s">
        <v>156</v>
      </c>
      <c r="D153" s="158" t="s">
        <v>157</v>
      </c>
      <c r="E153" s="157" t="s">
        <v>69</v>
      </c>
      <c r="F153" s="159">
        <v>40</v>
      </c>
      <c r="G153" s="159"/>
      <c r="H153" s="170">
        <f t="shared" si="9"/>
        <v>0</v>
      </c>
      <c r="I153" s="171"/>
      <c r="O153" s="210" t="s">
        <v>157</v>
      </c>
    </row>
    <row r="154" ht="135" outlineLevel="1" spans="1:15">
      <c r="A154" s="207">
        <f>IF(D154="","",COUNTA($D$6:D154))</f>
        <v>136</v>
      </c>
      <c r="B154" s="158" t="s">
        <v>464</v>
      </c>
      <c r="C154" s="158" t="s">
        <v>465</v>
      </c>
      <c r="D154" s="158" t="s">
        <v>466</v>
      </c>
      <c r="E154" s="157" t="s">
        <v>69</v>
      </c>
      <c r="F154" s="159">
        <v>40</v>
      </c>
      <c r="G154" s="159"/>
      <c r="H154" s="170">
        <f t="shared" si="9"/>
        <v>0</v>
      </c>
      <c r="I154" s="171"/>
      <c r="O154" s="210" t="s">
        <v>466</v>
      </c>
    </row>
    <row r="155" ht="135" outlineLevel="1" spans="1:15">
      <c r="A155" s="207">
        <f>IF(D155="","",COUNTA($D$6:D155))</f>
        <v>137</v>
      </c>
      <c r="B155" s="158" t="s">
        <v>467</v>
      </c>
      <c r="C155" s="158" t="s">
        <v>468</v>
      </c>
      <c r="D155" s="158" t="s">
        <v>469</v>
      </c>
      <c r="E155" s="157" t="s">
        <v>69</v>
      </c>
      <c r="F155" s="159">
        <v>20</v>
      </c>
      <c r="G155" s="159"/>
      <c r="H155" s="170">
        <f t="shared" si="9"/>
        <v>0</v>
      </c>
      <c r="I155" s="171"/>
      <c r="O155" s="210" t="s">
        <v>469</v>
      </c>
    </row>
    <row r="156" ht="121.5" outlineLevel="1" spans="1:15">
      <c r="A156" s="207">
        <f>IF(D156="","",COUNTA($D$6:D156))</f>
        <v>138</v>
      </c>
      <c r="B156" s="158" t="s">
        <v>470</v>
      </c>
      <c r="C156" s="158" t="s">
        <v>471</v>
      </c>
      <c r="D156" s="158" t="s">
        <v>472</v>
      </c>
      <c r="E156" s="157" t="s">
        <v>69</v>
      </c>
      <c r="F156" s="159">
        <v>40</v>
      </c>
      <c r="G156" s="159"/>
      <c r="H156" s="170">
        <f t="shared" si="9"/>
        <v>0</v>
      </c>
      <c r="I156" s="171"/>
      <c r="O156" s="210" t="s">
        <v>472</v>
      </c>
    </row>
    <row r="157" ht="121.5" outlineLevel="1" spans="1:15">
      <c r="A157" s="207">
        <f>IF(D157="","",COUNTA($D$6:D157))</f>
        <v>139</v>
      </c>
      <c r="B157" s="158" t="s">
        <v>473</v>
      </c>
      <c r="C157" s="158" t="s">
        <v>474</v>
      </c>
      <c r="D157" s="158" t="s">
        <v>475</v>
      </c>
      <c r="E157" s="157" t="s">
        <v>69</v>
      </c>
      <c r="F157" s="159">
        <v>20</v>
      </c>
      <c r="G157" s="159"/>
      <c r="H157" s="170">
        <f t="shared" si="9"/>
        <v>0</v>
      </c>
      <c r="I157" s="171"/>
      <c r="O157" s="210" t="s">
        <v>475</v>
      </c>
    </row>
    <row r="158" ht="13.5" outlineLevel="1" spans="1:15">
      <c r="A158" s="207" t="str">
        <f>IF(D158="","",COUNTA($D$6:D158))</f>
        <v/>
      </c>
      <c r="B158" s="158" t="s">
        <v>161</v>
      </c>
      <c r="C158" s="158" t="s">
        <v>162</v>
      </c>
      <c r="D158" s="158"/>
      <c r="E158" s="157"/>
      <c r="F158" s="159"/>
      <c r="G158" s="159"/>
      <c r="H158" s="170">
        <f>SUM(H159:H166)</f>
        <v>0</v>
      </c>
      <c r="I158" s="171"/>
      <c r="O158" s="210"/>
    </row>
    <row r="159" ht="243" outlineLevel="1" spans="1:15">
      <c r="A159" s="207">
        <f>IF(D159="","",COUNTA($D$6:D159))</f>
        <v>140</v>
      </c>
      <c r="B159" s="158" t="s">
        <v>476</v>
      </c>
      <c r="C159" s="158" t="s">
        <v>164</v>
      </c>
      <c r="D159" s="158" t="s">
        <v>165</v>
      </c>
      <c r="E159" s="157" t="s">
        <v>121</v>
      </c>
      <c r="F159" s="159">
        <v>452.8</v>
      </c>
      <c r="G159" s="159"/>
      <c r="H159" s="170">
        <f t="shared" ref="H159:H166" si="10">ROUND(F159*G159,2)</f>
        <v>0</v>
      </c>
      <c r="I159" s="171"/>
      <c r="O159" s="210" t="s">
        <v>165</v>
      </c>
    </row>
    <row r="160" ht="243" outlineLevel="1" spans="1:15">
      <c r="A160" s="207">
        <f>IF(D160="","",COUNTA($D$6:D160))</f>
        <v>141</v>
      </c>
      <c r="B160" s="158" t="s">
        <v>477</v>
      </c>
      <c r="C160" s="158" t="s">
        <v>170</v>
      </c>
      <c r="D160" s="158" t="s">
        <v>478</v>
      </c>
      <c r="E160" s="157" t="s">
        <v>121</v>
      </c>
      <c r="F160" s="159">
        <v>126.5</v>
      </c>
      <c r="G160" s="159"/>
      <c r="H160" s="170">
        <f t="shared" si="10"/>
        <v>0</v>
      </c>
      <c r="I160" s="171"/>
      <c r="O160" s="210" t="s">
        <v>478</v>
      </c>
    </row>
    <row r="161" ht="243" outlineLevel="1" spans="1:15">
      <c r="A161" s="207">
        <f>IF(D161="","",COUNTA($D$6:D161))</f>
        <v>142</v>
      </c>
      <c r="B161" s="158" t="s">
        <v>479</v>
      </c>
      <c r="C161" s="158" t="s">
        <v>172</v>
      </c>
      <c r="D161" s="158" t="s">
        <v>173</v>
      </c>
      <c r="E161" s="157" t="s">
        <v>121</v>
      </c>
      <c r="F161" s="159">
        <v>26.63</v>
      </c>
      <c r="G161" s="159"/>
      <c r="H161" s="170">
        <f t="shared" si="10"/>
        <v>0</v>
      </c>
      <c r="I161" s="171"/>
      <c r="O161" s="210" t="s">
        <v>173</v>
      </c>
    </row>
    <row r="162" ht="108" outlineLevel="1" spans="1:15">
      <c r="A162" s="207">
        <f>IF(D162="","",COUNTA($D$6:D162))</f>
        <v>143</v>
      </c>
      <c r="B162" s="158" t="s">
        <v>480</v>
      </c>
      <c r="C162" s="158" t="s">
        <v>178</v>
      </c>
      <c r="D162" s="158" t="s">
        <v>481</v>
      </c>
      <c r="E162" s="157" t="s">
        <v>69</v>
      </c>
      <c r="F162" s="159">
        <v>12</v>
      </c>
      <c r="G162" s="159"/>
      <c r="H162" s="170">
        <f t="shared" si="10"/>
        <v>0</v>
      </c>
      <c r="I162" s="171"/>
      <c r="O162" s="210" t="s">
        <v>481</v>
      </c>
    </row>
    <row r="163" ht="108" outlineLevel="1" spans="1:15">
      <c r="A163" s="207">
        <f>IF(D163="","",COUNTA($D$6:D163))</f>
        <v>144</v>
      </c>
      <c r="B163" s="158" t="s">
        <v>482</v>
      </c>
      <c r="C163" s="158" t="s">
        <v>483</v>
      </c>
      <c r="D163" s="158" t="s">
        <v>484</v>
      </c>
      <c r="E163" s="157" t="s">
        <v>69</v>
      </c>
      <c r="F163" s="159">
        <v>3</v>
      </c>
      <c r="G163" s="159"/>
      <c r="H163" s="170">
        <f t="shared" si="10"/>
        <v>0</v>
      </c>
      <c r="I163" s="171"/>
      <c r="O163" s="210" t="s">
        <v>484</v>
      </c>
    </row>
    <row r="164" ht="108" outlineLevel="1" spans="1:15">
      <c r="A164" s="207">
        <f>IF(D164="","",COUNTA($D$6:D164))</f>
        <v>145</v>
      </c>
      <c r="B164" s="158" t="s">
        <v>485</v>
      </c>
      <c r="C164" s="158" t="s">
        <v>184</v>
      </c>
      <c r="D164" s="158" t="s">
        <v>185</v>
      </c>
      <c r="E164" s="157" t="s">
        <v>69</v>
      </c>
      <c r="F164" s="159">
        <v>5</v>
      </c>
      <c r="G164" s="159"/>
      <c r="H164" s="170">
        <f t="shared" si="10"/>
        <v>0</v>
      </c>
      <c r="I164" s="171"/>
      <c r="O164" s="210" t="s">
        <v>185</v>
      </c>
    </row>
    <row r="165" ht="121.5" outlineLevel="1" spans="1:15">
      <c r="A165" s="207">
        <f>IF(D165="","",COUNTA($D$6:D165))</f>
        <v>146</v>
      </c>
      <c r="B165" s="158" t="s">
        <v>486</v>
      </c>
      <c r="C165" s="158" t="s">
        <v>487</v>
      </c>
      <c r="D165" s="158" t="s">
        <v>488</v>
      </c>
      <c r="E165" s="157" t="s">
        <v>69</v>
      </c>
      <c r="F165" s="159">
        <v>10</v>
      </c>
      <c r="G165" s="159"/>
      <c r="H165" s="170">
        <f t="shared" si="10"/>
        <v>0</v>
      </c>
      <c r="I165" s="171"/>
      <c r="O165" s="210" t="s">
        <v>488</v>
      </c>
    </row>
    <row r="166" ht="121.5" outlineLevel="1" spans="1:15">
      <c r="A166" s="207">
        <f>IF(D166="","",COUNTA($D$6:D166))</f>
        <v>147</v>
      </c>
      <c r="B166" s="158" t="s">
        <v>489</v>
      </c>
      <c r="C166" s="158" t="s">
        <v>490</v>
      </c>
      <c r="D166" s="158" t="s">
        <v>491</v>
      </c>
      <c r="E166" s="157" t="s">
        <v>69</v>
      </c>
      <c r="F166" s="159">
        <v>24</v>
      </c>
      <c r="G166" s="159"/>
      <c r="H166" s="170">
        <f t="shared" si="10"/>
        <v>0</v>
      </c>
      <c r="I166" s="171"/>
      <c r="O166" s="210" t="s">
        <v>491</v>
      </c>
    </row>
    <row r="167" ht="13.5" outlineLevel="1" spans="1:15">
      <c r="A167" s="207" t="str">
        <f>IF(D167="","",COUNTA($D$6:D167))</f>
        <v/>
      </c>
      <c r="B167" s="158" t="s">
        <v>22</v>
      </c>
      <c r="C167" s="158" t="s">
        <v>492</v>
      </c>
      <c r="D167" s="158"/>
      <c r="E167" s="157"/>
      <c r="F167" s="159"/>
      <c r="G167" s="159"/>
      <c r="H167" s="170">
        <f>SUM(H168:H176)</f>
        <v>0</v>
      </c>
      <c r="I167" s="171"/>
      <c r="O167" s="210"/>
    </row>
    <row r="168" ht="256.5" outlineLevel="1" spans="1:15">
      <c r="A168" s="207">
        <f>IF(D168="","",COUNTA($D$6:D168))</f>
        <v>148</v>
      </c>
      <c r="B168" s="158" t="s">
        <v>493</v>
      </c>
      <c r="C168" s="158" t="s">
        <v>201</v>
      </c>
      <c r="D168" s="158" t="s">
        <v>202</v>
      </c>
      <c r="E168" s="157" t="s">
        <v>121</v>
      </c>
      <c r="F168" s="159">
        <v>124.12</v>
      </c>
      <c r="G168" s="159"/>
      <c r="H168" s="170">
        <f>ROUND(F168*G168,2)</f>
        <v>0</v>
      </c>
      <c r="I168" s="171"/>
      <c r="O168" s="210" t="s">
        <v>202</v>
      </c>
    </row>
    <row r="169" ht="256.5" outlineLevel="1" spans="1:15">
      <c r="A169" s="207">
        <f>IF(D169="","",COUNTA($D$6:D169))</f>
        <v>149</v>
      </c>
      <c r="B169" s="158" t="s">
        <v>494</v>
      </c>
      <c r="C169" s="158" t="s">
        <v>204</v>
      </c>
      <c r="D169" s="158" t="s">
        <v>205</v>
      </c>
      <c r="E169" s="157" t="s">
        <v>121</v>
      </c>
      <c r="F169" s="159">
        <v>6.22</v>
      </c>
      <c r="G169" s="159"/>
      <c r="H169" s="170">
        <f t="shared" ref="H169:H176" si="11">ROUND(F169*G169,2)</f>
        <v>0</v>
      </c>
      <c r="I169" s="171"/>
      <c r="O169" s="210" t="s">
        <v>205</v>
      </c>
    </row>
    <row r="170" ht="202.5" outlineLevel="1" spans="1:15">
      <c r="A170" s="207">
        <f>IF(D170="","",COUNTA($D$6:D170))</f>
        <v>150</v>
      </c>
      <c r="B170" s="158" t="s">
        <v>495</v>
      </c>
      <c r="C170" s="158" t="s">
        <v>207</v>
      </c>
      <c r="D170" s="158" t="s">
        <v>496</v>
      </c>
      <c r="E170" s="157" t="s">
        <v>209</v>
      </c>
      <c r="F170" s="159">
        <v>16</v>
      </c>
      <c r="G170" s="159"/>
      <c r="H170" s="170">
        <f t="shared" si="11"/>
        <v>0</v>
      </c>
      <c r="I170" s="171"/>
      <c r="O170" s="210" t="s">
        <v>496</v>
      </c>
    </row>
    <row r="171" ht="108" outlineLevel="1" spans="1:15">
      <c r="A171" s="207">
        <f>IF(D171="","",COUNTA($D$6:D171))</f>
        <v>151</v>
      </c>
      <c r="B171" s="221" t="s">
        <v>497</v>
      </c>
      <c r="C171" s="158" t="s">
        <v>498</v>
      </c>
      <c r="D171" s="158" t="s">
        <v>499</v>
      </c>
      <c r="E171" s="157" t="s">
        <v>69</v>
      </c>
      <c r="F171" s="159">
        <v>8</v>
      </c>
      <c r="G171" s="159"/>
      <c r="H171" s="170">
        <f t="shared" si="11"/>
        <v>0</v>
      </c>
      <c r="I171" s="171"/>
      <c r="O171" s="210" t="s">
        <v>499</v>
      </c>
    </row>
    <row r="172" ht="121.5" outlineLevel="1" spans="1:15">
      <c r="A172" s="207">
        <f>IF(D172="","",COUNTA($D$6:D172))</f>
        <v>152</v>
      </c>
      <c r="B172" s="158" t="s">
        <v>500</v>
      </c>
      <c r="C172" s="158" t="s">
        <v>487</v>
      </c>
      <c r="D172" s="158" t="s">
        <v>488</v>
      </c>
      <c r="E172" s="157" t="s">
        <v>69</v>
      </c>
      <c r="F172" s="159">
        <v>12</v>
      </c>
      <c r="G172" s="159"/>
      <c r="H172" s="170">
        <f t="shared" si="11"/>
        <v>0</v>
      </c>
      <c r="I172" s="171"/>
      <c r="O172" s="210" t="s">
        <v>488</v>
      </c>
    </row>
    <row r="173" ht="121.5" outlineLevel="1" spans="1:15">
      <c r="A173" s="207">
        <f>IF(D173="","",COUNTA($D$6:D173))</f>
        <v>153</v>
      </c>
      <c r="B173" s="158" t="s">
        <v>501</v>
      </c>
      <c r="C173" s="158" t="s">
        <v>490</v>
      </c>
      <c r="D173" s="158" t="s">
        <v>491</v>
      </c>
      <c r="E173" s="157" t="s">
        <v>69</v>
      </c>
      <c r="F173" s="159">
        <v>4</v>
      </c>
      <c r="G173" s="159"/>
      <c r="H173" s="170">
        <f t="shared" si="11"/>
        <v>0</v>
      </c>
      <c r="I173" s="171"/>
      <c r="O173" s="210" t="s">
        <v>491</v>
      </c>
    </row>
    <row r="174" ht="81" outlineLevel="1" spans="1:15">
      <c r="A174" s="207">
        <f>IF(D174="","",COUNTA($D$6:D174))</f>
        <v>154</v>
      </c>
      <c r="B174" s="158" t="s">
        <v>502</v>
      </c>
      <c r="C174" s="158" t="s">
        <v>503</v>
      </c>
      <c r="D174" s="158" t="s">
        <v>504</v>
      </c>
      <c r="E174" s="157" t="s">
        <v>411</v>
      </c>
      <c r="F174" s="159">
        <v>74.02</v>
      </c>
      <c r="G174" s="159"/>
      <c r="H174" s="170">
        <f t="shared" si="11"/>
        <v>0</v>
      </c>
      <c r="I174" s="171"/>
      <c r="O174" s="210" t="s">
        <v>504</v>
      </c>
    </row>
    <row r="175" ht="135" outlineLevel="1" spans="1:15">
      <c r="A175" s="207">
        <f>IF(D175="","",COUNTA($D$6:D175))</f>
        <v>155</v>
      </c>
      <c r="B175" s="158" t="s">
        <v>505</v>
      </c>
      <c r="C175" s="158" t="s">
        <v>506</v>
      </c>
      <c r="D175" s="158" t="s">
        <v>507</v>
      </c>
      <c r="E175" s="157" t="s">
        <v>69</v>
      </c>
      <c r="F175" s="159">
        <v>2</v>
      </c>
      <c r="G175" s="159"/>
      <c r="H175" s="170">
        <f t="shared" si="11"/>
        <v>0</v>
      </c>
      <c r="I175" s="171"/>
      <c r="O175" s="210" t="s">
        <v>507</v>
      </c>
    </row>
    <row r="176" ht="135" outlineLevel="1" spans="1:15">
      <c r="A176" s="207">
        <f>IF(D176="","",COUNTA($D$6:D176))</f>
        <v>156</v>
      </c>
      <c r="B176" s="158" t="s">
        <v>508</v>
      </c>
      <c r="C176" s="158" t="s">
        <v>509</v>
      </c>
      <c r="D176" s="158" t="s">
        <v>510</v>
      </c>
      <c r="E176" s="157" t="s">
        <v>213</v>
      </c>
      <c r="F176" s="159">
        <v>2</v>
      </c>
      <c r="G176" s="159"/>
      <c r="H176" s="170">
        <f t="shared" si="11"/>
        <v>0</v>
      </c>
      <c r="I176" s="171"/>
      <c r="O176" s="210" t="s">
        <v>510</v>
      </c>
    </row>
    <row r="177" ht="13.5" outlineLevel="1" spans="1:15">
      <c r="A177" s="207" t="str">
        <f>IF(D177="","",COUNTA($D$6:D177))</f>
        <v/>
      </c>
      <c r="B177" s="158" t="s">
        <v>44</v>
      </c>
      <c r="C177" s="158" t="s">
        <v>214</v>
      </c>
      <c r="D177" s="158"/>
      <c r="E177" s="157"/>
      <c r="F177" s="159"/>
      <c r="G177" s="159"/>
      <c r="H177" s="170">
        <f>SUM(H178:H216)</f>
        <v>0</v>
      </c>
      <c r="I177" s="171"/>
      <c r="O177" s="210"/>
    </row>
    <row r="178" ht="81" outlineLevel="1" spans="1:15">
      <c r="A178" s="207">
        <f>IF(D178="","",COUNTA($D$6:D178))</f>
        <v>157</v>
      </c>
      <c r="B178" s="158" t="s">
        <v>511</v>
      </c>
      <c r="C178" s="158" t="s">
        <v>512</v>
      </c>
      <c r="D178" s="158" t="s">
        <v>513</v>
      </c>
      <c r="E178" s="157" t="s">
        <v>65</v>
      </c>
      <c r="F178" s="159">
        <v>14</v>
      </c>
      <c r="G178" s="159"/>
      <c r="H178" s="170">
        <f t="shared" ref="H178:H187" si="12">ROUND(F178*G178,2)</f>
        <v>0</v>
      </c>
      <c r="I178" s="171"/>
      <c r="O178" s="210" t="s">
        <v>513</v>
      </c>
    </row>
    <row r="179" ht="81" outlineLevel="1" spans="1:15">
      <c r="A179" s="207">
        <f>IF(D179="","",COUNTA($D$6:D179))</f>
        <v>158</v>
      </c>
      <c r="B179" s="158" t="s">
        <v>514</v>
      </c>
      <c r="C179" s="158" t="s">
        <v>515</v>
      </c>
      <c r="D179" s="158" t="s">
        <v>516</v>
      </c>
      <c r="E179" s="157" t="s">
        <v>65</v>
      </c>
      <c r="F179" s="159">
        <v>2</v>
      </c>
      <c r="G179" s="159"/>
      <c r="H179" s="170">
        <f t="shared" si="12"/>
        <v>0</v>
      </c>
      <c r="I179" s="171"/>
      <c r="O179" s="210" t="s">
        <v>516</v>
      </c>
    </row>
    <row r="180" ht="94.5" outlineLevel="1" spans="1:15">
      <c r="A180" s="207">
        <f>IF(D180="","",COUNTA($D$6:D180))</f>
        <v>159</v>
      </c>
      <c r="B180" s="158" t="s">
        <v>517</v>
      </c>
      <c r="C180" s="158" t="s">
        <v>518</v>
      </c>
      <c r="D180" s="158" t="s">
        <v>519</v>
      </c>
      <c r="E180" s="157" t="s">
        <v>65</v>
      </c>
      <c r="F180" s="159">
        <v>2</v>
      </c>
      <c r="G180" s="159"/>
      <c r="H180" s="170">
        <f t="shared" si="12"/>
        <v>0</v>
      </c>
      <c r="I180" s="171"/>
      <c r="O180" s="210" t="s">
        <v>519</v>
      </c>
    </row>
    <row r="181" ht="81" outlineLevel="1" spans="1:15">
      <c r="A181" s="207">
        <f>IF(D181="","",COUNTA($D$6:D181))</f>
        <v>160</v>
      </c>
      <c r="B181" s="158" t="s">
        <v>520</v>
      </c>
      <c r="C181" s="158" t="s">
        <v>521</v>
      </c>
      <c r="D181" s="158" t="s">
        <v>522</v>
      </c>
      <c r="E181" s="157" t="s">
        <v>209</v>
      </c>
      <c r="F181" s="159">
        <v>2</v>
      </c>
      <c r="G181" s="159"/>
      <c r="H181" s="170">
        <f t="shared" si="12"/>
        <v>0</v>
      </c>
      <c r="I181" s="171"/>
      <c r="O181" s="210" t="s">
        <v>522</v>
      </c>
    </row>
    <row r="182" ht="81" outlineLevel="1" spans="1:15">
      <c r="A182" s="207">
        <f>IF(D182="","",COUNTA($D$6:D182))</f>
        <v>161</v>
      </c>
      <c r="B182" s="158" t="s">
        <v>523</v>
      </c>
      <c r="C182" s="158" t="s">
        <v>524</v>
      </c>
      <c r="D182" s="158" t="s">
        <v>525</v>
      </c>
      <c r="E182" s="157" t="s">
        <v>209</v>
      </c>
      <c r="F182" s="159">
        <v>1</v>
      </c>
      <c r="G182" s="159"/>
      <c r="H182" s="170">
        <f t="shared" si="12"/>
        <v>0</v>
      </c>
      <c r="I182" s="171"/>
      <c r="O182" s="210" t="s">
        <v>525</v>
      </c>
    </row>
    <row r="183" ht="81" outlineLevel="1" spans="1:15">
      <c r="A183" s="207">
        <f>IF(D183="","",COUNTA($D$6:D183))</f>
        <v>162</v>
      </c>
      <c r="B183" s="158" t="s">
        <v>526</v>
      </c>
      <c r="C183" s="158" t="s">
        <v>527</v>
      </c>
      <c r="D183" s="158" t="s">
        <v>528</v>
      </c>
      <c r="E183" s="157" t="s">
        <v>209</v>
      </c>
      <c r="F183" s="159">
        <v>5</v>
      </c>
      <c r="G183" s="159"/>
      <c r="H183" s="170">
        <f t="shared" si="12"/>
        <v>0</v>
      </c>
      <c r="I183" s="171"/>
      <c r="O183" s="210" t="s">
        <v>528</v>
      </c>
    </row>
    <row r="184" ht="81" outlineLevel="1" spans="1:15">
      <c r="A184" s="207">
        <f>IF(D184="","",COUNTA($D$6:D184))</f>
        <v>163</v>
      </c>
      <c r="B184" s="158" t="s">
        <v>529</v>
      </c>
      <c r="C184" s="158" t="s">
        <v>530</v>
      </c>
      <c r="D184" s="158" t="s">
        <v>531</v>
      </c>
      <c r="E184" s="157" t="s">
        <v>65</v>
      </c>
      <c r="F184" s="159">
        <v>2</v>
      </c>
      <c r="G184" s="159"/>
      <c r="H184" s="170">
        <f t="shared" si="12"/>
        <v>0</v>
      </c>
      <c r="I184" s="171"/>
      <c r="O184" s="210" t="s">
        <v>531</v>
      </c>
    </row>
    <row r="185" ht="81" outlineLevel="1" spans="1:15">
      <c r="A185" s="207">
        <f>IF(D185="","",COUNTA($D$6:D185))</f>
        <v>164</v>
      </c>
      <c r="B185" s="158" t="s">
        <v>532</v>
      </c>
      <c r="C185" s="158" t="s">
        <v>533</v>
      </c>
      <c r="D185" s="158" t="s">
        <v>534</v>
      </c>
      <c r="E185" s="157" t="s">
        <v>69</v>
      </c>
      <c r="F185" s="159">
        <v>4</v>
      </c>
      <c r="G185" s="159"/>
      <c r="H185" s="170">
        <f t="shared" si="12"/>
        <v>0</v>
      </c>
      <c r="I185" s="171"/>
      <c r="O185" s="210" t="s">
        <v>534</v>
      </c>
    </row>
    <row r="186" ht="81" outlineLevel="1" spans="1:15">
      <c r="A186" s="207">
        <f>IF(D186="","",COUNTA($D$6:D186))</f>
        <v>165</v>
      </c>
      <c r="B186" s="158" t="s">
        <v>535</v>
      </c>
      <c r="C186" s="158" t="s">
        <v>536</v>
      </c>
      <c r="D186" s="158" t="s">
        <v>537</v>
      </c>
      <c r="E186" s="157" t="s">
        <v>69</v>
      </c>
      <c r="F186" s="159">
        <v>8</v>
      </c>
      <c r="G186" s="159"/>
      <c r="H186" s="170">
        <f t="shared" si="12"/>
        <v>0</v>
      </c>
      <c r="I186" s="171"/>
      <c r="O186" s="210" t="s">
        <v>537</v>
      </c>
    </row>
    <row r="187" ht="81" outlineLevel="1" spans="1:15">
      <c r="A187" s="207">
        <f>IF(D187="","",COUNTA($D$6:D187))</f>
        <v>166</v>
      </c>
      <c r="B187" s="158" t="s">
        <v>538</v>
      </c>
      <c r="C187" s="158" t="s">
        <v>539</v>
      </c>
      <c r="D187" s="158" t="s">
        <v>540</v>
      </c>
      <c r="E187" s="157" t="s">
        <v>541</v>
      </c>
      <c r="F187" s="159">
        <v>145</v>
      </c>
      <c r="G187" s="159"/>
      <c r="H187" s="170">
        <f t="shared" si="12"/>
        <v>0</v>
      </c>
      <c r="I187" s="171"/>
      <c r="O187" s="210" t="s">
        <v>540</v>
      </c>
    </row>
    <row r="188" ht="81" outlineLevel="1" spans="1:15">
      <c r="A188" s="207">
        <f>IF(D188="","",COUNTA($D$6:D188))</f>
        <v>167</v>
      </c>
      <c r="B188" s="158" t="s">
        <v>542</v>
      </c>
      <c r="C188" s="158" t="s">
        <v>543</v>
      </c>
      <c r="D188" s="158" t="s">
        <v>544</v>
      </c>
      <c r="E188" s="157" t="s">
        <v>69</v>
      </c>
      <c r="F188" s="159">
        <v>4</v>
      </c>
      <c r="G188" s="159"/>
      <c r="H188" s="170">
        <f t="shared" ref="H188:H251" si="13">ROUND(F188*G188,2)</f>
        <v>0</v>
      </c>
      <c r="I188" s="171"/>
      <c r="O188" s="210" t="s">
        <v>544</v>
      </c>
    </row>
    <row r="189" ht="81" outlineLevel="1" spans="1:15">
      <c r="A189" s="207">
        <f>IF(D189="","",COUNTA($D$6:D189))</f>
        <v>168</v>
      </c>
      <c r="B189" s="158" t="s">
        <v>545</v>
      </c>
      <c r="C189" s="158" t="s">
        <v>546</v>
      </c>
      <c r="D189" s="158" t="s">
        <v>547</v>
      </c>
      <c r="E189" s="157" t="s">
        <v>541</v>
      </c>
      <c r="F189" s="159">
        <v>10</v>
      </c>
      <c r="G189" s="159"/>
      <c r="H189" s="170">
        <f t="shared" si="13"/>
        <v>0</v>
      </c>
      <c r="I189" s="171"/>
      <c r="O189" s="210" t="s">
        <v>547</v>
      </c>
    </row>
    <row r="190" ht="81" outlineLevel="1" spans="1:15">
      <c r="A190" s="207">
        <f>IF(D190="","",COUNTA($D$6:D190))</f>
        <v>169</v>
      </c>
      <c r="B190" s="158" t="s">
        <v>548</v>
      </c>
      <c r="C190" s="158" t="s">
        <v>549</v>
      </c>
      <c r="D190" s="158" t="s">
        <v>550</v>
      </c>
      <c r="E190" s="157" t="s">
        <v>65</v>
      </c>
      <c r="F190" s="159">
        <v>5</v>
      </c>
      <c r="G190" s="159"/>
      <c r="H190" s="170">
        <f t="shared" si="13"/>
        <v>0</v>
      </c>
      <c r="I190" s="171"/>
      <c r="O190" s="210" t="s">
        <v>550</v>
      </c>
    </row>
    <row r="191" ht="81" outlineLevel="1" spans="1:15">
      <c r="A191" s="207">
        <f>IF(D191="","",COUNTA($D$6:D191))</f>
        <v>170</v>
      </c>
      <c r="B191" s="158" t="s">
        <v>551</v>
      </c>
      <c r="C191" s="158" t="s">
        <v>552</v>
      </c>
      <c r="D191" s="158" t="s">
        <v>553</v>
      </c>
      <c r="E191" s="157" t="s">
        <v>69</v>
      </c>
      <c r="F191" s="159">
        <v>1</v>
      </c>
      <c r="G191" s="159"/>
      <c r="H191" s="170">
        <f t="shared" si="13"/>
        <v>0</v>
      </c>
      <c r="I191" s="171"/>
      <c r="O191" s="210" t="s">
        <v>553</v>
      </c>
    </row>
    <row r="192" ht="81" outlineLevel="1" spans="1:15">
      <c r="A192" s="207">
        <f>IF(D192="","",COUNTA($D$6:D192))</f>
        <v>171</v>
      </c>
      <c r="B192" s="158" t="s">
        <v>554</v>
      </c>
      <c r="C192" s="158" t="s">
        <v>555</v>
      </c>
      <c r="D192" s="158" t="s">
        <v>556</v>
      </c>
      <c r="E192" s="157" t="s">
        <v>69</v>
      </c>
      <c r="F192" s="159">
        <v>1</v>
      </c>
      <c r="G192" s="159"/>
      <c r="H192" s="170">
        <f t="shared" si="13"/>
        <v>0</v>
      </c>
      <c r="I192" s="171"/>
      <c r="O192" s="210" t="s">
        <v>556</v>
      </c>
    </row>
    <row r="193" ht="81" outlineLevel="1" spans="1:15">
      <c r="A193" s="207">
        <f>IF(D193="","",COUNTA($D$6:D193))</f>
        <v>172</v>
      </c>
      <c r="B193" s="158" t="s">
        <v>557</v>
      </c>
      <c r="C193" s="158" t="s">
        <v>558</v>
      </c>
      <c r="D193" s="158" t="s">
        <v>559</v>
      </c>
      <c r="E193" s="157" t="s">
        <v>541</v>
      </c>
      <c r="F193" s="159">
        <v>2</v>
      </c>
      <c r="G193" s="159"/>
      <c r="H193" s="170">
        <f t="shared" si="13"/>
        <v>0</v>
      </c>
      <c r="I193" s="171"/>
      <c r="O193" s="210" t="s">
        <v>559</v>
      </c>
    </row>
    <row r="194" ht="81" outlineLevel="1" spans="1:15">
      <c r="A194" s="207">
        <f>IF(D194="","",COUNTA($D$6:D194))</f>
        <v>173</v>
      </c>
      <c r="B194" s="158" t="s">
        <v>560</v>
      </c>
      <c r="C194" s="158" t="s">
        <v>561</v>
      </c>
      <c r="D194" s="158" t="s">
        <v>562</v>
      </c>
      <c r="E194" s="157" t="s">
        <v>541</v>
      </c>
      <c r="F194" s="159">
        <v>48</v>
      </c>
      <c r="G194" s="159"/>
      <c r="H194" s="170">
        <f t="shared" si="13"/>
        <v>0</v>
      </c>
      <c r="I194" s="171"/>
      <c r="O194" s="210" t="s">
        <v>562</v>
      </c>
    </row>
    <row r="195" ht="81" outlineLevel="1" spans="1:15">
      <c r="A195" s="207">
        <f>IF(D195="","",COUNTA($D$6:D195))</f>
        <v>174</v>
      </c>
      <c r="B195" s="158" t="s">
        <v>563</v>
      </c>
      <c r="C195" s="158" t="s">
        <v>564</v>
      </c>
      <c r="D195" s="158" t="s">
        <v>565</v>
      </c>
      <c r="E195" s="157" t="s">
        <v>69</v>
      </c>
      <c r="F195" s="159">
        <v>4</v>
      </c>
      <c r="G195" s="159"/>
      <c r="H195" s="170">
        <f t="shared" si="13"/>
        <v>0</v>
      </c>
      <c r="I195" s="171"/>
      <c r="O195" s="210" t="s">
        <v>565</v>
      </c>
    </row>
    <row r="196" ht="81" outlineLevel="1" spans="1:15">
      <c r="A196" s="207">
        <f>IF(D196="","",COUNTA($D$6:D196))</f>
        <v>175</v>
      </c>
      <c r="B196" s="158" t="s">
        <v>566</v>
      </c>
      <c r="C196" s="158" t="s">
        <v>567</v>
      </c>
      <c r="D196" s="158" t="s">
        <v>568</v>
      </c>
      <c r="E196" s="157" t="s">
        <v>65</v>
      </c>
      <c r="F196" s="159">
        <v>2</v>
      </c>
      <c r="G196" s="159"/>
      <c r="H196" s="170">
        <f t="shared" si="13"/>
        <v>0</v>
      </c>
      <c r="I196" s="171"/>
      <c r="O196" s="210" t="s">
        <v>568</v>
      </c>
    </row>
    <row r="197" ht="81" outlineLevel="1" spans="1:15">
      <c r="A197" s="207">
        <f>IF(D197="","",COUNTA($D$6:D197))</f>
        <v>176</v>
      </c>
      <c r="B197" s="158" t="s">
        <v>569</v>
      </c>
      <c r="C197" s="158" t="s">
        <v>570</v>
      </c>
      <c r="D197" s="158" t="s">
        <v>571</v>
      </c>
      <c r="E197" s="157" t="s">
        <v>65</v>
      </c>
      <c r="F197" s="159">
        <v>1</v>
      </c>
      <c r="G197" s="159"/>
      <c r="H197" s="170">
        <f t="shared" si="13"/>
        <v>0</v>
      </c>
      <c r="I197" s="171"/>
      <c r="O197" s="210" t="s">
        <v>571</v>
      </c>
    </row>
    <row r="198" ht="81" outlineLevel="1" spans="1:15">
      <c r="A198" s="207">
        <f>IF(D198="","",COUNTA($D$6:D198))</f>
        <v>177</v>
      </c>
      <c r="B198" s="158" t="s">
        <v>572</v>
      </c>
      <c r="C198" s="158" t="s">
        <v>573</v>
      </c>
      <c r="D198" s="158" t="s">
        <v>574</v>
      </c>
      <c r="E198" s="157" t="s">
        <v>65</v>
      </c>
      <c r="F198" s="159">
        <v>1</v>
      </c>
      <c r="G198" s="159"/>
      <c r="H198" s="170">
        <f t="shared" si="13"/>
        <v>0</v>
      </c>
      <c r="I198" s="171"/>
      <c r="O198" s="210" t="s">
        <v>574</v>
      </c>
    </row>
    <row r="199" ht="81" outlineLevel="1" spans="1:15">
      <c r="A199" s="207">
        <f>IF(D199="","",COUNTA($D$6:D199))</f>
        <v>178</v>
      </c>
      <c r="B199" s="158" t="s">
        <v>575</v>
      </c>
      <c r="C199" s="158" t="s">
        <v>576</v>
      </c>
      <c r="D199" s="158" t="s">
        <v>577</v>
      </c>
      <c r="E199" s="157" t="s">
        <v>65</v>
      </c>
      <c r="F199" s="159">
        <v>1</v>
      </c>
      <c r="G199" s="159"/>
      <c r="H199" s="170">
        <f t="shared" si="13"/>
        <v>0</v>
      </c>
      <c r="I199" s="171"/>
      <c r="O199" s="210" t="s">
        <v>577</v>
      </c>
    </row>
    <row r="200" ht="81" outlineLevel="1" spans="1:15">
      <c r="A200" s="207">
        <f>IF(D200="","",COUNTA($D$6:D200))</f>
        <v>179</v>
      </c>
      <c r="B200" s="158" t="s">
        <v>578</v>
      </c>
      <c r="C200" s="158" t="s">
        <v>579</v>
      </c>
      <c r="D200" s="158" t="s">
        <v>580</v>
      </c>
      <c r="E200" s="157" t="s">
        <v>65</v>
      </c>
      <c r="F200" s="159">
        <v>1</v>
      </c>
      <c r="G200" s="159"/>
      <c r="H200" s="170">
        <f t="shared" si="13"/>
        <v>0</v>
      </c>
      <c r="I200" s="171"/>
      <c r="O200" s="210" t="s">
        <v>580</v>
      </c>
    </row>
    <row r="201" ht="108" outlineLevel="1" spans="1:15">
      <c r="A201" s="207">
        <f>IF(D201="","",COUNTA($D$6:D201))</f>
        <v>180</v>
      </c>
      <c r="B201" s="158" t="s">
        <v>581</v>
      </c>
      <c r="C201" s="158" t="s">
        <v>582</v>
      </c>
      <c r="D201" s="158" t="s">
        <v>583</v>
      </c>
      <c r="E201" s="157" t="s">
        <v>65</v>
      </c>
      <c r="F201" s="159">
        <v>2</v>
      </c>
      <c r="G201" s="159"/>
      <c r="H201" s="170">
        <f t="shared" si="13"/>
        <v>0</v>
      </c>
      <c r="I201" s="171"/>
      <c r="O201" s="210" t="s">
        <v>583</v>
      </c>
    </row>
    <row r="202" ht="108" outlineLevel="1" spans="1:15">
      <c r="A202" s="207">
        <f>IF(D202="","",COUNTA($D$6:D202))</f>
        <v>181</v>
      </c>
      <c r="B202" s="158" t="s">
        <v>584</v>
      </c>
      <c r="C202" s="158" t="s">
        <v>216</v>
      </c>
      <c r="D202" s="158" t="s">
        <v>217</v>
      </c>
      <c r="E202" s="157" t="s">
        <v>65</v>
      </c>
      <c r="F202" s="159">
        <v>4</v>
      </c>
      <c r="G202" s="159"/>
      <c r="H202" s="170">
        <f t="shared" si="13"/>
        <v>0</v>
      </c>
      <c r="I202" s="171"/>
      <c r="O202" s="210" t="s">
        <v>217</v>
      </c>
    </row>
    <row r="203" ht="94.5" outlineLevel="1" spans="1:15">
      <c r="A203" s="207">
        <f>IF(D203="","",COUNTA($D$6:D203))</f>
        <v>182</v>
      </c>
      <c r="B203" s="158" t="s">
        <v>585</v>
      </c>
      <c r="C203" s="158" t="s">
        <v>586</v>
      </c>
      <c r="D203" s="158" t="s">
        <v>587</v>
      </c>
      <c r="E203" s="157" t="s">
        <v>65</v>
      </c>
      <c r="F203" s="159">
        <v>2</v>
      </c>
      <c r="G203" s="159"/>
      <c r="H203" s="170">
        <f t="shared" si="13"/>
        <v>0</v>
      </c>
      <c r="I203" s="171"/>
      <c r="O203" s="210" t="s">
        <v>587</v>
      </c>
    </row>
    <row r="204" ht="94.5" outlineLevel="1" spans="1:15">
      <c r="A204" s="207">
        <f>IF(D204="","",COUNTA($D$6:D204))</f>
        <v>183</v>
      </c>
      <c r="B204" s="158" t="s">
        <v>588</v>
      </c>
      <c r="C204" s="158" t="s">
        <v>225</v>
      </c>
      <c r="D204" s="158" t="s">
        <v>226</v>
      </c>
      <c r="E204" s="157" t="s">
        <v>69</v>
      </c>
      <c r="F204" s="159">
        <v>80</v>
      </c>
      <c r="G204" s="159"/>
      <c r="H204" s="170">
        <f t="shared" si="13"/>
        <v>0</v>
      </c>
      <c r="I204" s="171"/>
      <c r="O204" s="210" t="s">
        <v>226</v>
      </c>
    </row>
    <row r="205" ht="94.5" outlineLevel="1" spans="1:15">
      <c r="A205" s="207">
        <f>IF(D205="","",COUNTA($D$6:D205))</f>
        <v>184</v>
      </c>
      <c r="B205" s="158" t="s">
        <v>589</v>
      </c>
      <c r="C205" s="158" t="s">
        <v>590</v>
      </c>
      <c r="D205" s="158" t="s">
        <v>591</v>
      </c>
      <c r="E205" s="157" t="s">
        <v>69</v>
      </c>
      <c r="F205" s="159">
        <v>80</v>
      </c>
      <c r="G205" s="159"/>
      <c r="H205" s="170">
        <f t="shared" si="13"/>
        <v>0</v>
      </c>
      <c r="I205" s="171"/>
      <c r="O205" s="210" t="s">
        <v>591</v>
      </c>
    </row>
    <row r="206" ht="108" outlineLevel="1" spans="1:15">
      <c r="A206" s="207">
        <f>IF(D206="","",COUNTA($D$6:D206))</f>
        <v>185</v>
      </c>
      <c r="B206" s="158" t="s">
        <v>592</v>
      </c>
      <c r="C206" s="158" t="s">
        <v>593</v>
      </c>
      <c r="D206" s="158" t="s">
        <v>594</v>
      </c>
      <c r="E206" s="157" t="s">
        <v>121</v>
      </c>
      <c r="F206" s="159">
        <v>120</v>
      </c>
      <c r="G206" s="159"/>
      <c r="H206" s="170">
        <f t="shared" si="13"/>
        <v>0</v>
      </c>
      <c r="I206" s="171"/>
      <c r="O206" s="210" t="s">
        <v>594</v>
      </c>
    </row>
    <row r="207" ht="108" outlineLevel="1" spans="1:15">
      <c r="A207" s="207">
        <f>IF(D207="","",COUNTA($D$6:D207))</f>
        <v>186</v>
      </c>
      <c r="B207" s="158" t="s">
        <v>595</v>
      </c>
      <c r="C207" s="158" t="s">
        <v>596</v>
      </c>
      <c r="D207" s="158" t="s">
        <v>597</v>
      </c>
      <c r="E207" s="157" t="s">
        <v>121</v>
      </c>
      <c r="F207" s="159">
        <v>26.75</v>
      </c>
      <c r="G207" s="159"/>
      <c r="H207" s="170">
        <f t="shared" si="13"/>
        <v>0</v>
      </c>
      <c r="I207" s="171"/>
      <c r="O207" s="210" t="s">
        <v>597</v>
      </c>
    </row>
    <row r="208" ht="108" outlineLevel="1" spans="1:15">
      <c r="A208" s="207">
        <f>IF(D208="","",COUNTA($D$6:D208))</f>
        <v>187</v>
      </c>
      <c r="B208" s="158" t="s">
        <v>598</v>
      </c>
      <c r="C208" s="158" t="s">
        <v>599</v>
      </c>
      <c r="D208" s="158" t="s">
        <v>600</v>
      </c>
      <c r="E208" s="157" t="s">
        <v>121</v>
      </c>
      <c r="F208" s="159">
        <v>26.75</v>
      </c>
      <c r="G208" s="159"/>
      <c r="H208" s="170">
        <f t="shared" si="13"/>
        <v>0</v>
      </c>
      <c r="I208" s="171"/>
      <c r="O208" s="210" t="s">
        <v>600</v>
      </c>
    </row>
    <row r="209" ht="108" outlineLevel="1" spans="1:15">
      <c r="A209" s="207">
        <f>IF(D209="","",COUNTA($D$6:D209))</f>
        <v>188</v>
      </c>
      <c r="B209" s="158" t="s">
        <v>601</v>
      </c>
      <c r="C209" s="158" t="s">
        <v>231</v>
      </c>
      <c r="D209" s="158" t="s">
        <v>232</v>
      </c>
      <c r="E209" s="157" t="s">
        <v>121</v>
      </c>
      <c r="F209" s="159">
        <v>3931.55</v>
      </c>
      <c r="G209" s="159"/>
      <c r="H209" s="170">
        <f t="shared" si="13"/>
        <v>0</v>
      </c>
      <c r="I209" s="171"/>
      <c r="O209" s="210" t="s">
        <v>232</v>
      </c>
    </row>
    <row r="210" ht="108" outlineLevel="1" spans="1:15">
      <c r="A210" s="207">
        <f>IF(D210="","",COUNTA($D$6:D210))</f>
        <v>189</v>
      </c>
      <c r="B210" s="158" t="s">
        <v>602</v>
      </c>
      <c r="C210" s="158" t="s">
        <v>234</v>
      </c>
      <c r="D210" s="158" t="s">
        <v>235</v>
      </c>
      <c r="E210" s="157" t="s">
        <v>121</v>
      </c>
      <c r="F210" s="159">
        <v>3927</v>
      </c>
      <c r="G210" s="159"/>
      <c r="H210" s="170">
        <f t="shared" si="13"/>
        <v>0</v>
      </c>
      <c r="I210" s="171"/>
      <c r="O210" s="210" t="s">
        <v>235</v>
      </c>
    </row>
    <row r="211" ht="121.5" outlineLevel="1" spans="1:15">
      <c r="A211" s="207">
        <f>IF(D211="","",COUNTA($D$6:D211))</f>
        <v>190</v>
      </c>
      <c r="B211" s="158" t="s">
        <v>603</v>
      </c>
      <c r="C211" s="158" t="s">
        <v>604</v>
      </c>
      <c r="D211" s="158" t="s">
        <v>605</v>
      </c>
      <c r="E211" s="157" t="s">
        <v>121</v>
      </c>
      <c r="F211" s="159">
        <v>230.83</v>
      </c>
      <c r="G211" s="159"/>
      <c r="H211" s="170">
        <f t="shared" si="13"/>
        <v>0</v>
      </c>
      <c r="I211" s="171"/>
      <c r="O211" s="210" t="s">
        <v>605</v>
      </c>
    </row>
    <row r="212" ht="121.5" outlineLevel="1" spans="1:15">
      <c r="A212" s="207">
        <f>IF(D212="","",COUNTA($D$6:D212))</f>
        <v>191</v>
      </c>
      <c r="B212" s="158" t="s">
        <v>606</v>
      </c>
      <c r="C212" s="158" t="s">
        <v>607</v>
      </c>
      <c r="D212" s="158" t="s">
        <v>608</v>
      </c>
      <c r="E212" s="157" t="s">
        <v>121</v>
      </c>
      <c r="F212" s="159">
        <v>97.66</v>
      </c>
      <c r="G212" s="159"/>
      <c r="H212" s="170">
        <f t="shared" si="13"/>
        <v>0</v>
      </c>
      <c r="I212" s="171"/>
      <c r="O212" s="210" t="s">
        <v>608</v>
      </c>
    </row>
    <row r="213" ht="148.5" outlineLevel="1" spans="1:15">
      <c r="A213" s="207">
        <f>IF(D213="","",COUNTA($D$6:D213))</f>
        <v>192</v>
      </c>
      <c r="B213" s="158" t="s">
        <v>609</v>
      </c>
      <c r="C213" s="158" t="s">
        <v>240</v>
      </c>
      <c r="D213" s="158" t="s">
        <v>241</v>
      </c>
      <c r="E213" s="157" t="s">
        <v>121</v>
      </c>
      <c r="F213" s="159">
        <v>499.79</v>
      </c>
      <c r="G213" s="159"/>
      <c r="H213" s="170">
        <f t="shared" si="13"/>
        <v>0</v>
      </c>
      <c r="I213" s="171"/>
      <c r="O213" s="210" t="s">
        <v>241</v>
      </c>
    </row>
    <row r="214" ht="148.5" outlineLevel="1" spans="1:15">
      <c r="A214" s="207">
        <f>IF(D214="","",COUNTA($D$6:D214))</f>
        <v>193</v>
      </c>
      <c r="B214" s="158" t="s">
        <v>610</v>
      </c>
      <c r="C214" s="158" t="s">
        <v>243</v>
      </c>
      <c r="D214" s="158" t="s">
        <v>244</v>
      </c>
      <c r="E214" s="157" t="s">
        <v>121</v>
      </c>
      <c r="F214" s="159">
        <v>493.28</v>
      </c>
      <c r="G214" s="159"/>
      <c r="H214" s="170">
        <f t="shared" si="13"/>
        <v>0</v>
      </c>
      <c r="I214" s="171"/>
      <c r="O214" s="210" t="s">
        <v>244</v>
      </c>
    </row>
    <row r="215" ht="108" outlineLevel="1" spans="1:15">
      <c r="A215" s="207">
        <f>IF(D215="","",COUNTA($D$6:D215))</f>
        <v>194</v>
      </c>
      <c r="B215" s="158" t="s">
        <v>611</v>
      </c>
      <c r="C215" s="158" t="s">
        <v>228</v>
      </c>
      <c r="D215" s="158" t="s">
        <v>229</v>
      </c>
      <c r="E215" s="157" t="s">
        <v>69</v>
      </c>
      <c r="F215" s="159">
        <v>160</v>
      </c>
      <c r="G215" s="159"/>
      <c r="H215" s="170">
        <f t="shared" si="13"/>
        <v>0</v>
      </c>
      <c r="I215" s="171"/>
      <c r="O215" s="210" t="s">
        <v>229</v>
      </c>
    </row>
    <row r="216" ht="81" outlineLevel="1" spans="1:15">
      <c r="A216" s="207">
        <f>IF(D216="","",COUNTA($D$6:D216))</f>
        <v>195</v>
      </c>
      <c r="B216" s="158" t="s">
        <v>502</v>
      </c>
      <c r="C216" s="158" t="s">
        <v>409</v>
      </c>
      <c r="D216" s="158" t="s">
        <v>410</v>
      </c>
      <c r="E216" s="157" t="s">
        <v>411</v>
      </c>
      <c r="F216" s="159">
        <v>294.85</v>
      </c>
      <c r="G216" s="159"/>
      <c r="H216" s="170">
        <f t="shared" si="13"/>
        <v>0</v>
      </c>
      <c r="I216" s="171"/>
      <c r="O216" s="210" t="s">
        <v>410</v>
      </c>
    </row>
    <row r="217" ht="13.5" outlineLevel="1" spans="1:15">
      <c r="A217" s="207" t="str">
        <f>IF(D217="","",COUNTA($D$6:D217))</f>
        <v/>
      </c>
      <c r="B217" s="158" t="s">
        <v>46</v>
      </c>
      <c r="C217" s="158" t="s">
        <v>245</v>
      </c>
      <c r="D217" s="158"/>
      <c r="E217" s="157"/>
      <c r="F217" s="159"/>
      <c r="G217" s="159"/>
      <c r="H217" s="170">
        <f>SUM(H218:H259)</f>
        <v>0</v>
      </c>
      <c r="I217" s="171"/>
      <c r="O217" s="210"/>
    </row>
    <row r="218" ht="229.5" outlineLevel="1" spans="1:15">
      <c r="A218" s="207">
        <f>IF(D218="","",COUNTA($D$6:D218))</f>
        <v>196</v>
      </c>
      <c r="B218" s="158" t="s">
        <v>612</v>
      </c>
      <c r="C218" s="158" t="s">
        <v>613</v>
      </c>
      <c r="D218" s="158" t="s">
        <v>614</v>
      </c>
      <c r="E218" s="157" t="s">
        <v>65</v>
      </c>
      <c r="F218" s="159">
        <v>1</v>
      </c>
      <c r="G218" s="159"/>
      <c r="H218" s="170">
        <f t="shared" si="13"/>
        <v>0</v>
      </c>
      <c r="I218" s="171"/>
      <c r="O218" s="210" t="s">
        <v>614</v>
      </c>
    </row>
    <row r="219" ht="229.5" outlineLevel="1" spans="1:15">
      <c r="A219" s="207">
        <f>IF(D219="","",COUNTA($D$6:D219))</f>
        <v>197</v>
      </c>
      <c r="B219" s="158" t="s">
        <v>615</v>
      </c>
      <c r="C219" s="158" t="s">
        <v>616</v>
      </c>
      <c r="D219" s="158" t="s">
        <v>617</v>
      </c>
      <c r="E219" s="157" t="s">
        <v>65</v>
      </c>
      <c r="F219" s="159">
        <v>1</v>
      </c>
      <c r="G219" s="159"/>
      <c r="H219" s="170">
        <f t="shared" si="13"/>
        <v>0</v>
      </c>
      <c r="I219" s="171"/>
      <c r="O219" s="210" t="s">
        <v>617</v>
      </c>
    </row>
    <row r="220" ht="229.5" outlineLevel="1" spans="1:15">
      <c r="A220" s="207">
        <f>IF(D220="","",COUNTA($D$6:D220))</f>
        <v>198</v>
      </c>
      <c r="B220" s="158" t="s">
        <v>618</v>
      </c>
      <c r="C220" s="158" t="s">
        <v>619</v>
      </c>
      <c r="D220" s="158" t="s">
        <v>620</v>
      </c>
      <c r="E220" s="157" t="s">
        <v>65</v>
      </c>
      <c r="F220" s="159">
        <v>1</v>
      </c>
      <c r="G220" s="159"/>
      <c r="H220" s="170">
        <f t="shared" si="13"/>
        <v>0</v>
      </c>
      <c r="I220" s="171"/>
      <c r="O220" s="210" t="s">
        <v>620</v>
      </c>
    </row>
    <row r="221" ht="229.5" outlineLevel="1" spans="1:15">
      <c r="A221" s="207">
        <f>IF(D221="","",COUNTA($D$6:D221))</f>
        <v>199</v>
      </c>
      <c r="B221" s="158" t="s">
        <v>621</v>
      </c>
      <c r="C221" s="158" t="s">
        <v>622</v>
      </c>
      <c r="D221" s="158" t="s">
        <v>623</v>
      </c>
      <c r="E221" s="157" t="s">
        <v>65</v>
      </c>
      <c r="F221" s="159">
        <v>4</v>
      </c>
      <c r="G221" s="159"/>
      <c r="H221" s="170">
        <f t="shared" si="13"/>
        <v>0</v>
      </c>
      <c r="I221" s="171"/>
      <c r="O221" s="210" t="s">
        <v>623</v>
      </c>
    </row>
    <row r="222" ht="229.5" outlineLevel="1" spans="1:15">
      <c r="A222" s="207">
        <f>IF(D222="","",COUNTA($D$6:D222))</f>
        <v>200</v>
      </c>
      <c r="B222" s="158" t="s">
        <v>624</v>
      </c>
      <c r="C222" s="158" t="s">
        <v>625</v>
      </c>
      <c r="D222" s="158" t="s">
        <v>626</v>
      </c>
      <c r="E222" s="157" t="s">
        <v>65</v>
      </c>
      <c r="F222" s="159">
        <v>80</v>
      </c>
      <c r="G222" s="159"/>
      <c r="H222" s="170">
        <f t="shared" si="13"/>
        <v>0</v>
      </c>
      <c r="I222" s="171"/>
      <c r="O222" s="210" t="s">
        <v>626</v>
      </c>
    </row>
    <row r="223" ht="229.5" outlineLevel="1" spans="1:15">
      <c r="A223" s="207">
        <f>IF(D223="","",COUNTA($D$6:D223))</f>
        <v>201</v>
      </c>
      <c r="B223" s="158" t="s">
        <v>627</v>
      </c>
      <c r="C223" s="158" t="s">
        <v>628</v>
      </c>
      <c r="D223" s="158" t="s">
        <v>629</v>
      </c>
      <c r="E223" s="157" t="s">
        <v>65</v>
      </c>
      <c r="F223" s="159">
        <v>8</v>
      </c>
      <c r="G223" s="159"/>
      <c r="H223" s="170">
        <f t="shared" si="13"/>
        <v>0</v>
      </c>
      <c r="I223" s="171"/>
      <c r="O223" s="210" t="s">
        <v>629</v>
      </c>
    </row>
    <row r="224" ht="121.5" outlineLevel="1" spans="1:15">
      <c r="A224" s="207">
        <f>IF(D224="","",COUNTA($D$6:D224))</f>
        <v>202</v>
      </c>
      <c r="B224" s="158" t="s">
        <v>630</v>
      </c>
      <c r="C224" s="158" t="s">
        <v>631</v>
      </c>
      <c r="D224" s="158" t="s">
        <v>632</v>
      </c>
      <c r="E224" s="157" t="s">
        <v>65</v>
      </c>
      <c r="F224" s="159">
        <v>4</v>
      </c>
      <c r="G224" s="159"/>
      <c r="H224" s="170">
        <f t="shared" si="13"/>
        <v>0</v>
      </c>
      <c r="I224" s="171"/>
      <c r="O224" s="210" t="s">
        <v>632</v>
      </c>
    </row>
    <row r="225" ht="148.5" outlineLevel="1" spans="1:15">
      <c r="A225" s="207">
        <f>IF(D225="","",COUNTA($D$6:D225))</f>
        <v>203</v>
      </c>
      <c r="B225" s="158" t="s">
        <v>269</v>
      </c>
      <c r="C225" s="158" t="s">
        <v>270</v>
      </c>
      <c r="D225" s="158" t="s">
        <v>271</v>
      </c>
      <c r="E225" s="157" t="s">
        <v>65</v>
      </c>
      <c r="F225" s="159">
        <v>4</v>
      </c>
      <c r="G225" s="159"/>
      <c r="H225" s="170">
        <f t="shared" si="13"/>
        <v>0</v>
      </c>
      <c r="I225" s="171"/>
      <c r="O225" s="210" t="s">
        <v>271</v>
      </c>
    </row>
    <row r="226" ht="121.5" outlineLevel="1" spans="1:15">
      <c r="A226" s="207">
        <f>IF(D226="","",COUNTA($D$6:D226))</f>
        <v>204</v>
      </c>
      <c r="B226" s="158" t="s">
        <v>633</v>
      </c>
      <c r="C226" s="158" t="s">
        <v>634</v>
      </c>
      <c r="D226" s="158" t="s">
        <v>635</v>
      </c>
      <c r="E226" s="157" t="s">
        <v>121</v>
      </c>
      <c r="F226" s="159">
        <v>7.48</v>
      </c>
      <c r="G226" s="159"/>
      <c r="H226" s="170">
        <f t="shared" si="13"/>
        <v>0</v>
      </c>
      <c r="I226" s="171"/>
      <c r="O226" s="210" t="s">
        <v>635</v>
      </c>
    </row>
    <row r="227" ht="121.5" outlineLevel="1" spans="1:15">
      <c r="A227" s="207">
        <f>IF(D227="","",COUNTA($D$6:D227))</f>
        <v>205</v>
      </c>
      <c r="B227" s="158" t="s">
        <v>636</v>
      </c>
      <c r="C227" s="158" t="s">
        <v>637</v>
      </c>
      <c r="D227" s="158" t="s">
        <v>638</v>
      </c>
      <c r="E227" s="157" t="s">
        <v>121</v>
      </c>
      <c r="F227" s="159">
        <v>2.1</v>
      </c>
      <c r="G227" s="159"/>
      <c r="H227" s="170">
        <f t="shared" si="13"/>
        <v>0</v>
      </c>
      <c r="I227" s="171"/>
      <c r="O227" s="210" t="s">
        <v>638</v>
      </c>
    </row>
    <row r="228" ht="121.5" outlineLevel="1" spans="1:15">
      <c r="A228" s="207">
        <f>IF(D228="","",COUNTA($D$6:D228))</f>
        <v>206</v>
      </c>
      <c r="B228" s="158" t="s">
        <v>639</v>
      </c>
      <c r="C228" s="158" t="s">
        <v>640</v>
      </c>
      <c r="D228" s="158" t="s">
        <v>641</v>
      </c>
      <c r="E228" s="157" t="s">
        <v>121</v>
      </c>
      <c r="F228" s="159">
        <v>242.09</v>
      </c>
      <c r="G228" s="159"/>
      <c r="H228" s="170">
        <f t="shared" si="13"/>
        <v>0</v>
      </c>
      <c r="I228" s="171"/>
      <c r="O228" s="210" t="s">
        <v>641</v>
      </c>
    </row>
    <row r="229" ht="121.5" outlineLevel="1" spans="1:15">
      <c r="A229" s="207">
        <f>IF(D229="","",COUNTA($D$6:D229))</f>
        <v>207</v>
      </c>
      <c r="B229" s="158" t="s">
        <v>642</v>
      </c>
      <c r="C229" s="158" t="s">
        <v>643</v>
      </c>
      <c r="D229" s="158" t="s">
        <v>644</v>
      </c>
      <c r="E229" s="157" t="s">
        <v>121</v>
      </c>
      <c r="F229" s="159">
        <v>81.63</v>
      </c>
      <c r="G229" s="159"/>
      <c r="H229" s="170">
        <f t="shared" si="13"/>
        <v>0</v>
      </c>
      <c r="I229" s="171"/>
      <c r="O229" s="210" t="s">
        <v>644</v>
      </c>
    </row>
    <row r="230" ht="148.5" outlineLevel="1" spans="1:15">
      <c r="A230" s="207">
        <f>IF(D230="","",COUNTA($D$6:D230))</f>
        <v>208</v>
      </c>
      <c r="B230" s="158" t="s">
        <v>645</v>
      </c>
      <c r="C230" s="158" t="s">
        <v>240</v>
      </c>
      <c r="D230" s="158" t="s">
        <v>241</v>
      </c>
      <c r="E230" s="157" t="s">
        <v>121</v>
      </c>
      <c r="F230" s="159">
        <v>3580.76</v>
      </c>
      <c r="G230" s="159"/>
      <c r="H230" s="170">
        <f t="shared" si="13"/>
        <v>0</v>
      </c>
      <c r="I230" s="171"/>
      <c r="O230" s="210" t="s">
        <v>241</v>
      </c>
    </row>
    <row r="231" ht="148.5" outlineLevel="1" spans="1:15">
      <c r="A231" s="207">
        <f>IF(D231="","",COUNTA($D$6:D231))</f>
        <v>209</v>
      </c>
      <c r="B231" s="158" t="s">
        <v>646</v>
      </c>
      <c r="C231" s="158" t="s">
        <v>243</v>
      </c>
      <c r="D231" s="158" t="s">
        <v>244</v>
      </c>
      <c r="E231" s="157" t="s">
        <v>121</v>
      </c>
      <c r="F231" s="159">
        <v>1162.52</v>
      </c>
      <c r="G231" s="159"/>
      <c r="H231" s="170">
        <f t="shared" si="13"/>
        <v>0</v>
      </c>
      <c r="I231" s="171"/>
      <c r="O231" s="210" t="s">
        <v>244</v>
      </c>
    </row>
    <row r="232" ht="148.5" outlineLevel="1" spans="1:15">
      <c r="A232" s="207">
        <f>IF(D232="","",COUNTA($D$6:D232))</f>
        <v>210</v>
      </c>
      <c r="B232" s="158" t="s">
        <v>647</v>
      </c>
      <c r="C232" s="158" t="s">
        <v>281</v>
      </c>
      <c r="D232" s="158" t="s">
        <v>282</v>
      </c>
      <c r="E232" s="157" t="s">
        <v>121</v>
      </c>
      <c r="F232" s="159">
        <v>609.15</v>
      </c>
      <c r="G232" s="159"/>
      <c r="H232" s="170">
        <f t="shared" si="13"/>
        <v>0</v>
      </c>
      <c r="I232" s="171"/>
      <c r="O232" s="210" t="s">
        <v>282</v>
      </c>
    </row>
    <row r="233" ht="148.5" outlineLevel="1" spans="1:15">
      <c r="A233" s="207">
        <f>IF(D233="","",COUNTA($D$6:D233))</f>
        <v>211</v>
      </c>
      <c r="B233" s="158" t="s">
        <v>648</v>
      </c>
      <c r="C233" s="158" t="s">
        <v>284</v>
      </c>
      <c r="D233" s="158" t="s">
        <v>285</v>
      </c>
      <c r="E233" s="157" t="s">
        <v>121</v>
      </c>
      <c r="F233" s="159">
        <v>27.05</v>
      </c>
      <c r="G233" s="159"/>
      <c r="H233" s="170">
        <f t="shared" si="13"/>
        <v>0</v>
      </c>
      <c r="I233" s="171"/>
      <c r="O233" s="210" t="s">
        <v>285</v>
      </c>
    </row>
    <row r="234" ht="148.5" outlineLevel="1" spans="1:15">
      <c r="A234" s="207">
        <f>IF(D234="","",COUNTA($D$6:D234))</f>
        <v>212</v>
      </c>
      <c r="B234" s="158" t="s">
        <v>649</v>
      </c>
      <c r="C234" s="158" t="s">
        <v>287</v>
      </c>
      <c r="D234" s="158" t="s">
        <v>288</v>
      </c>
      <c r="E234" s="157" t="s">
        <v>121</v>
      </c>
      <c r="F234" s="159">
        <v>12.43</v>
      </c>
      <c r="G234" s="159"/>
      <c r="H234" s="170">
        <f t="shared" si="13"/>
        <v>0</v>
      </c>
      <c r="I234" s="171"/>
      <c r="O234" s="210" t="s">
        <v>288</v>
      </c>
    </row>
    <row r="235" ht="175.5" outlineLevel="1" spans="1:15">
      <c r="A235" s="207">
        <f>IF(D235="","",COUNTA($D$6:D235))</f>
        <v>213</v>
      </c>
      <c r="B235" s="158" t="s">
        <v>650</v>
      </c>
      <c r="C235" s="158" t="s">
        <v>651</v>
      </c>
      <c r="D235" s="158" t="s">
        <v>652</v>
      </c>
      <c r="E235" s="157" t="s">
        <v>121</v>
      </c>
      <c r="F235" s="159">
        <v>211.57</v>
      </c>
      <c r="G235" s="159"/>
      <c r="H235" s="170">
        <f t="shared" si="13"/>
        <v>0</v>
      </c>
      <c r="I235" s="171"/>
      <c r="O235" s="210" t="s">
        <v>652</v>
      </c>
    </row>
    <row r="236" ht="175.5" outlineLevel="1" spans="1:15">
      <c r="A236" s="207">
        <f>IF(D236="","",COUNTA($D$6:D236))</f>
        <v>214</v>
      </c>
      <c r="B236" s="158" t="s">
        <v>653</v>
      </c>
      <c r="C236" s="158" t="s">
        <v>654</v>
      </c>
      <c r="D236" s="158" t="s">
        <v>655</v>
      </c>
      <c r="E236" s="157" t="s">
        <v>121</v>
      </c>
      <c r="F236" s="159">
        <v>40.41</v>
      </c>
      <c r="G236" s="159"/>
      <c r="H236" s="170">
        <f t="shared" si="13"/>
        <v>0</v>
      </c>
      <c r="I236" s="171"/>
      <c r="O236" s="210" t="s">
        <v>655</v>
      </c>
    </row>
    <row r="237" ht="175.5" outlineLevel="1" spans="1:15">
      <c r="A237" s="207">
        <f>IF(D237="","",COUNTA($D$6:D237))</f>
        <v>215</v>
      </c>
      <c r="B237" s="158" t="s">
        <v>656</v>
      </c>
      <c r="C237" s="158" t="s">
        <v>318</v>
      </c>
      <c r="D237" s="158" t="s">
        <v>319</v>
      </c>
      <c r="E237" s="157" t="s">
        <v>121</v>
      </c>
      <c r="F237" s="159">
        <v>10.7</v>
      </c>
      <c r="G237" s="159"/>
      <c r="H237" s="170">
        <f t="shared" si="13"/>
        <v>0</v>
      </c>
      <c r="I237" s="171"/>
      <c r="O237" s="210" t="s">
        <v>319</v>
      </c>
    </row>
    <row r="238" ht="175.5" outlineLevel="1" spans="1:15">
      <c r="A238" s="207">
        <f>IF(D238="","",COUNTA($D$6:D238))</f>
        <v>216</v>
      </c>
      <c r="B238" s="158" t="s">
        <v>657</v>
      </c>
      <c r="C238" s="158" t="s">
        <v>658</v>
      </c>
      <c r="D238" s="158" t="s">
        <v>659</v>
      </c>
      <c r="E238" s="157" t="s">
        <v>121</v>
      </c>
      <c r="F238" s="159">
        <v>113.94</v>
      </c>
      <c r="G238" s="159"/>
      <c r="H238" s="170">
        <f t="shared" si="13"/>
        <v>0</v>
      </c>
      <c r="I238" s="171"/>
      <c r="O238" s="210" t="s">
        <v>659</v>
      </c>
    </row>
    <row r="239" ht="175.5" outlineLevel="1" spans="1:15">
      <c r="A239" s="207">
        <f>IF(D239="","",COUNTA($D$6:D239))</f>
        <v>217</v>
      </c>
      <c r="B239" s="158" t="s">
        <v>660</v>
      </c>
      <c r="C239" s="158" t="s">
        <v>661</v>
      </c>
      <c r="D239" s="158" t="s">
        <v>327</v>
      </c>
      <c r="E239" s="157" t="s">
        <v>121</v>
      </c>
      <c r="F239" s="159">
        <v>25.77</v>
      </c>
      <c r="G239" s="159"/>
      <c r="H239" s="170">
        <f t="shared" si="13"/>
        <v>0</v>
      </c>
      <c r="I239" s="171"/>
      <c r="O239" s="210" t="s">
        <v>327</v>
      </c>
    </row>
    <row r="240" ht="202.5" outlineLevel="1" spans="1:15">
      <c r="A240" s="207">
        <f>IF(D240="","",COUNTA($D$6:D240))</f>
        <v>218</v>
      </c>
      <c r="B240" s="158" t="s">
        <v>662</v>
      </c>
      <c r="C240" s="158" t="s">
        <v>332</v>
      </c>
      <c r="D240" s="158" t="s">
        <v>333</v>
      </c>
      <c r="E240" s="157" t="s">
        <v>121</v>
      </c>
      <c r="F240" s="159">
        <v>12563.16</v>
      </c>
      <c r="G240" s="159"/>
      <c r="H240" s="170">
        <f t="shared" si="13"/>
        <v>0</v>
      </c>
      <c r="I240" s="171"/>
      <c r="O240" s="210" t="s">
        <v>333</v>
      </c>
    </row>
    <row r="241" ht="202.5" outlineLevel="1" spans="1:15">
      <c r="A241" s="207">
        <f>IF(D241="","",COUNTA($D$6:D241))</f>
        <v>219</v>
      </c>
      <c r="B241" s="158" t="s">
        <v>663</v>
      </c>
      <c r="C241" s="158" t="s">
        <v>335</v>
      </c>
      <c r="D241" s="158" t="s">
        <v>336</v>
      </c>
      <c r="E241" s="157" t="s">
        <v>121</v>
      </c>
      <c r="F241" s="159">
        <v>3044.44</v>
      </c>
      <c r="G241" s="159"/>
      <c r="H241" s="170">
        <f t="shared" si="13"/>
        <v>0</v>
      </c>
      <c r="I241" s="171"/>
      <c r="O241" s="210" t="s">
        <v>336</v>
      </c>
    </row>
    <row r="242" ht="202.5" outlineLevel="1" spans="1:15">
      <c r="A242" s="207">
        <f>IF(D242="","",COUNTA($D$6:D242))</f>
        <v>220</v>
      </c>
      <c r="B242" s="158" t="s">
        <v>664</v>
      </c>
      <c r="C242" s="158" t="s">
        <v>337</v>
      </c>
      <c r="D242" s="158" t="s">
        <v>338</v>
      </c>
      <c r="E242" s="157" t="s">
        <v>121</v>
      </c>
      <c r="F242" s="159">
        <v>11317.48</v>
      </c>
      <c r="G242" s="159"/>
      <c r="H242" s="170">
        <f t="shared" si="13"/>
        <v>0</v>
      </c>
      <c r="I242" s="171"/>
      <c r="O242" s="210" t="s">
        <v>338</v>
      </c>
    </row>
    <row r="243" ht="202.5" outlineLevel="1" spans="1:15">
      <c r="A243" s="207">
        <f>IF(D243="","",COUNTA($D$6:D243))</f>
        <v>221</v>
      </c>
      <c r="B243" s="158" t="s">
        <v>665</v>
      </c>
      <c r="C243" s="158" t="s">
        <v>340</v>
      </c>
      <c r="D243" s="158" t="s">
        <v>341</v>
      </c>
      <c r="E243" s="157" t="s">
        <v>121</v>
      </c>
      <c r="F243" s="159">
        <v>562.19</v>
      </c>
      <c r="G243" s="159"/>
      <c r="H243" s="170">
        <f t="shared" si="13"/>
        <v>0</v>
      </c>
      <c r="I243" s="171"/>
      <c r="O243" s="210" t="s">
        <v>341</v>
      </c>
    </row>
    <row r="244" ht="121.5" outlineLevel="1" spans="1:15">
      <c r="A244" s="207">
        <f>IF(D244="","",COUNTA($D$6:D244))</f>
        <v>222</v>
      </c>
      <c r="B244" s="158" t="s">
        <v>666</v>
      </c>
      <c r="C244" s="158" t="s">
        <v>346</v>
      </c>
      <c r="D244" s="158" t="s">
        <v>347</v>
      </c>
      <c r="E244" s="157" t="s">
        <v>209</v>
      </c>
      <c r="F244" s="159">
        <v>4</v>
      </c>
      <c r="G244" s="159"/>
      <c r="H244" s="170">
        <f t="shared" si="13"/>
        <v>0</v>
      </c>
      <c r="I244" s="171"/>
      <c r="O244" s="210" t="s">
        <v>347</v>
      </c>
    </row>
    <row r="245" ht="108" outlineLevel="1" spans="1:15">
      <c r="A245" s="207">
        <f>IF(D245="","",COUNTA($D$6:D245))</f>
        <v>223</v>
      </c>
      <c r="B245" s="158" t="s">
        <v>667</v>
      </c>
      <c r="C245" s="158" t="s">
        <v>349</v>
      </c>
      <c r="D245" s="158" t="s">
        <v>350</v>
      </c>
      <c r="E245" s="157" t="s">
        <v>209</v>
      </c>
      <c r="F245" s="159">
        <v>88</v>
      </c>
      <c r="G245" s="159"/>
      <c r="H245" s="170">
        <f t="shared" si="13"/>
        <v>0</v>
      </c>
      <c r="I245" s="171"/>
      <c r="O245" s="210" t="s">
        <v>350</v>
      </c>
    </row>
    <row r="246" ht="121.5" outlineLevel="1" spans="1:15">
      <c r="A246" s="207">
        <f>IF(D246="","",COUNTA($D$6:D246))</f>
        <v>224</v>
      </c>
      <c r="B246" s="158" t="s">
        <v>668</v>
      </c>
      <c r="C246" s="158" t="s">
        <v>669</v>
      </c>
      <c r="D246" s="158" t="s">
        <v>670</v>
      </c>
      <c r="E246" s="157" t="s">
        <v>209</v>
      </c>
      <c r="F246" s="159">
        <v>14</v>
      </c>
      <c r="G246" s="159"/>
      <c r="H246" s="170">
        <f t="shared" si="13"/>
        <v>0</v>
      </c>
      <c r="I246" s="171"/>
      <c r="O246" s="210" t="s">
        <v>670</v>
      </c>
    </row>
    <row r="247" ht="108" outlineLevel="1" spans="1:15">
      <c r="A247" s="207">
        <f>IF(D247="","",COUNTA($D$6:D247))</f>
        <v>225</v>
      </c>
      <c r="B247" s="158" t="s">
        <v>671</v>
      </c>
      <c r="C247" s="158" t="s">
        <v>379</v>
      </c>
      <c r="D247" s="158" t="s">
        <v>380</v>
      </c>
      <c r="E247" s="157" t="s">
        <v>69</v>
      </c>
      <c r="F247" s="159">
        <v>4</v>
      </c>
      <c r="G247" s="159"/>
      <c r="H247" s="170">
        <f t="shared" si="13"/>
        <v>0</v>
      </c>
      <c r="I247" s="171"/>
      <c r="O247" s="210" t="s">
        <v>380</v>
      </c>
    </row>
    <row r="248" ht="108" outlineLevel="1" spans="1:15">
      <c r="A248" s="207">
        <f>IF(D248="","",COUNTA($D$6:D248))</f>
        <v>226</v>
      </c>
      <c r="B248" s="158" t="s">
        <v>672</v>
      </c>
      <c r="C248" s="158" t="s">
        <v>388</v>
      </c>
      <c r="D248" s="158" t="s">
        <v>389</v>
      </c>
      <c r="E248" s="157" t="s">
        <v>69</v>
      </c>
      <c r="F248" s="159">
        <v>8</v>
      </c>
      <c r="G248" s="159"/>
      <c r="H248" s="170">
        <f t="shared" si="13"/>
        <v>0</v>
      </c>
      <c r="I248" s="171"/>
      <c r="O248" s="210" t="s">
        <v>389</v>
      </c>
    </row>
    <row r="249" ht="108" outlineLevel="1" spans="1:15">
      <c r="A249" s="207">
        <f>IF(D249="","",COUNTA($D$6:D249))</f>
        <v>227</v>
      </c>
      <c r="B249" s="158" t="s">
        <v>673</v>
      </c>
      <c r="C249" s="158" t="s">
        <v>396</v>
      </c>
      <c r="D249" s="158" t="s">
        <v>397</v>
      </c>
      <c r="E249" s="157" t="s">
        <v>69</v>
      </c>
      <c r="F249" s="159">
        <v>8</v>
      </c>
      <c r="G249" s="159"/>
      <c r="H249" s="170">
        <f t="shared" si="13"/>
        <v>0</v>
      </c>
      <c r="I249" s="171"/>
      <c r="O249" s="210" t="s">
        <v>397</v>
      </c>
    </row>
    <row r="250" ht="108" outlineLevel="1" spans="1:15">
      <c r="A250" s="207">
        <f>IF(D250="","",COUNTA($D$6:D250))</f>
        <v>228</v>
      </c>
      <c r="B250" s="158" t="s">
        <v>674</v>
      </c>
      <c r="C250" s="158" t="s">
        <v>367</v>
      </c>
      <c r="D250" s="158" t="s">
        <v>368</v>
      </c>
      <c r="E250" s="157" t="s">
        <v>209</v>
      </c>
      <c r="F250" s="159">
        <v>77</v>
      </c>
      <c r="G250" s="159"/>
      <c r="H250" s="170">
        <f t="shared" si="13"/>
        <v>0</v>
      </c>
      <c r="I250" s="171"/>
      <c r="O250" s="210" t="s">
        <v>368</v>
      </c>
    </row>
    <row r="251" ht="108" outlineLevel="1" spans="1:15">
      <c r="A251" s="207">
        <f>IF(D251="","",COUNTA($D$6:D251))</f>
        <v>229</v>
      </c>
      <c r="B251" s="158" t="s">
        <v>675</v>
      </c>
      <c r="C251" s="158" t="s">
        <v>676</v>
      </c>
      <c r="D251" s="158" t="s">
        <v>677</v>
      </c>
      <c r="E251" s="157" t="s">
        <v>209</v>
      </c>
      <c r="F251" s="159">
        <v>6</v>
      </c>
      <c r="G251" s="159"/>
      <c r="H251" s="170">
        <f t="shared" si="13"/>
        <v>0</v>
      </c>
      <c r="I251" s="171"/>
      <c r="O251" s="210" t="s">
        <v>677</v>
      </c>
    </row>
    <row r="252" ht="108" outlineLevel="1" spans="1:15">
      <c r="A252" s="207">
        <f>IF(D252="","",COUNTA($D$6:D252))</f>
        <v>230</v>
      </c>
      <c r="B252" s="158" t="s">
        <v>678</v>
      </c>
      <c r="C252" s="158" t="s">
        <v>679</v>
      </c>
      <c r="D252" s="158" t="s">
        <v>680</v>
      </c>
      <c r="E252" s="157" t="s">
        <v>209</v>
      </c>
      <c r="F252" s="159">
        <v>2</v>
      </c>
      <c r="G252" s="159"/>
      <c r="H252" s="170">
        <f t="shared" ref="H252:H322" si="14">ROUND(F252*G252,2)</f>
        <v>0</v>
      </c>
      <c r="I252" s="171"/>
      <c r="O252" s="210" t="s">
        <v>680</v>
      </c>
    </row>
    <row r="253" ht="108" outlineLevel="1" spans="1:15">
      <c r="A253" s="207">
        <f>IF(D253="","",COUNTA($D$6:D253))</f>
        <v>231</v>
      </c>
      <c r="B253" s="158" t="s">
        <v>681</v>
      </c>
      <c r="C253" s="158" t="s">
        <v>682</v>
      </c>
      <c r="D253" s="158" t="s">
        <v>683</v>
      </c>
      <c r="E253" s="157" t="s">
        <v>209</v>
      </c>
      <c r="F253" s="159">
        <v>18</v>
      </c>
      <c r="G253" s="159"/>
      <c r="H253" s="170">
        <f t="shared" si="14"/>
        <v>0</v>
      </c>
      <c r="I253" s="171"/>
      <c r="O253" s="210" t="s">
        <v>683</v>
      </c>
    </row>
    <row r="254" ht="108" outlineLevel="1" spans="1:15">
      <c r="A254" s="207">
        <f>IF(D254="","",COUNTA($D$6:D254))</f>
        <v>232</v>
      </c>
      <c r="B254" s="158" t="s">
        <v>684</v>
      </c>
      <c r="C254" s="158" t="s">
        <v>685</v>
      </c>
      <c r="D254" s="158" t="s">
        <v>686</v>
      </c>
      <c r="E254" s="157" t="s">
        <v>209</v>
      </c>
      <c r="F254" s="159">
        <v>6</v>
      </c>
      <c r="G254" s="159"/>
      <c r="H254" s="170">
        <f t="shared" si="14"/>
        <v>0</v>
      </c>
      <c r="I254" s="171"/>
      <c r="O254" s="210" t="s">
        <v>686</v>
      </c>
    </row>
    <row r="255" ht="162" outlineLevel="1" spans="1:15">
      <c r="A255" s="207">
        <f>IF(D255="","",COUNTA($D$6:D255))</f>
        <v>233</v>
      </c>
      <c r="B255" s="158" t="s">
        <v>687</v>
      </c>
      <c r="C255" s="158" t="s">
        <v>688</v>
      </c>
      <c r="D255" s="158" t="s">
        <v>689</v>
      </c>
      <c r="E255" s="157" t="s">
        <v>69</v>
      </c>
      <c r="F255" s="159">
        <v>1</v>
      </c>
      <c r="G255" s="159"/>
      <c r="H255" s="170">
        <f t="shared" si="14"/>
        <v>0</v>
      </c>
      <c r="I255" s="171"/>
      <c r="O255" s="210" t="s">
        <v>689</v>
      </c>
    </row>
    <row r="256" ht="108" outlineLevel="1" spans="1:15">
      <c r="A256" s="207">
        <f>IF(D256="","",COUNTA($D$6:D256))</f>
        <v>234</v>
      </c>
      <c r="B256" s="158" t="s">
        <v>690</v>
      </c>
      <c r="C256" s="158" t="s">
        <v>405</v>
      </c>
      <c r="D256" s="158" t="s">
        <v>406</v>
      </c>
      <c r="E256" s="157" t="s">
        <v>69</v>
      </c>
      <c r="F256" s="159">
        <v>109</v>
      </c>
      <c r="G256" s="159"/>
      <c r="H256" s="170">
        <f t="shared" si="14"/>
        <v>0</v>
      </c>
      <c r="I256" s="171"/>
      <c r="O256" s="210" t="s">
        <v>406</v>
      </c>
    </row>
    <row r="257" ht="108" outlineLevel="1" spans="1:15">
      <c r="A257" s="207">
        <f>IF(D257="","",COUNTA($D$6:D257))</f>
        <v>235</v>
      </c>
      <c r="B257" s="158" t="s">
        <v>691</v>
      </c>
      <c r="C257" s="158" t="s">
        <v>228</v>
      </c>
      <c r="D257" s="158" t="s">
        <v>229</v>
      </c>
      <c r="E257" s="157" t="s">
        <v>69</v>
      </c>
      <c r="F257" s="159">
        <v>127</v>
      </c>
      <c r="G257" s="159"/>
      <c r="H257" s="170">
        <f t="shared" si="14"/>
        <v>0</v>
      </c>
      <c r="I257" s="171"/>
      <c r="O257" s="210" t="s">
        <v>229</v>
      </c>
    </row>
    <row r="258" ht="81" outlineLevel="1" spans="1:15">
      <c r="A258" s="207">
        <f>IF(D258="","",COUNTA($D$6:D258))</f>
        <v>236</v>
      </c>
      <c r="B258" s="158" t="s">
        <v>692</v>
      </c>
      <c r="C258" s="158" t="s">
        <v>409</v>
      </c>
      <c r="D258" s="158" t="s">
        <v>410</v>
      </c>
      <c r="E258" s="157" t="s">
        <v>411</v>
      </c>
      <c r="F258" s="159">
        <v>274.02</v>
      </c>
      <c r="G258" s="159"/>
      <c r="H258" s="170">
        <f t="shared" si="14"/>
        <v>0</v>
      </c>
      <c r="I258" s="171"/>
      <c r="O258" s="210" t="s">
        <v>410</v>
      </c>
    </row>
    <row r="259" ht="81" outlineLevel="1" spans="1:15">
      <c r="A259" s="207">
        <f>IF(D259="","",COUNTA($D$6:D259))</f>
        <v>237</v>
      </c>
      <c r="B259" s="158" t="s">
        <v>693</v>
      </c>
      <c r="C259" s="158" t="s">
        <v>413</v>
      </c>
      <c r="D259" s="158" t="s">
        <v>694</v>
      </c>
      <c r="E259" s="157" t="s">
        <v>415</v>
      </c>
      <c r="F259" s="159">
        <v>1</v>
      </c>
      <c r="G259" s="159"/>
      <c r="H259" s="170">
        <f t="shared" si="14"/>
        <v>0</v>
      </c>
      <c r="I259" s="171"/>
      <c r="O259" s="210" t="s">
        <v>694</v>
      </c>
    </row>
    <row r="260" ht="13.5" outlineLevel="1" spans="1:15">
      <c r="A260" s="207" t="str">
        <f>IF(D260="","",COUNTA($D$6:D260))</f>
        <v/>
      </c>
      <c r="B260" s="158" t="s">
        <v>48</v>
      </c>
      <c r="C260" s="158" t="s">
        <v>416</v>
      </c>
      <c r="D260" s="158"/>
      <c r="E260" s="157"/>
      <c r="F260" s="159"/>
      <c r="G260" s="159"/>
      <c r="H260" s="170">
        <f>SUM(H261:H272)</f>
        <v>0</v>
      </c>
      <c r="I260" s="171"/>
      <c r="O260" s="210"/>
    </row>
    <row r="261" ht="121.5" outlineLevel="1" spans="1:15">
      <c r="A261" s="207">
        <f>IF(D261="","",COUNTA($D$6:D261))</f>
        <v>238</v>
      </c>
      <c r="B261" s="158" t="s">
        <v>695</v>
      </c>
      <c r="C261" s="158" t="s">
        <v>696</v>
      </c>
      <c r="D261" s="158" t="s">
        <v>697</v>
      </c>
      <c r="E261" s="157" t="s">
        <v>698</v>
      </c>
      <c r="F261" s="159">
        <v>15</v>
      </c>
      <c r="G261" s="159"/>
      <c r="H261" s="170">
        <f t="shared" si="14"/>
        <v>0</v>
      </c>
      <c r="I261" s="171"/>
      <c r="O261" s="210" t="s">
        <v>697</v>
      </c>
    </row>
    <row r="262" ht="135" outlineLevel="1" spans="1:15">
      <c r="A262" s="207">
        <f>IF(D262="","",COUNTA($D$6:D262))</f>
        <v>239</v>
      </c>
      <c r="B262" s="158" t="s">
        <v>699</v>
      </c>
      <c r="C262" s="158" t="s">
        <v>700</v>
      </c>
      <c r="D262" s="158" t="s">
        <v>701</v>
      </c>
      <c r="E262" s="157" t="s">
        <v>121</v>
      </c>
      <c r="F262" s="159">
        <v>182.03</v>
      </c>
      <c r="G262" s="159"/>
      <c r="H262" s="170">
        <f t="shared" si="14"/>
        <v>0</v>
      </c>
      <c r="I262" s="171"/>
      <c r="O262" s="210" t="s">
        <v>701</v>
      </c>
    </row>
    <row r="263" ht="121.5" outlineLevel="1" spans="1:15">
      <c r="A263" s="207">
        <f>IF(D263="","",COUNTA($D$6:D263))</f>
        <v>240</v>
      </c>
      <c r="B263" s="158" t="s">
        <v>702</v>
      </c>
      <c r="C263" s="158" t="s">
        <v>418</v>
      </c>
      <c r="D263" s="158" t="s">
        <v>419</v>
      </c>
      <c r="E263" s="157" t="s">
        <v>121</v>
      </c>
      <c r="F263" s="159">
        <v>122.03</v>
      </c>
      <c r="G263" s="159"/>
      <c r="H263" s="170">
        <f t="shared" si="14"/>
        <v>0</v>
      </c>
      <c r="I263" s="171"/>
      <c r="O263" s="210" t="s">
        <v>419</v>
      </c>
    </row>
    <row r="264" ht="162" outlineLevel="1" spans="1:15">
      <c r="A264" s="207">
        <f>IF(D264="","",COUNTA($D$6:D264))</f>
        <v>241</v>
      </c>
      <c r="B264" s="158" t="s">
        <v>703</v>
      </c>
      <c r="C264" s="158" t="s">
        <v>421</v>
      </c>
      <c r="D264" s="158" t="s">
        <v>422</v>
      </c>
      <c r="E264" s="157" t="s">
        <v>121</v>
      </c>
      <c r="F264" s="159">
        <v>366.28</v>
      </c>
      <c r="G264" s="159"/>
      <c r="H264" s="170">
        <f t="shared" si="14"/>
        <v>0</v>
      </c>
      <c r="I264" s="171"/>
      <c r="O264" s="210" t="s">
        <v>422</v>
      </c>
    </row>
    <row r="265" ht="121.5" outlineLevel="1" spans="1:15">
      <c r="A265" s="207">
        <f>IF(D265="","",COUNTA($D$6:D265))</f>
        <v>242</v>
      </c>
      <c r="B265" s="158" t="s">
        <v>704</v>
      </c>
      <c r="C265" s="158" t="s">
        <v>424</v>
      </c>
      <c r="D265" s="158" t="s">
        <v>425</v>
      </c>
      <c r="E265" s="157" t="s">
        <v>121</v>
      </c>
      <c r="F265" s="159">
        <v>221.86</v>
      </c>
      <c r="G265" s="159"/>
      <c r="H265" s="170">
        <f t="shared" si="14"/>
        <v>0</v>
      </c>
      <c r="I265" s="171"/>
      <c r="O265" s="210" t="s">
        <v>425</v>
      </c>
    </row>
    <row r="266" ht="108" outlineLevel="1" spans="1:15">
      <c r="A266" s="207">
        <f>IF(D266="","",COUNTA($D$6:D266))</f>
        <v>243</v>
      </c>
      <c r="B266" s="158" t="s">
        <v>705</v>
      </c>
      <c r="C266" s="158" t="s">
        <v>427</v>
      </c>
      <c r="D266" s="158" t="s">
        <v>428</v>
      </c>
      <c r="E266" s="157" t="s">
        <v>69</v>
      </c>
      <c r="F266" s="159">
        <v>3</v>
      </c>
      <c r="G266" s="159"/>
      <c r="H266" s="170">
        <f t="shared" si="14"/>
        <v>0</v>
      </c>
      <c r="I266" s="171"/>
      <c r="O266" s="210" t="s">
        <v>428</v>
      </c>
    </row>
    <row r="267" ht="108" outlineLevel="1" spans="1:15">
      <c r="A267" s="207">
        <f>IF(D267="","",COUNTA($D$6:D267))</f>
        <v>244</v>
      </c>
      <c r="B267" s="158" t="s">
        <v>706</v>
      </c>
      <c r="C267" s="158" t="s">
        <v>707</v>
      </c>
      <c r="D267" s="158" t="s">
        <v>708</v>
      </c>
      <c r="E267" s="157" t="s">
        <v>439</v>
      </c>
      <c r="F267" s="159">
        <v>8</v>
      </c>
      <c r="G267" s="159"/>
      <c r="H267" s="170">
        <f t="shared" si="14"/>
        <v>0</v>
      </c>
      <c r="I267" s="171"/>
      <c r="O267" s="210" t="s">
        <v>708</v>
      </c>
    </row>
    <row r="268" ht="108" outlineLevel="1" spans="1:15">
      <c r="A268" s="207">
        <f>IF(D268="","",COUNTA($D$6:D268))</f>
        <v>245</v>
      </c>
      <c r="B268" s="158" t="s">
        <v>709</v>
      </c>
      <c r="C268" s="158" t="s">
        <v>430</v>
      </c>
      <c r="D268" s="158" t="s">
        <v>431</v>
      </c>
      <c r="E268" s="157" t="s">
        <v>432</v>
      </c>
      <c r="F268" s="159">
        <v>4</v>
      </c>
      <c r="G268" s="159"/>
      <c r="H268" s="170">
        <f t="shared" si="14"/>
        <v>0</v>
      </c>
      <c r="I268" s="171"/>
      <c r="O268" s="210" t="s">
        <v>431</v>
      </c>
    </row>
    <row r="269" ht="81" outlineLevel="1" spans="1:15">
      <c r="A269" s="207">
        <f>IF(D269="","",COUNTA($D$6:D269))</f>
        <v>246</v>
      </c>
      <c r="B269" s="158" t="s">
        <v>710</v>
      </c>
      <c r="C269" s="158" t="s">
        <v>434</v>
      </c>
      <c r="D269" s="158" t="s">
        <v>435</v>
      </c>
      <c r="E269" s="157" t="s">
        <v>69</v>
      </c>
      <c r="F269" s="159">
        <v>2</v>
      </c>
      <c r="G269" s="159"/>
      <c r="H269" s="170">
        <f t="shared" si="14"/>
        <v>0</v>
      </c>
      <c r="I269" s="171"/>
      <c r="O269" s="210" t="s">
        <v>435</v>
      </c>
    </row>
    <row r="270" ht="94.5" outlineLevel="1" spans="1:15">
      <c r="A270" s="207">
        <f>IF(D270="","",COUNTA($D$6:D270))</f>
        <v>247</v>
      </c>
      <c r="B270" s="158" t="s">
        <v>711</v>
      </c>
      <c r="C270" s="158" t="s">
        <v>437</v>
      </c>
      <c r="D270" s="158" t="s">
        <v>438</v>
      </c>
      <c r="E270" s="157" t="s">
        <v>439</v>
      </c>
      <c r="F270" s="159">
        <v>52</v>
      </c>
      <c r="G270" s="159"/>
      <c r="H270" s="170">
        <f t="shared" si="14"/>
        <v>0</v>
      </c>
      <c r="I270" s="171"/>
      <c r="O270" s="210" t="s">
        <v>438</v>
      </c>
    </row>
    <row r="271" ht="81" outlineLevel="1" spans="1:15">
      <c r="A271" s="207">
        <f>IF(D271="","",COUNTA($D$6:D271))</f>
        <v>248</v>
      </c>
      <c r="B271" s="158" t="s">
        <v>712</v>
      </c>
      <c r="C271" s="158" t="s">
        <v>441</v>
      </c>
      <c r="D271" s="158" t="s">
        <v>442</v>
      </c>
      <c r="E271" s="157" t="s">
        <v>69</v>
      </c>
      <c r="F271" s="159">
        <v>13</v>
      </c>
      <c r="G271" s="159"/>
      <c r="H271" s="170">
        <f t="shared" si="14"/>
        <v>0</v>
      </c>
      <c r="I271" s="171"/>
      <c r="O271" s="210" t="s">
        <v>442</v>
      </c>
    </row>
    <row r="272" ht="94.5" outlineLevel="1" spans="1:15">
      <c r="A272" s="207">
        <f>IF(D272="","",COUNTA($D$6:D272))</f>
        <v>249</v>
      </c>
      <c r="B272" s="158" t="s">
        <v>713</v>
      </c>
      <c r="C272" s="158" t="s">
        <v>714</v>
      </c>
      <c r="D272" s="158" t="s">
        <v>715</v>
      </c>
      <c r="E272" s="157" t="s">
        <v>121</v>
      </c>
      <c r="F272" s="159">
        <v>268.23</v>
      </c>
      <c r="G272" s="159"/>
      <c r="H272" s="170">
        <f t="shared" si="14"/>
        <v>0</v>
      </c>
      <c r="I272" s="171"/>
      <c r="O272" s="210" t="s">
        <v>715</v>
      </c>
    </row>
    <row r="273" ht="13.5" outlineLevel="1" spans="1:15">
      <c r="A273" s="207" t="str">
        <f>IF(D273="","",COUNTA($D$6:D273))</f>
        <v/>
      </c>
      <c r="B273" s="158" t="s">
        <v>716</v>
      </c>
      <c r="C273" s="158" t="s">
        <v>717</v>
      </c>
      <c r="D273" s="158"/>
      <c r="E273" s="157"/>
      <c r="F273" s="159"/>
      <c r="G273" s="159"/>
      <c r="H273" s="170">
        <f>H274+H288</f>
        <v>0</v>
      </c>
      <c r="I273" s="171"/>
      <c r="O273" s="210"/>
    </row>
    <row r="274" ht="13.5" outlineLevel="1" spans="1:15">
      <c r="A274" s="207" t="str">
        <f>IF(D274="","",COUNTA($D$6:D274))</f>
        <v/>
      </c>
      <c r="B274" s="158" t="s">
        <v>718</v>
      </c>
      <c r="C274" s="158" t="s">
        <v>245</v>
      </c>
      <c r="D274" s="158"/>
      <c r="E274" s="157"/>
      <c r="F274" s="159"/>
      <c r="G274" s="159"/>
      <c r="H274" s="170">
        <f>SUM(H275:H287)</f>
        <v>0</v>
      </c>
      <c r="I274" s="171"/>
      <c r="O274" s="210"/>
    </row>
    <row r="275" ht="121.5" outlineLevel="1" spans="1:15">
      <c r="A275" s="207">
        <f>IF(D275="","",COUNTA($D$6:D275))</f>
        <v>250</v>
      </c>
      <c r="B275" s="158" t="s">
        <v>719</v>
      </c>
      <c r="C275" s="158" t="s">
        <v>346</v>
      </c>
      <c r="D275" s="158" t="s">
        <v>347</v>
      </c>
      <c r="E275" s="157" t="s">
        <v>209</v>
      </c>
      <c r="F275" s="159">
        <v>160</v>
      </c>
      <c r="G275" s="159"/>
      <c r="H275" s="170">
        <f t="shared" si="14"/>
        <v>0</v>
      </c>
      <c r="I275" s="171"/>
      <c r="O275" s="210" t="s">
        <v>347</v>
      </c>
    </row>
    <row r="276" ht="108" outlineLevel="1" spans="1:15">
      <c r="A276" s="207">
        <f>IF(D276="","",COUNTA($D$6:D276))</f>
        <v>251</v>
      </c>
      <c r="B276" s="158" t="s">
        <v>720</v>
      </c>
      <c r="C276" s="158" t="s">
        <v>349</v>
      </c>
      <c r="D276" s="158" t="s">
        <v>350</v>
      </c>
      <c r="E276" s="157" t="s">
        <v>209</v>
      </c>
      <c r="F276" s="159">
        <v>159</v>
      </c>
      <c r="G276" s="159"/>
      <c r="H276" s="170">
        <f t="shared" si="14"/>
        <v>0</v>
      </c>
      <c r="I276" s="171"/>
      <c r="O276" s="210" t="s">
        <v>350</v>
      </c>
    </row>
    <row r="277" ht="108" outlineLevel="1" spans="1:15">
      <c r="A277" s="207">
        <f>IF(D277="","",COUNTA($D$6:D277))</f>
        <v>252</v>
      </c>
      <c r="B277" s="158" t="s">
        <v>721</v>
      </c>
      <c r="C277" s="158" t="s">
        <v>379</v>
      </c>
      <c r="D277" s="158" t="s">
        <v>380</v>
      </c>
      <c r="E277" s="157" t="s">
        <v>69</v>
      </c>
      <c r="F277" s="159">
        <v>79</v>
      </c>
      <c r="G277" s="159"/>
      <c r="H277" s="170">
        <f t="shared" si="14"/>
        <v>0</v>
      </c>
      <c r="I277" s="171"/>
      <c r="O277" s="210" t="s">
        <v>380</v>
      </c>
    </row>
    <row r="278" ht="108" outlineLevel="1" spans="1:15">
      <c r="A278" s="207">
        <f>IF(D278="","",COUNTA($D$6:D278))</f>
        <v>253</v>
      </c>
      <c r="B278" s="158" t="s">
        <v>722</v>
      </c>
      <c r="C278" s="158" t="s">
        <v>382</v>
      </c>
      <c r="D278" s="158" t="s">
        <v>383</v>
      </c>
      <c r="E278" s="157" t="s">
        <v>69</v>
      </c>
      <c r="F278" s="159">
        <v>160</v>
      </c>
      <c r="G278" s="159"/>
      <c r="H278" s="170">
        <f t="shared" si="14"/>
        <v>0</v>
      </c>
      <c r="I278" s="171"/>
      <c r="O278" s="210" t="s">
        <v>383</v>
      </c>
    </row>
    <row r="279" ht="108" outlineLevel="1" spans="1:15">
      <c r="A279" s="207">
        <f>IF(D279="","",COUNTA($D$6:D279))</f>
        <v>254</v>
      </c>
      <c r="B279" s="158" t="s">
        <v>723</v>
      </c>
      <c r="C279" s="158" t="s">
        <v>396</v>
      </c>
      <c r="D279" s="158" t="s">
        <v>397</v>
      </c>
      <c r="E279" s="157" t="s">
        <v>69</v>
      </c>
      <c r="F279" s="159">
        <v>478</v>
      </c>
      <c r="G279" s="159"/>
      <c r="H279" s="170">
        <f t="shared" si="14"/>
        <v>0</v>
      </c>
      <c r="I279" s="171"/>
      <c r="O279" s="210" t="s">
        <v>397</v>
      </c>
    </row>
    <row r="280" ht="108" outlineLevel="1" spans="1:15">
      <c r="A280" s="207">
        <f>IF(D280="","",COUNTA($D$6:D280))</f>
        <v>255</v>
      </c>
      <c r="B280" s="158" t="s">
        <v>724</v>
      </c>
      <c r="C280" s="158" t="s">
        <v>399</v>
      </c>
      <c r="D280" s="158" t="s">
        <v>400</v>
      </c>
      <c r="E280" s="157" t="s">
        <v>69</v>
      </c>
      <c r="F280" s="159">
        <v>80</v>
      </c>
      <c r="G280" s="159"/>
      <c r="H280" s="170">
        <f t="shared" si="14"/>
        <v>0</v>
      </c>
      <c r="I280" s="171"/>
      <c r="O280" s="210" t="s">
        <v>400</v>
      </c>
    </row>
    <row r="281" ht="108" outlineLevel="1" spans="1:15">
      <c r="A281" s="207">
        <f>IF(D281="","",COUNTA($D$6:D281))</f>
        <v>256</v>
      </c>
      <c r="B281" s="158" t="s">
        <v>725</v>
      </c>
      <c r="C281" s="158" t="s">
        <v>726</v>
      </c>
      <c r="D281" s="158" t="s">
        <v>727</v>
      </c>
      <c r="E281" s="157" t="s">
        <v>209</v>
      </c>
      <c r="F281" s="159">
        <v>4</v>
      </c>
      <c r="G281" s="159"/>
      <c r="H281" s="170">
        <f t="shared" si="14"/>
        <v>0</v>
      </c>
      <c r="I281" s="171"/>
      <c r="O281" s="210" t="s">
        <v>727</v>
      </c>
    </row>
    <row r="282" ht="108" outlineLevel="1" spans="1:15">
      <c r="A282" s="207">
        <f>IF(D282="","",COUNTA($D$6:D282))</f>
        <v>257</v>
      </c>
      <c r="B282" s="158" t="s">
        <v>728</v>
      </c>
      <c r="C282" s="158" t="s">
        <v>228</v>
      </c>
      <c r="D282" s="158" t="s">
        <v>229</v>
      </c>
      <c r="E282" s="157" t="s">
        <v>69</v>
      </c>
      <c r="F282" s="159">
        <v>1120</v>
      </c>
      <c r="G282" s="159"/>
      <c r="H282" s="170">
        <f t="shared" si="14"/>
        <v>0</v>
      </c>
      <c r="I282" s="171"/>
      <c r="O282" s="210" t="s">
        <v>229</v>
      </c>
    </row>
    <row r="283" ht="108" outlineLevel="1" spans="1:15">
      <c r="A283" s="207">
        <f>IF(D283="","",COUNTA($D$6:D283))</f>
        <v>258</v>
      </c>
      <c r="B283" s="158" t="s">
        <v>729</v>
      </c>
      <c r="C283" s="158" t="s">
        <v>427</v>
      </c>
      <c r="D283" s="158" t="s">
        <v>730</v>
      </c>
      <c r="E283" s="157" t="s">
        <v>69</v>
      </c>
      <c r="F283" s="159">
        <v>80</v>
      </c>
      <c r="G283" s="159"/>
      <c r="H283" s="170">
        <f t="shared" si="14"/>
        <v>0</v>
      </c>
      <c r="I283" s="171"/>
      <c r="O283" s="210" t="s">
        <v>730</v>
      </c>
    </row>
    <row r="284" ht="148.5" outlineLevel="1" spans="1:15">
      <c r="A284" s="207">
        <f>IF(D284="","",COUNTA($D$6:D284))</f>
        <v>259</v>
      </c>
      <c r="B284" s="158" t="s">
        <v>731</v>
      </c>
      <c r="C284" s="158" t="s">
        <v>240</v>
      </c>
      <c r="D284" s="158" t="s">
        <v>241</v>
      </c>
      <c r="E284" s="157" t="s">
        <v>121</v>
      </c>
      <c r="F284" s="159">
        <v>3060.97</v>
      </c>
      <c r="G284" s="159"/>
      <c r="H284" s="170">
        <f t="shared" si="14"/>
        <v>0</v>
      </c>
      <c r="I284" s="171"/>
      <c r="O284" s="210" t="s">
        <v>241</v>
      </c>
    </row>
    <row r="285" ht="148.5" outlineLevel="1" spans="1:15">
      <c r="A285" s="207">
        <f>IF(D285="","",COUNTA($D$6:D285))</f>
        <v>260</v>
      </c>
      <c r="B285" s="158" t="s">
        <v>732</v>
      </c>
      <c r="C285" s="158" t="s">
        <v>243</v>
      </c>
      <c r="D285" s="158" t="s">
        <v>244</v>
      </c>
      <c r="E285" s="157" t="s">
        <v>121</v>
      </c>
      <c r="F285" s="159">
        <v>926.81</v>
      </c>
      <c r="G285" s="159"/>
      <c r="H285" s="170">
        <f t="shared" si="14"/>
        <v>0</v>
      </c>
      <c r="I285" s="171"/>
      <c r="O285" s="210" t="s">
        <v>244</v>
      </c>
    </row>
    <row r="286" ht="202.5" outlineLevel="1" spans="1:15">
      <c r="A286" s="207">
        <f>IF(D286="","",COUNTA($D$6:D286))</f>
        <v>261</v>
      </c>
      <c r="B286" s="158" t="s">
        <v>733</v>
      </c>
      <c r="C286" s="158" t="s">
        <v>332</v>
      </c>
      <c r="D286" s="158" t="s">
        <v>333</v>
      </c>
      <c r="E286" s="157" t="s">
        <v>121</v>
      </c>
      <c r="F286" s="159">
        <v>9768.19</v>
      </c>
      <c r="G286" s="159"/>
      <c r="H286" s="170">
        <f t="shared" si="14"/>
        <v>0</v>
      </c>
      <c r="I286" s="171"/>
      <c r="O286" s="210" t="s">
        <v>333</v>
      </c>
    </row>
    <row r="287" ht="202.5" outlineLevel="1" spans="1:15">
      <c r="A287" s="207">
        <f>IF(D287="","",COUNTA($D$6:D287))</f>
        <v>262</v>
      </c>
      <c r="B287" s="158" t="s">
        <v>734</v>
      </c>
      <c r="C287" s="158" t="s">
        <v>335</v>
      </c>
      <c r="D287" s="158" t="s">
        <v>336</v>
      </c>
      <c r="E287" s="157" t="s">
        <v>121</v>
      </c>
      <c r="F287" s="159">
        <v>3044.44</v>
      </c>
      <c r="G287" s="159"/>
      <c r="H287" s="170">
        <f t="shared" si="14"/>
        <v>0</v>
      </c>
      <c r="I287" s="171"/>
      <c r="O287" s="210" t="s">
        <v>336</v>
      </c>
    </row>
    <row r="288" ht="13.5" outlineLevel="1" spans="1:15">
      <c r="A288" s="207" t="str">
        <f>IF(D288="","",COUNTA($D$6:D288))</f>
        <v/>
      </c>
      <c r="B288" s="158" t="s">
        <v>735</v>
      </c>
      <c r="C288" s="158" t="s">
        <v>115</v>
      </c>
      <c r="D288" s="158"/>
      <c r="E288" s="157"/>
      <c r="F288" s="159"/>
      <c r="G288" s="159"/>
      <c r="H288" s="170">
        <f>SUM(H289:H301)</f>
        <v>0</v>
      </c>
      <c r="I288" s="171"/>
      <c r="O288" s="210"/>
    </row>
    <row r="289" ht="243" outlineLevel="1" spans="1:15">
      <c r="A289" s="207">
        <f>IF(D289="","",COUNTA($D$6:D289))</f>
        <v>263</v>
      </c>
      <c r="B289" s="158" t="s">
        <v>736</v>
      </c>
      <c r="C289" s="158" t="s">
        <v>164</v>
      </c>
      <c r="D289" s="158" t="s">
        <v>165</v>
      </c>
      <c r="E289" s="157" t="s">
        <v>121</v>
      </c>
      <c r="F289" s="159">
        <v>63.3</v>
      </c>
      <c r="G289" s="159"/>
      <c r="H289" s="170">
        <f t="shared" si="14"/>
        <v>0</v>
      </c>
      <c r="I289" s="171"/>
      <c r="O289" s="210" t="s">
        <v>165</v>
      </c>
    </row>
    <row r="290" ht="243" outlineLevel="1" spans="1:15">
      <c r="A290" s="207">
        <f>IF(D290="","",COUNTA($D$6:D290))</f>
        <v>264</v>
      </c>
      <c r="B290" s="158" t="s">
        <v>737</v>
      </c>
      <c r="C290" s="158" t="s">
        <v>167</v>
      </c>
      <c r="D290" s="158" t="s">
        <v>168</v>
      </c>
      <c r="E290" s="157" t="s">
        <v>121</v>
      </c>
      <c r="F290" s="159">
        <v>177.87</v>
      </c>
      <c r="G290" s="159"/>
      <c r="H290" s="170">
        <f t="shared" si="14"/>
        <v>0</v>
      </c>
      <c r="I290" s="171"/>
      <c r="O290" s="210" t="s">
        <v>168</v>
      </c>
    </row>
    <row r="291" ht="243" outlineLevel="1" spans="1:15">
      <c r="A291" s="207">
        <f>IF(D291="","",COUNTA($D$6:D291))</f>
        <v>265</v>
      </c>
      <c r="B291" s="158" t="s">
        <v>738</v>
      </c>
      <c r="C291" s="158" t="s">
        <v>170</v>
      </c>
      <c r="D291" s="158" t="s">
        <v>478</v>
      </c>
      <c r="E291" s="157" t="s">
        <v>121</v>
      </c>
      <c r="F291" s="159">
        <v>83.29</v>
      </c>
      <c r="G291" s="159"/>
      <c r="H291" s="170">
        <f t="shared" si="14"/>
        <v>0</v>
      </c>
      <c r="I291" s="171"/>
      <c r="O291" s="210" t="s">
        <v>478</v>
      </c>
    </row>
    <row r="292" ht="243" outlineLevel="1" spans="1:15">
      <c r="A292" s="207">
        <f>IF(D292="","",COUNTA($D$6:D292))</f>
        <v>266</v>
      </c>
      <c r="B292" s="158" t="s">
        <v>739</v>
      </c>
      <c r="C292" s="158" t="s">
        <v>135</v>
      </c>
      <c r="D292" s="158" t="s">
        <v>136</v>
      </c>
      <c r="E292" s="157" t="s">
        <v>121</v>
      </c>
      <c r="F292" s="159">
        <v>326.57</v>
      </c>
      <c r="G292" s="159"/>
      <c r="H292" s="170">
        <f t="shared" si="14"/>
        <v>0</v>
      </c>
      <c r="I292" s="171"/>
      <c r="O292" s="210" t="s">
        <v>136</v>
      </c>
    </row>
    <row r="293" ht="243" outlineLevel="1" spans="1:15">
      <c r="A293" s="207">
        <f>IF(D293="","",COUNTA($D$6:D293))</f>
        <v>267</v>
      </c>
      <c r="B293" s="158" t="s">
        <v>740</v>
      </c>
      <c r="C293" s="158" t="s">
        <v>138</v>
      </c>
      <c r="D293" s="158" t="s">
        <v>139</v>
      </c>
      <c r="E293" s="157" t="s">
        <v>121</v>
      </c>
      <c r="F293" s="159">
        <v>769.4</v>
      </c>
      <c r="G293" s="159"/>
      <c r="H293" s="170">
        <f t="shared" si="14"/>
        <v>0</v>
      </c>
      <c r="I293" s="171"/>
      <c r="O293" s="210" t="s">
        <v>139</v>
      </c>
    </row>
    <row r="294" ht="135" outlineLevel="1" spans="1:15">
      <c r="A294" s="207">
        <f>IF(D294="","",COUNTA($D$6:D294))</f>
        <v>268</v>
      </c>
      <c r="B294" s="158" t="s">
        <v>741</v>
      </c>
      <c r="C294" s="158" t="s">
        <v>742</v>
      </c>
      <c r="D294" s="158" t="s">
        <v>743</v>
      </c>
      <c r="E294" s="157" t="s">
        <v>209</v>
      </c>
      <c r="F294" s="159">
        <v>79</v>
      </c>
      <c r="G294" s="159"/>
      <c r="H294" s="170">
        <f t="shared" si="14"/>
        <v>0</v>
      </c>
      <c r="I294" s="171"/>
      <c r="O294" s="210" t="s">
        <v>743</v>
      </c>
    </row>
    <row r="295" ht="135" outlineLevel="1" spans="1:15">
      <c r="A295" s="207">
        <f>IF(D295="","",COUNTA($D$6:D295))</f>
        <v>269</v>
      </c>
      <c r="B295" s="158" t="s">
        <v>744</v>
      </c>
      <c r="C295" s="158" t="s">
        <v>197</v>
      </c>
      <c r="D295" s="158" t="s">
        <v>198</v>
      </c>
      <c r="E295" s="157" t="s">
        <v>195</v>
      </c>
      <c r="F295" s="159">
        <v>79</v>
      </c>
      <c r="G295" s="159"/>
      <c r="H295" s="170">
        <f t="shared" si="14"/>
        <v>0</v>
      </c>
      <c r="I295" s="171"/>
      <c r="O295" s="210" t="s">
        <v>198</v>
      </c>
    </row>
    <row r="296" ht="135" outlineLevel="1" spans="1:15">
      <c r="A296" s="207">
        <f>IF(D296="","",COUNTA($D$6:D296))</f>
        <v>270</v>
      </c>
      <c r="B296" s="158" t="s">
        <v>745</v>
      </c>
      <c r="C296" s="158" t="s">
        <v>746</v>
      </c>
      <c r="D296" s="158" t="s">
        <v>747</v>
      </c>
      <c r="E296" s="157" t="s">
        <v>195</v>
      </c>
      <c r="F296" s="159">
        <v>1</v>
      </c>
      <c r="G296" s="159"/>
      <c r="H296" s="170">
        <f t="shared" si="14"/>
        <v>0</v>
      </c>
      <c r="I296" s="171"/>
      <c r="O296" s="210" t="s">
        <v>747</v>
      </c>
    </row>
    <row r="297" ht="135" outlineLevel="1" spans="1:15">
      <c r="A297" s="207">
        <f>IF(D297="","",COUNTA($D$6:D297))</f>
        <v>271</v>
      </c>
      <c r="B297" s="158" t="s">
        <v>748</v>
      </c>
      <c r="C297" s="158" t="s">
        <v>749</v>
      </c>
      <c r="D297" s="158" t="s">
        <v>750</v>
      </c>
      <c r="E297" s="157" t="s">
        <v>209</v>
      </c>
      <c r="F297" s="159">
        <v>80</v>
      </c>
      <c r="G297" s="159"/>
      <c r="H297" s="170">
        <f t="shared" si="14"/>
        <v>0</v>
      </c>
      <c r="I297" s="171"/>
      <c r="O297" s="210" t="s">
        <v>750</v>
      </c>
    </row>
    <row r="298" ht="108" outlineLevel="1" spans="1:15">
      <c r="A298" s="207">
        <f>IF(D298="","",COUNTA($D$6:D298))</f>
        <v>272</v>
      </c>
      <c r="B298" s="158" t="s">
        <v>751</v>
      </c>
      <c r="C298" s="158" t="s">
        <v>752</v>
      </c>
      <c r="D298" s="158" t="s">
        <v>753</v>
      </c>
      <c r="E298" s="157" t="s">
        <v>69</v>
      </c>
      <c r="F298" s="159">
        <v>80</v>
      </c>
      <c r="G298" s="159"/>
      <c r="H298" s="170">
        <f t="shared" si="14"/>
        <v>0</v>
      </c>
      <c r="I298" s="171"/>
      <c r="O298" s="210" t="s">
        <v>753</v>
      </c>
    </row>
    <row r="299" ht="108" outlineLevel="1" spans="1:15">
      <c r="A299" s="207">
        <f>IF(D299="","",COUNTA($D$6:D299))</f>
        <v>273</v>
      </c>
      <c r="B299" s="158" t="s">
        <v>754</v>
      </c>
      <c r="C299" s="158" t="s">
        <v>755</v>
      </c>
      <c r="D299" s="158" t="s">
        <v>756</v>
      </c>
      <c r="E299" s="157" t="s">
        <v>69</v>
      </c>
      <c r="F299" s="159">
        <v>79</v>
      </c>
      <c r="G299" s="159"/>
      <c r="H299" s="170">
        <f t="shared" si="14"/>
        <v>0</v>
      </c>
      <c r="I299" s="171"/>
      <c r="O299" s="210" t="s">
        <v>756</v>
      </c>
    </row>
    <row r="300" ht="108" outlineLevel="1" spans="1:15">
      <c r="A300" s="207">
        <f>IF(D300="","",COUNTA($D$6:D300))</f>
        <v>274</v>
      </c>
      <c r="B300" s="158" t="s">
        <v>757</v>
      </c>
      <c r="C300" s="158" t="s">
        <v>758</v>
      </c>
      <c r="D300" s="158" t="s">
        <v>759</v>
      </c>
      <c r="E300" s="157" t="s">
        <v>69</v>
      </c>
      <c r="F300" s="159">
        <v>79</v>
      </c>
      <c r="G300" s="159"/>
      <c r="H300" s="170">
        <f t="shared" si="14"/>
        <v>0</v>
      </c>
      <c r="I300" s="171"/>
      <c r="O300" s="210" t="s">
        <v>759</v>
      </c>
    </row>
    <row r="301" ht="108" outlineLevel="1" spans="1:15">
      <c r="A301" s="207">
        <f>IF(D301="","",COUNTA($D$6:D301))</f>
        <v>275</v>
      </c>
      <c r="B301" s="158" t="s">
        <v>760</v>
      </c>
      <c r="C301" s="158" t="s">
        <v>761</v>
      </c>
      <c r="D301" s="158" t="s">
        <v>762</v>
      </c>
      <c r="E301" s="157" t="s">
        <v>69</v>
      </c>
      <c r="F301" s="159">
        <v>60</v>
      </c>
      <c r="G301" s="159"/>
      <c r="H301" s="170">
        <f t="shared" si="14"/>
        <v>0</v>
      </c>
      <c r="I301" s="171"/>
      <c r="O301" s="210" t="s">
        <v>762</v>
      </c>
    </row>
    <row r="302" ht="13.5" spans="1:15">
      <c r="A302" s="207" t="str">
        <f>IF(D302="","",COUNTA($D$6:D302))</f>
        <v/>
      </c>
      <c r="B302" s="158" t="s">
        <v>763</v>
      </c>
      <c r="C302" s="158" t="s">
        <v>17</v>
      </c>
      <c r="D302" s="158"/>
      <c r="E302" s="157"/>
      <c r="F302" s="159"/>
      <c r="G302" s="159"/>
      <c r="H302" s="170">
        <f>H303+H312+H322+H332</f>
        <v>0</v>
      </c>
      <c r="I302" s="171"/>
      <c r="O302" s="210"/>
    </row>
    <row r="303" ht="13.5" outlineLevel="1" spans="1:15">
      <c r="A303" s="207" t="str">
        <f>IF(D303="","",COUNTA($D$6:D303))</f>
        <v/>
      </c>
      <c r="B303" s="158" t="s">
        <v>10</v>
      </c>
      <c r="C303" s="158" t="s">
        <v>764</v>
      </c>
      <c r="D303" s="158"/>
      <c r="E303" s="157"/>
      <c r="F303" s="159"/>
      <c r="G303" s="159"/>
      <c r="H303" s="170">
        <f>SUM(H304:H311)</f>
        <v>0</v>
      </c>
      <c r="I303" s="171"/>
      <c r="O303" s="210"/>
    </row>
    <row r="304" ht="135" outlineLevel="1" spans="1:15">
      <c r="A304" s="207">
        <f>IF(D304="","",COUNTA($D$6:D304))</f>
        <v>276</v>
      </c>
      <c r="B304" s="158" t="s">
        <v>765</v>
      </c>
      <c r="C304" s="158" t="s">
        <v>766</v>
      </c>
      <c r="D304" s="158" t="s">
        <v>767</v>
      </c>
      <c r="E304" s="157" t="s">
        <v>121</v>
      </c>
      <c r="F304" s="159">
        <v>8.05</v>
      </c>
      <c r="G304" s="159"/>
      <c r="H304" s="170">
        <f t="shared" ref="H304:H311" si="15">ROUND(F304*G304,2)</f>
        <v>0</v>
      </c>
      <c r="I304" s="171"/>
      <c r="O304" s="210" t="s">
        <v>767</v>
      </c>
    </row>
    <row r="305" ht="135" outlineLevel="1" spans="1:15">
      <c r="A305" s="207">
        <f>IF(D305="","",COUNTA($D$6:D305))</f>
        <v>277</v>
      </c>
      <c r="B305" s="158" t="s">
        <v>768</v>
      </c>
      <c r="C305" s="158" t="s">
        <v>769</v>
      </c>
      <c r="D305" s="158" t="s">
        <v>770</v>
      </c>
      <c r="E305" s="157" t="s">
        <v>121</v>
      </c>
      <c r="F305" s="159">
        <v>2.42</v>
      </c>
      <c r="G305" s="159"/>
      <c r="H305" s="170">
        <f t="shared" si="15"/>
        <v>0</v>
      </c>
      <c r="I305" s="171"/>
      <c r="O305" s="210" t="s">
        <v>770</v>
      </c>
    </row>
    <row r="306" ht="135" outlineLevel="1" spans="1:15">
      <c r="A306" s="207">
        <f>IF(D306="","",COUNTA($D$6:D306))</f>
        <v>278</v>
      </c>
      <c r="B306" s="158" t="s">
        <v>771</v>
      </c>
      <c r="C306" s="158" t="s">
        <v>772</v>
      </c>
      <c r="D306" s="158" t="s">
        <v>773</v>
      </c>
      <c r="E306" s="157" t="s">
        <v>121</v>
      </c>
      <c r="F306" s="159">
        <v>35.57</v>
      </c>
      <c r="G306" s="159"/>
      <c r="H306" s="170">
        <f t="shared" si="15"/>
        <v>0</v>
      </c>
      <c r="I306" s="171"/>
      <c r="O306" s="210" t="s">
        <v>773</v>
      </c>
    </row>
    <row r="307" ht="135" outlineLevel="1" spans="1:15">
      <c r="A307" s="207">
        <f>IF(D307="","",COUNTA($D$6:D307))</f>
        <v>279</v>
      </c>
      <c r="B307" s="158" t="s">
        <v>774</v>
      </c>
      <c r="C307" s="158" t="s">
        <v>775</v>
      </c>
      <c r="D307" s="158" t="s">
        <v>776</v>
      </c>
      <c r="E307" s="157" t="s">
        <v>121</v>
      </c>
      <c r="F307" s="159">
        <v>1.95</v>
      </c>
      <c r="G307" s="159"/>
      <c r="H307" s="170">
        <f t="shared" si="15"/>
        <v>0</v>
      </c>
      <c r="I307" s="171"/>
      <c r="O307" s="210" t="s">
        <v>776</v>
      </c>
    </row>
    <row r="308" ht="135" outlineLevel="1" spans="1:15">
      <c r="A308" s="207">
        <f>IF(D308="","",COUNTA($D$6:D308))</f>
        <v>280</v>
      </c>
      <c r="B308" s="158" t="s">
        <v>777</v>
      </c>
      <c r="C308" s="158" t="s">
        <v>778</v>
      </c>
      <c r="D308" s="158" t="s">
        <v>779</v>
      </c>
      <c r="E308" s="157" t="s">
        <v>121</v>
      </c>
      <c r="F308" s="159">
        <v>11.41</v>
      </c>
      <c r="G308" s="159"/>
      <c r="H308" s="170">
        <f t="shared" si="15"/>
        <v>0</v>
      </c>
      <c r="I308" s="171"/>
      <c r="O308" s="210" t="s">
        <v>779</v>
      </c>
    </row>
    <row r="309" ht="94.5" outlineLevel="1" spans="1:15">
      <c r="A309" s="207">
        <f>IF(D309="","",COUNTA($D$6:D309))</f>
        <v>281</v>
      </c>
      <c r="B309" s="158" t="s">
        <v>780</v>
      </c>
      <c r="C309" s="158" t="s">
        <v>781</v>
      </c>
      <c r="D309" s="158" t="s">
        <v>782</v>
      </c>
      <c r="E309" s="157" t="s">
        <v>783</v>
      </c>
      <c r="F309" s="159">
        <v>7</v>
      </c>
      <c r="G309" s="159"/>
      <c r="H309" s="170">
        <f t="shared" si="15"/>
        <v>0</v>
      </c>
      <c r="I309" s="171"/>
      <c r="O309" s="210" t="s">
        <v>782</v>
      </c>
    </row>
    <row r="310" ht="135" outlineLevel="1" spans="1:15">
      <c r="A310" s="207">
        <f>IF(D310="","",COUNTA($D$6:D310))</f>
        <v>282</v>
      </c>
      <c r="B310" s="158" t="s">
        <v>784</v>
      </c>
      <c r="C310" s="158" t="s">
        <v>785</v>
      </c>
      <c r="D310" s="158" t="s">
        <v>786</v>
      </c>
      <c r="E310" s="157" t="s">
        <v>787</v>
      </c>
      <c r="F310" s="159">
        <v>29.1</v>
      </c>
      <c r="G310" s="159"/>
      <c r="H310" s="170">
        <f t="shared" si="15"/>
        <v>0</v>
      </c>
      <c r="I310" s="171"/>
      <c r="O310" s="210" t="s">
        <v>786</v>
      </c>
    </row>
    <row r="311" ht="121.5" outlineLevel="1" spans="1:15">
      <c r="A311" s="207">
        <f>IF(D311="","",COUNTA($D$6:D311))</f>
        <v>283</v>
      </c>
      <c r="B311" s="158" t="s">
        <v>788</v>
      </c>
      <c r="C311" s="158" t="s">
        <v>789</v>
      </c>
      <c r="D311" s="158" t="s">
        <v>790</v>
      </c>
      <c r="E311" s="157" t="s">
        <v>787</v>
      </c>
      <c r="F311" s="159">
        <v>29.1</v>
      </c>
      <c r="G311" s="159"/>
      <c r="H311" s="170">
        <f t="shared" si="15"/>
        <v>0</v>
      </c>
      <c r="I311" s="171"/>
      <c r="O311" s="210" t="s">
        <v>790</v>
      </c>
    </row>
    <row r="312" ht="13.5" outlineLevel="1" spans="1:15">
      <c r="A312" s="207" t="str">
        <f>IF(D312="","",COUNTA($D$6:D312))</f>
        <v/>
      </c>
      <c r="B312" s="158" t="s">
        <v>18</v>
      </c>
      <c r="C312" s="158" t="s">
        <v>791</v>
      </c>
      <c r="D312" s="158"/>
      <c r="E312" s="157"/>
      <c r="F312" s="159"/>
      <c r="G312" s="159"/>
      <c r="H312" s="170">
        <f>SUM(H313:H321)</f>
        <v>0</v>
      </c>
      <c r="I312" s="171"/>
      <c r="O312" s="210"/>
    </row>
    <row r="313" ht="256.5" outlineLevel="1" spans="1:15">
      <c r="A313" s="207">
        <f>IF(D313="","",COUNTA($D$6:D313))</f>
        <v>284</v>
      </c>
      <c r="B313" s="158" t="s">
        <v>792</v>
      </c>
      <c r="C313" s="158" t="s">
        <v>793</v>
      </c>
      <c r="D313" s="158" t="s">
        <v>794</v>
      </c>
      <c r="E313" s="157" t="s">
        <v>121</v>
      </c>
      <c r="F313" s="159">
        <v>155.16</v>
      </c>
      <c r="G313" s="159"/>
      <c r="H313" s="170">
        <f t="shared" ref="H313:H321" si="16">ROUND(F313*G313,2)</f>
        <v>0</v>
      </c>
      <c r="I313" s="171"/>
      <c r="O313" s="210" t="s">
        <v>794</v>
      </c>
    </row>
    <row r="314" ht="256.5" outlineLevel="1" spans="1:15">
      <c r="A314" s="207">
        <f>IF(D314="","",COUNTA($D$6:D314))</f>
        <v>285</v>
      </c>
      <c r="B314" s="158" t="s">
        <v>795</v>
      </c>
      <c r="C314" s="158" t="s">
        <v>119</v>
      </c>
      <c r="D314" s="158" t="s">
        <v>796</v>
      </c>
      <c r="E314" s="157" t="s">
        <v>121</v>
      </c>
      <c r="F314" s="159">
        <v>4.62</v>
      </c>
      <c r="G314" s="159"/>
      <c r="H314" s="170">
        <f t="shared" si="16"/>
        <v>0</v>
      </c>
      <c r="I314" s="171"/>
      <c r="O314" s="210" t="s">
        <v>796</v>
      </c>
    </row>
    <row r="315" ht="256.5" outlineLevel="1" spans="1:15">
      <c r="A315" s="207">
        <f>IF(D315="","",COUNTA($D$6:D315))</f>
        <v>286</v>
      </c>
      <c r="B315" s="158" t="s">
        <v>797</v>
      </c>
      <c r="C315" s="158" t="s">
        <v>123</v>
      </c>
      <c r="D315" s="158" t="s">
        <v>798</v>
      </c>
      <c r="E315" s="157" t="s">
        <v>121</v>
      </c>
      <c r="F315" s="159">
        <v>0.81</v>
      </c>
      <c r="G315" s="159"/>
      <c r="H315" s="170">
        <f t="shared" si="16"/>
        <v>0</v>
      </c>
      <c r="I315" s="171"/>
      <c r="O315" s="210" t="s">
        <v>798</v>
      </c>
    </row>
    <row r="316" ht="108" outlineLevel="1" spans="1:15">
      <c r="A316" s="207">
        <f>IF(D316="","",COUNTA($D$6:D316))</f>
        <v>287</v>
      </c>
      <c r="B316" s="158" t="s">
        <v>799</v>
      </c>
      <c r="C316" s="158" t="s">
        <v>800</v>
      </c>
      <c r="D316" s="158" t="s">
        <v>801</v>
      </c>
      <c r="E316" s="157" t="s">
        <v>69</v>
      </c>
      <c r="F316" s="159">
        <v>2</v>
      </c>
      <c r="G316" s="159"/>
      <c r="H316" s="170">
        <f t="shared" si="16"/>
        <v>0</v>
      </c>
      <c r="I316" s="171"/>
      <c r="O316" s="210" t="s">
        <v>801</v>
      </c>
    </row>
    <row r="317" ht="135" outlineLevel="1" spans="1:15">
      <c r="A317" s="207">
        <f>IF(D317="","",COUNTA($D$6:D317))</f>
        <v>288</v>
      </c>
      <c r="B317" s="158" t="s">
        <v>802</v>
      </c>
      <c r="C317" s="158" t="s">
        <v>803</v>
      </c>
      <c r="D317" s="158" t="s">
        <v>804</v>
      </c>
      <c r="E317" s="157" t="s">
        <v>69</v>
      </c>
      <c r="F317" s="159">
        <v>1</v>
      </c>
      <c r="G317" s="159"/>
      <c r="H317" s="170">
        <f t="shared" si="16"/>
        <v>0</v>
      </c>
      <c r="I317" s="171"/>
      <c r="O317" s="210" t="s">
        <v>804</v>
      </c>
    </row>
    <row r="318" ht="135" outlineLevel="1" spans="1:15">
      <c r="A318" s="207">
        <f>IF(D318="","",COUNTA($D$6:D318))</f>
        <v>289</v>
      </c>
      <c r="B318" s="158" t="s">
        <v>805</v>
      </c>
      <c r="C318" s="158" t="s">
        <v>806</v>
      </c>
      <c r="D318" s="158" t="s">
        <v>807</v>
      </c>
      <c r="E318" s="157" t="s">
        <v>69</v>
      </c>
      <c r="F318" s="159">
        <v>1</v>
      </c>
      <c r="G318" s="159"/>
      <c r="H318" s="170">
        <f t="shared" si="16"/>
        <v>0</v>
      </c>
      <c r="I318" s="171"/>
      <c r="O318" s="210" t="s">
        <v>807</v>
      </c>
    </row>
    <row r="319" ht="94.5" outlineLevel="1" spans="1:15">
      <c r="A319" s="207">
        <f>IF(D319="","",COUNTA($D$6:D319))</f>
        <v>290</v>
      </c>
      <c r="B319" s="158" t="s">
        <v>808</v>
      </c>
      <c r="C319" s="158" t="s">
        <v>809</v>
      </c>
      <c r="D319" s="158" t="s">
        <v>810</v>
      </c>
      <c r="E319" s="157" t="s">
        <v>783</v>
      </c>
      <c r="F319" s="159">
        <v>2</v>
      </c>
      <c r="G319" s="159"/>
      <c r="H319" s="170">
        <f t="shared" si="16"/>
        <v>0</v>
      </c>
      <c r="I319" s="171"/>
      <c r="O319" s="210" t="s">
        <v>810</v>
      </c>
    </row>
    <row r="320" ht="135" outlineLevel="1" spans="1:15">
      <c r="A320" s="207">
        <f>IF(D320="","",COUNTA($D$6:D320))</f>
        <v>291</v>
      </c>
      <c r="B320" s="158" t="s">
        <v>811</v>
      </c>
      <c r="C320" s="158" t="s">
        <v>785</v>
      </c>
      <c r="D320" s="158" t="s">
        <v>786</v>
      </c>
      <c r="E320" s="157" t="s">
        <v>787</v>
      </c>
      <c r="F320" s="159">
        <v>79.77</v>
      </c>
      <c r="G320" s="159"/>
      <c r="H320" s="170">
        <f t="shared" si="16"/>
        <v>0</v>
      </c>
      <c r="I320" s="171"/>
      <c r="O320" s="210" t="s">
        <v>786</v>
      </c>
    </row>
    <row r="321" ht="121.5" outlineLevel="1" spans="1:15">
      <c r="A321" s="207">
        <f>IF(D321="","",COUNTA($D$6:D321))</f>
        <v>292</v>
      </c>
      <c r="B321" s="158" t="s">
        <v>812</v>
      </c>
      <c r="C321" s="158" t="s">
        <v>789</v>
      </c>
      <c r="D321" s="158" t="s">
        <v>790</v>
      </c>
      <c r="E321" s="157" t="s">
        <v>787</v>
      </c>
      <c r="F321" s="159">
        <v>78.78</v>
      </c>
      <c r="G321" s="159"/>
      <c r="H321" s="170">
        <f t="shared" si="16"/>
        <v>0</v>
      </c>
      <c r="I321" s="171"/>
      <c r="O321" s="210" t="s">
        <v>790</v>
      </c>
    </row>
    <row r="322" ht="13.5" outlineLevel="1" spans="1:15">
      <c r="A322" s="207" t="str">
        <f>IF(D322="","",COUNTA($D$6:D322))</f>
        <v/>
      </c>
      <c r="B322" s="158" t="s">
        <v>22</v>
      </c>
      <c r="C322" s="158" t="s">
        <v>813</v>
      </c>
      <c r="D322" s="158"/>
      <c r="E322" s="157"/>
      <c r="F322" s="159"/>
      <c r="G322" s="159"/>
      <c r="H322" s="170">
        <f>SUM(H323:H331)</f>
        <v>0</v>
      </c>
      <c r="I322" s="171"/>
      <c r="O322" s="210"/>
    </row>
    <row r="323" ht="202.5" outlineLevel="1" spans="1:15">
      <c r="A323" s="207">
        <f>IF(D323="","",COUNTA($D$6:D323))</f>
        <v>293</v>
      </c>
      <c r="B323" s="158" t="s">
        <v>814</v>
      </c>
      <c r="C323" s="158" t="s">
        <v>815</v>
      </c>
      <c r="D323" s="158" t="s">
        <v>816</v>
      </c>
      <c r="E323" s="157" t="s">
        <v>121</v>
      </c>
      <c r="F323" s="159">
        <v>126.57</v>
      </c>
      <c r="G323" s="159"/>
      <c r="H323" s="170">
        <f t="shared" ref="H323:H331" si="17">ROUND(F323*G323,2)</f>
        <v>0</v>
      </c>
      <c r="I323" s="171"/>
      <c r="O323" s="210" t="s">
        <v>816</v>
      </c>
    </row>
    <row r="324" ht="202.5" outlineLevel="1" spans="1:15">
      <c r="A324" s="207">
        <f>IF(D324="","",COUNTA($D$6:D324))</f>
        <v>294</v>
      </c>
      <c r="B324" s="158" t="s">
        <v>817</v>
      </c>
      <c r="C324" s="158" t="s">
        <v>818</v>
      </c>
      <c r="D324" s="158" t="s">
        <v>819</v>
      </c>
      <c r="E324" s="157" t="s">
        <v>121</v>
      </c>
      <c r="F324" s="159">
        <v>67.37</v>
      </c>
      <c r="G324" s="159"/>
      <c r="H324" s="170">
        <f t="shared" si="17"/>
        <v>0</v>
      </c>
      <c r="I324" s="171"/>
      <c r="O324" s="210" t="s">
        <v>819</v>
      </c>
    </row>
    <row r="325" ht="202.5" outlineLevel="1" spans="1:15">
      <c r="A325" s="207">
        <f>IF(D325="","",COUNTA($D$6:D325))</f>
        <v>295</v>
      </c>
      <c r="B325" s="158" t="s">
        <v>820</v>
      </c>
      <c r="C325" s="158" t="s">
        <v>821</v>
      </c>
      <c r="D325" s="158" t="s">
        <v>822</v>
      </c>
      <c r="E325" s="157" t="s">
        <v>121</v>
      </c>
      <c r="F325" s="159">
        <v>88.49</v>
      </c>
      <c r="G325" s="159"/>
      <c r="H325" s="170">
        <f t="shared" si="17"/>
        <v>0</v>
      </c>
      <c r="I325" s="171"/>
      <c r="O325" s="210" t="s">
        <v>822</v>
      </c>
    </row>
    <row r="326" ht="202.5" outlineLevel="1" spans="1:15">
      <c r="A326" s="207">
        <f>IF(D326="","",COUNTA($D$6:D326))</f>
        <v>296</v>
      </c>
      <c r="B326" s="158" t="s">
        <v>823</v>
      </c>
      <c r="C326" s="158" t="s">
        <v>164</v>
      </c>
      <c r="D326" s="158" t="s">
        <v>824</v>
      </c>
      <c r="E326" s="157" t="s">
        <v>121</v>
      </c>
      <c r="F326" s="159">
        <v>197.65</v>
      </c>
      <c r="G326" s="159"/>
      <c r="H326" s="170">
        <f t="shared" si="17"/>
        <v>0</v>
      </c>
      <c r="I326" s="171"/>
      <c r="O326" s="210" t="s">
        <v>824</v>
      </c>
    </row>
    <row r="327" ht="270" outlineLevel="1" spans="1:15">
      <c r="A327" s="207">
        <f>IF(D327="","",COUNTA($D$6:D327))</f>
        <v>297</v>
      </c>
      <c r="B327" s="158" t="s">
        <v>825</v>
      </c>
      <c r="C327" s="158" t="s">
        <v>175</v>
      </c>
      <c r="D327" s="158" t="s">
        <v>826</v>
      </c>
      <c r="E327" s="157" t="s">
        <v>121</v>
      </c>
      <c r="F327" s="159">
        <v>29.6</v>
      </c>
      <c r="G327" s="159"/>
      <c r="H327" s="170">
        <f t="shared" si="17"/>
        <v>0</v>
      </c>
      <c r="I327" s="171"/>
      <c r="O327" s="210" t="s">
        <v>826</v>
      </c>
    </row>
    <row r="328" ht="256.5" outlineLevel="1" spans="1:15">
      <c r="A328" s="207">
        <f>IF(D328="","",COUNTA($D$6:D328))</f>
        <v>298</v>
      </c>
      <c r="B328" s="158" t="s">
        <v>827</v>
      </c>
      <c r="C328" s="158" t="s">
        <v>828</v>
      </c>
      <c r="D328" s="158" t="s">
        <v>829</v>
      </c>
      <c r="E328" s="157" t="s">
        <v>783</v>
      </c>
      <c r="F328" s="159">
        <v>13</v>
      </c>
      <c r="G328" s="159"/>
      <c r="H328" s="170">
        <f t="shared" si="17"/>
        <v>0</v>
      </c>
      <c r="I328" s="171"/>
      <c r="O328" s="210" t="s">
        <v>829</v>
      </c>
    </row>
    <row r="329" ht="121.5" outlineLevel="1" spans="1:15">
      <c r="A329" s="207">
        <f>IF(D329="","",COUNTA($D$6:D329))</f>
        <v>299</v>
      </c>
      <c r="B329" s="158" t="s">
        <v>830</v>
      </c>
      <c r="C329" s="158" t="s">
        <v>785</v>
      </c>
      <c r="D329" s="158" t="s">
        <v>831</v>
      </c>
      <c r="E329" s="157" t="s">
        <v>787</v>
      </c>
      <c r="F329" s="159">
        <v>315.98</v>
      </c>
      <c r="G329" s="159"/>
      <c r="H329" s="170">
        <f t="shared" si="17"/>
        <v>0</v>
      </c>
      <c r="I329" s="171"/>
      <c r="O329" s="210" t="s">
        <v>831</v>
      </c>
    </row>
    <row r="330" ht="135" outlineLevel="1" spans="1:15">
      <c r="A330" s="207">
        <f>IF(D330="","",COUNTA($D$6:D330))</f>
        <v>300</v>
      </c>
      <c r="B330" s="158" t="s">
        <v>832</v>
      </c>
      <c r="C330" s="158" t="s">
        <v>789</v>
      </c>
      <c r="D330" s="158" t="s">
        <v>833</v>
      </c>
      <c r="E330" s="157" t="s">
        <v>787</v>
      </c>
      <c r="F330" s="159">
        <v>299.32</v>
      </c>
      <c r="G330" s="159"/>
      <c r="H330" s="170">
        <f t="shared" si="17"/>
        <v>0</v>
      </c>
      <c r="I330" s="171"/>
      <c r="O330" s="210" t="s">
        <v>833</v>
      </c>
    </row>
    <row r="331" ht="108" outlineLevel="1" spans="1:15">
      <c r="A331" s="207">
        <f>IF(D331="","",COUNTA($D$6:D331))</f>
        <v>301</v>
      </c>
      <c r="B331" s="158" t="s">
        <v>834</v>
      </c>
      <c r="C331" s="158" t="s">
        <v>835</v>
      </c>
      <c r="D331" s="158" t="s">
        <v>836</v>
      </c>
      <c r="E331" s="157" t="s">
        <v>787</v>
      </c>
      <c r="F331" s="159">
        <v>16.66</v>
      </c>
      <c r="G331" s="159"/>
      <c r="H331" s="170">
        <f t="shared" si="17"/>
        <v>0</v>
      </c>
      <c r="I331" s="171"/>
      <c r="O331" s="210" t="s">
        <v>836</v>
      </c>
    </row>
    <row r="332" ht="13.5" outlineLevel="1" spans="1:15">
      <c r="A332" s="207" t="str">
        <f>IF(D332="","",COUNTA($D$6:D332))</f>
        <v/>
      </c>
      <c r="B332" s="158" t="s">
        <v>44</v>
      </c>
      <c r="C332" s="158" t="s">
        <v>837</v>
      </c>
      <c r="D332" s="158"/>
      <c r="E332" s="157"/>
      <c r="F332" s="159"/>
      <c r="G332" s="159"/>
      <c r="H332" s="170">
        <f>SUM(H333:H341)</f>
        <v>0</v>
      </c>
      <c r="I332" s="171"/>
      <c r="O332" s="210"/>
    </row>
    <row r="333" ht="256.5" outlineLevel="1" spans="1:15">
      <c r="A333" s="207">
        <f>IF(D333="","",COUNTA($D$6:D333))</f>
        <v>302</v>
      </c>
      <c r="B333" s="158" t="s">
        <v>838</v>
      </c>
      <c r="C333" s="158" t="s">
        <v>839</v>
      </c>
      <c r="D333" s="158" t="s">
        <v>840</v>
      </c>
      <c r="E333" s="157" t="s">
        <v>121</v>
      </c>
      <c r="F333" s="159">
        <v>11.29</v>
      </c>
      <c r="G333" s="159"/>
      <c r="H333" s="170">
        <f>ROUND(F333*G333,2)</f>
        <v>0</v>
      </c>
      <c r="I333" s="171"/>
      <c r="O333" s="210" t="s">
        <v>840</v>
      </c>
    </row>
    <row r="334" ht="256.5" outlineLevel="1" spans="1:15">
      <c r="A334" s="207">
        <f>IF(D334="","",COUNTA($D$6:D334))</f>
        <v>303</v>
      </c>
      <c r="B334" s="158" t="s">
        <v>838</v>
      </c>
      <c r="C334" s="158" t="s">
        <v>841</v>
      </c>
      <c r="D334" s="158" t="s">
        <v>842</v>
      </c>
      <c r="E334" s="157" t="s">
        <v>121</v>
      </c>
      <c r="F334" s="159">
        <v>398.07</v>
      </c>
      <c r="G334" s="159"/>
      <c r="H334" s="170">
        <f t="shared" ref="H334:H341" si="18">ROUND(F334*G334,2)</f>
        <v>0</v>
      </c>
      <c r="I334" s="171"/>
      <c r="O334" s="210" t="s">
        <v>842</v>
      </c>
    </row>
    <row r="335" ht="108" outlineLevel="1" spans="1:15">
      <c r="A335" s="207">
        <f>IF(D335="","",COUNTA($D$6:D335))</f>
        <v>304</v>
      </c>
      <c r="B335" s="158" t="s">
        <v>843</v>
      </c>
      <c r="C335" s="158" t="s">
        <v>844</v>
      </c>
      <c r="D335" s="158" t="s">
        <v>845</v>
      </c>
      <c r="E335" s="157" t="s">
        <v>209</v>
      </c>
      <c r="F335" s="159">
        <v>2</v>
      </c>
      <c r="G335" s="159"/>
      <c r="H335" s="170">
        <f t="shared" si="18"/>
        <v>0</v>
      </c>
      <c r="I335" s="171"/>
      <c r="O335" s="210" t="s">
        <v>845</v>
      </c>
    </row>
    <row r="336" ht="108" outlineLevel="1" spans="1:15">
      <c r="A336" s="207">
        <f>IF(D336="","",COUNTA($D$6:D336))</f>
        <v>305</v>
      </c>
      <c r="B336" s="221" t="s">
        <v>497</v>
      </c>
      <c r="C336" s="158" t="s">
        <v>498</v>
      </c>
      <c r="D336" s="158" t="s">
        <v>499</v>
      </c>
      <c r="E336" s="157" t="s">
        <v>69</v>
      </c>
      <c r="F336" s="159">
        <v>3</v>
      </c>
      <c r="G336" s="159"/>
      <c r="H336" s="170">
        <f t="shared" si="18"/>
        <v>0</v>
      </c>
      <c r="I336" s="171"/>
      <c r="O336" s="210" t="s">
        <v>499</v>
      </c>
    </row>
    <row r="337" ht="94.5" outlineLevel="1" spans="1:15">
      <c r="A337" s="207">
        <f>IF(D337="","",COUNTA($D$6:D337))</f>
        <v>306</v>
      </c>
      <c r="B337" s="158" t="s">
        <v>808</v>
      </c>
      <c r="C337" s="158" t="s">
        <v>809</v>
      </c>
      <c r="D337" s="158" t="s">
        <v>810</v>
      </c>
      <c r="E337" s="157" t="s">
        <v>783</v>
      </c>
      <c r="F337" s="159">
        <v>3</v>
      </c>
      <c r="G337" s="159"/>
      <c r="H337" s="170">
        <f t="shared" si="18"/>
        <v>0</v>
      </c>
      <c r="I337" s="171"/>
      <c r="O337" s="210" t="s">
        <v>810</v>
      </c>
    </row>
    <row r="338" ht="364.5" outlineLevel="1" spans="1:15">
      <c r="A338" s="207">
        <f>IF(D338="","",COUNTA($D$6:D338))</f>
        <v>307</v>
      </c>
      <c r="B338" s="158" t="s">
        <v>846</v>
      </c>
      <c r="C338" s="158" t="s">
        <v>847</v>
      </c>
      <c r="D338" s="158" t="s">
        <v>848</v>
      </c>
      <c r="E338" s="157" t="s">
        <v>209</v>
      </c>
      <c r="F338" s="159">
        <v>1</v>
      </c>
      <c r="G338" s="159"/>
      <c r="H338" s="170">
        <f t="shared" si="18"/>
        <v>0</v>
      </c>
      <c r="I338" s="171"/>
      <c r="O338" s="210" t="s">
        <v>848</v>
      </c>
    </row>
    <row r="339" ht="121.5" outlineLevel="1" spans="1:15">
      <c r="A339" s="207">
        <f>IF(D339="","",COUNTA($D$6:D339))</f>
        <v>308</v>
      </c>
      <c r="B339" s="158" t="s">
        <v>830</v>
      </c>
      <c r="C339" s="158" t="s">
        <v>785</v>
      </c>
      <c r="D339" s="158" t="s">
        <v>831</v>
      </c>
      <c r="E339" s="157" t="s">
        <v>787</v>
      </c>
      <c r="F339" s="159">
        <v>257.9</v>
      </c>
      <c r="G339" s="159"/>
      <c r="H339" s="170">
        <f t="shared" si="18"/>
        <v>0</v>
      </c>
      <c r="I339" s="171"/>
      <c r="O339" s="210" t="s">
        <v>831</v>
      </c>
    </row>
    <row r="340" ht="135" outlineLevel="1" spans="1:15">
      <c r="A340" s="207">
        <f>IF(D340="","",COUNTA($D$6:D340))</f>
        <v>309</v>
      </c>
      <c r="B340" s="158" t="s">
        <v>832</v>
      </c>
      <c r="C340" s="158" t="s">
        <v>789</v>
      </c>
      <c r="D340" s="158" t="s">
        <v>833</v>
      </c>
      <c r="E340" s="157" t="s">
        <v>787</v>
      </c>
      <c r="F340" s="159">
        <v>256.25</v>
      </c>
      <c r="G340" s="159"/>
      <c r="H340" s="170">
        <f t="shared" si="18"/>
        <v>0</v>
      </c>
      <c r="I340" s="171"/>
      <c r="O340" s="210" t="s">
        <v>833</v>
      </c>
    </row>
    <row r="341" ht="108" outlineLevel="1" spans="1:15">
      <c r="A341" s="207">
        <f>IF(D341="","",COUNTA($D$6:D341))</f>
        <v>310</v>
      </c>
      <c r="B341" s="158" t="s">
        <v>834</v>
      </c>
      <c r="C341" s="158" t="s">
        <v>835</v>
      </c>
      <c r="D341" s="158" t="s">
        <v>836</v>
      </c>
      <c r="E341" s="157" t="s">
        <v>787</v>
      </c>
      <c r="F341" s="159">
        <v>1.65</v>
      </c>
      <c r="G341" s="159"/>
      <c r="H341" s="170">
        <f t="shared" si="18"/>
        <v>0</v>
      </c>
      <c r="I341" s="171"/>
      <c r="O341" s="210" t="s">
        <v>836</v>
      </c>
    </row>
    <row r="342" s="70" customFormat="1" ht="15" spans="1:15">
      <c r="A342" s="106" t="s">
        <v>849</v>
      </c>
      <c r="B342" s="106"/>
      <c r="C342" s="106"/>
      <c r="D342" s="106"/>
      <c r="E342" s="106"/>
      <c r="F342" s="106"/>
      <c r="G342" s="106"/>
      <c r="H342" s="170">
        <f>H4+H140+H302</f>
        <v>0</v>
      </c>
      <c r="I342" s="115"/>
      <c r="J342" s="187"/>
      <c r="O342" s="212"/>
    </row>
    <row r="343" s="5" customFormat="1" ht="13.5" spans="1:15">
      <c r="A343" s="36" t="s">
        <v>850</v>
      </c>
      <c r="B343" s="36"/>
      <c r="C343" s="36"/>
      <c r="D343" s="36"/>
      <c r="E343" s="36"/>
      <c r="F343" s="36"/>
      <c r="G343" s="107"/>
      <c r="H343" s="107"/>
      <c r="I343" s="107"/>
      <c r="J343" s="187"/>
      <c r="K343" s="107"/>
      <c r="L343" s="116"/>
      <c r="O343" s="177"/>
    </row>
    <row r="344" s="6" customFormat="1" ht="13.5" spans="1:15">
      <c r="A344" s="38" t="s">
        <v>851</v>
      </c>
      <c r="B344" s="38"/>
      <c r="C344" s="38"/>
      <c r="D344" s="38"/>
      <c r="E344" s="38"/>
      <c r="F344" s="38"/>
      <c r="G344" s="108"/>
      <c r="H344" s="108"/>
      <c r="I344" s="108"/>
      <c r="J344" s="187"/>
      <c r="K344" s="117"/>
      <c r="L344" s="118"/>
      <c r="O344" s="213"/>
    </row>
    <row r="345" s="6" customFormat="1" ht="13.5" spans="1:15">
      <c r="A345" s="38" t="s">
        <v>852</v>
      </c>
      <c r="B345" s="38"/>
      <c r="C345" s="38"/>
      <c r="D345" s="38"/>
      <c r="E345" s="38"/>
      <c r="F345" s="38"/>
      <c r="G345" s="108"/>
      <c r="H345" s="108"/>
      <c r="I345" s="108"/>
      <c r="J345" s="187"/>
      <c r="K345" s="117"/>
      <c r="L345" s="118"/>
      <c r="O345" s="213"/>
    </row>
    <row r="346" ht="11.6"/>
  </sheetData>
  <autoFilter xmlns:etc="http://www.wps.cn/officeDocument/2017/etCustomData" ref="A1:I345" etc:filterBottomFollowUsedRange="0">
    <extLst/>
  </autoFilter>
  <mergeCells count="16">
    <mergeCell ref="A1:I1"/>
    <mergeCell ref="A2:D2"/>
    <mergeCell ref="E2:G2"/>
    <mergeCell ref="H2:I2"/>
    <mergeCell ref="A342:G342"/>
    <mergeCell ref="A343:F343"/>
    <mergeCell ref="A344:F344"/>
    <mergeCell ref="A345:F345"/>
    <mergeCell ref="L3:L4"/>
    <mergeCell ref="M3:M4"/>
    <mergeCell ref="N3:N4"/>
    <mergeCell ref="R5:R7"/>
    <mergeCell ref="S5:S7"/>
    <mergeCell ref="T5:T7"/>
    <mergeCell ref="O3:P4"/>
    <mergeCell ref="U5:V7"/>
  </mergeCells>
  <printOptions horizontalCentered="1"/>
  <pageMargins left="0.118055555555556" right="0.118055555555556" top="0.594444444444444" bottom="0" header="0.594444444444444" footer="0"/>
  <pageSetup paperSize="9" scale="8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view="pageBreakPreview" zoomScaleNormal="100" workbookViewId="0">
      <selection activeCell="A20" sqref="A20:G20"/>
    </sheetView>
  </sheetViews>
  <sheetFormatPr defaultColWidth="13.3061224489796" defaultRowHeight="15.65" customHeight="1" outlineLevelCol="6"/>
  <cols>
    <col min="1" max="1" width="13.3061224489796" style="68"/>
    <col min="2" max="2" width="32.3979591836735" style="68" customWidth="1"/>
    <col min="3" max="3" width="8.39795918367347" style="68" customWidth="1"/>
    <col min="4" max="4" width="13.3061224489796" style="70"/>
    <col min="5" max="5" width="18.1020408163265" style="72" customWidth="1"/>
    <col min="6" max="6" width="18" style="73" customWidth="1"/>
    <col min="7" max="7" width="30.8367346938776" style="68" customWidth="1"/>
    <col min="8" max="16384" width="13.3061224489796" style="4"/>
  </cols>
  <sheetData>
    <row r="1" s="68" customFormat="1" ht="30" customHeight="1" spans="1:7">
      <c r="A1" s="74" t="s">
        <v>853</v>
      </c>
      <c r="B1" s="74"/>
      <c r="C1" s="74"/>
      <c r="D1" s="75"/>
      <c r="E1" s="76"/>
      <c r="F1" s="74"/>
      <c r="G1" s="74"/>
    </row>
    <row r="2" s="7" customFormat="1" ht="21" customHeight="1" spans="1:7">
      <c r="A2" s="14" t="str">
        <f>'分部分项工程清单与计价表-机电'!A2</f>
        <v>工程名称：华美牧场员工宿舍和食堂工程-机电部分</v>
      </c>
      <c r="B2" s="14"/>
      <c r="C2" s="14"/>
      <c r="D2" s="14"/>
      <c r="E2" s="77"/>
      <c r="F2" s="14"/>
      <c r="G2" s="14"/>
    </row>
    <row r="3" s="69" customFormat="1" ht="16" customHeight="1" spans="1:7">
      <c r="A3" s="78" t="s">
        <v>7</v>
      </c>
      <c r="B3" s="78" t="s">
        <v>52</v>
      </c>
      <c r="C3" s="78" t="s">
        <v>54</v>
      </c>
      <c r="D3" s="79" t="s">
        <v>854</v>
      </c>
      <c r="E3" s="80" t="s">
        <v>855</v>
      </c>
      <c r="F3" s="81"/>
      <c r="G3" s="82" t="s">
        <v>856</v>
      </c>
    </row>
    <row r="4" s="69" customFormat="1" ht="29" customHeight="1" spans="1:7">
      <c r="A4" s="78"/>
      <c r="B4" s="78"/>
      <c r="C4" s="78"/>
      <c r="E4" s="80" t="s">
        <v>857</v>
      </c>
      <c r="F4" s="78" t="s">
        <v>858</v>
      </c>
      <c r="G4" s="82"/>
    </row>
    <row r="5" s="7" customFormat="1" ht="31" customHeight="1" spans="1:7">
      <c r="A5" s="18" t="s">
        <v>59</v>
      </c>
      <c r="B5" s="83" t="s">
        <v>20</v>
      </c>
      <c r="C5" s="83"/>
      <c r="D5" s="84"/>
      <c r="E5" s="85"/>
      <c r="F5" s="86">
        <f>SUM(F6:F6)</f>
        <v>0</v>
      </c>
      <c r="G5" s="87"/>
    </row>
    <row r="6" s="7" customFormat="1" ht="34" customHeight="1" spans="1:7">
      <c r="A6" s="78">
        <v>1</v>
      </c>
      <c r="B6" s="88" t="s">
        <v>859</v>
      </c>
      <c r="C6" s="78" t="s">
        <v>860</v>
      </c>
      <c r="D6" s="78">
        <v>1</v>
      </c>
      <c r="E6" s="80"/>
      <c r="F6" s="89">
        <f>ROUND(D6*E6,2)</f>
        <v>0</v>
      </c>
      <c r="G6" s="90"/>
    </row>
    <row r="7" s="7" customFormat="1" ht="26" customHeight="1" spans="1:7">
      <c r="A7" s="95" t="s">
        <v>443</v>
      </c>
      <c r="B7" s="83" t="s">
        <v>861</v>
      </c>
      <c r="C7" s="78"/>
      <c r="D7" s="89"/>
      <c r="E7" s="96"/>
      <c r="F7" s="86">
        <f>SUM(F8:F16)</f>
        <v>0</v>
      </c>
      <c r="G7" s="94"/>
    </row>
    <row r="8" s="7" customFormat="1" ht="35" customHeight="1" spans="1:7">
      <c r="A8" s="78">
        <v>1</v>
      </c>
      <c r="B8" s="88" t="s">
        <v>862</v>
      </c>
      <c r="C8" s="78" t="s">
        <v>860</v>
      </c>
      <c r="D8" s="78">
        <v>1</v>
      </c>
      <c r="E8" s="91"/>
      <c r="F8" s="92">
        <f t="shared" ref="F8:F16" si="0">+ROUND(D8*E8,2)</f>
        <v>0</v>
      </c>
      <c r="G8" s="94"/>
    </row>
    <row r="9" s="7" customFormat="1" ht="35" customHeight="1" spans="1:7">
      <c r="A9" s="78">
        <v>2</v>
      </c>
      <c r="B9" s="88" t="s">
        <v>863</v>
      </c>
      <c r="C9" s="78" t="s">
        <v>860</v>
      </c>
      <c r="D9" s="78">
        <v>1</v>
      </c>
      <c r="E9" s="91"/>
      <c r="F9" s="92">
        <f t="shared" si="0"/>
        <v>0</v>
      </c>
      <c r="G9" s="94"/>
    </row>
    <row r="10" s="7" customFormat="1" ht="35" customHeight="1" spans="1:7">
      <c r="A10" s="78">
        <v>3</v>
      </c>
      <c r="B10" s="88" t="s">
        <v>864</v>
      </c>
      <c r="C10" s="78" t="s">
        <v>860</v>
      </c>
      <c r="D10" s="78">
        <v>1</v>
      </c>
      <c r="E10" s="91"/>
      <c r="F10" s="92">
        <f t="shared" si="0"/>
        <v>0</v>
      </c>
      <c r="G10" s="94"/>
    </row>
    <row r="11" s="7" customFormat="1" ht="35" customHeight="1" spans="1:7">
      <c r="A11" s="78">
        <v>4</v>
      </c>
      <c r="B11" s="88" t="s">
        <v>865</v>
      </c>
      <c r="C11" s="78" t="s">
        <v>860</v>
      </c>
      <c r="D11" s="78">
        <v>1</v>
      </c>
      <c r="E11" s="91"/>
      <c r="F11" s="92">
        <f t="shared" si="0"/>
        <v>0</v>
      </c>
      <c r="G11" s="94"/>
    </row>
    <row r="12" s="7" customFormat="1" ht="57" customHeight="1" spans="1:7">
      <c r="A12" s="78">
        <v>5</v>
      </c>
      <c r="B12" s="88" t="s">
        <v>866</v>
      </c>
      <c r="C12" s="78" t="s">
        <v>860</v>
      </c>
      <c r="D12" s="78">
        <v>1</v>
      </c>
      <c r="E12" s="91"/>
      <c r="F12" s="92">
        <f t="shared" si="0"/>
        <v>0</v>
      </c>
      <c r="G12" s="94"/>
    </row>
    <row r="13" s="7" customFormat="1" ht="77" customHeight="1" spans="1:7">
      <c r="A13" s="78">
        <v>6</v>
      </c>
      <c r="B13" s="88" t="s">
        <v>867</v>
      </c>
      <c r="C13" s="78" t="s">
        <v>860</v>
      </c>
      <c r="D13" s="78">
        <v>1</v>
      </c>
      <c r="E13" s="91"/>
      <c r="F13" s="92">
        <f t="shared" si="0"/>
        <v>0</v>
      </c>
      <c r="G13" s="94"/>
    </row>
    <row r="14" s="7" customFormat="1" ht="56" customHeight="1" spans="1:7">
      <c r="A14" s="78">
        <v>7</v>
      </c>
      <c r="B14" s="88" t="s">
        <v>868</v>
      </c>
      <c r="C14" s="78" t="s">
        <v>860</v>
      </c>
      <c r="D14" s="78">
        <v>1</v>
      </c>
      <c r="E14" s="91"/>
      <c r="F14" s="92">
        <f t="shared" si="0"/>
        <v>0</v>
      </c>
      <c r="G14" s="94"/>
    </row>
    <row r="15" s="7" customFormat="1" ht="56" customHeight="1" spans="1:7">
      <c r="A15" s="78">
        <v>8</v>
      </c>
      <c r="B15" s="88" t="s">
        <v>869</v>
      </c>
      <c r="C15" s="78" t="s">
        <v>860</v>
      </c>
      <c r="D15" s="78">
        <v>1</v>
      </c>
      <c r="E15" s="91"/>
      <c r="F15" s="92">
        <f t="shared" si="0"/>
        <v>0</v>
      </c>
      <c r="G15" s="94"/>
    </row>
    <row r="16" s="7" customFormat="1" ht="39" customHeight="1" spans="1:7">
      <c r="A16" s="78">
        <v>9</v>
      </c>
      <c r="B16" s="88" t="s">
        <v>870</v>
      </c>
      <c r="C16" s="78" t="s">
        <v>860</v>
      </c>
      <c r="D16" s="78">
        <v>1</v>
      </c>
      <c r="E16" s="80"/>
      <c r="F16" s="92">
        <f t="shared" si="0"/>
        <v>0</v>
      </c>
      <c r="G16" s="93"/>
    </row>
    <row r="17" s="70" customFormat="1" ht="30" customHeight="1" spans="1:7">
      <c r="A17" s="23" t="s">
        <v>849</v>
      </c>
      <c r="B17" s="23"/>
      <c r="C17" s="23"/>
      <c r="D17" s="23"/>
      <c r="E17" s="97"/>
      <c r="F17" s="98">
        <f>+F5+F7</f>
        <v>0</v>
      </c>
      <c r="G17" s="99"/>
    </row>
    <row r="18" s="5" customFormat="1" ht="30" customHeight="1" spans="1:7">
      <c r="A18" s="36" t="s">
        <v>850</v>
      </c>
      <c r="B18" s="36"/>
      <c r="C18" s="36"/>
      <c r="D18" s="36"/>
      <c r="E18" s="37"/>
      <c r="F18" s="36"/>
      <c r="G18" s="36"/>
    </row>
    <row r="19" s="6" customFormat="1" ht="30" customHeight="1" spans="1:7">
      <c r="A19" s="38" t="s">
        <v>851</v>
      </c>
      <c r="B19" s="38"/>
      <c r="C19" s="38"/>
      <c r="D19" s="38"/>
      <c r="E19" s="39"/>
      <c r="F19" s="38"/>
      <c r="G19" s="38"/>
    </row>
    <row r="20" s="6" customFormat="1" ht="30" customHeight="1" spans="1:7">
      <c r="A20" s="38" t="s">
        <v>852</v>
      </c>
      <c r="B20" s="38"/>
      <c r="C20" s="38"/>
      <c r="D20" s="38"/>
      <c r="E20" s="39"/>
      <c r="F20" s="38"/>
      <c r="G20" s="38"/>
    </row>
    <row r="21" s="71" customFormat="1" customHeight="1" spans="1:7">
      <c r="A21" s="68"/>
      <c r="B21" s="68"/>
      <c r="C21" s="68"/>
      <c r="D21" s="70"/>
      <c r="E21" s="72"/>
      <c r="F21" s="73"/>
      <c r="G21" s="68"/>
    </row>
    <row r="22" s="71" customFormat="1" customHeight="1" spans="1:7">
      <c r="A22" s="68"/>
      <c r="B22" s="68"/>
      <c r="C22" s="68"/>
      <c r="D22" s="70"/>
      <c r="E22" s="72"/>
      <c r="F22" s="73"/>
      <c r="G22" s="68"/>
    </row>
  </sheetData>
  <mergeCells count="12">
    <mergeCell ref="A1:G1"/>
    <mergeCell ref="A2:G2"/>
    <mergeCell ref="E3:F3"/>
    <mergeCell ref="A17:E17"/>
    <mergeCell ref="A18:G18"/>
    <mergeCell ref="A19:G19"/>
    <mergeCell ref="A20:G20"/>
    <mergeCell ref="A3:A4"/>
    <mergeCell ref="B3:B4"/>
    <mergeCell ref="C3:C4"/>
    <mergeCell ref="D3:D4"/>
    <mergeCell ref="G3:G4"/>
  </mergeCells>
  <pageMargins left="0.75" right="0.75" top="1" bottom="1" header="0.5" footer="0.5"/>
  <pageSetup paperSize="9" scale="7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view="pageBreakPreview" zoomScaleNormal="100" workbookViewId="0">
      <selection activeCell="A20" sqref="A20:E20"/>
    </sheetView>
  </sheetViews>
  <sheetFormatPr defaultColWidth="9" defaultRowHeight="11.6" outlineLevelCol="4"/>
  <cols>
    <col min="1" max="1" width="11.8265306122449" style="187" customWidth="1"/>
    <col min="2" max="2" width="44.3367346938776" style="187" customWidth="1"/>
    <col min="3" max="4" width="10.5" style="187" customWidth="1"/>
    <col min="5" max="5" width="19.6632653061224" style="187" customWidth="1"/>
    <col min="6" max="16384" width="9" style="187"/>
  </cols>
  <sheetData>
    <row r="1" ht="18" customHeight="1" spans="1:5">
      <c r="A1" s="188"/>
      <c r="B1" s="188"/>
      <c r="C1" s="188"/>
      <c r="D1" s="189"/>
      <c r="E1" s="190"/>
    </row>
    <row r="2" ht="39.75" customHeight="1" spans="1:5">
      <c r="A2" s="127" t="s">
        <v>871</v>
      </c>
      <c r="B2" s="127"/>
      <c r="C2" s="127"/>
      <c r="D2" s="127"/>
      <c r="E2" s="127"/>
    </row>
    <row r="3" ht="28.5" customHeight="1" spans="1:5">
      <c r="A3" s="129" t="s">
        <v>6</v>
      </c>
      <c r="B3" s="129"/>
      <c r="C3" s="129"/>
      <c r="D3" s="129"/>
      <c r="E3" s="141"/>
    </row>
    <row r="4" ht="18.75" customHeight="1" spans="1:5">
      <c r="A4" s="191" t="s">
        <v>7</v>
      </c>
      <c r="B4" s="192" t="s">
        <v>52</v>
      </c>
      <c r="C4" s="192" t="s">
        <v>858</v>
      </c>
      <c r="D4" s="192"/>
      <c r="E4" s="193" t="s">
        <v>58</v>
      </c>
    </row>
    <row r="5" ht="18" customHeight="1" spans="1:5">
      <c r="A5" s="131" t="s">
        <v>10</v>
      </c>
      <c r="B5" s="134" t="s">
        <v>25</v>
      </c>
      <c r="C5" s="135"/>
      <c r="D5" s="135"/>
      <c r="E5" s="194"/>
    </row>
    <row r="6" ht="18" customHeight="1" spans="1:5">
      <c r="A6" s="131" t="s">
        <v>18</v>
      </c>
      <c r="B6" s="134" t="s">
        <v>27</v>
      </c>
      <c r="C6" s="135"/>
      <c r="D6" s="135"/>
      <c r="E6" s="194"/>
    </row>
    <row r="7" ht="18" customHeight="1" spans="1:5">
      <c r="A7" s="131" t="s">
        <v>116</v>
      </c>
      <c r="B7" s="134" t="s">
        <v>872</v>
      </c>
      <c r="C7" s="135"/>
      <c r="D7" s="135"/>
      <c r="E7" s="194"/>
    </row>
    <row r="8" ht="18" customHeight="1" spans="1:5">
      <c r="A8" s="131" t="s">
        <v>161</v>
      </c>
      <c r="B8" s="134" t="s">
        <v>873</v>
      </c>
      <c r="C8" s="135"/>
      <c r="D8" s="135"/>
      <c r="E8" s="194"/>
    </row>
    <row r="9" ht="18" customHeight="1" spans="1:5">
      <c r="A9" s="131" t="s">
        <v>22</v>
      </c>
      <c r="B9" s="134" t="s">
        <v>29</v>
      </c>
      <c r="C9" s="135"/>
      <c r="D9" s="135"/>
      <c r="E9" s="194"/>
    </row>
    <row r="10" ht="18" customHeight="1" spans="1:5">
      <c r="A10" s="131" t="s">
        <v>44</v>
      </c>
      <c r="B10" s="134" t="s">
        <v>31</v>
      </c>
      <c r="C10" s="135"/>
      <c r="D10" s="135"/>
      <c r="E10" s="194"/>
    </row>
    <row r="11" ht="18" customHeight="1" spans="1:5">
      <c r="A11" s="131" t="s">
        <v>46</v>
      </c>
      <c r="B11" s="134" t="s">
        <v>33</v>
      </c>
      <c r="C11" s="135"/>
      <c r="D11" s="135"/>
      <c r="E11" s="194"/>
    </row>
    <row r="12" ht="18" customHeight="1" spans="1:5">
      <c r="A12" s="131" t="s">
        <v>48</v>
      </c>
      <c r="B12" s="134" t="s">
        <v>35</v>
      </c>
      <c r="C12" s="135"/>
      <c r="D12" s="135"/>
      <c r="E12" s="194"/>
    </row>
    <row r="13" ht="18" customHeight="1" spans="1:5">
      <c r="A13" s="131" t="s">
        <v>716</v>
      </c>
      <c r="B13" s="134" t="s">
        <v>37</v>
      </c>
      <c r="C13" s="135"/>
      <c r="D13" s="135"/>
      <c r="E13" s="194"/>
    </row>
    <row r="14" ht="18" customHeight="1" spans="1:5">
      <c r="A14" s="131" t="s">
        <v>874</v>
      </c>
      <c r="B14" s="134" t="s">
        <v>41</v>
      </c>
      <c r="C14" s="135"/>
      <c r="D14" s="135"/>
      <c r="E14" s="194"/>
    </row>
    <row r="15" ht="18" customHeight="1" spans="1:5">
      <c r="A15" s="131" t="s">
        <v>875</v>
      </c>
      <c r="B15" s="134" t="s">
        <v>39</v>
      </c>
      <c r="C15" s="135"/>
      <c r="D15" s="135"/>
      <c r="E15" s="194"/>
    </row>
    <row r="16" ht="18" customHeight="1" spans="1:5">
      <c r="A16" s="131" t="s">
        <v>876</v>
      </c>
      <c r="B16" s="134" t="s">
        <v>43</v>
      </c>
      <c r="C16" s="135"/>
      <c r="D16" s="135"/>
      <c r="E16" s="194"/>
    </row>
    <row r="17" ht="18" customHeight="1" spans="1:5">
      <c r="A17" s="195"/>
      <c r="B17" s="196" t="s">
        <v>877</v>
      </c>
      <c r="C17" s="197">
        <f>+C5+C6+C9+C10+C11+C12+C13+C14+C15+C16</f>
        <v>0</v>
      </c>
      <c r="D17" s="197"/>
      <c r="E17" s="198" t="s">
        <v>878</v>
      </c>
    </row>
    <row r="18" ht="18" customHeight="1" spans="1:5">
      <c r="A18" s="199" t="s">
        <v>879</v>
      </c>
      <c r="B18" s="199"/>
      <c r="C18" s="199"/>
      <c r="D18" s="199"/>
      <c r="E18" s="199"/>
    </row>
    <row r="19" s="5" customFormat="1" ht="30" customHeight="1" spans="1:5">
      <c r="A19" s="36" t="s">
        <v>850</v>
      </c>
      <c r="B19" s="36"/>
      <c r="C19" s="36"/>
      <c r="D19" s="36"/>
      <c r="E19" s="37"/>
    </row>
    <row r="20" s="6" customFormat="1" ht="30" customHeight="1" spans="1:5">
      <c r="A20" s="38" t="s">
        <v>851</v>
      </c>
      <c r="B20" s="38"/>
      <c r="C20" s="38"/>
      <c r="D20" s="38"/>
      <c r="E20" s="39"/>
    </row>
    <row r="21" s="6" customFormat="1" ht="30" customHeight="1" spans="1:5">
      <c r="A21" s="38" t="s">
        <v>852</v>
      </c>
      <c r="B21" s="38"/>
      <c r="C21" s="38"/>
      <c r="D21" s="38"/>
      <c r="E21" s="39"/>
    </row>
  </sheetData>
  <mergeCells count="21">
    <mergeCell ref="A1:D1"/>
    <mergeCell ref="A2:E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18:E18"/>
    <mergeCell ref="A19:E19"/>
    <mergeCell ref="A20:E20"/>
    <mergeCell ref="A21:E21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8"/>
  <sheetViews>
    <sheetView view="pageBreakPreview" zoomScaleNormal="100" workbookViewId="0">
      <selection activeCell="B20" sqref="B20"/>
    </sheetView>
  </sheetViews>
  <sheetFormatPr defaultColWidth="9.5" defaultRowHeight="12" customHeight="1"/>
  <cols>
    <col min="1" max="1" width="6.5" style="7" customWidth="1"/>
    <col min="2" max="2" width="16.5816326530612" style="7" customWidth="1"/>
    <col min="3" max="3" width="12.2959183673469" style="7" customWidth="1"/>
    <col min="4" max="4" width="9.10204081632653" style="8" customWidth="1"/>
    <col min="5" max="5" width="13.2040816326531" style="8" customWidth="1"/>
    <col min="6" max="6" width="12.3061224489796" style="9" customWidth="1"/>
    <col min="7" max="7" width="16.3979591836735" style="10" customWidth="1"/>
    <col min="8" max="8" width="13.5" style="7" customWidth="1"/>
    <col min="9" max="31" width="9.89795918367347" style="7" customWidth="1"/>
    <col min="32" max="41" width="9.5" style="7"/>
    <col min="42" max="16384" width="9.5" style="4"/>
  </cols>
  <sheetData>
    <row r="1" s="1" customFormat="1" ht="30" customHeight="1" spans="1:8">
      <c r="A1" s="11" t="s">
        <v>880</v>
      </c>
      <c r="B1" s="11"/>
      <c r="C1" s="11"/>
      <c r="D1" s="11"/>
      <c r="E1" s="11"/>
      <c r="F1" s="12"/>
      <c r="G1" s="13"/>
      <c r="H1" s="11"/>
    </row>
    <row r="2" s="2" customFormat="1" ht="30" customHeight="1" spans="1:8">
      <c r="A2" s="14" t="s">
        <v>6</v>
      </c>
      <c r="B2" s="14"/>
      <c r="C2" s="14"/>
      <c r="D2" s="15"/>
      <c r="E2" s="15"/>
      <c r="F2" s="16"/>
      <c r="G2" s="17"/>
      <c r="H2" s="14"/>
    </row>
    <row r="3" s="3" customFormat="1" ht="20" customHeight="1" spans="1:8">
      <c r="A3" s="18" t="s">
        <v>7</v>
      </c>
      <c r="B3" s="19" t="s">
        <v>881</v>
      </c>
      <c r="C3" s="20"/>
      <c r="D3" s="18" t="s">
        <v>54</v>
      </c>
      <c r="E3" s="18" t="s">
        <v>882</v>
      </c>
      <c r="F3" s="21" t="s">
        <v>883</v>
      </c>
      <c r="G3" s="22"/>
      <c r="H3" s="23" t="s">
        <v>58</v>
      </c>
    </row>
    <row r="4" s="3" customFormat="1" ht="20" customHeight="1" spans="1:8">
      <c r="A4" s="18"/>
      <c r="B4" s="24"/>
      <c r="C4" s="25"/>
      <c r="D4" s="18"/>
      <c r="E4" s="18"/>
      <c r="F4" s="21" t="s">
        <v>884</v>
      </c>
      <c r="G4" s="22" t="s">
        <v>885</v>
      </c>
      <c r="H4" s="23"/>
    </row>
    <row r="5" s="4" customFormat="1" ht="20" customHeight="1" spans="1:41">
      <c r="A5" s="26">
        <v>1</v>
      </c>
      <c r="B5" s="27" t="s">
        <v>886</v>
      </c>
      <c r="C5" s="27" t="s">
        <v>887</v>
      </c>
      <c r="D5" s="28" t="s">
        <v>888</v>
      </c>
      <c r="E5" s="28"/>
      <c r="F5" s="29"/>
      <c r="G5" s="30"/>
      <c r="H5" s="31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="4" customFormat="1" ht="20" customHeight="1" spans="1:41">
      <c r="A6" s="32"/>
      <c r="B6" s="27"/>
      <c r="C6" s="27"/>
      <c r="D6" s="28"/>
      <c r="E6" s="28"/>
      <c r="F6" s="29"/>
      <c r="G6" s="33"/>
      <c r="H6" s="3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="4" customFormat="1" ht="20" customHeight="1" spans="1:41">
      <c r="A7" s="32"/>
      <c r="B7" s="27"/>
      <c r="C7" s="27"/>
      <c r="D7" s="28"/>
      <c r="E7" s="28"/>
      <c r="F7" s="29"/>
      <c r="G7" s="33"/>
      <c r="H7" s="3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="4" customFormat="1" ht="20" customHeight="1" spans="1:41">
      <c r="A8" s="32"/>
      <c r="B8" s="27"/>
      <c r="C8" s="27"/>
      <c r="D8" s="28"/>
      <c r="E8" s="28"/>
      <c r="F8" s="29"/>
      <c r="G8" s="33"/>
      <c r="H8" s="3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="4" customFormat="1" ht="27" customHeight="1" spans="1:41">
      <c r="A9" s="32"/>
      <c r="B9" s="27"/>
      <c r="C9" s="27"/>
      <c r="D9" s="28"/>
      <c r="E9" s="28"/>
      <c r="F9" s="29"/>
      <c r="G9" s="33"/>
      <c r="H9" s="3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="4" customFormat="1" ht="20" customHeight="1" spans="1:41">
      <c r="A10" s="32"/>
      <c r="B10" s="27"/>
      <c r="C10" s="27"/>
      <c r="D10" s="28"/>
      <c r="E10" s="28"/>
      <c r="F10" s="29"/>
      <c r="G10" s="33"/>
      <c r="H10" s="3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="4" customFormat="1" ht="20" customHeight="1" spans="1:41">
      <c r="A11" s="32"/>
      <c r="B11" s="27"/>
      <c r="C11" s="27"/>
      <c r="D11" s="28"/>
      <c r="E11" s="28"/>
      <c r="F11" s="29"/>
      <c r="G11" s="33"/>
      <c r="H11" s="34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="4" customFormat="1" ht="20" customHeight="1" spans="1:41">
      <c r="A12" s="32"/>
      <c r="B12" s="27"/>
      <c r="C12" s="27"/>
      <c r="D12" s="28"/>
      <c r="E12" s="28"/>
      <c r="F12" s="29"/>
      <c r="G12" s="33"/>
      <c r="H12" s="3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="4" customFormat="1" ht="20" customHeight="1" spans="1:41">
      <c r="A13" s="32"/>
      <c r="B13" s="27"/>
      <c r="C13" s="27"/>
      <c r="D13" s="28"/>
      <c r="E13" s="28"/>
      <c r="F13" s="29"/>
      <c r="G13" s="33"/>
      <c r="H13" s="34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="4" customFormat="1" ht="20" customHeight="1" spans="1:41">
      <c r="A14" s="32"/>
      <c r="B14" s="27"/>
      <c r="C14" s="27"/>
      <c r="D14" s="28"/>
      <c r="E14" s="28"/>
      <c r="F14" s="29"/>
      <c r="G14" s="33"/>
      <c r="H14" s="3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="4" customFormat="1" ht="20" customHeight="1" spans="1:41">
      <c r="A15" s="32"/>
      <c r="B15" s="27"/>
      <c r="C15" s="27"/>
      <c r="D15" s="28"/>
      <c r="E15" s="28"/>
      <c r="F15" s="29"/>
      <c r="G15" s="33"/>
      <c r="H15" s="34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="4" customFormat="1" ht="20" customHeight="1" spans="1:41">
      <c r="A16" s="32"/>
      <c r="B16" s="27"/>
      <c r="C16" s="27"/>
      <c r="D16" s="28"/>
      <c r="E16" s="28"/>
      <c r="F16" s="29"/>
      <c r="G16" s="33"/>
      <c r="H16" s="34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="4" customFormat="1" ht="20" customHeight="1" spans="1:41">
      <c r="A17" s="32"/>
      <c r="B17" s="27"/>
      <c r="C17" s="27"/>
      <c r="D17" s="28"/>
      <c r="E17" s="28"/>
      <c r="F17" s="28"/>
      <c r="G17" s="33"/>
      <c r="H17" s="34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="4" customFormat="1" ht="20" customHeight="1" spans="1:41">
      <c r="A18" s="32"/>
      <c r="B18" s="27"/>
      <c r="C18" s="27"/>
      <c r="D18" s="28"/>
      <c r="E18" s="28"/>
      <c r="F18" s="29"/>
      <c r="G18" s="33"/>
      <c r="H18" s="3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="4" customFormat="1" ht="20" customHeight="1" spans="1:41">
      <c r="A19" s="32"/>
      <c r="B19" s="27"/>
      <c r="C19" s="27"/>
      <c r="D19" s="28"/>
      <c r="E19" s="28"/>
      <c r="F19" s="29"/>
      <c r="G19" s="33"/>
      <c r="H19" s="34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="4" customFormat="1" ht="20" customHeight="1" spans="1:41">
      <c r="A20" s="32"/>
      <c r="B20" s="27"/>
      <c r="C20" s="27"/>
      <c r="D20" s="28"/>
      <c r="E20" s="28"/>
      <c r="F20" s="29"/>
      <c r="G20" s="33"/>
      <c r="H20" s="35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="4" customFormat="1" ht="20" customHeight="1" spans="1:41">
      <c r="A21" s="32"/>
      <c r="B21" s="27"/>
      <c r="C21" s="27"/>
      <c r="D21" s="28"/>
      <c r="E21" s="28"/>
      <c r="F21" s="28"/>
      <c r="G21" s="33"/>
      <c r="H21" s="35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="4" customFormat="1" ht="20" customHeight="1" spans="1:41">
      <c r="A22" s="32"/>
      <c r="B22" s="27"/>
      <c r="C22" s="27"/>
      <c r="D22" s="28"/>
      <c r="E22" s="28"/>
      <c r="F22" s="29"/>
      <c r="G22" s="33"/>
      <c r="H22" s="3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="4" customFormat="1" ht="20" customHeight="1" spans="1:41">
      <c r="A23" s="32"/>
      <c r="B23" s="27"/>
      <c r="C23" s="27"/>
      <c r="D23" s="28"/>
      <c r="E23" s="28"/>
      <c r="F23" s="29"/>
      <c r="G23" s="33"/>
      <c r="H23" s="3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="4" customFormat="1" ht="20" customHeight="1" spans="1:41">
      <c r="A24" s="32"/>
      <c r="B24" s="27"/>
      <c r="C24" s="27"/>
      <c r="D24" s="28"/>
      <c r="E24" s="28"/>
      <c r="F24" s="29"/>
      <c r="G24" s="33"/>
      <c r="H24" s="35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="4" customFormat="1" ht="20" customHeight="1" spans="1:41">
      <c r="A25" s="32"/>
      <c r="B25" s="27"/>
      <c r="C25" s="27"/>
      <c r="D25" s="28"/>
      <c r="E25" s="28"/>
      <c r="F25" s="28"/>
      <c r="G25" s="33"/>
      <c r="H25" s="35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="5" customFormat="1" ht="30" customHeight="1" spans="1:7">
      <c r="A26" s="36" t="s">
        <v>850</v>
      </c>
      <c r="B26" s="36"/>
      <c r="C26" s="36"/>
      <c r="D26" s="36"/>
      <c r="E26" s="37"/>
      <c r="F26" s="36"/>
      <c r="G26" s="36"/>
    </row>
    <row r="27" s="6" customFormat="1" ht="30" customHeight="1" spans="1:7">
      <c r="A27" s="38" t="s">
        <v>851</v>
      </c>
      <c r="B27" s="38"/>
      <c r="C27" s="38"/>
      <c r="D27" s="38"/>
      <c r="E27" s="39"/>
      <c r="F27" s="38"/>
      <c r="G27" s="38"/>
    </row>
    <row r="28" s="6" customFormat="1" ht="30" customHeight="1" spans="1:7">
      <c r="A28" s="38" t="s">
        <v>852</v>
      </c>
      <c r="B28" s="38"/>
      <c r="C28" s="38"/>
      <c r="D28" s="38"/>
      <c r="E28" s="39"/>
      <c r="F28" s="38"/>
      <c r="G28" s="38"/>
    </row>
  </sheetData>
  <mergeCells count="11">
    <mergeCell ref="A1:H1"/>
    <mergeCell ref="A2:H2"/>
    <mergeCell ref="F3:G3"/>
    <mergeCell ref="A26:G26"/>
    <mergeCell ref="A27:G27"/>
    <mergeCell ref="A28:G28"/>
    <mergeCell ref="A3:A4"/>
    <mergeCell ref="D3:D4"/>
    <mergeCell ref="E3:E4"/>
    <mergeCell ref="H3:H4"/>
    <mergeCell ref="B3:C4"/>
  </mergeCells>
  <printOptions horizontalCentered="1"/>
  <pageMargins left="0.751388888888889" right="0.751388888888889" top="1" bottom="1" header="0.5" footer="0.5"/>
  <pageSetup paperSize="9" scale="87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GridLines="0" view="pageBreakPreview" zoomScaleNormal="100" workbookViewId="0">
      <selection activeCell="B20" sqref="B20"/>
    </sheetView>
  </sheetViews>
  <sheetFormatPr defaultColWidth="9" defaultRowHeight="11.6" outlineLevelCol="3"/>
  <cols>
    <col min="1" max="1" width="12.8367346938776" customWidth="1"/>
    <col min="2" max="2" width="53" customWidth="1"/>
    <col min="3" max="3" width="21" customWidth="1"/>
    <col min="4" max="4" width="21.8367346938776" style="181" customWidth="1"/>
  </cols>
  <sheetData>
    <row r="1" ht="39.75" customHeight="1" spans="1:4">
      <c r="A1" s="42" t="s">
        <v>5</v>
      </c>
      <c r="B1" s="42"/>
      <c r="C1" s="42"/>
      <c r="D1" s="42"/>
    </row>
    <row r="2" ht="28.5" customHeight="1" spans="1:4">
      <c r="A2" s="182" t="s">
        <v>889</v>
      </c>
      <c r="B2" s="182"/>
      <c r="C2" s="182"/>
      <c r="D2" s="45"/>
    </row>
    <row r="3" ht="18.75" customHeight="1" spans="1:4">
      <c r="A3" s="46" t="s">
        <v>7</v>
      </c>
      <c r="B3" s="47" t="s">
        <v>8</v>
      </c>
      <c r="C3" s="47" t="s">
        <v>9</v>
      </c>
      <c r="D3" s="48" t="s">
        <v>890</v>
      </c>
    </row>
    <row r="4" ht="18" customHeight="1" spans="1:4">
      <c r="A4" s="49" t="s">
        <v>10</v>
      </c>
      <c r="B4" s="50" t="s">
        <v>11</v>
      </c>
      <c r="C4" s="183">
        <f>+C5+C6+C7</f>
        <v>0</v>
      </c>
      <c r="D4" s="113"/>
    </row>
    <row r="5" ht="18" customHeight="1" spans="1:4">
      <c r="A5" s="49" t="s">
        <v>12</v>
      </c>
      <c r="B5" s="50" t="s">
        <v>13</v>
      </c>
      <c r="C5" s="183">
        <f>+'分部分项工程清单与计价表-土建'!I4</f>
        <v>0</v>
      </c>
      <c r="D5" s="113"/>
    </row>
    <row r="6" ht="18" customHeight="1" spans="1:4">
      <c r="A6" s="49" t="s">
        <v>14</v>
      </c>
      <c r="B6" s="50" t="s">
        <v>15</v>
      </c>
      <c r="C6" s="183">
        <f>'分部分项工程清单与计价表-土建'!I122</f>
        <v>0</v>
      </c>
      <c r="D6" s="113"/>
    </row>
    <row r="7" ht="18" customHeight="1" spans="1:4">
      <c r="A7" s="49" t="s">
        <v>16</v>
      </c>
      <c r="B7" s="50" t="s">
        <v>17</v>
      </c>
      <c r="C7" s="183">
        <f>+'分部分项工程清单与计价表-土建'!I229</f>
        <v>0</v>
      </c>
      <c r="D7" s="113"/>
    </row>
    <row r="8" ht="18" customHeight="1" spans="1:4">
      <c r="A8" s="49" t="s">
        <v>18</v>
      </c>
      <c r="B8" s="50" t="s">
        <v>19</v>
      </c>
      <c r="C8" s="183">
        <f>+C9+C10</f>
        <v>0</v>
      </c>
      <c r="D8" s="113"/>
    </row>
    <row r="9" ht="18" customHeight="1" spans="1:4">
      <c r="A9" s="49">
        <v>2.1</v>
      </c>
      <c r="B9" s="50" t="s">
        <v>891</v>
      </c>
      <c r="C9" s="183">
        <f>+'单价措施项目清单与计价表-土建'!I4</f>
        <v>0</v>
      </c>
      <c r="D9" s="113"/>
    </row>
    <row r="10" ht="18" customHeight="1" spans="1:4">
      <c r="A10" s="49">
        <v>2.2</v>
      </c>
      <c r="B10" s="50" t="s">
        <v>892</v>
      </c>
      <c r="C10" s="183">
        <f>+C11+C12</f>
        <v>0</v>
      </c>
      <c r="D10" s="113"/>
    </row>
    <row r="11" ht="18" customHeight="1" spans="1:4">
      <c r="A11" s="49" t="s">
        <v>893</v>
      </c>
      <c r="B11" s="50" t="s">
        <v>20</v>
      </c>
      <c r="C11" s="183">
        <f>+'总价措施项目清单与计价表-土建'!F5</f>
        <v>0</v>
      </c>
      <c r="D11" s="113" t="s">
        <v>894</v>
      </c>
    </row>
    <row r="12" ht="18" customHeight="1" spans="1:4">
      <c r="A12" s="49" t="s">
        <v>895</v>
      </c>
      <c r="B12" s="50" t="s">
        <v>21</v>
      </c>
      <c r="C12" s="183">
        <f>+'总价措施项目清单与计价表-土建'!F15</f>
        <v>0</v>
      </c>
      <c r="D12" s="113"/>
    </row>
    <row r="13" ht="18" customHeight="1" spans="1:4">
      <c r="A13" s="49" t="s">
        <v>22</v>
      </c>
      <c r="B13" s="50" t="s">
        <v>23</v>
      </c>
      <c r="C13" s="183">
        <f>+C14+C15+C16+C17+C18+C19+C20+C21+C22+C23</f>
        <v>0</v>
      </c>
      <c r="D13" s="113"/>
    </row>
    <row r="14" ht="18" customHeight="1" spans="1:4">
      <c r="A14" s="49" t="s">
        <v>24</v>
      </c>
      <c r="B14" s="50" t="s">
        <v>25</v>
      </c>
      <c r="C14" s="183">
        <f>+'其他项目清单与计价汇总表-土建'!C5</f>
        <v>0</v>
      </c>
      <c r="D14" s="113"/>
    </row>
    <row r="15" ht="18" customHeight="1" spans="1:4">
      <c r="A15" s="49" t="s">
        <v>26</v>
      </c>
      <c r="B15" s="50" t="s">
        <v>27</v>
      </c>
      <c r="C15" s="183">
        <f>+'其他项目清单与计价汇总表-土建'!C8</f>
        <v>0</v>
      </c>
      <c r="D15" s="113"/>
    </row>
    <row r="16" ht="18" customHeight="1" spans="1:4">
      <c r="A16" s="49" t="s">
        <v>28</v>
      </c>
      <c r="B16" s="50" t="s">
        <v>29</v>
      </c>
      <c r="C16" s="183">
        <f>+'其他项目清单与计价汇总表-土建'!C9</f>
        <v>0</v>
      </c>
      <c r="D16" s="113"/>
    </row>
    <row r="17" ht="18" customHeight="1" spans="1:4">
      <c r="A17" s="49" t="s">
        <v>30</v>
      </c>
      <c r="B17" s="50" t="s">
        <v>31</v>
      </c>
      <c r="C17" s="183">
        <f>+'其他项目清单与计价汇总表-土建'!C10</f>
        <v>0</v>
      </c>
      <c r="D17" s="113"/>
    </row>
    <row r="18" ht="18" customHeight="1" spans="1:4">
      <c r="A18" s="49" t="s">
        <v>32</v>
      </c>
      <c r="B18" s="50" t="s">
        <v>33</v>
      </c>
      <c r="C18" s="183">
        <f>+'其他项目清单与计价汇总表-土建'!C11</f>
        <v>0</v>
      </c>
      <c r="D18" s="113"/>
    </row>
    <row r="19" ht="18" customHeight="1" spans="1:4">
      <c r="A19" s="49" t="s">
        <v>34</v>
      </c>
      <c r="B19" s="50" t="s">
        <v>35</v>
      </c>
      <c r="C19" s="183">
        <f>+'其他项目清单与计价汇总表-土建'!C12</f>
        <v>0</v>
      </c>
      <c r="D19" s="113"/>
    </row>
    <row r="20" ht="18" customHeight="1" spans="1:4">
      <c r="A20" s="49" t="s">
        <v>36</v>
      </c>
      <c r="B20" s="50" t="s">
        <v>37</v>
      </c>
      <c r="C20" s="183">
        <f>+'其他项目清单与计价汇总表-土建'!C13</f>
        <v>0</v>
      </c>
      <c r="D20" s="113"/>
    </row>
    <row r="21" ht="18" customHeight="1" spans="1:4">
      <c r="A21" s="49" t="s">
        <v>38</v>
      </c>
      <c r="B21" s="50" t="s">
        <v>39</v>
      </c>
      <c r="C21" s="183">
        <f>+'其他项目清单与计价汇总表-土建'!C15</f>
        <v>0</v>
      </c>
      <c r="D21" s="113"/>
    </row>
    <row r="22" ht="18" customHeight="1" spans="1:4">
      <c r="A22" s="49" t="s">
        <v>40</v>
      </c>
      <c r="B22" s="50" t="s">
        <v>41</v>
      </c>
      <c r="C22" s="183">
        <f>+'其他项目清单与计价汇总表-土建'!C14</f>
        <v>0</v>
      </c>
      <c r="D22" s="113"/>
    </row>
    <row r="23" ht="18" customHeight="1" spans="1:4">
      <c r="A23" s="49" t="s">
        <v>42</v>
      </c>
      <c r="B23" s="50" t="s">
        <v>43</v>
      </c>
      <c r="C23" s="183">
        <f>+'其他项目清单与计价汇总表-土建'!C16</f>
        <v>0</v>
      </c>
      <c r="D23" s="113" t="s">
        <v>894</v>
      </c>
    </row>
    <row r="24" ht="18" customHeight="1" spans="1:4">
      <c r="A24" s="49" t="s">
        <v>44</v>
      </c>
      <c r="B24" s="50" t="s">
        <v>45</v>
      </c>
      <c r="C24" s="183">
        <f>+C4+C8+C13</f>
        <v>0</v>
      </c>
      <c r="D24" s="113"/>
    </row>
    <row r="25" ht="18" customHeight="1" spans="1:4">
      <c r="A25" s="49" t="s">
        <v>46</v>
      </c>
      <c r="B25" s="50" t="s">
        <v>47</v>
      </c>
      <c r="C25" s="183">
        <f>ROUND(C24*9%,2)</f>
        <v>0</v>
      </c>
      <c r="D25" s="113"/>
    </row>
    <row r="26" ht="18" customHeight="1" spans="1:4">
      <c r="A26" s="49" t="s">
        <v>48</v>
      </c>
      <c r="B26" s="50" t="s">
        <v>49</v>
      </c>
      <c r="C26" s="183">
        <f>+C24+C25</f>
        <v>0</v>
      </c>
      <c r="D26" s="184"/>
    </row>
    <row r="27" ht="18" customHeight="1" spans="1:4">
      <c r="A27" s="185"/>
      <c r="B27" s="185"/>
      <c r="C27" s="185"/>
      <c r="D27" s="185"/>
    </row>
    <row r="28" ht="18" customHeight="1" spans="1:4">
      <c r="A28" s="40"/>
      <c r="B28" s="40"/>
      <c r="C28" s="40"/>
      <c r="D28" s="186"/>
    </row>
  </sheetData>
  <mergeCells count="4">
    <mergeCell ref="A1:D1"/>
    <mergeCell ref="A2:C2"/>
    <mergeCell ref="A27:C27"/>
    <mergeCell ref="A28:C2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40"/>
  <sheetViews>
    <sheetView showGridLines="0" view="pageBreakPreview" zoomScale="85" zoomScaleNormal="100" workbookViewId="0">
      <selection activeCell="B20" sqref="B20"/>
    </sheetView>
  </sheetViews>
  <sheetFormatPr defaultColWidth="9" defaultRowHeight="39" customHeight="1"/>
  <cols>
    <col min="1" max="1" width="8.16326530612245" style="120" customWidth="1"/>
    <col min="2" max="2" width="17.3367346938776" style="120" customWidth="1"/>
    <col min="3" max="3" width="14.1632653061224" style="120" customWidth="1"/>
    <col min="4" max="4" width="27" style="120" customWidth="1"/>
    <col min="5" max="5" width="14.9081632653061" style="120" customWidth="1"/>
    <col min="6" max="6" width="5.66326530612245" style="120" customWidth="1"/>
    <col min="7" max="7" width="13" style="124" customWidth="1"/>
    <col min="8" max="8" width="14.4387755102041" style="124" customWidth="1"/>
    <col min="9" max="9" width="19.8571428571429" style="125" customWidth="1"/>
    <col min="10" max="10" width="13.1428571428571" style="120" customWidth="1"/>
    <col min="11" max="11" width="10.5714285714286" style="120"/>
    <col min="12" max="14" width="9" style="120"/>
    <col min="15" max="15" width="27" style="126" customWidth="1"/>
    <col min="16" max="16384" width="9" style="120"/>
  </cols>
  <sheetData>
    <row r="1" ht="33" customHeight="1" spans="1:15">
      <c r="A1" s="127" t="s">
        <v>50</v>
      </c>
      <c r="B1" s="127"/>
      <c r="C1" s="127"/>
      <c r="D1" s="127"/>
      <c r="E1" s="127"/>
      <c r="F1" s="127"/>
      <c r="G1" s="128"/>
      <c r="H1" s="128"/>
      <c r="I1" s="137"/>
      <c r="J1" s="138"/>
      <c r="O1" s="139"/>
    </row>
    <row r="2" ht="28.5" customHeight="1" spans="1:15">
      <c r="A2" s="129" t="s">
        <v>889</v>
      </c>
      <c r="B2" s="129"/>
      <c r="C2" s="129"/>
      <c r="D2" s="129"/>
      <c r="E2" s="129"/>
      <c r="F2" s="129"/>
      <c r="G2" s="130"/>
      <c r="H2" s="130"/>
      <c r="I2" s="140"/>
      <c r="J2" s="141"/>
      <c r="O2" s="142"/>
    </row>
    <row r="3" ht="28.5" customHeight="1" spans="1:23">
      <c r="A3" s="131" t="s">
        <v>7</v>
      </c>
      <c r="B3" s="132" t="s">
        <v>51</v>
      </c>
      <c r="C3" s="132" t="s">
        <v>52</v>
      </c>
      <c r="D3" s="132" t="s">
        <v>53</v>
      </c>
      <c r="E3" s="132"/>
      <c r="F3" s="132" t="s">
        <v>54</v>
      </c>
      <c r="G3" s="133" t="s">
        <v>55</v>
      </c>
      <c r="H3" s="133" t="s">
        <v>56</v>
      </c>
      <c r="I3" s="143" t="s">
        <v>57</v>
      </c>
      <c r="J3" s="144" t="s">
        <v>58</v>
      </c>
      <c r="M3" s="145"/>
      <c r="N3" s="145"/>
      <c r="O3" s="146" t="s">
        <v>53</v>
      </c>
      <c r="P3" s="145"/>
      <c r="Q3" s="145"/>
      <c r="R3" s="150"/>
      <c r="S3" s="150"/>
      <c r="T3" s="150"/>
      <c r="U3" s="150"/>
      <c r="V3" s="150"/>
      <c r="W3" s="150"/>
    </row>
    <row r="4" ht="32" customHeight="1" spans="1:23">
      <c r="A4" s="131"/>
      <c r="B4" s="134"/>
      <c r="C4" s="134" t="s">
        <v>13</v>
      </c>
      <c r="D4" s="134"/>
      <c r="E4" s="134"/>
      <c r="F4" s="134"/>
      <c r="G4" s="135"/>
      <c r="H4" s="135"/>
      <c r="I4" s="147">
        <f>SUM(I5:I121)</f>
        <v>0</v>
      </c>
      <c r="J4" s="148"/>
      <c r="M4" s="145"/>
      <c r="N4" s="145"/>
      <c r="O4" s="149"/>
      <c r="P4" s="145"/>
      <c r="Q4" s="145"/>
      <c r="R4" s="150"/>
      <c r="S4" s="150"/>
      <c r="T4" s="150"/>
      <c r="U4" s="150"/>
      <c r="V4" s="150"/>
      <c r="W4" s="150"/>
    </row>
    <row r="5" ht="13.5" outlineLevel="1" spans="1:23">
      <c r="A5" s="131"/>
      <c r="B5" s="134"/>
      <c r="C5" s="134" t="s">
        <v>896</v>
      </c>
      <c r="D5" s="134"/>
      <c r="E5" s="134"/>
      <c r="F5" s="134"/>
      <c r="G5" s="135"/>
      <c r="H5" s="135"/>
      <c r="I5" s="147"/>
      <c r="J5" s="148"/>
      <c r="M5" s="150"/>
      <c r="N5" s="150"/>
      <c r="O5" s="149"/>
      <c r="P5" s="150"/>
      <c r="Q5" s="150"/>
      <c r="R5" s="150"/>
      <c r="S5" s="145"/>
      <c r="T5" s="145"/>
      <c r="U5" s="145"/>
      <c r="V5" s="145"/>
      <c r="W5" s="145"/>
    </row>
    <row r="6" ht="162" outlineLevel="1" spans="1:23">
      <c r="A6" s="131">
        <v>1</v>
      </c>
      <c r="B6" s="134" t="s">
        <v>897</v>
      </c>
      <c r="C6" s="134" t="s">
        <v>898</v>
      </c>
      <c r="D6" s="134" t="s">
        <v>899</v>
      </c>
      <c r="E6" s="134"/>
      <c r="F6" s="132" t="s">
        <v>73</v>
      </c>
      <c r="G6" s="135">
        <v>969.48</v>
      </c>
      <c r="H6" s="135"/>
      <c r="I6" s="147">
        <f t="shared" ref="I6:I69" si="0">ROUND(G6*H6,2)</f>
        <v>0</v>
      </c>
      <c r="J6" s="148"/>
      <c r="M6" s="150"/>
      <c r="N6" s="150"/>
      <c r="O6" s="149" t="s">
        <v>899</v>
      </c>
      <c r="P6" s="150"/>
      <c r="Q6" s="150"/>
      <c r="R6" s="150"/>
      <c r="S6" s="145"/>
      <c r="T6" s="145"/>
      <c r="U6" s="145"/>
      <c r="V6" s="145"/>
      <c r="W6" s="145"/>
    </row>
    <row r="7" ht="13.5" outlineLevel="1" spans="1:23">
      <c r="A7" s="131"/>
      <c r="B7" s="134"/>
      <c r="C7" s="134" t="s">
        <v>900</v>
      </c>
      <c r="D7" s="134"/>
      <c r="E7" s="134"/>
      <c r="F7" s="134"/>
      <c r="G7" s="135"/>
      <c r="H7" s="135"/>
      <c r="I7" s="147">
        <f t="shared" si="0"/>
        <v>0</v>
      </c>
      <c r="J7" s="148"/>
      <c r="M7" s="150"/>
      <c r="N7" s="150"/>
      <c r="O7" s="149"/>
      <c r="P7" s="150"/>
      <c r="Q7" s="150"/>
      <c r="R7" s="150"/>
      <c r="S7" s="145"/>
      <c r="T7" s="145"/>
      <c r="U7" s="145"/>
      <c r="V7" s="145"/>
      <c r="W7" s="145"/>
    </row>
    <row r="8" ht="243" outlineLevel="1" spans="1:15">
      <c r="A8" s="131">
        <v>2</v>
      </c>
      <c r="B8" s="134" t="s">
        <v>901</v>
      </c>
      <c r="C8" s="134" t="s">
        <v>902</v>
      </c>
      <c r="D8" s="134" t="s">
        <v>903</v>
      </c>
      <c r="E8" s="134"/>
      <c r="F8" s="132" t="s">
        <v>787</v>
      </c>
      <c r="G8" s="135">
        <v>394.88</v>
      </c>
      <c r="H8" s="135"/>
      <c r="I8" s="147">
        <f t="shared" si="0"/>
        <v>0</v>
      </c>
      <c r="J8" s="148"/>
      <c r="O8" s="149" t="s">
        <v>903</v>
      </c>
    </row>
    <row r="9" ht="189" outlineLevel="1" spans="1:15">
      <c r="A9" s="131">
        <v>3</v>
      </c>
      <c r="B9" s="134" t="s">
        <v>832</v>
      </c>
      <c r="C9" s="134" t="s">
        <v>904</v>
      </c>
      <c r="D9" s="134" t="s">
        <v>905</v>
      </c>
      <c r="E9" s="134"/>
      <c r="F9" s="132" t="s">
        <v>787</v>
      </c>
      <c r="G9" s="135">
        <v>207.33</v>
      </c>
      <c r="H9" s="135"/>
      <c r="I9" s="147">
        <f t="shared" si="0"/>
        <v>0</v>
      </c>
      <c r="J9" s="148"/>
      <c r="O9" s="149" t="s">
        <v>905</v>
      </c>
    </row>
    <row r="10" ht="162" outlineLevel="1" spans="1:15">
      <c r="A10" s="131">
        <v>4</v>
      </c>
      <c r="B10" s="134" t="s">
        <v>834</v>
      </c>
      <c r="C10" s="134" t="s">
        <v>835</v>
      </c>
      <c r="D10" s="134" t="s">
        <v>906</v>
      </c>
      <c r="E10" s="134"/>
      <c r="F10" s="132" t="s">
        <v>787</v>
      </c>
      <c r="G10" s="135">
        <v>187.55</v>
      </c>
      <c r="H10" s="135"/>
      <c r="I10" s="147">
        <f t="shared" si="0"/>
        <v>0</v>
      </c>
      <c r="J10" s="148"/>
      <c r="O10" s="149" t="s">
        <v>906</v>
      </c>
    </row>
    <row r="11" ht="13.5" outlineLevel="1" spans="1:15">
      <c r="A11" s="131"/>
      <c r="B11" s="134"/>
      <c r="C11" s="134" t="s">
        <v>907</v>
      </c>
      <c r="D11" s="134"/>
      <c r="E11" s="134"/>
      <c r="F11" s="134"/>
      <c r="G11" s="135"/>
      <c r="H11" s="135"/>
      <c r="I11" s="147">
        <f t="shared" si="0"/>
        <v>0</v>
      </c>
      <c r="J11" s="148"/>
      <c r="O11" s="149"/>
    </row>
    <row r="12" ht="337.5" outlineLevel="1" spans="1:15">
      <c r="A12" s="131">
        <v>5</v>
      </c>
      <c r="B12" s="134" t="s">
        <v>908</v>
      </c>
      <c r="C12" s="134" t="s">
        <v>909</v>
      </c>
      <c r="D12" s="134" t="s">
        <v>910</v>
      </c>
      <c r="E12" s="134"/>
      <c r="F12" s="132" t="s">
        <v>121</v>
      </c>
      <c r="G12" s="135">
        <v>990</v>
      </c>
      <c r="H12" s="135"/>
      <c r="I12" s="147">
        <f t="shared" si="0"/>
        <v>0</v>
      </c>
      <c r="J12" s="148"/>
      <c r="O12" s="149" t="s">
        <v>910</v>
      </c>
    </row>
    <row r="13" ht="135" outlineLevel="1" spans="1:15">
      <c r="A13" s="131">
        <v>6</v>
      </c>
      <c r="B13" s="134" t="s">
        <v>911</v>
      </c>
      <c r="C13" s="134" t="s">
        <v>912</v>
      </c>
      <c r="D13" s="134" t="s">
        <v>913</v>
      </c>
      <c r="E13" s="134"/>
      <c r="F13" s="132" t="s">
        <v>121</v>
      </c>
      <c r="G13" s="135">
        <v>38</v>
      </c>
      <c r="H13" s="135"/>
      <c r="I13" s="147">
        <f t="shared" si="0"/>
        <v>0</v>
      </c>
      <c r="J13" s="148"/>
      <c r="O13" s="149" t="s">
        <v>913</v>
      </c>
    </row>
    <row r="14" ht="337.5" outlineLevel="1" spans="1:15">
      <c r="A14" s="131">
        <v>7</v>
      </c>
      <c r="B14" s="134" t="s">
        <v>914</v>
      </c>
      <c r="C14" s="134" t="s">
        <v>915</v>
      </c>
      <c r="D14" s="134" t="s">
        <v>916</v>
      </c>
      <c r="E14" s="134"/>
      <c r="F14" s="132" t="s">
        <v>121</v>
      </c>
      <c r="G14" s="135">
        <v>55</v>
      </c>
      <c r="H14" s="135"/>
      <c r="I14" s="147">
        <f t="shared" si="0"/>
        <v>0</v>
      </c>
      <c r="J14" s="148"/>
      <c r="O14" s="149" t="s">
        <v>916</v>
      </c>
    </row>
    <row r="15" ht="135" outlineLevel="1" spans="1:15">
      <c r="A15" s="131">
        <v>8</v>
      </c>
      <c r="B15" s="134" t="s">
        <v>917</v>
      </c>
      <c r="C15" s="134" t="s">
        <v>918</v>
      </c>
      <c r="D15" s="134" t="s">
        <v>919</v>
      </c>
      <c r="E15" s="134"/>
      <c r="F15" s="132" t="s">
        <v>698</v>
      </c>
      <c r="G15" s="135">
        <v>38</v>
      </c>
      <c r="H15" s="135"/>
      <c r="I15" s="147">
        <f t="shared" si="0"/>
        <v>0</v>
      </c>
      <c r="J15" s="148"/>
      <c r="O15" s="149" t="s">
        <v>919</v>
      </c>
    </row>
    <row r="16" ht="135" outlineLevel="1" spans="1:15">
      <c r="A16" s="131">
        <v>9</v>
      </c>
      <c r="B16" s="134" t="s">
        <v>920</v>
      </c>
      <c r="C16" s="134" t="s">
        <v>921</v>
      </c>
      <c r="D16" s="134" t="s">
        <v>922</v>
      </c>
      <c r="E16" s="134"/>
      <c r="F16" s="132" t="s">
        <v>787</v>
      </c>
      <c r="G16" s="135">
        <v>3.73</v>
      </c>
      <c r="H16" s="135"/>
      <c r="I16" s="147">
        <f t="shared" si="0"/>
        <v>0</v>
      </c>
      <c r="J16" s="148"/>
      <c r="O16" s="149" t="s">
        <v>922</v>
      </c>
    </row>
    <row r="17" ht="135" outlineLevel="1" spans="1:15">
      <c r="A17" s="131">
        <v>10</v>
      </c>
      <c r="B17" s="134" t="s">
        <v>923</v>
      </c>
      <c r="C17" s="134" t="s">
        <v>924</v>
      </c>
      <c r="D17" s="134" t="s">
        <v>925</v>
      </c>
      <c r="E17" s="134"/>
      <c r="F17" s="132" t="s">
        <v>787</v>
      </c>
      <c r="G17" s="135">
        <v>2.8</v>
      </c>
      <c r="H17" s="135"/>
      <c r="I17" s="147">
        <f t="shared" si="0"/>
        <v>0</v>
      </c>
      <c r="J17" s="148"/>
      <c r="O17" s="149" t="s">
        <v>925</v>
      </c>
    </row>
    <row r="18" ht="108" outlineLevel="1" spans="1:15">
      <c r="A18" s="131">
        <v>11</v>
      </c>
      <c r="B18" s="134" t="s">
        <v>926</v>
      </c>
      <c r="C18" s="134" t="s">
        <v>927</v>
      </c>
      <c r="D18" s="134" t="s">
        <v>928</v>
      </c>
      <c r="E18" s="134"/>
      <c r="F18" s="132" t="s">
        <v>929</v>
      </c>
      <c r="G18" s="135">
        <v>0.901</v>
      </c>
      <c r="H18" s="135"/>
      <c r="I18" s="147">
        <f t="shared" si="0"/>
        <v>0</v>
      </c>
      <c r="J18" s="148"/>
      <c r="O18" s="149" t="s">
        <v>928</v>
      </c>
    </row>
    <row r="19" ht="135" outlineLevel="1" spans="1:15">
      <c r="A19" s="131">
        <v>12</v>
      </c>
      <c r="B19" s="134" t="s">
        <v>930</v>
      </c>
      <c r="C19" s="134" t="s">
        <v>931</v>
      </c>
      <c r="D19" s="134" t="s">
        <v>932</v>
      </c>
      <c r="E19" s="134"/>
      <c r="F19" s="132" t="s">
        <v>929</v>
      </c>
      <c r="G19" s="135">
        <v>0.226</v>
      </c>
      <c r="H19" s="135"/>
      <c r="I19" s="147">
        <f t="shared" si="0"/>
        <v>0</v>
      </c>
      <c r="J19" s="148"/>
      <c r="O19" s="149" t="s">
        <v>932</v>
      </c>
    </row>
    <row r="20" ht="13.5" outlineLevel="1" spans="1:15">
      <c r="A20" s="131"/>
      <c r="B20" s="134"/>
      <c r="C20" s="134" t="s">
        <v>933</v>
      </c>
      <c r="D20" s="134"/>
      <c r="E20" s="134"/>
      <c r="F20" s="134"/>
      <c r="G20" s="135"/>
      <c r="H20" s="135"/>
      <c r="I20" s="147">
        <f t="shared" si="0"/>
        <v>0</v>
      </c>
      <c r="J20" s="148"/>
      <c r="O20" s="149"/>
    </row>
    <row r="21" ht="189" outlineLevel="1" spans="1:15">
      <c r="A21" s="131">
        <v>13</v>
      </c>
      <c r="B21" s="134" t="s">
        <v>934</v>
      </c>
      <c r="C21" s="134" t="s">
        <v>935</v>
      </c>
      <c r="D21" s="134" t="s">
        <v>936</v>
      </c>
      <c r="E21" s="134"/>
      <c r="F21" s="132" t="s">
        <v>787</v>
      </c>
      <c r="G21" s="135">
        <v>2.47</v>
      </c>
      <c r="H21" s="135"/>
      <c r="I21" s="147">
        <f t="shared" si="0"/>
        <v>0</v>
      </c>
      <c r="J21" s="148"/>
      <c r="O21" s="149" t="s">
        <v>936</v>
      </c>
    </row>
    <row r="22" ht="189" outlineLevel="1" spans="1:15">
      <c r="A22" s="131">
        <v>14</v>
      </c>
      <c r="B22" s="134" t="s">
        <v>937</v>
      </c>
      <c r="C22" s="134" t="s">
        <v>938</v>
      </c>
      <c r="D22" s="134" t="s">
        <v>939</v>
      </c>
      <c r="E22" s="134"/>
      <c r="F22" s="132" t="s">
        <v>787</v>
      </c>
      <c r="G22" s="135">
        <v>220.13</v>
      </c>
      <c r="H22" s="135"/>
      <c r="I22" s="147">
        <f t="shared" si="0"/>
        <v>0</v>
      </c>
      <c r="J22" s="148"/>
      <c r="O22" s="149" t="s">
        <v>939</v>
      </c>
    </row>
    <row r="23" ht="189" outlineLevel="1" spans="1:15">
      <c r="A23" s="131">
        <v>15</v>
      </c>
      <c r="B23" s="134" t="s">
        <v>940</v>
      </c>
      <c r="C23" s="134" t="s">
        <v>941</v>
      </c>
      <c r="D23" s="134" t="s">
        <v>942</v>
      </c>
      <c r="E23" s="134"/>
      <c r="F23" s="132" t="s">
        <v>787</v>
      </c>
      <c r="G23" s="135">
        <v>27.73</v>
      </c>
      <c r="H23" s="135"/>
      <c r="I23" s="147">
        <f t="shared" si="0"/>
        <v>0</v>
      </c>
      <c r="J23" s="148"/>
      <c r="O23" s="149" t="s">
        <v>942</v>
      </c>
    </row>
    <row r="24" ht="189" outlineLevel="1" spans="1:15">
      <c r="A24" s="131">
        <v>16</v>
      </c>
      <c r="B24" s="134" t="s">
        <v>943</v>
      </c>
      <c r="C24" s="134" t="s">
        <v>944</v>
      </c>
      <c r="D24" s="134" t="s">
        <v>945</v>
      </c>
      <c r="E24" s="134"/>
      <c r="F24" s="132" t="s">
        <v>787</v>
      </c>
      <c r="G24" s="135">
        <v>259.85</v>
      </c>
      <c r="H24" s="135"/>
      <c r="I24" s="147">
        <f t="shared" si="0"/>
        <v>0</v>
      </c>
      <c r="J24" s="148"/>
      <c r="O24" s="149" t="s">
        <v>945</v>
      </c>
    </row>
    <row r="25" ht="283.5" outlineLevel="1" spans="1:15">
      <c r="A25" s="131">
        <v>17</v>
      </c>
      <c r="B25" s="134" t="s">
        <v>946</v>
      </c>
      <c r="C25" s="134" t="s">
        <v>947</v>
      </c>
      <c r="D25" s="134" t="s">
        <v>948</v>
      </c>
      <c r="E25" s="134"/>
      <c r="F25" s="132" t="s">
        <v>121</v>
      </c>
      <c r="G25" s="135">
        <v>23.41</v>
      </c>
      <c r="H25" s="135"/>
      <c r="I25" s="147">
        <f t="shared" si="0"/>
        <v>0</v>
      </c>
      <c r="J25" s="148"/>
      <c r="O25" s="149" t="s">
        <v>948</v>
      </c>
    </row>
    <row r="26" ht="38.25" outlineLevel="1" spans="1:15">
      <c r="A26" s="131"/>
      <c r="B26" s="134"/>
      <c r="C26" s="134" t="s">
        <v>949</v>
      </c>
      <c r="D26" s="134"/>
      <c r="E26" s="134"/>
      <c r="F26" s="134"/>
      <c r="G26" s="135"/>
      <c r="H26" s="135"/>
      <c r="I26" s="147">
        <f t="shared" si="0"/>
        <v>0</v>
      </c>
      <c r="J26" s="148"/>
      <c r="O26" s="149"/>
    </row>
    <row r="27" ht="25.5" outlineLevel="1" spans="1:15">
      <c r="A27" s="131"/>
      <c r="B27" s="134"/>
      <c r="C27" s="134" t="s">
        <v>950</v>
      </c>
      <c r="D27" s="134"/>
      <c r="E27" s="134"/>
      <c r="F27" s="134"/>
      <c r="G27" s="135"/>
      <c r="H27" s="135"/>
      <c r="I27" s="147">
        <f t="shared" si="0"/>
        <v>0</v>
      </c>
      <c r="J27" s="148"/>
      <c r="O27" s="149"/>
    </row>
    <row r="28" ht="108" outlineLevel="1" spans="1:15">
      <c r="A28" s="131">
        <v>18</v>
      </c>
      <c r="B28" s="134" t="s">
        <v>951</v>
      </c>
      <c r="C28" s="134" t="s">
        <v>952</v>
      </c>
      <c r="D28" s="134" t="s">
        <v>953</v>
      </c>
      <c r="E28" s="134"/>
      <c r="F28" s="132" t="s">
        <v>787</v>
      </c>
      <c r="G28" s="135">
        <v>40.97</v>
      </c>
      <c r="H28" s="135"/>
      <c r="I28" s="147">
        <f t="shared" si="0"/>
        <v>0</v>
      </c>
      <c r="J28" s="148"/>
      <c r="O28" s="149" t="s">
        <v>953</v>
      </c>
    </row>
    <row r="29" ht="108" outlineLevel="1" spans="1:15">
      <c r="A29" s="131">
        <v>19</v>
      </c>
      <c r="B29" s="134" t="s">
        <v>954</v>
      </c>
      <c r="C29" s="134" t="s">
        <v>955</v>
      </c>
      <c r="D29" s="134" t="s">
        <v>956</v>
      </c>
      <c r="E29" s="134"/>
      <c r="F29" s="132" t="s">
        <v>787</v>
      </c>
      <c r="G29" s="135">
        <v>32.8</v>
      </c>
      <c r="H29" s="135"/>
      <c r="I29" s="147">
        <f t="shared" si="0"/>
        <v>0</v>
      </c>
      <c r="J29" s="148"/>
      <c r="O29" s="149" t="s">
        <v>956</v>
      </c>
    </row>
    <row r="30" ht="108" outlineLevel="1" spans="1:15">
      <c r="A30" s="131">
        <v>20</v>
      </c>
      <c r="B30" s="134" t="s">
        <v>957</v>
      </c>
      <c r="C30" s="134" t="s">
        <v>958</v>
      </c>
      <c r="D30" s="134" t="s">
        <v>959</v>
      </c>
      <c r="E30" s="134"/>
      <c r="F30" s="132" t="s">
        <v>787</v>
      </c>
      <c r="G30" s="135">
        <v>43.13</v>
      </c>
      <c r="H30" s="135"/>
      <c r="I30" s="147">
        <f t="shared" si="0"/>
        <v>0</v>
      </c>
      <c r="J30" s="148"/>
      <c r="O30" s="149" t="s">
        <v>959</v>
      </c>
    </row>
    <row r="31" ht="108" outlineLevel="1" spans="1:15">
      <c r="A31" s="131">
        <v>21</v>
      </c>
      <c r="B31" s="134" t="s">
        <v>960</v>
      </c>
      <c r="C31" s="134" t="s">
        <v>961</v>
      </c>
      <c r="D31" s="134" t="s">
        <v>962</v>
      </c>
      <c r="E31" s="134"/>
      <c r="F31" s="132" t="s">
        <v>787</v>
      </c>
      <c r="G31" s="135">
        <v>1.71</v>
      </c>
      <c r="H31" s="135"/>
      <c r="I31" s="147">
        <f t="shared" si="0"/>
        <v>0</v>
      </c>
      <c r="J31" s="148"/>
      <c r="O31" s="149" t="s">
        <v>962</v>
      </c>
    </row>
    <row r="32" ht="409.5" outlineLevel="1" spans="1:15">
      <c r="A32" s="131">
        <v>22</v>
      </c>
      <c r="B32" s="134" t="s">
        <v>963</v>
      </c>
      <c r="C32" s="134" t="s">
        <v>964</v>
      </c>
      <c r="D32" s="134" t="s">
        <v>965</v>
      </c>
      <c r="E32" s="134"/>
      <c r="F32" s="132" t="s">
        <v>121</v>
      </c>
      <c r="G32" s="135">
        <v>175.41</v>
      </c>
      <c r="H32" s="135"/>
      <c r="I32" s="147">
        <f t="shared" si="0"/>
        <v>0</v>
      </c>
      <c r="J32" s="148"/>
      <c r="O32" s="149" t="s">
        <v>965</v>
      </c>
    </row>
    <row r="33" ht="25.5" outlineLevel="1" spans="1:15">
      <c r="A33" s="131"/>
      <c r="B33" s="134"/>
      <c r="C33" s="134" t="s">
        <v>966</v>
      </c>
      <c r="D33" s="134"/>
      <c r="E33" s="134"/>
      <c r="F33" s="134"/>
      <c r="G33" s="135"/>
      <c r="H33" s="135"/>
      <c r="I33" s="147">
        <f t="shared" si="0"/>
        <v>0</v>
      </c>
      <c r="J33" s="148"/>
      <c r="O33" s="149"/>
    </row>
    <row r="34" ht="121.5" outlineLevel="1" spans="1:15">
      <c r="A34" s="131">
        <v>23</v>
      </c>
      <c r="B34" s="134" t="s">
        <v>967</v>
      </c>
      <c r="C34" s="134" t="s">
        <v>968</v>
      </c>
      <c r="D34" s="134" t="s">
        <v>969</v>
      </c>
      <c r="E34" s="134"/>
      <c r="F34" s="132" t="s">
        <v>929</v>
      </c>
      <c r="G34" s="135">
        <v>0.5</v>
      </c>
      <c r="H34" s="135"/>
      <c r="I34" s="147">
        <f t="shared" si="0"/>
        <v>0</v>
      </c>
      <c r="J34" s="148"/>
      <c r="O34" s="149" t="s">
        <v>969</v>
      </c>
    </row>
    <row r="35" ht="135" outlineLevel="1" spans="1:15">
      <c r="A35" s="131">
        <v>24</v>
      </c>
      <c r="B35" s="134" t="s">
        <v>970</v>
      </c>
      <c r="C35" s="134" t="s">
        <v>971</v>
      </c>
      <c r="D35" s="134" t="s">
        <v>972</v>
      </c>
      <c r="E35" s="134"/>
      <c r="F35" s="132" t="s">
        <v>929</v>
      </c>
      <c r="G35" s="135">
        <v>5.59</v>
      </c>
      <c r="H35" s="135"/>
      <c r="I35" s="147">
        <f t="shared" si="0"/>
        <v>0</v>
      </c>
      <c r="J35" s="148"/>
      <c r="O35" s="149" t="s">
        <v>972</v>
      </c>
    </row>
    <row r="36" ht="135" outlineLevel="1" spans="1:15">
      <c r="A36" s="131">
        <v>25</v>
      </c>
      <c r="B36" s="134" t="s">
        <v>973</v>
      </c>
      <c r="C36" s="134" t="s">
        <v>974</v>
      </c>
      <c r="D36" s="134" t="s">
        <v>975</v>
      </c>
      <c r="E36" s="134"/>
      <c r="F36" s="132" t="s">
        <v>929</v>
      </c>
      <c r="G36" s="135">
        <v>2.44</v>
      </c>
      <c r="H36" s="135"/>
      <c r="I36" s="147">
        <f t="shared" si="0"/>
        <v>0</v>
      </c>
      <c r="J36" s="148"/>
      <c r="O36" s="149" t="s">
        <v>975</v>
      </c>
    </row>
    <row r="37" ht="135" outlineLevel="1" spans="1:15">
      <c r="A37" s="131">
        <v>26</v>
      </c>
      <c r="B37" s="134" t="s">
        <v>976</v>
      </c>
      <c r="C37" s="134" t="s">
        <v>977</v>
      </c>
      <c r="D37" s="134" t="s">
        <v>978</v>
      </c>
      <c r="E37" s="134"/>
      <c r="F37" s="132" t="s">
        <v>929</v>
      </c>
      <c r="G37" s="135">
        <v>0.68</v>
      </c>
      <c r="H37" s="135"/>
      <c r="I37" s="147">
        <f t="shared" si="0"/>
        <v>0</v>
      </c>
      <c r="J37" s="148"/>
      <c r="O37" s="149" t="s">
        <v>978</v>
      </c>
    </row>
    <row r="38" ht="148.5" outlineLevel="1" spans="1:15">
      <c r="A38" s="131">
        <v>27</v>
      </c>
      <c r="B38" s="134" t="s">
        <v>979</v>
      </c>
      <c r="C38" s="134" t="s">
        <v>980</v>
      </c>
      <c r="D38" s="134" t="s">
        <v>981</v>
      </c>
      <c r="E38" s="134"/>
      <c r="F38" s="132" t="s">
        <v>69</v>
      </c>
      <c r="G38" s="135">
        <v>28</v>
      </c>
      <c r="H38" s="135"/>
      <c r="I38" s="147">
        <f t="shared" si="0"/>
        <v>0</v>
      </c>
      <c r="J38" s="148"/>
      <c r="O38" s="149" t="s">
        <v>981</v>
      </c>
    </row>
    <row r="39" ht="38.25" outlineLevel="1" spans="1:15">
      <c r="A39" s="131"/>
      <c r="B39" s="134"/>
      <c r="C39" s="134" t="s">
        <v>982</v>
      </c>
      <c r="D39" s="134"/>
      <c r="E39" s="134"/>
      <c r="F39" s="134"/>
      <c r="G39" s="135"/>
      <c r="H39" s="135"/>
      <c r="I39" s="147">
        <f t="shared" si="0"/>
        <v>0</v>
      </c>
      <c r="J39" s="148"/>
      <c r="O39" s="149"/>
    </row>
    <row r="40" ht="25.5" outlineLevel="1" spans="1:15">
      <c r="A40" s="131"/>
      <c r="B40" s="134"/>
      <c r="C40" s="134" t="s">
        <v>983</v>
      </c>
      <c r="D40" s="134"/>
      <c r="E40" s="134"/>
      <c r="F40" s="134"/>
      <c r="G40" s="135"/>
      <c r="H40" s="135"/>
      <c r="I40" s="147">
        <f t="shared" si="0"/>
        <v>0</v>
      </c>
      <c r="J40" s="148"/>
      <c r="O40" s="149"/>
    </row>
    <row r="41" ht="108" outlineLevel="1" spans="1:15">
      <c r="A41" s="131">
        <v>28</v>
      </c>
      <c r="B41" s="134" t="s">
        <v>984</v>
      </c>
      <c r="C41" s="134" t="s">
        <v>985</v>
      </c>
      <c r="D41" s="134" t="s">
        <v>959</v>
      </c>
      <c r="E41" s="134"/>
      <c r="F41" s="132" t="s">
        <v>787</v>
      </c>
      <c r="G41" s="135">
        <v>46.31</v>
      </c>
      <c r="H41" s="135"/>
      <c r="I41" s="147">
        <f t="shared" si="0"/>
        <v>0</v>
      </c>
      <c r="J41" s="148"/>
      <c r="O41" s="149" t="s">
        <v>959</v>
      </c>
    </row>
    <row r="42" ht="108" outlineLevel="1" spans="1:15">
      <c r="A42" s="131">
        <v>29</v>
      </c>
      <c r="B42" s="134" t="s">
        <v>986</v>
      </c>
      <c r="C42" s="134" t="s">
        <v>987</v>
      </c>
      <c r="D42" s="134" t="s">
        <v>988</v>
      </c>
      <c r="E42" s="134"/>
      <c r="F42" s="132" t="s">
        <v>787</v>
      </c>
      <c r="G42" s="135">
        <v>19.23</v>
      </c>
      <c r="H42" s="135"/>
      <c r="I42" s="147">
        <f t="shared" si="0"/>
        <v>0</v>
      </c>
      <c r="J42" s="148"/>
      <c r="O42" s="149" t="s">
        <v>988</v>
      </c>
    </row>
    <row r="43" ht="108" outlineLevel="1" spans="1:15">
      <c r="A43" s="131">
        <v>30</v>
      </c>
      <c r="B43" s="134" t="s">
        <v>989</v>
      </c>
      <c r="C43" s="134" t="s">
        <v>990</v>
      </c>
      <c r="D43" s="134" t="s">
        <v>959</v>
      </c>
      <c r="E43" s="134"/>
      <c r="F43" s="132" t="s">
        <v>787</v>
      </c>
      <c r="G43" s="135">
        <v>501.97</v>
      </c>
      <c r="H43" s="135"/>
      <c r="I43" s="147">
        <f t="shared" si="0"/>
        <v>0</v>
      </c>
      <c r="J43" s="148"/>
      <c r="O43" s="149" t="s">
        <v>959</v>
      </c>
    </row>
    <row r="44" ht="108" outlineLevel="1" spans="1:15">
      <c r="A44" s="131">
        <v>31</v>
      </c>
      <c r="B44" s="134" t="s">
        <v>991</v>
      </c>
      <c r="C44" s="134" t="s">
        <v>992</v>
      </c>
      <c r="D44" s="134" t="s">
        <v>959</v>
      </c>
      <c r="E44" s="134"/>
      <c r="F44" s="132" t="s">
        <v>787</v>
      </c>
      <c r="G44" s="135">
        <v>9.26</v>
      </c>
      <c r="H44" s="135"/>
      <c r="I44" s="147">
        <f t="shared" si="0"/>
        <v>0</v>
      </c>
      <c r="J44" s="148"/>
      <c r="O44" s="149" t="s">
        <v>959</v>
      </c>
    </row>
    <row r="45" ht="108" outlineLevel="1" spans="1:15">
      <c r="A45" s="131">
        <v>32</v>
      </c>
      <c r="B45" s="134" t="s">
        <v>993</v>
      </c>
      <c r="C45" s="134" t="s">
        <v>994</v>
      </c>
      <c r="D45" s="134" t="s">
        <v>995</v>
      </c>
      <c r="E45" s="134"/>
      <c r="F45" s="132" t="s">
        <v>787</v>
      </c>
      <c r="G45" s="135">
        <v>23.82</v>
      </c>
      <c r="H45" s="135"/>
      <c r="I45" s="147">
        <f t="shared" si="0"/>
        <v>0</v>
      </c>
      <c r="J45" s="148"/>
      <c r="O45" s="149" t="s">
        <v>995</v>
      </c>
    </row>
    <row r="46" ht="108" outlineLevel="1" spans="1:15">
      <c r="A46" s="131">
        <v>33</v>
      </c>
      <c r="B46" s="134" t="s">
        <v>996</v>
      </c>
      <c r="C46" s="134" t="s">
        <v>997</v>
      </c>
      <c r="D46" s="134" t="s">
        <v>995</v>
      </c>
      <c r="E46" s="134"/>
      <c r="F46" s="132" t="s">
        <v>787</v>
      </c>
      <c r="G46" s="135">
        <v>5.34</v>
      </c>
      <c r="H46" s="135"/>
      <c r="I46" s="147">
        <f t="shared" si="0"/>
        <v>0</v>
      </c>
      <c r="J46" s="148"/>
      <c r="O46" s="149" t="s">
        <v>995</v>
      </c>
    </row>
    <row r="47" ht="135" outlineLevel="1" spans="1:15">
      <c r="A47" s="131">
        <v>34</v>
      </c>
      <c r="B47" s="134" t="s">
        <v>998</v>
      </c>
      <c r="C47" s="134" t="s">
        <v>999</v>
      </c>
      <c r="D47" s="134" t="s">
        <v>1000</v>
      </c>
      <c r="E47" s="134"/>
      <c r="F47" s="132" t="s">
        <v>73</v>
      </c>
      <c r="G47" s="135">
        <v>10.96</v>
      </c>
      <c r="H47" s="135"/>
      <c r="I47" s="147">
        <f t="shared" si="0"/>
        <v>0</v>
      </c>
      <c r="J47" s="148"/>
      <c r="O47" s="149" t="s">
        <v>1000</v>
      </c>
    </row>
    <row r="48" ht="108" outlineLevel="1" spans="1:15">
      <c r="A48" s="131">
        <v>35</v>
      </c>
      <c r="B48" s="134" t="s">
        <v>1001</v>
      </c>
      <c r="C48" s="134" t="s">
        <v>1002</v>
      </c>
      <c r="D48" s="134" t="s">
        <v>1003</v>
      </c>
      <c r="E48" s="134"/>
      <c r="F48" s="132" t="s">
        <v>787</v>
      </c>
      <c r="G48" s="135">
        <v>17.44</v>
      </c>
      <c r="H48" s="135"/>
      <c r="I48" s="147">
        <f t="shared" si="0"/>
        <v>0</v>
      </c>
      <c r="J48" s="148"/>
      <c r="O48" s="149" t="s">
        <v>1003</v>
      </c>
    </row>
    <row r="49" ht="108" outlineLevel="1" spans="1:15">
      <c r="A49" s="131">
        <v>36</v>
      </c>
      <c r="B49" s="134" t="s">
        <v>1004</v>
      </c>
      <c r="C49" s="134" t="s">
        <v>1005</v>
      </c>
      <c r="D49" s="134" t="s">
        <v>988</v>
      </c>
      <c r="E49" s="134"/>
      <c r="F49" s="132" t="s">
        <v>787</v>
      </c>
      <c r="G49" s="135">
        <v>6.13</v>
      </c>
      <c r="H49" s="135"/>
      <c r="I49" s="147">
        <f t="shared" si="0"/>
        <v>0</v>
      </c>
      <c r="J49" s="148"/>
      <c r="O49" s="149" t="s">
        <v>988</v>
      </c>
    </row>
    <row r="50" ht="189" outlineLevel="1" spans="1:15">
      <c r="A50" s="131">
        <v>37</v>
      </c>
      <c r="B50" s="134" t="s">
        <v>1006</v>
      </c>
      <c r="C50" s="134" t="s">
        <v>1007</v>
      </c>
      <c r="D50" s="134" t="s">
        <v>1008</v>
      </c>
      <c r="E50" s="134"/>
      <c r="F50" s="132" t="s">
        <v>787</v>
      </c>
      <c r="G50" s="135">
        <v>122.91</v>
      </c>
      <c r="H50" s="135"/>
      <c r="I50" s="147">
        <f t="shared" si="0"/>
        <v>0</v>
      </c>
      <c r="J50" s="148"/>
      <c r="O50" s="149" t="s">
        <v>1008</v>
      </c>
    </row>
    <row r="51" ht="25.5" outlineLevel="1" spans="1:15">
      <c r="A51" s="131"/>
      <c r="B51" s="134"/>
      <c r="C51" s="134" t="s">
        <v>1009</v>
      </c>
      <c r="D51" s="134"/>
      <c r="E51" s="134"/>
      <c r="F51" s="134"/>
      <c r="G51" s="135"/>
      <c r="H51" s="135"/>
      <c r="I51" s="147">
        <f t="shared" si="0"/>
        <v>0</v>
      </c>
      <c r="J51" s="148"/>
      <c r="O51" s="149"/>
    </row>
    <row r="52" ht="121.5" outlineLevel="1" spans="1:15">
      <c r="A52" s="131">
        <v>38</v>
      </c>
      <c r="B52" s="134" t="s">
        <v>1010</v>
      </c>
      <c r="C52" s="134" t="s">
        <v>1011</v>
      </c>
      <c r="D52" s="134" t="s">
        <v>1012</v>
      </c>
      <c r="E52" s="134"/>
      <c r="F52" s="132" t="s">
        <v>929</v>
      </c>
      <c r="G52" s="136">
        <v>0.288</v>
      </c>
      <c r="H52" s="135"/>
      <c r="I52" s="147">
        <f t="shared" si="0"/>
        <v>0</v>
      </c>
      <c r="J52" s="148"/>
      <c r="O52" s="149" t="s">
        <v>1012</v>
      </c>
    </row>
    <row r="53" ht="121.5" outlineLevel="1" spans="1:15">
      <c r="A53" s="131">
        <v>39</v>
      </c>
      <c r="B53" s="134" t="s">
        <v>1013</v>
      </c>
      <c r="C53" s="134" t="s">
        <v>968</v>
      </c>
      <c r="D53" s="134" t="s">
        <v>969</v>
      </c>
      <c r="E53" s="134"/>
      <c r="F53" s="132" t="s">
        <v>929</v>
      </c>
      <c r="G53" s="135">
        <v>27.26</v>
      </c>
      <c r="H53" s="135"/>
      <c r="I53" s="147">
        <f t="shared" si="0"/>
        <v>0</v>
      </c>
      <c r="J53" s="148"/>
      <c r="O53" s="149" t="s">
        <v>969</v>
      </c>
    </row>
    <row r="54" ht="135" outlineLevel="1" spans="1:15">
      <c r="A54" s="131">
        <v>40</v>
      </c>
      <c r="B54" s="134" t="s">
        <v>1014</v>
      </c>
      <c r="C54" s="134" t="s">
        <v>971</v>
      </c>
      <c r="D54" s="134" t="s">
        <v>972</v>
      </c>
      <c r="E54" s="134"/>
      <c r="F54" s="132" t="s">
        <v>929</v>
      </c>
      <c r="G54" s="135">
        <v>33.816</v>
      </c>
      <c r="H54" s="135"/>
      <c r="I54" s="147">
        <f t="shared" si="0"/>
        <v>0</v>
      </c>
      <c r="J54" s="148"/>
      <c r="O54" s="149" t="s">
        <v>972</v>
      </c>
    </row>
    <row r="55" ht="135" outlineLevel="1" spans="1:15">
      <c r="A55" s="131">
        <v>41</v>
      </c>
      <c r="B55" s="134" t="s">
        <v>1015</v>
      </c>
      <c r="C55" s="134" t="s">
        <v>974</v>
      </c>
      <c r="D55" s="134" t="s">
        <v>975</v>
      </c>
      <c r="E55" s="134"/>
      <c r="F55" s="132" t="s">
        <v>929</v>
      </c>
      <c r="G55" s="135">
        <v>14.377</v>
      </c>
      <c r="H55" s="135"/>
      <c r="I55" s="147">
        <f t="shared" si="0"/>
        <v>0</v>
      </c>
      <c r="J55" s="148"/>
      <c r="O55" s="149" t="s">
        <v>975</v>
      </c>
    </row>
    <row r="56" ht="148.5" outlineLevel="1" spans="1:15">
      <c r="A56" s="131">
        <v>42</v>
      </c>
      <c r="B56" s="134" t="s">
        <v>1016</v>
      </c>
      <c r="C56" s="134" t="s">
        <v>980</v>
      </c>
      <c r="D56" s="134" t="s">
        <v>981</v>
      </c>
      <c r="E56" s="134"/>
      <c r="F56" s="132" t="s">
        <v>69</v>
      </c>
      <c r="G56" s="135">
        <v>1189</v>
      </c>
      <c r="H56" s="135"/>
      <c r="I56" s="147">
        <f t="shared" si="0"/>
        <v>0</v>
      </c>
      <c r="J56" s="148"/>
      <c r="O56" s="149" t="s">
        <v>981</v>
      </c>
    </row>
    <row r="57" ht="13.5" outlineLevel="1" spans="1:15">
      <c r="A57" s="131"/>
      <c r="B57" s="134"/>
      <c r="C57" s="134" t="s">
        <v>1017</v>
      </c>
      <c r="D57" s="134"/>
      <c r="E57" s="134"/>
      <c r="F57" s="134"/>
      <c r="G57" s="135"/>
      <c r="H57" s="135"/>
      <c r="I57" s="147">
        <f t="shared" si="0"/>
        <v>0</v>
      </c>
      <c r="J57" s="148"/>
      <c r="O57" s="149"/>
    </row>
    <row r="58" ht="13.5" outlineLevel="1" spans="1:15">
      <c r="A58" s="131"/>
      <c r="B58" s="134"/>
      <c r="C58" s="134" t="s">
        <v>1018</v>
      </c>
      <c r="D58" s="134"/>
      <c r="E58" s="134"/>
      <c r="F58" s="134"/>
      <c r="G58" s="135"/>
      <c r="H58" s="135"/>
      <c r="I58" s="147">
        <f t="shared" si="0"/>
        <v>0</v>
      </c>
      <c r="J58" s="148"/>
      <c r="O58" s="149"/>
    </row>
    <row r="59" ht="243" outlineLevel="1" spans="1:15">
      <c r="A59" s="131">
        <v>43</v>
      </c>
      <c r="B59" s="134" t="s">
        <v>1019</v>
      </c>
      <c r="C59" s="134" t="s">
        <v>1020</v>
      </c>
      <c r="D59" s="134" t="s">
        <v>1021</v>
      </c>
      <c r="E59" s="134"/>
      <c r="F59" s="132" t="s">
        <v>73</v>
      </c>
      <c r="G59" s="135">
        <v>167.2</v>
      </c>
      <c r="H59" s="135"/>
      <c r="I59" s="147">
        <f t="shared" si="0"/>
        <v>0</v>
      </c>
      <c r="J59" s="148"/>
      <c r="O59" s="149" t="s">
        <v>1021</v>
      </c>
    </row>
    <row r="60" ht="243" outlineLevel="1" spans="1:15">
      <c r="A60" s="131">
        <v>44</v>
      </c>
      <c r="B60" s="134" t="s">
        <v>1022</v>
      </c>
      <c r="C60" s="134" t="s">
        <v>1023</v>
      </c>
      <c r="D60" s="134" t="s">
        <v>1024</v>
      </c>
      <c r="E60" s="134"/>
      <c r="F60" s="132" t="s">
        <v>73</v>
      </c>
      <c r="G60" s="135">
        <v>315.92</v>
      </c>
      <c r="H60" s="135"/>
      <c r="I60" s="147">
        <f t="shared" si="0"/>
        <v>0</v>
      </c>
      <c r="J60" s="148"/>
      <c r="O60" s="149" t="s">
        <v>1024</v>
      </c>
    </row>
    <row r="61" ht="283.5" outlineLevel="1" spans="1:15">
      <c r="A61" s="131">
        <v>45</v>
      </c>
      <c r="B61" s="134" t="s">
        <v>1025</v>
      </c>
      <c r="C61" s="134" t="s">
        <v>1026</v>
      </c>
      <c r="D61" s="134" t="s">
        <v>1027</v>
      </c>
      <c r="E61" s="134"/>
      <c r="F61" s="132" t="s">
        <v>73</v>
      </c>
      <c r="G61" s="135">
        <v>100.8</v>
      </c>
      <c r="H61" s="135"/>
      <c r="I61" s="147">
        <f t="shared" si="0"/>
        <v>0</v>
      </c>
      <c r="J61" s="148"/>
      <c r="O61" s="149" t="s">
        <v>1027</v>
      </c>
    </row>
    <row r="62" ht="283.5" outlineLevel="1" spans="1:15">
      <c r="A62" s="131">
        <v>46</v>
      </c>
      <c r="B62" s="134" t="s">
        <v>1028</v>
      </c>
      <c r="C62" s="134" t="s">
        <v>1029</v>
      </c>
      <c r="D62" s="134" t="s">
        <v>1030</v>
      </c>
      <c r="E62" s="134"/>
      <c r="F62" s="132" t="s">
        <v>73</v>
      </c>
      <c r="G62" s="135">
        <v>7.2</v>
      </c>
      <c r="H62" s="135"/>
      <c r="I62" s="147">
        <f t="shared" si="0"/>
        <v>0</v>
      </c>
      <c r="J62" s="148"/>
      <c r="O62" s="149" t="s">
        <v>1030</v>
      </c>
    </row>
    <row r="63" ht="229.5" outlineLevel="1" spans="1:15">
      <c r="A63" s="131">
        <v>47</v>
      </c>
      <c r="B63" s="134" t="s">
        <v>1031</v>
      </c>
      <c r="C63" s="134" t="s">
        <v>1032</v>
      </c>
      <c r="D63" s="134" t="s">
        <v>1033</v>
      </c>
      <c r="E63" s="134"/>
      <c r="F63" s="132" t="s">
        <v>73</v>
      </c>
      <c r="G63" s="135">
        <v>5.44</v>
      </c>
      <c r="H63" s="135"/>
      <c r="I63" s="147">
        <f t="shared" si="0"/>
        <v>0</v>
      </c>
      <c r="J63" s="148"/>
      <c r="O63" s="149" t="s">
        <v>1033</v>
      </c>
    </row>
    <row r="64" ht="229.5" outlineLevel="1" spans="1:15">
      <c r="A64" s="131">
        <v>48</v>
      </c>
      <c r="B64" s="134" t="s">
        <v>1034</v>
      </c>
      <c r="C64" s="134" t="s">
        <v>1035</v>
      </c>
      <c r="D64" s="134" t="s">
        <v>1036</v>
      </c>
      <c r="E64" s="134"/>
      <c r="F64" s="132" t="s">
        <v>73</v>
      </c>
      <c r="G64" s="135">
        <v>8.8</v>
      </c>
      <c r="H64" s="135"/>
      <c r="I64" s="147">
        <f t="shared" si="0"/>
        <v>0</v>
      </c>
      <c r="J64" s="148"/>
      <c r="O64" s="149" t="s">
        <v>1036</v>
      </c>
    </row>
    <row r="65" ht="25.5" outlineLevel="1" spans="1:15">
      <c r="A65" s="131"/>
      <c r="B65" s="134"/>
      <c r="C65" s="134" t="s">
        <v>1037</v>
      </c>
      <c r="D65" s="134"/>
      <c r="E65" s="134"/>
      <c r="F65" s="134"/>
      <c r="G65" s="135"/>
      <c r="H65" s="135"/>
      <c r="I65" s="147">
        <f t="shared" si="0"/>
        <v>0</v>
      </c>
      <c r="J65" s="148"/>
      <c r="O65" s="149"/>
    </row>
    <row r="66" ht="38.25" outlineLevel="1" spans="1:15">
      <c r="A66" s="131"/>
      <c r="B66" s="134"/>
      <c r="C66" s="134" t="s">
        <v>1038</v>
      </c>
      <c r="D66" s="134"/>
      <c r="E66" s="134"/>
      <c r="F66" s="134"/>
      <c r="G66" s="135"/>
      <c r="H66" s="135"/>
      <c r="I66" s="147">
        <f t="shared" si="0"/>
        <v>0</v>
      </c>
      <c r="J66" s="148"/>
      <c r="O66" s="149"/>
    </row>
    <row r="67" ht="148.5" outlineLevel="1" spans="1:15">
      <c r="A67" s="131">
        <v>49</v>
      </c>
      <c r="B67" s="134" t="s">
        <v>1039</v>
      </c>
      <c r="C67" s="134" t="s">
        <v>1040</v>
      </c>
      <c r="D67" s="134" t="s">
        <v>1041</v>
      </c>
      <c r="E67" s="134"/>
      <c r="F67" s="132" t="s">
        <v>73</v>
      </c>
      <c r="G67" s="135">
        <v>664.87</v>
      </c>
      <c r="H67" s="135"/>
      <c r="I67" s="147">
        <f t="shared" si="0"/>
        <v>0</v>
      </c>
      <c r="J67" s="148"/>
      <c r="O67" s="149" t="s">
        <v>1041</v>
      </c>
    </row>
    <row r="68" ht="108" outlineLevel="1" spans="1:15">
      <c r="A68" s="131">
        <v>50</v>
      </c>
      <c r="B68" s="134" t="s">
        <v>1042</v>
      </c>
      <c r="C68" s="134" t="s">
        <v>1043</v>
      </c>
      <c r="D68" s="134" t="s">
        <v>1044</v>
      </c>
      <c r="E68" s="134"/>
      <c r="F68" s="132" t="s">
        <v>73</v>
      </c>
      <c r="G68" s="135">
        <v>640.15</v>
      </c>
      <c r="H68" s="135"/>
      <c r="I68" s="147">
        <f t="shared" si="0"/>
        <v>0</v>
      </c>
      <c r="J68" s="148"/>
      <c r="O68" s="149" t="s">
        <v>1044</v>
      </c>
    </row>
    <row r="69" ht="270" outlineLevel="1" spans="1:15">
      <c r="A69" s="131">
        <v>51</v>
      </c>
      <c r="B69" s="134" t="s">
        <v>1045</v>
      </c>
      <c r="C69" s="134" t="s">
        <v>1046</v>
      </c>
      <c r="D69" s="134" t="s">
        <v>1047</v>
      </c>
      <c r="E69" s="134"/>
      <c r="F69" s="132" t="s">
        <v>73</v>
      </c>
      <c r="G69" s="135">
        <v>640.15</v>
      </c>
      <c r="H69" s="135"/>
      <c r="I69" s="147">
        <f t="shared" si="0"/>
        <v>0</v>
      </c>
      <c r="J69" s="148"/>
      <c r="O69" s="149" t="s">
        <v>1047</v>
      </c>
    </row>
    <row r="70" ht="13.5" outlineLevel="1" spans="1:15">
      <c r="A70" s="131"/>
      <c r="B70" s="134"/>
      <c r="C70" s="134" t="s">
        <v>1048</v>
      </c>
      <c r="D70" s="134"/>
      <c r="E70" s="134"/>
      <c r="F70" s="134"/>
      <c r="G70" s="135"/>
      <c r="H70" s="135"/>
      <c r="I70" s="147">
        <f t="shared" ref="I70:I121" si="1">ROUND(G70*H70,2)</f>
        <v>0</v>
      </c>
      <c r="J70" s="148"/>
      <c r="O70" s="149"/>
    </row>
    <row r="71" ht="13.5" outlineLevel="1" spans="1:15">
      <c r="A71" s="131"/>
      <c r="B71" s="134"/>
      <c r="C71" s="134" t="s">
        <v>1049</v>
      </c>
      <c r="D71" s="134"/>
      <c r="E71" s="134"/>
      <c r="F71" s="134"/>
      <c r="G71" s="135"/>
      <c r="H71" s="135"/>
      <c r="I71" s="147">
        <f t="shared" si="1"/>
        <v>0</v>
      </c>
      <c r="J71" s="148"/>
      <c r="O71" s="149"/>
    </row>
    <row r="72" ht="135" outlineLevel="1" spans="1:15">
      <c r="A72" s="131">
        <v>52</v>
      </c>
      <c r="B72" s="134" t="s">
        <v>1050</v>
      </c>
      <c r="C72" s="134" t="s">
        <v>1051</v>
      </c>
      <c r="D72" s="134" t="s">
        <v>1052</v>
      </c>
      <c r="E72" s="134"/>
      <c r="F72" s="132" t="s">
        <v>73</v>
      </c>
      <c r="G72" s="135">
        <v>1511.34</v>
      </c>
      <c r="H72" s="135"/>
      <c r="I72" s="147">
        <f t="shared" si="1"/>
        <v>0</v>
      </c>
      <c r="J72" s="148"/>
      <c r="O72" s="149" t="s">
        <v>1052</v>
      </c>
    </row>
    <row r="73" ht="162" outlineLevel="1" spans="1:15">
      <c r="A73" s="131">
        <v>53</v>
      </c>
      <c r="B73" s="134" t="s">
        <v>1053</v>
      </c>
      <c r="C73" s="134" t="s">
        <v>1054</v>
      </c>
      <c r="D73" s="134" t="s">
        <v>1055</v>
      </c>
      <c r="E73" s="134"/>
      <c r="F73" s="132" t="s">
        <v>73</v>
      </c>
      <c r="G73" s="135">
        <v>755.67</v>
      </c>
      <c r="H73" s="135"/>
      <c r="I73" s="147">
        <f t="shared" si="1"/>
        <v>0</v>
      </c>
      <c r="J73" s="148"/>
      <c r="O73" s="149" t="s">
        <v>1055</v>
      </c>
    </row>
    <row r="74" ht="13.5" outlineLevel="1" spans="1:15">
      <c r="A74" s="131"/>
      <c r="B74" s="134"/>
      <c r="C74" s="134" t="s">
        <v>1056</v>
      </c>
      <c r="D74" s="134"/>
      <c r="E74" s="134"/>
      <c r="F74" s="134"/>
      <c r="G74" s="135"/>
      <c r="H74" s="135"/>
      <c r="I74" s="147">
        <f t="shared" si="1"/>
        <v>0</v>
      </c>
      <c r="J74" s="148"/>
      <c r="O74" s="149"/>
    </row>
    <row r="75" ht="135" outlineLevel="1" spans="1:15">
      <c r="A75" s="131">
        <v>54</v>
      </c>
      <c r="B75" s="134" t="s">
        <v>1057</v>
      </c>
      <c r="C75" s="134" t="s">
        <v>1058</v>
      </c>
      <c r="D75" s="134" t="s">
        <v>1059</v>
      </c>
      <c r="E75" s="134"/>
      <c r="F75" s="132" t="s">
        <v>73</v>
      </c>
      <c r="G75" s="135">
        <v>1205.88</v>
      </c>
      <c r="H75" s="135"/>
      <c r="I75" s="147">
        <f t="shared" si="1"/>
        <v>0</v>
      </c>
      <c r="J75" s="148"/>
      <c r="O75" s="149" t="s">
        <v>1059</v>
      </c>
    </row>
    <row r="76" ht="13.5" outlineLevel="1" spans="1:15">
      <c r="A76" s="131"/>
      <c r="B76" s="134"/>
      <c r="C76" s="134" t="s">
        <v>1060</v>
      </c>
      <c r="D76" s="134"/>
      <c r="E76" s="134"/>
      <c r="F76" s="134"/>
      <c r="G76" s="135"/>
      <c r="H76" s="135"/>
      <c r="I76" s="147">
        <f t="shared" si="1"/>
        <v>0</v>
      </c>
      <c r="J76" s="148"/>
      <c r="O76" s="149"/>
    </row>
    <row r="77" ht="162" outlineLevel="1" spans="1:15">
      <c r="A77" s="131">
        <v>55</v>
      </c>
      <c r="B77" s="134" t="s">
        <v>1061</v>
      </c>
      <c r="C77" s="134" t="s">
        <v>1062</v>
      </c>
      <c r="D77" s="134" t="s">
        <v>1063</v>
      </c>
      <c r="E77" s="134"/>
      <c r="F77" s="132" t="s">
        <v>73</v>
      </c>
      <c r="G77" s="135">
        <v>194.75</v>
      </c>
      <c r="H77" s="135"/>
      <c r="I77" s="147">
        <f t="shared" si="1"/>
        <v>0</v>
      </c>
      <c r="J77" s="148"/>
      <c r="O77" s="149" t="s">
        <v>1063</v>
      </c>
    </row>
    <row r="78" ht="135" outlineLevel="1" spans="1:15">
      <c r="A78" s="131">
        <v>56</v>
      </c>
      <c r="B78" s="134" t="s">
        <v>1064</v>
      </c>
      <c r="C78" s="134" t="s">
        <v>1058</v>
      </c>
      <c r="D78" s="134" t="s">
        <v>1059</v>
      </c>
      <c r="E78" s="134"/>
      <c r="F78" s="132" t="s">
        <v>73</v>
      </c>
      <c r="G78" s="135">
        <v>912.73</v>
      </c>
      <c r="H78" s="135"/>
      <c r="I78" s="147">
        <f t="shared" si="1"/>
        <v>0</v>
      </c>
      <c r="J78" s="148"/>
      <c r="O78" s="149" t="s">
        <v>1059</v>
      </c>
    </row>
    <row r="79" ht="25.5" outlineLevel="1" spans="1:15">
      <c r="A79" s="131"/>
      <c r="B79" s="134"/>
      <c r="C79" s="134" t="s">
        <v>1065</v>
      </c>
      <c r="D79" s="134"/>
      <c r="E79" s="134"/>
      <c r="F79" s="134"/>
      <c r="G79" s="135"/>
      <c r="H79" s="135"/>
      <c r="I79" s="147">
        <f t="shared" si="1"/>
        <v>0</v>
      </c>
      <c r="J79" s="148"/>
      <c r="O79" s="149"/>
    </row>
    <row r="80" ht="162" outlineLevel="1" spans="1:15">
      <c r="A80" s="131">
        <v>57</v>
      </c>
      <c r="B80" s="134" t="s">
        <v>1066</v>
      </c>
      <c r="C80" s="134" t="s">
        <v>1067</v>
      </c>
      <c r="D80" s="134" t="s">
        <v>1068</v>
      </c>
      <c r="E80" s="134"/>
      <c r="F80" s="132" t="s">
        <v>73</v>
      </c>
      <c r="G80" s="135">
        <v>640.15</v>
      </c>
      <c r="H80" s="135"/>
      <c r="I80" s="147">
        <f t="shared" si="1"/>
        <v>0</v>
      </c>
      <c r="J80" s="148"/>
      <c r="O80" s="149" t="s">
        <v>1068</v>
      </c>
    </row>
    <row r="81" ht="25.5" outlineLevel="1" spans="1:15">
      <c r="A81" s="131"/>
      <c r="B81" s="134"/>
      <c r="C81" s="134" t="s">
        <v>1069</v>
      </c>
      <c r="D81" s="134"/>
      <c r="E81" s="134"/>
      <c r="F81" s="134"/>
      <c r="G81" s="135"/>
      <c r="H81" s="135"/>
      <c r="I81" s="147">
        <f t="shared" si="1"/>
        <v>0</v>
      </c>
      <c r="J81" s="148"/>
      <c r="O81" s="149"/>
    </row>
    <row r="82" ht="216" outlineLevel="1" spans="1:15">
      <c r="A82" s="131">
        <v>58</v>
      </c>
      <c r="B82" s="134" t="s">
        <v>1070</v>
      </c>
      <c r="C82" s="134" t="s">
        <v>1071</v>
      </c>
      <c r="D82" s="134" t="s">
        <v>1072</v>
      </c>
      <c r="E82" s="134"/>
      <c r="F82" s="132" t="s">
        <v>73</v>
      </c>
      <c r="G82" s="135">
        <v>1217.07</v>
      </c>
      <c r="H82" s="135"/>
      <c r="I82" s="147">
        <f t="shared" si="1"/>
        <v>0</v>
      </c>
      <c r="J82" s="148"/>
      <c r="O82" s="149" t="s">
        <v>1072</v>
      </c>
    </row>
    <row r="83" ht="135" outlineLevel="1" spans="1:15">
      <c r="A83" s="131">
        <v>59</v>
      </c>
      <c r="B83" s="134" t="s">
        <v>1073</v>
      </c>
      <c r="C83" s="134" t="s">
        <v>1074</v>
      </c>
      <c r="D83" s="134" t="s">
        <v>1075</v>
      </c>
      <c r="E83" s="134"/>
      <c r="F83" s="132" t="s">
        <v>73</v>
      </c>
      <c r="G83" s="135">
        <v>193.43</v>
      </c>
      <c r="H83" s="135"/>
      <c r="I83" s="147">
        <f t="shared" si="1"/>
        <v>0</v>
      </c>
      <c r="J83" s="148"/>
      <c r="O83" s="149" t="s">
        <v>1075</v>
      </c>
    </row>
    <row r="84" ht="148.5" outlineLevel="1" spans="1:15">
      <c r="A84" s="131">
        <v>60</v>
      </c>
      <c r="B84" s="134" t="s">
        <v>1076</v>
      </c>
      <c r="C84" s="134" t="s">
        <v>1077</v>
      </c>
      <c r="D84" s="134" t="s">
        <v>1078</v>
      </c>
      <c r="E84" s="134"/>
      <c r="F84" s="132" t="s">
        <v>73</v>
      </c>
      <c r="G84" s="135">
        <v>193.43</v>
      </c>
      <c r="H84" s="135"/>
      <c r="I84" s="147">
        <f t="shared" si="1"/>
        <v>0</v>
      </c>
      <c r="J84" s="148"/>
      <c r="O84" s="149" t="s">
        <v>1078</v>
      </c>
    </row>
    <row r="85" ht="148.5" outlineLevel="1" spans="1:15">
      <c r="A85" s="131">
        <v>61</v>
      </c>
      <c r="B85" s="134" t="s">
        <v>1079</v>
      </c>
      <c r="C85" s="134" t="s">
        <v>1077</v>
      </c>
      <c r="D85" s="134" t="s">
        <v>1080</v>
      </c>
      <c r="E85" s="134"/>
      <c r="F85" s="132" t="s">
        <v>73</v>
      </c>
      <c r="G85" s="135">
        <v>783.15</v>
      </c>
      <c r="H85" s="135"/>
      <c r="I85" s="147">
        <f t="shared" si="1"/>
        <v>0</v>
      </c>
      <c r="J85" s="148"/>
      <c r="O85" s="149" t="s">
        <v>1080</v>
      </c>
    </row>
    <row r="86" ht="135" outlineLevel="1" spans="1:15">
      <c r="A86" s="131">
        <v>62</v>
      </c>
      <c r="B86" s="134" t="s">
        <v>1081</v>
      </c>
      <c r="C86" s="134" t="s">
        <v>1074</v>
      </c>
      <c r="D86" s="134" t="s">
        <v>1082</v>
      </c>
      <c r="E86" s="134"/>
      <c r="F86" s="132" t="s">
        <v>73</v>
      </c>
      <c r="G86" s="135">
        <v>783.15</v>
      </c>
      <c r="H86" s="135"/>
      <c r="I86" s="147">
        <f t="shared" si="1"/>
        <v>0</v>
      </c>
      <c r="J86" s="148"/>
      <c r="O86" s="149" t="s">
        <v>1082</v>
      </c>
    </row>
    <row r="87" ht="189" outlineLevel="1" spans="1:15">
      <c r="A87" s="131">
        <v>63</v>
      </c>
      <c r="B87" s="134" t="s">
        <v>1083</v>
      </c>
      <c r="C87" s="134" t="s">
        <v>1071</v>
      </c>
      <c r="D87" s="134" t="s">
        <v>1084</v>
      </c>
      <c r="E87" s="134"/>
      <c r="F87" s="132" t="s">
        <v>73</v>
      </c>
      <c r="G87" s="135">
        <v>783.15</v>
      </c>
      <c r="H87" s="135"/>
      <c r="I87" s="147">
        <f t="shared" si="1"/>
        <v>0</v>
      </c>
      <c r="J87" s="148"/>
      <c r="O87" s="149" t="s">
        <v>1084</v>
      </c>
    </row>
    <row r="88" ht="216" outlineLevel="1" spans="1:15">
      <c r="A88" s="131">
        <v>64</v>
      </c>
      <c r="B88" s="134" t="s">
        <v>1085</v>
      </c>
      <c r="C88" s="134" t="s">
        <v>1086</v>
      </c>
      <c r="D88" s="134" t="s">
        <v>1087</v>
      </c>
      <c r="E88" s="134"/>
      <c r="F88" s="132" t="s">
        <v>73</v>
      </c>
      <c r="G88" s="135">
        <v>255.41</v>
      </c>
      <c r="H88" s="135"/>
      <c r="I88" s="147">
        <f t="shared" si="1"/>
        <v>0</v>
      </c>
      <c r="J88" s="148"/>
      <c r="O88" s="149" t="s">
        <v>1087</v>
      </c>
    </row>
    <row r="89" ht="135" outlineLevel="1" spans="1:15">
      <c r="A89" s="131">
        <v>65</v>
      </c>
      <c r="B89" s="134" t="s">
        <v>1088</v>
      </c>
      <c r="C89" s="134" t="s">
        <v>1074</v>
      </c>
      <c r="D89" s="134" t="s">
        <v>1089</v>
      </c>
      <c r="E89" s="134"/>
      <c r="F89" s="132" t="s">
        <v>73</v>
      </c>
      <c r="G89" s="135">
        <v>1217.07</v>
      </c>
      <c r="H89" s="135"/>
      <c r="I89" s="147">
        <f t="shared" si="1"/>
        <v>0</v>
      </c>
      <c r="J89" s="148"/>
      <c r="O89" s="149" t="s">
        <v>1089</v>
      </c>
    </row>
    <row r="90" ht="162" outlineLevel="1" spans="1:15">
      <c r="A90" s="131">
        <v>66</v>
      </c>
      <c r="B90" s="134" t="s">
        <v>1090</v>
      </c>
      <c r="C90" s="134" t="s">
        <v>1074</v>
      </c>
      <c r="D90" s="134" t="s">
        <v>1091</v>
      </c>
      <c r="E90" s="134"/>
      <c r="F90" s="132" t="s">
        <v>73</v>
      </c>
      <c r="G90" s="135">
        <v>19.8</v>
      </c>
      <c r="H90" s="135"/>
      <c r="I90" s="147">
        <f t="shared" si="1"/>
        <v>0</v>
      </c>
      <c r="J90" s="148"/>
      <c r="O90" s="149" t="s">
        <v>1091</v>
      </c>
    </row>
    <row r="91" ht="162" outlineLevel="1" spans="1:15">
      <c r="A91" s="131">
        <v>67</v>
      </c>
      <c r="B91" s="134" t="s">
        <v>1092</v>
      </c>
      <c r="C91" s="134" t="s">
        <v>1093</v>
      </c>
      <c r="D91" s="134" t="s">
        <v>1094</v>
      </c>
      <c r="E91" s="134"/>
      <c r="F91" s="132" t="s">
        <v>73</v>
      </c>
      <c r="G91" s="135">
        <v>83.72</v>
      </c>
      <c r="H91" s="135"/>
      <c r="I91" s="147">
        <f t="shared" si="1"/>
        <v>0</v>
      </c>
      <c r="J91" s="148"/>
      <c r="O91" s="149" t="s">
        <v>1094</v>
      </c>
    </row>
    <row r="92" ht="337.5" outlineLevel="1" spans="1:15">
      <c r="A92" s="131">
        <v>68</v>
      </c>
      <c r="B92" s="134" t="s">
        <v>1095</v>
      </c>
      <c r="C92" s="134" t="s">
        <v>1096</v>
      </c>
      <c r="D92" s="134" t="s">
        <v>1097</v>
      </c>
      <c r="E92" s="134"/>
      <c r="F92" s="132" t="s">
        <v>73</v>
      </c>
      <c r="G92" s="135">
        <v>15.2</v>
      </c>
      <c r="H92" s="135"/>
      <c r="I92" s="147">
        <f t="shared" si="1"/>
        <v>0</v>
      </c>
      <c r="J92" s="148"/>
      <c r="O92" s="149" t="s">
        <v>1097</v>
      </c>
    </row>
    <row r="93" ht="189" outlineLevel="1" spans="1:15">
      <c r="A93" s="131">
        <v>69</v>
      </c>
      <c r="B93" s="134" t="s">
        <v>1098</v>
      </c>
      <c r="C93" s="134" t="s">
        <v>1040</v>
      </c>
      <c r="D93" s="134" t="s">
        <v>1099</v>
      </c>
      <c r="E93" s="134"/>
      <c r="F93" s="132" t="s">
        <v>73</v>
      </c>
      <c r="G93" s="135">
        <v>626.33</v>
      </c>
      <c r="H93" s="135"/>
      <c r="I93" s="147">
        <f t="shared" si="1"/>
        <v>0</v>
      </c>
      <c r="J93" s="148"/>
      <c r="O93" s="149" t="s">
        <v>1099</v>
      </c>
    </row>
    <row r="94" ht="121.5" outlineLevel="1" spans="1:15">
      <c r="A94" s="131">
        <v>70</v>
      </c>
      <c r="B94" s="134" t="s">
        <v>1100</v>
      </c>
      <c r="C94" s="134" t="s">
        <v>1101</v>
      </c>
      <c r="D94" s="134" t="s">
        <v>1102</v>
      </c>
      <c r="E94" s="134"/>
      <c r="F94" s="132" t="s">
        <v>73</v>
      </c>
      <c r="G94" s="135">
        <v>448.59</v>
      </c>
      <c r="H94" s="135"/>
      <c r="I94" s="147">
        <f t="shared" si="1"/>
        <v>0</v>
      </c>
      <c r="J94" s="148"/>
      <c r="O94" s="149" t="s">
        <v>1102</v>
      </c>
    </row>
    <row r="95" ht="38.25" outlineLevel="1" spans="1:15">
      <c r="A95" s="131"/>
      <c r="B95" s="134"/>
      <c r="C95" s="134" t="s">
        <v>1103</v>
      </c>
      <c r="D95" s="134"/>
      <c r="E95" s="134"/>
      <c r="F95" s="134"/>
      <c r="G95" s="135"/>
      <c r="H95" s="135"/>
      <c r="I95" s="147">
        <f t="shared" si="1"/>
        <v>0</v>
      </c>
      <c r="J95" s="148"/>
      <c r="O95" s="149"/>
    </row>
    <row r="96" ht="13.5" outlineLevel="1" spans="1:15">
      <c r="A96" s="131"/>
      <c r="B96" s="134"/>
      <c r="C96" s="134" t="s">
        <v>1104</v>
      </c>
      <c r="D96" s="134"/>
      <c r="E96" s="134"/>
      <c r="F96" s="134"/>
      <c r="G96" s="135"/>
      <c r="H96" s="135"/>
      <c r="I96" s="147">
        <f t="shared" si="1"/>
        <v>0</v>
      </c>
      <c r="J96" s="148"/>
      <c r="O96" s="149"/>
    </row>
    <row r="97" ht="148.5" outlineLevel="1" spans="1:15">
      <c r="A97" s="131">
        <v>71</v>
      </c>
      <c r="B97" s="134" t="s">
        <v>1105</v>
      </c>
      <c r="C97" s="134" t="s">
        <v>1106</v>
      </c>
      <c r="D97" s="134" t="s">
        <v>1107</v>
      </c>
      <c r="E97" s="134"/>
      <c r="F97" s="132" t="s">
        <v>73</v>
      </c>
      <c r="G97" s="135">
        <v>804.63</v>
      </c>
      <c r="H97" s="135"/>
      <c r="I97" s="147">
        <f t="shared" si="1"/>
        <v>0</v>
      </c>
      <c r="J97" s="148"/>
      <c r="O97" s="149" t="s">
        <v>1107</v>
      </c>
    </row>
    <row r="98" ht="216" outlineLevel="1" spans="1:15">
      <c r="A98" s="131">
        <v>72</v>
      </c>
      <c r="B98" s="134" t="s">
        <v>1108</v>
      </c>
      <c r="C98" s="134" t="s">
        <v>1109</v>
      </c>
      <c r="D98" s="134" t="s">
        <v>1110</v>
      </c>
      <c r="E98" s="134"/>
      <c r="F98" s="132" t="s">
        <v>73</v>
      </c>
      <c r="G98" s="135">
        <v>3324.77</v>
      </c>
      <c r="H98" s="135"/>
      <c r="I98" s="147">
        <f t="shared" si="1"/>
        <v>0</v>
      </c>
      <c r="J98" s="148"/>
      <c r="O98" s="149" t="s">
        <v>1110</v>
      </c>
    </row>
    <row r="99" ht="216" outlineLevel="1" spans="1:15">
      <c r="A99" s="131">
        <v>73</v>
      </c>
      <c r="B99" s="134" t="s">
        <v>1111</v>
      </c>
      <c r="C99" s="134" t="s">
        <v>1112</v>
      </c>
      <c r="D99" s="134" t="s">
        <v>1113</v>
      </c>
      <c r="E99" s="134"/>
      <c r="F99" s="132" t="s">
        <v>73</v>
      </c>
      <c r="G99" s="135">
        <v>831.62</v>
      </c>
      <c r="H99" s="135"/>
      <c r="I99" s="147">
        <f t="shared" si="1"/>
        <v>0</v>
      </c>
      <c r="J99" s="148"/>
      <c r="O99" s="149" t="s">
        <v>1113</v>
      </c>
    </row>
    <row r="100" ht="202.5" outlineLevel="1" spans="1:15">
      <c r="A100" s="131">
        <v>74</v>
      </c>
      <c r="B100" s="134" t="s">
        <v>1114</v>
      </c>
      <c r="C100" s="134" t="s">
        <v>1115</v>
      </c>
      <c r="D100" s="134" t="s">
        <v>1116</v>
      </c>
      <c r="E100" s="134"/>
      <c r="F100" s="132" t="s">
        <v>73</v>
      </c>
      <c r="G100" s="135">
        <v>1218.73</v>
      </c>
      <c r="H100" s="135"/>
      <c r="I100" s="147">
        <f t="shared" si="1"/>
        <v>0</v>
      </c>
      <c r="J100" s="148"/>
      <c r="O100" s="149" t="s">
        <v>1116</v>
      </c>
    </row>
    <row r="101" ht="13.5" outlineLevel="1" spans="1:15">
      <c r="A101" s="131"/>
      <c r="B101" s="134"/>
      <c r="C101" s="134" t="s">
        <v>1117</v>
      </c>
      <c r="D101" s="134"/>
      <c r="E101" s="134"/>
      <c r="F101" s="134"/>
      <c r="G101" s="135"/>
      <c r="H101" s="135"/>
      <c r="I101" s="147">
        <f t="shared" si="1"/>
        <v>0</v>
      </c>
      <c r="J101" s="148"/>
      <c r="O101" s="149"/>
    </row>
    <row r="102" ht="162" outlineLevel="1" spans="1:15">
      <c r="A102" s="131">
        <v>75</v>
      </c>
      <c r="B102" s="134" t="s">
        <v>1118</v>
      </c>
      <c r="C102" s="134" t="s">
        <v>1119</v>
      </c>
      <c r="D102" s="134" t="s">
        <v>1120</v>
      </c>
      <c r="E102" s="134"/>
      <c r="F102" s="132" t="s">
        <v>73</v>
      </c>
      <c r="G102" s="135">
        <v>3673.54</v>
      </c>
      <c r="H102" s="135"/>
      <c r="I102" s="147">
        <f t="shared" si="1"/>
        <v>0</v>
      </c>
      <c r="J102" s="148"/>
      <c r="O102" s="149" t="s">
        <v>1120</v>
      </c>
    </row>
    <row r="103" ht="256.5" outlineLevel="1" spans="1:15">
      <c r="A103" s="131">
        <v>76</v>
      </c>
      <c r="B103" s="134" t="s">
        <v>1121</v>
      </c>
      <c r="C103" s="134" t="s">
        <v>1122</v>
      </c>
      <c r="D103" s="134" t="s">
        <v>1123</v>
      </c>
      <c r="E103" s="134"/>
      <c r="F103" s="132" t="s">
        <v>73</v>
      </c>
      <c r="G103" s="135">
        <v>3673.54</v>
      </c>
      <c r="H103" s="135"/>
      <c r="I103" s="147">
        <f t="shared" si="1"/>
        <v>0</v>
      </c>
      <c r="J103" s="148"/>
      <c r="O103" s="149" t="s">
        <v>1123</v>
      </c>
    </row>
    <row r="104" ht="148.5" outlineLevel="1" spans="1:15">
      <c r="A104" s="131">
        <v>77</v>
      </c>
      <c r="B104" s="134" t="s">
        <v>1124</v>
      </c>
      <c r="C104" s="134" t="s">
        <v>1122</v>
      </c>
      <c r="D104" s="134" t="s">
        <v>1125</v>
      </c>
      <c r="E104" s="134"/>
      <c r="F104" s="132" t="s">
        <v>73</v>
      </c>
      <c r="G104" s="135">
        <v>5.02</v>
      </c>
      <c r="H104" s="135"/>
      <c r="I104" s="147">
        <f t="shared" si="1"/>
        <v>0</v>
      </c>
      <c r="J104" s="148"/>
      <c r="O104" s="149" t="s">
        <v>1125</v>
      </c>
    </row>
    <row r="105" ht="216" outlineLevel="1" spans="1:15">
      <c r="A105" s="131">
        <v>78</v>
      </c>
      <c r="B105" s="134" t="s">
        <v>1126</v>
      </c>
      <c r="C105" s="134" t="s">
        <v>1127</v>
      </c>
      <c r="D105" s="134" t="s">
        <v>1128</v>
      </c>
      <c r="E105" s="134"/>
      <c r="F105" s="132" t="s">
        <v>73</v>
      </c>
      <c r="G105" s="135">
        <v>6.75</v>
      </c>
      <c r="H105" s="135"/>
      <c r="I105" s="147">
        <f t="shared" si="1"/>
        <v>0</v>
      </c>
      <c r="J105" s="148"/>
      <c r="O105" s="149" t="s">
        <v>1128</v>
      </c>
    </row>
    <row r="106" ht="135" outlineLevel="1" spans="1:15">
      <c r="A106" s="131">
        <v>79</v>
      </c>
      <c r="B106" s="134" t="s">
        <v>1129</v>
      </c>
      <c r="C106" s="134" t="s">
        <v>1130</v>
      </c>
      <c r="D106" s="134" t="s">
        <v>1131</v>
      </c>
      <c r="E106" s="134"/>
      <c r="F106" s="132" t="s">
        <v>73</v>
      </c>
      <c r="G106" s="135">
        <v>46.98</v>
      </c>
      <c r="H106" s="135"/>
      <c r="I106" s="147">
        <f t="shared" si="1"/>
        <v>0</v>
      </c>
      <c r="J106" s="148"/>
      <c r="O106" s="149" t="s">
        <v>1131</v>
      </c>
    </row>
    <row r="107" ht="135" outlineLevel="1" spans="1:15">
      <c r="A107" s="131">
        <v>80</v>
      </c>
      <c r="B107" s="134" t="s">
        <v>1132</v>
      </c>
      <c r="C107" s="134" t="s">
        <v>1130</v>
      </c>
      <c r="D107" s="134" t="s">
        <v>1133</v>
      </c>
      <c r="E107" s="134"/>
      <c r="F107" s="132" t="s">
        <v>73</v>
      </c>
      <c r="G107" s="135">
        <v>6.75</v>
      </c>
      <c r="H107" s="135"/>
      <c r="I107" s="147">
        <f t="shared" si="1"/>
        <v>0</v>
      </c>
      <c r="J107" s="148"/>
      <c r="O107" s="149" t="s">
        <v>1133</v>
      </c>
    </row>
    <row r="108" ht="13.5" outlineLevel="1" spans="1:15">
      <c r="A108" s="131"/>
      <c r="B108" s="134"/>
      <c r="C108" s="134" t="s">
        <v>1134</v>
      </c>
      <c r="D108" s="134"/>
      <c r="E108" s="134"/>
      <c r="F108" s="134"/>
      <c r="G108" s="135"/>
      <c r="H108" s="135"/>
      <c r="I108" s="147">
        <f t="shared" si="1"/>
        <v>0</v>
      </c>
      <c r="J108" s="148"/>
      <c r="O108" s="149"/>
    </row>
    <row r="109" ht="25.5" outlineLevel="1" spans="1:15">
      <c r="A109" s="131"/>
      <c r="B109" s="134"/>
      <c r="C109" s="134" t="s">
        <v>1135</v>
      </c>
      <c r="D109" s="134"/>
      <c r="E109" s="134"/>
      <c r="F109" s="134"/>
      <c r="G109" s="135"/>
      <c r="H109" s="135"/>
      <c r="I109" s="147">
        <f t="shared" si="1"/>
        <v>0</v>
      </c>
      <c r="J109" s="148"/>
      <c r="O109" s="149"/>
    </row>
    <row r="110" ht="38.25" outlineLevel="1" spans="1:15">
      <c r="A110" s="131"/>
      <c r="B110" s="134"/>
      <c r="C110" s="134" t="s">
        <v>1136</v>
      </c>
      <c r="D110" s="134"/>
      <c r="E110" s="134"/>
      <c r="F110" s="134"/>
      <c r="G110" s="135"/>
      <c r="H110" s="135"/>
      <c r="I110" s="147">
        <f t="shared" si="1"/>
        <v>0</v>
      </c>
      <c r="J110" s="148"/>
      <c r="O110" s="149"/>
    </row>
    <row r="111" ht="175.5" outlineLevel="1" spans="1:15">
      <c r="A111" s="131">
        <v>81</v>
      </c>
      <c r="B111" s="134" t="s">
        <v>1137</v>
      </c>
      <c r="C111" s="134" t="s">
        <v>1138</v>
      </c>
      <c r="D111" s="134" t="s">
        <v>1139</v>
      </c>
      <c r="E111" s="134"/>
      <c r="F111" s="132" t="s">
        <v>73</v>
      </c>
      <c r="G111" s="135">
        <v>3222.02</v>
      </c>
      <c r="H111" s="135"/>
      <c r="I111" s="147">
        <f t="shared" si="1"/>
        <v>0</v>
      </c>
      <c r="J111" s="148"/>
      <c r="O111" s="149" t="s">
        <v>1139</v>
      </c>
    </row>
    <row r="112" ht="189" outlineLevel="1" spans="1:15">
      <c r="A112" s="131">
        <v>82</v>
      </c>
      <c r="B112" s="134" t="s">
        <v>1140</v>
      </c>
      <c r="C112" s="134" t="s">
        <v>1138</v>
      </c>
      <c r="D112" s="134" t="s">
        <v>1141</v>
      </c>
      <c r="E112" s="134"/>
      <c r="F112" s="132" t="s">
        <v>73</v>
      </c>
      <c r="G112" s="135">
        <v>387.11</v>
      </c>
      <c r="H112" s="135"/>
      <c r="I112" s="147">
        <f t="shared" si="1"/>
        <v>0</v>
      </c>
      <c r="J112" s="148"/>
      <c r="O112" s="149" t="s">
        <v>1141</v>
      </c>
    </row>
    <row r="113" ht="121.5" outlineLevel="1" spans="1:15">
      <c r="A113" s="131">
        <v>83</v>
      </c>
      <c r="B113" s="134" t="s">
        <v>1142</v>
      </c>
      <c r="C113" s="134" t="s">
        <v>1143</v>
      </c>
      <c r="D113" s="134" t="s">
        <v>1144</v>
      </c>
      <c r="E113" s="134"/>
      <c r="F113" s="132" t="s">
        <v>73</v>
      </c>
      <c r="G113" s="135">
        <v>1498.81</v>
      </c>
      <c r="H113" s="135"/>
      <c r="I113" s="147">
        <f t="shared" si="1"/>
        <v>0</v>
      </c>
      <c r="J113" s="148"/>
      <c r="O113" s="149" t="s">
        <v>1144</v>
      </c>
    </row>
    <row r="114" ht="121.5" outlineLevel="1" spans="1:15">
      <c r="A114" s="131">
        <v>84</v>
      </c>
      <c r="B114" s="134" t="s">
        <v>1145</v>
      </c>
      <c r="C114" s="134" t="s">
        <v>1143</v>
      </c>
      <c r="D114" s="134" t="s">
        <v>1146</v>
      </c>
      <c r="E114" s="134"/>
      <c r="F114" s="132" t="s">
        <v>73</v>
      </c>
      <c r="G114" s="135">
        <v>194.75</v>
      </c>
      <c r="H114" s="135"/>
      <c r="I114" s="147">
        <f t="shared" si="1"/>
        <v>0</v>
      </c>
      <c r="J114" s="148"/>
      <c r="O114" s="149" t="s">
        <v>1146</v>
      </c>
    </row>
    <row r="115" ht="189" outlineLevel="1" spans="1:15">
      <c r="A115" s="131">
        <v>85</v>
      </c>
      <c r="B115" s="134" t="s">
        <v>1147</v>
      </c>
      <c r="C115" s="134" t="s">
        <v>1148</v>
      </c>
      <c r="D115" s="134" t="s">
        <v>1149</v>
      </c>
      <c r="E115" s="134"/>
      <c r="F115" s="132" t="s">
        <v>73</v>
      </c>
      <c r="G115" s="135">
        <v>1217.07</v>
      </c>
      <c r="H115" s="135"/>
      <c r="I115" s="147">
        <f t="shared" si="1"/>
        <v>0</v>
      </c>
      <c r="J115" s="148"/>
      <c r="O115" s="149" t="s">
        <v>1149</v>
      </c>
    </row>
    <row r="116" ht="25.5" outlineLevel="1" spans="1:15">
      <c r="A116" s="131"/>
      <c r="B116" s="134"/>
      <c r="C116" s="134" t="s">
        <v>1150</v>
      </c>
      <c r="D116" s="134"/>
      <c r="E116" s="134"/>
      <c r="F116" s="134"/>
      <c r="G116" s="135"/>
      <c r="H116" s="135"/>
      <c r="I116" s="147">
        <f t="shared" si="1"/>
        <v>0</v>
      </c>
      <c r="J116" s="148"/>
      <c r="O116" s="149"/>
    </row>
    <row r="117" ht="256.5" outlineLevel="1" spans="1:15">
      <c r="A117" s="131">
        <v>86</v>
      </c>
      <c r="B117" s="134" t="s">
        <v>1151</v>
      </c>
      <c r="C117" s="134" t="s">
        <v>1152</v>
      </c>
      <c r="D117" s="134" t="s">
        <v>1153</v>
      </c>
      <c r="E117" s="134"/>
      <c r="F117" s="132" t="s">
        <v>73</v>
      </c>
      <c r="G117" s="135">
        <v>3673.54</v>
      </c>
      <c r="H117" s="135"/>
      <c r="I117" s="147">
        <f t="shared" si="1"/>
        <v>0</v>
      </c>
      <c r="J117" s="148"/>
      <c r="O117" s="149" t="s">
        <v>1153</v>
      </c>
    </row>
    <row r="118" ht="13.5" outlineLevel="1" spans="1:15">
      <c r="A118" s="131"/>
      <c r="B118" s="134"/>
      <c r="C118" s="134" t="s">
        <v>1154</v>
      </c>
      <c r="D118" s="134"/>
      <c r="E118" s="134"/>
      <c r="F118" s="134"/>
      <c r="G118" s="135"/>
      <c r="H118" s="135"/>
      <c r="I118" s="147">
        <f t="shared" si="1"/>
        <v>0</v>
      </c>
      <c r="J118" s="148"/>
      <c r="O118" s="149"/>
    </row>
    <row r="119" ht="202.5" outlineLevel="1" spans="1:15">
      <c r="A119" s="131">
        <v>87</v>
      </c>
      <c r="B119" s="134" t="s">
        <v>1155</v>
      </c>
      <c r="C119" s="134" t="s">
        <v>1156</v>
      </c>
      <c r="D119" s="134" t="s">
        <v>1157</v>
      </c>
      <c r="E119" s="134"/>
      <c r="F119" s="132" t="s">
        <v>121</v>
      </c>
      <c r="G119" s="135">
        <v>33.29</v>
      </c>
      <c r="H119" s="135"/>
      <c r="I119" s="147">
        <f t="shared" si="1"/>
        <v>0</v>
      </c>
      <c r="J119" s="148"/>
      <c r="O119" s="149" t="s">
        <v>1157</v>
      </c>
    </row>
    <row r="120" ht="324" outlineLevel="1" spans="1:15">
      <c r="A120" s="131">
        <v>88</v>
      </c>
      <c r="B120" s="134" t="s">
        <v>1158</v>
      </c>
      <c r="C120" s="134" t="s">
        <v>1159</v>
      </c>
      <c r="D120" s="134" t="s">
        <v>1160</v>
      </c>
      <c r="E120" s="134"/>
      <c r="F120" s="132" t="s">
        <v>121</v>
      </c>
      <c r="G120" s="135">
        <v>234.9</v>
      </c>
      <c r="H120" s="135"/>
      <c r="I120" s="147">
        <f t="shared" si="1"/>
        <v>0</v>
      </c>
      <c r="J120" s="148"/>
      <c r="O120" s="149" t="s">
        <v>1160</v>
      </c>
    </row>
    <row r="121" ht="391.5" outlineLevel="1" spans="1:15">
      <c r="A121" s="131">
        <v>89</v>
      </c>
      <c r="B121" s="134" t="s">
        <v>1161</v>
      </c>
      <c r="C121" s="134" t="s">
        <v>1162</v>
      </c>
      <c r="D121" s="151" t="s">
        <v>1163</v>
      </c>
      <c r="E121" s="152"/>
      <c r="F121" s="132" t="s">
        <v>209</v>
      </c>
      <c r="G121" s="135">
        <v>80</v>
      </c>
      <c r="H121" s="135"/>
      <c r="I121" s="147">
        <f t="shared" si="1"/>
        <v>0</v>
      </c>
      <c r="J121" s="148"/>
      <c r="O121" s="153" t="s">
        <v>1163</v>
      </c>
    </row>
    <row r="122" ht="13.5" spans="1:15">
      <c r="A122" s="131"/>
      <c r="B122" s="134"/>
      <c r="C122" s="134" t="s">
        <v>15</v>
      </c>
      <c r="D122" s="134"/>
      <c r="E122" s="134"/>
      <c r="F122" s="134"/>
      <c r="G122" s="135"/>
      <c r="H122" s="135"/>
      <c r="I122" s="147">
        <f>SUM(I123:I228)</f>
        <v>0</v>
      </c>
      <c r="J122" s="148"/>
      <c r="O122" s="149"/>
    </row>
    <row r="123" ht="13.5" outlineLevel="1" spans="1:15">
      <c r="A123" s="131"/>
      <c r="B123" s="134"/>
      <c r="C123" s="134" t="s">
        <v>900</v>
      </c>
      <c r="D123" s="134"/>
      <c r="E123" s="134"/>
      <c r="F123" s="134"/>
      <c r="G123" s="135"/>
      <c r="H123" s="135"/>
      <c r="I123" s="147">
        <f t="shared" ref="I123:I186" si="2">ROUND(G123*H123,2)</f>
        <v>0</v>
      </c>
      <c r="J123" s="148"/>
      <c r="O123" s="149"/>
    </row>
    <row r="124" ht="243" outlineLevel="1" spans="1:15">
      <c r="A124" s="131">
        <v>89</v>
      </c>
      <c r="B124" s="134" t="s">
        <v>1164</v>
      </c>
      <c r="C124" s="134" t="s">
        <v>902</v>
      </c>
      <c r="D124" s="134" t="s">
        <v>903</v>
      </c>
      <c r="E124" s="134"/>
      <c r="F124" s="132" t="s">
        <v>787</v>
      </c>
      <c r="G124" s="135">
        <v>335.03</v>
      </c>
      <c r="H124" s="135"/>
      <c r="I124" s="147">
        <f t="shared" si="2"/>
        <v>0</v>
      </c>
      <c r="J124" s="148"/>
      <c r="O124" s="149" t="s">
        <v>903</v>
      </c>
    </row>
    <row r="125" ht="189" outlineLevel="1" spans="1:15">
      <c r="A125" s="131">
        <v>90</v>
      </c>
      <c r="B125" s="134" t="s">
        <v>1165</v>
      </c>
      <c r="C125" s="134" t="s">
        <v>904</v>
      </c>
      <c r="D125" s="134" t="s">
        <v>905</v>
      </c>
      <c r="E125" s="134"/>
      <c r="F125" s="132" t="s">
        <v>787</v>
      </c>
      <c r="G125" s="135">
        <v>176.3</v>
      </c>
      <c r="H125" s="135"/>
      <c r="I125" s="147">
        <f t="shared" si="2"/>
        <v>0</v>
      </c>
      <c r="J125" s="148"/>
      <c r="O125" s="149" t="s">
        <v>905</v>
      </c>
    </row>
    <row r="126" ht="162" outlineLevel="1" spans="1:15">
      <c r="A126" s="131">
        <v>91</v>
      </c>
      <c r="B126" s="134" t="s">
        <v>1166</v>
      </c>
      <c r="C126" s="134" t="s">
        <v>835</v>
      </c>
      <c r="D126" s="134" t="s">
        <v>906</v>
      </c>
      <c r="E126" s="134"/>
      <c r="F126" s="132" t="s">
        <v>787</v>
      </c>
      <c r="G126" s="135">
        <v>158.73</v>
      </c>
      <c r="H126" s="135"/>
      <c r="I126" s="147">
        <f t="shared" si="2"/>
        <v>0</v>
      </c>
      <c r="J126" s="148"/>
      <c r="O126" s="149" t="s">
        <v>906</v>
      </c>
    </row>
    <row r="127" ht="13.5" outlineLevel="1" spans="1:15">
      <c r="A127" s="131"/>
      <c r="B127" s="134"/>
      <c r="C127" s="134" t="s">
        <v>907</v>
      </c>
      <c r="D127" s="134"/>
      <c r="E127" s="134"/>
      <c r="F127" s="134"/>
      <c r="G127" s="135"/>
      <c r="H127" s="135"/>
      <c r="I127" s="147">
        <f t="shared" si="2"/>
        <v>0</v>
      </c>
      <c r="J127" s="148"/>
      <c r="O127" s="149"/>
    </row>
    <row r="128" ht="13.5" outlineLevel="1" spans="1:15">
      <c r="A128" s="131"/>
      <c r="B128" s="134"/>
      <c r="C128" s="134" t="s">
        <v>933</v>
      </c>
      <c r="D128" s="134"/>
      <c r="E128" s="134"/>
      <c r="F128" s="134"/>
      <c r="G128" s="135"/>
      <c r="H128" s="135"/>
      <c r="I128" s="147">
        <f t="shared" si="2"/>
        <v>0</v>
      </c>
      <c r="J128" s="148"/>
      <c r="O128" s="149"/>
    </row>
    <row r="129" ht="189" outlineLevel="1" spans="1:15">
      <c r="A129" s="131">
        <v>92</v>
      </c>
      <c r="B129" s="134" t="s">
        <v>1167</v>
      </c>
      <c r="C129" s="134" t="s">
        <v>935</v>
      </c>
      <c r="D129" s="134" t="s">
        <v>936</v>
      </c>
      <c r="E129" s="134"/>
      <c r="F129" s="132" t="s">
        <v>787</v>
      </c>
      <c r="G129" s="135">
        <v>5.9</v>
      </c>
      <c r="H129" s="135"/>
      <c r="I129" s="147">
        <f t="shared" si="2"/>
        <v>0</v>
      </c>
      <c r="J129" s="148"/>
      <c r="O129" s="149" t="s">
        <v>936</v>
      </c>
    </row>
    <row r="130" ht="189" outlineLevel="1" spans="1:15">
      <c r="A130" s="131">
        <v>93</v>
      </c>
      <c r="B130" s="134" t="s">
        <v>1168</v>
      </c>
      <c r="C130" s="134" t="s">
        <v>938</v>
      </c>
      <c r="D130" s="134" t="s">
        <v>939</v>
      </c>
      <c r="E130" s="134"/>
      <c r="F130" s="132" t="s">
        <v>787</v>
      </c>
      <c r="G130" s="135">
        <v>56.69</v>
      </c>
      <c r="H130" s="135"/>
      <c r="I130" s="147">
        <f t="shared" si="2"/>
        <v>0</v>
      </c>
      <c r="J130" s="148"/>
      <c r="O130" s="149" t="s">
        <v>939</v>
      </c>
    </row>
    <row r="131" ht="189" outlineLevel="1" spans="1:15">
      <c r="A131" s="131">
        <v>94</v>
      </c>
      <c r="B131" s="134" t="s">
        <v>1169</v>
      </c>
      <c r="C131" s="134" t="s">
        <v>944</v>
      </c>
      <c r="D131" s="134" t="s">
        <v>945</v>
      </c>
      <c r="E131" s="134"/>
      <c r="F131" s="132" t="s">
        <v>787</v>
      </c>
      <c r="G131" s="135">
        <v>29.94</v>
      </c>
      <c r="H131" s="135"/>
      <c r="I131" s="147">
        <f t="shared" si="2"/>
        <v>0</v>
      </c>
      <c r="J131" s="148"/>
      <c r="O131" s="149" t="s">
        <v>945</v>
      </c>
    </row>
    <row r="132" ht="202.5" outlineLevel="1" spans="1:15">
      <c r="A132" s="131">
        <v>95</v>
      </c>
      <c r="B132" s="134" t="s">
        <v>1170</v>
      </c>
      <c r="C132" s="134" t="s">
        <v>1171</v>
      </c>
      <c r="D132" s="134" t="s">
        <v>1172</v>
      </c>
      <c r="E132" s="134"/>
      <c r="F132" s="132" t="s">
        <v>73</v>
      </c>
      <c r="G132" s="135">
        <v>10.8</v>
      </c>
      <c r="H132" s="135"/>
      <c r="I132" s="147">
        <f t="shared" si="2"/>
        <v>0</v>
      </c>
      <c r="J132" s="148"/>
      <c r="O132" s="149" t="s">
        <v>1172</v>
      </c>
    </row>
    <row r="133" ht="38.25" outlineLevel="1" spans="1:15">
      <c r="A133" s="131"/>
      <c r="B133" s="134"/>
      <c r="C133" s="134" t="s">
        <v>949</v>
      </c>
      <c r="D133" s="134"/>
      <c r="E133" s="134"/>
      <c r="F133" s="134"/>
      <c r="G133" s="135"/>
      <c r="H133" s="135"/>
      <c r="I133" s="147">
        <f t="shared" si="2"/>
        <v>0</v>
      </c>
      <c r="J133" s="148"/>
      <c r="O133" s="149"/>
    </row>
    <row r="134" ht="25.5" outlineLevel="1" spans="1:15">
      <c r="A134" s="131"/>
      <c r="B134" s="134"/>
      <c r="C134" s="134" t="s">
        <v>950</v>
      </c>
      <c r="D134" s="134"/>
      <c r="E134" s="134"/>
      <c r="F134" s="134"/>
      <c r="G134" s="135"/>
      <c r="H134" s="135"/>
      <c r="I134" s="147">
        <f t="shared" si="2"/>
        <v>0</v>
      </c>
      <c r="J134" s="148"/>
      <c r="O134" s="149"/>
    </row>
    <row r="135" ht="108" outlineLevel="1" spans="1:15">
      <c r="A135" s="131">
        <v>96</v>
      </c>
      <c r="B135" s="134" t="s">
        <v>1173</v>
      </c>
      <c r="C135" s="134" t="s">
        <v>952</v>
      </c>
      <c r="D135" s="134" t="s">
        <v>953</v>
      </c>
      <c r="E135" s="134"/>
      <c r="F135" s="132" t="s">
        <v>787</v>
      </c>
      <c r="G135" s="135">
        <v>31.53</v>
      </c>
      <c r="H135" s="135"/>
      <c r="I135" s="147">
        <f t="shared" si="2"/>
        <v>0</v>
      </c>
      <c r="J135" s="148"/>
      <c r="O135" s="149" t="s">
        <v>953</v>
      </c>
    </row>
    <row r="136" ht="108" outlineLevel="1" spans="1:15">
      <c r="A136" s="131">
        <v>97</v>
      </c>
      <c r="B136" s="134" t="s">
        <v>1174</v>
      </c>
      <c r="C136" s="134" t="s">
        <v>955</v>
      </c>
      <c r="D136" s="134" t="s">
        <v>956</v>
      </c>
      <c r="E136" s="134"/>
      <c r="F136" s="132" t="s">
        <v>787</v>
      </c>
      <c r="G136" s="135">
        <v>57.46</v>
      </c>
      <c r="H136" s="135"/>
      <c r="I136" s="147">
        <f t="shared" si="2"/>
        <v>0</v>
      </c>
      <c r="J136" s="148"/>
      <c r="O136" s="149" t="s">
        <v>956</v>
      </c>
    </row>
    <row r="137" ht="108" outlineLevel="1" spans="1:15">
      <c r="A137" s="131">
        <v>98</v>
      </c>
      <c r="B137" s="134" t="s">
        <v>1175</v>
      </c>
      <c r="C137" s="134" t="s">
        <v>958</v>
      </c>
      <c r="D137" s="134" t="s">
        <v>959</v>
      </c>
      <c r="E137" s="134"/>
      <c r="F137" s="132" t="s">
        <v>787</v>
      </c>
      <c r="G137" s="135">
        <v>24.84</v>
      </c>
      <c r="H137" s="135"/>
      <c r="I137" s="147">
        <f t="shared" si="2"/>
        <v>0</v>
      </c>
      <c r="J137" s="148"/>
      <c r="O137" s="149" t="s">
        <v>959</v>
      </c>
    </row>
    <row r="138" ht="409.5" outlineLevel="1" spans="1:15">
      <c r="A138" s="131">
        <v>99</v>
      </c>
      <c r="B138" s="134" t="s">
        <v>1176</v>
      </c>
      <c r="C138" s="134" t="s">
        <v>964</v>
      </c>
      <c r="D138" s="134" t="s">
        <v>1177</v>
      </c>
      <c r="E138" s="134"/>
      <c r="F138" s="132" t="s">
        <v>121</v>
      </c>
      <c r="G138" s="135">
        <v>114.5</v>
      </c>
      <c r="H138" s="135"/>
      <c r="I138" s="147">
        <f t="shared" si="2"/>
        <v>0</v>
      </c>
      <c r="J138" s="148"/>
      <c r="O138" s="149" t="s">
        <v>1177</v>
      </c>
    </row>
    <row r="139" ht="25.5" outlineLevel="1" spans="1:15">
      <c r="A139" s="131"/>
      <c r="B139" s="134"/>
      <c r="C139" s="134" t="s">
        <v>966</v>
      </c>
      <c r="D139" s="134"/>
      <c r="E139" s="134"/>
      <c r="F139" s="134"/>
      <c r="G139" s="135"/>
      <c r="H139" s="135"/>
      <c r="I139" s="147">
        <f t="shared" si="2"/>
        <v>0</v>
      </c>
      <c r="J139" s="148"/>
      <c r="O139" s="149"/>
    </row>
    <row r="140" ht="121.5" outlineLevel="1" spans="1:15">
      <c r="A140" s="131">
        <v>100</v>
      </c>
      <c r="B140" s="134" t="s">
        <v>1178</v>
      </c>
      <c r="C140" s="134" t="s">
        <v>968</v>
      </c>
      <c r="D140" s="134" t="s">
        <v>969</v>
      </c>
      <c r="E140" s="134"/>
      <c r="F140" s="132" t="s">
        <v>929</v>
      </c>
      <c r="G140" s="135">
        <v>1.122</v>
      </c>
      <c r="H140" s="135"/>
      <c r="I140" s="147">
        <f t="shared" si="2"/>
        <v>0</v>
      </c>
      <c r="J140" s="148"/>
      <c r="O140" s="149" t="s">
        <v>969</v>
      </c>
    </row>
    <row r="141" ht="135" outlineLevel="1" spans="1:15">
      <c r="A141" s="131">
        <v>101</v>
      </c>
      <c r="B141" s="134" t="s">
        <v>1179</v>
      </c>
      <c r="C141" s="134" t="s">
        <v>971</v>
      </c>
      <c r="D141" s="134" t="s">
        <v>972</v>
      </c>
      <c r="E141" s="134"/>
      <c r="F141" s="132" t="s">
        <v>929</v>
      </c>
      <c r="G141" s="135">
        <v>2.272</v>
      </c>
      <c r="H141" s="135"/>
      <c r="I141" s="147">
        <f t="shared" si="2"/>
        <v>0</v>
      </c>
      <c r="J141" s="148"/>
      <c r="O141" s="149" t="s">
        <v>972</v>
      </c>
    </row>
    <row r="142" ht="135" outlineLevel="1" spans="1:15">
      <c r="A142" s="131">
        <v>102</v>
      </c>
      <c r="B142" s="134" t="s">
        <v>1180</v>
      </c>
      <c r="C142" s="134" t="s">
        <v>974</v>
      </c>
      <c r="D142" s="134" t="s">
        <v>975</v>
      </c>
      <c r="E142" s="134"/>
      <c r="F142" s="132" t="s">
        <v>929</v>
      </c>
      <c r="G142" s="135">
        <v>0.74</v>
      </c>
      <c r="H142" s="135"/>
      <c r="I142" s="147">
        <f t="shared" si="2"/>
        <v>0</v>
      </c>
      <c r="J142" s="148"/>
      <c r="O142" s="149" t="s">
        <v>975</v>
      </c>
    </row>
    <row r="143" ht="148.5" outlineLevel="1" spans="1:15">
      <c r="A143" s="131">
        <v>103</v>
      </c>
      <c r="B143" s="134" t="s">
        <v>1181</v>
      </c>
      <c r="C143" s="134" t="s">
        <v>980</v>
      </c>
      <c r="D143" s="134" t="s">
        <v>981</v>
      </c>
      <c r="E143" s="134"/>
      <c r="F143" s="132" t="s">
        <v>69</v>
      </c>
      <c r="G143" s="135">
        <v>20</v>
      </c>
      <c r="H143" s="135"/>
      <c r="I143" s="147">
        <f t="shared" si="2"/>
        <v>0</v>
      </c>
      <c r="J143" s="148"/>
      <c r="O143" s="149" t="s">
        <v>981</v>
      </c>
    </row>
    <row r="144" ht="38.25" outlineLevel="1" spans="1:15">
      <c r="A144" s="131"/>
      <c r="B144" s="134"/>
      <c r="C144" s="134" t="s">
        <v>982</v>
      </c>
      <c r="D144" s="134"/>
      <c r="E144" s="134"/>
      <c r="F144" s="134"/>
      <c r="G144" s="135"/>
      <c r="H144" s="135"/>
      <c r="I144" s="147">
        <f t="shared" si="2"/>
        <v>0</v>
      </c>
      <c r="J144" s="148"/>
      <c r="O144" s="149"/>
    </row>
    <row r="145" ht="25.5" outlineLevel="1" spans="1:15">
      <c r="A145" s="131"/>
      <c r="B145" s="134"/>
      <c r="C145" s="134" t="s">
        <v>983</v>
      </c>
      <c r="D145" s="134"/>
      <c r="E145" s="134"/>
      <c r="F145" s="134"/>
      <c r="G145" s="135"/>
      <c r="H145" s="135"/>
      <c r="I145" s="147">
        <f t="shared" si="2"/>
        <v>0</v>
      </c>
      <c r="J145" s="148"/>
      <c r="O145" s="149"/>
    </row>
    <row r="146" ht="108" outlineLevel="1" spans="1:15">
      <c r="A146" s="131">
        <v>104</v>
      </c>
      <c r="B146" s="134" t="s">
        <v>1182</v>
      </c>
      <c r="C146" s="134" t="s">
        <v>985</v>
      </c>
      <c r="D146" s="134" t="s">
        <v>959</v>
      </c>
      <c r="E146" s="134"/>
      <c r="F146" s="132" t="s">
        <v>787</v>
      </c>
      <c r="G146" s="135">
        <v>0.22</v>
      </c>
      <c r="H146" s="135"/>
      <c r="I146" s="147">
        <f t="shared" si="2"/>
        <v>0</v>
      </c>
      <c r="J146" s="148"/>
      <c r="O146" s="149" t="s">
        <v>959</v>
      </c>
    </row>
    <row r="147" ht="108" outlineLevel="1" spans="1:15">
      <c r="A147" s="131">
        <v>105</v>
      </c>
      <c r="B147" s="134" t="s">
        <v>1183</v>
      </c>
      <c r="C147" s="134" t="s">
        <v>987</v>
      </c>
      <c r="D147" s="134" t="s">
        <v>988</v>
      </c>
      <c r="E147" s="134"/>
      <c r="F147" s="132" t="s">
        <v>787</v>
      </c>
      <c r="G147" s="135">
        <v>12.52</v>
      </c>
      <c r="H147" s="135"/>
      <c r="I147" s="147">
        <f t="shared" si="2"/>
        <v>0</v>
      </c>
      <c r="J147" s="148"/>
      <c r="O147" s="149" t="s">
        <v>988</v>
      </c>
    </row>
    <row r="148" ht="108" outlineLevel="1" spans="1:15">
      <c r="A148" s="131">
        <v>106</v>
      </c>
      <c r="B148" s="134" t="s">
        <v>1184</v>
      </c>
      <c r="C148" s="134" t="s">
        <v>990</v>
      </c>
      <c r="D148" s="134" t="s">
        <v>959</v>
      </c>
      <c r="E148" s="134"/>
      <c r="F148" s="132" t="s">
        <v>787</v>
      </c>
      <c r="G148" s="135">
        <v>71.14</v>
      </c>
      <c r="H148" s="135"/>
      <c r="I148" s="147">
        <f t="shared" si="2"/>
        <v>0</v>
      </c>
      <c r="J148" s="148"/>
      <c r="O148" s="149" t="s">
        <v>959</v>
      </c>
    </row>
    <row r="149" ht="108" outlineLevel="1" spans="1:15">
      <c r="A149" s="131">
        <v>107</v>
      </c>
      <c r="B149" s="134" t="s">
        <v>1185</v>
      </c>
      <c r="C149" s="134" t="s">
        <v>994</v>
      </c>
      <c r="D149" s="134" t="s">
        <v>995</v>
      </c>
      <c r="E149" s="134"/>
      <c r="F149" s="132" t="s">
        <v>787</v>
      </c>
      <c r="G149" s="135">
        <v>3.85</v>
      </c>
      <c r="H149" s="135"/>
      <c r="I149" s="147">
        <f t="shared" si="2"/>
        <v>0</v>
      </c>
      <c r="J149" s="148"/>
      <c r="O149" s="149" t="s">
        <v>995</v>
      </c>
    </row>
    <row r="150" ht="108" outlineLevel="1" spans="1:15">
      <c r="A150" s="131">
        <v>108</v>
      </c>
      <c r="B150" s="134" t="s">
        <v>1186</v>
      </c>
      <c r="C150" s="134" t="s">
        <v>997</v>
      </c>
      <c r="D150" s="134" t="s">
        <v>995</v>
      </c>
      <c r="E150" s="134"/>
      <c r="F150" s="132" t="s">
        <v>787</v>
      </c>
      <c r="G150" s="135">
        <v>4.45</v>
      </c>
      <c r="H150" s="135"/>
      <c r="I150" s="147">
        <f t="shared" si="2"/>
        <v>0</v>
      </c>
      <c r="J150" s="148"/>
      <c r="O150" s="149" t="s">
        <v>995</v>
      </c>
    </row>
    <row r="151" ht="135" outlineLevel="1" spans="1:15">
      <c r="A151" s="131">
        <v>109</v>
      </c>
      <c r="B151" s="134" t="s">
        <v>1187</v>
      </c>
      <c r="C151" s="134" t="s">
        <v>999</v>
      </c>
      <c r="D151" s="134" t="s">
        <v>1000</v>
      </c>
      <c r="E151" s="134"/>
      <c r="F151" s="132" t="s">
        <v>73</v>
      </c>
      <c r="G151" s="135">
        <v>21.67</v>
      </c>
      <c r="H151" s="135"/>
      <c r="I151" s="147">
        <f t="shared" si="2"/>
        <v>0</v>
      </c>
      <c r="J151" s="148"/>
      <c r="O151" s="149" t="s">
        <v>1000</v>
      </c>
    </row>
    <row r="152" ht="108" outlineLevel="1" spans="1:15">
      <c r="A152" s="131">
        <v>110</v>
      </c>
      <c r="B152" s="134" t="s">
        <v>1188</v>
      </c>
      <c r="C152" s="134" t="s">
        <v>1002</v>
      </c>
      <c r="D152" s="134" t="s">
        <v>1003</v>
      </c>
      <c r="E152" s="134"/>
      <c r="F152" s="132" t="s">
        <v>787</v>
      </c>
      <c r="G152" s="135">
        <v>3.71</v>
      </c>
      <c r="H152" s="135"/>
      <c r="I152" s="147">
        <f t="shared" si="2"/>
        <v>0</v>
      </c>
      <c r="J152" s="148"/>
      <c r="O152" s="149" t="s">
        <v>1003</v>
      </c>
    </row>
    <row r="153" ht="189" outlineLevel="1" spans="1:15">
      <c r="A153" s="131">
        <v>111</v>
      </c>
      <c r="B153" s="134" t="s">
        <v>1189</v>
      </c>
      <c r="C153" s="134" t="s">
        <v>1007</v>
      </c>
      <c r="D153" s="134" t="s">
        <v>1008</v>
      </c>
      <c r="E153" s="134"/>
      <c r="F153" s="132" t="s">
        <v>787</v>
      </c>
      <c r="G153" s="135">
        <v>94.6</v>
      </c>
      <c r="H153" s="135"/>
      <c r="I153" s="147">
        <f t="shared" si="2"/>
        <v>0</v>
      </c>
      <c r="J153" s="148"/>
      <c r="O153" s="149" t="s">
        <v>1008</v>
      </c>
    </row>
    <row r="154" ht="202.5" outlineLevel="1" spans="1:15">
      <c r="A154" s="131">
        <v>112</v>
      </c>
      <c r="B154" s="134" t="s">
        <v>1190</v>
      </c>
      <c r="C154" s="134" t="s">
        <v>1191</v>
      </c>
      <c r="D154" s="134" t="s">
        <v>1192</v>
      </c>
      <c r="E154" s="134"/>
      <c r="F154" s="132" t="s">
        <v>73</v>
      </c>
      <c r="G154" s="135">
        <v>355.81</v>
      </c>
      <c r="H154" s="135"/>
      <c r="I154" s="147">
        <f t="shared" si="2"/>
        <v>0</v>
      </c>
      <c r="J154" s="148"/>
      <c r="O154" s="149" t="s">
        <v>1192</v>
      </c>
    </row>
    <row r="155" ht="25.5" outlineLevel="1" spans="1:15">
      <c r="A155" s="131"/>
      <c r="B155" s="134"/>
      <c r="C155" s="134" t="s">
        <v>1009</v>
      </c>
      <c r="D155" s="134"/>
      <c r="E155" s="134"/>
      <c r="F155" s="134"/>
      <c r="G155" s="135"/>
      <c r="H155" s="135"/>
      <c r="I155" s="147">
        <f t="shared" si="2"/>
        <v>0</v>
      </c>
      <c r="J155" s="148"/>
      <c r="O155" s="149"/>
    </row>
    <row r="156" ht="121.5" outlineLevel="1" spans="1:15">
      <c r="A156" s="131">
        <v>113</v>
      </c>
      <c r="B156" s="134" t="s">
        <v>1193</v>
      </c>
      <c r="C156" s="134" t="s">
        <v>968</v>
      </c>
      <c r="D156" s="134" t="s">
        <v>969</v>
      </c>
      <c r="E156" s="134"/>
      <c r="F156" s="132" t="s">
        <v>929</v>
      </c>
      <c r="G156" s="135">
        <v>3.067</v>
      </c>
      <c r="H156" s="135"/>
      <c r="I156" s="147">
        <f t="shared" si="2"/>
        <v>0</v>
      </c>
      <c r="J156" s="148"/>
      <c r="O156" s="149" t="s">
        <v>969</v>
      </c>
    </row>
    <row r="157" ht="135" outlineLevel="1" spans="1:15">
      <c r="A157" s="131">
        <v>114</v>
      </c>
      <c r="B157" s="134" t="s">
        <v>1194</v>
      </c>
      <c r="C157" s="134" t="s">
        <v>971</v>
      </c>
      <c r="D157" s="134" t="s">
        <v>972</v>
      </c>
      <c r="E157" s="134"/>
      <c r="F157" s="132" t="s">
        <v>929</v>
      </c>
      <c r="G157" s="135">
        <v>4.936</v>
      </c>
      <c r="H157" s="135"/>
      <c r="I157" s="147">
        <f t="shared" si="2"/>
        <v>0</v>
      </c>
      <c r="J157" s="148"/>
      <c r="O157" s="149" t="s">
        <v>972</v>
      </c>
    </row>
    <row r="158" ht="121.5" outlineLevel="1" spans="1:15">
      <c r="A158" s="131">
        <v>115</v>
      </c>
      <c r="B158" s="134" t="s">
        <v>1195</v>
      </c>
      <c r="C158" s="134" t="s">
        <v>1196</v>
      </c>
      <c r="D158" s="134" t="s">
        <v>1197</v>
      </c>
      <c r="E158" s="134"/>
      <c r="F158" s="132" t="s">
        <v>929</v>
      </c>
      <c r="G158" s="135">
        <v>0.679</v>
      </c>
      <c r="H158" s="135"/>
      <c r="I158" s="147">
        <f t="shared" si="2"/>
        <v>0</v>
      </c>
      <c r="J158" s="148"/>
      <c r="O158" s="149" t="s">
        <v>1197</v>
      </c>
    </row>
    <row r="159" ht="135" outlineLevel="1" spans="1:15">
      <c r="A159" s="131">
        <v>116</v>
      </c>
      <c r="B159" s="134" t="s">
        <v>1198</v>
      </c>
      <c r="C159" s="134" t="s">
        <v>974</v>
      </c>
      <c r="D159" s="134" t="s">
        <v>975</v>
      </c>
      <c r="E159" s="134"/>
      <c r="F159" s="132" t="s">
        <v>929</v>
      </c>
      <c r="G159" s="135">
        <v>2.282</v>
      </c>
      <c r="H159" s="135"/>
      <c r="I159" s="147">
        <f t="shared" si="2"/>
        <v>0</v>
      </c>
      <c r="J159" s="148"/>
      <c r="O159" s="149" t="s">
        <v>975</v>
      </c>
    </row>
    <row r="160" ht="148.5" outlineLevel="1" spans="1:15">
      <c r="A160" s="131">
        <v>117</v>
      </c>
      <c r="B160" s="134" t="s">
        <v>1199</v>
      </c>
      <c r="C160" s="134" t="s">
        <v>980</v>
      </c>
      <c r="D160" s="134" t="s">
        <v>981</v>
      </c>
      <c r="E160" s="134"/>
      <c r="F160" s="132" t="s">
        <v>69</v>
      </c>
      <c r="G160" s="135">
        <v>197</v>
      </c>
      <c r="H160" s="135"/>
      <c r="I160" s="147">
        <f t="shared" si="2"/>
        <v>0</v>
      </c>
      <c r="J160" s="148"/>
      <c r="O160" s="149" t="s">
        <v>981</v>
      </c>
    </row>
    <row r="161" ht="13.5" outlineLevel="1" spans="1:15">
      <c r="A161" s="131"/>
      <c r="B161" s="134"/>
      <c r="C161" s="134" t="s">
        <v>1017</v>
      </c>
      <c r="D161" s="134"/>
      <c r="E161" s="134"/>
      <c r="F161" s="134"/>
      <c r="G161" s="135"/>
      <c r="H161" s="135"/>
      <c r="I161" s="147">
        <f t="shared" si="2"/>
        <v>0</v>
      </c>
      <c r="J161" s="148"/>
      <c r="O161" s="149"/>
    </row>
    <row r="162" ht="13.5" outlineLevel="1" spans="1:15">
      <c r="A162" s="131"/>
      <c r="B162" s="134"/>
      <c r="C162" s="134" t="s">
        <v>1018</v>
      </c>
      <c r="D162" s="134"/>
      <c r="E162" s="134"/>
      <c r="F162" s="134"/>
      <c r="G162" s="135"/>
      <c r="H162" s="135"/>
      <c r="I162" s="147">
        <f t="shared" si="2"/>
        <v>0</v>
      </c>
      <c r="J162" s="148"/>
      <c r="O162" s="149"/>
    </row>
    <row r="163" ht="229.5" outlineLevel="1" spans="1:15">
      <c r="A163" s="131">
        <v>118</v>
      </c>
      <c r="B163" s="134" t="s">
        <v>1200</v>
      </c>
      <c r="C163" s="134" t="s">
        <v>1023</v>
      </c>
      <c r="D163" s="134" t="s">
        <v>1201</v>
      </c>
      <c r="E163" s="134"/>
      <c r="F163" s="132" t="s">
        <v>73</v>
      </c>
      <c r="G163" s="135">
        <v>3.74</v>
      </c>
      <c r="H163" s="135"/>
      <c r="I163" s="147">
        <f t="shared" si="2"/>
        <v>0</v>
      </c>
      <c r="J163" s="148"/>
      <c r="O163" s="149" t="s">
        <v>1201</v>
      </c>
    </row>
    <row r="164" ht="297" outlineLevel="1" spans="1:15">
      <c r="A164" s="131">
        <v>119</v>
      </c>
      <c r="B164" s="134" t="s">
        <v>1202</v>
      </c>
      <c r="C164" s="134" t="s">
        <v>1203</v>
      </c>
      <c r="D164" s="134" t="s">
        <v>1204</v>
      </c>
      <c r="E164" s="134"/>
      <c r="F164" s="132" t="s">
        <v>73</v>
      </c>
      <c r="G164" s="135">
        <v>21.15</v>
      </c>
      <c r="H164" s="135"/>
      <c r="I164" s="147">
        <f t="shared" si="2"/>
        <v>0</v>
      </c>
      <c r="J164" s="148"/>
      <c r="O164" s="149" t="s">
        <v>1204</v>
      </c>
    </row>
    <row r="165" ht="243" outlineLevel="1" spans="1:15">
      <c r="A165" s="131">
        <v>120</v>
      </c>
      <c r="B165" s="134" t="s">
        <v>1205</v>
      </c>
      <c r="C165" s="134" t="s">
        <v>1032</v>
      </c>
      <c r="D165" s="134" t="s">
        <v>1206</v>
      </c>
      <c r="E165" s="134"/>
      <c r="F165" s="132" t="s">
        <v>73</v>
      </c>
      <c r="G165" s="135">
        <v>23.14</v>
      </c>
      <c r="H165" s="135"/>
      <c r="I165" s="147">
        <f t="shared" si="2"/>
        <v>0</v>
      </c>
      <c r="J165" s="148"/>
      <c r="O165" s="149" t="s">
        <v>1206</v>
      </c>
    </row>
    <row r="166" s="120" customFormat="1" ht="283.5" outlineLevel="1" spans="1:15">
      <c r="A166" s="131">
        <v>121</v>
      </c>
      <c r="B166" s="134" t="s">
        <v>1207</v>
      </c>
      <c r="C166" s="134" t="s">
        <v>1208</v>
      </c>
      <c r="D166" s="134" t="s">
        <v>1209</v>
      </c>
      <c r="E166" s="134"/>
      <c r="F166" s="132" t="s">
        <v>73</v>
      </c>
      <c r="G166" s="135">
        <v>1.62</v>
      </c>
      <c r="H166" s="135"/>
      <c r="I166" s="147">
        <f t="shared" si="2"/>
        <v>0</v>
      </c>
      <c r="J166" s="148"/>
      <c r="O166" s="149" t="s">
        <v>1209</v>
      </c>
    </row>
    <row r="167" s="120" customFormat="1" ht="283.5" outlineLevel="1" spans="1:15">
      <c r="A167" s="131">
        <v>122</v>
      </c>
      <c r="B167" s="134" t="s">
        <v>1210</v>
      </c>
      <c r="C167" s="134" t="s">
        <v>1211</v>
      </c>
      <c r="D167" s="134" t="s">
        <v>1212</v>
      </c>
      <c r="E167" s="134"/>
      <c r="F167" s="132" t="s">
        <v>73</v>
      </c>
      <c r="G167" s="135">
        <v>1.35</v>
      </c>
      <c r="H167" s="135"/>
      <c r="I167" s="147">
        <f t="shared" si="2"/>
        <v>0</v>
      </c>
      <c r="J167" s="148"/>
      <c r="O167" s="149" t="s">
        <v>1212</v>
      </c>
    </row>
    <row r="168" s="120" customFormat="1" ht="310.5" outlineLevel="1" spans="1:15">
      <c r="A168" s="131">
        <v>123</v>
      </c>
      <c r="B168" s="134" t="s">
        <v>1213</v>
      </c>
      <c r="C168" s="134" t="s">
        <v>1214</v>
      </c>
      <c r="D168" s="134" t="s">
        <v>1215</v>
      </c>
      <c r="E168" s="134"/>
      <c r="F168" s="132" t="s">
        <v>73</v>
      </c>
      <c r="G168" s="135">
        <v>13.45</v>
      </c>
      <c r="H168" s="135"/>
      <c r="I168" s="147">
        <f t="shared" si="2"/>
        <v>0</v>
      </c>
      <c r="J168" s="148"/>
      <c r="O168" s="149" t="s">
        <v>1215</v>
      </c>
    </row>
    <row r="169" ht="310.5" outlineLevel="1" spans="1:15">
      <c r="A169" s="131">
        <v>124</v>
      </c>
      <c r="B169" s="134" t="s">
        <v>1216</v>
      </c>
      <c r="C169" s="134" t="s">
        <v>1217</v>
      </c>
      <c r="D169" s="134" t="s">
        <v>1218</v>
      </c>
      <c r="E169" s="134"/>
      <c r="F169" s="132" t="s">
        <v>73</v>
      </c>
      <c r="G169" s="135">
        <v>15.12</v>
      </c>
      <c r="H169" s="135"/>
      <c r="I169" s="147">
        <f t="shared" si="2"/>
        <v>0</v>
      </c>
      <c r="J169" s="148"/>
      <c r="O169" s="149" t="s">
        <v>1218</v>
      </c>
    </row>
    <row r="170" ht="310.5" outlineLevel="1" spans="1:15">
      <c r="A170" s="131">
        <v>125</v>
      </c>
      <c r="B170" s="134" t="s">
        <v>1219</v>
      </c>
      <c r="C170" s="134" t="s">
        <v>1220</v>
      </c>
      <c r="D170" s="134" t="s">
        <v>1221</v>
      </c>
      <c r="E170" s="134"/>
      <c r="F170" s="132" t="s">
        <v>73</v>
      </c>
      <c r="G170" s="135">
        <v>24.57</v>
      </c>
      <c r="H170" s="135"/>
      <c r="I170" s="147">
        <f t="shared" si="2"/>
        <v>0</v>
      </c>
      <c r="J170" s="148"/>
      <c r="O170" s="149" t="s">
        <v>1221</v>
      </c>
    </row>
    <row r="171" ht="310.5" outlineLevel="1" spans="1:15">
      <c r="A171" s="131">
        <v>126</v>
      </c>
      <c r="B171" s="134" t="s">
        <v>1222</v>
      </c>
      <c r="C171" s="134" t="s">
        <v>1223</v>
      </c>
      <c r="D171" s="134" t="s">
        <v>1224</v>
      </c>
      <c r="E171" s="134"/>
      <c r="F171" s="132" t="s">
        <v>73</v>
      </c>
      <c r="G171" s="135">
        <v>1.65</v>
      </c>
      <c r="H171" s="135"/>
      <c r="I171" s="147">
        <f t="shared" si="2"/>
        <v>0</v>
      </c>
      <c r="J171" s="148"/>
      <c r="O171" s="149" t="s">
        <v>1224</v>
      </c>
    </row>
    <row r="172" ht="243" outlineLevel="1" spans="1:15">
      <c r="A172" s="131">
        <v>127</v>
      </c>
      <c r="B172" s="134" t="s">
        <v>1225</v>
      </c>
      <c r="C172" s="134" t="s">
        <v>1226</v>
      </c>
      <c r="D172" s="134" t="s">
        <v>1227</v>
      </c>
      <c r="E172" s="134"/>
      <c r="F172" s="132" t="s">
        <v>73</v>
      </c>
      <c r="G172" s="135">
        <v>0.96</v>
      </c>
      <c r="H172" s="135"/>
      <c r="I172" s="147">
        <f t="shared" si="2"/>
        <v>0</v>
      </c>
      <c r="J172" s="148"/>
      <c r="O172" s="149" t="s">
        <v>1227</v>
      </c>
    </row>
    <row r="173" ht="108" outlineLevel="1" spans="1:15">
      <c r="A173" s="131">
        <v>128</v>
      </c>
      <c r="B173" s="134" t="s">
        <v>1228</v>
      </c>
      <c r="C173" s="134" t="s">
        <v>1229</v>
      </c>
      <c r="D173" s="134" t="s">
        <v>1230</v>
      </c>
      <c r="E173" s="134"/>
      <c r="F173" s="132" t="s">
        <v>121</v>
      </c>
      <c r="G173" s="135">
        <v>20.8</v>
      </c>
      <c r="H173" s="135"/>
      <c r="I173" s="147">
        <f t="shared" si="2"/>
        <v>0</v>
      </c>
      <c r="J173" s="148"/>
      <c r="O173" s="149" t="s">
        <v>1230</v>
      </c>
    </row>
    <row r="174" s="120" customFormat="1" ht="25.5" outlineLevel="1" spans="1:15">
      <c r="A174" s="131"/>
      <c r="B174" s="134"/>
      <c r="C174" s="134" t="s">
        <v>1037</v>
      </c>
      <c r="D174" s="134"/>
      <c r="E174" s="134"/>
      <c r="F174" s="134"/>
      <c r="G174" s="135"/>
      <c r="H174" s="135"/>
      <c r="I174" s="147">
        <f t="shared" si="2"/>
        <v>0</v>
      </c>
      <c r="J174" s="148"/>
      <c r="O174" s="149"/>
    </row>
    <row r="175" ht="38.25" outlineLevel="1" spans="1:15">
      <c r="A175" s="131"/>
      <c r="B175" s="134"/>
      <c r="C175" s="134" t="s">
        <v>1231</v>
      </c>
      <c r="D175" s="134"/>
      <c r="E175" s="134"/>
      <c r="F175" s="134"/>
      <c r="G175" s="135"/>
      <c r="H175" s="135"/>
      <c r="I175" s="147">
        <f t="shared" si="2"/>
        <v>0</v>
      </c>
      <c r="J175" s="148"/>
      <c r="O175" s="149"/>
    </row>
    <row r="176" s="120" customFormat="1" ht="148.5" outlineLevel="1" spans="1:15">
      <c r="A176" s="131">
        <v>129</v>
      </c>
      <c r="B176" s="134" t="s">
        <v>1232</v>
      </c>
      <c r="C176" s="134" t="s">
        <v>1040</v>
      </c>
      <c r="D176" s="134" t="s">
        <v>1041</v>
      </c>
      <c r="E176" s="134"/>
      <c r="F176" s="132" t="s">
        <v>73</v>
      </c>
      <c r="G176" s="135">
        <v>267.84</v>
      </c>
      <c r="H176" s="135"/>
      <c r="I176" s="147">
        <f t="shared" si="2"/>
        <v>0</v>
      </c>
      <c r="J176" s="148"/>
      <c r="O176" s="149" t="s">
        <v>1041</v>
      </c>
    </row>
    <row r="177" ht="108" outlineLevel="1" spans="1:15">
      <c r="A177" s="131">
        <v>130</v>
      </c>
      <c r="B177" s="134" t="s">
        <v>1233</v>
      </c>
      <c r="C177" s="134" t="s">
        <v>1043</v>
      </c>
      <c r="D177" s="134" t="s">
        <v>1044</v>
      </c>
      <c r="E177" s="134"/>
      <c r="F177" s="132" t="s">
        <v>73</v>
      </c>
      <c r="G177" s="135">
        <v>257.07</v>
      </c>
      <c r="H177" s="135"/>
      <c r="I177" s="147">
        <f t="shared" si="2"/>
        <v>0</v>
      </c>
      <c r="J177" s="148"/>
      <c r="O177" s="149" t="s">
        <v>1044</v>
      </c>
    </row>
    <row r="178" ht="270" outlineLevel="1" spans="1:15">
      <c r="A178" s="131">
        <v>131</v>
      </c>
      <c r="B178" s="134" t="s">
        <v>1234</v>
      </c>
      <c r="C178" s="134" t="s">
        <v>1046</v>
      </c>
      <c r="D178" s="134" t="s">
        <v>1047</v>
      </c>
      <c r="E178" s="134"/>
      <c r="F178" s="132" t="s">
        <v>73</v>
      </c>
      <c r="G178" s="135">
        <v>257.07</v>
      </c>
      <c r="H178" s="135"/>
      <c r="I178" s="147">
        <f t="shared" si="2"/>
        <v>0</v>
      </c>
      <c r="J178" s="148"/>
      <c r="O178" s="149" t="s">
        <v>1047</v>
      </c>
    </row>
    <row r="179" ht="13.5" outlineLevel="1" spans="1:15">
      <c r="A179" s="131"/>
      <c r="B179" s="134"/>
      <c r="C179" s="134" t="s">
        <v>1048</v>
      </c>
      <c r="D179" s="134"/>
      <c r="E179" s="134"/>
      <c r="F179" s="134"/>
      <c r="G179" s="135"/>
      <c r="H179" s="135"/>
      <c r="I179" s="147">
        <f t="shared" si="2"/>
        <v>0</v>
      </c>
      <c r="J179" s="148"/>
      <c r="O179" s="149"/>
    </row>
    <row r="180" ht="13.5" outlineLevel="1" spans="1:15">
      <c r="A180" s="131"/>
      <c r="B180" s="134"/>
      <c r="C180" s="134" t="s">
        <v>1049</v>
      </c>
      <c r="D180" s="134"/>
      <c r="E180" s="134"/>
      <c r="F180" s="134"/>
      <c r="G180" s="135"/>
      <c r="H180" s="135"/>
      <c r="I180" s="147">
        <f t="shared" si="2"/>
        <v>0</v>
      </c>
      <c r="J180" s="148"/>
      <c r="O180" s="149"/>
    </row>
    <row r="181" ht="135" outlineLevel="1" spans="1:15">
      <c r="A181" s="131">
        <v>132</v>
      </c>
      <c r="B181" s="134" t="s">
        <v>1235</v>
      </c>
      <c r="C181" s="134" t="s">
        <v>1051</v>
      </c>
      <c r="D181" s="134" t="s">
        <v>1052</v>
      </c>
      <c r="E181" s="134"/>
      <c r="F181" s="132" t="s">
        <v>73</v>
      </c>
      <c r="G181" s="135">
        <v>606.88</v>
      </c>
      <c r="H181" s="135"/>
      <c r="I181" s="147">
        <f t="shared" si="2"/>
        <v>0</v>
      </c>
      <c r="J181" s="148"/>
      <c r="O181" s="149" t="s">
        <v>1052</v>
      </c>
    </row>
    <row r="182" ht="162" outlineLevel="1" spans="1:15">
      <c r="A182" s="131">
        <v>133</v>
      </c>
      <c r="B182" s="134" t="s">
        <v>1236</v>
      </c>
      <c r="C182" s="134" t="s">
        <v>1054</v>
      </c>
      <c r="D182" s="134" t="s">
        <v>1055</v>
      </c>
      <c r="E182" s="134"/>
      <c r="F182" s="132" t="s">
        <v>73</v>
      </c>
      <c r="G182" s="135">
        <v>303.44</v>
      </c>
      <c r="H182" s="135"/>
      <c r="I182" s="147">
        <f t="shared" si="2"/>
        <v>0</v>
      </c>
      <c r="J182" s="148"/>
      <c r="O182" s="149" t="s">
        <v>1055</v>
      </c>
    </row>
    <row r="183" ht="13.5" outlineLevel="1" spans="1:15">
      <c r="A183" s="131"/>
      <c r="B183" s="134"/>
      <c r="C183" s="134" t="s">
        <v>1056</v>
      </c>
      <c r="D183" s="134"/>
      <c r="E183" s="134"/>
      <c r="F183" s="134"/>
      <c r="G183" s="135"/>
      <c r="H183" s="135"/>
      <c r="I183" s="147">
        <f t="shared" si="2"/>
        <v>0</v>
      </c>
      <c r="J183" s="148"/>
      <c r="O183" s="149"/>
    </row>
    <row r="184" ht="135" outlineLevel="1" spans="1:15">
      <c r="A184" s="131">
        <v>134</v>
      </c>
      <c r="B184" s="134" t="s">
        <v>1237</v>
      </c>
      <c r="C184" s="134" t="s">
        <v>1058</v>
      </c>
      <c r="D184" s="134" t="s">
        <v>1059</v>
      </c>
      <c r="E184" s="134"/>
      <c r="F184" s="132" t="s">
        <v>73</v>
      </c>
      <c r="G184" s="135">
        <v>140.53</v>
      </c>
      <c r="H184" s="135"/>
      <c r="I184" s="147">
        <f t="shared" si="2"/>
        <v>0</v>
      </c>
      <c r="J184" s="148"/>
      <c r="O184" s="149" t="s">
        <v>1059</v>
      </c>
    </row>
    <row r="185" ht="13.5" outlineLevel="1" spans="1:15">
      <c r="A185" s="131"/>
      <c r="B185" s="134"/>
      <c r="C185" s="134" t="s">
        <v>1060</v>
      </c>
      <c r="D185" s="134"/>
      <c r="E185" s="134"/>
      <c r="F185" s="134"/>
      <c r="G185" s="135"/>
      <c r="H185" s="135"/>
      <c r="I185" s="147">
        <f t="shared" si="2"/>
        <v>0</v>
      </c>
      <c r="J185" s="148"/>
      <c r="O185" s="149"/>
    </row>
    <row r="186" ht="162" outlineLevel="1" spans="1:15">
      <c r="A186" s="131">
        <v>135</v>
      </c>
      <c r="B186" s="134" t="s">
        <v>1238</v>
      </c>
      <c r="C186" s="134" t="s">
        <v>1062</v>
      </c>
      <c r="D186" s="134" t="s">
        <v>1063</v>
      </c>
      <c r="E186" s="134"/>
      <c r="F186" s="132" t="s">
        <v>73</v>
      </c>
      <c r="G186" s="135">
        <v>165.17</v>
      </c>
      <c r="H186" s="135"/>
      <c r="I186" s="147">
        <f t="shared" si="2"/>
        <v>0</v>
      </c>
      <c r="J186" s="148"/>
      <c r="O186" s="149" t="s">
        <v>1063</v>
      </c>
    </row>
    <row r="187" ht="25.5" outlineLevel="1" spans="1:15">
      <c r="A187" s="131"/>
      <c r="B187" s="134"/>
      <c r="C187" s="134" t="s">
        <v>1065</v>
      </c>
      <c r="D187" s="134"/>
      <c r="E187" s="134"/>
      <c r="F187" s="134"/>
      <c r="G187" s="135"/>
      <c r="H187" s="135"/>
      <c r="I187" s="147">
        <f t="shared" ref="I187:I228" si="3">ROUND(G187*H187,2)</f>
        <v>0</v>
      </c>
      <c r="J187" s="148"/>
      <c r="O187" s="149"/>
    </row>
    <row r="188" ht="162" outlineLevel="1" spans="1:15">
      <c r="A188" s="131">
        <v>136</v>
      </c>
      <c r="B188" s="134" t="s">
        <v>1239</v>
      </c>
      <c r="C188" s="134" t="s">
        <v>1067</v>
      </c>
      <c r="D188" s="134" t="s">
        <v>1068</v>
      </c>
      <c r="E188" s="134"/>
      <c r="F188" s="132" t="s">
        <v>73</v>
      </c>
      <c r="G188" s="135">
        <v>257.07</v>
      </c>
      <c r="H188" s="135"/>
      <c r="I188" s="147">
        <f t="shared" si="3"/>
        <v>0</v>
      </c>
      <c r="J188" s="148"/>
      <c r="O188" s="149" t="s">
        <v>1068</v>
      </c>
    </row>
    <row r="189" ht="25.5" outlineLevel="1" spans="1:15">
      <c r="A189" s="131"/>
      <c r="B189" s="134"/>
      <c r="C189" s="134" t="s">
        <v>1069</v>
      </c>
      <c r="D189" s="134"/>
      <c r="E189" s="134"/>
      <c r="F189" s="134"/>
      <c r="G189" s="135"/>
      <c r="H189" s="135"/>
      <c r="I189" s="147">
        <f t="shared" si="3"/>
        <v>0</v>
      </c>
      <c r="J189" s="148"/>
      <c r="O189" s="149"/>
    </row>
    <row r="190" ht="135" outlineLevel="1" spans="1:15">
      <c r="A190" s="131">
        <v>137</v>
      </c>
      <c r="B190" s="134" t="s">
        <v>1240</v>
      </c>
      <c r="C190" s="134" t="s">
        <v>1077</v>
      </c>
      <c r="D190" s="134" t="s">
        <v>1241</v>
      </c>
      <c r="E190" s="134"/>
      <c r="F190" s="132" t="s">
        <v>73</v>
      </c>
      <c r="G190" s="135">
        <v>149.94</v>
      </c>
      <c r="H190" s="135"/>
      <c r="I190" s="147">
        <f t="shared" si="3"/>
        <v>0</v>
      </c>
      <c r="J190" s="148"/>
      <c r="O190" s="149" t="s">
        <v>1241</v>
      </c>
    </row>
    <row r="191" ht="216" outlineLevel="1" spans="1:15">
      <c r="A191" s="131">
        <v>138</v>
      </c>
      <c r="B191" s="134" t="s">
        <v>1242</v>
      </c>
      <c r="C191" s="134" t="s">
        <v>1071</v>
      </c>
      <c r="D191" s="134" t="s">
        <v>1072</v>
      </c>
      <c r="E191" s="134"/>
      <c r="F191" s="132" t="s">
        <v>73</v>
      </c>
      <c r="G191" s="135">
        <v>247.12</v>
      </c>
      <c r="H191" s="135"/>
      <c r="I191" s="147">
        <f t="shared" si="3"/>
        <v>0</v>
      </c>
      <c r="J191" s="148"/>
      <c r="O191" s="149" t="s">
        <v>1072</v>
      </c>
    </row>
    <row r="192" ht="135" outlineLevel="1" spans="1:15">
      <c r="A192" s="131">
        <v>139</v>
      </c>
      <c r="B192" s="134" t="s">
        <v>1243</v>
      </c>
      <c r="C192" s="134" t="s">
        <v>1074</v>
      </c>
      <c r="D192" s="134" t="s">
        <v>1244</v>
      </c>
      <c r="E192" s="134"/>
      <c r="F192" s="132" t="s">
        <v>73</v>
      </c>
      <c r="G192" s="135">
        <v>93.86</v>
      </c>
      <c r="H192" s="135"/>
      <c r="I192" s="147">
        <f t="shared" si="3"/>
        <v>0</v>
      </c>
      <c r="J192" s="148"/>
      <c r="O192" s="149" t="s">
        <v>1244</v>
      </c>
    </row>
    <row r="193" ht="189" outlineLevel="1" spans="1:15">
      <c r="A193" s="131">
        <v>140</v>
      </c>
      <c r="B193" s="134" t="s">
        <v>1245</v>
      </c>
      <c r="C193" s="134" t="s">
        <v>1246</v>
      </c>
      <c r="D193" s="134" t="s">
        <v>1099</v>
      </c>
      <c r="E193" s="134"/>
      <c r="F193" s="132" t="s">
        <v>73</v>
      </c>
      <c r="G193" s="135">
        <v>93.86</v>
      </c>
      <c r="H193" s="135"/>
      <c r="I193" s="147">
        <f t="shared" si="3"/>
        <v>0</v>
      </c>
      <c r="J193" s="148"/>
      <c r="O193" s="149" t="s">
        <v>1099</v>
      </c>
    </row>
    <row r="194" ht="121.5" outlineLevel="1" spans="1:15">
      <c r="A194" s="131">
        <v>141</v>
      </c>
      <c r="B194" s="134" t="s">
        <v>1247</v>
      </c>
      <c r="C194" s="134" t="s">
        <v>1248</v>
      </c>
      <c r="D194" s="134" t="s">
        <v>1249</v>
      </c>
      <c r="E194" s="134"/>
      <c r="F194" s="132" t="s">
        <v>73</v>
      </c>
      <c r="G194" s="135">
        <v>93.86</v>
      </c>
      <c r="H194" s="135"/>
      <c r="I194" s="147">
        <f t="shared" si="3"/>
        <v>0</v>
      </c>
      <c r="J194" s="148"/>
      <c r="O194" s="149" t="s">
        <v>1249</v>
      </c>
    </row>
    <row r="195" ht="108" outlineLevel="1" spans="1:15">
      <c r="A195" s="131">
        <v>142</v>
      </c>
      <c r="B195" s="134" t="s">
        <v>1250</v>
      </c>
      <c r="C195" s="134" t="s">
        <v>1043</v>
      </c>
      <c r="D195" s="134" t="s">
        <v>1251</v>
      </c>
      <c r="E195" s="134"/>
      <c r="F195" s="132" t="s">
        <v>73</v>
      </c>
      <c r="G195" s="135">
        <v>93.86</v>
      </c>
      <c r="H195" s="135"/>
      <c r="I195" s="147">
        <f t="shared" si="3"/>
        <v>0</v>
      </c>
      <c r="J195" s="148"/>
      <c r="O195" s="149" t="s">
        <v>1251</v>
      </c>
    </row>
    <row r="196" ht="121.5" outlineLevel="1" spans="1:15">
      <c r="A196" s="131">
        <v>143</v>
      </c>
      <c r="B196" s="134" t="s">
        <v>1252</v>
      </c>
      <c r="C196" s="134" t="s">
        <v>1253</v>
      </c>
      <c r="D196" s="134" t="s">
        <v>1254</v>
      </c>
      <c r="E196" s="134"/>
      <c r="F196" s="132" t="s">
        <v>73</v>
      </c>
      <c r="G196" s="135">
        <v>93.86</v>
      </c>
      <c r="H196" s="135"/>
      <c r="I196" s="147">
        <f t="shared" si="3"/>
        <v>0</v>
      </c>
      <c r="J196" s="148"/>
      <c r="O196" s="149" t="s">
        <v>1254</v>
      </c>
    </row>
    <row r="197" ht="148.5" outlineLevel="1" spans="1:15">
      <c r="A197" s="131">
        <v>144</v>
      </c>
      <c r="B197" s="134" t="s">
        <v>1255</v>
      </c>
      <c r="C197" s="134" t="s">
        <v>1077</v>
      </c>
      <c r="D197" s="134" t="s">
        <v>1256</v>
      </c>
      <c r="E197" s="134"/>
      <c r="F197" s="132" t="s">
        <v>73</v>
      </c>
      <c r="G197" s="135">
        <v>98.42</v>
      </c>
      <c r="H197" s="135"/>
      <c r="I197" s="147">
        <f t="shared" si="3"/>
        <v>0</v>
      </c>
      <c r="J197" s="148"/>
      <c r="O197" s="149" t="s">
        <v>1256</v>
      </c>
    </row>
    <row r="198" ht="175.5" outlineLevel="1" spans="1:15">
      <c r="A198" s="131">
        <v>145</v>
      </c>
      <c r="B198" s="134" t="s">
        <v>1257</v>
      </c>
      <c r="C198" s="134" t="s">
        <v>1258</v>
      </c>
      <c r="D198" s="134" t="s">
        <v>1259</v>
      </c>
      <c r="E198" s="134"/>
      <c r="F198" s="132" t="s">
        <v>73</v>
      </c>
      <c r="G198" s="135">
        <v>152.17</v>
      </c>
      <c r="H198" s="135"/>
      <c r="I198" s="147">
        <f t="shared" si="3"/>
        <v>0</v>
      </c>
      <c r="J198" s="148"/>
      <c r="O198" s="149" t="s">
        <v>1259</v>
      </c>
    </row>
    <row r="199" ht="162" outlineLevel="1" spans="1:15">
      <c r="A199" s="131">
        <v>146</v>
      </c>
      <c r="B199" s="134" t="s">
        <v>1260</v>
      </c>
      <c r="C199" s="134" t="s">
        <v>1261</v>
      </c>
      <c r="D199" s="134" t="s">
        <v>1262</v>
      </c>
      <c r="E199" s="134"/>
      <c r="F199" s="132" t="s">
        <v>73</v>
      </c>
      <c r="G199" s="135">
        <v>98.42</v>
      </c>
      <c r="H199" s="135"/>
      <c r="I199" s="147">
        <f t="shared" si="3"/>
        <v>0</v>
      </c>
      <c r="J199" s="148"/>
      <c r="O199" s="149" t="s">
        <v>1262</v>
      </c>
    </row>
    <row r="200" ht="162" outlineLevel="1" spans="1:15">
      <c r="A200" s="131">
        <v>147</v>
      </c>
      <c r="B200" s="134" t="s">
        <v>1263</v>
      </c>
      <c r="C200" s="134" t="s">
        <v>1074</v>
      </c>
      <c r="D200" s="134" t="s">
        <v>1091</v>
      </c>
      <c r="E200" s="134"/>
      <c r="F200" s="132" t="s">
        <v>73</v>
      </c>
      <c r="G200" s="135">
        <v>2.23</v>
      </c>
      <c r="H200" s="135"/>
      <c r="I200" s="147">
        <f t="shared" si="3"/>
        <v>0</v>
      </c>
      <c r="J200" s="148"/>
      <c r="O200" s="149" t="s">
        <v>1091</v>
      </c>
    </row>
    <row r="201" ht="162" outlineLevel="1" spans="1:15">
      <c r="A201" s="131">
        <v>148</v>
      </c>
      <c r="B201" s="134" t="s">
        <v>1264</v>
      </c>
      <c r="C201" s="134" t="s">
        <v>1093</v>
      </c>
      <c r="D201" s="134" t="s">
        <v>1094</v>
      </c>
      <c r="E201" s="134"/>
      <c r="F201" s="132" t="s">
        <v>73</v>
      </c>
      <c r="G201" s="135">
        <v>12.2</v>
      </c>
      <c r="H201" s="135"/>
      <c r="I201" s="147">
        <f t="shared" si="3"/>
        <v>0</v>
      </c>
      <c r="J201" s="148"/>
      <c r="O201" s="149" t="s">
        <v>1094</v>
      </c>
    </row>
    <row r="202" ht="135" outlineLevel="1" spans="1:15">
      <c r="A202" s="131">
        <v>149</v>
      </c>
      <c r="B202" s="134" t="s">
        <v>1265</v>
      </c>
      <c r="C202" s="134" t="s">
        <v>1266</v>
      </c>
      <c r="D202" s="134" t="s">
        <v>1267</v>
      </c>
      <c r="E202" s="134"/>
      <c r="F202" s="132" t="s">
        <v>73</v>
      </c>
      <c r="G202" s="135">
        <v>10.8</v>
      </c>
      <c r="H202" s="135"/>
      <c r="I202" s="147">
        <f t="shared" si="3"/>
        <v>0</v>
      </c>
      <c r="J202" s="148"/>
      <c r="O202" s="149" t="s">
        <v>1267</v>
      </c>
    </row>
    <row r="203" ht="38.25" outlineLevel="1" spans="1:15">
      <c r="A203" s="131"/>
      <c r="B203" s="134"/>
      <c r="C203" s="134" t="s">
        <v>1103</v>
      </c>
      <c r="D203" s="134"/>
      <c r="E203" s="134"/>
      <c r="F203" s="134"/>
      <c r="G203" s="135"/>
      <c r="H203" s="135"/>
      <c r="I203" s="147">
        <f t="shared" si="3"/>
        <v>0</v>
      </c>
      <c r="J203" s="148"/>
      <c r="O203" s="149"/>
    </row>
    <row r="204" ht="13.5" outlineLevel="1" spans="1:15">
      <c r="A204" s="131"/>
      <c r="B204" s="134"/>
      <c r="C204" s="134" t="s">
        <v>1104</v>
      </c>
      <c r="D204" s="134"/>
      <c r="E204" s="134"/>
      <c r="F204" s="134"/>
      <c r="G204" s="135"/>
      <c r="H204" s="135"/>
      <c r="I204" s="147">
        <f t="shared" si="3"/>
        <v>0</v>
      </c>
      <c r="J204" s="148"/>
      <c r="O204" s="149"/>
    </row>
    <row r="205" ht="148.5" outlineLevel="1" spans="1:15">
      <c r="A205" s="131">
        <v>150</v>
      </c>
      <c r="B205" s="134" t="s">
        <v>1268</v>
      </c>
      <c r="C205" s="134" t="s">
        <v>1106</v>
      </c>
      <c r="D205" s="134" t="s">
        <v>1107</v>
      </c>
      <c r="E205" s="134"/>
      <c r="F205" s="132" t="s">
        <v>73</v>
      </c>
      <c r="G205" s="135">
        <v>161.67</v>
      </c>
      <c r="H205" s="135"/>
      <c r="I205" s="147">
        <f t="shared" si="3"/>
        <v>0</v>
      </c>
      <c r="J205" s="148"/>
      <c r="O205" s="149" t="s">
        <v>1107</v>
      </c>
    </row>
    <row r="206" ht="216" outlineLevel="1" spans="1:15">
      <c r="A206" s="131">
        <v>151</v>
      </c>
      <c r="B206" s="134" t="s">
        <v>1269</v>
      </c>
      <c r="C206" s="134" t="s">
        <v>1109</v>
      </c>
      <c r="D206" s="134" t="s">
        <v>1110</v>
      </c>
      <c r="E206" s="134"/>
      <c r="F206" s="132" t="s">
        <v>73</v>
      </c>
      <c r="G206" s="135">
        <v>562.46</v>
      </c>
      <c r="H206" s="135"/>
      <c r="I206" s="147">
        <f t="shared" si="3"/>
        <v>0</v>
      </c>
      <c r="J206" s="148"/>
      <c r="O206" s="149" t="s">
        <v>1110</v>
      </c>
    </row>
    <row r="207" s="120" customFormat="1" ht="216" outlineLevel="1" spans="1:15">
      <c r="A207" s="131">
        <v>152</v>
      </c>
      <c r="B207" s="134" t="s">
        <v>1270</v>
      </c>
      <c r="C207" s="134" t="s">
        <v>1112</v>
      </c>
      <c r="D207" s="134" t="s">
        <v>1113</v>
      </c>
      <c r="E207" s="134"/>
      <c r="F207" s="132" t="s">
        <v>73</v>
      </c>
      <c r="G207" s="135">
        <v>162.34</v>
      </c>
      <c r="H207" s="135"/>
      <c r="I207" s="147">
        <f t="shared" si="3"/>
        <v>0</v>
      </c>
      <c r="J207" s="148"/>
      <c r="O207" s="149" t="s">
        <v>1113</v>
      </c>
    </row>
    <row r="208" ht="202.5" outlineLevel="1" spans="1:15">
      <c r="A208" s="131">
        <v>153</v>
      </c>
      <c r="B208" s="134" t="s">
        <v>1271</v>
      </c>
      <c r="C208" s="134" t="s">
        <v>1115</v>
      </c>
      <c r="D208" s="134" t="s">
        <v>1116</v>
      </c>
      <c r="E208" s="134"/>
      <c r="F208" s="132" t="s">
        <v>73</v>
      </c>
      <c r="G208" s="135">
        <v>55.87</v>
      </c>
      <c r="H208" s="135"/>
      <c r="I208" s="147">
        <f t="shared" si="3"/>
        <v>0</v>
      </c>
      <c r="J208" s="148"/>
      <c r="O208" s="149" t="s">
        <v>1116</v>
      </c>
    </row>
    <row r="209" ht="202.5" outlineLevel="1" spans="1:15">
      <c r="A209" s="131">
        <v>154</v>
      </c>
      <c r="B209" s="134" t="s">
        <v>1272</v>
      </c>
      <c r="C209" s="134" t="s">
        <v>1109</v>
      </c>
      <c r="D209" s="134" t="s">
        <v>1116</v>
      </c>
      <c r="E209" s="134"/>
      <c r="F209" s="132" t="s">
        <v>73</v>
      </c>
      <c r="G209" s="135">
        <v>398.86</v>
      </c>
      <c r="H209" s="135"/>
      <c r="I209" s="147">
        <f t="shared" si="3"/>
        <v>0</v>
      </c>
      <c r="J209" s="148"/>
      <c r="O209" s="149" t="s">
        <v>1116</v>
      </c>
    </row>
    <row r="210" ht="13.5" outlineLevel="1" spans="1:15">
      <c r="A210" s="131"/>
      <c r="B210" s="134"/>
      <c r="C210" s="134" t="s">
        <v>1117</v>
      </c>
      <c r="D210" s="134"/>
      <c r="E210" s="134"/>
      <c r="F210" s="134"/>
      <c r="G210" s="135"/>
      <c r="H210" s="135"/>
      <c r="I210" s="147">
        <f t="shared" si="3"/>
        <v>0</v>
      </c>
      <c r="J210" s="148"/>
      <c r="O210" s="149"/>
    </row>
    <row r="211" ht="162" outlineLevel="1" spans="1:15">
      <c r="A211" s="131">
        <v>155</v>
      </c>
      <c r="B211" s="134" t="s">
        <v>1273</v>
      </c>
      <c r="C211" s="134" t="s">
        <v>1119</v>
      </c>
      <c r="D211" s="134" t="s">
        <v>1120</v>
      </c>
      <c r="E211" s="134"/>
      <c r="F211" s="132" t="s">
        <v>73</v>
      </c>
      <c r="G211" s="135">
        <v>389.52</v>
      </c>
      <c r="H211" s="135"/>
      <c r="I211" s="147">
        <f t="shared" si="3"/>
        <v>0</v>
      </c>
      <c r="J211" s="148"/>
      <c r="O211" s="149" t="s">
        <v>1120</v>
      </c>
    </row>
    <row r="212" ht="256.5" outlineLevel="1" spans="1:15">
      <c r="A212" s="131">
        <v>156</v>
      </c>
      <c r="B212" s="134" t="s">
        <v>1274</v>
      </c>
      <c r="C212" s="134" t="s">
        <v>1122</v>
      </c>
      <c r="D212" s="134" t="s">
        <v>1275</v>
      </c>
      <c r="E212" s="134"/>
      <c r="F212" s="132" t="s">
        <v>73</v>
      </c>
      <c r="G212" s="135">
        <v>389.52</v>
      </c>
      <c r="H212" s="135"/>
      <c r="I212" s="147">
        <f t="shared" si="3"/>
        <v>0</v>
      </c>
      <c r="J212" s="148"/>
      <c r="O212" s="149" t="s">
        <v>1275</v>
      </c>
    </row>
    <row r="213" ht="148.5" outlineLevel="1" spans="1:15">
      <c r="A213" s="131">
        <v>157</v>
      </c>
      <c r="B213" s="134" t="s">
        <v>1276</v>
      </c>
      <c r="C213" s="134" t="s">
        <v>1122</v>
      </c>
      <c r="D213" s="134" t="s">
        <v>1125</v>
      </c>
      <c r="E213" s="134"/>
      <c r="F213" s="132" t="s">
        <v>73</v>
      </c>
      <c r="G213" s="135">
        <v>6.12</v>
      </c>
      <c r="H213" s="135"/>
      <c r="I213" s="147">
        <f t="shared" si="3"/>
        <v>0</v>
      </c>
      <c r="J213" s="148"/>
      <c r="O213" s="149" t="s">
        <v>1125</v>
      </c>
    </row>
    <row r="214" ht="216" outlineLevel="1" spans="1:15">
      <c r="A214" s="131">
        <v>158</v>
      </c>
      <c r="B214" s="134" t="s">
        <v>1277</v>
      </c>
      <c r="C214" s="134" t="s">
        <v>1127</v>
      </c>
      <c r="D214" s="134" t="s">
        <v>1128</v>
      </c>
      <c r="E214" s="134"/>
      <c r="F214" s="132" t="s">
        <v>73</v>
      </c>
      <c r="G214" s="135">
        <v>36.18</v>
      </c>
      <c r="H214" s="135"/>
      <c r="I214" s="147">
        <f t="shared" si="3"/>
        <v>0</v>
      </c>
      <c r="J214" s="148"/>
      <c r="O214" s="149" t="s">
        <v>1128</v>
      </c>
    </row>
    <row r="215" ht="135" outlineLevel="1" spans="1:15">
      <c r="A215" s="131">
        <v>159</v>
      </c>
      <c r="B215" s="134" t="s">
        <v>1278</v>
      </c>
      <c r="C215" s="134" t="s">
        <v>1130</v>
      </c>
      <c r="D215" s="134" t="s">
        <v>1133</v>
      </c>
      <c r="E215" s="134"/>
      <c r="F215" s="132" t="s">
        <v>73</v>
      </c>
      <c r="G215" s="135">
        <v>36.18</v>
      </c>
      <c r="H215" s="135"/>
      <c r="I215" s="147">
        <f t="shared" si="3"/>
        <v>0</v>
      </c>
      <c r="J215" s="148"/>
      <c r="O215" s="149" t="s">
        <v>1133</v>
      </c>
    </row>
    <row r="216" ht="13.5" outlineLevel="1" spans="1:15">
      <c r="A216" s="131"/>
      <c r="B216" s="134"/>
      <c r="C216" s="134" t="s">
        <v>1134</v>
      </c>
      <c r="D216" s="134"/>
      <c r="E216" s="134"/>
      <c r="F216" s="134"/>
      <c r="G216" s="135"/>
      <c r="H216" s="135"/>
      <c r="I216" s="147">
        <f t="shared" si="3"/>
        <v>0</v>
      </c>
      <c r="J216" s="148"/>
      <c r="O216" s="149"/>
    </row>
    <row r="217" ht="25.5" outlineLevel="1" spans="1:15">
      <c r="A217" s="131"/>
      <c r="B217" s="134"/>
      <c r="C217" s="134" t="s">
        <v>1135</v>
      </c>
      <c r="D217" s="134"/>
      <c r="E217" s="134"/>
      <c r="F217" s="134"/>
      <c r="G217" s="135"/>
      <c r="H217" s="135"/>
      <c r="I217" s="147">
        <f t="shared" si="3"/>
        <v>0</v>
      </c>
      <c r="J217" s="148"/>
      <c r="O217" s="149"/>
    </row>
    <row r="218" ht="38.25" outlineLevel="1" spans="1:15">
      <c r="A218" s="131"/>
      <c r="B218" s="134"/>
      <c r="C218" s="134" t="s">
        <v>1136</v>
      </c>
      <c r="D218" s="134"/>
      <c r="E218" s="134"/>
      <c r="F218" s="134"/>
      <c r="G218" s="135"/>
      <c r="H218" s="135"/>
      <c r="I218" s="147">
        <f t="shared" si="3"/>
        <v>0</v>
      </c>
      <c r="J218" s="148"/>
      <c r="O218" s="149"/>
    </row>
    <row r="219" ht="175.5" outlineLevel="1" spans="1:15">
      <c r="A219" s="131">
        <v>160</v>
      </c>
      <c r="B219" s="134" t="s">
        <v>1279</v>
      </c>
      <c r="C219" s="134" t="s">
        <v>1138</v>
      </c>
      <c r="D219" s="134" t="s">
        <v>1139</v>
      </c>
      <c r="E219" s="134"/>
      <c r="F219" s="132" t="s">
        <v>73</v>
      </c>
      <c r="G219" s="135">
        <v>533.8</v>
      </c>
      <c r="H219" s="135"/>
      <c r="I219" s="147">
        <f t="shared" si="3"/>
        <v>0</v>
      </c>
      <c r="J219" s="148"/>
      <c r="O219" s="149" t="s">
        <v>1139</v>
      </c>
    </row>
    <row r="220" ht="189" outlineLevel="1" spans="1:15">
      <c r="A220" s="131">
        <v>161</v>
      </c>
      <c r="B220" s="134" t="s">
        <v>1280</v>
      </c>
      <c r="C220" s="134" t="s">
        <v>1138</v>
      </c>
      <c r="D220" s="134" t="s">
        <v>1141</v>
      </c>
      <c r="E220" s="134"/>
      <c r="F220" s="132" t="s">
        <v>73</v>
      </c>
      <c r="G220" s="135">
        <v>292.38</v>
      </c>
      <c r="H220" s="135"/>
      <c r="I220" s="147">
        <f t="shared" si="3"/>
        <v>0</v>
      </c>
      <c r="J220" s="148"/>
      <c r="O220" s="149" t="s">
        <v>1141</v>
      </c>
    </row>
    <row r="221" ht="121.5" outlineLevel="1" spans="1:15">
      <c r="A221" s="131">
        <v>162</v>
      </c>
      <c r="B221" s="134" t="s">
        <v>1281</v>
      </c>
      <c r="C221" s="134" t="s">
        <v>1143</v>
      </c>
      <c r="D221" s="134" t="s">
        <v>1144</v>
      </c>
      <c r="E221" s="134"/>
      <c r="F221" s="132" t="s">
        <v>73</v>
      </c>
      <c r="G221" s="135">
        <v>171.42</v>
      </c>
      <c r="H221" s="135"/>
      <c r="I221" s="147">
        <f t="shared" si="3"/>
        <v>0</v>
      </c>
      <c r="J221" s="148"/>
      <c r="O221" s="149" t="s">
        <v>1144</v>
      </c>
    </row>
    <row r="222" ht="121.5" outlineLevel="1" spans="1:15">
      <c r="A222" s="131">
        <v>163</v>
      </c>
      <c r="B222" s="134" t="s">
        <v>1282</v>
      </c>
      <c r="C222" s="134" t="s">
        <v>1143</v>
      </c>
      <c r="D222" s="134" t="s">
        <v>1283</v>
      </c>
      <c r="E222" s="134"/>
      <c r="F222" s="132" t="s">
        <v>73</v>
      </c>
      <c r="G222" s="135">
        <v>113.08</v>
      </c>
      <c r="H222" s="135"/>
      <c r="I222" s="147">
        <f t="shared" si="3"/>
        <v>0</v>
      </c>
      <c r="J222" s="148"/>
      <c r="O222" s="149" t="s">
        <v>1283</v>
      </c>
    </row>
    <row r="223" ht="175.5" outlineLevel="1" spans="1:15">
      <c r="A223" s="131">
        <v>164</v>
      </c>
      <c r="B223" s="134" t="s">
        <v>1284</v>
      </c>
      <c r="C223" s="134" t="s">
        <v>1285</v>
      </c>
      <c r="D223" s="134" t="s">
        <v>1286</v>
      </c>
      <c r="E223" s="134"/>
      <c r="F223" s="132" t="s">
        <v>73</v>
      </c>
      <c r="G223" s="135">
        <v>26.41</v>
      </c>
      <c r="H223" s="135"/>
      <c r="I223" s="147">
        <f t="shared" si="3"/>
        <v>0</v>
      </c>
      <c r="J223" s="148"/>
      <c r="O223" s="149" t="s">
        <v>1286</v>
      </c>
    </row>
    <row r="224" ht="25.5" outlineLevel="1" spans="1:15">
      <c r="A224" s="131"/>
      <c r="B224" s="134"/>
      <c r="C224" s="134" t="s">
        <v>1150</v>
      </c>
      <c r="D224" s="134"/>
      <c r="E224" s="134"/>
      <c r="F224" s="134"/>
      <c r="G224" s="135"/>
      <c r="H224" s="135"/>
      <c r="I224" s="147">
        <f t="shared" si="3"/>
        <v>0</v>
      </c>
      <c r="J224" s="148"/>
      <c r="O224" s="149"/>
    </row>
    <row r="225" ht="256.5" outlineLevel="1" spans="1:15">
      <c r="A225" s="131">
        <v>165</v>
      </c>
      <c r="B225" s="134" t="s">
        <v>1287</v>
      </c>
      <c r="C225" s="134" t="s">
        <v>1152</v>
      </c>
      <c r="D225" s="134" t="s">
        <v>1153</v>
      </c>
      <c r="E225" s="134"/>
      <c r="F225" s="132" t="s">
        <v>73</v>
      </c>
      <c r="G225" s="135">
        <v>396.13</v>
      </c>
      <c r="H225" s="135"/>
      <c r="I225" s="147">
        <f t="shared" si="3"/>
        <v>0</v>
      </c>
      <c r="J225" s="148"/>
      <c r="O225" s="149" t="s">
        <v>1153</v>
      </c>
    </row>
    <row r="226" ht="13.5" outlineLevel="1" spans="1:15">
      <c r="A226" s="131"/>
      <c r="B226" s="134"/>
      <c r="C226" s="134" t="s">
        <v>1154</v>
      </c>
      <c r="D226" s="134"/>
      <c r="E226" s="134"/>
      <c r="F226" s="134"/>
      <c r="G226" s="135"/>
      <c r="H226" s="135"/>
      <c r="I226" s="147">
        <f t="shared" si="3"/>
        <v>0</v>
      </c>
      <c r="J226" s="148"/>
      <c r="O226" s="149"/>
    </row>
    <row r="227" ht="297" outlineLevel="1" spans="1:15">
      <c r="A227" s="131">
        <v>166</v>
      </c>
      <c r="B227" s="134" t="s">
        <v>1288</v>
      </c>
      <c r="C227" s="134" t="s">
        <v>1289</v>
      </c>
      <c r="D227" s="134" t="s">
        <v>1290</v>
      </c>
      <c r="E227" s="134"/>
      <c r="F227" s="132" t="s">
        <v>121</v>
      </c>
      <c r="G227" s="135">
        <v>5.4</v>
      </c>
      <c r="H227" s="135"/>
      <c r="I227" s="147">
        <f t="shared" si="3"/>
        <v>0</v>
      </c>
      <c r="J227" s="148"/>
      <c r="O227" s="149" t="s">
        <v>1290</v>
      </c>
    </row>
    <row r="228" ht="229.5" outlineLevel="1" spans="1:15">
      <c r="A228" s="131">
        <v>168</v>
      </c>
      <c r="B228" s="134" t="s">
        <v>1291</v>
      </c>
      <c r="C228" s="134" t="s">
        <v>1292</v>
      </c>
      <c r="D228" s="151" t="s">
        <v>1293</v>
      </c>
      <c r="E228" s="152"/>
      <c r="F228" s="132" t="s">
        <v>209</v>
      </c>
      <c r="G228" s="135">
        <v>2</v>
      </c>
      <c r="H228" s="135"/>
      <c r="I228" s="147">
        <f t="shared" si="3"/>
        <v>0</v>
      </c>
      <c r="J228" s="148"/>
      <c r="O228" s="153" t="s">
        <v>1293</v>
      </c>
    </row>
    <row r="229" ht="13.5" spans="1:15">
      <c r="A229" s="131"/>
      <c r="B229" s="134"/>
      <c r="C229" s="134" t="s">
        <v>17</v>
      </c>
      <c r="D229" s="134"/>
      <c r="E229" s="134"/>
      <c r="F229" s="134"/>
      <c r="G229" s="135"/>
      <c r="H229" s="135"/>
      <c r="I229" s="147">
        <f>SUM(I231:I235)</f>
        <v>0</v>
      </c>
      <c r="J229" s="148"/>
      <c r="O229" s="149"/>
    </row>
    <row r="230" ht="25.5" outlineLevel="1" spans="1:15">
      <c r="A230" s="131"/>
      <c r="B230" s="134"/>
      <c r="C230" s="134" t="s">
        <v>1294</v>
      </c>
      <c r="D230" s="134"/>
      <c r="E230" s="134"/>
      <c r="F230" s="134"/>
      <c r="G230" s="135"/>
      <c r="H230" s="135"/>
      <c r="I230" s="147"/>
      <c r="J230" s="148"/>
      <c r="O230" s="149"/>
    </row>
    <row r="231" ht="409.5" outlineLevel="1" spans="1:15">
      <c r="A231" s="131">
        <v>169</v>
      </c>
      <c r="B231" s="134" t="s">
        <v>1295</v>
      </c>
      <c r="C231" s="134" t="s">
        <v>1296</v>
      </c>
      <c r="D231" s="134" t="s">
        <v>1297</v>
      </c>
      <c r="E231" s="134"/>
      <c r="F231" s="132" t="s">
        <v>783</v>
      </c>
      <c r="G231" s="135">
        <v>1</v>
      </c>
      <c r="H231" s="135"/>
      <c r="I231" s="147">
        <f t="shared" ref="I231:I235" si="4">ROUND(G231*H231,2)</f>
        <v>0</v>
      </c>
      <c r="J231" s="148"/>
      <c r="O231" s="149" t="s">
        <v>1297</v>
      </c>
    </row>
    <row r="232" ht="409.5" outlineLevel="1" spans="1:15">
      <c r="A232" s="154">
        <v>170</v>
      </c>
      <c r="B232" s="155" t="s">
        <v>1298</v>
      </c>
      <c r="C232" s="155" t="s">
        <v>1299</v>
      </c>
      <c r="D232" s="155" t="s">
        <v>1300</v>
      </c>
      <c r="E232" s="155"/>
      <c r="F232" s="154" t="s">
        <v>783</v>
      </c>
      <c r="G232" s="156">
        <v>1</v>
      </c>
      <c r="H232" s="156"/>
      <c r="I232" s="167">
        <f t="shared" si="4"/>
        <v>0</v>
      </c>
      <c r="J232" s="168"/>
      <c r="O232" s="169" t="s">
        <v>1300</v>
      </c>
    </row>
    <row r="233" customFormat="1" ht="13.5" outlineLevel="1" spans="1:15">
      <c r="A233" s="157"/>
      <c r="B233" s="158"/>
      <c r="C233" s="158" t="s">
        <v>1301</v>
      </c>
      <c r="D233" s="157"/>
      <c r="E233" s="157"/>
      <c r="F233" s="157"/>
      <c r="G233" s="159"/>
      <c r="H233" s="159"/>
      <c r="I233" s="170"/>
      <c r="J233" s="171"/>
      <c r="O233" s="172"/>
    </row>
    <row r="234" customFormat="1" ht="202.5" outlineLevel="1" spans="1:15">
      <c r="A234" s="157">
        <v>171</v>
      </c>
      <c r="B234" s="158" t="s">
        <v>1302</v>
      </c>
      <c r="C234" s="158" t="s">
        <v>1191</v>
      </c>
      <c r="D234" s="158" t="s">
        <v>1192</v>
      </c>
      <c r="E234" s="158"/>
      <c r="F234" s="157" t="s">
        <v>73</v>
      </c>
      <c r="G234" s="159">
        <v>708.61</v>
      </c>
      <c r="H234" s="159"/>
      <c r="I234" s="170">
        <f t="shared" si="4"/>
        <v>0</v>
      </c>
      <c r="J234" s="171"/>
      <c r="O234" s="173" t="s">
        <v>1192</v>
      </c>
    </row>
    <row r="235" customFormat="1" ht="135" outlineLevel="1" spans="1:15">
      <c r="A235" s="157">
        <v>172</v>
      </c>
      <c r="B235" s="158" t="s">
        <v>1303</v>
      </c>
      <c r="C235" s="158" t="s">
        <v>1304</v>
      </c>
      <c r="D235" s="158" t="s">
        <v>1305</v>
      </c>
      <c r="E235" s="158"/>
      <c r="F235" s="157" t="s">
        <v>73</v>
      </c>
      <c r="G235" s="159">
        <v>708.61</v>
      </c>
      <c r="H235" s="159"/>
      <c r="I235" s="170">
        <f t="shared" si="4"/>
        <v>0</v>
      </c>
      <c r="J235" s="171"/>
      <c r="O235" s="173" t="s">
        <v>1305</v>
      </c>
    </row>
    <row r="236" s="121" customFormat="1" ht="15" spans="1:15">
      <c r="A236" s="160" t="s">
        <v>849</v>
      </c>
      <c r="B236" s="160"/>
      <c r="C236" s="160"/>
      <c r="D236" s="160"/>
      <c r="E236" s="160"/>
      <c r="F236" s="160"/>
      <c r="G236" s="161"/>
      <c r="H236" s="160"/>
      <c r="I236" s="174">
        <f>I4+I122+I229</f>
        <v>0</v>
      </c>
      <c r="J236" s="175"/>
      <c r="O236" s="176"/>
    </row>
    <row r="237" s="122" customFormat="1" ht="13.5" spans="1:15">
      <c r="A237" s="36" t="s">
        <v>850</v>
      </c>
      <c r="B237" s="36"/>
      <c r="C237" s="36"/>
      <c r="D237" s="36"/>
      <c r="E237" s="37"/>
      <c r="F237" s="36"/>
      <c r="G237" s="162"/>
      <c r="H237" s="107"/>
      <c r="I237" s="107"/>
      <c r="J237" s="107"/>
      <c r="K237" s="107"/>
      <c r="L237" s="107"/>
      <c r="M237" s="116"/>
      <c r="O237" s="177"/>
    </row>
    <row r="238" s="123" customFormat="1" ht="13.5" spans="1:15">
      <c r="A238" s="163" t="s">
        <v>851</v>
      </c>
      <c r="B238" s="163"/>
      <c r="C238" s="163"/>
      <c r="D238" s="163"/>
      <c r="E238" s="164"/>
      <c r="F238" s="163"/>
      <c r="G238" s="165"/>
      <c r="H238" s="166"/>
      <c r="I238" s="166"/>
      <c r="J238" s="166"/>
      <c r="K238" s="166"/>
      <c r="L238" s="178"/>
      <c r="M238" s="179"/>
      <c r="O238" s="180"/>
    </row>
    <row r="239" s="123" customFormat="1" ht="13.5" spans="1:15">
      <c r="A239" s="163" t="s">
        <v>852</v>
      </c>
      <c r="B239" s="163"/>
      <c r="C239" s="163"/>
      <c r="D239" s="163"/>
      <c r="E239" s="164"/>
      <c r="F239" s="163"/>
      <c r="G239" s="165"/>
      <c r="H239" s="166"/>
      <c r="I239" s="166"/>
      <c r="J239" s="166"/>
      <c r="K239" s="166"/>
      <c r="L239" s="178"/>
      <c r="M239" s="179"/>
      <c r="O239" s="180"/>
    </row>
    <row r="240" ht="11.6"/>
  </sheetData>
  <mergeCells count="248">
    <mergeCell ref="A1:J1"/>
    <mergeCell ref="A2:D2"/>
    <mergeCell ref="E2:H2"/>
    <mergeCell ref="I2:J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A236:H236"/>
    <mergeCell ref="A237:G237"/>
    <mergeCell ref="A238:G238"/>
    <mergeCell ref="A239:G239"/>
    <mergeCell ref="M3:M4"/>
    <mergeCell ref="N3:N4"/>
    <mergeCell ref="S5:S7"/>
    <mergeCell ref="T5:T7"/>
    <mergeCell ref="U5:U7"/>
    <mergeCell ref="P3:Q4"/>
    <mergeCell ref="V5:W7"/>
  </mergeCells>
  <printOptions horizontalCentered="1"/>
  <pageMargins left="0.118055555555556" right="0.118055555555556" top="0.594444444444444" bottom="0" header="0.594444444444444" footer="0"/>
  <pageSetup paperSize="9" scale="72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9"/>
  <sheetViews>
    <sheetView tabSelected="1" view="pageBreakPreview" zoomScaleNormal="100" topLeftCell="A17" workbookViewId="0">
      <selection activeCell="B20" sqref="B20"/>
    </sheetView>
  </sheetViews>
  <sheetFormatPr defaultColWidth="10.2857142857143" defaultRowHeight="11.6"/>
  <cols>
    <col min="2" max="2" width="18.5714285714286" customWidth="1"/>
    <col min="3" max="3" width="23.4285714285714" customWidth="1"/>
    <col min="5" max="5" width="29" customWidth="1"/>
    <col min="6" max="6" width="11.7142857142857" customWidth="1"/>
    <col min="7" max="7" width="17.2857142857143" customWidth="1"/>
    <col min="8" max="8" width="15.2857142857143" customWidth="1"/>
    <col min="9" max="9" width="19.1428571428571" customWidth="1"/>
    <col min="14" max="14" width="10.5714285714286"/>
  </cols>
  <sheetData>
    <row r="1" ht="33" customHeight="1" spans="1:10">
      <c r="A1" s="42" t="s">
        <v>50</v>
      </c>
      <c r="B1" s="42"/>
      <c r="C1" s="42"/>
      <c r="D1" s="42"/>
      <c r="E1" s="42"/>
      <c r="F1" s="42"/>
      <c r="G1" s="100"/>
      <c r="H1" s="100"/>
      <c r="I1" s="109"/>
      <c r="J1" s="110"/>
    </row>
    <row r="2" ht="28.5" customHeight="1" spans="1:10">
      <c r="A2" s="60" t="s">
        <v>889</v>
      </c>
      <c r="B2" s="60"/>
      <c r="C2" s="60"/>
      <c r="D2" s="60"/>
      <c r="E2" s="60"/>
      <c r="F2" s="60"/>
      <c r="G2" s="101"/>
      <c r="H2" s="101"/>
      <c r="I2" s="111"/>
      <c r="J2" s="45"/>
    </row>
    <row r="3" ht="28.5" customHeight="1" spans="1:23">
      <c r="A3" s="49" t="s">
        <v>7</v>
      </c>
      <c r="B3" s="102" t="s">
        <v>51</v>
      </c>
      <c r="C3" s="102" t="s">
        <v>52</v>
      </c>
      <c r="D3" s="102" t="s">
        <v>53</v>
      </c>
      <c r="E3" s="102"/>
      <c r="F3" s="102" t="s">
        <v>54</v>
      </c>
      <c r="G3" s="103" t="s">
        <v>55</v>
      </c>
      <c r="H3" s="103" t="s">
        <v>56</v>
      </c>
      <c r="I3" s="103" t="s">
        <v>57</v>
      </c>
      <c r="J3" s="52" t="s">
        <v>58</v>
      </c>
      <c r="M3" s="112"/>
      <c r="N3" s="112"/>
      <c r="O3" s="112"/>
      <c r="P3" s="112"/>
      <c r="Q3" s="112"/>
      <c r="R3" s="119"/>
      <c r="S3" s="119"/>
      <c r="T3" s="119"/>
      <c r="U3" s="119"/>
      <c r="V3" s="119"/>
      <c r="W3" s="119"/>
    </row>
    <row r="4" ht="28.5" customHeight="1" spans="1:10">
      <c r="A4" s="49"/>
      <c r="B4" s="50"/>
      <c r="C4" s="50" t="s">
        <v>1306</v>
      </c>
      <c r="D4" s="50"/>
      <c r="E4" s="50"/>
      <c r="F4" s="50"/>
      <c r="G4" s="61"/>
      <c r="H4" s="61"/>
      <c r="I4" s="61">
        <f>SUM(I6:I35)</f>
        <v>0</v>
      </c>
      <c r="J4" s="113"/>
    </row>
    <row r="5" ht="28.5" customHeight="1" spans="1:10">
      <c r="A5" s="49"/>
      <c r="B5" s="50"/>
      <c r="C5" s="50" t="s">
        <v>1307</v>
      </c>
      <c r="D5" s="104"/>
      <c r="E5" s="105"/>
      <c r="F5" s="50"/>
      <c r="G5" s="61"/>
      <c r="H5" s="61"/>
      <c r="I5" s="61"/>
      <c r="J5" s="113"/>
    </row>
    <row r="6" ht="143.25" customHeight="1" spans="1:10">
      <c r="A6" s="49">
        <v>171</v>
      </c>
      <c r="B6" s="50" t="s">
        <v>1308</v>
      </c>
      <c r="C6" s="50" t="s">
        <v>1309</v>
      </c>
      <c r="D6" s="50" t="s">
        <v>1310</v>
      </c>
      <c r="E6" s="50"/>
      <c r="F6" s="102" t="s">
        <v>73</v>
      </c>
      <c r="G6" s="61">
        <v>2475.44</v>
      </c>
      <c r="H6" s="61"/>
      <c r="I6" s="61">
        <f t="shared" ref="I6:I8" si="0">ROUND(G6*H6,2)</f>
        <v>0</v>
      </c>
      <c r="J6" s="113"/>
    </row>
    <row r="7" ht="105" customHeight="1" spans="1:10">
      <c r="A7" s="49">
        <v>172</v>
      </c>
      <c r="B7" s="50" t="s">
        <v>1311</v>
      </c>
      <c r="C7" s="50" t="s">
        <v>1312</v>
      </c>
      <c r="D7" s="50" t="s">
        <v>1313</v>
      </c>
      <c r="E7" s="50"/>
      <c r="F7" s="102" t="s">
        <v>73</v>
      </c>
      <c r="G7" s="61">
        <v>2475.44</v>
      </c>
      <c r="H7" s="61"/>
      <c r="I7" s="61">
        <f t="shared" si="0"/>
        <v>0</v>
      </c>
      <c r="J7" s="113"/>
    </row>
    <row r="8" ht="102" customHeight="1" spans="1:10">
      <c r="A8" s="49">
        <v>173</v>
      </c>
      <c r="B8" s="50" t="s">
        <v>1314</v>
      </c>
      <c r="C8" s="50" t="s">
        <v>1315</v>
      </c>
      <c r="D8" s="50" t="s">
        <v>1316</v>
      </c>
      <c r="E8" s="50"/>
      <c r="F8" s="102" t="s">
        <v>73</v>
      </c>
      <c r="G8" s="61">
        <v>108.33</v>
      </c>
      <c r="H8" s="61"/>
      <c r="I8" s="61">
        <f t="shared" si="0"/>
        <v>0</v>
      </c>
      <c r="J8" s="113"/>
    </row>
    <row r="9" ht="28.5" customHeight="1" spans="1:10">
      <c r="A9" s="49"/>
      <c r="B9" s="50"/>
      <c r="C9" s="50" t="s">
        <v>1317</v>
      </c>
      <c r="D9" s="104"/>
      <c r="E9" s="105"/>
      <c r="F9" s="50"/>
      <c r="G9" s="61"/>
      <c r="H9" s="61"/>
      <c r="I9" s="61"/>
      <c r="J9" s="113"/>
    </row>
    <row r="10" ht="151" customHeight="1" spans="1:10">
      <c r="A10" s="49">
        <v>174</v>
      </c>
      <c r="B10" s="50" t="s">
        <v>1318</v>
      </c>
      <c r="C10" s="50" t="s">
        <v>1319</v>
      </c>
      <c r="D10" s="50" t="s">
        <v>1320</v>
      </c>
      <c r="E10" s="50"/>
      <c r="F10" s="102" t="s">
        <v>73</v>
      </c>
      <c r="G10" s="61">
        <v>280.44</v>
      </c>
      <c r="H10" s="61"/>
      <c r="I10" s="61">
        <f t="shared" ref="I10:I12" si="1">ROUND(G10*H10,2)</f>
        <v>0</v>
      </c>
      <c r="J10" s="113"/>
    </row>
    <row r="11" ht="105" customHeight="1" spans="1:10">
      <c r="A11" s="49">
        <v>175</v>
      </c>
      <c r="B11" s="50" t="s">
        <v>1321</v>
      </c>
      <c r="C11" s="50" t="s">
        <v>1322</v>
      </c>
      <c r="D11" s="50" t="s">
        <v>1323</v>
      </c>
      <c r="E11" s="50"/>
      <c r="F11" s="102" t="s">
        <v>73</v>
      </c>
      <c r="G11" s="61">
        <v>280.44</v>
      </c>
      <c r="H11" s="61"/>
      <c r="I11" s="61">
        <f t="shared" si="1"/>
        <v>0</v>
      </c>
      <c r="J11" s="113"/>
    </row>
    <row r="12" ht="105" customHeight="1" spans="1:10">
      <c r="A12" s="49">
        <v>176</v>
      </c>
      <c r="B12" s="50" t="s">
        <v>1324</v>
      </c>
      <c r="C12" s="50" t="s">
        <v>1325</v>
      </c>
      <c r="D12" s="50" t="s">
        <v>1313</v>
      </c>
      <c r="E12" s="50"/>
      <c r="F12" s="102" t="s">
        <v>73</v>
      </c>
      <c r="G12" s="61">
        <v>140.22</v>
      </c>
      <c r="H12" s="61"/>
      <c r="I12" s="61">
        <f t="shared" si="1"/>
        <v>0</v>
      </c>
      <c r="J12" s="113"/>
    </row>
    <row r="13" ht="28.5" customHeight="1" spans="1:10">
      <c r="A13" s="49"/>
      <c r="B13" s="50"/>
      <c r="C13" s="50" t="s">
        <v>1326</v>
      </c>
      <c r="D13" s="104"/>
      <c r="E13" s="105"/>
      <c r="F13" s="50"/>
      <c r="G13" s="61"/>
      <c r="H13" s="61"/>
      <c r="I13" s="61"/>
      <c r="J13" s="113"/>
    </row>
    <row r="14" ht="79.5" customHeight="1" spans="1:10">
      <c r="A14" s="49">
        <v>177</v>
      </c>
      <c r="B14" s="50" t="s">
        <v>1327</v>
      </c>
      <c r="C14" s="50" t="s">
        <v>1328</v>
      </c>
      <c r="D14" s="50" t="s">
        <v>1329</v>
      </c>
      <c r="E14" s="50"/>
      <c r="F14" s="102" t="s">
        <v>73</v>
      </c>
      <c r="G14" s="61">
        <v>567.22</v>
      </c>
      <c r="H14" s="61"/>
      <c r="I14" s="61">
        <f t="shared" ref="I14:I26" si="2">ROUND(G14*H14,2)</f>
        <v>0</v>
      </c>
      <c r="J14" s="113"/>
    </row>
    <row r="15" ht="42" customHeight="1" spans="1:10">
      <c r="A15" s="49"/>
      <c r="B15" s="50"/>
      <c r="C15" s="50" t="s">
        <v>1330</v>
      </c>
      <c r="D15" s="104"/>
      <c r="E15" s="105"/>
      <c r="F15" s="102"/>
      <c r="G15" s="61"/>
      <c r="H15" s="61"/>
      <c r="I15" s="61"/>
      <c r="J15" s="113"/>
    </row>
    <row r="16" ht="41" customHeight="1" spans="1:10">
      <c r="A16" s="49"/>
      <c r="B16" s="50"/>
      <c r="C16" s="50" t="s">
        <v>1331</v>
      </c>
      <c r="D16" s="104"/>
      <c r="E16" s="105"/>
      <c r="F16" s="102"/>
      <c r="G16" s="61"/>
      <c r="H16" s="61"/>
      <c r="I16" s="61"/>
      <c r="J16" s="113"/>
    </row>
    <row r="17" ht="190" customHeight="1" spans="1:10">
      <c r="A17" s="49">
        <v>178</v>
      </c>
      <c r="B17" s="50" t="s">
        <v>1332</v>
      </c>
      <c r="C17" s="50" t="s">
        <v>1333</v>
      </c>
      <c r="D17" s="50" t="s">
        <v>1334</v>
      </c>
      <c r="E17" s="50"/>
      <c r="F17" s="102" t="s">
        <v>787</v>
      </c>
      <c r="G17" s="61">
        <v>95.88</v>
      </c>
      <c r="H17" s="61"/>
      <c r="I17" s="61">
        <f t="shared" si="2"/>
        <v>0</v>
      </c>
      <c r="J17" s="113"/>
    </row>
    <row r="18" ht="181.5" customHeight="1" spans="1:10">
      <c r="A18" s="49">
        <v>179</v>
      </c>
      <c r="B18" s="50" t="s">
        <v>1335</v>
      </c>
      <c r="C18" s="50" t="s">
        <v>1336</v>
      </c>
      <c r="D18" s="50" t="s">
        <v>1337</v>
      </c>
      <c r="E18" s="50"/>
      <c r="F18" s="102" t="s">
        <v>73</v>
      </c>
      <c r="G18" s="61">
        <v>448.03</v>
      </c>
      <c r="H18" s="61"/>
      <c r="I18" s="61">
        <f t="shared" si="2"/>
        <v>0</v>
      </c>
      <c r="J18" s="113"/>
    </row>
    <row r="19" ht="168.75" customHeight="1" spans="1:10">
      <c r="A19" s="49">
        <v>180</v>
      </c>
      <c r="B19" s="50" t="s">
        <v>1338</v>
      </c>
      <c r="C19" s="50" t="s">
        <v>1339</v>
      </c>
      <c r="D19" s="50" t="s">
        <v>1340</v>
      </c>
      <c r="E19" s="50"/>
      <c r="F19" s="102" t="s">
        <v>73</v>
      </c>
      <c r="G19" s="61">
        <v>61.69</v>
      </c>
      <c r="H19" s="61"/>
      <c r="I19" s="61">
        <f t="shared" si="2"/>
        <v>0</v>
      </c>
      <c r="J19" s="113"/>
    </row>
    <row r="20" ht="156" customHeight="1" spans="1:10">
      <c r="A20" s="49">
        <v>181</v>
      </c>
      <c r="B20" s="50" t="s">
        <v>1341</v>
      </c>
      <c r="C20" s="50" t="s">
        <v>1342</v>
      </c>
      <c r="D20" s="50" t="s">
        <v>1343</v>
      </c>
      <c r="E20" s="50"/>
      <c r="F20" s="102" t="s">
        <v>73</v>
      </c>
      <c r="G20" s="61">
        <v>2027.56</v>
      </c>
      <c r="H20" s="61"/>
      <c r="I20" s="61">
        <f t="shared" si="2"/>
        <v>0</v>
      </c>
      <c r="J20" s="113"/>
    </row>
    <row r="21" ht="143.25" customHeight="1" spans="1:10">
      <c r="A21" s="49">
        <v>182</v>
      </c>
      <c r="B21" s="50" t="s">
        <v>1344</v>
      </c>
      <c r="C21" s="50" t="s">
        <v>1345</v>
      </c>
      <c r="D21" s="50" t="s">
        <v>1346</v>
      </c>
      <c r="E21" s="50"/>
      <c r="F21" s="102" t="s">
        <v>73</v>
      </c>
      <c r="G21" s="61">
        <v>53.19</v>
      </c>
      <c r="H21" s="61"/>
      <c r="I21" s="61">
        <f t="shared" si="2"/>
        <v>0</v>
      </c>
      <c r="J21" s="113"/>
    </row>
    <row r="22" ht="143.25" customHeight="1" spans="1:10">
      <c r="A22" s="49">
        <v>183</v>
      </c>
      <c r="B22" s="50" t="s">
        <v>1347</v>
      </c>
      <c r="C22" s="50" t="s">
        <v>1348</v>
      </c>
      <c r="D22" s="50" t="s">
        <v>1349</v>
      </c>
      <c r="E22" s="50"/>
      <c r="F22" s="102" t="s">
        <v>73</v>
      </c>
      <c r="G22" s="61">
        <v>3144.26</v>
      </c>
      <c r="H22" s="61"/>
      <c r="I22" s="61">
        <f t="shared" si="2"/>
        <v>0</v>
      </c>
      <c r="J22" s="113"/>
    </row>
    <row r="23" ht="143.25" customHeight="1" spans="1:10">
      <c r="A23" s="49">
        <v>184</v>
      </c>
      <c r="B23" s="50" t="s">
        <v>1350</v>
      </c>
      <c r="C23" s="50" t="s">
        <v>1351</v>
      </c>
      <c r="D23" s="50" t="s">
        <v>1352</v>
      </c>
      <c r="E23" s="50"/>
      <c r="F23" s="102" t="s">
        <v>73</v>
      </c>
      <c r="G23" s="61">
        <v>46.28</v>
      </c>
      <c r="H23" s="61"/>
      <c r="I23" s="61">
        <f t="shared" si="2"/>
        <v>0</v>
      </c>
      <c r="J23" s="113"/>
    </row>
    <row r="24" ht="143.25" customHeight="1" spans="1:10">
      <c r="A24" s="49">
        <v>185</v>
      </c>
      <c r="B24" s="50" t="s">
        <v>1353</v>
      </c>
      <c r="C24" s="50" t="s">
        <v>1354</v>
      </c>
      <c r="D24" s="50" t="s">
        <v>1355</v>
      </c>
      <c r="E24" s="50"/>
      <c r="F24" s="102" t="s">
        <v>73</v>
      </c>
      <c r="G24" s="61">
        <v>144.44</v>
      </c>
      <c r="H24" s="61"/>
      <c r="I24" s="61">
        <f t="shared" si="2"/>
        <v>0</v>
      </c>
      <c r="J24" s="113"/>
    </row>
    <row r="25" ht="143.25" customHeight="1" spans="1:10">
      <c r="A25" s="49">
        <v>186</v>
      </c>
      <c r="B25" s="50" t="s">
        <v>1356</v>
      </c>
      <c r="C25" s="50" t="s">
        <v>1357</v>
      </c>
      <c r="D25" s="50" t="s">
        <v>1358</v>
      </c>
      <c r="E25" s="50"/>
      <c r="F25" s="102" t="s">
        <v>73</v>
      </c>
      <c r="G25" s="61">
        <v>509.89</v>
      </c>
      <c r="H25" s="61"/>
      <c r="I25" s="61">
        <f t="shared" si="2"/>
        <v>0</v>
      </c>
      <c r="J25" s="113"/>
    </row>
    <row r="26" ht="143.25" customHeight="1" spans="1:10">
      <c r="A26" s="49">
        <v>187</v>
      </c>
      <c r="B26" s="50" t="s">
        <v>1359</v>
      </c>
      <c r="C26" s="50" t="s">
        <v>1360</v>
      </c>
      <c r="D26" s="50" t="s">
        <v>1358</v>
      </c>
      <c r="E26" s="50"/>
      <c r="F26" s="102" t="s">
        <v>73</v>
      </c>
      <c r="G26" s="61">
        <v>44.3</v>
      </c>
      <c r="H26" s="61"/>
      <c r="I26" s="61">
        <f t="shared" si="2"/>
        <v>0</v>
      </c>
      <c r="J26" s="113"/>
    </row>
    <row r="27" ht="41" customHeight="1" spans="1:10">
      <c r="A27" s="49"/>
      <c r="B27" s="50"/>
      <c r="C27" s="50" t="s">
        <v>1361</v>
      </c>
      <c r="D27" s="104"/>
      <c r="E27" s="105"/>
      <c r="F27" s="102"/>
      <c r="G27" s="61"/>
      <c r="H27" s="61"/>
      <c r="I27" s="61"/>
      <c r="J27" s="113"/>
    </row>
    <row r="28" ht="165" customHeight="1" spans="1:10">
      <c r="A28" s="49">
        <v>188</v>
      </c>
      <c r="B28" s="50" t="s">
        <v>1362</v>
      </c>
      <c r="C28" s="50" t="s">
        <v>1333</v>
      </c>
      <c r="D28" s="50" t="s">
        <v>1334</v>
      </c>
      <c r="E28" s="50"/>
      <c r="F28" s="102" t="s">
        <v>787</v>
      </c>
      <c r="G28" s="61">
        <v>53.87</v>
      </c>
      <c r="H28" s="61"/>
      <c r="I28" s="61">
        <f t="shared" ref="I28:I35" si="3">ROUND(G28*H28,2)</f>
        <v>0</v>
      </c>
      <c r="J28" s="113"/>
    </row>
    <row r="29" ht="181.5" customHeight="1" spans="1:10">
      <c r="A29" s="49">
        <v>189</v>
      </c>
      <c r="B29" s="50" t="s">
        <v>1363</v>
      </c>
      <c r="C29" s="50" t="s">
        <v>1336</v>
      </c>
      <c r="D29" s="50" t="s">
        <v>1337</v>
      </c>
      <c r="E29" s="50"/>
      <c r="F29" s="102" t="s">
        <v>73</v>
      </c>
      <c r="G29" s="61">
        <v>255.2</v>
      </c>
      <c r="H29" s="61"/>
      <c r="I29" s="61">
        <f t="shared" si="3"/>
        <v>0</v>
      </c>
      <c r="J29" s="113"/>
    </row>
    <row r="30" ht="168.75" customHeight="1" spans="1:10">
      <c r="A30" s="49">
        <v>190</v>
      </c>
      <c r="B30" s="50" t="s">
        <v>1364</v>
      </c>
      <c r="C30" s="50" t="s">
        <v>1339</v>
      </c>
      <c r="D30" s="50" t="s">
        <v>1340</v>
      </c>
      <c r="E30" s="50"/>
      <c r="F30" s="102" t="s">
        <v>73</v>
      </c>
      <c r="G30" s="61">
        <v>35.91</v>
      </c>
      <c r="H30" s="61"/>
      <c r="I30" s="61">
        <f t="shared" si="3"/>
        <v>0</v>
      </c>
      <c r="J30" s="113"/>
    </row>
    <row r="31" ht="143.25" customHeight="1" spans="1:10">
      <c r="A31" s="49">
        <v>191</v>
      </c>
      <c r="B31" s="50" t="s">
        <v>1365</v>
      </c>
      <c r="C31" s="50" t="s">
        <v>1357</v>
      </c>
      <c r="D31" s="50" t="s">
        <v>1358</v>
      </c>
      <c r="E31" s="50"/>
      <c r="F31" s="102" t="s">
        <v>73</v>
      </c>
      <c r="G31" s="61">
        <v>112.67</v>
      </c>
      <c r="H31" s="61"/>
      <c r="I31" s="61">
        <f t="shared" si="3"/>
        <v>0</v>
      </c>
      <c r="J31" s="113"/>
    </row>
    <row r="32" ht="156" customHeight="1" spans="1:10">
      <c r="A32" s="49">
        <v>192</v>
      </c>
      <c r="B32" s="50" t="s">
        <v>1366</v>
      </c>
      <c r="C32" s="50" t="s">
        <v>1342</v>
      </c>
      <c r="D32" s="50" t="s">
        <v>1343</v>
      </c>
      <c r="E32" s="50"/>
      <c r="F32" s="102" t="s">
        <v>73</v>
      </c>
      <c r="G32" s="61">
        <v>318.28</v>
      </c>
      <c r="H32" s="61"/>
      <c r="I32" s="61">
        <f t="shared" si="3"/>
        <v>0</v>
      </c>
      <c r="J32" s="113"/>
    </row>
    <row r="33" ht="143.25" customHeight="1" spans="1:10">
      <c r="A33" s="49">
        <v>194</v>
      </c>
      <c r="B33" s="50" t="s">
        <v>1367</v>
      </c>
      <c r="C33" s="50" t="s">
        <v>1345</v>
      </c>
      <c r="D33" s="50" t="s">
        <v>1346</v>
      </c>
      <c r="E33" s="50"/>
      <c r="F33" s="102" t="s">
        <v>73</v>
      </c>
      <c r="G33" s="61">
        <v>47.91</v>
      </c>
      <c r="H33" s="61"/>
      <c r="I33" s="61">
        <f t="shared" si="3"/>
        <v>0</v>
      </c>
      <c r="J33" s="113"/>
    </row>
    <row r="34" ht="143.25" customHeight="1" spans="1:10">
      <c r="A34" s="49">
        <v>195</v>
      </c>
      <c r="B34" s="50" t="s">
        <v>1368</v>
      </c>
      <c r="C34" s="50" t="s">
        <v>1348</v>
      </c>
      <c r="D34" s="50" t="s">
        <v>1349</v>
      </c>
      <c r="E34" s="50"/>
      <c r="F34" s="102" t="s">
        <v>73</v>
      </c>
      <c r="G34" s="61">
        <v>435.23</v>
      </c>
      <c r="H34" s="61"/>
      <c r="I34" s="61">
        <f t="shared" si="3"/>
        <v>0</v>
      </c>
      <c r="J34" s="113"/>
    </row>
    <row r="35" ht="143.25" customHeight="1" spans="1:10">
      <c r="A35" s="49">
        <v>197</v>
      </c>
      <c r="B35" s="50" t="s">
        <v>1369</v>
      </c>
      <c r="C35" s="50" t="s">
        <v>1354</v>
      </c>
      <c r="D35" s="50" t="s">
        <v>1355</v>
      </c>
      <c r="E35" s="50"/>
      <c r="F35" s="102" t="s">
        <v>73</v>
      </c>
      <c r="G35" s="61">
        <v>31.87</v>
      </c>
      <c r="H35" s="61"/>
      <c r="I35" s="61">
        <f t="shared" si="3"/>
        <v>0</v>
      </c>
      <c r="J35" s="113"/>
    </row>
    <row r="36" s="70" customFormat="1" ht="30" customHeight="1" spans="1:10">
      <c r="A36" s="106" t="s">
        <v>849</v>
      </c>
      <c r="B36" s="106"/>
      <c r="C36" s="106"/>
      <c r="D36" s="106"/>
      <c r="E36" s="106"/>
      <c r="F36" s="106"/>
      <c r="G36" s="106"/>
      <c r="H36" s="106"/>
      <c r="I36" s="114">
        <f>+I4</f>
        <v>0</v>
      </c>
      <c r="J36" s="115"/>
    </row>
    <row r="37" s="5" customFormat="1" ht="30" customHeight="1" spans="1:13">
      <c r="A37" s="36" t="s">
        <v>850</v>
      </c>
      <c r="B37" s="36"/>
      <c r="C37" s="36"/>
      <c r="D37" s="36"/>
      <c r="E37" s="37"/>
      <c r="F37" s="36"/>
      <c r="G37" s="36"/>
      <c r="H37" s="107"/>
      <c r="I37" s="107"/>
      <c r="J37" s="107"/>
      <c r="K37" s="107"/>
      <c r="L37" s="107"/>
      <c r="M37" s="116"/>
    </row>
    <row r="38" s="6" customFormat="1" ht="30" customHeight="1" spans="1:13">
      <c r="A38" s="38" t="s">
        <v>851</v>
      </c>
      <c r="B38" s="38"/>
      <c r="C38" s="38"/>
      <c r="D38" s="38"/>
      <c r="E38" s="39"/>
      <c r="F38" s="38"/>
      <c r="G38" s="38"/>
      <c r="H38" s="108"/>
      <c r="I38" s="108"/>
      <c r="J38" s="108"/>
      <c r="K38" s="108"/>
      <c r="L38" s="117"/>
      <c r="M38" s="118"/>
    </row>
    <row r="39" s="6" customFormat="1" ht="30" customHeight="1" spans="1:13">
      <c r="A39" s="38" t="s">
        <v>852</v>
      </c>
      <c r="B39" s="38"/>
      <c r="C39" s="38"/>
      <c r="D39" s="38"/>
      <c r="E39" s="39"/>
      <c r="F39" s="38"/>
      <c r="G39" s="38"/>
      <c r="H39" s="108"/>
      <c r="I39" s="108"/>
      <c r="J39" s="108"/>
      <c r="K39" s="108"/>
      <c r="L39" s="117"/>
      <c r="M39" s="118"/>
    </row>
  </sheetData>
  <mergeCells count="41">
    <mergeCell ref="A1:J1"/>
    <mergeCell ref="A2:D2"/>
    <mergeCell ref="E2:H2"/>
    <mergeCell ref="I2:J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6:H36"/>
    <mergeCell ref="A37:G37"/>
    <mergeCell ref="A38:G38"/>
    <mergeCell ref="A39:G39"/>
  </mergeCells>
  <printOptions horizontalCentered="1"/>
  <pageMargins left="0.751388888888889" right="0.751388888888889" top="1" bottom="1" header="0.5" footer="0.5"/>
  <pageSetup paperSize="9" scale="58" fitToHeight="0" orientation="portrait" horizontalDpi="600"/>
  <headerFooter/>
  <rowBreaks count="1" manualBreakCount="1">
    <brk id="17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2"/>
  <sheetViews>
    <sheetView view="pageBreakPreview" zoomScaleNormal="100" topLeftCell="A8" workbookViewId="0">
      <selection activeCell="B20" sqref="B20"/>
    </sheetView>
  </sheetViews>
  <sheetFormatPr defaultColWidth="13.3061224489796" defaultRowHeight="15.65" customHeight="1"/>
  <cols>
    <col min="1" max="1" width="13.3061224489796" style="68"/>
    <col min="2" max="2" width="32.3979591836735" style="68" customWidth="1"/>
    <col min="3" max="3" width="8.39795918367347" style="68" customWidth="1"/>
    <col min="4" max="4" width="13.3061224489796" style="70"/>
    <col min="5" max="5" width="18.1020408163265" style="72" customWidth="1"/>
    <col min="6" max="6" width="18" style="73" customWidth="1"/>
    <col min="7" max="7" width="30.8367346938776" style="68" customWidth="1"/>
    <col min="8" max="16384" width="13.3061224489796" style="4"/>
  </cols>
  <sheetData>
    <row r="1" s="68" customFormat="1" ht="30" customHeight="1" spans="1:7">
      <c r="A1" s="74" t="s">
        <v>853</v>
      </c>
      <c r="B1" s="74"/>
      <c r="C1" s="74"/>
      <c r="D1" s="75"/>
      <c r="E1" s="76"/>
      <c r="F1" s="74"/>
      <c r="G1" s="74"/>
    </row>
    <row r="2" s="7" customFormat="1" ht="21" customHeight="1" spans="1:7">
      <c r="A2" s="14" t="s">
        <v>889</v>
      </c>
      <c r="B2" s="14"/>
      <c r="C2" s="14"/>
      <c r="D2" s="14"/>
      <c r="E2" s="77"/>
      <c r="F2" s="14"/>
      <c r="G2" s="14"/>
    </row>
    <row r="3" s="69" customFormat="1" ht="16" customHeight="1" spans="1:7">
      <c r="A3" s="78" t="s">
        <v>7</v>
      </c>
      <c r="B3" s="78" t="s">
        <v>52</v>
      </c>
      <c r="C3" s="78" t="s">
        <v>54</v>
      </c>
      <c r="D3" s="79" t="s">
        <v>854</v>
      </c>
      <c r="E3" s="80" t="s">
        <v>855</v>
      </c>
      <c r="F3" s="81"/>
      <c r="G3" s="82" t="s">
        <v>856</v>
      </c>
    </row>
    <row r="4" s="69" customFormat="1" ht="29" customHeight="1" spans="1:7">
      <c r="A4" s="78"/>
      <c r="B4" s="78"/>
      <c r="C4" s="78"/>
      <c r="D4" s="79"/>
      <c r="E4" s="80" t="s">
        <v>857</v>
      </c>
      <c r="F4" s="78" t="s">
        <v>858</v>
      </c>
      <c r="G4" s="82"/>
    </row>
    <row r="5" s="7" customFormat="1" ht="31" customHeight="1" spans="1:7">
      <c r="A5" s="18" t="s">
        <v>59</v>
      </c>
      <c r="B5" s="83" t="s">
        <v>20</v>
      </c>
      <c r="C5" s="83"/>
      <c r="D5" s="84"/>
      <c r="E5" s="85"/>
      <c r="F5" s="86">
        <f>SUM(F6:F14)</f>
        <v>0</v>
      </c>
      <c r="G5" s="87"/>
    </row>
    <row r="6" s="7" customFormat="1" ht="34" customHeight="1" spans="1:7">
      <c r="A6" s="78">
        <v>1</v>
      </c>
      <c r="B6" s="88" t="s">
        <v>859</v>
      </c>
      <c r="C6" s="78" t="s">
        <v>860</v>
      </c>
      <c r="D6" s="78">
        <v>1</v>
      </c>
      <c r="E6" s="80"/>
      <c r="F6" s="89">
        <f>ROUND(D6*E6,2)</f>
        <v>0</v>
      </c>
      <c r="G6" s="90" t="s">
        <v>1370</v>
      </c>
    </row>
    <row r="7" s="7" customFormat="1" ht="33" customHeight="1" spans="1:7">
      <c r="A7" s="78">
        <v>2</v>
      </c>
      <c r="B7" s="88"/>
      <c r="C7" s="78"/>
      <c r="D7" s="78"/>
      <c r="E7" s="91"/>
      <c r="F7" s="92"/>
      <c r="G7" s="93"/>
    </row>
    <row r="8" s="7" customFormat="1" ht="33" customHeight="1" spans="1:7">
      <c r="A8" s="78">
        <v>3</v>
      </c>
      <c r="B8" s="88"/>
      <c r="C8" s="78"/>
      <c r="D8" s="78"/>
      <c r="E8" s="91"/>
      <c r="F8" s="92"/>
      <c r="G8" s="93"/>
    </row>
    <row r="9" s="7" customFormat="1" ht="33" customHeight="1" spans="1:7">
      <c r="A9" s="78">
        <v>4</v>
      </c>
      <c r="B9" s="88"/>
      <c r="C9" s="78"/>
      <c r="D9" s="78"/>
      <c r="E9" s="91"/>
      <c r="F9" s="92"/>
      <c r="G9" s="93"/>
    </row>
    <row r="10" s="7" customFormat="1" ht="37" customHeight="1" spans="1:7">
      <c r="A10" s="78">
        <v>5</v>
      </c>
      <c r="B10" s="88"/>
      <c r="C10" s="78"/>
      <c r="D10" s="78"/>
      <c r="E10" s="91"/>
      <c r="F10" s="92"/>
      <c r="G10" s="93"/>
    </row>
    <row r="11" s="7" customFormat="1" ht="37" customHeight="1" spans="1:16384">
      <c r="A11" s="78">
        <v>6</v>
      </c>
      <c r="B11" s="88"/>
      <c r="C11" s="78"/>
      <c r="D11" s="78"/>
      <c r="E11" s="91"/>
      <c r="F11" s="92"/>
      <c r="G11" s="9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7" customFormat="1" ht="37" customHeight="1" spans="1:16384">
      <c r="A12" s="78">
        <v>7</v>
      </c>
      <c r="B12" s="88"/>
      <c r="C12" s="78"/>
      <c r="D12" s="78"/>
      <c r="E12" s="91"/>
      <c r="F12" s="92"/>
      <c r="G12" s="9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7" customFormat="1" ht="37" customHeight="1" spans="1:16384">
      <c r="A13" s="78">
        <v>8</v>
      </c>
      <c r="B13" s="88"/>
      <c r="C13" s="78"/>
      <c r="D13" s="78"/>
      <c r="E13" s="91"/>
      <c r="F13" s="92"/>
      <c r="G13" s="9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7" customFormat="1" ht="37" customHeight="1" spans="1:7">
      <c r="A14" s="78">
        <v>9</v>
      </c>
      <c r="B14" s="88"/>
      <c r="C14" s="78"/>
      <c r="D14" s="78"/>
      <c r="E14" s="91"/>
      <c r="F14" s="92"/>
      <c r="G14" s="94"/>
    </row>
    <row r="15" s="7" customFormat="1" ht="26" customHeight="1" spans="1:7">
      <c r="A15" s="95" t="s">
        <v>443</v>
      </c>
      <c r="B15" s="83" t="s">
        <v>861</v>
      </c>
      <c r="C15" s="78"/>
      <c r="D15" s="89"/>
      <c r="E15" s="96"/>
      <c r="F15" s="86">
        <f>SUM(F16:F26)</f>
        <v>0</v>
      </c>
      <c r="G15" s="94"/>
    </row>
    <row r="16" s="7" customFormat="1" ht="35" customHeight="1" spans="1:7">
      <c r="A16" s="78">
        <v>1</v>
      </c>
      <c r="B16" s="88" t="s">
        <v>862</v>
      </c>
      <c r="C16" s="78" t="s">
        <v>860</v>
      </c>
      <c r="D16" s="78">
        <v>1</v>
      </c>
      <c r="E16" s="91"/>
      <c r="F16" s="92">
        <f>+ROUND(D16*E16,2)</f>
        <v>0</v>
      </c>
      <c r="G16" s="94"/>
    </row>
    <row r="17" s="7" customFormat="1" ht="35" customHeight="1" spans="1:7">
      <c r="A17" s="78">
        <v>2</v>
      </c>
      <c r="B17" s="88"/>
      <c r="C17" s="78"/>
      <c r="D17" s="78"/>
      <c r="E17" s="91"/>
      <c r="F17" s="92"/>
      <c r="G17" s="94"/>
    </row>
    <row r="18" s="7" customFormat="1" ht="35" customHeight="1" spans="1:7">
      <c r="A18" s="78">
        <v>3</v>
      </c>
      <c r="B18" s="88"/>
      <c r="C18" s="78"/>
      <c r="D18" s="78"/>
      <c r="E18" s="91"/>
      <c r="F18" s="92"/>
      <c r="G18" s="94"/>
    </row>
    <row r="19" s="7" customFormat="1" ht="35" customHeight="1" spans="1:7">
      <c r="A19" s="78">
        <v>4</v>
      </c>
      <c r="B19" s="88"/>
      <c r="C19" s="78"/>
      <c r="D19" s="78"/>
      <c r="E19" s="91"/>
      <c r="F19" s="92"/>
      <c r="G19" s="94"/>
    </row>
    <row r="20" s="7" customFormat="1" ht="35" customHeight="1" spans="1:7">
      <c r="A20" s="78">
        <v>5</v>
      </c>
      <c r="B20" s="88"/>
      <c r="C20" s="78"/>
      <c r="D20" s="78"/>
      <c r="E20" s="91"/>
      <c r="F20" s="92"/>
      <c r="G20" s="94"/>
    </row>
    <row r="21" s="7" customFormat="1" ht="57" customHeight="1" spans="1:7">
      <c r="A21" s="78">
        <v>6</v>
      </c>
      <c r="B21" s="88"/>
      <c r="C21" s="78"/>
      <c r="D21" s="78"/>
      <c r="E21" s="91"/>
      <c r="F21" s="92"/>
      <c r="G21" s="94"/>
    </row>
    <row r="22" s="7" customFormat="1" ht="48" customHeight="1" spans="1:7">
      <c r="A22" s="78">
        <v>7</v>
      </c>
      <c r="B22" s="88"/>
      <c r="C22" s="78"/>
      <c r="D22" s="78"/>
      <c r="E22" s="91"/>
      <c r="F22" s="92"/>
      <c r="G22" s="94"/>
    </row>
    <row r="23" s="7" customFormat="1" ht="51" customHeight="1" spans="1:7">
      <c r="A23" s="78">
        <v>8</v>
      </c>
      <c r="B23" s="88"/>
      <c r="C23" s="78"/>
      <c r="D23" s="78"/>
      <c r="E23" s="91"/>
      <c r="F23" s="92"/>
      <c r="G23" s="94"/>
    </row>
    <row r="24" s="7" customFormat="1" ht="36" customHeight="1" spans="1:7">
      <c r="A24" s="78">
        <v>9</v>
      </c>
      <c r="B24" s="88" t="s">
        <v>868</v>
      </c>
      <c r="C24" s="78" t="s">
        <v>860</v>
      </c>
      <c r="D24" s="78">
        <v>1</v>
      </c>
      <c r="E24" s="91"/>
      <c r="F24" s="92">
        <f t="shared" ref="F24:F26" si="0">+ROUND(D24*E24,2)</f>
        <v>0</v>
      </c>
      <c r="G24" s="94"/>
    </row>
    <row r="25" s="7" customFormat="1" ht="41" customHeight="1" spans="1:7">
      <c r="A25" s="78">
        <v>10</v>
      </c>
      <c r="B25" s="88" t="s">
        <v>1371</v>
      </c>
      <c r="C25" s="78" t="s">
        <v>860</v>
      </c>
      <c r="D25" s="78">
        <v>1</v>
      </c>
      <c r="E25" s="91"/>
      <c r="F25" s="92">
        <f t="shared" si="0"/>
        <v>0</v>
      </c>
      <c r="G25" s="94"/>
    </row>
    <row r="26" s="7" customFormat="1" ht="39" customHeight="1" spans="1:7">
      <c r="A26" s="78">
        <v>11</v>
      </c>
      <c r="B26" s="88" t="s">
        <v>870</v>
      </c>
      <c r="C26" s="78" t="s">
        <v>860</v>
      </c>
      <c r="D26" s="78">
        <v>1</v>
      </c>
      <c r="E26" s="80"/>
      <c r="F26" s="92">
        <f t="shared" si="0"/>
        <v>0</v>
      </c>
      <c r="G26" s="93"/>
    </row>
    <row r="27" s="70" customFormat="1" ht="30" customHeight="1" spans="1:7">
      <c r="A27" s="23" t="s">
        <v>849</v>
      </c>
      <c r="B27" s="23"/>
      <c r="C27" s="23"/>
      <c r="D27" s="23"/>
      <c r="E27" s="97"/>
      <c r="F27" s="98">
        <f>+F5+F15</f>
        <v>0</v>
      </c>
      <c r="G27" s="99"/>
    </row>
    <row r="28" s="5" customFormat="1" ht="30" customHeight="1" spans="1:7">
      <c r="A28" s="36" t="s">
        <v>850</v>
      </c>
      <c r="B28" s="36"/>
      <c r="C28" s="36"/>
      <c r="D28" s="36"/>
      <c r="E28" s="37"/>
      <c r="F28" s="36"/>
      <c r="G28" s="36"/>
    </row>
    <row r="29" s="6" customFormat="1" ht="30" customHeight="1" spans="1:7">
      <c r="A29" s="38" t="s">
        <v>851</v>
      </c>
      <c r="B29" s="38"/>
      <c r="C29" s="38"/>
      <c r="D29" s="38"/>
      <c r="E29" s="39"/>
      <c r="F29" s="38"/>
      <c r="G29" s="38"/>
    </row>
    <row r="30" s="6" customFormat="1" ht="30" customHeight="1" spans="1:7">
      <c r="A30" s="38" t="s">
        <v>852</v>
      </c>
      <c r="B30" s="38"/>
      <c r="C30" s="38"/>
      <c r="D30" s="38"/>
      <c r="E30" s="39"/>
      <c r="F30" s="38"/>
      <c r="G30" s="38"/>
    </row>
    <row r="31" s="71" customFormat="1" customHeight="1" spans="1:7">
      <c r="A31" s="68"/>
      <c r="B31" s="68"/>
      <c r="C31" s="68"/>
      <c r="D31" s="70"/>
      <c r="E31" s="72"/>
      <c r="F31" s="73"/>
      <c r="G31" s="68"/>
    </row>
    <row r="32" s="71" customFormat="1" customHeight="1" spans="1:7">
      <c r="A32" s="68"/>
      <c r="B32" s="68"/>
      <c r="C32" s="68"/>
      <c r="D32" s="70"/>
      <c r="E32" s="72"/>
      <c r="F32" s="73"/>
      <c r="G32" s="68"/>
    </row>
  </sheetData>
  <mergeCells count="12">
    <mergeCell ref="A1:G1"/>
    <mergeCell ref="A2:G2"/>
    <mergeCell ref="E3:F3"/>
    <mergeCell ref="A27:E27"/>
    <mergeCell ref="A28:G28"/>
    <mergeCell ref="A29:G29"/>
    <mergeCell ref="A30:G30"/>
    <mergeCell ref="A3:A4"/>
    <mergeCell ref="B3:B4"/>
    <mergeCell ref="C3:C4"/>
    <mergeCell ref="D3:D4"/>
    <mergeCell ref="G3:G4"/>
  </mergeCells>
  <printOptions horizontalCentered="1"/>
  <pageMargins left="0.751388888888889" right="0.751388888888889" top="1" bottom="1" header="0.5" footer="0.5"/>
  <pageSetup paperSize="9" scale="71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view="pageBreakPreview" zoomScaleNormal="100" workbookViewId="0">
      <selection activeCell="A20" sqref="A20:G20"/>
    </sheetView>
  </sheetViews>
  <sheetFormatPr defaultColWidth="9" defaultRowHeight="11.6" outlineLevelCol="6"/>
  <cols>
    <col min="1" max="1" width="11.8367346938776" customWidth="1"/>
    <col min="2" max="2" width="44.3367346938776" customWidth="1"/>
    <col min="3" max="4" width="10.5" customWidth="1"/>
    <col min="5" max="5" width="19.6632653061224" customWidth="1"/>
  </cols>
  <sheetData>
    <row r="1" ht="18" customHeight="1" spans="1:5">
      <c r="A1" s="58"/>
      <c r="B1" s="58"/>
      <c r="C1" s="58"/>
      <c r="D1" s="59"/>
      <c r="E1" s="41"/>
    </row>
    <row r="2" ht="39.75" customHeight="1" spans="1:5">
      <c r="A2" s="42" t="s">
        <v>871</v>
      </c>
      <c r="B2" s="42"/>
      <c r="C2" s="42"/>
      <c r="D2" s="42"/>
      <c r="E2" s="42"/>
    </row>
    <row r="3" ht="28.5" customHeight="1" spans="1:5">
      <c r="A3" s="60" t="s">
        <v>889</v>
      </c>
      <c r="B3" s="60"/>
      <c r="C3" s="60"/>
      <c r="D3" s="60"/>
      <c r="E3" s="45"/>
    </row>
    <row r="4" ht="18.75" customHeight="1" spans="1:5">
      <c r="A4" s="46" t="s">
        <v>7</v>
      </c>
      <c r="B4" s="47" t="s">
        <v>52</v>
      </c>
      <c r="C4" s="47" t="s">
        <v>858</v>
      </c>
      <c r="D4" s="47"/>
      <c r="E4" s="48" t="s">
        <v>58</v>
      </c>
    </row>
    <row r="5" ht="18" customHeight="1" spans="1:5">
      <c r="A5" s="49" t="s">
        <v>10</v>
      </c>
      <c r="B5" s="50" t="s">
        <v>25</v>
      </c>
      <c r="C5" s="61"/>
      <c r="D5" s="61"/>
      <c r="E5" s="62"/>
    </row>
    <row r="6" ht="18" customHeight="1" spans="1:5">
      <c r="A6" s="49" t="s">
        <v>18</v>
      </c>
      <c r="B6" s="50" t="s">
        <v>27</v>
      </c>
      <c r="C6" s="61"/>
      <c r="D6" s="61"/>
      <c r="E6" s="62"/>
    </row>
    <row r="7" ht="18" customHeight="1" spans="1:5">
      <c r="A7" s="49" t="s">
        <v>116</v>
      </c>
      <c r="B7" s="50" t="s">
        <v>872</v>
      </c>
      <c r="C7" s="61"/>
      <c r="D7" s="61"/>
      <c r="E7" s="62"/>
    </row>
    <row r="8" ht="18" customHeight="1" spans="1:5">
      <c r="A8" s="49" t="s">
        <v>161</v>
      </c>
      <c r="B8" s="50" t="s">
        <v>873</v>
      </c>
      <c r="C8" s="61"/>
      <c r="D8" s="61"/>
      <c r="E8" s="62"/>
    </row>
    <row r="9" ht="18" customHeight="1" spans="1:5">
      <c r="A9" s="49" t="s">
        <v>22</v>
      </c>
      <c r="B9" s="50" t="s">
        <v>29</v>
      </c>
      <c r="C9" s="61"/>
      <c r="D9" s="61"/>
      <c r="E9" s="62"/>
    </row>
    <row r="10" ht="18" customHeight="1" spans="1:5">
      <c r="A10" s="49" t="s">
        <v>44</v>
      </c>
      <c r="B10" s="50" t="s">
        <v>31</v>
      </c>
      <c r="C10" s="61"/>
      <c r="D10" s="61"/>
      <c r="E10" s="62"/>
    </row>
    <row r="11" ht="18" customHeight="1" spans="1:5">
      <c r="A11" s="49" t="s">
        <v>46</v>
      </c>
      <c r="B11" s="50" t="s">
        <v>33</v>
      </c>
      <c r="C11" s="63"/>
      <c r="D11" s="61"/>
      <c r="E11" s="62"/>
    </row>
    <row r="12" ht="18" customHeight="1" spans="1:5">
      <c r="A12" s="49" t="s">
        <v>48</v>
      </c>
      <c r="B12" s="50" t="s">
        <v>35</v>
      </c>
      <c r="C12" s="61"/>
      <c r="D12" s="61"/>
      <c r="E12" s="62"/>
    </row>
    <row r="13" ht="18" customHeight="1" spans="1:5">
      <c r="A13" s="49" t="s">
        <v>716</v>
      </c>
      <c r="B13" s="50" t="s">
        <v>37</v>
      </c>
      <c r="C13" s="61"/>
      <c r="D13" s="61"/>
      <c r="E13" s="62"/>
    </row>
    <row r="14" ht="18" customHeight="1" spans="1:5">
      <c r="A14" s="49" t="s">
        <v>874</v>
      </c>
      <c r="B14" s="50" t="s">
        <v>41</v>
      </c>
      <c r="C14" s="61"/>
      <c r="D14" s="61"/>
      <c r="E14" s="62"/>
    </row>
    <row r="15" ht="18" customHeight="1" spans="1:5">
      <c r="A15" s="49" t="s">
        <v>875</v>
      </c>
      <c r="B15" s="50" t="s">
        <v>39</v>
      </c>
      <c r="C15" s="61"/>
      <c r="D15" s="61"/>
      <c r="E15" s="62"/>
    </row>
    <row r="16" ht="18" customHeight="1" spans="1:5">
      <c r="A16" s="49" t="s">
        <v>876</v>
      </c>
      <c r="B16" s="50" t="s">
        <v>43</v>
      </c>
      <c r="C16" s="61"/>
      <c r="D16" s="61"/>
      <c r="E16" s="62"/>
    </row>
    <row r="17" ht="18" customHeight="1" spans="1:5">
      <c r="A17" s="64"/>
      <c r="B17" s="65" t="s">
        <v>877</v>
      </c>
      <c r="C17" s="66"/>
      <c r="D17" s="66"/>
      <c r="E17" s="67" t="s">
        <v>878</v>
      </c>
    </row>
    <row r="18" ht="18" customHeight="1" spans="1:5">
      <c r="A18" s="40" t="s">
        <v>879</v>
      </c>
      <c r="B18" s="40"/>
      <c r="C18" s="40"/>
      <c r="D18" s="40"/>
      <c r="E18" s="40"/>
    </row>
    <row r="19" s="5" customFormat="1" ht="30" customHeight="1" spans="1:7">
      <c r="A19" s="36" t="s">
        <v>850</v>
      </c>
      <c r="B19" s="36"/>
      <c r="C19" s="36"/>
      <c r="D19" s="36"/>
      <c r="E19" s="37"/>
      <c r="F19" s="36"/>
      <c r="G19" s="36"/>
    </row>
    <row r="20" s="6" customFormat="1" ht="30" customHeight="1" spans="1:7">
      <c r="A20" s="38" t="s">
        <v>851</v>
      </c>
      <c r="B20" s="38"/>
      <c r="C20" s="38"/>
      <c r="D20" s="38"/>
      <c r="E20" s="39"/>
      <c r="F20" s="38"/>
      <c r="G20" s="38"/>
    </row>
    <row r="21" s="6" customFormat="1" ht="30" customHeight="1" spans="1:7">
      <c r="A21" s="38" t="s">
        <v>852</v>
      </c>
      <c r="B21" s="38"/>
      <c r="C21" s="38"/>
      <c r="D21" s="38"/>
      <c r="E21" s="39"/>
      <c r="F21" s="38"/>
      <c r="G21" s="38"/>
    </row>
  </sheetData>
  <mergeCells count="21">
    <mergeCell ref="A1:D1"/>
    <mergeCell ref="A2:E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18:E18"/>
    <mergeCell ref="A19:G19"/>
    <mergeCell ref="A20:G20"/>
    <mergeCell ref="A21:G21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GridLines="0" view="pageBreakPreview" zoomScaleNormal="100" workbookViewId="0">
      <selection activeCell="B20" sqref="B20"/>
    </sheetView>
  </sheetViews>
  <sheetFormatPr defaultColWidth="9" defaultRowHeight="11.6" outlineLevelCol="6"/>
  <cols>
    <col min="1" max="1" width="8.66326530612245" customWidth="1"/>
    <col min="2" max="2" width="26" customWidth="1"/>
    <col min="3" max="3" width="45.7142857142857" customWidth="1"/>
    <col min="4" max="4" width="9.66326530612245" customWidth="1"/>
    <col min="5" max="5" width="10.4387755102041" customWidth="1"/>
    <col min="6" max="6" width="12.8367346938776" customWidth="1"/>
  </cols>
  <sheetData>
    <row r="1" ht="18" customHeight="1" spans="1:6">
      <c r="A1" s="40"/>
      <c r="B1" s="40"/>
      <c r="C1" s="40"/>
      <c r="D1" s="40"/>
      <c r="E1" s="40"/>
      <c r="F1" s="41"/>
    </row>
    <row r="2" ht="39.75" customHeight="1" spans="1:6">
      <c r="A2" s="42" t="s">
        <v>1372</v>
      </c>
      <c r="B2" s="42"/>
      <c r="C2" s="42"/>
      <c r="D2" s="42"/>
      <c r="E2" s="42"/>
      <c r="F2" s="42"/>
    </row>
    <row r="3" ht="28.5" customHeight="1" spans="1:6">
      <c r="A3" s="43" t="s">
        <v>889</v>
      </c>
      <c r="B3" s="43"/>
      <c r="C3" s="43"/>
      <c r="D3" s="43"/>
      <c r="E3" s="44"/>
      <c r="F3" s="45"/>
    </row>
    <row r="4" ht="28.5" customHeight="1" spans="1:6">
      <c r="A4" s="46" t="s">
        <v>7</v>
      </c>
      <c r="B4" s="47" t="s">
        <v>1373</v>
      </c>
      <c r="C4" s="47" t="s">
        <v>1374</v>
      </c>
      <c r="D4" s="47" t="s">
        <v>1375</v>
      </c>
      <c r="E4" s="47"/>
      <c r="F4" s="48" t="s">
        <v>58</v>
      </c>
    </row>
    <row r="5" ht="51" customHeight="1" spans="1:6">
      <c r="A5" s="49"/>
      <c r="B5" s="50"/>
      <c r="C5" s="50"/>
      <c r="D5" s="51"/>
      <c r="E5" s="51"/>
      <c r="F5" s="52"/>
    </row>
    <row r="6" ht="51" customHeight="1" spans="1:6">
      <c r="A6" s="49"/>
      <c r="B6" s="50"/>
      <c r="C6" s="50"/>
      <c r="D6" s="51"/>
      <c r="E6" s="51"/>
      <c r="F6" s="52"/>
    </row>
    <row r="7" ht="51" customHeight="1" spans="1:6">
      <c r="A7" s="49"/>
      <c r="B7" s="50"/>
      <c r="C7" s="50"/>
      <c r="D7" s="51"/>
      <c r="E7" s="51"/>
      <c r="F7" s="52"/>
    </row>
    <row r="8" ht="51" customHeight="1" spans="1:6">
      <c r="A8" s="49"/>
      <c r="B8" s="50"/>
      <c r="C8" s="50"/>
      <c r="D8" s="51"/>
      <c r="E8" s="51"/>
      <c r="F8" s="52"/>
    </row>
    <row r="9" ht="18" customHeight="1" spans="1:6">
      <c r="A9" s="53" t="s">
        <v>1376</v>
      </c>
      <c r="B9" s="54"/>
      <c r="C9" s="55"/>
      <c r="D9" s="56" t="s">
        <v>1377</v>
      </c>
      <c r="E9" s="56"/>
      <c r="F9" s="57" t="s">
        <v>878</v>
      </c>
    </row>
    <row r="10" ht="18" customHeight="1" spans="1:6">
      <c r="A10" s="40" t="s">
        <v>1378</v>
      </c>
      <c r="B10" s="40"/>
      <c r="C10" s="40"/>
      <c r="D10" s="40"/>
      <c r="E10" s="40"/>
      <c r="F10" s="40"/>
    </row>
    <row r="11" s="5" customFormat="1" ht="30" customHeight="1" spans="1:7">
      <c r="A11" s="36" t="s">
        <v>850</v>
      </c>
      <c r="B11" s="36"/>
      <c r="C11" s="36"/>
      <c r="D11" s="36"/>
      <c r="E11" s="37"/>
      <c r="F11" s="36"/>
      <c r="G11" s="36"/>
    </row>
    <row r="12" s="6" customFormat="1" ht="30" customHeight="1" spans="1:7">
      <c r="A12" s="38" t="s">
        <v>851</v>
      </c>
      <c r="B12" s="38"/>
      <c r="C12" s="38"/>
      <c r="D12" s="38"/>
      <c r="E12" s="39"/>
      <c r="F12" s="38"/>
      <c r="G12" s="38"/>
    </row>
    <row r="13" s="6" customFormat="1" ht="30" customHeight="1" spans="1:7">
      <c r="A13" s="38" t="s">
        <v>852</v>
      </c>
      <c r="B13" s="38"/>
      <c r="C13" s="38"/>
      <c r="D13" s="38"/>
      <c r="E13" s="39"/>
      <c r="F13" s="38"/>
      <c r="G13" s="38"/>
    </row>
  </sheetData>
  <mergeCells count="14">
    <mergeCell ref="A1:E1"/>
    <mergeCell ref="A2:F2"/>
    <mergeCell ref="A3:D3"/>
    <mergeCell ref="D4:E4"/>
    <mergeCell ref="D5:E5"/>
    <mergeCell ref="D6:E6"/>
    <mergeCell ref="D7:E7"/>
    <mergeCell ref="D8:E8"/>
    <mergeCell ref="A9:C9"/>
    <mergeCell ref="D9:E9"/>
    <mergeCell ref="A10:F10"/>
    <mergeCell ref="A11:G11"/>
    <mergeCell ref="A12:G12"/>
    <mergeCell ref="A13:G13"/>
  </mergeCells>
  <printOptions horizontalCentered="1"/>
  <pageMargins left="0.116416666666667" right="0.116416666666667" top="0.59375" bottom="0" header="0.59375" footer="0"/>
  <pageSetup paperSize="9" scale="98" orientation="portrait"/>
  <headerFooter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8"/>
  <sheetViews>
    <sheetView view="pageBreakPreview" zoomScaleNormal="100" workbookViewId="0">
      <selection activeCell="B20" sqref="B20"/>
    </sheetView>
  </sheetViews>
  <sheetFormatPr defaultColWidth="9.5" defaultRowHeight="12" customHeight="1"/>
  <cols>
    <col min="1" max="1" width="6.5" style="7" customWidth="1"/>
    <col min="2" max="2" width="16.5816326530612" style="7" customWidth="1"/>
    <col min="3" max="3" width="12.3061224489796" style="7" customWidth="1"/>
    <col min="4" max="4" width="9.10204081632653" style="8" customWidth="1"/>
    <col min="5" max="5" width="13.1938775510204" style="8" customWidth="1"/>
    <col min="6" max="6" width="12.3061224489796" style="9" customWidth="1"/>
    <col min="7" max="7" width="16.3979591836735" style="10" customWidth="1"/>
    <col min="8" max="8" width="13.5" style="7" customWidth="1"/>
    <col min="9" max="31" width="9.89795918367347" style="7" customWidth="1"/>
    <col min="32" max="41" width="9.5" style="7"/>
    <col min="42" max="16384" width="9.5" style="4"/>
  </cols>
  <sheetData>
    <row r="1" s="1" customFormat="1" ht="30" customHeight="1" spans="1:8">
      <c r="A1" s="11" t="s">
        <v>880</v>
      </c>
      <c r="B1" s="11"/>
      <c r="C1" s="11"/>
      <c r="D1" s="11"/>
      <c r="E1" s="11"/>
      <c r="F1" s="12"/>
      <c r="G1" s="13"/>
      <c r="H1" s="11"/>
    </row>
    <row r="2" s="2" customFormat="1" ht="30" customHeight="1" spans="1:8">
      <c r="A2" s="14" t="s">
        <v>889</v>
      </c>
      <c r="B2" s="14"/>
      <c r="C2" s="14"/>
      <c r="D2" s="15"/>
      <c r="E2" s="15"/>
      <c r="F2" s="16"/>
      <c r="G2" s="17"/>
      <c r="H2" s="14"/>
    </row>
    <row r="3" s="3" customFormat="1" ht="20" customHeight="1" spans="1:8">
      <c r="A3" s="18" t="s">
        <v>7</v>
      </c>
      <c r="B3" s="19" t="s">
        <v>881</v>
      </c>
      <c r="C3" s="20"/>
      <c r="D3" s="18" t="s">
        <v>54</v>
      </c>
      <c r="E3" s="18" t="s">
        <v>882</v>
      </c>
      <c r="F3" s="21" t="s">
        <v>883</v>
      </c>
      <c r="G3" s="22"/>
      <c r="H3" s="23" t="s">
        <v>58</v>
      </c>
    </row>
    <row r="4" s="3" customFormat="1" ht="20" customHeight="1" spans="1:8">
      <c r="A4" s="18"/>
      <c r="B4" s="24"/>
      <c r="C4" s="25"/>
      <c r="D4" s="18"/>
      <c r="E4" s="18"/>
      <c r="F4" s="21" t="s">
        <v>884</v>
      </c>
      <c r="G4" s="22" t="s">
        <v>885</v>
      </c>
      <c r="H4" s="23"/>
    </row>
    <row r="5" s="4" customFormat="1" ht="20" customHeight="1" spans="1:41">
      <c r="A5" s="26">
        <v>1</v>
      </c>
      <c r="B5" s="27" t="s">
        <v>886</v>
      </c>
      <c r="C5" s="27" t="s">
        <v>887</v>
      </c>
      <c r="D5" s="28" t="s">
        <v>888</v>
      </c>
      <c r="E5" s="28"/>
      <c r="F5" s="29"/>
      <c r="G5" s="30"/>
      <c r="H5" s="31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="4" customFormat="1" ht="20" customHeight="1" spans="1:41">
      <c r="A6" s="32"/>
      <c r="B6" s="27"/>
      <c r="C6" s="27"/>
      <c r="D6" s="28"/>
      <c r="E6" s="28"/>
      <c r="F6" s="29"/>
      <c r="G6" s="33"/>
      <c r="H6" s="3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="4" customFormat="1" ht="20" customHeight="1" spans="1:41">
      <c r="A7" s="32"/>
      <c r="B7" s="27"/>
      <c r="C7" s="27"/>
      <c r="D7" s="28"/>
      <c r="E7" s="28"/>
      <c r="F7" s="29"/>
      <c r="G7" s="33"/>
      <c r="H7" s="3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="4" customFormat="1" ht="20" customHeight="1" spans="1:41">
      <c r="A8" s="32"/>
      <c r="B8" s="27"/>
      <c r="C8" s="27"/>
      <c r="D8" s="28"/>
      <c r="E8" s="28"/>
      <c r="F8" s="29"/>
      <c r="G8" s="33"/>
      <c r="H8" s="3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="4" customFormat="1" ht="27" customHeight="1" spans="1:41">
      <c r="A9" s="32"/>
      <c r="B9" s="27"/>
      <c r="C9" s="27"/>
      <c r="D9" s="28"/>
      <c r="E9" s="28"/>
      <c r="F9" s="29"/>
      <c r="G9" s="33"/>
      <c r="H9" s="3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="4" customFormat="1" ht="20" customHeight="1" spans="1:41">
      <c r="A10" s="32"/>
      <c r="B10" s="27"/>
      <c r="C10" s="27"/>
      <c r="D10" s="28"/>
      <c r="E10" s="28"/>
      <c r="F10" s="29"/>
      <c r="G10" s="33"/>
      <c r="H10" s="3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="4" customFormat="1" ht="20" customHeight="1" spans="1:41">
      <c r="A11" s="32"/>
      <c r="B11" s="27"/>
      <c r="C11" s="27"/>
      <c r="D11" s="28"/>
      <c r="E11" s="28"/>
      <c r="F11" s="29"/>
      <c r="G11" s="33"/>
      <c r="H11" s="34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="4" customFormat="1" ht="20" customHeight="1" spans="1:41">
      <c r="A12" s="32"/>
      <c r="B12" s="27"/>
      <c r="C12" s="27"/>
      <c r="D12" s="28"/>
      <c r="E12" s="28"/>
      <c r="F12" s="29"/>
      <c r="G12" s="33"/>
      <c r="H12" s="3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="4" customFormat="1" ht="20" customHeight="1" spans="1:41">
      <c r="A13" s="32"/>
      <c r="B13" s="27"/>
      <c r="C13" s="27"/>
      <c r="D13" s="28"/>
      <c r="E13" s="28"/>
      <c r="F13" s="29"/>
      <c r="G13" s="33"/>
      <c r="H13" s="34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="4" customFormat="1" ht="20" customHeight="1" spans="1:41">
      <c r="A14" s="32"/>
      <c r="B14" s="27"/>
      <c r="C14" s="27"/>
      <c r="D14" s="28"/>
      <c r="E14" s="28"/>
      <c r="F14" s="29"/>
      <c r="G14" s="33"/>
      <c r="H14" s="3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="4" customFormat="1" ht="20" customHeight="1" spans="1:41">
      <c r="A15" s="32"/>
      <c r="B15" s="27"/>
      <c r="C15" s="27"/>
      <c r="D15" s="28"/>
      <c r="E15" s="28"/>
      <c r="F15" s="29"/>
      <c r="G15" s="33"/>
      <c r="H15" s="34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="4" customFormat="1" ht="20" customHeight="1" spans="1:41">
      <c r="A16" s="32"/>
      <c r="B16" s="27"/>
      <c r="C16" s="27"/>
      <c r="D16" s="28"/>
      <c r="E16" s="28"/>
      <c r="F16" s="29"/>
      <c r="G16" s="33"/>
      <c r="H16" s="34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="4" customFormat="1" ht="20" customHeight="1" spans="1:41">
      <c r="A17" s="32"/>
      <c r="B17" s="27"/>
      <c r="C17" s="27"/>
      <c r="D17" s="28"/>
      <c r="E17" s="28"/>
      <c r="F17" s="28"/>
      <c r="G17" s="33"/>
      <c r="H17" s="34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="4" customFormat="1" ht="20" customHeight="1" spans="1:41">
      <c r="A18" s="32"/>
      <c r="B18" s="27"/>
      <c r="C18" s="27"/>
      <c r="D18" s="28"/>
      <c r="E18" s="28"/>
      <c r="F18" s="29"/>
      <c r="G18" s="33"/>
      <c r="H18" s="3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="4" customFormat="1" ht="20" customHeight="1" spans="1:41">
      <c r="A19" s="32"/>
      <c r="B19" s="27"/>
      <c r="C19" s="27"/>
      <c r="D19" s="28"/>
      <c r="E19" s="28"/>
      <c r="F19" s="29"/>
      <c r="G19" s="33"/>
      <c r="H19" s="34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="4" customFormat="1" ht="20" customHeight="1" spans="1:41">
      <c r="A20" s="32"/>
      <c r="B20" s="27"/>
      <c r="C20" s="27"/>
      <c r="D20" s="28"/>
      <c r="E20" s="28"/>
      <c r="F20" s="29"/>
      <c r="G20" s="33"/>
      <c r="H20" s="35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="4" customFormat="1" ht="20" customHeight="1" spans="1:41">
      <c r="A21" s="32"/>
      <c r="B21" s="27"/>
      <c r="C21" s="27"/>
      <c r="D21" s="28"/>
      <c r="E21" s="28"/>
      <c r="F21" s="28"/>
      <c r="G21" s="33"/>
      <c r="H21" s="35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="4" customFormat="1" ht="20" customHeight="1" spans="1:41">
      <c r="A22" s="32"/>
      <c r="B22" s="27"/>
      <c r="C22" s="27"/>
      <c r="D22" s="28"/>
      <c r="E22" s="28"/>
      <c r="F22" s="29"/>
      <c r="G22" s="33"/>
      <c r="H22" s="3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="4" customFormat="1" ht="20" customHeight="1" spans="1:41">
      <c r="A23" s="32"/>
      <c r="B23" s="27"/>
      <c r="C23" s="27"/>
      <c r="D23" s="28"/>
      <c r="E23" s="28"/>
      <c r="F23" s="29"/>
      <c r="G23" s="33"/>
      <c r="H23" s="3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="4" customFormat="1" ht="20" customHeight="1" spans="1:41">
      <c r="A24" s="32"/>
      <c r="B24" s="27"/>
      <c r="C24" s="27"/>
      <c r="D24" s="28"/>
      <c r="E24" s="28"/>
      <c r="F24" s="29"/>
      <c r="G24" s="33"/>
      <c r="H24" s="35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="4" customFormat="1" ht="20" customHeight="1" spans="1:41">
      <c r="A25" s="32"/>
      <c r="B25" s="27"/>
      <c r="C25" s="27"/>
      <c r="D25" s="28"/>
      <c r="E25" s="28"/>
      <c r="F25" s="28"/>
      <c r="G25" s="33"/>
      <c r="H25" s="35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="5" customFormat="1" ht="30" customHeight="1" spans="1:7">
      <c r="A26" s="36" t="s">
        <v>850</v>
      </c>
      <c r="B26" s="36"/>
      <c r="C26" s="36"/>
      <c r="D26" s="36"/>
      <c r="E26" s="37"/>
      <c r="F26" s="36"/>
      <c r="G26" s="36"/>
    </row>
    <row r="27" s="6" customFormat="1" ht="30" customHeight="1" spans="1:7">
      <c r="A27" s="38" t="s">
        <v>1379</v>
      </c>
      <c r="B27" s="38"/>
      <c r="C27" s="38"/>
      <c r="D27" s="38"/>
      <c r="E27" s="39"/>
      <c r="F27" s="38"/>
      <c r="G27" s="38"/>
    </row>
    <row r="28" s="6" customFormat="1" ht="30" customHeight="1" spans="1:7">
      <c r="A28" s="38" t="s">
        <v>852</v>
      </c>
      <c r="B28" s="38"/>
      <c r="C28" s="38"/>
      <c r="D28" s="38"/>
      <c r="E28" s="39"/>
      <c r="F28" s="38"/>
      <c r="G28" s="38"/>
    </row>
  </sheetData>
  <mergeCells count="11">
    <mergeCell ref="A1:H1"/>
    <mergeCell ref="A2:H2"/>
    <mergeCell ref="F3:G3"/>
    <mergeCell ref="A26:G26"/>
    <mergeCell ref="A27:G27"/>
    <mergeCell ref="A28:G28"/>
    <mergeCell ref="A3:A4"/>
    <mergeCell ref="D3:D4"/>
    <mergeCell ref="E3:E4"/>
    <mergeCell ref="H3:H4"/>
    <mergeCell ref="B3:C4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单位工程汇总表-机电</vt:lpstr>
      <vt:lpstr>分部分项工程清单与计价表-机电</vt:lpstr>
      <vt:lpstr>总价措施项目清单与计价表-机电</vt:lpstr>
      <vt:lpstr>其他项目清单与计价汇总表-机电</vt:lpstr>
      <vt:lpstr>人工、机械、材料汇总表-机电</vt:lpstr>
      <vt:lpstr>单位工程汇总表-土建</vt:lpstr>
      <vt:lpstr>分部分项工程清单与计价表-土建</vt:lpstr>
      <vt:lpstr>单价措施项目清单与计价表-土建</vt:lpstr>
      <vt:lpstr>总价措施项目清单与计价表-土建</vt:lpstr>
      <vt:lpstr>其他项目清单与计价汇总表-土建</vt:lpstr>
      <vt:lpstr>专业工程暂估价及结算价表-土建</vt:lpstr>
      <vt:lpstr>人工、机械、材料汇总表-土建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Mr胡</cp:lastModifiedBy>
  <dcterms:created xsi:type="dcterms:W3CDTF">2025-03-06T12:08:00Z</dcterms:created>
  <dcterms:modified xsi:type="dcterms:W3CDTF">2025-07-04T10:37:52Z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53AED5C8A2E64944A242E99A93B36B71_13</vt:lpwstr>
  </property>
</Properties>
</file>